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agrifood-svn\fiskemodell_seal\Inputfiles\"/>
    </mc:Choice>
  </mc:AlternateContent>
  <bookViews>
    <workbookView xWindow="10836" yWindow="192" windowWidth="13752" windowHeight="7728" tabRatio="849" firstSheet="2" activeTab="3"/>
  </bookViews>
  <sheets>
    <sheet name="index" sheetId="19" r:id="rId1"/>
    <sheet name="SealDamage" sheetId="35" r:id="rId2"/>
    <sheet name="SETS" sheetId="1" r:id="rId3"/>
    <sheet name="catchElasticity" sheetId="33" r:id="rId4"/>
    <sheet name="set_fishery_catchQuotaName" sheetId="31" r:id="rId5"/>
    <sheet name="LANDINGOBLIGATION" sheetId="24" r:id="rId6"/>
    <sheet name="Subsidies" sheetId="34" r:id="rId7"/>
    <sheet name="VESSELS" sheetId="7" r:id="rId8"/>
    <sheet name="PRICES_A" sheetId="10" r:id="rId9"/>
    <sheet name="PRICES_B" sheetId="23" r:id="rId10"/>
    <sheet name="VARCOSTS" sheetId="9" r:id="rId11"/>
    <sheet name="COST" sheetId="8" r:id="rId12"/>
    <sheet name="TAC_quotaArea" sheetId="21" r:id="rId13"/>
    <sheet name="TAC" sheetId="22" r:id="rId14"/>
    <sheet name="TAC_temp" sheetId="6" r:id="rId15"/>
    <sheet name="policyGroup_delete" sheetId="28" r:id="rId16"/>
    <sheet name="SSB" sheetId="18" r:id="rId17"/>
    <sheet name="landings" sheetId="4" r:id="rId18"/>
    <sheet name="discards" sheetId="26" r:id="rId19"/>
    <sheet name="fishingarea" sheetId="15" r:id="rId20"/>
    <sheet name="MAX_EFF_V" sheetId="12" r:id="rId21"/>
    <sheet name="MAX_EFF_F" sheetId="5" r:id="rId22"/>
    <sheet name="SEASON" sheetId="16" r:id="rId23"/>
    <sheet name="EffortRegulation" sheetId="30" r:id="rId24"/>
    <sheet name="SUBSETS" sheetId="17" r:id="rId25"/>
    <sheet name="discount_rate" sheetId="14" r:id="rId26"/>
  </sheets>
  <definedNames>
    <definedName name="_xlnm._FilterDatabase" localSheetId="17" hidden="1">landings!$A$8:$AV$255</definedName>
    <definedName name="_xlnm._FilterDatabase" localSheetId="10" hidden="1">VARCOSTS!$A$3:$I$250</definedName>
    <definedName name="AREA">SETS!$G$6:$H$11</definedName>
    <definedName name="BALTIC_COD_PERMIT">VESSELS!$O$7:$O$30</definedName>
    <definedName name="BIOL_MAX" localSheetId="12">TAC_temp!$M$3:$S$50</definedName>
    <definedName name="BIOL_MAX">TAC_temp!$M$3:$S$44</definedName>
    <definedName name="CAPITAL_FC">COST!$B$7:$B$30</definedName>
    <definedName name="CATCH_2009" localSheetId="18">discards!$D$8:$AV$295</definedName>
    <definedName name="CATCH_2009">landings!$D$8:$AV$295</definedName>
    <definedName name="CATCH_PER_EFFORT">VESSELS!$P$7:$P$219</definedName>
    <definedName name="catchElasticity">tab_catchElasticity[#All]</definedName>
    <definedName name="CREW">VESSELS!$O$32:$O$219</definedName>
    <definedName name="discount_rate">discount_rate!$C$4:$D$15</definedName>
    <definedName name="EFFORT_2009">VESSELS!$L$7:$L$293</definedName>
    <definedName name="EFFORT_VH">#REF!</definedName>
    <definedName name="fishery" localSheetId="2">SETS!$M$6:$M$292</definedName>
    <definedName name="FISHERY" localSheetId="10">VARCOSTS!$C$4:$C$216</definedName>
    <definedName name="FISHERY">VESSELS!$K$7:$K$219</definedName>
    <definedName name="fishery_segment_metier_area">SETS!$O$6:$R$292</definedName>
    <definedName name="FISHINGAREA">fishingarea!$D$8:$J$295</definedName>
    <definedName name="FLEET">VESSELS!$C$7:$C$38</definedName>
    <definedName name="indexSegment" localSheetId="18">#REF!</definedName>
    <definedName name="indexSegment">#REF!</definedName>
    <definedName name="kwH_group">#REF!</definedName>
    <definedName name="kwH_per_vessel">VESSELS!$N$32:$N$219</definedName>
    <definedName name="kwH_vessel_seg">VESSELS!$F$7:$F$38</definedName>
    <definedName name="MAX_EFF_F">MAX_EFF_F!$P$7:$AB$294</definedName>
    <definedName name="MAX_EFF_V">MAX_EFF_V!$B$3:$N$35</definedName>
    <definedName name="maxEffSegMonth">MAX_EFF_V!$Q$4:$R$27</definedName>
    <definedName name="metier">SETS!$D$6:$E$49</definedName>
    <definedName name="ON_OFF">#REF!</definedName>
    <definedName name="OTHER_FC">COST!$C$7:$C$30</definedName>
    <definedName name="PRICES">PRICES_A!$D$4:$AV$291</definedName>
    <definedName name="quotaArea">SETS!$V$6:$V$21</definedName>
    <definedName name="quotaArea_area">SETS!$V$6:$W$21</definedName>
    <definedName name="SEASON">SEASON!$D$7:$P$254</definedName>
    <definedName name="SEGKOD" localSheetId="18">VESSELS!#REF!</definedName>
    <definedName name="SEGKOD">VESSELS!#REF!</definedName>
    <definedName name="SEGMENT">SETS!$A$6:$A$37</definedName>
    <definedName name="segmentLabel" localSheetId="18">VESSELS!#REF!</definedName>
    <definedName name="segmentLabel">VESSELS!#REF!</definedName>
    <definedName name="species">SETS!$J$6:$K$49</definedName>
    <definedName name="SSB_2009">SSB!$A$5:$G$49</definedName>
    <definedName name="SSB_MOD">SSB!$I$5:$O$49</definedName>
    <definedName name="SUBSET_NAMES">SUBSETS!$A$8:$A$9</definedName>
    <definedName name="SUBSETS" localSheetId="18">S+SUBSETS!$G$7:$I$294</definedName>
    <definedName name="SUBSETS">S+SUBSETS!$G$7:$I$294</definedName>
    <definedName name="TAC_2009" localSheetId="12">TAC_quotaArea!#REF!</definedName>
    <definedName name="TAC_2009">TAC_temp!$C$4:$C3</definedName>
    <definedName name="TAC_MOD">TAC!$D$3:$J$50</definedName>
    <definedName name="TAC_MOD_quotaArea" localSheetId="12">TAC_quotaArea!$T$3:$AC$44</definedName>
    <definedName name="VC_ALTLABOUR">VARCOSTS!$I$4:$I$290</definedName>
    <definedName name="VC_FUEL">VARCOSTS!$E$4:$E$290</definedName>
    <definedName name="VC_LABOUR">VARCOSTS!$F$4:$F$290</definedName>
    <definedName name="VC_OTHER">VARCOSTS!$H$4:$H$290</definedName>
    <definedName name="VC_REPAIR">VARCOSTS!$G$4:$G$290</definedName>
    <definedName name="VESS_CAP">VESSELS!$N$7:$N$38</definedName>
  </definedNames>
  <calcPr calcId="152511"/>
</workbook>
</file>

<file path=xl/calcChain.xml><?xml version="1.0" encoding="utf-8"?>
<calcChain xmlns="http://schemas.openxmlformats.org/spreadsheetml/2006/main">
  <c r="C7" i="8" l="1"/>
  <c r="D7" i="8"/>
  <c r="E7" i="8"/>
  <c r="F7" i="8"/>
  <c r="G7" i="8"/>
  <c r="H7" i="8"/>
  <c r="C8" i="8"/>
  <c r="D8" i="8"/>
  <c r="E8" i="8"/>
  <c r="F8" i="8"/>
  <c r="G8" i="8"/>
  <c r="H8" i="8"/>
  <c r="C9" i="8"/>
  <c r="D9" i="8"/>
  <c r="E9" i="8"/>
  <c r="F9" i="8"/>
  <c r="G9" i="8"/>
  <c r="H9" i="8"/>
  <c r="C10" i="8"/>
  <c r="D10" i="8"/>
  <c r="E10" i="8"/>
  <c r="F10" i="8"/>
  <c r="G10" i="8"/>
  <c r="H10" i="8"/>
  <c r="C11" i="8"/>
  <c r="D11" i="8"/>
  <c r="E11" i="8"/>
  <c r="F11" i="8"/>
  <c r="G11" i="8"/>
  <c r="H11" i="8"/>
  <c r="C12" i="8"/>
  <c r="D12" i="8"/>
  <c r="E12" i="8"/>
  <c r="F12" i="8"/>
  <c r="G12" i="8"/>
  <c r="H12" i="8"/>
  <c r="C13" i="8"/>
  <c r="D13" i="8"/>
  <c r="E13" i="8"/>
  <c r="F13" i="8"/>
  <c r="G13" i="8"/>
  <c r="H13" i="8"/>
  <c r="C14" i="8"/>
  <c r="D14" i="8"/>
  <c r="E14" i="8"/>
  <c r="F14" i="8"/>
  <c r="G14" i="8"/>
  <c r="H14" i="8"/>
  <c r="C15" i="8"/>
  <c r="D15" i="8"/>
  <c r="E15" i="8"/>
  <c r="F15" i="8"/>
  <c r="G15" i="8"/>
  <c r="H15" i="8"/>
  <c r="C16" i="8"/>
  <c r="D16" i="8"/>
  <c r="E16" i="8"/>
  <c r="F16" i="8"/>
  <c r="G16" i="8"/>
  <c r="H16" i="8"/>
  <c r="C17" i="8"/>
  <c r="D17" i="8"/>
  <c r="E17" i="8"/>
  <c r="F17" i="8"/>
  <c r="G17" i="8"/>
  <c r="H17" i="8"/>
  <c r="C18" i="8"/>
  <c r="D18" i="8"/>
  <c r="E18" i="8"/>
  <c r="F18" i="8"/>
  <c r="G18" i="8"/>
  <c r="H18" i="8"/>
  <c r="C19" i="8"/>
  <c r="D19" i="8"/>
  <c r="E19" i="8"/>
  <c r="F19" i="8"/>
  <c r="G19" i="8"/>
  <c r="H19" i="8"/>
  <c r="C20" i="8"/>
  <c r="D20" i="8"/>
  <c r="E20" i="8"/>
  <c r="F20" i="8"/>
  <c r="G20" i="8"/>
  <c r="H20" i="8"/>
  <c r="C21" i="8"/>
  <c r="D21" i="8"/>
  <c r="E21" i="8"/>
  <c r="F21" i="8"/>
  <c r="G21" i="8"/>
  <c r="H21" i="8"/>
  <c r="C22" i="8"/>
  <c r="D22" i="8"/>
  <c r="E22" i="8"/>
  <c r="F22" i="8"/>
  <c r="G22" i="8"/>
  <c r="H22" i="8"/>
  <c r="C23" i="8"/>
  <c r="D23" i="8"/>
  <c r="E23" i="8"/>
  <c r="F23" i="8"/>
  <c r="G23" i="8"/>
  <c r="H23" i="8"/>
  <c r="C24" i="8"/>
  <c r="D24" i="8"/>
  <c r="E24" i="8"/>
  <c r="F24" i="8"/>
  <c r="G24" i="8"/>
  <c r="H24" i="8"/>
  <c r="C25" i="8"/>
  <c r="D25" i="8"/>
  <c r="E25" i="8"/>
  <c r="F25" i="8"/>
  <c r="G25" i="8"/>
  <c r="H25" i="8"/>
  <c r="C26" i="8"/>
  <c r="D26" i="8"/>
  <c r="E26" i="8"/>
  <c r="F26" i="8"/>
  <c r="G26" i="8"/>
  <c r="H26" i="8"/>
  <c r="C27" i="8"/>
  <c r="D27" i="8"/>
  <c r="E27" i="8"/>
  <c r="F27" i="8"/>
  <c r="G27" i="8"/>
  <c r="H27" i="8"/>
  <c r="C28" i="8"/>
  <c r="D28" i="8"/>
  <c r="E28" i="8"/>
  <c r="F28" i="8"/>
  <c r="G28" i="8"/>
  <c r="H28" i="8"/>
  <c r="C29" i="8"/>
  <c r="D29" i="8"/>
  <c r="E29" i="8"/>
  <c r="F29" i="8"/>
  <c r="G29" i="8"/>
  <c r="H29" i="8"/>
  <c r="C30" i="8"/>
  <c r="D30" i="8"/>
  <c r="E30" i="8"/>
  <c r="F30" i="8"/>
  <c r="G30" i="8"/>
  <c r="H30" i="8"/>
  <c r="B8" i="8"/>
  <c r="B9" i="8"/>
  <c r="B10" i="8"/>
  <c r="B11" i="8"/>
  <c r="B12" i="8"/>
  <c r="B13" i="8"/>
  <c r="B14" i="8"/>
  <c r="B15" i="8"/>
  <c r="B16" i="8"/>
  <c r="B17" i="8"/>
  <c r="B18" i="8"/>
  <c r="B19" i="8"/>
  <c r="B20" i="8"/>
  <c r="B21" i="8"/>
  <c r="B22" i="8"/>
  <c r="B23" i="8"/>
  <c r="B24" i="8"/>
  <c r="B25" i="8"/>
  <c r="B26" i="8"/>
  <c r="B27" i="8"/>
  <c r="B28" i="8"/>
  <c r="B29" i="8"/>
  <c r="B30" i="8"/>
  <c r="B7" i="8"/>
  <c r="AE8" i="8" l="1"/>
  <c r="AE9" i="8"/>
  <c r="AE10" i="8"/>
  <c r="AE11" i="8"/>
  <c r="AE12" i="8"/>
  <c r="AE13" i="8"/>
  <c r="AE14" i="8"/>
  <c r="AE15" i="8"/>
  <c r="AE16" i="8"/>
  <c r="AE17" i="8"/>
  <c r="AE18" i="8"/>
  <c r="AE19" i="8"/>
  <c r="AE20" i="8"/>
  <c r="AE21" i="8"/>
  <c r="AE22" i="8"/>
  <c r="AE23" i="8"/>
  <c r="AE24" i="8"/>
  <c r="AE25" i="8"/>
  <c r="AE26" i="8"/>
  <c r="AE27" i="8"/>
  <c r="AE28" i="8"/>
  <c r="AE29" i="8"/>
  <c r="AE30" i="8"/>
  <c r="AE7" i="8"/>
  <c r="AC15" i="8"/>
  <c r="AC16" i="8"/>
  <c r="AC17" i="8"/>
  <c r="AC18" i="8"/>
  <c r="AC19" i="8"/>
  <c r="AC20" i="8"/>
  <c r="AC21" i="8"/>
  <c r="AC22" i="8"/>
  <c r="AC23" i="8"/>
  <c r="AC24" i="8"/>
  <c r="AC25" i="8"/>
  <c r="AC26" i="8"/>
  <c r="AC27" i="8"/>
  <c r="AC28" i="8"/>
  <c r="AC29" i="8"/>
  <c r="AC30" i="8"/>
  <c r="AC8" i="8"/>
  <c r="AC9" i="8"/>
  <c r="AC10" i="8"/>
  <c r="AC11" i="8"/>
  <c r="AC12" i="8"/>
  <c r="AC13" i="8"/>
  <c r="AC14" i="8"/>
  <c r="AC7" i="8"/>
  <c r="AB8" i="8"/>
  <c r="AB9" i="8"/>
  <c r="AB10" i="8"/>
  <c r="AB11" i="8"/>
  <c r="AB12" i="8"/>
  <c r="AB13" i="8"/>
  <c r="AB14" i="8"/>
  <c r="AB15" i="8"/>
  <c r="AB16" i="8"/>
  <c r="AB17" i="8"/>
  <c r="AB18" i="8"/>
  <c r="AB19" i="8"/>
  <c r="AB20" i="8"/>
  <c r="AB21" i="8"/>
  <c r="AB22" i="8"/>
  <c r="AB23" i="8"/>
  <c r="AB24" i="8"/>
  <c r="AB25" i="8"/>
  <c r="AB26" i="8"/>
  <c r="AB27" i="8"/>
  <c r="AB28" i="8"/>
  <c r="AB29" i="8"/>
  <c r="AB30" i="8"/>
  <c r="AB7" i="8"/>
  <c r="P7" i="30" l="1"/>
  <c r="P8" i="30"/>
  <c r="P9" i="30"/>
  <c r="P10" i="30"/>
  <c r="P11" i="30"/>
  <c r="P12" i="30"/>
  <c r="P13" i="30"/>
  <c r="P14" i="30"/>
  <c r="P15" i="30"/>
  <c r="P16" i="30"/>
  <c r="P17" i="30"/>
  <c r="P18" i="30"/>
  <c r="P19" i="30"/>
  <c r="P20" i="30"/>
  <c r="P21" i="30"/>
  <c r="P22" i="30"/>
  <c r="P23" i="30"/>
  <c r="P24" i="30"/>
  <c r="P25" i="30"/>
  <c r="P26" i="30"/>
  <c r="P27" i="30"/>
  <c r="P28" i="30"/>
  <c r="P29" i="30"/>
  <c r="P30" i="30"/>
  <c r="P31" i="30"/>
  <c r="P32" i="30"/>
  <c r="P33" i="30"/>
  <c r="P34" i="30"/>
  <c r="P35" i="30"/>
  <c r="P36" i="30"/>
  <c r="P37" i="30"/>
  <c r="P38" i="30"/>
  <c r="P39" i="30"/>
  <c r="P40" i="30"/>
  <c r="P41" i="30"/>
  <c r="P42" i="30"/>
  <c r="P43" i="30"/>
  <c r="P44" i="30"/>
  <c r="P45" i="30"/>
  <c r="P46" i="30"/>
  <c r="P47" i="30"/>
  <c r="P48" i="30"/>
  <c r="P49" i="30"/>
  <c r="P50" i="30"/>
  <c r="P51" i="30"/>
  <c r="P52" i="30"/>
  <c r="P53" i="30"/>
  <c r="P54" i="30"/>
  <c r="P55" i="30"/>
  <c r="P56" i="30"/>
  <c r="P57" i="30"/>
  <c r="P58" i="30"/>
  <c r="P59" i="30"/>
  <c r="P60" i="30"/>
  <c r="P61" i="30"/>
  <c r="P62" i="30"/>
  <c r="P63" i="30"/>
  <c r="P64" i="30"/>
  <c r="P65" i="30"/>
  <c r="P66" i="30"/>
  <c r="P67" i="30"/>
  <c r="P68" i="30"/>
  <c r="P69" i="30"/>
  <c r="P70" i="30"/>
  <c r="P71" i="30"/>
  <c r="P72" i="30"/>
  <c r="P73" i="30"/>
  <c r="P74" i="30"/>
  <c r="P75" i="30"/>
  <c r="P76" i="30"/>
  <c r="P77" i="30"/>
  <c r="P78" i="30"/>
  <c r="P79" i="30"/>
  <c r="P80" i="30"/>
  <c r="P81" i="30"/>
  <c r="P82" i="30"/>
  <c r="P83" i="30"/>
  <c r="P84" i="30"/>
  <c r="P85" i="30"/>
  <c r="P86" i="30"/>
  <c r="P87" i="30"/>
  <c r="P88" i="30"/>
  <c r="P89" i="30"/>
  <c r="P90" i="30"/>
  <c r="P91" i="30"/>
  <c r="P92" i="30"/>
  <c r="P93" i="30"/>
  <c r="P94" i="30"/>
  <c r="P95" i="30"/>
  <c r="P96" i="30"/>
  <c r="P97" i="30"/>
  <c r="P98" i="30"/>
  <c r="P99" i="30"/>
  <c r="P100" i="30"/>
  <c r="P101" i="30"/>
  <c r="P102" i="30"/>
  <c r="P103" i="30"/>
  <c r="P104" i="30"/>
  <c r="P105" i="30"/>
  <c r="P106" i="30"/>
  <c r="P107" i="30"/>
  <c r="P108" i="30"/>
  <c r="P109" i="30"/>
  <c r="P110" i="30"/>
  <c r="P111" i="30"/>
  <c r="P112" i="30"/>
  <c r="P113" i="30"/>
  <c r="P114" i="30"/>
  <c r="P115" i="30"/>
  <c r="P116" i="30"/>
  <c r="P117" i="30"/>
  <c r="P118" i="30"/>
  <c r="P119" i="30"/>
  <c r="P120" i="30"/>
  <c r="P121" i="30"/>
  <c r="P122" i="30"/>
  <c r="P123" i="30"/>
  <c r="P124" i="30"/>
  <c r="P125" i="30"/>
  <c r="P126" i="30"/>
  <c r="P127" i="30"/>
  <c r="P128" i="30"/>
  <c r="P129" i="30"/>
  <c r="P130" i="30"/>
  <c r="P131" i="30"/>
  <c r="P132" i="30"/>
  <c r="P133" i="30"/>
  <c r="P134" i="30"/>
  <c r="P135" i="30"/>
  <c r="P136" i="30"/>
  <c r="P137" i="30"/>
  <c r="P138" i="30"/>
  <c r="P139" i="30"/>
  <c r="P140" i="30"/>
  <c r="P141" i="30"/>
  <c r="P142" i="30"/>
  <c r="P143" i="30"/>
  <c r="P144" i="30"/>
  <c r="P145" i="30"/>
  <c r="P146" i="30"/>
  <c r="P147" i="30"/>
  <c r="P148" i="30"/>
  <c r="P149" i="30"/>
  <c r="P150" i="30"/>
  <c r="P151" i="30"/>
  <c r="P152" i="30"/>
  <c r="P153" i="30"/>
  <c r="P154" i="30"/>
  <c r="P155" i="30"/>
  <c r="P156" i="30"/>
  <c r="P157" i="30"/>
  <c r="P158" i="30"/>
  <c r="P159" i="30"/>
  <c r="P160" i="30"/>
  <c r="P161" i="30"/>
  <c r="P162" i="30"/>
  <c r="P163" i="30"/>
  <c r="P164" i="30"/>
  <c r="P165" i="30"/>
  <c r="P166" i="30"/>
  <c r="P167" i="30"/>
  <c r="P168" i="30"/>
  <c r="P169" i="30"/>
  <c r="P170" i="30"/>
  <c r="P171" i="30"/>
  <c r="P172" i="30"/>
  <c r="P173" i="30"/>
  <c r="P174" i="30"/>
  <c r="P175" i="30"/>
  <c r="P176" i="30"/>
  <c r="P177" i="30"/>
  <c r="P178" i="30"/>
  <c r="P179" i="30"/>
  <c r="P180" i="30"/>
  <c r="P181" i="30"/>
  <c r="P182" i="30"/>
  <c r="P183" i="30"/>
  <c r="P184" i="30"/>
  <c r="P185" i="30"/>
  <c r="P186" i="30"/>
  <c r="P187" i="30"/>
  <c r="P188" i="30"/>
  <c r="P189" i="30"/>
  <c r="P190" i="30"/>
  <c r="P191" i="30"/>
  <c r="P192" i="30"/>
  <c r="P193" i="30"/>
  <c r="P194" i="30"/>
  <c r="P195" i="30"/>
  <c r="P196" i="30"/>
  <c r="P197" i="30"/>
  <c r="P198" i="30"/>
  <c r="P199" i="30"/>
  <c r="P200" i="30"/>
  <c r="P201" i="30"/>
  <c r="P202" i="30"/>
  <c r="P203" i="30"/>
  <c r="P204" i="30"/>
  <c r="P205" i="30"/>
  <c r="P206" i="30"/>
  <c r="P207" i="30"/>
  <c r="P208" i="30"/>
  <c r="P209" i="30"/>
  <c r="P210" i="30"/>
  <c r="P211" i="30"/>
  <c r="P212" i="30"/>
  <c r="P213" i="30"/>
  <c r="P214" i="30"/>
  <c r="P215" i="30"/>
  <c r="P216" i="30"/>
  <c r="P217" i="30"/>
  <c r="P218" i="30"/>
  <c r="P219" i="30"/>
  <c r="P220" i="30"/>
  <c r="P221" i="30"/>
  <c r="P222" i="30"/>
  <c r="P223" i="30"/>
  <c r="P224" i="30"/>
  <c r="P225" i="30"/>
  <c r="P226" i="30"/>
  <c r="P227" i="30"/>
  <c r="P228" i="30"/>
  <c r="P229" i="30"/>
  <c r="P230" i="30"/>
  <c r="P231" i="30"/>
  <c r="P232" i="30"/>
  <c r="P233" i="30"/>
  <c r="P234" i="30"/>
  <c r="P235" i="30"/>
  <c r="P236" i="30"/>
  <c r="P237" i="30"/>
  <c r="P238" i="30"/>
  <c r="P239" i="30"/>
  <c r="P240" i="30"/>
  <c r="P241" i="30"/>
  <c r="P242" i="30"/>
  <c r="P243" i="30"/>
  <c r="P244" i="30"/>
  <c r="P245" i="30"/>
  <c r="P246" i="30"/>
  <c r="P247" i="30"/>
  <c r="P248" i="30"/>
  <c r="P249" i="30"/>
  <c r="P250" i="30"/>
  <c r="P251" i="30"/>
  <c r="P252" i="30"/>
  <c r="P6" i="30"/>
  <c r="T65" i="31"/>
  <c r="T129" i="31"/>
  <c r="T193" i="31"/>
  <c r="U7" i="31"/>
  <c r="U8" i="31"/>
  <c r="U9" i="31"/>
  <c r="U10" i="31"/>
  <c r="U11" i="31"/>
  <c r="U12" i="31"/>
  <c r="U13" i="31"/>
  <c r="U14" i="31"/>
  <c r="U15" i="31"/>
  <c r="U16" i="31"/>
  <c r="U17" i="31"/>
  <c r="U18" i="31"/>
  <c r="U19" i="31"/>
  <c r="U20" i="31"/>
  <c r="U21" i="31"/>
  <c r="U22" i="31"/>
  <c r="U23" i="31"/>
  <c r="U24" i="31"/>
  <c r="U25" i="31"/>
  <c r="U26" i="31"/>
  <c r="U27" i="31"/>
  <c r="U28" i="31"/>
  <c r="U29" i="31"/>
  <c r="U30" i="31"/>
  <c r="U31" i="31"/>
  <c r="U32" i="31"/>
  <c r="U33" i="31"/>
  <c r="U34" i="31"/>
  <c r="U35" i="31"/>
  <c r="U36" i="31"/>
  <c r="U37" i="31"/>
  <c r="U38" i="31"/>
  <c r="U39" i="31"/>
  <c r="U40" i="31"/>
  <c r="U41" i="31"/>
  <c r="U42" i="31"/>
  <c r="U43" i="31"/>
  <c r="U44" i="31"/>
  <c r="U45" i="31"/>
  <c r="U46" i="31"/>
  <c r="U47" i="31"/>
  <c r="U48" i="31"/>
  <c r="U49" i="31"/>
  <c r="U50" i="31"/>
  <c r="U51" i="31"/>
  <c r="U52" i="31"/>
  <c r="U53" i="31"/>
  <c r="U54" i="31"/>
  <c r="U55" i="31"/>
  <c r="U56" i="31"/>
  <c r="U57" i="31"/>
  <c r="U58" i="31"/>
  <c r="U59" i="31"/>
  <c r="U60" i="31"/>
  <c r="U61" i="31"/>
  <c r="U62" i="31"/>
  <c r="U63" i="31"/>
  <c r="U64" i="31"/>
  <c r="U65" i="31"/>
  <c r="U66" i="31"/>
  <c r="U67" i="31"/>
  <c r="U68" i="31"/>
  <c r="U69" i="31"/>
  <c r="U70" i="31"/>
  <c r="U71" i="31"/>
  <c r="U72" i="31"/>
  <c r="U73" i="31"/>
  <c r="U74" i="31"/>
  <c r="U75" i="31"/>
  <c r="U76" i="31"/>
  <c r="U77" i="31"/>
  <c r="U78" i="31"/>
  <c r="U79" i="31"/>
  <c r="U80" i="31"/>
  <c r="U81" i="31"/>
  <c r="U82" i="31"/>
  <c r="U83" i="31"/>
  <c r="U84" i="31"/>
  <c r="U85" i="31"/>
  <c r="U86" i="31"/>
  <c r="U87" i="31"/>
  <c r="U88" i="31"/>
  <c r="U89" i="31"/>
  <c r="U90" i="31"/>
  <c r="U91" i="31"/>
  <c r="U92" i="31"/>
  <c r="U93" i="31"/>
  <c r="U94" i="31"/>
  <c r="U95" i="31"/>
  <c r="U96" i="31"/>
  <c r="U97" i="31"/>
  <c r="U98" i="31"/>
  <c r="U99" i="31"/>
  <c r="U100" i="31"/>
  <c r="U101" i="31"/>
  <c r="U102" i="31"/>
  <c r="U103" i="31"/>
  <c r="U104" i="31"/>
  <c r="U105" i="31"/>
  <c r="U106" i="31"/>
  <c r="U107" i="31"/>
  <c r="U108" i="31"/>
  <c r="U109" i="31"/>
  <c r="U110" i="31"/>
  <c r="U111" i="31"/>
  <c r="U112" i="31"/>
  <c r="U113" i="31"/>
  <c r="U114" i="31"/>
  <c r="U115" i="31"/>
  <c r="U116" i="31"/>
  <c r="U117" i="31"/>
  <c r="U118" i="31"/>
  <c r="U119" i="31"/>
  <c r="U120" i="31"/>
  <c r="U121" i="31"/>
  <c r="U122" i="31"/>
  <c r="U123" i="31"/>
  <c r="U124" i="31"/>
  <c r="U125" i="31"/>
  <c r="U126" i="31"/>
  <c r="U127" i="31"/>
  <c r="U128" i="31"/>
  <c r="U129" i="31"/>
  <c r="U130" i="31"/>
  <c r="U131" i="31"/>
  <c r="U132" i="31"/>
  <c r="U133" i="31"/>
  <c r="U134" i="31"/>
  <c r="U135" i="31"/>
  <c r="U136" i="31"/>
  <c r="U137" i="31"/>
  <c r="U138" i="31"/>
  <c r="U139" i="31"/>
  <c r="U140" i="31"/>
  <c r="U141" i="31"/>
  <c r="U142" i="31"/>
  <c r="U143" i="31"/>
  <c r="U144" i="31"/>
  <c r="U145" i="31"/>
  <c r="U146" i="31"/>
  <c r="U147" i="31"/>
  <c r="U148" i="31"/>
  <c r="U149" i="31"/>
  <c r="U150" i="31"/>
  <c r="U151" i="31"/>
  <c r="U152" i="31"/>
  <c r="U153" i="31"/>
  <c r="U154" i="31"/>
  <c r="U155" i="31"/>
  <c r="U156" i="31"/>
  <c r="U157" i="31"/>
  <c r="U158" i="31"/>
  <c r="U159" i="31"/>
  <c r="U160" i="31"/>
  <c r="U161" i="31"/>
  <c r="U162" i="31"/>
  <c r="U163" i="31"/>
  <c r="U164" i="31"/>
  <c r="U165" i="31"/>
  <c r="U166" i="31"/>
  <c r="U167" i="31"/>
  <c r="U168" i="31"/>
  <c r="U169" i="31"/>
  <c r="U170" i="31"/>
  <c r="U171" i="31"/>
  <c r="U172" i="31"/>
  <c r="U173" i="31"/>
  <c r="U174" i="31"/>
  <c r="U175" i="31"/>
  <c r="U176" i="31"/>
  <c r="U177" i="31"/>
  <c r="U178" i="31"/>
  <c r="U179" i="31"/>
  <c r="U180" i="31"/>
  <c r="U181" i="31"/>
  <c r="U182" i="31"/>
  <c r="U183" i="31"/>
  <c r="U184" i="31"/>
  <c r="U185" i="31"/>
  <c r="U186" i="31"/>
  <c r="U187" i="31"/>
  <c r="U188" i="31"/>
  <c r="U189" i="31"/>
  <c r="U190" i="31"/>
  <c r="U191" i="31"/>
  <c r="U192" i="31"/>
  <c r="U193" i="31"/>
  <c r="U194" i="31"/>
  <c r="U195" i="31"/>
  <c r="U196" i="31"/>
  <c r="U197" i="31"/>
  <c r="U198" i="31"/>
  <c r="U199" i="31"/>
  <c r="U200" i="31"/>
  <c r="U201" i="31"/>
  <c r="U202" i="31"/>
  <c r="U203" i="31"/>
  <c r="U204" i="31"/>
  <c r="U205" i="31"/>
  <c r="U206" i="31"/>
  <c r="U207" i="31"/>
  <c r="U208" i="31"/>
  <c r="U209" i="31"/>
  <c r="U210" i="31"/>
  <c r="U211" i="31"/>
  <c r="U212" i="31"/>
  <c r="U213" i="31"/>
  <c r="U214" i="31"/>
  <c r="U215" i="31"/>
  <c r="U216" i="31"/>
  <c r="U217" i="31"/>
  <c r="U218" i="31"/>
  <c r="U219" i="31"/>
  <c r="U220" i="31"/>
  <c r="U221" i="31"/>
  <c r="U222" i="31"/>
  <c r="U223" i="31"/>
  <c r="U224" i="31"/>
  <c r="U225" i="31"/>
  <c r="U226" i="31"/>
  <c r="U227" i="31"/>
  <c r="U228" i="31"/>
  <c r="U229" i="31"/>
  <c r="U230" i="31"/>
  <c r="U231" i="31"/>
  <c r="U232" i="31"/>
  <c r="U233" i="31"/>
  <c r="U234" i="31"/>
  <c r="U235" i="31"/>
  <c r="U236" i="31"/>
  <c r="U237" i="31"/>
  <c r="U238" i="31"/>
  <c r="U239" i="31"/>
  <c r="U240" i="31"/>
  <c r="U241" i="31"/>
  <c r="U242" i="31"/>
  <c r="U243" i="31"/>
  <c r="U244" i="31"/>
  <c r="U245" i="31"/>
  <c r="U246" i="31"/>
  <c r="U247" i="31"/>
  <c r="U248" i="31"/>
  <c r="U249" i="31"/>
  <c r="U250" i="31"/>
  <c r="U251" i="31"/>
  <c r="U252" i="31"/>
  <c r="U6" i="31"/>
  <c r="S7" i="31"/>
  <c r="S8" i="31"/>
  <c r="T8" i="31" s="1"/>
  <c r="S9" i="31"/>
  <c r="T9" i="31" s="1"/>
  <c r="S10" i="31"/>
  <c r="T10" i="31" s="1"/>
  <c r="S11" i="31"/>
  <c r="T11" i="31" s="1"/>
  <c r="S12" i="31"/>
  <c r="T12" i="31" s="1"/>
  <c r="S13" i="31"/>
  <c r="T13" i="31" s="1"/>
  <c r="S14" i="31"/>
  <c r="T14" i="31" s="1"/>
  <c r="S15" i="31"/>
  <c r="S16" i="31"/>
  <c r="T16" i="31" s="1"/>
  <c r="S17" i="31"/>
  <c r="T17" i="31" s="1"/>
  <c r="S18" i="31"/>
  <c r="T18" i="31" s="1"/>
  <c r="S19" i="31"/>
  <c r="T19" i="31" s="1"/>
  <c r="S20" i="31"/>
  <c r="T20" i="31" s="1"/>
  <c r="S21" i="31"/>
  <c r="T21" i="31" s="1"/>
  <c r="S22" i="31"/>
  <c r="T22" i="31" s="1"/>
  <c r="S23" i="31"/>
  <c r="S24" i="31"/>
  <c r="T24" i="31" s="1"/>
  <c r="S25" i="31"/>
  <c r="T25" i="31" s="1"/>
  <c r="S26" i="31"/>
  <c r="T26" i="31" s="1"/>
  <c r="S27" i="31"/>
  <c r="T27" i="31" s="1"/>
  <c r="S28" i="31"/>
  <c r="T28" i="31" s="1"/>
  <c r="S29" i="31"/>
  <c r="T29" i="31" s="1"/>
  <c r="S30" i="31"/>
  <c r="T30" i="31" s="1"/>
  <c r="S31" i="31"/>
  <c r="S32" i="31"/>
  <c r="T32" i="31" s="1"/>
  <c r="S33" i="31"/>
  <c r="T33" i="31" s="1"/>
  <c r="S34" i="31"/>
  <c r="T34" i="31" s="1"/>
  <c r="S35" i="31"/>
  <c r="T35" i="31" s="1"/>
  <c r="S36" i="31"/>
  <c r="T36" i="31" s="1"/>
  <c r="S37" i="31"/>
  <c r="T37" i="31" s="1"/>
  <c r="S38" i="31"/>
  <c r="T38" i="31" s="1"/>
  <c r="S39" i="31"/>
  <c r="S40" i="31"/>
  <c r="T40" i="31" s="1"/>
  <c r="S41" i="31"/>
  <c r="T41" i="31" s="1"/>
  <c r="S42" i="31"/>
  <c r="T42" i="31" s="1"/>
  <c r="S43" i="31"/>
  <c r="T43" i="31" s="1"/>
  <c r="S44" i="31"/>
  <c r="T44" i="31" s="1"/>
  <c r="S45" i="31"/>
  <c r="T45" i="31" s="1"/>
  <c r="S46" i="31"/>
  <c r="T46" i="31" s="1"/>
  <c r="S47" i="31"/>
  <c r="S48" i="31"/>
  <c r="T48" i="31" s="1"/>
  <c r="S49" i="31"/>
  <c r="T49" i="31" s="1"/>
  <c r="S50" i="31"/>
  <c r="T50" i="31" s="1"/>
  <c r="S51" i="31"/>
  <c r="T51" i="31" s="1"/>
  <c r="S52" i="31"/>
  <c r="T52" i="31" s="1"/>
  <c r="S53" i="31"/>
  <c r="T53" i="31" s="1"/>
  <c r="S54" i="31"/>
  <c r="T54" i="31" s="1"/>
  <c r="S55" i="31"/>
  <c r="S56" i="31"/>
  <c r="T56" i="31" s="1"/>
  <c r="S57" i="31"/>
  <c r="T57" i="31" s="1"/>
  <c r="S58" i="31"/>
  <c r="T58" i="31" s="1"/>
  <c r="S59" i="31"/>
  <c r="T59" i="31" s="1"/>
  <c r="S60" i="31"/>
  <c r="T60" i="31" s="1"/>
  <c r="S61" i="31"/>
  <c r="T61" i="31" s="1"/>
  <c r="S62" i="31"/>
  <c r="T62" i="31" s="1"/>
  <c r="S63" i="31"/>
  <c r="S64" i="31"/>
  <c r="T64" i="31" s="1"/>
  <c r="S65" i="31"/>
  <c r="S66" i="31"/>
  <c r="T66" i="31" s="1"/>
  <c r="S67" i="31"/>
  <c r="T67" i="31" s="1"/>
  <c r="S68" i="31"/>
  <c r="T68" i="31" s="1"/>
  <c r="S69" i="31"/>
  <c r="T69" i="31" s="1"/>
  <c r="S70" i="31"/>
  <c r="T70" i="31" s="1"/>
  <c r="S71" i="31"/>
  <c r="S72" i="31"/>
  <c r="T72" i="31" s="1"/>
  <c r="S73" i="31"/>
  <c r="T73" i="31" s="1"/>
  <c r="S74" i="31"/>
  <c r="T74" i="31" s="1"/>
  <c r="S75" i="31"/>
  <c r="T75" i="31" s="1"/>
  <c r="S76" i="31"/>
  <c r="T76" i="31" s="1"/>
  <c r="S77" i="31"/>
  <c r="T77" i="31" s="1"/>
  <c r="S78" i="31"/>
  <c r="T78" i="31" s="1"/>
  <c r="S79" i="31"/>
  <c r="S80" i="31"/>
  <c r="T80" i="31" s="1"/>
  <c r="S81" i="31"/>
  <c r="T81" i="31" s="1"/>
  <c r="S82" i="31"/>
  <c r="T82" i="31" s="1"/>
  <c r="S83" i="31"/>
  <c r="T83" i="31" s="1"/>
  <c r="S84" i="31"/>
  <c r="T84" i="31" s="1"/>
  <c r="S85" i="31"/>
  <c r="T85" i="31" s="1"/>
  <c r="S86" i="31"/>
  <c r="T86" i="31" s="1"/>
  <c r="S87" i="31"/>
  <c r="S88" i="31"/>
  <c r="T88" i="31" s="1"/>
  <c r="S89" i="31"/>
  <c r="T89" i="31" s="1"/>
  <c r="S90" i="31"/>
  <c r="T90" i="31" s="1"/>
  <c r="S91" i="31"/>
  <c r="T91" i="31" s="1"/>
  <c r="S92" i="31"/>
  <c r="T92" i="31" s="1"/>
  <c r="S93" i="31"/>
  <c r="T93" i="31" s="1"/>
  <c r="S94" i="31"/>
  <c r="T94" i="31" s="1"/>
  <c r="S95" i="31"/>
  <c r="S96" i="31"/>
  <c r="T96" i="31" s="1"/>
  <c r="S97" i="31"/>
  <c r="T97" i="31" s="1"/>
  <c r="S98" i="31"/>
  <c r="T98" i="31" s="1"/>
  <c r="S99" i="31"/>
  <c r="T99" i="31" s="1"/>
  <c r="S100" i="31"/>
  <c r="T100" i="31" s="1"/>
  <c r="S101" i="31"/>
  <c r="T101" i="31" s="1"/>
  <c r="S102" i="31"/>
  <c r="T102" i="31" s="1"/>
  <c r="S103" i="31"/>
  <c r="S104" i="31"/>
  <c r="T104" i="31" s="1"/>
  <c r="S105" i="31"/>
  <c r="T105" i="31" s="1"/>
  <c r="S106" i="31"/>
  <c r="T106" i="31" s="1"/>
  <c r="S107" i="31"/>
  <c r="T107" i="31" s="1"/>
  <c r="S108" i="31"/>
  <c r="T108" i="31" s="1"/>
  <c r="S109" i="31"/>
  <c r="T109" i="31" s="1"/>
  <c r="S110" i="31"/>
  <c r="T110" i="31" s="1"/>
  <c r="S111" i="31"/>
  <c r="S112" i="31"/>
  <c r="T112" i="31" s="1"/>
  <c r="S113" i="31"/>
  <c r="T113" i="31" s="1"/>
  <c r="S114" i="31"/>
  <c r="T114" i="31" s="1"/>
  <c r="S115" i="31"/>
  <c r="T115" i="31" s="1"/>
  <c r="S116" i="31"/>
  <c r="T116" i="31" s="1"/>
  <c r="S117" i="31"/>
  <c r="T117" i="31" s="1"/>
  <c r="S118" i="31"/>
  <c r="T118" i="31" s="1"/>
  <c r="S119" i="31"/>
  <c r="S120" i="31"/>
  <c r="T120" i="31" s="1"/>
  <c r="S121" i="31"/>
  <c r="T121" i="31" s="1"/>
  <c r="S122" i="31"/>
  <c r="T122" i="31" s="1"/>
  <c r="S123" i="31"/>
  <c r="T123" i="31" s="1"/>
  <c r="S124" i="31"/>
  <c r="T124" i="31" s="1"/>
  <c r="S125" i="31"/>
  <c r="T125" i="31" s="1"/>
  <c r="S126" i="31"/>
  <c r="T126" i="31" s="1"/>
  <c r="S127" i="31"/>
  <c r="S128" i="31"/>
  <c r="T128" i="31" s="1"/>
  <c r="S129" i="31"/>
  <c r="S130" i="31"/>
  <c r="T130" i="31" s="1"/>
  <c r="S131" i="31"/>
  <c r="T131" i="31" s="1"/>
  <c r="S132" i="31"/>
  <c r="T132" i="31" s="1"/>
  <c r="S133" i="31"/>
  <c r="T133" i="31" s="1"/>
  <c r="S134" i="31"/>
  <c r="T134" i="31" s="1"/>
  <c r="S135" i="31"/>
  <c r="S136" i="31"/>
  <c r="T136" i="31" s="1"/>
  <c r="S137" i="31"/>
  <c r="T137" i="31" s="1"/>
  <c r="S138" i="31"/>
  <c r="T138" i="31" s="1"/>
  <c r="S139" i="31"/>
  <c r="T139" i="31" s="1"/>
  <c r="S140" i="31"/>
  <c r="T140" i="31" s="1"/>
  <c r="S141" i="31"/>
  <c r="T141" i="31" s="1"/>
  <c r="S142" i="31"/>
  <c r="T142" i="31" s="1"/>
  <c r="S143" i="31"/>
  <c r="S144" i="31"/>
  <c r="T144" i="31" s="1"/>
  <c r="S145" i="31"/>
  <c r="T145" i="31" s="1"/>
  <c r="S146" i="31"/>
  <c r="T146" i="31" s="1"/>
  <c r="S147" i="31"/>
  <c r="T147" i="31" s="1"/>
  <c r="S148" i="31"/>
  <c r="T148" i="31" s="1"/>
  <c r="S149" i="31"/>
  <c r="T149" i="31" s="1"/>
  <c r="S150" i="31"/>
  <c r="T150" i="31" s="1"/>
  <c r="S151" i="31"/>
  <c r="S152" i="31"/>
  <c r="T152" i="31" s="1"/>
  <c r="S153" i="31"/>
  <c r="T153" i="31" s="1"/>
  <c r="S154" i="31"/>
  <c r="T154" i="31" s="1"/>
  <c r="S155" i="31"/>
  <c r="T155" i="31" s="1"/>
  <c r="S156" i="31"/>
  <c r="T156" i="31" s="1"/>
  <c r="S157" i="31"/>
  <c r="T157" i="31" s="1"/>
  <c r="S158" i="31"/>
  <c r="T158" i="31" s="1"/>
  <c r="S159" i="31"/>
  <c r="S160" i="31"/>
  <c r="T160" i="31" s="1"/>
  <c r="S161" i="31"/>
  <c r="T161" i="31" s="1"/>
  <c r="S162" i="31"/>
  <c r="T162" i="31" s="1"/>
  <c r="S163" i="31"/>
  <c r="T163" i="31" s="1"/>
  <c r="S164" i="31"/>
  <c r="T164" i="31" s="1"/>
  <c r="S165" i="31"/>
  <c r="T165" i="31" s="1"/>
  <c r="S166" i="31"/>
  <c r="T166" i="31" s="1"/>
  <c r="S167" i="31"/>
  <c r="S168" i="31"/>
  <c r="T168" i="31" s="1"/>
  <c r="S169" i="31"/>
  <c r="T169" i="31" s="1"/>
  <c r="S170" i="31"/>
  <c r="T170" i="31" s="1"/>
  <c r="S171" i="31"/>
  <c r="T171" i="31" s="1"/>
  <c r="S172" i="31"/>
  <c r="T172" i="31" s="1"/>
  <c r="S173" i="31"/>
  <c r="T173" i="31" s="1"/>
  <c r="S174" i="31"/>
  <c r="T174" i="31" s="1"/>
  <c r="S175" i="31"/>
  <c r="S176" i="31"/>
  <c r="T176" i="31" s="1"/>
  <c r="S177" i="31"/>
  <c r="T177" i="31" s="1"/>
  <c r="S178" i="31"/>
  <c r="T178" i="31" s="1"/>
  <c r="S179" i="31"/>
  <c r="T179" i="31" s="1"/>
  <c r="S180" i="31"/>
  <c r="T180" i="31" s="1"/>
  <c r="S181" i="31"/>
  <c r="T181" i="31" s="1"/>
  <c r="S182" i="31"/>
  <c r="T182" i="31" s="1"/>
  <c r="S183" i="31"/>
  <c r="S184" i="31"/>
  <c r="T184" i="31" s="1"/>
  <c r="S185" i="31"/>
  <c r="T185" i="31" s="1"/>
  <c r="S186" i="31"/>
  <c r="T186" i="31" s="1"/>
  <c r="S187" i="31"/>
  <c r="T187" i="31" s="1"/>
  <c r="S188" i="31"/>
  <c r="T188" i="31" s="1"/>
  <c r="S189" i="31"/>
  <c r="T189" i="31" s="1"/>
  <c r="S190" i="31"/>
  <c r="T190" i="31" s="1"/>
  <c r="S191" i="31"/>
  <c r="S192" i="31"/>
  <c r="T192" i="31" s="1"/>
  <c r="S193" i="31"/>
  <c r="S194" i="31"/>
  <c r="T194" i="31" s="1"/>
  <c r="S195" i="31"/>
  <c r="T195" i="31" s="1"/>
  <c r="S196" i="31"/>
  <c r="T196" i="31" s="1"/>
  <c r="S197" i="31"/>
  <c r="T197" i="31" s="1"/>
  <c r="S198" i="31"/>
  <c r="T198" i="31" s="1"/>
  <c r="S199" i="31"/>
  <c r="S200" i="31"/>
  <c r="T200" i="31" s="1"/>
  <c r="S201" i="31"/>
  <c r="T201" i="31" s="1"/>
  <c r="S202" i="31"/>
  <c r="T202" i="31" s="1"/>
  <c r="S203" i="31"/>
  <c r="T203" i="31" s="1"/>
  <c r="S204" i="31"/>
  <c r="T204" i="31" s="1"/>
  <c r="S205" i="31"/>
  <c r="T205" i="31" s="1"/>
  <c r="S206" i="31"/>
  <c r="T206" i="31" s="1"/>
  <c r="S207" i="31"/>
  <c r="S208" i="31"/>
  <c r="T208" i="31" s="1"/>
  <c r="S209" i="31"/>
  <c r="T209" i="31" s="1"/>
  <c r="S210" i="31"/>
  <c r="T210" i="31" s="1"/>
  <c r="S211" i="31"/>
  <c r="T211" i="31" s="1"/>
  <c r="S212" i="31"/>
  <c r="T212" i="31" s="1"/>
  <c r="S213" i="31"/>
  <c r="T213" i="31" s="1"/>
  <c r="S214" i="31"/>
  <c r="T214" i="31" s="1"/>
  <c r="S215" i="31"/>
  <c r="S216" i="31"/>
  <c r="T216" i="31" s="1"/>
  <c r="S217" i="31"/>
  <c r="T217" i="31" s="1"/>
  <c r="S218" i="31"/>
  <c r="T218" i="31" s="1"/>
  <c r="S219" i="31"/>
  <c r="T219" i="31" s="1"/>
  <c r="S220" i="31"/>
  <c r="T220" i="31" s="1"/>
  <c r="S221" i="31"/>
  <c r="T221" i="31" s="1"/>
  <c r="S222" i="31"/>
  <c r="T222" i="31" s="1"/>
  <c r="S223" i="31"/>
  <c r="S224" i="31"/>
  <c r="T224" i="31" s="1"/>
  <c r="S225" i="31"/>
  <c r="T225" i="31" s="1"/>
  <c r="S226" i="31"/>
  <c r="T226" i="31" s="1"/>
  <c r="S227" i="31"/>
  <c r="T227" i="31" s="1"/>
  <c r="S228" i="31"/>
  <c r="T228" i="31" s="1"/>
  <c r="S229" i="31"/>
  <c r="T229" i="31" s="1"/>
  <c r="S230" i="31"/>
  <c r="T230" i="31" s="1"/>
  <c r="S231" i="31"/>
  <c r="S232" i="31"/>
  <c r="T232" i="31" s="1"/>
  <c r="S233" i="31"/>
  <c r="T233" i="31" s="1"/>
  <c r="S234" i="31"/>
  <c r="T234" i="31" s="1"/>
  <c r="S235" i="31"/>
  <c r="T235" i="31" s="1"/>
  <c r="S236" i="31"/>
  <c r="T236" i="31" s="1"/>
  <c r="S237" i="31"/>
  <c r="T237" i="31" s="1"/>
  <c r="S238" i="31"/>
  <c r="T238" i="31" s="1"/>
  <c r="S239" i="31"/>
  <c r="S240" i="31"/>
  <c r="T240" i="31" s="1"/>
  <c r="S241" i="31"/>
  <c r="T241" i="31" s="1"/>
  <c r="S242" i="31"/>
  <c r="T242" i="31" s="1"/>
  <c r="S243" i="31"/>
  <c r="T243" i="31" s="1"/>
  <c r="S244" i="31"/>
  <c r="T244" i="31" s="1"/>
  <c r="S245" i="31"/>
  <c r="T245" i="31" s="1"/>
  <c r="S246" i="31"/>
  <c r="T246" i="31" s="1"/>
  <c r="S247" i="31"/>
  <c r="S248" i="31"/>
  <c r="T248" i="31" s="1"/>
  <c r="S249" i="31"/>
  <c r="T249" i="31" s="1"/>
  <c r="S250" i="31"/>
  <c r="T250" i="31" s="1"/>
  <c r="S251" i="31"/>
  <c r="T251" i="31" s="1"/>
  <c r="S252" i="31"/>
  <c r="T252" i="31" s="1"/>
  <c r="S6" i="31"/>
  <c r="T6" i="31" s="1"/>
  <c r="I18" i="21"/>
  <c r="I17" i="21"/>
  <c r="I16" i="21"/>
  <c r="T247" i="31" l="1"/>
  <c r="T239" i="31"/>
  <c r="T231" i="31"/>
  <c r="T223" i="31"/>
  <c r="T215" i="31"/>
  <c r="T207" i="31"/>
  <c r="T199" i="31"/>
  <c r="T191" i="31"/>
  <c r="T183" i="31"/>
  <c r="T175" i="31"/>
  <c r="T167" i="31"/>
  <c r="T159" i="31"/>
  <c r="T151" i="31"/>
  <c r="T143" i="31"/>
  <c r="T135" i="31"/>
  <c r="T127" i="31"/>
  <c r="T119" i="31"/>
  <c r="T111" i="31"/>
  <c r="T103" i="31"/>
  <c r="T95" i="31"/>
  <c r="T87" i="31"/>
  <c r="T79" i="31"/>
  <c r="T71" i="31"/>
  <c r="T63" i="31"/>
  <c r="T55" i="31"/>
  <c r="T47" i="31"/>
  <c r="T39" i="31"/>
  <c r="T31" i="31"/>
  <c r="T23" i="31"/>
  <c r="T15" i="31"/>
  <c r="T7" i="31"/>
  <c r="C33" i="12"/>
  <c r="G51" i="12"/>
  <c r="K66" i="21" l="1"/>
  <c r="K65" i="21" s="1"/>
  <c r="I60" i="21"/>
  <c r="I59" i="21" s="1"/>
  <c r="G60" i="21"/>
  <c r="G59" i="21" s="1"/>
  <c r="I63" i="21"/>
  <c r="I62" i="21" s="1"/>
  <c r="F63" i="21"/>
  <c r="F62" i="21" s="1"/>
  <c r="E63" i="21"/>
  <c r="E62" i="21" s="1"/>
  <c r="D63" i="21"/>
  <c r="D62" i="21" s="1"/>
  <c r="I70" i="21"/>
  <c r="I69" i="21"/>
  <c r="I68" i="21"/>
  <c r="CS212" i="26" l="1"/>
  <c r="EA211" i="26"/>
  <c r="DW211" i="26"/>
  <c r="DK211" i="26"/>
  <c r="DG211" i="26"/>
  <c r="CU211" i="26"/>
  <c r="EJ211" i="26"/>
  <c r="EI211" i="26"/>
  <c r="EH211" i="26"/>
  <c r="EG211" i="26"/>
  <c r="EF211" i="26"/>
  <c r="EE211" i="26"/>
  <c r="ED211" i="26"/>
  <c r="EC211" i="26"/>
  <c r="EB211" i="26"/>
  <c r="DZ211" i="26"/>
  <c r="DY211" i="26"/>
  <c r="DX211" i="26"/>
  <c r="DV211" i="26"/>
  <c r="DU211" i="26"/>
  <c r="DT211" i="26"/>
  <c r="DS211" i="26"/>
  <c r="DR211" i="26"/>
  <c r="DQ211" i="26"/>
  <c r="DP211" i="26"/>
  <c r="DO211" i="26"/>
  <c r="DN211" i="26"/>
  <c r="DM211" i="26"/>
  <c r="DL211" i="26"/>
  <c r="DJ211" i="26"/>
  <c r="DI211" i="26"/>
  <c r="DH211" i="26"/>
  <c r="DF211" i="26"/>
  <c r="DE211" i="26"/>
  <c r="DD211" i="26"/>
  <c r="DC211" i="26"/>
  <c r="DB211" i="26"/>
  <c r="DA211" i="26"/>
  <c r="CZ211" i="26"/>
  <c r="CY211" i="26"/>
  <c r="CX211" i="26"/>
  <c r="CW211" i="26"/>
  <c r="CV211" i="26"/>
  <c r="CT211" i="26"/>
  <c r="CS211" i="26"/>
  <c r="EJ210" i="26"/>
  <c r="DT210" i="26"/>
  <c r="DD210" i="26"/>
  <c r="EI210" i="26"/>
  <c r="EH210" i="26"/>
  <c r="EG210" i="26"/>
  <c r="EF210" i="26"/>
  <c r="EE210" i="26"/>
  <c r="ED210" i="26"/>
  <c r="EC210" i="26"/>
  <c r="EB210" i="26"/>
  <c r="EA210" i="26"/>
  <c r="DZ210" i="26"/>
  <c r="DY210" i="26"/>
  <c r="DX210" i="26"/>
  <c r="DW210" i="26"/>
  <c r="DV210" i="26"/>
  <c r="DU210" i="26"/>
  <c r="DS210" i="26"/>
  <c r="DR210" i="26"/>
  <c r="DQ210" i="26"/>
  <c r="DP210" i="26"/>
  <c r="DO210" i="26"/>
  <c r="DN210" i="26"/>
  <c r="DM210" i="26"/>
  <c r="DL210" i="26"/>
  <c r="DK210" i="26"/>
  <c r="DJ210" i="26"/>
  <c r="DI210" i="26"/>
  <c r="DH210" i="26"/>
  <c r="DG210" i="26"/>
  <c r="DF210" i="26"/>
  <c r="DE210" i="26"/>
  <c r="DC210" i="26"/>
  <c r="DB210" i="26"/>
  <c r="DA210" i="26"/>
  <c r="CZ210" i="26"/>
  <c r="CY210" i="26"/>
  <c r="CX210" i="26"/>
  <c r="CW210" i="26"/>
  <c r="CV210" i="26"/>
  <c r="CU210" i="26"/>
  <c r="CT210" i="26"/>
  <c r="CS210" i="26"/>
  <c r="EG209" i="26"/>
  <c r="DU209" i="26"/>
  <c r="DQ209" i="26"/>
  <c r="DA209" i="26"/>
  <c r="EJ209" i="26"/>
  <c r="EI209" i="26"/>
  <c r="EH209" i="26"/>
  <c r="EF209" i="26"/>
  <c r="EE209" i="26"/>
  <c r="ED209" i="26"/>
  <c r="EC209" i="26"/>
  <c r="EB209" i="26"/>
  <c r="EA209" i="26"/>
  <c r="DZ209" i="26"/>
  <c r="DY209" i="26"/>
  <c r="DX209" i="26"/>
  <c r="DW209" i="26"/>
  <c r="DV209" i="26"/>
  <c r="DT209" i="26"/>
  <c r="DS209" i="26"/>
  <c r="DR209" i="26"/>
  <c r="DP209" i="26"/>
  <c r="DO209" i="26"/>
  <c r="DN209" i="26"/>
  <c r="DM209" i="26"/>
  <c r="DL209" i="26"/>
  <c r="DK209" i="26"/>
  <c r="DJ209" i="26"/>
  <c r="DI209" i="26"/>
  <c r="DH209" i="26"/>
  <c r="DG209" i="26"/>
  <c r="DF209" i="26"/>
  <c r="DE209" i="26"/>
  <c r="DD209" i="26"/>
  <c r="DC209" i="26"/>
  <c r="DB209" i="26"/>
  <c r="CZ209" i="26"/>
  <c r="CY209" i="26"/>
  <c r="CX209" i="26"/>
  <c r="CW209" i="26"/>
  <c r="CV209" i="26"/>
  <c r="CU209" i="26"/>
  <c r="CT209" i="26"/>
  <c r="CS209" i="26"/>
  <c r="EJ208" i="26"/>
  <c r="EI208" i="26"/>
  <c r="EH208" i="26"/>
  <c r="EG208" i="26"/>
  <c r="EF208" i="26"/>
  <c r="EE208" i="26"/>
  <c r="ED208" i="26"/>
  <c r="EC208" i="26"/>
  <c r="EB208" i="26"/>
  <c r="EA208" i="26"/>
  <c r="DZ208" i="26"/>
  <c r="DY208" i="26"/>
  <c r="DX208" i="26"/>
  <c r="DW208" i="26"/>
  <c r="DV208" i="26"/>
  <c r="DU208" i="26"/>
  <c r="DT208" i="26"/>
  <c r="DS208" i="26"/>
  <c r="DR208" i="26"/>
  <c r="DQ208" i="26"/>
  <c r="DP208" i="26"/>
  <c r="DO208" i="26"/>
  <c r="DN208" i="26"/>
  <c r="DM208" i="26"/>
  <c r="DL208" i="26"/>
  <c r="DK208" i="26"/>
  <c r="DJ208" i="26"/>
  <c r="DI208" i="26"/>
  <c r="DH208" i="26"/>
  <c r="DG208" i="26"/>
  <c r="DF208" i="26"/>
  <c r="DE208" i="26"/>
  <c r="DD208" i="26"/>
  <c r="DC208" i="26"/>
  <c r="DB208" i="26"/>
  <c r="DA208" i="26"/>
  <c r="CZ208" i="26"/>
  <c r="CY208" i="26"/>
  <c r="CX208" i="26"/>
  <c r="CW208" i="26"/>
  <c r="CV208" i="26"/>
  <c r="CU208" i="26"/>
  <c r="CT208" i="26"/>
  <c r="CS208" i="26"/>
  <c r="EE207" i="26"/>
  <c r="EA207" i="26"/>
  <c r="DO207" i="26"/>
  <c r="DK207" i="26"/>
  <c r="CY207" i="26"/>
  <c r="CU207" i="26"/>
  <c r="EJ207" i="26"/>
  <c r="EI207" i="26"/>
  <c r="EH207" i="26"/>
  <c r="EG207" i="26"/>
  <c r="EF207" i="26"/>
  <c r="ED207" i="26"/>
  <c r="EC207" i="26"/>
  <c r="EB207" i="26"/>
  <c r="DZ207" i="26"/>
  <c r="DY207" i="26"/>
  <c r="DX207" i="26"/>
  <c r="DW207" i="26"/>
  <c r="DV207" i="26"/>
  <c r="DU207" i="26"/>
  <c r="DT207" i="26"/>
  <c r="DS207" i="26"/>
  <c r="DR207" i="26"/>
  <c r="DQ207" i="26"/>
  <c r="DP207" i="26"/>
  <c r="DN207" i="26"/>
  <c r="DM207" i="26"/>
  <c r="DL207" i="26"/>
  <c r="DJ207" i="26"/>
  <c r="DI207" i="26"/>
  <c r="DH207" i="26"/>
  <c r="DG207" i="26"/>
  <c r="DF207" i="26"/>
  <c r="DE207" i="26"/>
  <c r="DD207" i="26"/>
  <c r="DC207" i="26"/>
  <c r="DB207" i="26"/>
  <c r="DA207" i="26"/>
  <c r="CZ207" i="26"/>
  <c r="CX207" i="26"/>
  <c r="CW207" i="26"/>
  <c r="CV207" i="26"/>
  <c r="CT207" i="26"/>
  <c r="CS207" i="26"/>
  <c r="DX206" i="26"/>
  <c r="EJ206" i="26"/>
  <c r="EI206" i="26"/>
  <c r="EH206" i="26"/>
  <c r="EG206" i="26"/>
  <c r="EF206" i="26"/>
  <c r="EE206" i="26"/>
  <c r="ED206" i="26"/>
  <c r="EC206" i="26"/>
  <c r="EB206" i="26"/>
  <c r="EA206" i="26"/>
  <c r="DZ206" i="26"/>
  <c r="DY206" i="26"/>
  <c r="DW206" i="26"/>
  <c r="DV206" i="26"/>
  <c r="DU206" i="26"/>
  <c r="DT206" i="26"/>
  <c r="DS206" i="26"/>
  <c r="DR206" i="26"/>
  <c r="DQ206" i="26"/>
  <c r="DP206" i="26"/>
  <c r="DO206" i="26"/>
  <c r="DN206" i="26"/>
  <c r="DM206" i="26"/>
  <c r="DL206" i="26"/>
  <c r="DK206" i="26"/>
  <c r="DJ206" i="26"/>
  <c r="DI206" i="26"/>
  <c r="DH206" i="26"/>
  <c r="DG206" i="26"/>
  <c r="DF206" i="26"/>
  <c r="DE206" i="26"/>
  <c r="DD206" i="26"/>
  <c r="DC206" i="26"/>
  <c r="DB206" i="26"/>
  <c r="DA206" i="26"/>
  <c r="CZ206" i="26"/>
  <c r="CY206" i="26"/>
  <c r="CX206" i="26"/>
  <c r="CW206" i="26"/>
  <c r="CV206" i="26"/>
  <c r="CU206" i="26"/>
  <c r="CT206" i="26"/>
  <c r="CS206" i="26"/>
  <c r="DU205" i="26"/>
  <c r="DE205" i="26"/>
  <c r="EJ205" i="26"/>
  <c r="EI205" i="26"/>
  <c r="EH205" i="26"/>
  <c r="EG205" i="26"/>
  <c r="EF205" i="26"/>
  <c r="EE205" i="26"/>
  <c r="ED205" i="26"/>
  <c r="EC205" i="26"/>
  <c r="EB205" i="26"/>
  <c r="EA205" i="26"/>
  <c r="DZ205" i="26"/>
  <c r="DY205" i="26"/>
  <c r="DX205" i="26"/>
  <c r="DW205" i="26"/>
  <c r="DV205" i="26"/>
  <c r="DT205" i="26"/>
  <c r="DS205" i="26"/>
  <c r="DR205" i="26"/>
  <c r="DQ205" i="26"/>
  <c r="DP205" i="26"/>
  <c r="DO205" i="26"/>
  <c r="DN205" i="26"/>
  <c r="DM205" i="26"/>
  <c r="DL205" i="26"/>
  <c r="DK205" i="26"/>
  <c r="DJ205" i="26"/>
  <c r="DI205" i="26"/>
  <c r="DH205" i="26"/>
  <c r="DG205" i="26"/>
  <c r="DF205" i="26"/>
  <c r="DD205" i="26"/>
  <c r="DC205" i="26"/>
  <c r="DB205" i="26"/>
  <c r="DA205" i="26"/>
  <c r="CZ205" i="26"/>
  <c r="CY205" i="26"/>
  <c r="CX205" i="26"/>
  <c r="CW205" i="26"/>
  <c r="CV205" i="26"/>
  <c r="CU205" i="26"/>
  <c r="CT205" i="26"/>
  <c r="CS205" i="26"/>
  <c r="EH204" i="26"/>
  <c r="DV204" i="26"/>
  <c r="DR204" i="26"/>
  <c r="DL204" i="26"/>
  <c r="CZ204" i="26"/>
  <c r="CV204" i="26"/>
  <c r="EJ204" i="26"/>
  <c r="EI204" i="26"/>
  <c r="EG204" i="26"/>
  <c r="EF204" i="26"/>
  <c r="EE204" i="26"/>
  <c r="ED204" i="26"/>
  <c r="EC204" i="26"/>
  <c r="EB204" i="26"/>
  <c r="EA204" i="26"/>
  <c r="DZ204" i="26"/>
  <c r="DY204" i="26"/>
  <c r="DX204" i="26"/>
  <c r="DW204" i="26"/>
  <c r="DU204" i="26"/>
  <c r="DT204" i="26"/>
  <c r="DS204" i="26"/>
  <c r="DQ204" i="26"/>
  <c r="DP204" i="26"/>
  <c r="DO204" i="26"/>
  <c r="DN204" i="26"/>
  <c r="DM204" i="26"/>
  <c r="DK204" i="26"/>
  <c r="DJ204" i="26"/>
  <c r="DI204" i="26"/>
  <c r="DH204" i="26"/>
  <c r="DG204" i="26"/>
  <c r="DF204" i="26"/>
  <c r="DE204" i="26"/>
  <c r="DD204" i="26"/>
  <c r="DC204" i="26"/>
  <c r="DB204" i="26"/>
  <c r="DA204" i="26"/>
  <c r="CY204" i="26"/>
  <c r="CX204" i="26"/>
  <c r="CW204" i="26"/>
  <c r="CU204" i="26"/>
  <c r="CT204" i="26"/>
  <c r="CS204" i="26"/>
  <c r="EC203" i="26"/>
  <c r="DM203" i="26"/>
  <c r="CW203" i="26"/>
  <c r="EJ203" i="26"/>
  <c r="EI203" i="26"/>
  <c r="EH203" i="26"/>
  <c r="EG203" i="26"/>
  <c r="EF203" i="26"/>
  <c r="EE203" i="26"/>
  <c r="ED203" i="26"/>
  <c r="EB203" i="26"/>
  <c r="EA203" i="26"/>
  <c r="DZ203" i="26"/>
  <c r="DY203" i="26"/>
  <c r="DX203" i="26"/>
  <c r="DW203" i="26"/>
  <c r="DV203" i="26"/>
  <c r="DU203" i="26"/>
  <c r="DT203" i="26"/>
  <c r="DS203" i="26"/>
  <c r="DR203" i="26"/>
  <c r="DQ203" i="26"/>
  <c r="DP203" i="26"/>
  <c r="DO203" i="26"/>
  <c r="DN203" i="26"/>
  <c r="DL203" i="26"/>
  <c r="DK203" i="26"/>
  <c r="DJ203" i="26"/>
  <c r="DI203" i="26"/>
  <c r="DH203" i="26"/>
  <c r="DG203" i="26"/>
  <c r="DF203" i="26"/>
  <c r="DE203" i="26"/>
  <c r="DD203" i="26"/>
  <c r="DC203" i="26"/>
  <c r="DB203" i="26"/>
  <c r="DA203" i="26"/>
  <c r="CZ203" i="26"/>
  <c r="CY203" i="26"/>
  <c r="CX203" i="26"/>
  <c r="CV203" i="26"/>
  <c r="CU203" i="26"/>
  <c r="CT203" i="26"/>
  <c r="CS203" i="26"/>
  <c r="DZ202" i="26"/>
  <c r="DV202" i="26"/>
  <c r="DJ202" i="26"/>
  <c r="DF202" i="26"/>
  <c r="CT202" i="26"/>
  <c r="EJ202" i="26"/>
  <c r="EI202" i="26"/>
  <c r="EH202" i="26"/>
  <c r="EG202" i="26"/>
  <c r="EF202" i="26"/>
  <c r="EE202" i="26"/>
  <c r="ED202" i="26"/>
  <c r="EC202" i="26"/>
  <c r="EB202" i="26"/>
  <c r="EA202" i="26"/>
  <c r="DY202" i="26"/>
  <c r="DX202" i="26"/>
  <c r="DW202" i="26"/>
  <c r="DU202" i="26"/>
  <c r="DT202" i="26"/>
  <c r="DS202" i="26"/>
  <c r="DR202" i="26"/>
  <c r="DQ202" i="26"/>
  <c r="DP202" i="26"/>
  <c r="DO202" i="26"/>
  <c r="DN202" i="26"/>
  <c r="DM202" i="26"/>
  <c r="DL202" i="26"/>
  <c r="DK202" i="26"/>
  <c r="DI202" i="26"/>
  <c r="DH202" i="26"/>
  <c r="DG202" i="26"/>
  <c r="DE202" i="26"/>
  <c r="DD202" i="26"/>
  <c r="DC202" i="26"/>
  <c r="DB202" i="26"/>
  <c r="DA202" i="26"/>
  <c r="CZ202" i="26"/>
  <c r="CY202" i="26"/>
  <c r="CX202" i="26"/>
  <c r="CW202" i="26"/>
  <c r="CV202" i="26"/>
  <c r="CU202" i="26"/>
  <c r="CS202" i="26"/>
  <c r="DT201" i="26"/>
  <c r="DO201" i="26"/>
  <c r="DL201" i="26"/>
  <c r="DD201" i="26"/>
  <c r="CY201" i="26"/>
  <c r="CV201" i="26"/>
  <c r="EJ201" i="26"/>
  <c r="EI201" i="26"/>
  <c r="EH201" i="26"/>
  <c r="EG201" i="26"/>
  <c r="EF201" i="26"/>
  <c r="EE201" i="26"/>
  <c r="ED201" i="26"/>
  <c r="EC201" i="26"/>
  <c r="EB201" i="26"/>
  <c r="EA201" i="26"/>
  <c r="DZ201" i="26"/>
  <c r="DY201" i="26"/>
  <c r="DX201" i="26"/>
  <c r="DW201" i="26"/>
  <c r="DV201" i="26"/>
  <c r="DU201" i="26"/>
  <c r="DS201" i="26"/>
  <c r="DR201" i="26"/>
  <c r="DQ201" i="26"/>
  <c r="DP201" i="26"/>
  <c r="DN201" i="26"/>
  <c r="DM201" i="26"/>
  <c r="DK201" i="26"/>
  <c r="DJ201" i="26"/>
  <c r="DI201" i="26"/>
  <c r="DH201" i="26"/>
  <c r="DG201" i="26"/>
  <c r="DF201" i="26"/>
  <c r="DE201" i="26"/>
  <c r="DC201" i="26"/>
  <c r="DB201" i="26"/>
  <c r="DA201" i="26"/>
  <c r="CZ201" i="26"/>
  <c r="CX201" i="26"/>
  <c r="CW201" i="26"/>
  <c r="CU201" i="26"/>
  <c r="CT201" i="26"/>
  <c r="CS201" i="26"/>
  <c r="EJ200" i="26"/>
  <c r="EB200" i="26"/>
  <c r="DT200" i="26"/>
  <c r="DL200" i="26"/>
  <c r="DD200" i="26"/>
  <c r="CV200" i="26"/>
  <c r="EI200" i="26"/>
  <c r="EH200" i="26"/>
  <c r="EG200" i="26"/>
  <c r="EF200" i="26"/>
  <c r="EE200" i="26"/>
  <c r="ED200" i="26"/>
  <c r="EC200" i="26"/>
  <c r="EA200" i="26"/>
  <c r="DZ200" i="26"/>
  <c r="DY200" i="26"/>
  <c r="DX200" i="26"/>
  <c r="DW200" i="26"/>
  <c r="DV200" i="26"/>
  <c r="DU200" i="26"/>
  <c r="DS200" i="26"/>
  <c r="DR200" i="26"/>
  <c r="DQ200" i="26"/>
  <c r="DP200" i="26"/>
  <c r="DO200" i="26"/>
  <c r="DN200" i="26"/>
  <c r="DM200" i="26"/>
  <c r="DK200" i="26"/>
  <c r="DJ200" i="26"/>
  <c r="DI200" i="26"/>
  <c r="DH200" i="26"/>
  <c r="DG200" i="26"/>
  <c r="DF200" i="26"/>
  <c r="DE200" i="26"/>
  <c r="DC200" i="26"/>
  <c r="DB200" i="26"/>
  <c r="DA200" i="26"/>
  <c r="CZ200" i="26"/>
  <c r="CY200" i="26"/>
  <c r="CX200" i="26"/>
  <c r="CW200" i="26"/>
  <c r="CU200" i="26"/>
  <c r="CT200" i="26"/>
  <c r="CS200" i="26"/>
  <c r="EG199" i="26"/>
  <c r="ED199" i="26"/>
  <c r="DV199" i="26"/>
  <c r="DQ199" i="26"/>
  <c r="DN199" i="26"/>
  <c r="DF199" i="26"/>
  <c r="DA199" i="26"/>
  <c r="CX199" i="26"/>
  <c r="EJ199" i="26"/>
  <c r="EI199" i="26"/>
  <c r="EH199" i="26"/>
  <c r="EF199" i="26"/>
  <c r="EE199" i="26"/>
  <c r="EC199" i="26"/>
  <c r="EB199" i="26"/>
  <c r="EA199" i="26"/>
  <c r="DZ199" i="26"/>
  <c r="DY199" i="26"/>
  <c r="DX199" i="26"/>
  <c r="DW199" i="26"/>
  <c r="DU199" i="26"/>
  <c r="DT199" i="26"/>
  <c r="DS199" i="26"/>
  <c r="DR199" i="26"/>
  <c r="DP199" i="26"/>
  <c r="DO199" i="26"/>
  <c r="DM199" i="26"/>
  <c r="DL199" i="26"/>
  <c r="DK199" i="26"/>
  <c r="DJ199" i="26"/>
  <c r="DI199" i="26"/>
  <c r="DH199" i="26"/>
  <c r="DG199" i="26"/>
  <c r="DE199" i="26"/>
  <c r="DD199" i="26"/>
  <c r="DC199" i="26"/>
  <c r="DB199" i="26"/>
  <c r="CZ199" i="26"/>
  <c r="CY199" i="26"/>
  <c r="CW199" i="26"/>
  <c r="CV199" i="26"/>
  <c r="CU199" i="26"/>
  <c r="CT199" i="26"/>
  <c r="CS199" i="26"/>
  <c r="EJ198" i="26"/>
  <c r="EI198" i="26"/>
  <c r="EH198" i="26"/>
  <c r="EG198" i="26"/>
  <c r="EF198" i="26"/>
  <c r="EE198" i="26"/>
  <c r="ED198" i="26"/>
  <c r="EC198" i="26"/>
  <c r="EB198" i="26"/>
  <c r="EA198" i="26"/>
  <c r="DZ198" i="26"/>
  <c r="DY198" i="26"/>
  <c r="DX198" i="26"/>
  <c r="DW198" i="26"/>
  <c r="DV198" i="26"/>
  <c r="DU198" i="26"/>
  <c r="DT198" i="26"/>
  <c r="DS198" i="26"/>
  <c r="DR198" i="26"/>
  <c r="DQ198" i="26"/>
  <c r="DP198" i="26"/>
  <c r="DO198" i="26"/>
  <c r="DN198" i="26"/>
  <c r="DM198" i="26"/>
  <c r="DL198" i="26"/>
  <c r="DK198" i="26"/>
  <c r="DJ198" i="26"/>
  <c r="DI198" i="26"/>
  <c r="DH198" i="26"/>
  <c r="DG198" i="26"/>
  <c r="DF198" i="26"/>
  <c r="DE198" i="26"/>
  <c r="DD198" i="26"/>
  <c r="DC198" i="26"/>
  <c r="DB198" i="26"/>
  <c r="DA198" i="26"/>
  <c r="CZ198" i="26"/>
  <c r="CY198" i="26"/>
  <c r="CX198" i="26"/>
  <c r="CW198" i="26"/>
  <c r="CV198" i="26"/>
  <c r="CU198" i="26"/>
  <c r="CT198" i="26"/>
  <c r="CS198" i="26"/>
  <c r="ED197" i="26"/>
  <c r="DZ197" i="26"/>
  <c r="DY197" i="26"/>
  <c r="DR197" i="26"/>
  <c r="DQ197" i="26"/>
  <c r="DN197" i="26"/>
  <c r="DL197" i="26"/>
  <c r="DF197" i="26"/>
  <c r="DB197" i="26"/>
  <c r="DA197" i="26"/>
  <c r="CX197" i="26"/>
  <c r="CV197" i="26"/>
  <c r="EJ197" i="26"/>
  <c r="EI197" i="26"/>
  <c r="EH197" i="26"/>
  <c r="EG197" i="26"/>
  <c r="EF197" i="26"/>
  <c r="EE197" i="26"/>
  <c r="EC197" i="26"/>
  <c r="EB197" i="26"/>
  <c r="EA197" i="26"/>
  <c r="DX197" i="26"/>
  <c r="DW197" i="26"/>
  <c r="DV197" i="26"/>
  <c r="DU197" i="26"/>
  <c r="DT197" i="26"/>
  <c r="DS197" i="26"/>
  <c r="DP197" i="26"/>
  <c r="DO197" i="26"/>
  <c r="DM197" i="26"/>
  <c r="DK197" i="26"/>
  <c r="DJ197" i="26"/>
  <c r="DI197" i="26"/>
  <c r="DH197" i="26"/>
  <c r="DG197" i="26"/>
  <c r="DE197" i="26"/>
  <c r="DD197" i="26"/>
  <c r="DC197" i="26"/>
  <c r="CZ197" i="26"/>
  <c r="CY197" i="26"/>
  <c r="CW197" i="26"/>
  <c r="CU197" i="26"/>
  <c r="CT197" i="26"/>
  <c r="CS197" i="26"/>
  <c r="EI196" i="26"/>
  <c r="EE196" i="26"/>
  <c r="ED196" i="26"/>
  <c r="DS196" i="26"/>
  <c r="DO196" i="26"/>
  <c r="DN196" i="26"/>
  <c r="DC196" i="26"/>
  <c r="CY196" i="26"/>
  <c r="CX196" i="26"/>
  <c r="EJ196" i="26"/>
  <c r="EH196" i="26"/>
  <c r="EG196" i="26"/>
  <c r="EF196" i="26"/>
  <c r="EC196" i="26"/>
  <c r="EB196" i="26"/>
  <c r="EA196" i="26"/>
  <c r="DZ196" i="26"/>
  <c r="DY196" i="26"/>
  <c r="DX196" i="26"/>
  <c r="DW196" i="26"/>
  <c r="DV196" i="26"/>
  <c r="DU196" i="26"/>
  <c r="DT196" i="26"/>
  <c r="DR196" i="26"/>
  <c r="DQ196" i="26"/>
  <c r="DP196" i="26"/>
  <c r="DM196" i="26"/>
  <c r="DL196" i="26"/>
  <c r="DK196" i="26"/>
  <c r="DJ196" i="26"/>
  <c r="DI196" i="26"/>
  <c r="DH196" i="26"/>
  <c r="DG196" i="26"/>
  <c r="DF196" i="26"/>
  <c r="DE196" i="26"/>
  <c r="DD196" i="26"/>
  <c r="DB196" i="26"/>
  <c r="DA196" i="26"/>
  <c r="CZ196" i="26"/>
  <c r="CW196" i="26"/>
  <c r="CV196" i="26"/>
  <c r="CU196" i="26"/>
  <c r="CT196" i="26"/>
  <c r="CS196" i="26"/>
  <c r="EF195" i="26"/>
  <c r="EB195" i="26"/>
  <c r="EA195" i="26"/>
  <c r="DV195" i="26"/>
  <c r="DP195" i="26"/>
  <c r="DL195" i="26"/>
  <c r="DK195" i="26"/>
  <c r="DF195" i="26"/>
  <c r="CZ195" i="26"/>
  <c r="CV195" i="26"/>
  <c r="CU195" i="26"/>
  <c r="EJ195" i="26"/>
  <c r="EI195" i="26"/>
  <c r="EH195" i="26"/>
  <c r="EG195" i="26"/>
  <c r="EE195" i="26"/>
  <c r="ED195" i="26"/>
  <c r="EC195" i="26"/>
  <c r="DZ195" i="26"/>
  <c r="DY195" i="26"/>
  <c r="DX195" i="26"/>
  <c r="DW195" i="26"/>
  <c r="DU195" i="26"/>
  <c r="DT195" i="26"/>
  <c r="DS195" i="26"/>
  <c r="DR195" i="26"/>
  <c r="DQ195" i="26"/>
  <c r="DO195" i="26"/>
  <c r="DN195" i="26"/>
  <c r="DM195" i="26"/>
  <c r="DJ195" i="26"/>
  <c r="DI195" i="26"/>
  <c r="DH195" i="26"/>
  <c r="DG195" i="26"/>
  <c r="DE195" i="26"/>
  <c r="DD195" i="26"/>
  <c r="DC195" i="26"/>
  <c r="DB195" i="26"/>
  <c r="DA195" i="26"/>
  <c r="CY195" i="26"/>
  <c r="CX195" i="26"/>
  <c r="CW195" i="26"/>
  <c r="CT195" i="26"/>
  <c r="CS195" i="26"/>
  <c r="EI194" i="26"/>
  <c r="EE194" i="26"/>
  <c r="EC194" i="26"/>
  <c r="DS194" i="26"/>
  <c r="DO194" i="26"/>
  <c r="DM194" i="26"/>
  <c r="DC194" i="26"/>
  <c r="CY194" i="26"/>
  <c r="CW194" i="26"/>
  <c r="EJ194" i="26"/>
  <c r="EH194" i="26"/>
  <c r="EG194" i="26"/>
  <c r="EF194" i="26"/>
  <c r="ED194" i="26"/>
  <c r="EB194" i="26"/>
  <c r="EA194" i="26"/>
  <c r="DZ194" i="26"/>
  <c r="DY194" i="26"/>
  <c r="DX194" i="26"/>
  <c r="DW194" i="26"/>
  <c r="DV194" i="26"/>
  <c r="DU194" i="26"/>
  <c r="DT194" i="26"/>
  <c r="DR194" i="26"/>
  <c r="DQ194" i="26"/>
  <c r="DP194" i="26"/>
  <c r="DN194" i="26"/>
  <c r="DL194" i="26"/>
  <c r="DK194" i="26"/>
  <c r="DJ194" i="26"/>
  <c r="DI194" i="26"/>
  <c r="DH194" i="26"/>
  <c r="DG194" i="26"/>
  <c r="DF194" i="26"/>
  <c r="DE194" i="26"/>
  <c r="DD194" i="26"/>
  <c r="DB194" i="26"/>
  <c r="DA194" i="26"/>
  <c r="CZ194" i="26"/>
  <c r="CX194" i="26"/>
  <c r="CV194" i="26"/>
  <c r="CU194" i="26"/>
  <c r="CT194" i="26"/>
  <c r="CS194" i="26"/>
  <c r="EF193" i="26"/>
  <c r="EB193" i="26"/>
  <c r="DZ193" i="26"/>
  <c r="DQ193" i="26"/>
  <c r="DM193" i="26"/>
  <c r="DA193" i="26"/>
  <c r="CW193" i="26"/>
  <c r="EJ193" i="26"/>
  <c r="EI193" i="26"/>
  <c r="EH193" i="26"/>
  <c r="EG193" i="26"/>
  <c r="EE193" i="26"/>
  <c r="ED193" i="26"/>
  <c r="EC193" i="26"/>
  <c r="EA193" i="26"/>
  <c r="DY193" i="26"/>
  <c r="DX193" i="26"/>
  <c r="DW193" i="26"/>
  <c r="DV193" i="26"/>
  <c r="DU193" i="26"/>
  <c r="DT193" i="26"/>
  <c r="DS193" i="26"/>
  <c r="DR193" i="26"/>
  <c r="DP193" i="26"/>
  <c r="DO193" i="26"/>
  <c r="DN193" i="26"/>
  <c r="DL193" i="26"/>
  <c r="DK193" i="26"/>
  <c r="DJ193" i="26"/>
  <c r="DI193" i="26"/>
  <c r="DH193" i="26"/>
  <c r="DG193" i="26"/>
  <c r="DF193" i="26"/>
  <c r="DE193" i="26"/>
  <c r="DD193" i="26"/>
  <c r="DC193" i="26"/>
  <c r="DB193" i="26"/>
  <c r="CZ193" i="26"/>
  <c r="CY193" i="26"/>
  <c r="CX193" i="26"/>
  <c r="CV193" i="26"/>
  <c r="CU193" i="26"/>
  <c r="CT193" i="26"/>
  <c r="CS193" i="26"/>
  <c r="DZ192" i="26"/>
  <c r="DJ192" i="26"/>
  <c r="CT192" i="26"/>
  <c r="EJ192" i="26"/>
  <c r="EI192" i="26"/>
  <c r="EH192" i="26"/>
  <c r="EG192" i="26"/>
  <c r="EF192" i="26"/>
  <c r="EE192" i="26"/>
  <c r="ED192" i="26"/>
  <c r="EC192" i="26"/>
  <c r="EB192" i="26"/>
  <c r="EA192" i="26"/>
  <c r="DY192" i="26"/>
  <c r="DX192" i="26"/>
  <c r="DW192" i="26"/>
  <c r="DV192" i="26"/>
  <c r="DU192" i="26"/>
  <c r="DT192" i="26"/>
  <c r="DS192" i="26"/>
  <c r="DR192" i="26"/>
  <c r="DQ192" i="26"/>
  <c r="DP192" i="26"/>
  <c r="DO192" i="26"/>
  <c r="DN192" i="26"/>
  <c r="DM192" i="26"/>
  <c r="DL192" i="26"/>
  <c r="DK192" i="26"/>
  <c r="DI192" i="26"/>
  <c r="DH192" i="26"/>
  <c r="DG192" i="26"/>
  <c r="DF192" i="26"/>
  <c r="DE192" i="26"/>
  <c r="DD192" i="26"/>
  <c r="DC192" i="26"/>
  <c r="DB192" i="26"/>
  <c r="DA192" i="26"/>
  <c r="CZ192" i="26"/>
  <c r="CY192" i="26"/>
  <c r="CX192" i="26"/>
  <c r="CW192" i="26"/>
  <c r="CV192" i="26"/>
  <c r="CU192" i="26"/>
  <c r="CS192" i="26"/>
  <c r="EA191" i="26"/>
  <c r="DW191" i="26"/>
  <c r="DK191" i="26"/>
  <c r="DG191" i="26"/>
  <c r="CU191" i="26"/>
  <c r="EJ191" i="26"/>
  <c r="EI191" i="26"/>
  <c r="EH191" i="26"/>
  <c r="EG191" i="26"/>
  <c r="EF191" i="26"/>
  <c r="EE191" i="26"/>
  <c r="ED191" i="26"/>
  <c r="EC191" i="26"/>
  <c r="EB191" i="26"/>
  <c r="DZ191" i="26"/>
  <c r="DY191" i="26"/>
  <c r="DX191" i="26"/>
  <c r="DV191" i="26"/>
  <c r="DU191" i="26"/>
  <c r="DT191" i="26"/>
  <c r="DS191" i="26"/>
  <c r="DR191" i="26"/>
  <c r="DQ191" i="26"/>
  <c r="DP191" i="26"/>
  <c r="DO191" i="26"/>
  <c r="DN191" i="26"/>
  <c r="DM191" i="26"/>
  <c r="DL191" i="26"/>
  <c r="DJ191" i="26"/>
  <c r="DI191" i="26"/>
  <c r="DH191" i="26"/>
  <c r="DF191" i="26"/>
  <c r="DE191" i="26"/>
  <c r="DD191" i="26"/>
  <c r="DC191" i="26"/>
  <c r="DB191" i="26"/>
  <c r="DA191" i="26"/>
  <c r="CZ191" i="26"/>
  <c r="CY191" i="26"/>
  <c r="CX191" i="26"/>
  <c r="CW191" i="26"/>
  <c r="CV191" i="26"/>
  <c r="CT191" i="26"/>
  <c r="CS191" i="26"/>
  <c r="EJ190" i="26"/>
  <c r="DT190" i="26"/>
  <c r="DD190" i="26"/>
  <c r="EI190" i="26"/>
  <c r="EH190" i="26"/>
  <c r="EG190" i="26"/>
  <c r="EF190" i="26"/>
  <c r="EE190" i="26"/>
  <c r="ED190" i="26"/>
  <c r="EC190" i="26"/>
  <c r="EB190" i="26"/>
  <c r="EA190" i="26"/>
  <c r="DZ190" i="26"/>
  <c r="DY190" i="26"/>
  <c r="DX190" i="26"/>
  <c r="DW190" i="26"/>
  <c r="DV190" i="26"/>
  <c r="DU190" i="26"/>
  <c r="DS190" i="26"/>
  <c r="DR190" i="26"/>
  <c r="DQ190" i="26"/>
  <c r="DP190" i="26"/>
  <c r="DO190" i="26"/>
  <c r="DN190" i="26"/>
  <c r="DM190" i="26"/>
  <c r="DL190" i="26"/>
  <c r="DK190" i="26"/>
  <c r="DJ190" i="26"/>
  <c r="DI190" i="26"/>
  <c r="DH190" i="26"/>
  <c r="DG190" i="26"/>
  <c r="DF190" i="26"/>
  <c r="DE190" i="26"/>
  <c r="DC190" i="26"/>
  <c r="DB190" i="26"/>
  <c r="DA190" i="26"/>
  <c r="CZ190" i="26"/>
  <c r="CY190" i="26"/>
  <c r="CX190" i="26"/>
  <c r="CW190" i="26"/>
  <c r="CV190" i="26"/>
  <c r="CU190" i="26"/>
  <c r="CT190" i="26"/>
  <c r="CS190" i="26"/>
  <c r="EG189" i="26"/>
  <c r="DU189" i="26"/>
  <c r="DQ189" i="26"/>
  <c r="DE189" i="26"/>
  <c r="DA189" i="26"/>
  <c r="EJ189" i="26"/>
  <c r="EI189" i="26"/>
  <c r="EH189" i="26"/>
  <c r="EF189" i="26"/>
  <c r="EE189" i="26"/>
  <c r="ED189" i="26"/>
  <c r="EC189" i="26"/>
  <c r="EB189" i="26"/>
  <c r="EA189" i="26"/>
  <c r="DZ189" i="26"/>
  <c r="DY189" i="26"/>
  <c r="DX189" i="26"/>
  <c r="DW189" i="26"/>
  <c r="DV189" i="26"/>
  <c r="DT189" i="26"/>
  <c r="DS189" i="26"/>
  <c r="DR189" i="26"/>
  <c r="DP189" i="26"/>
  <c r="DO189" i="26"/>
  <c r="DN189" i="26"/>
  <c r="DM189" i="26"/>
  <c r="DL189" i="26"/>
  <c r="DK189" i="26"/>
  <c r="DJ189" i="26"/>
  <c r="DI189" i="26"/>
  <c r="DH189" i="26"/>
  <c r="DG189" i="26"/>
  <c r="DF189" i="26"/>
  <c r="DD189" i="26"/>
  <c r="DC189" i="26"/>
  <c r="DB189" i="26"/>
  <c r="CZ189" i="26"/>
  <c r="CY189" i="26"/>
  <c r="CX189" i="26"/>
  <c r="CW189" i="26"/>
  <c r="CV189" i="26"/>
  <c r="CU189" i="26"/>
  <c r="CT189" i="26"/>
  <c r="CS189" i="26"/>
  <c r="EH188" i="26"/>
  <c r="ED188" i="26"/>
  <c r="DZ188" i="26"/>
  <c r="DR188" i="26"/>
  <c r="DN188" i="26"/>
  <c r="DJ188" i="26"/>
  <c r="DB188" i="26"/>
  <c r="CX188" i="26"/>
  <c r="CW188" i="26"/>
  <c r="EJ188" i="26"/>
  <c r="EI188" i="26"/>
  <c r="EG188" i="26"/>
  <c r="EF188" i="26"/>
  <c r="EE188" i="26"/>
  <c r="EC188" i="26"/>
  <c r="EB188" i="26"/>
  <c r="EA188" i="26"/>
  <c r="DY188" i="26"/>
  <c r="DX188" i="26"/>
  <c r="DW188" i="26"/>
  <c r="DV188" i="26"/>
  <c r="DU188" i="26"/>
  <c r="DT188" i="26"/>
  <c r="DS188" i="26"/>
  <c r="DQ188" i="26"/>
  <c r="DP188" i="26"/>
  <c r="DO188" i="26"/>
  <c r="DM188" i="26"/>
  <c r="DL188" i="26"/>
  <c r="DK188" i="26"/>
  <c r="DI188" i="26"/>
  <c r="DH188" i="26"/>
  <c r="DG188" i="26"/>
  <c r="DF188" i="26"/>
  <c r="DE188" i="26"/>
  <c r="DD188" i="26"/>
  <c r="DC188" i="26"/>
  <c r="DA188" i="26"/>
  <c r="CZ188" i="26"/>
  <c r="CY188" i="26"/>
  <c r="CV188" i="26"/>
  <c r="CU188" i="26"/>
  <c r="CT188" i="26"/>
  <c r="CS188" i="26"/>
  <c r="EG187" i="26"/>
  <c r="EC187" i="26"/>
  <c r="DU187" i="26"/>
  <c r="DQ187" i="26"/>
  <c r="DM187" i="26"/>
  <c r="DE187" i="26"/>
  <c r="DA187" i="26"/>
  <c r="CW187" i="26"/>
  <c r="EJ187" i="26"/>
  <c r="EI187" i="26"/>
  <c r="EH187" i="26"/>
  <c r="EF187" i="26"/>
  <c r="EE187" i="26"/>
  <c r="ED187" i="26"/>
  <c r="EB187" i="26"/>
  <c r="EA187" i="26"/>
  <c r="DZ187" i="26"/>
  <c r="DY187" i="26"/>
  <c r="DX187" i="26"/>
  <c r="DW187" i="26"/>
  <c r="DV187" i="26"/>
  <c r="DT187" i="26"/>
  <c r="DS187" i="26"/>
  <c r="DR187" i="26"/>
  <c r="DP187" i="26"/>
  <c r="DO187" i="26"/>
  <c r="DN187" i="26"/>
  <c r="DL187" i="26"/>
  <c r="DK187" i="26"/>
  <c r="DJ187" i="26"/>
  <c r="DI187" i="26"/>
  <c r="DH187" i="26"/>
  <c r="DG187" i="26"/>
  <c r="DF187" i="26"/>
  <c r="DD187" i="26"/>
  <c r="DC187" i="26"/>
  <c r="DB187" i="26"/>
  <c r="CZ187" i="26"/>
  <c r="CY187" i="26"/>
  <c r="CX187" i="26"/>
  <c r="CV187" i="26"/>
  <c r="CU187" i="26"/>
  <c r="CT187" i="26"/>
  <c r="CS187" i="26"/>
  <c r="EJ186" i="26"/>
  <c r="EI186" i="26"/>
  <c r="EH186" i="26"/>
  <c r="EG186" i="26"/>
  <c r="EF186" i="26"/>
  <c r="EE186" i="26"/>
  <c r="ED186" i="26"/>
  <c r="EC186" i="26"/>
  <c r="EB186" i="26"/>
  <c r="EA186" i="26"/>
  <c r="DZ186" i="26"/>
  <c r="DY186" i="26"/>
  <c r="DX186" i="26"/>
  <c r="DW186" i="26"/>
  <c r="DV186" i="26"/>
  <c r="DU186" i="26"/>
  <c r="DT186" i="26"/>
  <c r="DS186" i="26"/>
  <c r="DR186" i="26"/>
  <c r="DQ186" i="26"/>
  <c r="DP186" i="26"/>
  <c r="DO186" i="26"/>
  <c r="DN186" i="26"/>
  <c r="DM186" i="26"/>
  <c r="DL186" i="26"/>
  <c r="DK186" i="26"/>
  <c r="DJ186" i="26"/>
  <c r="DI186" i="26"/>
  <c r="DH186" i="26"/>
  <c r="DG186" i="26"/>
  <c r="DF186" i="26"/>
  <c r="DE186" i="26"/>
  <c r="DD186" i="26"/>
  <c r="DC186" i="26"/>
  <c r="DB186" i="26"/>
  <c r="DA186" i="26"/>
  <c r="CZ186" i="26"/>
  <c r="CY186" i="26"/>
  <c r="CX186" i="26"/>
  <c r="CW186" i="26"/>
  <c r="CV186" i="26"/>
  <c r="CU186" i="26"/>
  <c r="CT186" i="26"/>
  <c r="CS186" i="26"/>
  <c r="EE185" i="26"/>
  <c r="EA185" i="26"/>
  <c r="DW185" i="26"/>
  <c r="DO185" i="26"/>
  <c r="DK185" i="26"/>
  <c r="DG185" i="26"/>
  <c r="CY185" i="26"/>
  <c r="CU185" i="26"/>
  <c r="EJ185" i="26"/>
  <c r="EI185" i="26"/>
  <c r="EH185" i="26"/>
  <c r="EG185" i="26"/>
  <c r="EF185" i="26"/>
  <c r="ED185" i="26"/>
  <c r="EC185" i="26"/>
  <c r="EB185" i="26"/>
  <c r="DZ185" i="26"/>
  <c r="DY185" i="26"/>
  <c r="DX185" i="26"/>
  <c r="DV185" i="26"/>
  <c r="DU185" i="26"/>
  <c r="DT185" i="26"/>
  <c r="DS185" i="26"/>
  <c r="DR185" i="26"/>
  <c r="DQ185" i="26"/>
  <c r="DP185" i="26"/>
  <c r="DN185" i="26"/>
  <c r="DM185" i="26"/>
  <c r="DL185" i="26"/>
  <c r="DJ185" i="26"/>
  <c r="DI185" i="26"/>
  <c r="DH185" i="26"/>
  <c r="DF185" i="26"/>
  <c r="DE185" i="26"/>
  <c r="DD185" i="26"/>
  <c r="DC185" i="26"/>
  <c r="DB185" i="26"/>
  <c r="DA185" i="26"/>
  <c r="CZ185" i="26"/>
  <c r="CX185" i="26"/>
  <c r="CW185" i="26"/>
  <c r="CV185" i="26"/>
  <c r="CT185" i="26"/>
  <c r="CS185" i="26"/>
  <c r="EJ184" i="26"/>
  <c r="EI184" i="26"/>
  <c r="EH184" i="26"/>
  <c r="EG184" i="26"/>
  <c r="EF184" i="26"/>
  <c r="EE184" i="26"/>
  <c r="ED184" i="26"/>
  <c r="EC184" i="26"/>
  <c r="EB184" i="26"/>
  <c r="EA184" i="26"/>
  <c r="DZ184" i="26"/>
  <c r="DY184" i="26"/>
  <c r="DX184" i="26"/>
  <c r="DW184" i="26"/>
  <c r="DV184" i="26"/>
  <c r="DU184" i="26"/>
  <c r="DT184" i="26"/>
  <c r="DS184" i="26"/>
  <c r="DR184" i="26"/>
  <c r="DQ184" i="26"/>
  <c r="DP184" i="26"/>
  <c r="DO184" i="26"/>
  <c r="DN184" i="26"/>
  <c r="DM184" i="26"/>
  <c r="DL184" i="26"/>
  <c r="DK184" i="26"/>
  <c r="DJ184" i="26"/>
  <c r="DI184" i="26"/>
  <c r="DH184" i="26"/>
  <c r="DG184" i="26"/>
  <c r="DF184" i="26"/>
  <c r="DE184" i="26"/>
  <c r="DD184" i="26"/>
  <c r="DC184" i="26"/>
  <c r="DB184" i="26"/>
  <c r="DA184" i="26"/>
  <c r="CZ184" i="26"/>
  <c r="CY184" i="26"/>
  <c r="CX184" i="26"/>
  <c r="CW184" i="26"/>
  <c r="CV184" i="26"/>
  <c r="CU184" i="26"/>
  <c r="CT184" i="26"/>
  <c r="CS184" i="26"/>
  <c r="EG183" i="26"/>
  <c r="DU183" i="26"/>
  <c r="DQ183" i="26"/>
  <c r="DE183" i="26"/>
  <c r="DA183" i="26"/>
  <c r="EJ183" i="26"/>
  <c r="EI183" i="26"/>
  <c r="EH183" i="26"/>
  <c r="EF183" i="26"/>
  <c r="EE183" i="26"/>
  <c r="ED183" i="26"/>
  <c r="EC183" i="26"/>
  <c r="EB183" i="26"/>
  <c r="EA183" i="26"/>
  <c r="DZ183" i="26"/>
  <c r="DY183" i="26"/>
  <c r="DX183" i="26"/>
  <c r="DW183" i="26"/>
  <c r="DV183" i="26"/>
  <c r="DT183" i="26"/>
  <c r="DS183" i="26"/>
  <c r="DR183" i="26"/>
  <c r="DP183" i="26"/>
  <c r="DO183" i="26"/>
  <c r="DN183" i="26"/>
  <c r="DM183" i="26"/>
  <c r="DL183" i="26"/>
  <c r="DK183" i="26"/>
  <c r="DJ183" i="26"/>
  <c r="DI183" i="26"/>
  <c r="DH183" i="26"/>
  <c r="DG183" i="26"/>
  <c r="DF183" i="26"/>
  <c r="DD183" i="26"/>
  <c r="DC183" i="26"/>
  <c r="DB183" i="26"/>
  <c r="CZ183" i="26"/>
  <c r="CY183" i="26"/>
  <c r="CX183" i="26"/>
  <c r="CW183" i="26"/>
  <c r="CV183" i="26"/>
  <c r="CU183" i="26"/>
  <c r="CT183" i="26"/>
  <c r="CS183" i="26"/>
  <c r="EH182" i="26"/>
  <c r="DR182" i="26"/>
  <c r="DB182" i="26"/>
  <c r="EJ182" i="26"/>
  <c r="EI182" i="26"/>
  <c r="EG182" i="26"/>
  <c r="EF182" i="26"/>
  <c r="EE182" i="26"/>
  <c r="ED182" i="26"/>
  <c r="EC182" i="26"/>
  <c r="EB182" i="26"/>
  <c r="EA182" i="26"/>
  <c r="DZ182" i="26"/>
  <c r="DY182" i="26"/>
  <c r="DX182" i="26"/>
  <c r="DW182" i="26"/>
  <c r="DV182" i="26"/>
  <c r="DU182" i="26"/>
  <c r="DT182" i="26"/>
  <c r="DS182" i="26"/>
  <c r="DQ182" i="26"/>
  <c r="DP182" i="26"/>
  <c r="DO182" i="26"/>
  <c r="DN182" i="26"/>
  <c r="DM182" i="26"/>
  <c r="DL182" i="26"/>
  <c r="DK182" i="26"/>
  <c r="DJ182" i="26"/>
  <c r="DI182" i="26"/>
  <c r="DH182" i="26"/>
  <c r="DG182" i="26"/>
  <c r="DF182" i="26"/>
  <c r="DE182" i="26"/>
  <c r="DD182" i="26"/>
  <c r="DC182" i="26"/>
  <c r="DA182" i="26"/>
  <c r="CZ182" i="26"/>
  <c r="CY182" i="26"/>
  <c r="CX182" i="26"/>
  <c r="CW182" i="26"/>
  <c r="CV182" i="26"/>
  <c r="CU182" i="26"/>
  <c r="CT182" i="26"/>
  <c r="CS182" i="26"/>
  <c r="EE181" i="26"/>
  <c r="EA181" i="26"/>
  <c r="DO181" i="26"/>
  <c r="DK181" i="26"/>
  <c r="CY181" i="26"/>
  <c r="CU181" i="26"/>
  <c r="EJ181" i="26"/>
  <c r="EI181" i="26"/>
  <c r="EH181" i="26"/>
  <c r="EG181" i="26"/>
  <c r="EF181" i="26"/>
  <c r="ED181" i="26"/>
  <c r="EC181" i="26"/>
  <c r="EB181" i="26"/>
  <c r="DZ181" i="26"/>
  <c r="DY181" i="26"/>
  <c r="DX181" i="26"/>
  <c r="DW181" i="26"/>
  <c r="DV181" i="26"/>
  <c r="DU181" i="26"/>
  <c r="DT181" i="26"/>
  <c r="DS181" i="26"/>
  <c r="DR181" i="26"/>
  <c r="DQ181" i="26"/>
  <c r="DP181" i="26"/>
  <c r="DN181" i="26"/>
  <c r="DM181" i="26"/>
  <c r="DL181" i="26"/>
  <c r="DJ181" i="26"/>
  <c r="DI181" i="26"/>
  <c r="DH181" i="26"/>
  <c r="DG181" i="26"/>
  <c r="DF181" i="26"/>
  <c r="DE181" i="26"/>
  <c r="DD181" i="26"/>
  <c r="DC181" i="26"/>
  <c r="DB181" i="26"/>
  <c r="DA181" i="26"/>
  <c r="CZ181" i="26"/>
  <c r="CX181" i="26"/>
  <c r="CW181" i="26"/>
  <c r="CV181" i="26"/>
  <c r="CT181" i="26"/>
  <c r="CS181" i="26"/>
  <c r="EB180" i="26"/>
  <c r="DL180" i="26"/>
  <c r="CV180" i="26"/>
  <c r="EJ180" i="26"/>
  <c r="EI180" i="26"/>
  <c r="EH180" i="26"/>
  <c r="EG180" i="26"/>
  <c r="EF180" i="26"/>
  <c r="EE180" i="26"/>
  <c r="ED180" i="26"/>
  <c r="EC180" i="26"/>
  <c r="EA180" i="26"/>
  <c r="DZ180" i="26"/>
  <c r="DY180" i="26"/>
  <c r="DX180" i="26"/>
  <c r="DW180" i="26"/>
  <c r="DV180" i="26"/>
  <c r="DU180" i="26"/>
  <c r="DT180" i="26"/>
  <c r="DS180" i="26"/>
  <c r="DR180" i="26"/>
  <c r="DQ180" i="26"/>
  <c r="DP180" i="26"/>
  <c r="DO180" i="26"/>
  <c r="DN180" i="26"/>
  <c r="DM180" i="26"/>
  <c r="DK180" i="26"/>
  <c r="DJ180" i="26"/>
  <c r="DI180" i="26"/>
  <c r="DH180" i="26"/>
  <c r="DG180" i="26"/>
  <c r="DF180" i="26"/>
  <c r="DE180" i="26"/>
  <c r="DD180" i="26"/>
  <c r="DC180" i="26"/>
  <c r="DB180" i="26"/>
  <c r="DA180" i="26"/>
  <c r="CZ180" i="26"/>
  <c r="CY180" i="26"/>
  <c r="CX180" i="26"/>
  <c r="CW180" i="26"/>
  <c r="CU180" i="26"/>
  <c r="CT180" i="26"/>
  <c r="CS180" i="26"/>
  <c r="EJ179" i="26"/>
  <c r="EI179" i="26"/>
  <c r="EH179" i="26"/>
  <c r="EG179" i="26"/>
  <c r="EF179" i="26"/>
  <c r="EE179" i="26"/>
  <c r="ED179" i="26"/>
  <c r="EC179" i="26"/>
  <c r="EB179" i="26"/>
  <c r="EA179" i="26"/>
  <c r="DZ179" i="26"/>
  <c r="DY179" i="26"/>
  <c r="DX179" i="26"/>
  <c r="DW179" i="26"/>
  <c r="DV179" i="26"/>
  <c r="DU179" i="26"/>
  <c r="DT179" i="26"/>
  <c r="DS179" i="26"/>
  <c r="DR179" i="26"/>
  <c r="DQ179" i="26"/>
  <c r="DP179" i="26"/>
  <c r="DO179" i="26"/>
  <c r="DN179" i="26"/>
  <c r="DM179" i="26"/>
  <c r="DL179" i="26"/>
  <c r="DK179" i="26"/>
  <c r="DJ179" i="26"/>
  <c r="DI179" i="26"/>
  <c r="DH179" i="26"/>
  <c r="DG179" i="26"/>
  <c r="DF179" i="26"/>
  <c r="DE179" i="26"/>
  <c r="DD179" i="26"/>
  <c r="DC179" i="26"/>
  <c r="DB179" i="26"/>
  <c r="DA179" i="26"/>
  <c r="CZ179" i="26"/>
  <c r="CY179" i="26"/>
  <c r="CX179" i="26"/>
  <c r="CW179" i="26"/>
  <c r="CV179" i="26"/>
  <c r="CU179" i="26"/>
  <c r="CT179" i="26"/>
  <c r="CS179" i="26"/>
  <c r="EH178" i="26"/>
  <c r="DZ178" i="26"/>
  <c r="DV178" i="26"/>
  <c r="DR178" i="26"/>
  <c r="DJ178" i="26"/>
  <c r="DF178" i="26"/>
  <c r="DB178" i="26"/>
  <c r="CT178" i="26"/>
  <c r="EJ178" i="26"/>
  <c r="EI178" i="26"/>
  <c r="EG178" i="26"/>
  <c r="EF178" i="26"/>
  <c r="EE178" i="26"/>
  <c r="ED178" i="26"/>
  <c r="EC178" i="26"/>
  <c r="EB178" i="26"/>
  <c r="EA178" i="26"/>
  <c r="DY178" i="26"/>
  <c r="DX178" i="26"/>
  <c r="DW178" i="26"/>
  <c r="DU178" i="26"/>
  <c r="DT178" i="26"/>
  <c r="DS178" i="26"/>
  <c r="DQ178" i="26"/>
  <c r="DP178" i="26"/>
  <c r="DO178" i="26"/>
  <c r="DN178" i="26"/>
  <c r="DM178" i="26"/>
  <c r="DL178" i="26"/>
  <c r="DK178" i="26"/>
  <c r="DI178" i="26"/>
  <c r="DH178" i="26"/>
  <c r="DG178" i="26"/>
  <c r="DE178" i="26"/>
  <c r="DD178" i="26"/>
  <c r="DC178" i="26"/>
  <c r="DA178" i="26"/>
  <c r="CZ178" i="26"/>
  <c r="CY178" i="26"/>
  <c r="CX178" i="26"/>
  <c r="CW178" i="26"/>
  <c r="CV178" i="26"/>
  <c r="CU178" i="26"/>
  <c r="CS178" i="26"/>
  <c r="EJ177" i="26"/>
  <c r="EI177" i="26"/>
  <c r="EH177" i="26"/>
  <c r="EG177" i="26"/>
  <c r="EF177" i="26"/>
  <c r="EE177" i="26"/>
  <c r="ED177" i="26"/>
  <c r="EC177" i="26"/>
  <c r="EB177" i="26"/>
  <c r="EA177" i="26"/>
  <c r="DZ177" i="26"/>
  <c r="DY177" i="26"/>
  <c r="DX177" i="26"/>
  <c r="DW177" i="26"/>
  <c r="DV177" i="26"/>
  <c r="DU177" i="26"/>
  <c r="DT177" i="26"/>
  <c r="DS177" i="26"/>
  <c r="DR177" i="26"/>
  <c r="DQ177" i="26"/>
  <c r="DP177" i="26"/>
  <c r="DO177" i="26"/>
  <c r="DN177" i="26"/>
  <c r="DM177" i="26"/>
  <c r="DL177" i="26"/>
  <c r="DK177" i="26"/>
  <c r="DJ177" i="26"/>
  <c r="DI177" i="26"/>
  <c r="DH177" i="26"/>
  <c r="DG177" i="26"/>
  <c r="DF177" i="26"/>
  <c r="DE177" i="26"/>
  <c r="DD177" i="26"/>
  <c r="DC177" i="26"/>
  <c r="DB177" i="26"/>
  <c r="DA177" i="26"/>
  <c r="CZ177" i="26"/>
  <c r="CY177" i="26"/>
  <c r="CX177" i="26"/>
  <c r="CW177" i="26"/>
  <c r="CV177" i="26"/>
  <c r="CU177" i="26"/>
  <c r="CT177" i="26"/>
  <c r="CS177" i="26"/>
  <c r="EJ176" i="26"/>
  <c r="EF176" i="26"/>
  <c r="EB176" i="26"/>
  <c r="DT176" i="26"/>
  <c r="DP176" i="26"/>
  <c r="DL176" i="26"/>
  <c r="DD176" i="26"/>
  <c r="CZ176" i="26"/>
  <c r="CV176" i="26"/>
  <c r="EI176" i="26"/>
  <c r="EH176" i="26"/>
  <c r="EG176" i="26"/>
  <c r="EE176" i="26"/>
  <c r="ED176" i="26"/>
  <c r="EC176" i="26"/>
  <c r="EA176" i="26"/>
  <c r="DZ176" i="26"/>
  <c r="DY176" i="26"/>
  <c r="DX176" i="26"/>
  <c r="DW176" i="26"/>
  <c r="DV176" i="26"/>
  <c r="DU176" i="26"/>
  <c r="DS176" i="26"/>
  <c r="DR176" i="26"/>
  <c r="DQ176" i="26"/>
  <c r="DO176" i="26"/>
  <c r="DN176" i="26"/>
  <c r="DM176" i="26"/>
  <c r="DK176" i="26"/>
  <c r="DJ176" i="26"/>
  <c r="DI176" i="26"/>
  <c r="DH176" i="26"/>
  <c r="DG176" i="26"/>
  <c r="DF176" i="26"/>
  <c r="DE176" i="26"/>
  <c r="DC176" i="26"/>
  <c r="DB176" i="26"/>
  <c r="DA176" i="26"/>
  <c r="CY176" i="26"/>
  <c r="CX176" i="26"/>
  <c r="CW176" i="26"/>
  <c r="CU176" i="26"/>
  <c r="CT176" i="26"/>
  <c r="CS176" i="26"/>
  <c r="EG175" i="26"/>
  <c r="DY175" i="26"/>
  <c r="DQ175" i="26"/>
  <c r="DI175" i="26"/>
  <c r="DA175" i="26"/>
  <c r="CZ175" i="26"/>
  <c r="CW175" i="26"/>
  <c r="CV175" i="26"/>
  <c r="EJ175" i="26"/>
  <c r="EI175" i="26"/>
  <c r="EH175" i="26"/>
  <c r="EF175" i="26"/>
  <c r="EE175" i="26"/>
  <c r="ED175" i="26"/>
  <c r="EC175" i="26"/>
  <c r="EB175" i="26"/>
  <c r="EA175" i="26"/>
  <c r="DZ175" i="26"/>
  <c r="DX175" i="26"/>
  <c r="DW175" i="26"/>
  <c r="DV175" i="26"/>
  <c r="DU175" i="26"/>
  <c r="DT175" i="26"/>
  <c r="DS175" i="26"/>
  <c r="DR175" i="26"/>
  <c r="DP175" i="26"/>
  <c r="DO175" i="26"/>
  <c r="DN175" i="26"/>
  <c r="DM175" i="26"/>
  <c r="DL175" i="26"/>
  <c r="DK175" i="26"/>
  <c r="DJ175" i="26"/>
  <c r="DH175" i="26"/>
  <c r="DG175" i="26"/>
  <c r="DF175" i="26"/>
  <c r="DE175" i="26"/>
  <c r="DD175" i="26"/>
  <c r="DC175" i="26"/>
  <c r="DB175" i="26"/>
  <c r="CY175" i="26"/>
  <c r="CX175" i="26"/>
  <c r="CU175" i="26"/>
  <c r="CT175" i="26"/>
  <c r="CS175" i="26"/>
  <c r="EH174" i="26"/>
  <c r="EE174" i="26"/>
  <c r="ED174" i="26"/>
  <c r="DZ174" i="26"/>
  <c r="DW174" i="26"/>
  <c r="DV174" i="26"/>
  <c r="DR174" i="26"/>
  <c r="DO174" i="26"/>
  <c r="DN174" i="26"/>
  <c r="DJ174" i="26"/>
  <c r="DG174" i="26"/>
  <c r="DF174" i="26"/>
  <c r="DB174" i="26"/>
  <c r="CY174" i="26"/>
  <c r="CX174" i="26"/>
  <c r="CT174" i="26"/>
  <c r="EJ174" i="26"/>
  <c r="EI174" i="26"/>
  <c r="EG174" i="26"/>
  <c r="EF174" i="26"/>
  <c r="EC174" i="26"/>
  <c r="EB174" i="26"/>
  <c r="EA174" i="26"/>
  <c r="DY174" i="26"/>
  <c r="DX174" i="26"/>
  <c r="DU174" i="26"/>
  <c r="DT174" i="26"/>
  <c r="DS174" i="26"/>
  <c r="DQ174" i="26"/>
  <c r="DP174" i="26"/>
  <c r="DM174" i="26"/>
  <c r="DL174" i="26"/>
  <c r="DK174" i="26"/>
  <c r="DI174" i="26"/>
  <c r="DH174" i="26"/>
  <c r="DE174" i="26"/>
  <c r="DD174" i="26"/>
  <c r="DC174" i="26"/>
  <c r="DA174" i="26"/>
  <c r="CZ174" i="26"/>
  <c r="CW174" i="26"/>
  <c r="CV174" i="26"/>
  <c r="CU174" i="26"/>
  <c r="CS174" i="26"/>
  <c r="EJ173" i="26"/>
  <c r="EI173" i="26"/>
  <c r="EB173" i="26"/>
  <c r="EA173" i="26"/>
  <c r="DT173" i="26"/>
  <c r="DS173" i="26"/>
  <c r="DL173" i="26"/>
  <c r="DK173" i="26"/>
  <c r="DD173" i="26"/>
  <c r="DC173" i="26"/>
  <c r="CV173" i="26"/>
  <c r="CU173" i="26"/>
  <c r="EH173" i="26"/>
  <c r="EG173" i="26"/>
  <c r="EF173" i="26"/>
  <c r="EE173" i="26"/>
  <c r="ED173" i="26"/>
  <c r="EC173" i="26"/>
  <c r="DZ173" i="26"/>
  <c r="DY173" i="26"/>
  <c r="DX173" i="26"/>
  <c r="DW173" i="26"/>
  <c r="DV173" i="26"/>
  <c r="DU173" i="26"/>
  <c r="DR173" i="26"/>
  <c r="DQ173" i="26"/>
  <c r="DP173" i="26"/>
  <c r="DO173" i="26"/>
  <c r="DN173" i="26"/>
  <c r="DM173" i="26"/>
  <c r="DJ173" i="26"/>
  <c r="DI173" i="26"/>
  <c r="DH173" i="26"/>
  <c r="DG173" i="26"/>
  <c r="DF173" i="26"/>
  <c r="DE173" i="26"/>
  <c r="DB173" i="26"/>
  <c r="DA173" i="26"/>
  <c r="CZ173" i="26"/>
  <c r="CY173" i="26"/>
  <c r="CX173" i="26"/>
  <c r="CW173" i="26"/>
  <c r="CT173" i="26"/>
  <c r="CS173" i="26"/>
  <c r="EG172" i="26"/>
  <c r="DQ172" i="26"/>
  <c r="DA172" i="26"/>
  <c r="EJ172" i="26"/>
  <c r="EI172" i="26"/>
  <c r="EH172" i="26"/>
  <c r="EF172" i="26"/>
  <c r="EE172" i="26"/>
  <c r="ED172" i="26"/>
  <c r="EC172" i="26"/>
  <c r="EB172" i="26"/>
  <c r="EA172" i="26"/>
  <c r="DZ172" i="26"/>
  <c r="DY172" i="26"/>
  <c r="DX172" i="26"/>
  <c r="DW172" i="26"/>
  <c r="DV172" i="26"/>
  <c r="DU172" i="26"/>
  <c r="DT172" i="26"/>
  <c r="DS172" i="26"/>
  <c r="DR172" i="26"/>
  <c r="DP172" i="26"/>
  <c r="DO172" i="26"/>
  <c r="DN172" i="26"/>
  <c r="DM172" i="26"/>
  <c r="DL172" i="26"/>
  <c r="DK172" i="26"/>
  <c r="DJ172" i="26"/>
  <c r="DI172" i="26"/>
  <c r="DH172" i="26"/>
  <c r="DG172" i="26"/>
  <c r="DF172" i="26"/>
  <c r="DE172" i="26"/>
  <c r="DD172" i="26"/>
  <c r="DC172" i="26"/>
  <c r="DB172" i="26"/>
  <c r="CZ172" i="26"/>
  <c r="CY172" i="26"/>
  <c r="CX172" i="26"/>
  <c r="CW172" i="26"/>
  <c r="CV172" i="26"/>
  <c r="CU172" i="26"/>
  <c r="CT172" i="26"/>
  <c r="CS172" i="26"/>
  <c r="ED171" i="26"/>
  <c r="EC171" i="26"/>
  <c r="DV171" i="26"/>
  <c r="DU171" i="26"/>
  <c r="DN171" i="26"/>
  <c r="DM171" i="26"/>
  <c r="DF171" i="26"/>
  <c r="DE171" i="26"/>
  <c r="CX171" i="26"/>
  <c r="CW171" i="26"/>
  <c r="EJ171" i="26"/>
  <c r="EI171" i="26"/>
  <c r="EH171" i="26"/>
  <c r="EG171" i="26"/>
  <c r="EF171" i="26"/>
  <c r="EE171" i="26"/>
  <c r="EB171" i="26"/>
  <c r="EA171" i="26"/>
  <c r="DZ171" i="26"/>
  <c r="DY171" i="26"/>
  <c r="DX171" i="26"/>
  <c r="DW171" i="26"/>
  <c r="DT171" i="26"/>
  <c r="DS171" i="26"/>
  <c r="DR171" i="26"/>
  <c r="DQ171" i="26"/>
  <c r="DP171" i="26"/>
  <c r="DO171" i="26"/>
  <c r="DL171" i="26"/>
  <c r="DK171" i="26"/>
  <c r="DJ171" i="26"/>
  <c r="DI171" i="26"/>
  <c r="DH171" i="26"/>
  <c r="DG171" i="26"/>
  <c r="DD171" i="26"/>
  <c r="DC171" i="26"/>
  <c r="DB171" i="26"/>
  <c r="DA171" i="26"/>
  <c r="CZ171" i="26"/>
  <c r="CY171" i="26"/>
  <c r="CV171" i="26"/>
  <c r="CU171" i="26"/>
  <c r="CT171" i="26"/>
  <c r="CS171" i="26"/>
  <c r="EI170" i="26"/>
  <c r="EA170" i="26"/>
  <c r="DS170" i="26"/>
  <c r="DK170" i="26"/>
  <c r="DC170" i="26"/>
  <c r="CU170" i="26"/>
  <c r="EJ170" i="26"/>
  <c r="EH170" i="26"/>
  <c r="EG170" i="26"/>
  <c r="EF170" i="26"/>
  <c r="EE170" i="26"/>
  <c r="ED170" i="26"/>
  <c r="EC170" i="26"/>
  <c r="EB170" i="26"/>
  <c r="DZ170" i="26"/>
  <c r="DY170" i="26"/>
  <c r="DX170" i="26"/>
  <c r="DW170" i="26"/>
  <c r="DV170" i="26"/>
  <c r="DU170" i="26"/>
  <c r="DT170" i="26"/>
  <c r="DR170" i="26"/>
  <c r="DQ170" i="26"/>
  <c r="DP170" i="26"/>
  <c r="DO170" i="26"/>
  <c r="DN170" i="26"/>
  <c r="DM170" i="26"/>
  <c r="DL170" i="26"/>
  <c r="DJ170" i="26"/>
  <c r="DI170" i="26"/>
  <c r="DH170" i="26"/>
  <c r="DG170" i="26"/>
  <c r="DF170" i="26"/>
  <c r="DE170" i="26"/>
  <c r="DD170" i="26"/>
  <c r="DB170" i="26"/>
  <c r="DA170" i="26"/>
  <c r="CZ170" i="26"/>
  <c r="CY170" i="26"/>
  <c r="CX170" i="26"/>
  <c r="CW170" i="26"/>
  <c r="CV170" i="26"/>
  <c r="CT170" i="26"/>
  <c r="CS170" i="26"/>
  <c r="EF169" i="26"/>
  <c r="DP169" i="26"/>
  <c r="DH169" i="26"/>
  <c r="CZ169" i="26"/>
  <c r="EJ169" i="26"/>
  <c r="EI169" i="26"/>
  <c r="EH169" i="26"/>
  <c r="EG169" i="26"/>
  <c r="EE169" i="26"/>
  <c r="ED169" i="26"/>
  <c r="EC169" i="26"/>
  <c r="EB169" i="26"/>
  <c r="EA169" i="26"/>
  <c r="DZ169" i="26"/>
  <c r="DY169" i="26"/>
  <c r="DX169" i="26"/>
  <c r="DW169" i="26"/>
  <c r="DV169" i="26"/>
  <c r="DU169" i="26"/>
  <c r="DT169" i="26"/>
  <c r="DS169" i="26"/>
  <c r="DR169" i="26"/>
  <c r="DQ169" i="26"/>
  <c r="DO169" i="26"/>
  <c r="DN169" i="26"/>
  <c r="DM169" i="26"/>
  <c r="DL169" i="26"/>
  <c r="DK169" i="26"/>
  <c r="DJ169" i="26"/>
  <c r="DI169" i="26"/>
  <c r="DG169" i="26"/>
  <c r="DF169" i="26"/>
  <c r="DE169" i="26"/>
  <c r="DD169" i="26"/>
  <c r="DC169" i="26"/>
  <c r="DB169" i="26"/>
  <c r="DA169" i="26"/>
  <c r="CY169" i="26"/>
  <c r="CX169" i="26"/>
  <c r="CW169" i="26"/>
  <c r="CV169" i="26"/>
  <c r="CU169" i="26"/>
  <c r="CT169" i="26"/>
  <c r="CS169" i="26"/>
  <c r="EJ168" i="26"/>
  <c r="EC168" i="26"/>
  <c r="EB168" i="26"/>
  <c r="DU168" i="26"/>
  <c r="DT168" i="26"/>
  <c r="DM168" i="26"/>
  <c r="DL168" i="26"/>
  <c r="DE168" i="26"/>
  <c r="DD168" i="26"/>
  <c r="CW168" i="26"/>
  <c r="CV168" i="26"/>
  <c r="EI168" i="26"/>
  <c r="EH168" i="26"/>
  <c r="EG168" i="26"/>
  <c r="EF168" i="26"/>
  <c r="EE168" i="26"/>
  <c r="ED168" i="26"/>
  <c r="EA168" i="26"/>
  <c r="DZ168" i="26"/>
  <c r="DY168" i="26"/>
  <c r="DX168" i="26"/>
  <c r="DW168" i="26"/>
  <c r="DV168" i="26"/>
  <c r="DS168" i="26"/>
  <c r="DR168" i="26"/>
  <c r="DQ168" i="26"/>
  <c r="DP168" i="26"/>
  <c r="DO168" i="26"/>
  <c r="DN168" i="26"/>
  <c r="DK168" i="26"/>
  <c r="DJ168" i="26"/>
  <c r="DI168" i="26"/>
  <c r="DH168" i="26"/>
  <c r="DG168" i="26"/>
  <c r="DF168" i="26"/>
  <c r="DC168" i="26"/>
  <c r="DB168" i="26"/>
  <c r="DA168" i="26"/>
  <c r="CZ168" i="26"/>
  <c r="CY168" i="26"/>
  <c r="CX168" i="26"/>
  <c r="CU168" i="26"/>
  <c r="CT168" i="26"/>
  <c r="CS168" i="26"/>
  <c r="DZ167" i="26"/>
  <c r="DR167" i="26"/>
  <c r="DJ167" i="26"/>
  <c r="CT167" i="26"/>
  <c r="EJ167" i="26"/>
  <c r="EI167" i="26"/>
  <c r="EH167" i="26"/>
  <c r="EG167" i="26"/>
  <c r="EF167" i="26"/>
  <c r="EE167" i="26"/>
  <c r="ED167" i="26"/>
  <c r="EC167" i="26"/>
  <c r="EB167" i="26"/>
  <c r="EA167" i="26"/>
  <c r="DY167" i="26"/>
  <c r="DX167" i="26"/>
  <c r="DW167" i="26"/>
  <c r="DV167" i="26"/>
  <c r="DU167" i="26"/>
  <c r="DT167" i="26"/>
  <c r="DS167" i="26"/>
  <c r="DQ167" i="26"/>
  <c r="DP167" i="26"/>
  <c r="DO167" i="26"/>
  <c r="DN167" i="26"/>
  <c r="DM167" i="26"/>
  <c r="DL167" i="26"/>
  <c r="DK167" i="26"/>
  <c r="DI167" i="26"/>
  <c r="DH167" i="26"/>
  <c r="DG167" i="26"/>
  <c r="DF167" i="26"/>
  <c r="DE167" i="26"/>
  <c r="DD167" i="26"/>
  <c r="DC167" i="26"/>
  <c r="DB167" i="26"/>
  <c r="DA167" i="26"/>
  <c r="CZ167" i="26"/>
  <c r="CY167" i="26"/>
  <c r="CX167" i="26"/>
  <c r="CW167" i="26"/>
  <c r="CV167" i="26"/>
  <c r="CU167" i="26"/>
  <c r="CS167" i="26"/>
  <c r="EH166" i="26"/>
  <c r="EE166" i="26"/>
  <c r="ED166" i="26"/>
  <c r="DZ166" i="26"/>
  <c r="DW166" i="26"/>
  <c r="DV166" i="26"/>
  <c r="DR166" i="26"/>
  <c r="DO166" i="26"/>
  <c r="DN166" i="26"/>
  <c r="DJ166" i="26"/>
  <c r="DG166" i="26"/>
  <c r="DF166" i="26"/>
  <c r="DB166" i="26"/>
  <c r="CY166" i="26"/>
  <c r="CX166" i="26"/>
  <c r="CT166" i="26"/>
  <c r="EJ166" i="26"/>
  <c r="EI166" i="26"/>
  <c r="EG166" i="26"/>
  <c r="EF166" i="26"/>
  <c r="EC166" i="26"/>
  <c r="EB166" i="26"/>
  <c r="EA166" i="26"/>
  <c r="DY166" i="26"/>
  <c r="DX166" i="26"/>
  <c r="DU166" i="26"/>
  <c r="DT166" i="26"/>
  <c r="DS166" i="26"/>
  <c r="DQ166" i="26"/>
  <c r="DP166" i="26"/>
  <c r="DM166" i="26"/>
  <c r="DL166" i="26"/>
  <c r="DK166" i="26"/>
  <c r="DI166" i="26"/>
  <c r="DH166" i="26"/>
  <c r="DE166" i="26"/>
  <c r="DD166" i="26"/>
  <c r="DC166" i="26"/>
  <c r="DA166" i="26"/>
  <c r="CZ166" i="26"/>
  <c r="CW166" i="26"/>
  <c r="CV166" i="26"/>
  <c r="CU166" i="26"/>
  <c r="CS166" i="26"/>
  <c r="EJ165" i="26"/>
  <c r="EI165" i="26"/>
  <c r="EB165" i="26"/>
  <c r="EA165" i="26"/>
  <c r="DT165" i="26"/>
  <c r="DS165" i="26"/>
  <c r="DL165" i="26"/>
  <c r="DK165" i="26"/>
  <c r="DD165" i="26"/>
  <c r="DC165" i="26"/>
  <c r="CV165" i="26"/>
  <c r="CU165" i="26"/>
  <c r="EH165" i="26"/>
  <c r="EG165" i="26"/>
  <c r="EF165" i="26"/>
  <c r="EE165" i="26"/>
  <c r="ED165" i="26"/>
  <c r="EC165" i="26"/>
  <c r="DZ165" i="26"/>
  <c r="DY165" i="26"/>
  <c r="DX165" i="26"/>
  <c r="DW165" i="26"/>
  <c r="DV165" i="26"/>
  <c r="DU165" i="26"/>
  <c r="DR165" i="26"/>
  <c r="DQ165" i="26"/>
  <c r="DP165" i="26"/>
  <c r="DO165" i="26"/>
  <c r="DN165" i="26"/>
  <c r="DM165" i="26"/>
  <c r="DJ165" i="26"/>
  <c r="DI165" i="26"/>
  <c r="DH165" i="26"/>
  <c r="DG165" i="26"/>
  <c r="DF165" i="26"/>
  <c r="DE165" i="26"/>
  <c r="DB165" i="26"/>
  <c r="DA165" i="26"/>
  <c r="CZ165" i="26"/>
  <c r="CY165" i="26"/>
  <c r="CX165" i="26"/>
  <c r="CW165" i="26"/>
  <c r="CT165" i="26"/>
  <c r="CS165" i="26"/>
  <c r="EH164" i="26"/>
  <c r="EG164" i="26"/>
  <c r="ED164" i="26"/>
  <c r="EC164" i="26"/>
  <c r="DV164" i="26"/>
  <c r="DR164" i="26"/>
  <c r="DQ164" i="26"/>
  <c r="DN164" i="26"/>
  <c r="DM164" i="26"/>
  <c r="DF164" i="26"/>
  <c r="DB164" i="26"/>
  <c r="DA164" i="26"/>
  <c r="CX164" i="26"/>
  <c r="CW164" i="26"/>
  <c r="EJ164" i="26"/>
  <c r="EI164" i="26"/>
  <c r="EF164" i="26"/>
  <c r="EE164" i="26"/>
  <c r="EB164" i="26"/>
  <c r="EA164" i="26"/>
  <c r="DZ164" i="26"/>
  <c r="DY164" i="26"/>
  <c r="DX164" i="26"/>
  <c r="DW164" i="26"/>
  <c r="DU164" i="26"/>
  <c r="DT164" i="26"/>
  <c r="DS164" i="26"/>
  <c r="DP164" i="26"/>
  <c r="DO164" i="26"/>
  <c r="DL164" i="26"/>
  <c r="DK164" i="26"/>
  <c r="DJ164" i="26"/>
  <c r="DI164" i="26"/>
  <c r="DH164" i="26"/>
  <c r="DG164" i="26"/>
  <c r="DE164" i="26"/>
  <c r="DD164" i="26"/>
  <c r="DC164" i="26"/>
  <c r="CZ164" i="26"/>
  <c r="CY164" i="26"/>
  <c r="CV164" i="26"/>
  <c r="CU164" i="26"/>
  <c r="CT164" i="26"/>
  <c r="CS164" i="26"/>
  <c r="EI163" i="26"/>
  <c r="EE163" i="26"/>
  <c r="DZ163" i="26"/>
  <c r="DV163" i="26"/>
  <c r="DR163" i="26"/>
  <c r="DJ163" i="26"/>
  <c r="DF163" i="26"/>
  <c r="DB163" i="26"/>
  <c r="CT163" i="26"/>
  <c r="EJ163" i="26"/>
  <c r="EH163" i="26"/>
  <c r="EG163" i="26"/>
  <c r="EF163" i="26"/>
  <c r="ED163" i="26"/>
  <c r="EC163" i="26"/>
  <c r="EB163" i="26"/>
  <c r="EA163" i="26"/>
  <c r="DY163" i="26"/>
  <c r="DX163" i="26"/>
  <c r="DW163" i="26"/>
  <c r="DU163" i="26"/>
  <c r="DT163" i="26"/>
  <c r="DS163" i="26"/>
  <c r="DQ163" i="26"/>
  <c r="DP163" i="26"/>
  <c r="DO163" i="26"/>
  <c r="DN163" i="26"/>
  <c r="DM163" i="26"/>
  <c r="DL163" i="26"/>
  <c r="DK163" i="26"/>
  <c r="DI163" i="26"/>
  <c r="DH163" i="26"/>
  <c r="DG163" i="26"/>
  <c r="DE163" i="26"/>
  <c r="DD163" i="26"/>
  <c r="DC163" i="26"/>
  <c r="DA163" i="26"/>
  <c r="CZ163" i="26"/>
  <c r="CY163" i="26"/>
  <c r="CX163" i="26"/>
  <c r="CW163" i="26"/>
  <c r="CV163" i="26"/>
  <c r="CU163" i="26"/>
  <c r="CS163" i="26"/>
  <c r="EE162" i="26"/>
  <c r="DW162" i="26"/>
  <c r="DO162" i="26"/>
  <c r="DG162" i="26"/>
  <c r="CY162" i="26"/>
  <c r="EJ162" i="26"/>
  <c r="EI162" i="26"/>
  <c r="EH162" i="26"/>
  <c r="EG162" i="26"/>
  <c r="EF162" i="26"/>
  <c r="ED162" i="26"/>
  <c r="EC162" i="26"/>
  <c r="EB162" i="26"/>
  <c r="EA162" i="26"/>
  <c r="DZ162" i="26"/>
  <c r="DY162" i="26"/>
  <c r="DX162" i="26"/>
  <c r="DV162" i="26"/>
  <c r="DU162" i="26"/>
  <c r="DT162" i="26"/>
  <c r="DS162" i="26"/>
  <c r="DR162" i="26"/>
  <c r="DQ162" i="26"/>
  <c r="DP162" i="26"/>
  <c r="DN162" i="26"/>
  <c r="DM162" i="26"/>
  <c r="DL162" i="26"/>
  <c r="DK162" i="26"/>
  <c r="DJ162" i="26"/>
  <c r="DI162" i="26"/>
  <c r="DH162" i="26"/>
  <c r="DF162" i="26"/>
  <c r="DE162" i="26"/>
  <c r="DD162" i="26"/>
  <c r="DC162" i="26"/>
  <c r="DB162" i="26"/>
  <c r="DA162" i="26"/>
  <c r="CZ162" i="26"/>
  <c r="CX162" i="26"/>
  <c r="CW162" i="26"/>
  <c r="CV162" i="26"/>
  <c r="CU162" i="26"/>
  <c r="CT162" i="26"/>
  <c r="CS162" i="26"/>
  <c r="EJ161" i="26"/>
  <c r="EF161" i="26"/>
  <c r="EB161" i="26"/>
  <c r="DT161" i="26"/>
  <c r="DP161" i="26"/>
  <c r="DL161" i="26"/>
  <c r="DD161" i="26"/>
  <c r="CZ161" i="26"/>
  <c r="CV161" i="26"/>
  <c r="EI161" i="26"/>
  <c r="EH161" i="26"/>
  <c r="EG161" i="26"/>
  <c r="EE161" i="26"/>
  <c r="ED161" i="26"/>
  <c r="EC161" i="26"/>
  <c r="EA161" i="26"/>
  <c r="DZ161" i="26"/>
  <c r="DY161" i="26"/>
  <c r="DX161" i="26"/>
  <c r="DW161" i="26"/>
  <c r="DV161" i="26"/>
  <c r="DU161" i="26"/>
  <c r="DS161" i="26"/>
  <c r="DR161" i="26"/>
  <c r="DQ161" i="26"/>
  <c r="DO161" i="26"/>
  <c r="DN161" i="26"/>
  <c r="DM161" i="26"/>
  <c r="DK161" i="26"/>
  <c r="DJ161" i="26"/>
  <c r="DI161" i="26"/>
  <c r="DH161" i="26"/>
  <c r="DG161" i="26"/>
  <c r="DF161" i="26"/>
  <c r="DE161" i="26"/>
  <c r="DC161" i="26"/>
  <c r="DB161" i="26"/>
  <c r="DA161" i="26"/>
  <c r="CY161" i="26"/>
  <c r="CX161" i="26"/>
  <c r="CW161" i="26"/>
  <c r="CU161" i="26"/>
  <c r="CT161" i="26"/>
  <c r="CS161" i="26"/>
  <c r="DY160" i="26"/>
  <c r="EJ160" i="26"/>
  <c r="EI160" i="26"/>
  <c r="EH160" i="26"/>
  <c r="EG160" i="26"/>
  <c r="EF160" i="26"/>
  <c r="EE160" i="26"/>
  <c r="ED160" i="26"/>
  <c r="EC160" i="26"/>
  <c r="EB160" i="26"/>
  <c r="EA160" i="26"/>
  <c r="DZ160" i="26"/>
  <c r="DX160" i="26"/>
  <c r="DW160" i="26"/>
  <c r="DV160" i="26"/>
  <c r="DU160" i="26"/>
  <c r="DT160" i="26"/>
  <c r="DS160" i="26"/>
  <c r="DR160" i="26"/>
  <c r="DQ160" i="26"/>
  <c r="DP160" i="26"/>
  <c r="DO160" i="26"/>
  <c r="DN160" i="26"/>
  <c r="DM160" i="26"/>
  <c r="DL160" i="26"/>
  <c r="DK160" i="26"/>
  <c r="DJ160" i="26"/>
  <c r="DI160" i="26"/>
  <c r="DH160" i="26"/>
  <c r="DG160" i="26"/>
  <c r="DF160" i="26"/>
  <c r="DE160" i="26"/>
  <c r="DD160" i="26"/>
  <c r="DC160" i="26"/>
  <c r="DB160" i="26"/>
  <c r="DA160" i="26"/>
  <c r="CZ160" i="26"/>
  <c r="CY160" i="26"/>
  <c r="CX160" i="26"/>
  <c r="CW160" i="26"/>
  <c r="CV160" i="26"/>
  <c r="CU160" i="26"/>
  <c r="CT160" i="26"/>
  <c r="CS160" i="26"/>
  <c r="DV159" i="26"/>
  <c r="DF159" i="26"/>
  <c r="EJ159" i="26"/>
  <c r="EI159" i="26"/>
  <c r="EH159" i="26"/>
  <c r="EG159" i="26"/>
  <c r="EF159" i="26"/>
  <c r="EE159" i="26"/>
  <c r="ED159" i="26"/>
  <c r="EC159" i="26"/>
  <c r="EB159" i="26"/>
  <c r="EA159" i="26"/>
  <c r="DZ159" i="26"/>
  <c r="DY159" i="26"/>
  <c r="DX159" i="26"/>
  <c r="DW159" i="26"/>
  <c r="DU159" i="26"/>
  <c r="DT159" i="26"/>
  <c r="DS159" i="26"/>
  <c r="DR159" i="26"/>
  <c r="DQ159" i="26"/>
  <c r="DP159" i="26"/>
  <c r="DO159" i="26"/>
  <c r="DN159" i="26"/>
  <c r="DM159" i="26"/>
  <c r="DL159" i="26"/>
  <c r="DK159" i="26"/>
  <c r="DJ159" i="26"/>
  <c r="DI159" i="26"/>
  <c r="DH159" i="26"/>
  <c r="DG159" i="26"/>
  <c r="DE159" i="26"/>
  <c r="DD159" i="26"/>
  <c r="DC159" i="26"/>
  <c r="DB159" i="26"/>
  <c r="DA159" i="26"/>
  <c r="CZ159" i="26"/>
  <c r="CY159" i="26"/>
  <c r="CX159" i="26"/>
  <c r="CW159" i="26"/>
  <c r="CV159" i="26"/>
  <c r="CU159" i="26"/>
  <c r="CT159" i="26"/>
  <c r="CS159" i="26"/>
  <c r="DS158" i="26"/>
  <c r="DC158" i="26"/>
  <c r="EJ158" i="26"/>
  <c r="EI158" i="26"/>
  <c r="EH158" i="26"/>
  <c r="EG158" i="26"/>
  <c r="EF158" i="26"/>
  <c r="EE158" i="26"/>
  <c r="ED158" i="26"/>
  <c r="EC158" i="26"/>
  <c r="EB158" i="26"/>
  <c r="EA158" i="26"/>
  <c r="DZ158" i="26"/>
  <c r="DY158" i="26"/>
  <c r="DX158" i="26"/>
  <c r="DW158" i="26"/>
  <c r="DV158" i="26"/>
  <c r="DU158" i="26"/>
  <c r="DT158" i="26"/>
  <c r="DR158" i="26"/>
  <c r="DQ158" i="26"/>
  <c r="DP158" i="26"/>
  <c r="DO158" i="26"/>
  <c r="DN158" i="26"/>
  <c r="DM158" i="26"/>
  <c r="DL158" i="26"/>
  <c r="DK158" i="26"/>
  <c r="DJ158" i="26"/>
  <c r="DI158" i="26"/>
  <c r="DH158" i="26"/>
  <c r="DG158" i="26"/>
  <c r="DF158" i="26"/>
  <c r="DE158" i="26"/>
  <c r="DD158" i="26"/>
  <c r="DB158" i="26"/>
  <c r="DA158" i="26"/>
  <c r="CZ158" i="26"/>
  <c r="CY158" i="26"/>
  <c r="CX158" i="26"/>
  <c r="CW158" i="26"/>
  <c r="CV158" i="26"/>
  <c r="CU158" i="26"/>
  <c r="CT158" i="26"/>
  <c r="CS158" i="26"/>
  <c r="EF157" i="26"/>
  <c r="DP157" i="26"/>
  <c r="CZ157" i="26"/>
  <c r="EJ157" i="26"/>
  <c r="EI157" i="26"/>
  <c r="EH157" i="26"/>
  <c r="EG157" i="26"/>
  <c r="EE157" i="26"/>
  <c r="ED157" i="26"/>
  <c r="EC157" i="26"/>
  <c r="EB157" i="26"/>
  <c r="EA157" i="26"/>
  <c r="DZ157" i="26"/>
  <c r="DY157" i="26"/>
  <c r="DX157" i="26"/>
  <c r="DW157" i="26"/>
  <c r="DV157" i="26"/>
  <c r="DU157" i="26"/>
  <c r="DT157" i="26"/>
  <c r="DS157" i="26"/>
  <c r="DR157" i="26"/>
  <c r="DQ157" i="26"/>
  <c r="DO157" i="26"/>
  <c r="DN157" i="26"/>
  <c r="DM157" i="26"/>
  <c r="DL157" i="26"/>
  <c r="DK157" i="26"/>
  <c r="DJ157" i="26"/>
  <c r="DI157" i="26"/>
  <c r="DH157" i="26"/>
  <c r="DG157" i="26"/>
  <c r="DF157" i="26"/>
  <c r="DE157" i="26"/>
  <c r="DD157" i="26"/>
  <c r="DC157" i="26"/>
  <c r="DB157" i="26"/>
  <c r="DA157" i="26"/>
  <c r="CY157" i="26"/>
  <c r="CX157" i="26"/>
  <c r="CW157" i="26"/>
  <c r="CV157" i="26"/>
  <c r="CU157" i="26"/>
  <c r="CT157" i="26"/>
  <c r="CS157" i="26"/>
  <c r="EG156" i="26"/>
  <c r="EC156" i="26"/>
  <c r="DU156" i="26"/>
  <c r="DQ156" i="26"/>
  <c r="DM156" i="26"/>
  <c r="DE156" i="26"/>
  <c r="DA156" i="26"/>
  <c r="CW156" i="26"/>
  <c r="EJ156" i="26"/>
  <c r="EI156" i="26"/>
  <c r="EH156" i="26"/>
  <c r="EF156" i="26"/>
  <c r="EE156" i="26"/>
  <c r="ED156" i="26"/>
  <c r="EB156" i="26"/>
  <c r="EA156" i="26"/>
  <c r="DZ156" i="26"/>
  <c r="DY156" i="26"/>
  <c r="DX156" i="26"/>
  <c r="DW156" i="26"/>
  <c r="DV156" i="26"/>
  <c r="DT156" i="26"/>
  <c r="DS156" i="26"/>
  <c r="DR156" i="26"/>
  <c r="DP156" i="26"/>
  <c r="DO156" i="26"/>
  <c r="DN156" i="26"/>
  <c r="DL156" i="26"/>
  <c r="DK156" i="26"/>
  <c r="DJ156" i="26"/>
  <c r="DI156" i="26"/>
  <c r="DH156" i="26"/>
  <c r="DG156" i="26"/>
  <c r="DF156" i="26"/>
  <c r="DD156" i="26"/>
  <c r="DC156" i="26"/>
  <c r="DB156" i="26"/>
  <c r="CZ156" i="26"/>
  <c r="CY156" i="26"/>
  <c r="CX156" i="26"/>
  <c r="CV156" i="26"/>
  <c r="CU156" i="26"/>
  <c r="CT156" i="26"/>
  <c r="CS156" i="26"/>
  <c r="EH155" i="26"/>
  <c r="DZ155" i="26"/>
  <c r="DR155" i="26"/>
  <c r="DJ155" i="26"/>
  <c r="DB155" i="26"/>
  <c r="CT155" i="26"/>
  <c r="EJ155" i="26"/>
  <c r="EI155" i="26"/>
  <c r="EG155" i="26"/>
  <c r="EF155" i="26"/>
  <c r="EE155" i="26"/>
  <c r="ED155" i="26"/>
  <c r="EC155" i="26"/>
  <c r="EB155" i="26"/>
  <c r="EA155" i="26"/>
  <c r="DY155" i="26"/>
  <c r="DX155" i="26"/>
  <c r="DW155" i="26"/>
  <c r="DV155" i="26"/>
  <c r="DU155" i="26"/>
  <c r="DT155" i="26"/>
  <c r="DS155" i="26"/>
  <c r="DQ155" i="26"/>
  <c r="DP155" i="26"/>
  <c r="DO155" i="26"/>
  <c r="DN155" i="26"/>
  <c r="DM155" i="26"/>
  <c r="DL155" i="26"/>
  <c r="DK155" i="26"/>
  <c r="DI155" i="26"/>
  <c r="DH155" i="26"/>
  <c r="DG155" i="26"/>
  <c r="DF155" i="26"/>
  <c r="DE155" i="26"/>
  <c r="DD155" i="26"/>
  <c r="DC155" i="26"/>
  <c r="DA155" i="26"/>
  <c r="CZ155" i="26"/>
  <c r="CY155" i="26"/>
  <c r="CX155" i="26"/>
  <c r="CW155" i="26"/>
  <c r="CV155" i="26"/>
  <c r="CU155" i="26"/>
  <c r="CS155" i="26"/>
  <c r="EE154" i="26"/>
  <c r="EA154" i="26"/>
  <c r="DW154" i="26"/>
  <c r="DO154" i="26"/>
  <c r="DK154" i="26"/>
  <c r="DG154" i="26"/>
  <c r="CY154" i="26"/>
  <c r="CU154" i="26"/>
  <c r="EJ154" i="26"/>
  <c r="EI154" i="26"/>
  <c r="EH154" i="26"/>
  <c r="EG154" i="26"/>
  <c r="EF154" i="26"/>
  <c r="ED154" i="26"/>
  <c r="EC154" i="26"/>
  <c r="EB154" i="26"/>
  <c r="DZ154" i="26"/>
  <c r="DY154" i="26"/>
  <c r="DX154" i="26"/>
  <c r="DV154" i="26"/>
  <c r="DU154" i="26"/>
  <c r="DT154" i="26"/>
  <c r="DS154" i="26"/>
  <c r="DR154" i="26"/>
  <c r="DQ154" i="26"/>
  <c r="DP154" i="26"/>
  <c r="DN154" i="26"/>
  <c r="DM154" i="26"/>
  <c r="DL154" i="26"/>
  <c r="DJ154" i="26"/>
  <c r="DI154" i="26"/>
  <c r="DH154" i="26"/>
  <c r="DF154" i="26"/>
  <c r="DE154" i="26"/>
  <c r="DD154" i="26"/>
  <c r="DC154" i="26"/>
  <c r="DB154" i="26"/>
  <c r="DA154" i="26"/>
  <c r="CZ154" i="26"/>
  <c r="CX154" i="26"/>
  <c r="CW154" i="26"/>
  <c r="CV154" i="26"/>
  <c r="CT154" i="26"/>
  <c r="CS154" i="26"/>
  <c r="EJ153" i="26"/>
  <c r="EB153" i="26"/>
  <c r="DT153" i="26"/>
  <c r="DL153" i="26"/>
  <c r="DD153" i="26"/>
  <c r="CV153" i="26"/>
  <c r="EI153" i="26"/>
  <c r="EH153" i="26"/>
  <c r="EG153" i="26"/>
  <c r="EF153" i="26"/>
  <c r="EE153" i="26"/>
  <c r="ED153" i="26"/>
  <c r="EC153" i="26"/>
  <c r="EA153" i="26"/>
  <c r="DZ153" i="26"/>
  <c r="DY153" i="26"/>
  <c r="DX153" i="26"/>
  <c r="DW153" i="26"/>
  <c r="DV153" i="26"/>
  <c r="DU153" i="26"/>
  <c r="DS153" i="26"/>
  <c r="DR153" i="26"/>
  <c r="DQ153" i="26"/>
  <c r="DP153" i="26"/>
  <c r="DO153" i="26"/>
  <c r="DN153" i="26"/>
  <c r="DM153" i="26"/>
  <c r="DK153" i="26"/>
  <c r="DJ153" i="26"/>
  <c r="DI153" i="26"/>
  <c r="DH153" i="26"/>
  <c r="DG153" i="26"/>
  <c r="DF153" i="26"/>
  <c r="DE153" i="26"/>
  <c r="DC153" i="26"/>
  <c r="DB153" i="26"/>
  <c r="DA153" i="26"/>
  <c r="CZ153" i="26"/>
  <c r="CY153" i="26"/>
  <c r="CX153" i="26"/>
  <c r="CW153" i="26"/>
  <c r="CU153" i="26"/>
  <c r="CT153" i="26"/>
  <c r="CS153" i="26"/>
  <c r="EJ152" i="26"/>
  <c r="EC152" i="26"/>
  <c r="EB152" i="26"/>
  <c r="DU152" i="26"/>
  <c r="DT152" i="26"/>
  <c r="DM152" i="26"/>
  <c r="DL152" i="26"/>
  <c r="DE152" i="26"/>
  <c r="DD152" i="26"/>
  <c r="CW152" i="26"/>
  <c r="CV152" i="26"/>
  <c r="EI152" i="26"/>
  <c r="EH152" i="26"/>
  <c r="EG152" i="26"/>
  <c r="EF152" i="26"/>
  <c r="EE152" i="26"/>
  <c r="ED152" i="26"/>
  <c r="EA152" i="26"/>
  <c r="DZ152" i="26"/>
  <c r="DY152" i="26"/>
  <c r="DX152" i="26"/>
  <c r="DW152" i="26"/>
  <c r="DV152" i="26"/>
  <c r="DS152" i="26"/>
  <c r="DR152" i="26"/>
  <c r="DQ152" i="26"/>
  <c r="DP152" i="26"/>
  <c r="DO152" i="26"/>
  <c r="DN152" i="26"/>
  <c r="DK152" i="26"/>
  <c r="DJ152" i="26"/>
  <c r="DI152" i="26"/>
  <c r="DH152" i="26"/>
  <c r="DG152" i="26"/>
  <c r="DF152" i="26"/>
  <c r="DC152" i="26"/>
  <c r="DB152" i="26"/>
  <c r="DA152" i="26"/>
  <c r="CZ152" i="26"/>
  <c r="CY152" i="26"/>
  <c r="CX152" i="26"/>
  <c r="CU152" i="26"/>
  <c r="CT152" i="26"/>
  <c r="CS152" i="26"/>
  <c r="EJ151" i="26"/>
  <c r="EI151" i="26"/>
  <c r="EH151" i="26"/>
  <c r="EG151" i="26"/>
  <c r="EF151" i="26"/>
  <c r="EE151" i="26"/>
  <c r="ED151" i="26"/>
  <c r="EC151" i="26"/>
  <c r="EB151" i="26"/>
  <c r="EA151" i="26"/>
  <c r="DZ151" i="26"/>
  <c r="DY151" i="26"/>
  <c r="DX151" i="26"/>
  <c r="DW151" i="26"/>
  <c r="DV151" i="26"/>
  <c r="DU151" i="26"/>
  <c r="DT151" i="26"/>
  <c r="DS151" i="26"/>
  <c r="DR151" i="26"/>
  <c r="DQ151" i="26"/>
  <c r="DP151" i="26"/>
  <c r="DO151" i="26"/>
  <c r="DN151" i="26"/>
  <c r="DM151" i="26"/>
  <c r="DL151" i="26"/>
  <c r="DK151" i="26"/>
  <c r="DJ151" i="26"/>
  <c r="DI151" i="26"/>
  <c r="DH151" i="26"/>
  <c r="DG151" i="26"/>
  <c r="DF151" i="26"/>
  <c r="DE151" i="26"/>
  <c r="DD151" i="26"/>
  <c r="DC151" i="26"/>
  <c r="DB151" i="26"/>
  <c r="DA151" i="26"/>
  <c r="CZ151" i="26"/>
  <c r="CY151" i="26"/>
  <c r="CX151" i="26"/>
  <c r="CW151" i="26"/>
  <c r="CV151" i="26"/>
  <c r="CU151" i="26"/>
  <c r="CT151" i="26"/>
  <c r="CS151" i="26"/>
  <c r="EH150" i="26"/>
  <c r="ED150" i="26"/>
  <c r="DZ150" i="26"/>
  <c r="DV150" i="26"/>
  <c r="DR150" i="26"/>
  <c r="DN150" i="26"/>
  <c r="DJ150" i="26"/>
  <c r="DF150" i="26"/>
  <c r="DB150" i="26"/>
  <c r="CX150" i="26"/>
  <c r="CT150" i="26"/>
  <c r="EJ150" i="26"/>
  <c r="EI150" i="26"/>
  <c r="EG150" i="26"/>
  <c r="EF150" i="26"/>
  <c r="EE150" i="26"/>
  <c r="EC150" i="26"/>
  <c r="EB150" i="26"/>
  <c r="EA150" i="26"/>
  <c r="DY150" i="26"/>
  <c r="DX150" i="26"/>
  <c r="DW150" i="26"/>
  <c r="DU150" i="26"/>
  <c r="DT150" i="26"/>
  <c r="DS150" i="26"/>
  <c r="DQ150" i="26"/>
  <c r="DP150" i="26"/>
  <c r="DO150" i="26"/>
  <c r="DM150" i="26"/>
  <c r="DL150" i="26"/>
  <c r="DK150" i="26"/>
  <c r="DI150" i="26"/>
  <c r="DH150" i="26"/>
  <c r="DG150" i="26"/>
  <c r="DE150" i="26"/>
  <c r="DD150" i="26"/>
  <c r="DC150" i="26"/>
  <c r="DA150" i="26"/>
  <c r="CZ150" i="26"/>
  <c r="CY150" i="26"/>
  <c r="CW150" i="26"/>
  <c r="CV150" i="26"/>
  <c r="CU150" i="26"/>
  <c r="CS150" i="26"/>
  <c r="EJ149" i="26"/>
  <c r="EI149" i="26"/>
  <c r="EB149" i="26"/>
  <c r="EA149" i="26"/>
  <c r="DT149" i="26"/>
  <c r="DS149" i="26"/>
  <c r="DL149" i="26"/>
  <c r="DK149" i="26"/>
  <c r="DD149" i="26"/>
  <c r="DC149" i="26"/>
  <c r="CV149" i="26"/>
  <c r="CU149" i="26"/>
  <c r="EH149" i="26"/>
  <c r="EG149" i="26"/>
  <c r="EF149" i="26"/>
  <c r="EE149" i="26"/>
  <c r="ED149" i="26"/>
  <c r="EC149" i="26"/>
  <c r="DZ149" i="26"/>
  <c r="DY149" i="26"/>
  <c r="DX149" i="26"/>
  <c r="DW149" i="26"/>
  <c r="DV149" i="26"/>
  <c r="DU149" i="26"/>
  <c r="DR149" i="26"/>
  <c r="DQ149" i="26"/>
  <c r="DP149" i="26"/>
  <c r="DO149" i="26"/>
  <c r="DN149" i="26"/>
  <c r="DM149" i="26"/>
  <c r="DJ149" i="26"/>
  <c r="DI149" i="26"/>
  <c r="DH149" i="26"/>
  <c r="DG149" i="26"/>
  <c r="DF149" i="26"/>
  <c r="DE149" i="26"/>
  <c r="DB149" i="26"/>
  <c r="DA149" i="26"/>
  <c r="CZ149" i="26"/>
  <c r="CY149" i="26"/>
  <c r="CX149" i="26"/>
  <c r="CW149" i="26"/>
  <c r="CT149" i="26"/>
  <c r="CS149" i="26"/>
  <c r="EF148" i="26"/>
  <c r="CZ148" i="26"/>
  <c r="EJ148" i="26"/>
  <c r="EI148" i="26"/>
  <c r="EH148" i="26"/>
  <c r="EG148" i="26"/>
  <c r="EE148" i="26"/>
  <c r="ED148" i="26"/>
  <c r="EC148" i="26"/>
  <c r="EB148" i="26"/>
  <c r="EA148" i="26"/>
  <c r="DZ148" i="26"/>
  <c r="DY148" i="26"/>
  <c r="DX148" i="26"/>
  <c r="DW148" i="26"/>
  <c r="DV148" i="26"/>
  <c r="DU148" i="26"/>
  <c r="DT148" i="26"/>
  <c r="DS148" i="26"/>
  <c r="DR148" i="26"/>
  <c r="DQ148" i="26"/>
  <c r="DP148" i="26"/>
  <c r="DO148" i="26"/>
  <c r="DN148" i="26"/>
  <c r="DM148" i="26"/>
  <c r="DL148" i="26"/>
  <c r="DK148" i="26"/>
  <c r="DJ148" i="26"/>
  <c r="DI148" i="26"/>
  <c r="DH148" i="26"/>
  <c r="DG148" i="26"/>
  <c r="DF148" i="26"/>
  <c r="DE148" i="26"/>
  <c r="DD148" i="26"/>
  <c r="DC148" i="26"/>
  <c r="DB148" i="26"/>
  <c r="DA148" i="26"/>
  <c r="CY148" i="26"/>
  <c r="CX148" i="26"/>
  <c r="CW148" i="26"/>
  <c r="CV148" i="26"/>
  <c r="CU148" i="26"/>
  <c r="CT148" i="26"/>
  <c r="CS148" i="26"/>
  <c r="ED147" i="26"/>
  <c r="EC147" i="26"/>
  <c r="DV147" i="26"/>
  <c r="DU147" i="26"/>
  <c r="DN147" i="26"/>
  <c r="DM147" i="26"/>
  <c r="DF147" i="26"/>
  <c r="DE147" i="26"/>
  <c r="CX147" i="26"/>
  <c r="CW147" i="26"/>
  <c r="EJ147" i="26"/>
  <c r="EI147" i="26"/>
  <c r="EH147" i="26"/>
  <c r="EG147" i="26"/>
  <c r="EF147" i="26"/>
  <c r="EE147" i="26"/>
  <c r="EB147" i="26"/>
  <c r="EA147" i="26"/>
  <c r="DZ147" i="26"/>
  <c r="DY147" i="26"/>
  <c r="DX147" i="26"/>
  <c r="DW147" i="26"/>
  <c r="DT147" i="26"/>
  <c r="DS147" i="26"/>
  <c r="DR147" i="26"/>
  <c r="DQ147" i="26"/>
  <c r="DP147" i="26"/>
  <c r="DO147" i="26"/>
  <c r="DL147" i="26"/>
  <c r="DK147" i="26"/>
  <c r="DJ147" i="26"/>
  <c r="DI147" i="26"/>
  <c r="DH147" i="26"/>
  <c r="DG147" i="26"/>
  <c r="DD147" i="26"/>
  <c r="DC147" i="26"/>
  <c r="DB147" i="26"/>
  <c r="DA147" i="26"/>
  <c r="CZ147" i="26"/>
  <c r="CY147" i="26"/>
  <c r="CV147" i="26"/>
  <c r="CU147" i="26"/>
  <c r="CT147" i="26"/>
  <c r="CS147" i="26"/>
  <c r="EH146" i="26"/>
  <c r="ED146" i="26"/>
  <c r="DZ146" i="26"/>
  <c r="DV146" i="26"/>
  <c r="DR146" i="26"/>
  <c r="DN146" i="26"/>
  <c r="DJ146" i="26"/>
  <c r="DF146" i="26"/>
  <c r="DB146" i="26"/>
  <c r="CX146" i="26"/>
  <c r="CT146" i="26"/>
  <c r="EJ146" i="26"/>
  <c r="EI146" i="26"/>
  <c r="EG146" i="26"/>
  <c r="EF146" i="26"/>
  <c r="EE146" i="26"/>
  <c r="EC146" i="26"/>
  <c r="EB146" i="26"/>
  <c r="EA146" i="26"/>
  <c r="DY146" i="26"/>
  <c r="DX146" i="26"/>
  <c r="DW146" i="26"/>
  <c r="DU146" i="26"/>
  <c r="DT146" i="26"/>
  <c r="DS146" i="26"/>
  <c r="DQ146" i="26"/>
  <c r="DP146" i="26"/>
  <c r="DO146" i="26"/>
  <c r="DM146" i="26"/>
  <c r="DL146" i="26"/>
  <c r="DK146" i="26"/>
  <c r="DI146" i="26"/>
  <c r="DH146" i="26"/>
  <c r="DG146" i="26"/>
  <c r="DE146" i="26"/>
  <c r="DD146" i="26"/>
  <c r="DC146" i="26"/>
  <c r="DA146" i="26"/>
  <c r="CZ146" i="26"/>
  <c r="CY146" i="26"/>
  <c r="CW146" i="26"/>
  <c r="CV146" i="26"/>
  <c r="CU146" i="26"/>
  <c r="CS146" i="26"/>
  <c r="DW145" i="26"/>
  <c r="EJ145" i="26"/>
  <c r="EI145" i="26"/>
  <c r="EH145" i="26"/>
  <c r="EG145" i="26"/>
  <c r="EF145" i="26"/>
  <c r="EE145" i="26"/>
  <c r="ED145" i="26"/>
  <c r="EC145" i="26"/>
  <c r="EB145" i="26"/>
  <c r="EA145" i="26"/>
  <c r="DZ145" i="26"/>
  <c r="DY145" i="26"/>
  <c r="DX145" i="26"/>
  <c r="DV145" i="26"/>
  <c r="DU145" i="26"/>
  <c r="DT145" i="26"/>
  <c r="DS145" i="26"/>
  <c r="DR145" i="26"/>
  <c r="DQ145" i="26"/>
  <c r="DP145" i="26"/>
  <c r="DO145" i="26"/>
  <c r="DN145" i="26"/>
  <c r="DM145" i="26"/>
  <c r="DL145" i="26"/>
  <c r="DK145" i="26"/>
  <c r="DJ145" i="26"/>
  <c r="DI145" i="26"/>
  <c r="DH145" i="26"/>
  <c r="DG145" i="26"/>
  <c r="DF145" i="26"/>
  <c r="DE145" i="26"/>
  <c r="DD145" i="26"/>
  <c r="DC145" i="26"/>
  <c r="DB145" i="26"/>
  <c r="DA145" i="26"/>
  <c r="CZ145" i="26"/>
  <c r="CY145" i="26"/>
  <c r="CX145" i="26"/>
  <c r="CW145" i="26"/>
  <c r="CV145" i="26"/>
  <c r="CU145" i="26"/>
  <c r="CT145" i="26"/>
  <c r="CS145" i="26"/>
  <c r="EJ144" i="26"/>
  <c r="EC144" i="26"/>
  <c r="EB144" i="26"/>
  <c r="DU144" i="26"/>
  <c r="DT144" i="26"/>
  <c r="DM144" i="26"/>
  <c r="DL144" i="26"/>
  <c r="DE144" i="26"/>
  <c r="DD144" i="26"/>
  <c r="CW144" i="26"/>
  <c r="CV144" i="26"/>
  <c r="EI144" i="26"/>
  <c r="EH144" i="26"/>
  <c r="EG144" i="26"/>
  <c r="EF144" i="26"/>
  <c r="EE144" i="26"/>
  <c r="ED144" i="26"/>
  <c r="EA144" i="26"/>
  <c r="DZ144" i="26"/>
  <c r="DY144" i="26"/>
  <c r="DX144" i="26"/>
  <c r="DW144" i="26"/>
  <c r="DV144" i="26"/>
  <c r="DS144" i="26"/>
  <c r="DR144" i="26"/>
  <c r="DQ144" i="26"/>
  <c r="DP144" i="26"/>
  <c r="DO144" i="26"/>
  <c r="DN144" i="26"/>
  <c r="DK144" i="26"/>
  <c r="DJ144" i="26"/>
  <c r="DI144" i="26"/>
  <c r="DH144" i="26"/>
  <c r="DG144" i="26"/>
  <c r="DF144" i="26"/>
  <c r="DC144" i="26"/>
  <c r="DB144" i="26"/>
  <c r="DA144" i="26"/>
  <c r="CZ144" i="26"/>
  <c r="CY144" i="26"/>
  <c r="CX144" i="26"/>
  <c r="CU144" i="26"/>
  <c r="CT144" i="26"/>
  <c r="CS144" i="26"/>
  <c r="DY143" i="26"/>
  <c r="DQ143" i="26"/>
  <c r="DA143" i="26"/>
  <c r="CW143" i="26"/>
  <c r="EJ143" i="26"/>
  <c r="EI143" i="26"/>
  <c r="EH143" i="26"/>
  <c r="EG143" i="26"/>
  <c r="EF143" i="26"/>
  <c r="EE143" i="26"/>
  <c r="ED143" i="26"/>
  <c r="EC143" i="26"/>
  <c r="EB143" i="26"/>
  <c r="EA143" i="26"/>
  <c r="DZ143" i="26"/>
  <c r="DX143" i="26"/>
  <c r="DW143" i="26"/>
  <c r="DV143" i="26"/>
  <c r="DU143" i="26"/>
  <c r="DT143" i="26"/>
  <c r="DS143" i="26"/>
  <c r="DR143" i="26"/>
  <c r="DP143" i="26"/>
  <c r="DO143" i="26"/>
  <c r="DN143" i="26"/>
  <c r="DM143" i="26"/>
  <c r="DL143" i="26"/>
  <c r="DK143" i="26"/>
  <c r="DJ143" i="26"/>
  <c r="DI143" i="26"/>
  <c r="DH143" i="26"/>
  <c r="DG143" i="26"/>
  <c r="DF143" i="26"/>
  <c r="DE143" i="26"/>
  <c r="DD143" i="26"/>
  <c r="DC143" i="26"/>
  <c r="DB143" i="26"/>
  <c r="CZ143" i="26"/>
  <c r="CY143" i="26"/>
  <c r="CX143" i="26"/>
  <c r="CV143" i="26"/>
  <c r="CU143" i="26"/>
  <c r="CT143" i="26"/>
  <c r="CS143" i="26"/>
  <c r="EH142" i="26"/>
  <c r="ED142" i="26"/>
  <c r="DZ142" i="26"/>
  <c r="DV142" i="26"/>
  <c r="DR142" i="26"/>
  <c r="DN142" i="26"/>
  <c r="DJ142" i="26"/>
  <c r="DF142" i="26"/>
  <c r="DB142" i="26"/>
  <c r="CX142" i="26"/>
  <c r="CT142" i="26"/>
  <c r="EJ142" i="26"/>
  <c r="EI142" i="26"/>
  <c r="EG142" i="26"/>
  <c r="EF142" i="26"/>
  <c r="EE142" i="26"/>
  <c r="EC142" i="26"/>
  <c r="EB142" i="26"/>
  <c r="EA142" i="26"/>
  <c r="DY142" i="26"/>
  <c r="DX142" i="26"/>
  <c r="DW142" i="26"/>
  <c r="DU142" i="26"/>
  <c r="DT142" i="26"/>
  <c r="DS142" i="26"/>
  <c r="DQ142" i="26"/>
  <c r="DP142" i="26"/>
  <c r="DO142" i="26"/>
  <c r="DM142" i="26"/>
  <c r="DL142" i="26"/>
  <c r="DK142" i="26"/>
  <c r="DI142" i="26"/>
  <c r="DH142" i="26"/>
  <c r="DG142" i="26"/>
  <c r="DE142" i="26"/>
  <c r="DD142" i="26"/>
  <c r="DC142" i="26"/>
  <c r="DA142" i="26"/>
  <c r="CZ142" i="26"/>
  <c r="CY142" i="26"/>
  <c r="CW142" i="26"/>
  <c r="CV142" i="26"/>
  <c r="CU142" i="26"/>
  <c r="CS142" i="26"/>
  <c r="EJ141" i="26"/>
  <c r="EB141" i="26"/>
  <c r="DT141" i="26"/>
  <c r="DL141" i="26"/>
  <c r="DD141" i="26"/>
  <c r="CY141" i="26"/>
  <c r="CV141" i="26"/>
  <c r="EI141" i="26"/>
  <c r="EH141" i="26"/>
  <c r="EG141" i="26"/>
  <c r="EF141" i="26"/>
  <c r="EE141" i="26"/>
  <c r="ED141" i="26"/>
  <c r="EC141" i="26"/>
  <c r="EA141" i="26"/>
  <c r="DZ141" i="26"/>
  <c r="DY141" i="26"/>
  <c r="DX141" i="26"/>
  <c r="DW141" i="26"/>
  <c r="DV141" i="26"/>
  <c r="DU141" i="26"/>
  <c r="DS141" i="26"/>
  <c r="DR141" i="26"/>
  <c r="DQ141" i="26"/>
  <c r="DP141" i="26"/>
  <c r="DO141" i="26"/>
  <c r="DN141" i="26"/>
  <c r="DM141" i="26"/>
  <c r="DK141" i="26"/>
  <c r="DJ141" i="26"/>
  <c r="DI141" i="26"/>
  <c r="DH141" i="26"/>
  <c r="DG141" i="26"/>
  <c r="DF141" i="26"/>
  <c r="DE141" i="26"/>
  <c r="DC141" i="26"/>
  <c r="DB141" i="26"/>
  <c r="DA141" i="26"/>
  <c r="CZ141" i="26"/>
  <c r="CX141" i="26"/>
  <c r="CW141" i="26"/>
  <c r="CU141" i="26"/>
  <c r="CT141" i="26"/>
  <c r="CS141" i="26"/>
  <c r="EF140" i="26"/>
  <c r="EB140" i="26"/>
  <c r="DP140" i="26"/>
  <c r="DL140" i="26"/>
  <c r="CZ140" i="26"/>
  <c r="CV140" i="26"/>
  <c r="EJ140" i="26"/>
  <c r="EI140" i="26"/>
  <c r="EH140" i="26"/>
  <c r="EG140" i="26"/>
  <c r="EE140" i="26"/>
  <c r="ED140" i="26"/>
  <c r="EC140" i="26"/>
  <c r="EA140" i="26"/>
  <c r="DZ140" i="26"/>
  <c r="DY140" i="26"/>
  <c r="DX140" i="26"/>
  <c r="DW140" i="26"/>
  <c r="DV140" i="26"/>
  <c r="DU140" i="26"/>
  <c r="DT140" i="26"/>
  <c r="DS140" i="26"/>
  <c r="DR140" i="26"/>
  <c r="DQ140" i="26"/>
  <c r="DO140" i="26"/>
  <c r="DN140" i="26"/>
  <c r="DM140" i="26"/>
  <c r="DK140" i="26"/>
  <c r="DJ140" i="26"/>
  <c r="DI140" i="26"/>
  <c r="DH140" i="26"/>
  <c r="DG140" i="26"/>
  <c r="DF140" i="26"/>
  <c r="DE140" i="26"/>
  <c r="DD140" i="26"/>
  <c r="DC140" i="26"/>
  <c r="DB140" i="26"/>
  <c r="DA140" i="26"/>
  <c r="CY140" i="26"/>
  <c r="CX140" i="26"/>
  <c r="CW140" i="26"/>
  <c r="CU140" i="26"/>
  <c r="CT140" i="26"/>
  <c r="CS140" i="26"/>
  <c r="EG139" i="26"/>
  <c r="EB139" i="26"/>
  <c r="DY139" i="26"/>
  <c r="DU139" i="26"/>
  <c r="DT139" i="26"/>
  <c r="DQ139" i="26"/>
  <c r="DL139" i="26"/>
  <c r="DD139" i="26"/>
  <c r="CV139" i="26"/>
  <c r="EJ139" i="26"/>
  <c r="EI139" i="26"/>
  <c r="EH139" i="26"/>
  <c r="EF139" i="26"/>
  <c r="EE139" i="26"/>
  <c r="ED139" i="26"/>
  <c r="EC139" i="26"/>
  <c r="EA139" i="26"/>
  <c r="DZ139" i="26"/>
  <c r="DX139" i="26"/>
  <c r="DW139" i="26"/>
  <c r="DV139" i="26"/>
  <c r="DS139" i="26"/>
  <c r="DR139" i="26"/>
  <c r="DP139" i="26"/>
  <c r="DO139" i="26"/>
  <c r="DN139" i="26"/>
  <c r="DM139" i="26"/>
  <c r="DK139" i="26"/>
  <c r="DJ139" i="26"/>
  <c r="DI139" i="26"/>
  <c r="DH139" i="26"/>
  <c r="DG139" i="26"/>
  <c r="DF139" i="26"/>
  <c r="DE139" i="26"/>
  <c r="DC139" i="26"/>
  <c r="DB139" i="26"/>
  <c r="DA139" i="26"/>
  <c r="CZ139" i="26"/>
  <c r="CY139" i="26"/>
  <c r="CX139" i="26"/>
  <c r="CW139" i="26"/>
  <c r="CU139" i="26"/>
  <c r="CT139" i="26"/>
  <c r="CS139" i="26"/>
  <c r="EE138" i="26"/>
  <c r="DY138" i="26"/>
  <c r="DW138" i="26"/>
  <c r="DO138" i="26"/>
  <c r="DG138" i="26"/>
  <c r="CY138" i="26"/>
  <c r="EJ138" i="26"/>
  <c r="EI138" i="26"/>
  <c r="EH138" i="26"/>
  <c r="EG138" i="26"/>
  <c r="EF138" i="26"/>
  <c r="ED138" i="26"/>
  <c r="EC138" i="26"/>
  <c r="EB138" i="26"/>
  <c r="EA138" i="26"/>
  <c r="DZ138" i="26"/>
  <c r="DX138" i="26"/>
  <c r="DV138" i="26"/>
  <c r="DU138" i="26"/>
  <c r="DT138" i="26"/>
  <c r="DS138" i="26"/>
  <c r="DR138" i="26"/>
  <c r="DQ138" i="26"/>
  <c r="DP138" i="26"/>
  <c r="DN138" i="26"/>
  <c r="DM138" i="26"/>
  <c r="DL138" i="26"/>
  <c r="DK138" i="26"/>
  <c r="DJ138" i="26"/>
  <c r="DI138" i="26"/>
  <c r="DH138" i="26"/>
  <c r="DF138" i="26"/>
  <c r="DE138" i="26"/>
  <c r="DD138" i="26"/>
  <c r="DC138" i="26"/>
  <c r="DB138" i="26"/>
  <c r="DA138" i="26"/>
  <c r="CZ138" i="26"/>
  <c r="CX138" i="26"/>
  <c r="CW138" i="26"/>
  <c r="CV138" i="26"/>
  <c r="CU138" i="26"/>
  <c r="CT138" i="26"/>
  <c r="CS138" i="26"/>
  <c r="EJ137" i="26"/>
  <c r="EG137" i="26"/>
  <c r="EF137" i="26"/>
  <c r="EB137" i="26"/>
  <c r="DV137" i="26"/>
  <c r="DU137" i="26"/>
  <c r="DT137" i="26"/>
  <c r="DQ137" i="26"/>
  <c r="DP137" i="26"/>
  <c r="DL137" i="26"/>
  <c r="DF137" i="26"/>
  <c r="DE137" i="26"/>
  <c r="DD137" i="26"/>
  <c r="DA137" i="26"/>
  <c r="CZ137" i="26"/>
  <c r="CV137" i="26"/>
  <c r="EI137" i="26"/>
  <c r="EH137" i="26"/>
  <c r="EE137" i="26"/>
  <c r="ED137" i="26"/>
  <c r="EC137" i="26"/>
  <c r="EA137" i="26"/>
  <c r="DZ137" i="26"/>
  <c r="DY137" i="26"/>
  <c r="DX137" i="26"/>
  <c r="DW137" i="26"/>
  <c r="DS137" i="26"/>
  <c r="DR137" i="26"/>
  <c r="DO137" i="26"/>
  <c r="DN137" i="26"/>
  <c r="DM137" i="26"/>
  <c r="DK137" i="26"/>
  <c r="DJ137" i="26"/>
  <c r="DI137" i="26"/>
  <c r="DH137" i="26"/>
  <c r="DG137" i="26"/>
  <c r="DC137" i="26"/>
  <c r="DB137" i="26"/>
  <c r="CY137" i="26"/>
  <c r="CX137" i="26"/>
  <c r="CW137" i="26"/>
  <c r="CU137" i="26"/>
  <c r="CT137" i="26"/>
  <c r="CS137" i="26"/>
  <c r="EI136" i="26"/>
  <c r="EH136" i="26"/>
  <c r="ED136" i="26"/>
  <c r="DW136" i="26"/>
  <c r="DV136" i="26"/>
  <c r="DS136" i="26"/>
  <c r="DR136" i="26"/>
  <c r="DN136" i="26"/>
  <c r="DG136" i="26"/>
  <c r="DF136" i="26"/>
  <c r="DC136" i="26"/>
  <c r="DB136" i="26"/>
  <c r="CX136" i="26"/>
  <c r="EJ136" i="26"/>
  <c r="EG136" i="26"/>
  <c r="EF136" i="26"/>
  <c r="EE136" i="26"/>
  <c r="EC136" i="26"/>
  <c r="EB136" i="26"/>
  <c r="EA136" i="26"/>
  <c r="DZ136" i="26"/>
  <c r="DY136" i="26"/>
  <c r="DX136" i="26"/>
  <c r="DU136" i="26"/>
  <c r="DT136" i="26"/>
  <c r="DQ136" i="26"/>
  <c r="DP136" i="26"/>
  <c r="DO136" i="26"/>
  <c r="DM136" i="26"/>
  <c r="DL136" i="26"/>
  <c r="DK136" i="26"/>
  <c r="DJ136" i="26"/>
  <c r="DI136" i="26"/>
  <c r="DH136" i="26"/>
  <c r="DE136" i="26"/>
  <c r="DD136" i="26"/>
  <c r="DA136" i="26"/>
  <c r="CZ136" i="26"/>
  <c r="CY136" i="26"/>
  <c r="CW136" i="26"/>
  <c r="CV136" i="26"/>
  <c r="CU136" i="26"/>
  <c r="CT136" i="26"/>
  <c r="CS136" i="26"/>
  <c r="EJ135" i="26"/>
  <c r="EI135" i="26"/>
  <c r="EF135" i="26"/>
  <c r="EE135" i="26"/>
  <c r="EA135" i="26"/>
  <c r="DT135" i="26"/>
  <c r="DS135" i="26"/>
  <c r="DP135" i="26"/>
  <c r="DO135" i="26"/>
  <c r="DK135" i="26"/>
  <c r="DD135" i="26"/>
  <c r="DC135" i="26"/>
  <c r="CZ135" i="26"/>
  <c r="CY135" i="26"/>
  <c r="CU135" i="26"/>
  <c r="EH135" i="26"/>
  <c r="EG135" i="26"/>
  <c r="ED135" i="26"/>
  <c r="EC135" i="26"/>
  <c r="EB135" i="26"/>
  <c r="DZ135" i="26"/>
  <c r="DY135" i="26"/>
  <c r="DX135" i="26"/>
  <c r="DW135" i="26"/>
  <c r="DV135" i="26"/>
  <c r="DU135" i="26"/>
  <c r="DR135" i="26"/>
  <c r="DQ135" i="26"/>
  <c r="DN135" i="26"/>
  <c r="DM135" i="26"/>
  <c r="DL135" i="26"/>
  <c r="DJ135" i="26"/>
  <c r="DI135" i="26"/>
  <c r="DH135" i="26"/>
  <c r="DG135" i="26"/>
  <c r="DF135" i="26"/>
  <c r="DE135" i="26"/>
  <c r="DB135" i="26"/>
  <c r="DA135" i="26"/>
  <c r="CX135" i="26"/>
  <c r="CW135" i="26"/>
  <c r="CV135" i="26"/>
  <c r="CT135" i="26"/>
  <c r="CS135" i="26"/>
  <c r="EI134" i="26"/>
  <c r="EJ134" i="26"/>
  <c r="EH134" i="26"/>
  <c r="EG134" i="26"/>
  <c r="EF134" i="26"/>
  <c r="EE134" i="26"/>
  <c r="ED134" i="26"/>
  <c r="EC134" i="26"/>
  <c r="EB134" i="26"/>
  <c r="EA134" i="26"/>
  <c r="DZ134" i="26"/>
  <c r="DY134" i="26"/>
  <c r="DX134" i="26"/>
  <c r="DW134" i="26"/>
  <c r="DV134" i="26"/>
  <c r="DU134" i="26"/>
  <c r="DT134" i="26"/>
  <c r="DS134" i="26"/>
  <c r="DR134" i="26"/>
  <c r="DQ134" i="26"/>
  <c r="DP134" i="26"/>
  <c r="DO134" i="26"/>
  <c r="DN134" i="26"/>
  <c r="DM134" i="26"/>
  <c r="DL134" i="26"/>
  <c r="DK134" i="26"/>
  <c r="DJ134" i="26"/>
  <c r="DI134" i="26"/>
  <c r="DH134" i="26"/>
  <c r="DG134" i="26"/>
  <c r="DF134" i="26"/>
  <c r="DE134" i="26"/>
  <c r="DD134" i="26"/>
  <c r="DC134" i="26"/>
  <c r="DB134" i="26"/>
  <c r="DA134" i="26"/>
  <c r="CZ134" i="26"/>
  <c r="CY134" i="26"/>
  <c r="CX134" i="26"/>
  <c r="CW134" i="26"/>
  <c r="CV134" i="26"/>
  <c r="CU134" i="26"/>
  <c r="CT134" i="26"/>
  <c r="CS134" i="26"/>
  <c r="DZ133" i="26"/>
  <c r="DV133" i="26"/>
  <c r="DJ133" i="26"/>
  <c r="DF133" i="26"/>
  <c r="CT133" i="26"/>
  <c r="EJ133" i="26"/>
  <c r="EI133" i="26"/>
  <c r="EH133" i="26"/>
  <c r="EG133" i="26"/>
  <c r="EF133" i="26"/>
  <c r="EE133" i="26"/>
  <c r="ED133" i="26"/>
  <c r="EC133" i="26"/>
  <c r="EB133" i="26"/>
  <c r="EA133" i="26"/>
  <c r="DY133" i="26"/>
  <c r="DX133" i="26"/>
  <c r="DW133" i="26"/>
  <c r="DU133" i="26"/>
  <c r="DT133" i="26"/>
  <c r="DS133" i="26"/>
  <c r="DR133" i="26"/>
  <c r="DQ133" i="26"/>
  <c r="DP133" i="26"/>
  <c r="DO133" i="26"/>
  <c r="DN133" i="26"/>
  <c r="DM133" i="26"/>
  <c r="DL133" i="26"/>
  <c r="DK133" i="26"/>
  <c r="DI133" i="26"/>
  <c r="DH133" i="26"/>
  <c r="DG133" i="26"/>
  <c r="DE133" i="26"/>
  <c r="DD133" i="26"/>
  <c r="DC133" i="26"/>
  <c r="DB133" i="26"/>
  <c r="DA133" i="26"/>
  <c r="CZ133" i="26"/>
  <c r="CY133" i="26"/>
  <c r="CX133" i="26"/>
  <c r="CW133" i="26"/>
  <c r="CV133" i="26"/>
  <c r="CU133" i="26"/>
  <c r="CS133" i="26"/>
  <c r="DS132" i="26"/>
  <c r="DC132" i="26"/>
  <c r="EJ132" i="26"/>
  <c r="EI132" i="26"/>
  <c r="EH132" i="26"/>
  <c r="EG132" i="26"/>
  <c r="EF132" i="26"/>
  <c r="EE132" i="26"/>
  <c r="ED132" i="26"/>
  <c r="EC132" i="26"/>
  <c r="EB132" i="26"/>
  <c r="EA132" i="26"/>
  <c r="DZ132" i="26"/>
  <c r="DY132" i="26"/>
  <c r="DX132" i="26"/>
  <c r="DW132" i="26"/>
  <c r="DV132" i="26"/>
  <c r="DU132" i="26"/>
  <c r="DT132" i="26"/>
  <c r="DR132" i="26"/>
  <c r="DQ132" i="26"/>
  <c r="DP132" i="26"/>
  <c r="DO132" i="26"/>
  <c r="DN132" i="26"/>
  <c r="DM132" i="26"/>
  <c r="DL132" i="26"/>
  <c r="DK132" i="26"/>
  <c r="DJ132" i="26"/>
  <c r="DI132" i="26"/>
  <c r="DH132" i="26"/>
  <c r="DG132" i="26"/>
  <c r="DF132" i="26"/>
  <c r="DE132" i="26"/>
  <c r="DD132" i="26"/>
  <c r="DB132" i="26"/>
  <c r="DA132" i="26"/>
  <c r="CZ132" i="26"/>
  <c r="CY132" i="26"/>
  <c r="CX132" i="26"/>
  <c r="CW132" i="26"/>
  <c r="CV132" i="26"/>
  <c r="CU132" i="26"/>
  <c r="CT132" i="26"/>
  <c r="CS132" i="26"/>
  <c r="EJ131" i="26"/>
  <c r="EF131" i="26"/>
  <c r="DT131" i="26"/>
  <c r="DP131" i="26"/>
  <c r="DD131" i="26"/>
  <c r="CZ131" i="26"/>
  <c r="EI131" i="26"/>
  <c r="EH131" i="26"/>
  <c r="EG131" i="26"/>
  <c r="EE131" i="26"/>
  <c r="ED131" i="26"/>
  <c r="EC131" i="26"/>
  <c r="EB131" i="26"/>
  <c r="EA131" i="26"/>
  <c r="DZ131" i="26"/>
  <c r="DY131" i="26"/>
  <c r="DX131" i="26"/>
  <c r="DW131" i="26"/>
  <c r="DV131" i="26"/>
  <c r="DU131" i="26"/>
  <c r="DS131" i="26"/>
  <c r="DR131" i="26"/>
  <c r="DQ131" i="26"/>
  <c r="DO131" i="26"/>
  <c r="DN131" i="26"/>
  <c r="DM131" i="26"/>
  <c r="DL131" i="26"/>
  <c r="DK131" i="26"/>
  <c r="DJ131" i="26"/>
  <c r="DI131" i="26"/>
  <c r="DH131" i="26"/>
  <c r="DG131" i="26"/>
  <c r="DF131" i="26"/>
  <c r="DE131" i="26"/>
  <c r="DC131" i="26"/>
  <c r="DB131" i="26"/>
  <c r="DA131" i="26"/>
  <c r="CY131" i="26"/>
  <c r="CX131" i="26"/>
  <c r="CW131" i="26"/>
  <c r="CV131" i="26"/>
  <c r="CU131" i="26"/>
  <c r="CT131" i="26"/>
  <c r="CS131" i="26"/>
  <c r="EG130" i="26"/>
  <c r="EC130" i="26"/>
  <c r="DU130" i="26"/>
  <c r="DQ130" i="26"/>
  <c r="DM130" i="26"/>
  <c r="DE130" i="26"/>
  <c r="DA130" i="26"/>
  <c r="CW130" i="26"/>
  <c r="EJ130" i="26"/>
  <c r="EI130" i="26"/>
  <c r="EH130" i="26"/>
  <c r="EF130" i="26"/>
  <c r="EE130" i="26"/>
  <c r="ED130" i="26"/>
  <c r="EB130" i="26"/>
  <c r="EA130" i="26"/>
  <c r="DZ130" i="26"/>
  <c r="DY130" i="26"/>
  <c r="DX130" i="26"/>
  <c r="DW130" i="26"/>
  <c r="DV130" i="26"/>
  <c r="DT130" i="26"/>
  <c r="DS130" i="26"/>
  <c r="DR130" i="26"/>
  <c r="DP130" i="26"/>
  <c r="DO130" i="26"/>
  <c r="DN130" i="26"/>
  <c r="DL130" i="26"/>
  <c r="DK130" i="26"/>
  <c r="DJ130" i="26"/>
  <c r="DI130" i="26"/>
  <c r="DH130" i="26"/>
  <c r="DG130" i="26"/>
  <c r="DF130" i="26"/>
  <c r="DD130" i="26"/>
  <c r="DC130" i="26"/>
  <c r="DB130" i="26"/>
  <c r="CZ130" i="26"/>
  <c r="CY130" i="26"/>
  <c r="CX130" i="26"/>
  <c r="CV130" i="26"/>
  <c r="CU130" i="26"/>
  <c r="CT130" i="26"/>
  <c r="CS130" i="26"/>
  <c r="DZ129" i="26"/>
  <c r="DJ129" i="26"/>
  <c r="CT129" i="26"/>
  <c r="EJ129" i="26"/>
  <c r="EI129" i="26"/>
  <c r="EH129" i="26"/>
  <c r="EG129" i="26"/>
  <c r="EF129" i="26"/>
  <c r="EE129" i="26"/>
  <c r="ED129" i="26"/>
  <c r="EC129" i="26"/>
  <c r="EB129" i="26"/>
  <c r="EA129" i="26"/>
  <c r="DY129" i="26"/>
  <c r="DX129" i="26"/>
  <c r="DW129" i="26"/>
  <c r="DV129" i="26"/>
  <c r="DU129" i="26"/>
  <c r="DT129" i="26"/>
  <c r="DS129" i="26"/>
  <c r="DR129" i="26"/>
  <c r="DQ129" i="26"/>
  <c r="DP129" i="26"/>
  <c r="DO129" i="26"/>
  <c r="DN129" i="26"/>
  <c r="DM129" i="26"/>
  <c r="DL129" i="26"/>
  <c r="DK129" i="26"/>
  <c r="DI129" i="26"/>
  <c r="DH129" i="26"/>
  <c r="DG129" i="26"/>
  <c r="DF129" i="26"/>
  <c r="DE129" i="26"/>
  <c r="DD129" i="26"/>
  <c r="DC129" i="26"/>
  <c r="DB129" i="26"/>
  <c r="DA129" i="26"/>
  <c r="CZ129" i="26"/>
  <c r="CY129" i="26"/>
  <c r="CX129" i="26"/>
  <c r="CW129" i="26"/>
  <c r="CV129" i="26"/>
  <c r="CU129" i="26"/>
  <c r="CS129" i="26"/>
  <c r="EE128" i="26"/>
  <c r="EA128" i="26"/>
  <c r="DW128" i="26"/>
  <c r="DO128" i="26"/>
  <c r="DK128" i="26"/>
  <c r="DG128" i="26"/>
  <c r="CY128" i="26"/>
  <c r="CU128" i="26"/>
  <c r="EJ128" i="26"/>
  <c r="EI128" i="26"/>
  <c r="EH128" i="26"/>
  <c r="EG128" i="26"/>
  <c r="EF128" i="26"/>
  <c r="ED128" i="26"/>
  <c r="EC128" i="26"/>
  <c r="EB128" i="26"/>
  <c r="DZ128" i="26"/>
  <c r="DY128" i="26"/>
  <c r="DX128" i="26"/>
  <c r="DV128" i="26"/>
  <c r="DU128" i="26"/>
  <c r="DT128" i="26"/>
  <c r="DS128" i="26"/>
  <c r="DR128" i="26"/>
  <c r="DQ128" i="26"/>
  <c r="DP128" i="26"/>
  <c r="DN128" i="26"/>
  <c r="DM128" i="26"/>
  <c r="DL128" i="26"/>
  <c r="DJ128" i="26"/>
  <c r="DI128" i="26"/>
  <c r="DH128" i="26"/>
  <c r="DF128" i="26"/>
  <c r="DE128" i="26"/>
  <c r="DD128" i="26"/>
  <c r="DC128" i="26"/>
  <c r="DB128" i="26"/>
  <c r="DA128" i="26"/>
  <c r="CZ128" i="26"/>
  <c r="CX128" i="26"/>
  <c r="CW128" i="26"/>
  <c r="CV128" i="26"/>
  <c r="CT128" i="26"/>
  <c r="CS128" i="26"/>
  <c r="EA127" i="26"/>
  <c r="DX127" i="26"/>
  <c r="DS127" i="26"/>
  <c r="DK127" i="26"/>
  <c r="DC127" i="26"/>
  <c r="CU127" i="26"/>
  <c r="EJ127" i="26"/>
  <c r="EI127" i="26"/>
  <c r="EH127" i="26"/>
  <c r="EG127" i="26"/>
  <c r="EF127" i="26"/>
  <c r="EE127" i="26"/>
  <c r="ED127" i="26"/>
  <c r="EC127" i="26"/>
  <c r="EB127" i="26"/>
  <c r="DZ127" i="26"/>
  <c r="DY127" i="26"/>
  <c r="DW127" i="26"/>
  <c r="DV127" i="26"/>
  <c r="DU127" i="26"/>
  <c r="DT127" i="26"/>
  <c r="DR127" i="26"/>
  <c r="DQ127" i="26"/>
  <c r="DP127" i="26"/>
  <c r="DO127" i="26"/>
  <c r="DN127" i="26"/>
  <c r="DM127" i="26"/>
  <c r="DL127" i="26"/>
  <c r="DJ127" i="26"/>
  <c r="DI127" i="26"/>
  <c r="DH127" i="26"/>
  <c r="DG127" i="26"/>
  <c r="DF127" i="26"/>
  <c r="DE127" i="26"/>
  <c r="DD127" i="26"/>
  <c r="DB127" i="26"/>
  <c r="DA127" i="26"/>
  <c r="CZ127" i="26"/>
  <c r="CY127" i="26"/>
  <c r="CX127" i="26"/>
  <c r="CW127" i="26"/>
  <c r="CV127" i="26"/>
  <c r="CT127" i="26"/>
  <c r="CS127" i="26"/>
  <c r="EC126" i="26"/>
  <c r="DU126" i="26"/>
  <c r="DM126" i="26"/>
  <c r="DE126" i="26"/>
  <c r="CW126" i="26"/>
  <c r="EJ126" i="26"/>
  <c r="EI126" i="26"/>
  <c r="EH126" i="26"/>
  <c r="EG126" i="26"/>
  <c r="EF126" i="26"/>
  <c r="EE126" i="26"/>
  <c r="ED126" i="26"/>
  <c r="EB126" i="26"/>
  <c r="EA126" i="26"/>
  <c r="DZ126" i="26"/>
  <c r="DY126" i="26"/>
  <c r="DX126" i="26"/>
  <c r="DW126" i="26"/>
  <c r="DV126" i="26"/>
  <c r="DT126" i="26"/>
  <c r="DS126" i="26"/>
  <c r="DR126" i="26"/>
  <c r="DQ126" i="26"/>
  <c r="DP126" i="26"/>
  <c r="DO126" i="26"/>
  <c r="DN126" i="26"/>
  <c r="DL126" i="26"/>
  <c r="DK126" i="26"/>
  <c r="DJ126" i="26"/>
  <c r="DI126" i="26"/>
  <c r="DH126" i="26"/>
  <c r="DG126" i="26"/>
  <c r="DF126" i="26"/>
  <c r="DD126" i="26"/>
  <c r="DC126" i="26"/>
  <c r="DB126" i="26"/>
  <c r="DA126" i="26"/>
  <c r="CZ126" i="26"/>
  <c r="CY126" i="26"/>
  <c r="CX126" i="26"/>
  <c r="CV126" i="26"/>
  <c r="CU126" i="26"/>
  <c r="CT126" i="26"/>
  <c r="CS126" i="26"/>
  <c r="EH125" i="26"/>
  <c r="EC125" i="26"/>
  <c r="DZ125" i="26"/>
  <c r="DU125" i="26"/>
  <c r="DM125" i="26"/>
  <c r="DJ125" i="26"/>
  <c r="DE125" i="26"/>
  <c r="CW125" i="26"/>
  <c r="CT125" i="26"/>
  <c r="EJ125" i="26"/>
  <c r="EI125" i="26"/>
  <c r="EG125" i="26"/>
  <c r="EF125" i="26"/>
  <c r="EE125" i="26"/>
  <c r="ED125" i="26"/>
  <c r="EB125" i="26"/>
  <c r="EA125" i="26"/>
  <c r="DY125" i="26"/>
  <c r="DX125" i="26"/>
  <c r="DW125" i="26"/>
  <c r="DV125" i="26"/>
  <c r="DT125" i="26"/>
  <c r="DS125" i="26"/>
  <c r="DR125" i="26"/>
  <c r="DQ125" i="26"/>
  <c r="DP125" i="26"/>
  <c r="DO125" i="26"/>
  <c r="DN125" i="26"/>
  <c r="DL125" i="26"/>
  <c r="DK125" i="26"/>
  <c r="DI125" i="26"/>
  <c r="DH125" i="26"/>
  <c r="DG125" i="26"/>
  <c r="DF125" i="26"/>
  <c r="DD125" i="26"/>
  <c r="DC125" i="26"/>
  <c r="DB125" i="26"/>
  <c r="DA125" i="26"/>
  <c r="CZ125" i="26"/>
  <c r="CY125" i="26"/>
  <c r="CX125" i="26"/>
  <c r="CV125" i="26"/>
  <c r="CU125" i="26"/>
  <c r="CS125" i="26"/>
  <c r="EI124" i="26"/>
  <c r="EH124" i="26"/>
  <c r="EE124" i="26"/>
  <c r="EA124" i="26"/>
  <c r="DZ124" i="26"/>
  <c r="DW124" i="26"/>
  <c r="DS124" i="26"/>
  <c r="DR124" i="26"/>
  <c r="DO124" i="26"/>
  <c r="DK124" i="26"/>
  <c r="DJ124" i="26"/>
  <c r="DG124" i="26"/>
  <c r="DC124" i="26"/>
  <c r="DB124" i="26"/>
  <c r="CY124" i="26"/>
  <c r="CU124" i="26"/>
  <c r="CT124" i="26"/>
  <c r="EJ124" i="26"/>
  <c r="EG124" i="26"/>
  <c r="EF124" i="26"/>
  <c r="ED124" i="26"/>
  <c r="EC124" i="26"/>
  <c r="EB124" i="26"/>
  <c r="DY124" i="26"/>
  <c r="DX124" i="26"/>
  <c r="DV124" i="26"/>
  <c r="DU124" i="26"/>
  <c r="DT124" i="26"/>
  <c r="DQ124" i="26"/>
  <c r="DP124" i="26"/>
  <c r="DN124" i="26"/>
  <c r="DM124" i="26"/>
  <c r="DL124" i="26"/>
  <c r="DI124" i="26"/>
  <c r="DH124" i="26"/>
  <c r="DF124" i="26"/>
  <c r="DE124" i="26"/>
  <c r="DD124" i="26"/>
  <c r="DA124" i="26"/>
  <c r="CZ124" i="26"/>
  <c r="CX124" i="26"/>
  <c r="CW124" i="26"/>
  <c r="CV124" i="26"/>
  <c r="CS124" i="26"/>
  <c r="EJ123" i="26"/>
  <c r="EB123" i="26"/>
  <c r="DT123" i="26"/>
  <c r="DL123" i="26"/>
  <c r="DD123" i="26"/>
  <c r="CV123" i="26"/>
  <c r="EI123" i="26"/>
  <c r="EH123" i="26"/>
  <c r="EG123" i="26"/>
  <c r="EF123" i="26"/>
  <c r="EE123" i="26"/>
  <c r="ED123" i="26"/>
  <c r="EC123" i="26"/>
  <c r="EA123" i="26"/>
  <c r="DZ123" i="26"/>
  <c r="DY123" i="26"/>
  <c r="DX123" i="26"/>
  <c r="DW123" i="26"/>
  <c r="DV123" i="26"/>
  <c r="DU123" i="26"/>
  <c r="DS123" i="26"/>
  <c r="DR123" i="26"/>
  <c r="DQ123" i="26"/>
  <c r="DP123" i="26"/>
  <c r="DO123" i="26"/>
  <c r="DN123" i="26"/>
  <c r="DM123" i="26"/>
  <c r="DK123" i="26"/>
  <c r="DJ123" i="26"/>
  <c r="DI123" i="26"/>
  <c r="DH123" i="26"/>
  <c r="DG123" i="26"/>
  <c r="DF123" i="26"/>
  <c r="DE123" i="26"/>
  <c r="DC123" i="26"/>
  <c r="DB123" i="26"/>
  <c r="DA123" i="26"/>
  <c r="CZ123" i="26"/>
  <c r="CY123" i="26"/>
  <c r="CX123" i="26"/>
  <c r="CW123" i="26"/>
  <c r="CU123" i="26"/>
  <c r="CT123" i="26"/>
  <c r="CS123" i="26"/>
  <c r="EJ122" i="26"/>
  <c r="EG122" i="26"/>
  <c r="EB122" i="26"/>
  <c r="DT122" i="26"/>
  <c r="DQ122" i="26"/>
  <c r="DL122" i="26"/>
  <c r="DD122" i="26"/>
  <c r="DA122" i="26"/>
  <c r="CV122" i="26"/>
  <c r="EI122" i="26"/>
  <c r="EH122" i="26"/>
  <c r="EF122" i="26"/>
  <c r="EE122" i="26"/>
  <c r="ED122" i="26"/>
  <c r="EC122" i="26"/>
  <c r="EA122" i="26"/>
  <c r="DZ122" i="26"/>
  <c r="DY122" i="26"/>
  <c r="DX122" i="26"/>
  <c r="DW122" i="26"/>
  <c r="DV122" i="26"/>
  <c r="DU122" i="26"/>
  <c r="DS122" i="26"/>
  <c r="DR122" i="26"/>
  <c r="DP122" i="26"/>
  <c r="DO122" i="26"/>
  <c r="DN122" i="26"/>
  <c r="DM122" i="26"/>
  <c r="DK122" i="26"/>
  <c r="DJ122" i="26"/>
  <c r="DI122" i="26"/>
  <c r="DH122" i="26"/>
  <c r="DG122" i="26"/>
  <c r="DF122" i="26"/>
  <c r="DE122" i="26"/>
  <c r="DC122" i="26"/>
  <c r="DB122" i="26"/>
  <c r="CZ122" i="26"/>
  <c r="CY122" i="26"/>
  <c r="CX122" i="26"/>
  <c r="CW122" i="26"/>
  <c r="CU122" i="26"/>
  <c r="CT122" i="26"/>
  <c r="CS122" i="26"/>
  <c r="ED121" i="26"/>
  <c r="DV121" i="26"/>
  <c r="DN121" i="26"/>
  <c r="DF121" i="26"/>
  <c r="CX121" i="26"/>
  <c r="EJ121" i="26"/>
  <c r="EI121" i="26"/>
  <c r="EH121" i="26"/>
  <c r="EG121" i="26"/>
  <c r="EF121" i="26"/>
  <c r="EE121" i="26"/>
  <c r="EC121" i="26"/>
  <c r="EB121" i="26"/>
  <c r="EA121" i="26"/>
  <c r="DZ121" i="26"/>
  <c r="DY121" i="26"/>
  <c r="DX121" i="26"/>
  <c r="DW121" i="26"/>
  <c r="DU121" i="26"/>
  <c r="DT121" i="26"/>
  <c r="DS121" i="26"/>
  <c r="DR121" i="26"/>
  <c r="DQ121" i="26"/>
  <c r="DP121" i="26"/>
  <c r="DO121" i="26"/>
  <c r="DM121" i="26"/>
  <c r="DL121" i="26"/>
  <c r="DK121" i="26"/>
  <c r="DJ121" i="26"/>
  <c r="DI121" i="26"/>
  <c r="DH121" i="26"/>
  <c r="DG121" i="26"/>
  <c r="DE121" i="26"/>
  <c r="DD121" i="26"/>
  <c r="DC121" i="26"/>
  <c r="DB121" i="26"/>
  <c r="DA121" i="26"/>
  <c r="CZ121" i="26"/>
  <c r="CY121" i="26"/>
  <c r="CW121" i="26"/>
  <c r="CV121" i="26"/>
  <c r="CU121" i="26"/>
  <c r="CT121" i="26"/>
  <c r="CS121" i="26"/>
  <c r="EI120" i="26"/>
  <c r="EA120" i="26"/>
  <c r="DS120" i="26"/>
  <c r="DK120" i="26"/>
  <c r="DC120" i="26"/>
  <c r="CU120" i="26"/>
  <c r="EJ120" i="26"/>
  <c r="EH120" i="26"/>
  <c r="EG120" i="26"/>
  <c r="EF120" i="26"/>
  <c r="EE120" i="26"/>
  <c r="ED120" i="26"/>
  <c r="EC120" i="26"/>
  <c r="EB120" i="26"/>
  <c r="DZ120" i="26"/>
  <c r="DY120" i="26"/>
  <c r="DX120" i="26"/>
  <c r="DW120" i="26"/>
  <c r="DV120" i="26"/>
  <c r="DU120" i="26"/>
  <c r="DT120" i="26"/>
  <c r="DR120" i="26"/>
  <c r="DQ120" i="26"/>
  <c r="DP120" i="26"/>
  <c r="DO120" i="26"/>
  <c r="DN120" i="26"/>
  <c r="DM120" i="26"/>
  <c r="DL120" i="26"/>
  <c r="DJ120" i="26"/>
  <c r="DI120" i="26"/>
  <c r="DH120" i="26"/>
  <c r="DG120" i="26"/>
  <c r="DF120" i="26"/>
  <c r="DE120" i="26"/>
  <c r="DD120" i="26"/>
  <c r="DB120" i="26"/>
  <c r="DA120" i="26"/>
  <c r="CZ120" i="26"/>
  <c r="CY120" i="26"/>
  <c r="CX120" i="26"/>
  <c r="CW120" i="26"/>
  <c r="CV120" i="26"/>
  <c r="CT120" i="26"/>
  <c r="CS120" i="26"/>
  <c r="EI119" i="26"/>
  <c r="EF119" i="26"/>
  <c r="EA119" i="26"/>
  <c r="DS119" i="26"/>
  <c r="DP119" i="26"/>
  <c r="DK119" i="26"/>
  <c r="DC119" i="26"/>
  <c r="CZ119" i="26"/>
  <c r="CU119" i="26"/>
  <c r="EJ119" i="26"/>
  <c r="EH119" i="26"/>
  <c r="EG119" i="26"/>
  <c r="EE119" i="26"/>
  <c r="ED119" i="26"/>
  <c r="EC119" i="26"/>
  <c r="EB119" i="26"/>
  <c r="DZ119" i="26"/>
  <c r="DY119" i="26"/>
  <c r="DX119" i="26"/>
  <c r="DW119" i="26"/>
  <c r="DV119" i="26"/>
  <c r="DU119" i="26"/>
  <c r="DT119" i="26"/>
  <c r="DR119" i="26"/>
  <c r="DQ119" i="26"/>
  <c r="DO119" i="26"/>
  <c r="DN119" i="26"/>
  <c r="DM119" i="26"/>
  <c r="DL119" i="26"/>
  <c r="DJ119" i="26"/>
  <c r="DI119" i="26"/>
  <c r="DH119" i="26"/>
  <c r="DG119" i="26"/>
  <c r="DF119" i="26"/>
  <c r="DE119" i="26"/>
  <c r="DD119" i="26"/>
  <c r="DB119" i="26"/>
  <c r="DA119" i="26"/>
  <c r="CY119" i="26"/>
  <c r="CX119" i="26"/>
  <c r="CW119" i="26"/>
  <c r="CV119" i="26"/>
  <c r="CT119" i="26"/>
  <c r="CS119" i="26"/>
  <c r="EC118" i="26"/>
  <c r="DU118" i="26"/>
  <c r="DM118" i="26"/>
  <c r="DE118" i="26"/>
  <c r="CW118" i="26"/>
  <c r="EJ118" i="26"/>
  <c r="EI118" i="26"/>
  <c r="EH118" i="26"/>
  <c r="EG118" i="26"/>
  <c r="EF118" i="26"/>
  <c r="EE118" i="26"/>
  <c r="ED118" i="26"/>
  <c r="EB118" i="26"/>
  <c r="EA118" i="26"/>
  <c r="DZ118" i="26"/>
  <c r="DY118" i="26"/>
  <c r="DX118" i="26"/>
  <c r="DW118" i="26"/>
  <c r="DV118" i="26"/>
  <c r="DT118" i="26"/>
  <c r="DS118" i="26"/>
  <c r="DR118" i="26"/>
  <c r="DQ118" i="26"/>
  <c r="DP118" i="26"/>
  <c r="DO118" i="26"/>
  <c r="DN118" i="26"/>
  <c r="DL118" i="26"/>
  <c r="DK118" i="26"/>
  <c r="DJ118" i="26"/>
  <c r="DI118" i="26"/>
  <c r="DH118" i="26"/>
  <c r="DG118" i="26"/>
  <c r="DF118" i="26"/>
  <c r="DD118" i="26"/>
  <c r="DC118" i="26"/>
  <c r="DB118" i="26"/>
  <c r="DA118" i="26"/>
  <c r="CZ118" i="26"/>
  <c r="CY118" i="26"/>
  <c r="CX118" i="26"/>
  <c r="CV118" i="26"/>
  <c r="CU118" i="26"/>
  <c r="CT118" i="26"/>
  <c r="CS118" i="26"/>
  <c r="EH117" i="26"/>
  <c r="EC117" i="26"/>
  <c r="DU117" i="26"/>
  <c r="DR117" i="26"/>
  <c r="DM117" i="26"/>
  <c r="DE117" i="26"/>
  <c r="DB117" i="26"/>
  <c r="CW117" i="26"/>
  <c r="EJ117" i="26"/>
  <c r="EI117" i="26"/>
  <c r="EG117" i="26"/>
  <c r="EF117" i="26"/>
  <c r="EE117" i="26"/>
  <c r="ED117" i="26"/>
  <c r="EB117" i="26"/>
  <c r="EA117" i="26"/>
  <c r="DZ117" i="26"/>
  <c r="DY117" i="26"/>
  <c r="DX117" i="26"/>
  <c r="DW117" i="26"/>
  <c r="DV117" i="26"/>
  <c r="DT117" i="26"/>
  <c r="DS117" i="26"/>
  <c r="DQ117" i="26"/>
  <c r="DP117" i="26"/>
  <c r="DO117" i="26"/>
  <c r="DN117" i="26"/>
  <c r="DL117" i="26"/>
  <c r="DK117" i="26"/>
  <c r="DJ117" i="26"/>
  <c r="DI117" i="26"/>
  <c r="DH117" i="26"/>
  <c r="DG117" i="26"/>
  <c r="DF117" i="26"/>
  <c r="DD117" i="26"/>
  <c r="DC117" i="26"/>
  <c r="DA117" i="26"/>
  <c r="CZ117" i="26"/>
  <c r="CY117" i="26"/>
  <c r="CX117" i="26"/>
  <c r="CV117" i="26"/>
  <c r="CU117" i="26"/>
  <c r="CT117" i="26"/>
  <c r="CS117" i="26"/>
  <c r="EI116" i="26"/>
  <c r="EH116" i="26"/>
  <c r="EE116" i="26"/>
  <c r="EA116" i="26"/>
  <c r="DZ116" i="26"/>
  <c r="DW116" i="26"/>
  <c r="DS116" i="26"/>
  <c r="DR116" i="26"/>
  <c r="DO116" i="26"/>
  <c r="DK116" i="26"/>
  <c r="DJ116" i="26"/>
  <c r="DG116" i="26"/>
  <c r="DC116" i="26"/>
  <c r="DB116" i="26"/>
  <c r="CY116" i="26"/>
  <c r="CU116" i="26"/>
  <c r="CT116" i="26"/>
  <c r="EJ116" i="26"/>
  <c r="EG116" i="26"/>
  <c r="EF116" i="26"/>
  <c r="ED116" i="26"/>
  <c r="EC116" i="26"/>
  <c r="EB116" i="26"/>
  <c r="DY116" i="26"/>
  <c r="DX116" i="26"/>
  <c r="DV116" i="26"/>
  <c r="DU116" i="26"/>
  <c r="DT116" i="26"/>
  <c r="DQ116" i="26"/>
  <c r="DP116" i="26"/>
  <c r="DN116" i="26"/>
  <c r="DM116" i="26"/>
  <c r="DL116" i="26"/>
  <c r="DI116" i="26"/>
  <c r="DH116" i="26"/>
  <c r="DF116" i="26"/>
  <c r="DE116" i="26"/>
  <c r="DD116" i="26"/>
  <c r="DA116" i="26"/>
  <c r="CZ116" i="26"/>
  <c r="CX116" i="26"/>
  <c r="CW116" i="26"/>
  <c r="CV116" i="26"/>
  <c r="CS116" i="26"/>
  <c r="EJ115" i="26"/>
  <c r="EB115" i="26"/>
  <c r="DT115" i="26"/>
  <c r="DL115" i="26"/>
  <c r="DD115" i="26"/>
  <c r="CV115" i="26"/>
  <c r="EI115" i="26"/>
  <c r="EH115" i="26"/>
  <c r="EG115" i="26"/>
  <c r="EF115" i="26"/>
  <c r="EE115" i="26"/>
  <c r="ED115" i="26"/>
  <c r="EC115" i="26"/>
  <c r="EA115" i="26"/>
  <c r="DZ115" i="26"/>
  <c r="DY115" i="26"/>
  <c r="DX115" i="26"/>
  <c r="DW115" i="26"/>
  <c r="DV115" i="26"/>
  <c r="DU115" i="26"/>
  <c r="DS115" i="26"/>
  <c r="DR115" i="26"/>
  <c r="DQ115" i="26"/>
  <c r="DP115" i="26"/>
  <c r="DO115" i="26"/>
  <c r="DN115" i="26"/>
  <c r="DM115" i="26"/>
  <c r="DK115" i="26"/>
  <c r="DJ115" i="26"/>
  <c r="DI115" i="26"/>
  <c r="DH115" i="26"/>
  <c r="DG115" i="26"/>
  <c r="DF115" i="26"/>
  <c r="DE115" i="26"/>
  <c r="DC115" i="26"/>
  <c r="DB115" i="26"/>
  <c r="DA115" i="26"/>
  <c r="CZ115" i="26"/>
  <c r="CY115" i="26"/>
  <c r="CX115" i="26"/>
  <c r="CW115" i="26"/>
  <c r="CU115" i="26"/>
  <c r="CT115" i="26"/>
  <c r="CS115" i="26"/>
  <c r="EJ114" i="26"/>
  <c r="EB114" i="26"/>
  <c r="DT114" i="26"/>
  <c r="DL114" i="26"/>
  <c r="DD114" i="26"/>
  <c r="CV114" i="26"/>
  <c r="EI114" i="26"/>
  <c r="EH114" i="26"/>
  <c r="EG114" i="26"/>
  <c r="EF114" i="26"/>
  <c r="EE114" i="26"/>
  <c r="ED114" i="26"/>
  <c r="EC114" i="26"/>
  <c r="EA114" i="26"/>
  <c r="DZ114" i="26"/>
  <c r="DY114" i="26"/>
  <c r="DX114" i="26"/>
  <c r="DW114" i="26"/>
  <c r="DV114" i="26"/>
  <c r="DU114" i="26"/>
  <c r="DS114" i="26"/>
  <c r="DR114" i="26"/>
  <c r="DQ114" i="26"/>
  <c r="DP114" i="26"/>
  <c r="DO114" i="26"/>
  <c r="DN114" i="26"/>
  <c r="DM114" i="26"/>
  <c r="DK114" i="26"/>
  <c r="DJ114" i="26"/>
  <c r="DI114" i="26"/>
  <c r="DH114" i="26"/>
  <c r="DG114" i="26"/>
  <c r="DF114" i="26"/>
  <c r="DE114" i="26"/>
  <c r="DC114" i="26"/>
  <c r="DB114" i="26"/>
  <c r="DA114" i="26"/>
  <c r="CZ114" i="26"/>
  <c r="CY114" i="26"/>
  <c r="CX114" i="26"/>
  <c r="CW114" i="26"/>
  <c r="CU114" i="26"/>
  <c r="CT114" i="26"/>
  <c r="CS114" i="26"/>
  <c r="ED113" i="26"/>
  <c r="DV113" i="26"/>
  <c r="DN113" i="26"/>
  <c r="DF113" i="26"/>
  <c r="CX113" i="26"/>
  <c r="EJ113" i="26"/>
  <c r="EI113" i="26"/>
  <c r="EH113" i="26"/>
  <c r="EG113" i="26"/>
  <c r="EF113" i="26"/>
  <c r="EE113" i="26"/>
  <c r="EC113" i="26"/>
  <c r="EB113" i="26"/>
  <c r="EA113" i="26"/>
  <c r="DZ113" i="26"/>
  <c r="DY113" i="26"/>
  <c r="DX113" i="26"/>
  <c r="DW113" i="26"/>
  <c r="DU113" i="26"/>
  <c r="DT113" i="26"/>
  <c r="DS113" i="26"/>
  <c r="DR113" i="26"/>
  <c r="DQ113" i="26"/>
  <c r="DP113" i="26"/>
  <c r="DO113" i="26"/>
  <c r="DM113" i="26"/>
  <c r="DL113" i="26"/>
  <c r="DK113" i="26"/>
  <c r="DJ113" i="26"/>
  <c r="DI113" i="26"/>
  <c r="DH113" i="26"/>
  <c r="DG113" i="26"/>
  <c r="DE113" i="26"/>
  <c r="DD113" i="26"/>
  <c r="DC113" i="26"/>
  <c r="DB113" i="26"/>
  <c r="DA113" i="26"/>
  <c r="CZ113" i="26"/>
  <c r="CY113" i="26"/>
  <c r="CW113" i="26"/>
  <c r="CV113" i="26"/>
  <c r="CU113" i="26"/>
  <c r="CT113" i="26"/>
  <c r="CS113" i="26"/>
  <c r="EI112" i="26"/>
  <c r="EA112" i="26"/>
  <c r="DS112" i="26"/>
  <c r="DK112" i="26"/>
  <c r="DC112" i="26"/>
  <c r="CU112" i="26"/>
  <c r="EJ112" i="26"/>
  <c r="EH112" i="26"/>
  <c r="EG112" i="26"/>
  <c r="EF112" i="26"/>
  <c r="EE112" i="26"/>
  <c r="ED112" i="26"/>
  <c r="EC112" i="26"/>
  <c r="EB112" i="26"/>
  <c r="DZ112" i="26"/>
  <c r="DY112" i="26"/>
  <c r="DX112" i="26"/>
  <c r="DW112" i="26"/>
  <c r="DV112" i="26"/>
  <c r="DU112" i="26"/>
  <c r="DT112" i="26"/>
  <c r="DR112" i="26"/>
  <c r="DQ112" i="26"/>
  <c r="DP112" i="26"/>
  <c r="DO112" i="26"/>
  <c r="DN112" i="26"/>
  <c r="DM112" i="26"/>
  <c r="DL112" i="26"/>
  <c r="DJ112" i="26"/>
  <c r="DI112" i="26"/>
  <c r="DH112" i="26"/>
  <c r="DG112" i="26"/>
  <c r="DF112" i="26"/>
  <c r="DE112" i="26"/>
  <c r="DD112" i="26"/>
  <c r="DB112" i="26"/>
  <c r="DA112" i="26"/>
  <c r="CZ112" i="26"/>
  <c r="CY112" i="26"/>
  <c r="CX112" i="26"/>
  <c r="CW112" i="26"/>
  <c r="CV112" i="26"/>
  <c r="CT112" i="26"/>
  <c r="CS112" i="26"/>
  <c r="EI111" i="26"/>
  <c r="EA111" i="26"/>
  <c r="DX111" i="26"/>
  <c r="DS111" i="26"/>
  <c r="DK111" i="26"/>
  <c r="DC111" i="26"/>
  <c r="CU111" i="26"/>
  <c r="EJ111" i="26"/>
  <c r="EH111" i="26"/>
  <c r="EG111" i="26"/>
  <c r="EF111" i="26"/>
  <c r="EE111" i="26"/>
  <c r="ED111" i="26"/>
  <c r="EC111" i="26"/>
  <c r="EB111" i="26"/>
  <c r="DZ111" i="26"/>
  <c r="DY111" i="26"/>
  <c r="DW111" i="26"/>
  <c r="DV111" i="26"/>
  <c r="DU111" i="26"/>
  <c r="DT111" i="26"/>
  <c r="DR111" i="26"/>
  <c r="DQ111" i="26"/>
  <c r="DP111" i="26"/>
  <c r="DO111" i="26"/>
  <c r="DN111" i="26"/>
  <c r="DM111" i="26"/>
  <c r="DL111" i="26"/>
  <c r="DJ111" i="26"/>
  <c r="DI111" i="26"/>
  <c r="DH111" i="26"/>
  <c r="DG111" i="26"/>
  <c r="DF111" i="26"/>
  <c r="DE111" i="26"/>
  <c r="DD111" i="26"/>
  <c r="DB111" i="26"/>
  <c r="DA111" i="26"/>
  <c r="CZ111" i="26"/>
  <c r="CY111" i="26"/>
  <c r="CX111" i="26"/>
  <c r="CW111" i="26"/>
  <c r="CV111" i="26"/>
  <c r="CT111" i="26"/>
  <c r="CS111" i="26"/>
  <c r="EC110" i="26"/>
  <c r="DU110" i="26"/>
  <c r="DM110" i="26"/>
  <c r="DE110" i="26"/>
  <c r="CW110" i="26"/>
  <c r="EJ110" i="26"/>
  <c r="EI110" i="26"/>
  <c r="EH110" i="26"/>
  <c r="EG110" i="26"/>
  <c r="EF110" i="26"/>
  <c r="EE110" i="26"/>
  <c r="ED110" i="26"/>
  <c r="EB110" i="26"/>
  <c r="EA110" i="26"/>
  <c r="DZ110" i="26"/>
  <c r="DY110" i="26"/>
  <c r="DX110" i="26"/>
  <c r="DW110" i="26"/>
  <c r="DV110" i="26"/>
  <c r="DT110" i="26"/>
  <c r="DS110" i="26"/>
  <c r="DR110" i="26"/>
  <c r="DQ110" i="26"/>
  <c r="DP110" i="26"/>
  <c r="DO110" i="26"/>
  <c r="DN110" i="26"/>
  <c r="DL110" i="26"/>
  <c r="DK110" i="26"/>
  <c r="DJ110" i="26"/>
  <c r="DI110" i="26"/>
  <c r="DH110" i="26"/>
  <c r="DG110" i="26"/>
  <c r="DF110" i="26"/>
  <c r="DD110" i="26"/>
  <c r="DC110" i="26"/>
  <c r="DB110" i="26"/>
  <c r="DA110" i="26"/>
  <c r="CZ110" i="26"/>
  <c r="CY110" i="26"/>
  <c r="CX110" i="26"/>
  <c r="CV110" i="26"/>
  <c r="CU110" i="26"/>
  <c r="CT110" i="26"/>
  <c r="CS110" i="26"/>
  <c r="EH109" i="26"/>
  <c r="DZ109" i="26"/>
  <c r="DX109" i="26"/>
  <c r="DP109" i="26"/>
  <c r="DL109" i="26"/>
  <c r="DJ109" i="26"/>
  <c r="DH109" i="26"/>
  <c r="CW109" i="26"/>
  <c r="EJ109" i="26"/>
  <c r="EI109" i="26"/>
  <c r="EG109" i="26"/>
  <c r="EF109" i="26"/>
  <c r="EE109" i="26"/>
  <c r="ED109" i="26"/>
  <c r="EC109" i="26"/>
  <c r="EB109" i="26"/>
  <c r="EA109" i="26"/>
  <c r="DY109" i="26"/>
  <c r="DW109" i="26"/>
  <c r="DV109" i="26"/>
  <c r="DU109" i="26"/>
  <c r="DT109" i="26"/>
  <c r="DS109" i="26"/>
  <c r="DR109" i="26"/>
  <c r="DQ109" i="26"/>
  <c r="DO109" i="26"/>
  <c r="DN109" i="26"/>
  <c r="DM109" i="26"/>
  <c r="DK109" i="26"/>
  <c r="DI109" i="26"/>
  <c r="DG109" i="26"/>
  <c r="DF109" i="26"/>
  <c r="DE109" i="26"/>
  <c r="DD109" i="26"/>
  <c r="DC109" i="26"/>
  <c r="DB109" i="26"/>
  <c r="DA109" i="26"/>
  <c r="CZ109" i="26"/>
  <c r="CY109" i="26"/>
  <c r="CX109" i="26"/>
  <c r="CV109" i="26"/>
  <c r="CU109" i="26"/>
  <c r="CT109" i="26"/>
  <c r="CS109" i="26"/>
  <c r="EH108" i="26"/>
  <c r="DZ108" i="26"/>
  <c r="DV108" i="26"/>
  <c r="DR108" i="26"/>
  <c r="DJ108" i="26"/>
  <c r="DF108" i="26"/>
  <c r="DB108" i="26"/>
  <c r="CT108" i="26"/>
  <c r="EJ108" i="26"/>
  <c r="EI108" i="26"/>
  <c r="EG108" i="26"/>
  <c r="EF108" i="26"/>
  <c r="EE108" i="26"/>
  <c r="ED108" i="26"/>
  <c r="EC108" i="26"/>
  <c r="EB108" i="26"/>
  <c r="EA108" i="26"/>
  <c r="DY108" i="26"/>
  <c r="DX108" i="26"/>
  <c r="DW108" i="26"/>
  <c r="DU108" i="26"/>
  <c r="DT108" i="26"/>
  <c r="DS108" i="26"/>
  <c r="DQ108" i="26"/>
  <c r="DP108" i="26"/>
  <c r="DO108" i="26"/>
  <c r="DN108" i="26"/>
  <c r="DM108" i="26"/>
  <c r="DL108" i="26"/>
  <c r="DK108" i="26"/>
  <c r="DI108" i="26"/>
  <c r="DH108" i="26"/>
  <c r="DG108" i="26"/>
  <c r="DE108" i="26"/>
  <c r="DD108" i="26"/>
  <c r="DC108" i="26"/>
  <c r="DA108" i="26"/>
  <c r="CZ108" i="26"/>
  <c r="CY108" i="26"/>
  <c r="CX108" i="26"/>
  <c r="CW108" i="26"/>
  <c r="CV108" i="26"/>
  <c r="CU108" i="26"/>
  <c r="CS108" i="26"/>
  <c r="DW107" i="26"/>
  <c r="DG107" i="26"/>
  <c r="EJ107" i="26"/>
  <c r="EI107" i="26"/>
  <c r="EH107" i="26"/>
  <c r="EG107" i="26"/>
  <c r="EF107" i="26"/>
  <c r="EE107" i="26"/>
  <c r="ED107" i="26"/>
  <c r="EC107" i="26"/>
  <c r="EB107" i="26"/>
  <c r="EA107" i="26"/>
  <c r="DZ107" i="26"/>
  <c r="DY107" i="26"/>
  <c r="DX107" i="26"/>
  <c r="DV107" i="26"/>
  <c r="DU107" i="26"/>
  <c r="DT107" i="26"/>
  <c r="DS107" i="26"/>
  <c r="DR107" i="26"/>
  <c r="DQ107" i="26"/>
  <c r="DP107" i="26"/>
  <c r="DO107" i="26"/>
  <c r="DN107" i="26"/>
  <c r="DM107" i="26"/>
  <c r="DL107" i="26"/>
  <c r="DK107" i="26"/>
  <c r="DJ107" i="26"/>
  <c r="DI107" i="26"/>
  <c r="DH107" i="26"/>
  <c r="DF107" i="26"/>
  <c r="DE107" i="26"/>
  <c r="DD107" i="26"/>
  <c r="DC107" i="26"/>
  <c r="DB107" i="26"/>
  <c r="DA107" i="26"/>
  <c r="CZ107" i="26"/>
  <c r="CY107" i="26"/>
  <c r="CX107" i="26"/>
  <c r="CW107" i="26"/>
  <c r="CV107" i="26"/>
  <c r="CU107" i="26"/>
  <c r="CT107" i="26"/>
  <c r="CS107" i="26"/>
  <c r="EJ106" i="26"/>
  <c r="EF106" i="26"/>
  <c r="EB106" i="26"/>
  <c r="DT106" i="26"/>
  <c r="DP106" i="26"/>
  <c r="DL106" i="26"/>
  <c r="DD106" i="26"/>
  <c r="CZ106" i="26"/>
  <c r="CV106" i="26"/>
  <c r="EI106" i="26"/>
  <c r="EH106" i="26"/>
  <c r="EG106" i="26"/>
  <c r="EE106" i="26"/>
  <c r="ED106" i="26"/>
  <c r="EC106" i="26"/>
  <c r="EA106" i="26"/>
  <c r="DZ106" i="26"/>
  <c r="DY106" i="26"/>
  <c r="DX106" i="26"/>
  <c r="DW106" i="26"/>
  <c r="DV106" i="26"/>
  <c r="DU106" i="26"/>
  <c r="DS106" i="26"/>
  <c r="DR106" i="26"/>
  <c r="DQ106" i="26"/>
  <c r="DO106" i="26"/>
  <c r="DN106" i="26"/>
  <c r="DM106" i="26"/>
  <c r="DK106" i="26"/>
  <c r="DJ106" i="26"/>
  <c r="DI106" i="26"/>
  <c r="DH106" i="26"/>
  <c r="DG106" i="26"/>
  <c r="DF106" i="26"/>
  <c r="DE106" i="26"/>
  <c r="DC106" i="26"/>
  <c r="DB106" i="26"/>
  <c r="DA106" i="26"/>
  <c r="CY106" i="26"/>
  <c r="CX106" i="26"/>
  <c r="CW106" i="26"/>
  <c r="CU106" i="26"/>
  <c r="CT106" i="26"/>
  <c r="CS106" i="26"/>
  <c r="EG105" i="26"/>
  <c r="EC105" i="26"/>
  <c r="DQ105" i="26"/>
  <c r="DM105" i="26"/>
  <c r="DA105" i="26"/>
  <c r="CW105" i="26"/>
  <c r="EJ105" i="26"/>
  <c r="EI105" i="26"/>
  <c r="EH105" i="26"/>
  <c r="EF105" i="26"/>
  <c r="EE105" i="26"/>
  <c r="ED105" i="26"/>
  <c r="EB105" i="26"/>
  <c r="EA105" i="26"/>
  <c r="DZ105" i="26"/>
  <c r="DY105" i="26"/>
  <c r="DX105" i="26"/>
  <c r="DW105" i="26"/>
  <c r="DV105" i="26"/>
  <c r="DU105" i="26"/>
  <c r="DT105" i="26"/>
  <c r="DS105" i="26"/>
  <c r="DR105" i="26"/>
  <c r="DP105" i="26"/>
  <c r="DO105" i="26"/>
  <c r="DN105" i="26"/>
  <c r="DL105" i="26"/>
  <c r="DK105" i="26"/>
  <c r="DJ105" i="26"/>
  <c r="DI105" i="26"/>
  <c r="DH105" i="26"/>
  <c r="DG105" i="26"/>
  <c r="DF105" i="26"/>
  <c r="DE105" i="26"/>
  <c r="DD105" i="26"/>
  <c r="DC105" i="26"/>
  <c r="DB105" i="26"/>
  <c r="CZ105" i="26"/>
  <c r="CY105" i="26"/>
  <c r="CX105" i="26"/>
  <c r="CV105" i="26"/>
  <c r="CU105" i="26"/>
  <c r="CT105" i="26"/>
  <c r="CS105" i="26"/>
  <c r="EJ104" i="26"/>
  <c r="EI104" i="26"/>
  <c r="EH104" i="26"/>
  <c r="EG104" i="26"/>
  <c r="EF104" i="26"/>
  <c r="EE104" i="26"/>
  <c r="ED104" i="26"/>
  <c r="EC104" i="26"/>
  <c r="EB104" i="26"/>
  <c r="EA104" i="26"/>
  <c r="DZ104" i="26"/>
  <c r="DY104" i="26"/>
  <c r="DX104" i="26"/>
  <c r="DW104" i="26"/>
  <c r="DV104" i="26"/>
  <c r="DU104" i="26"/>
  <c r="DT104" i="26"/>
  <c r="DS104" i="26"/>
  <c r="DR104" i="26"/>
  <c r="DQ104" i="26"/>
  <c r="DP104" i="26"/>
  <c r="DO104" i="26"/>
  <c r="DN104" i="26"/>
  <c r="DM104" i="26"/>
  <c r="DL104" i="26"/>
  <c r="DK104" i="26"/>
  <c r="DJ104" i="26"/>
  <c r="DI104" i="26"/>
  <c r="DH104" i="26"/>
  <c r="DG104" i="26"/>
  <c r="DF104" i="26"/>
  <c r="DE104" i="26"/>
  <c r="DD104" i="26"/>
  <c r="DC104" i="26"/>
  <c r="DB104" i="26"/>
  <c r="DA104" i="26"/>
  <c r="CZ104" i="26"/>
  <c r="CY104" i="26"/>
  <c r="CX104" i="26"/>
  <c r="CW104" i="26"/>
  <c r="CV104" i="26"/>
  <c r="CU104" i="26"/>
  <c r="CT104" i="26"/>
  <c r="CS104" i="26"/>
  <c r="EA103" i="26"/>
  <c r="DW103" i="26"/>
  <c r="DK103" i="26"/>
  <c r="DG103" i="26"/>
  <c r="CU103" i="26"/>
  <c r="EJ103" i="26"/>
  <c r="EI103" i="26"/>
  <c r="EH103" i="26"/>
  <c r="EG103" i="26"/>
  <c r="EF103" i="26"/>
  <c r="EE103" i="26"/>
  <c r="ED103" i="26"/>
  <c r="EC103" i="26"/>
  <c r="EB103" i="26"/>
  <c r="DZ103" i="26"/>
  <c r="DY103" i="26"/>
  <c r="DX103" i="26"/>
  <c r="DV103" i="26"/>
  <c r="DU103" i="26"/>
  <c r="DT103" i="26"/>
  <c r="DS103" i="26"/>
  <c r="DR103" i="26"/>
  <c r="DQ103" i="26"/>
  <c r="DP103" i="26"/>
  <c r="DO103" i="26"/>
  <c r="DN103" i="26"/>
  <c r="DM103" i="26"/>
  <c r="DL103" i="26"/>
  <c r="DJ103" i="26"/>
  <c r="DI103" i="26"/>
  <c r="DH103" i="26"/>
  <c r="DF103" i="26"/>
  <c r="DE103" i="26"/>
  <c r="DD103" i="26"/>
  <c r="DC103" i="26"/>
  <c r="DB103" i="26"/>
  <c r="DA103" i="26"/>
  <c r="CZ103" i="26"/>
  <c r="CY103" i="26"/>
  <c r="CX103" i="26"/>
  <c r="CW103" i="26"/>
  <c r="CV103" i="26"/>
  <c r="CT103" i="26"/>
  <c r="CS103" i="26"/>
  <c r="DX102" i="26"/>
  <c r="DH102" i="26"/>
  <c r="EJ102" i="26"/>
  <c r="EI102" i="26"/>
  <c r="EH102" i="26"/>
  <c r="EG102" i="26"/>
  <c r="EF102" i="26"/>
  <c r="EE102" i="26"/>
  <c r="ED102" i="26"/>
  <c r="EC102" i="26"/>
  <c r="EB102" i="26"/>
  <c r="EA102" i="26"/>
  <c r="DZ102" i="26"/>
  <c r="DY102" i="26"/>
  <c r="DW102" i="26"/>
  <c r="DV102" i="26"/>
  <c r="DU102" i="26"/>
  <c r="DT102" i="26"/>
  <c r="DS102" i="26"/>
  <c r="DR102" i="26"/>
  <c r="DQ102" i="26"/>
  <c r="DP102" i="26"/>
  <c r="DO102" i="26"/>
  <c r="DN102" i="26"/>
  <c r="DM102" i="26"/>
  <c r="DL102" i="26"/>
  <c r="DK102" i="26"/>
  <c r="DJ102" i="26"/>
  <c r="DI102" i="26"/>
  <c r="DG102" i="26"/>
  <c r="DF102" i="26"/>
  <c r="DE102" i="26"/>
  <c r="DD102" i="26"/>
  <c r="DC102" i="26"/>
  <c r="DB102" i="26"/>
  <c r="DA102" i="26"/>
  <c r="CZ102" i="26"/>
  <c r="CY102" i="26"/>
  <c r="CX102" i="26"/>
  <c r="CW102" i="26"/>
  <c r="CV102" i="26"/>
  <c r="CU102" i="26"/>
  <c r="CT102" i="26"/>
  <c r="CS102" i="26"/>
  <c r="EG101" i="26"/>
  <c r="EC101" i="26"/>
  <c r="DU101" i="26"/>
  <c r="DQ101" i="26"/>
  <c r="DM101" i="26"/>
  <c r="DE101" i="26"/>
  <c r="DA101" i="26"/>
  <c r="CW101" i="26"/>
  <c r="EJ101" i="26"/>
  <c r="EI101" i="26"/>
  <c r="EH101" i="26"/>
  <c r="EF101" i="26"/>
  <c r="EE101" i="26"/>
  <c r="ED101" i="26"/>
  <c r="EB101" i="26"/>
  <c r="EA101" i="26"/>
  <c r="DZ101" i="26"/>
  <c r="DY101" i="26"/>
  <c r="DX101" i="26"/>
  <c r="DW101" i="26"/>
  <c r="DV101" i="26"/>
  <c r="DT101" i="26"/>
  <c r="DS101" i="26"/>
  <c r="DR101" i="26"/>
  <c r="DP101" i="26"/>
  <c r="DO101" i="26"/>
  <c r="DN101" i="26"/>
  <c r="DL101" i="26"/>
  <c r="DK101" i="26"/>
  <c r="DJ101" i="26"/>
  <c r="DI101" i="26"/>
  <c r="DH101" i="26"/>
  <c r="DG101" i="26"/>
  <c r="DF101" i="26"/>
  <c r="DD101" i="26"/>
  <c r="DC101" i="26"/>
  <c r="DB101" i="26"/>
  <c r="CZ101" i="26"/>
  <c r="CY101" i="26"/>
  <c r="CX101" i="26"/>
  <c r="CV101" i="26"/>
  <c r="CU101" i="26"/>
  <c r="CT101" i="26"/>
  <c r="CS101" i="26"/>
  <c r="EH100" i="26"/>
  <c r="DR100" i="26"/>
  <c r="DF100" i="26"/>
  <c r="CX100" i="26"/>
  <c r="EJ100" i="26"/>
  <c r="EI100" i="26"/>
  <c r="EG100" i="26"/>
  <c r="EF100" i="26"/>
  <c r="EE100" i="26"/>
  <c r="ED100" i="26"/>
  <c r="EC100" i="26"/>
  <c r="EB100" i="26"/>
  <c r="EA100" i="26"/>
  <c r="DZ100" i="26"/>
  <c r="DY100" i="26"/>
  <c r="DX100" i="26"/>
  <c r="DW100" i="26"/>
  <c r="DV100" i="26"/>
  <c r="DU100" i="26"/>
  <c r="DT100" i="26"/>
  <c r="DS100" i="26"/>
  <c r="DQ100" i="26"/>
  <c r="DP100" i="26"/>
  <c r="DO100" i="26"/>
  <c r="DN100" i="26"/>
  <c r="DM100" i="26"/>
  <c r="DL100" i="26"/>
  <c r="DK100" i="26"/>
  <c r="DJ100" i="26"/>
  <c r="DI100" i="26"/>
  <c r="DH100" i="26"/>
  <c r="DG100" i="26"/>
  <c r="DE100" i="26"/>
  <c r="DD100" i="26"/>
  <c r="DC100" i="26"/>
  <c r="DB100" i="26"/>
  <c r="DA100" i="26"/>
  <c r="CZ100" i="26"/>
  <c r="CY100" i="26"/>
  <c r="CW100" i="26"/>
  <c r="CV100" i="26"/>
  <c r="CU100" i="26"/>
  <c r="CT100" i="26"/>
  <c r="CS100" i="26"/>
  <c r="EI99" i="26"/>
  <c r="EA99" i="26"/>
  <c r="DS99" i="26"/>
  <c r="DK99" i="26"/>
  <c r="DC99" i="26"/>
  <c r="CU99" i="26"/>
  <c r="EJ99" i="26"/>
  <c r="EH99" i="26"/>
  <c r="EG99" i="26"/>
  <c r="EF99" i="26"/>
  <c r="EE99" i="26"/>
  <c r="ED99" i="26"/>
  <c r="EC99" i="26"/>
  <c r="EB99" i="26"/>
  <c r="DZ99" i="26"/>
  <c r="DY99" i="26"/>
  <c r="DX99" i="26"/>
  <c r="DW99" i="26"/>
  <c r="DV99" i="26"/>
  <c r="DU99" i="26"/>
  <c r="DT99" i="26"/>
  <c r="DR99" i="26"/>
  <c r="DQ99" i="26"/>
  <c r="DP99" i="26"/>
  <c r="DO99" i="26"/>
  <c r="DN99" i="26"/>
  <c r="DM99" i="26"/>
  <c r="DL99" i="26"/>
  <c r="DJ99" i="26"/>
  <c r="DI99" i="26"/>
  <c r="DH99" i="26"/>
  <c r="DG99" i="26"/>
  <c r="DF99" i="26"/>
  <c r="DE99" i="26"/>
  <c r="DD99" i="26"/>
  <c r="DB99" i="26"/>
  <c r="DA99" i="26"/>
  <c r="CZ99" i="26"/>
  <c r="CY99" i="26"/>
  <c r="CX99" i="26"/>
  <c r="CW99" i="26"/>
  <c r="CV99" i="26"/>
  <c r="CT99" i="26"/>
  <c r="CS99" i="26"/>
  <c r="EC98" i="26"/>
  <c r="DU98" i="26"/>
  <c r="DM98" i="26"/>
  <c r="DH98" i="26"/>
  <c r="DE98" i="26"/>
  <c r="CW98" i="26"/>
  <c r="EJ98" i="26"/>
  <c r="EI98" i="26"/>
  <c r="EH98" i="26"/>
  <c r="EG98" i="26"/>
  <c r="EF98" i="26"/>
  <c r="EE98" i="26"/>
  <c r="ED98" i="26"/>
  <c r="EB98" i="26"/>
  <c r="EA98" i="26"/>
  <c r="DZ98" i="26"/>
  <c r="DY98" i="26"/>
  <c r="DX98" i="26"/>
  <c r="DW98" i="26"/>
  <c r="DV98" i="26"/>
  <c r="DT98" i="26"/>
  <c r="DS98" i="26"/>
  <c r="DR98" i="26"/>
  <c r="DQ98" i="26"/>
  <c r="DP98" i="26"/>
  <c r="DO98" i="26"/>
  <c r="DN98" i="26"/>
  <c r="DL98" i="26"/>
  <c r="DK98" i="26"/>
  <c r="DJ98" i="26"/>
  <c r="DI98" i="26"/>
  <c r="DG98" i="26"/>
  <c r="DF98" i="26"/>
  <c r="DD98" i="26"/>
  <c r="DC98" i="26"/>
  <c r="DB98" i="26"/>
  <c r="DA98" i="26"/>
  <c r="CZ98" i="26"/>
  <c r="CY98" i="26"/>
  <c r="CX98" i="26"/>
  <c r="CV98" i="26"/>
  <c r="CU98" i="26"/>
  <c r="CT98" i="26"/>
  <c r="CS98" i="26"/>
  <c r="EC97" i="26"/>
  <c r="DU97" i="26"/>
  <c r="DM97" i="26"/>
  <c r="DE97" i="26"/>
  <c r="CW97" i="26"/>
  <c r="EJ97" i="26"/>
  <c r="EI97" i="26"/>
  <c r="EH97" i="26"/>
  <c r="EG97" i="26"/>
  <c r="EF97" i="26"/>
  <c r="EE97" i="26"/>
  <c r="ED97" i="26"/>
  <c r="EB97" i="26"/>
  <c r="EA97" i="26"/>
  <c r="DZ97" i="26"/>
  <c r="DY97" i="26"/>
  <c r="DX97" i="26"/>
  <c r="DW97" i="26"/>
  <c r="DV97" i="26"/>
  <c r="DT97" i="26"/>
  <c r="DS97" i="26"/>
  <c r="DR97" i="26"/>
  <c r="DQ97" i="26"/>
  <c r="DP97" i="26"/>
  <c r="DO97" i="26"/>
  <c r="DN97" i="26"/>
  <c r="DL97" i="26"/>
  <c r="DK97" i="26"/>
  <c r="DJ97" i="26"/>
  <c r="DI97" i="26"/>
  <c r="DH97" i="26"/>
  <c r="DG97" i="26"/>
  <c r="DF97" i="26"/>
  <c r="DD97" i="26"/>
  <c r="DC97" i="26"/>
  <c r="DB97" i="26"/>
  <c r="DA97" i="26"/>
  <c r="CZ97" i="26"/>
  <c r="CY97" i="26"/>
  <c r="CX97" i="26"/>
  <c r="CV97" i="26"/>
  <c r="CU97" i="26"/>
  <c r="CT97" i="26"/>
  <c r="CS97" i="26"/>
  <c r="EH96" i="26"/>
  <c r="EE96" i="26"/>
  <c r="ED96" i="26"/>
  <c r="DZ96" i="26"/>
  <c r="DW96" i="26"/>
  <c r="DV96" i="26"/>
  <c r="DR96" i="26"/>
  <c r="DO96" i="26"/>
  <c r="DN96" i="26"/>
  <c r="DJ96" i="26"/>
  <c r="DG96" i="26"/>
  <c r="DF96" i="26"/>
  <c r="DB96" i="26"/>
  <c r="CY96" i="26"/>
  <c r="CX96" i="26"/>
  <c r="CT96" i="26"/>
  <c r="EJ96" i="26"/>
  <c r="EI96" i="26"/>
  <c r="EG96" i="26"/>
  <c r="EF96" i="26"/>
  <c r="EC96" i="26"/>
  <c r="EB96" i="26"/>
  <c r="EA96" i="26"/>
  <c r="DY96" i="26"/>
  <c r="DX96" i="26"/>
  <c r="DU96" i="26"/>
  <c r="DT96" i="26"/>
  <c r="DS96" i="26"/>
  <c r="DQ96" i="26"/>
  <c r="DP96" i="26"/>
  <c r="DM96" i="26"/>
  <c r="DL96" i="26"/>
  <c r="DK96" i="26"/>
  <c r="DI96" i="26"/>
  <c r="DH96" i="26"/>
  <c r="DE96" i="26"/>
  <c r="DD96" i="26"/>
  <c r="DC96" i="26"/>
  <c r="DA96" i="26"/>
  <c r="CZ96" i="26"/>
  <c r="CW96" i="26"/>
  <c r="CV96" i="26"/>
  <c r="CU96" i="26"/>
  <c r="CS96" i="26"/>
  <c r="EJ95" i="26"/>
  <c r="EB95" i="26"/>
  <c r="DT95" i="26"/>
  <c r="DL95" i="26"/>
  <c r="DD95" i="26"/>
  <c r="CV95" i="26"/>
  <c r="EI95" i="26"/>
  <c r="EH95" i="26"/>
  <c r="EG95" i="26"/>
  <c r="EF95" i="26"/>
  <c r="EE95" i="26"/>
  <c r="ED95" i="26"/>
  <c r="EC95" i="26"/>
  <c r="EA95" i="26"/>
  <c r="DZ95" i="26"/>
  <c r="DY95" i="26"/>
  <c r="DX95" i="26"/>
  <c r="DW95" i="26"/>
  <c r="DV95" i="26"/>
  <c r="DU95" i="26"/>
  <c r="DS95" i="26"/>
  <c r="DR95" i="26"/>
  <c r="DQ95" i="26"/>
  <c r="DP95" i="26"/>
  <c r="DO95" i="26"/>
  <c r="DN95" i="26"/>
  <c r="DM95" i="26"/>
  <c r="DK95" i="26"/>
  <c r="DJ95" i="26"/>
  <c r="DI95" i="26"/>
  <c r="DH95" i="26"/>
  <c r="DG95" i="26"/>
  <c r="DF95" i="26"/>
  <c r="DE95" i="26"/>
  <c r="DC95" i="26"/>
  <c r="DB95" i="26"/>
  <c r="DA95" i="26"/>
  <c r="CZ95" i="26"/>
  <c r="CY95" i="26"/>
  <c r="CX95" i="26"/>
  <c r="CW95" i="26"/>
  <c r="CU95" i="26"/>
  <c r="CT95" i="26"/>
  <c r="CS95" i="26"/>
  <c r="EJ94" i="26"/>
  <c r="EB94" i="26"/>
  <c r="DT94" i="26"/>
  <c r="DL94" i="26"/>
  <c r="DD94" i="26"/>
  <c r="CV94" i="26"/>
  <c r="EI94" i="26"/>
  <c r="EH94" i="26"/>
  <c r="EG94" i="26"/>
  <c r="EF94" i="26"/>
  <c r="EE94" i="26"/>
  <c r="ED94" i="26"/>
  <c r="EC94" i="26"/>
  <c r="EA94" i="26"/>
  <c r="DZ94" i="26"/>
  <c r="DY94" i="26"/>
  <c r="DX94" i="26"/>
  <c r="DW94" i="26"/>
  <c r="DV94" i="26"/>
  <c r="DU94" i="26"/>
  <c r="DS94" i="26"/>
  <c r="DR94" i="26"/>
  <c r="DQ94" i="26"/>
  <c r="DP94" i="26"/>
  <c r="DO94" i="26"/>
  <c r="DN94" i="26"/>
  <c r="DM94" i="26"/>
  <c r="DK94" i="26"/>
  <c r="DJ94" i="26"/>
  <c r="DI94" i="26"/>
  <c r="DH94" i="26"/>
  <c r="DG94" i="26"/>
  <c r="DF94" i="26"/>
  <c r="DE94" i="26"/>
  <c r="DC94" i="26"/>
  <c r="DB94" i="26"/>
  <c r="DA94" i="26"/>
  <c r="CZ94" i="26"/>
  <c r="CY94" i="26"/>
  <c r="CX94" i="26"/>
  <c r="CW94" i="26"/>
  <c r="CU94" i="26"/>
  <c r="CT94" i="26"/>
  <c r="CS94" i="26"/>
  <c r="EH93" i="26"/>
  <c r="EG93" i="26"/>
  <c r="EC93" i="26"/>
  <c r="DW93" i="26"/>
  <c r="DV93" i="26"/>
  <c r="DU93" i="26"/>
  <c r="DR93" i="26"/>
  <c r="DQ93" i="26"/>
  <c r="DM93" i="26"/>
  <c r="DG93" i="26"/>
  <c r="DF93" i="26"/>
  <c r="DE93" i="26"/>
  <c r="DB93" i="26"/>
  <c r="DA93" i="26"/>
  <c r="CW93" i="26"/>
  <c r="EJ93" i="26"/>
  <c r="EI93" i="26"/>
  <c r="EF93" i="26"/>
  <c r="EE93" i="26"/>
  <c r="ED93" i="26"/>
  <c r="EB93" i="26"/>
  <c r="EA93" i="26"/>
  <c r="DZ93" i="26"/>
  <c r="DY93" i="26"/>
  <c r="DX93" i="26"/>
  <c r="DT93" i="26"/>
  <c r="DS93" i="26"/>
  <c r="DP93" i="26"/>
  <c r="DO93" i="26"/>
  <c r="DN93" i="26"/>
  <c r="DL93" i="26"/>
  <c r="DK93" i="26"/>
  <c r="DJ93" i="26"/>
  <c r="DI93" i="26"/>
  <c r="DH93" i="26"/>
  <c r="DD93" i="26"/>
  <c r="DC93" i="26"/>
  <c r="CZ93" i="26"/>
  <c r="CY93" i="26"/>
  <c r="CX93" i="26"/>
  <c r="CV93" i="26"/>
  <c r="CU93" i="26"/>
  <c r="CT93" i="26"/>
  <c r="CS93" i="26"/>
  <c r="EJ92" i="26"/>
  <c r="EI92" i="26"/>
  <c r="EH92" i="26"/>
  <c r="EE92" i="26"/>
  <c r="ED92" i="26"/>
  <c r="DZ92" i="26"/>
  <c r="DT92" i="26"/>
  <c r="DS92" i="26"/>
  <c r="DR92" i="26"/>
  <c r="DO92" i="26"/>
  <c r="DN92" i="26"/>
  <c r="DJ92" i="26"/>
  <c r="DD92" i="26"/>
  <c r="DC92" i="26"/>
  <c r="DB92" i="26"/>
  <c r="CY92" i="26"/>
  <c r="CX92" i="26"/>
  <c r="CT92" i="26"/>
  <c r="EG92" i="26"/>
  <c r="EF92" i="26"/>
  <c r="EC92" i="26"/>
  <c r="EB92" i="26"/>
  <c r="EA92" i="26"/>
  <c r="DY92" i="26"/>
  <c r="DX92" i="26"/>
  <c r="DW92" i="26"/>
  <c r="DV92" i="26"/>
  <c r="DU92" i="26"/>
  <c r="DQ92" i="26"/>
  <c r="DP92" i="26"/>
  <c r="DM92" i="26"/>
  <c r="DL92" i="26"/>
  <c r="DK92" i="26"/>
  <c r="DI92" i="26"/>
  <c r="DH92" i="26"/>
  <c r="DG92" i="26"/>
  <c r="DF92" i="26"/>
  <c r="DE92" i="26"/>
  <c r="DA92" i="26"/>
  <c r="CZ92" i="26"/>
  <c r="CW92" i="26"/>
  <c r="CV92" i="26"/>
  <c r="CU92" i="26"/>
  <c r="CS92" i="26"/>
  <c r="EJ91" i="26"/>
  <c r="EG91" i="26"/>
  <c r="EF91" i="26"/>
  <c r="EB91" i="26"/>
  <c r="DW91" i="26"/>
  <c r="DU91" i="26"/>
  <c r="DT91" i="26"/>
  <c r="DQ91" i="26"/>
  <c r="DP91" i="26"/>
  <c r="DL91" i="26"/>
  <c r="DE91" i="26"/>
  <c r="DD91" i="26"/>
  <c r="DA91" i="26"/>
  <c r="CZ91" i="26"/>
  <c r="CV91" i="26"/>
  <c r="EI91" i="26"/>
  <c r="EH91" i="26"/>
  <c r="EE91" i="26"/>
  <c r="ED91" i="26"/>
  <c r="EC91" i="26"/>
  <c r="EA91" i="26"/>
  <c r="DZ91" i="26"/>
  <c r="DY91" i="26"/>
  <c r="DX91" i="26"/>
  <c r="DV91" i="26"/>
  <c r="DS91" i="26"/>
  <c r="DR91" i="26"/>
  <c r="DO91" i="26"/>
  <c r="DN91" i="26"/>
  <c r="DM91" i="26"/>
  <c r="DK91" i="26"/>
  <c r="DJ91" i="26"/>
  <c r="DI91" i="26"/>
  <c r="DH91" i="26"/>
  <c r="DG91" i="26"/>
  <c r="DF91" i="26"/>
  <c r="DC91" i="26"/>
  <c r="DB91" i="26"/>
  <c r="CY91" i="26"/>
  <c r="CX91" i="26"/>
  <c r="CW91" i="26"/>
  <c r="CU91" i="26"/>
  <c r="CT91" i="26"/>
  <c r="CS91" i="26"/>
  <c r="EJ90" i="26"/>
  <c r="EH90" i="26"/>
  <c r="ED90" i="26"/>
  <c r="DV90" i="26"/>
  <c r="DT90" i="26"/>
  <c r="DR90" i="26"/>
  <c r="DN90" i="26"/>
  <c r="DI90" i="26"/>
  <c r="DF90" i="26"/>
  <c r="DD90" i="26"/>
  <c r="DB90" i="26"/>
  <c r="CX90" i="26"/>
  <c r="EI90" i="26"/>
  <c r="EG90" i="26"/>
  <c r="EF90" i="26"/>
  <c r="EE90" i="26"/>
  <c r="EC90" i="26"/>
  <c r="EB90" i="26"/>
  <c r="EA90" i="26"/>
  <c r="DZ90" i="26"/>
  <c r="DY90" i="26"/>
  <c r="DX90" i="26"/>
  <c r="DW90" i="26"/>
  <c r="DU90" i="26"/>
  <c r="DS90" i="26"/>
  <c r="DQ90" i="26"/>
  <c r="DP90" i="26"/>
  <c r="DO90" i="26"/>
  <c r="DM90" i="26"/>
  <c r="DL90" i="26"/>
  <c r="DK90" i="26"/>
  <c r="DJ90" i="26"/>
  <c r="DH90" i="26"/>
  <c r="DG90" i="26"/>
  <c r="DE90" i="26"/>
  <c r="DC90" i="26"/>
  <c r="DA90" i="26"/>
  <c r="CZ90" i="26"/>
  <c r="CY90" i="26"/>
  <c r="CW90" i="26"/>
  <c r="CV90" i="26"/>
  <c r="CU90" i="26"/>
  <c r="CT90" i="26"/>
  <c r="CS90" i="26"/>
  <c r="EG89" i="26"/>
  <c r="DV89" i="26"/>
  <c r="DU89" i="26"/>
  <c r="DQ89" i="26"/>
  <c r="DF89" i="26"/>
  <c r="DE89" i="26"/>
  <c r="DA89" i="26"/>
  <c r="EJ89" i="26"/>
  <c r="EI89" i="26"/>
  <c r="EH89" i="26"/>
  <c r="EF89" i="26"/>
  <c r="EE89" i="26"/>
  <c r="ED89" i="26"/>
  <c r="EC89" i="26"/>
  <c r="EB89" i="26"/>
  <c r="EA89" i="26"/>
  <c r="DZ89" i="26"/>
  <c r="DY89" i="26"/>
  <c r="DX89" i="26"/>
  <c r="DW89" i="26"/>
  <c r="DT89" i="26"/>
  <c r="DS89" i="26"/>
  <c r="DR89" i="26"/>
  <c r="DP89" i="26"/>
  <c r="DO89" i="26"/>
  <c r="DN89" i="26"/>
  <c r="DM89" i="26"/>
  <c r="DL89" i="26"/>
  <c r="DK89" i="26"/>
  <c r="DJ89" i="26"/>
  <c r="DI89" i="26"/>
  <c r="DH89" i="26"/>
  <c r="DG89" i="26"/>
  <c r="DD89" i="26"/>
  <c r="DC89" i="26"/>
  <c r="DB89" i="26"/>
  <c r="CZ89" i="26"/>
  <c r="CY89" i="26"/>
  <c r="CX89" i="26"/>
  <c r="CW89" i="26"/>
  <c r="CV89" i="26"/>
  <c r="CU89" i="26"/>
  <c r="CT89" i="26"/>
  <c r="CS89" i="26"/>
  <c r="EI88" i="26"/>
  <c r="EH88" i="26"/>
  <c r="ED88" i="26"/>
  <c r="DS88" i="26"/>
  <c r="DR88" i="26"/>
  <c r="DN88" i="26"/>
  <c r="DC88" i="26"/>
  <c r="DB88" i="26"/>
  <c r="CX88" i="26"/>
  <c r="EJ88" i="26"/>
  <c r="EG88" i="26"/>
  <c r="EF88" i="26"/>
  <c r="EE88" i="26"/>
  <c r="EC88" i="26"/>
  <c r="EB88" i="26"/>
  <c r="EA88" i="26"/>
  <c r="DZ88" i="26"/>
  <c r="DY88" i="26"/>
  <c r="DX88" i="26"/>
  <c r="DW88" i="26"/>
  <c r="DV88" i="26"/>
  <c r="DU88" i="26"/>
  <c r="DT88" i="26"/>
  <c r="DQ88" i="26"/>
  <c r="DP88" i="26"/>
  <c r="DO88" i="26"/>
  <c r="DM88" i="26"/>
  <c r="DL88" i="26"/>
  <c r="DK88" i="26"/>
  <c r="DJ88" i="26"/>
  <c r="DI88" i="26"/>
  <c r="DH88" i="26"/>
  <c r="DG88" i="26"/>
  <c r="DF88" i="26"/>
  <c r="DE88" i="26"/>
  <c r="DD88" i="26"/>
  <c r="DA88" i="26"/>
  <c r="CZ88" i="26"/>
  <c r="CY88" i="26"/>
  <c r="CW88" i="26"/>
  <c r="CV88" i="26"/>
  <c r="CU88" i="26"/>
  <c r="CT88" i="26"/>
  <c r="CS88" i="26"/>
  <c r="EJ87" i="26"/>
  <c r="EI87" i="26"/>
  <c r="EF87" i="26"/>
  <c r="EE87" i="26"/>
  <c r="EA87" i="26"/>
  <c r="DU87" i="26"/>
  <c r="DT87" i="26"/>
  <c r="DS87" i="26"/>
  <c r="DP87" i="26"/>
  <c r="DO87" i="26"/>
  <c r="DK87" i="26"/>
  <c r="DE87" i="26"/>
  <c r="DD87" i="26"/>
  <c r="DC87" i="26"/>
  <c r="CZ87" i="26"/>
  <c r="CY87" i="26"/>
  <c r="CU87" i="26"/>
  <c r="EH87" i="26"/>
  <c r="EG87" i="26"/>
  <c r="ED87" i="26"/>
  <c r="EC87" i="26"/>
  <c r="EB87" i="26"/>
  <c r="DZ87" i="26"/>
  <c r="DY87" i="26"/>
  <c r="DX87" i="26"/>
  <c r="DW87" i="26"/>
  <c r="DV87" i="26"/>
  <c r="DR87" i="26"/>
  <c r="DQ87" i="26"/>
  <c r="DN87" i="26"/>
  <c r="DM87" i="26"/>
  <c r="DL87" i="26"/>
  <c r="DJ87" i="26"/>
  <c r="DI87" i="26"/>
  <c r="DH87" i="26"/>
  <c r="DG87" i="26"/>
  <c r="DF87" i="26"/>
  <c r="DB87" i="26"/>
  <c r="DA87" i="26"/>
  <c r="CX87" i="26"/>
  <c r="CW87" i="26"/>
  <c r="CV87" i="26"/>
  <c r="CT87" i="26"/>
  <c r="CS87" i="26"/>
  <c r="EH86" i="26"/>
  <c r="EG86" i="26"/>
  <c r="EC86" i="26"/>
  <c r="DV86" i="26"/>
  <c r="DU86" i="26"/>
  <c r="DR86" i="26"/>
  <c r="DQ86" i="26"/>
  <c r="DM86" i="26"/>
  <c r="DF86" i="26"/>
  <c r="DE86" i="26"/>
  <c r="DB86" i="26"/>
  <c r="DA86" i="26"/>
  <c r="CW86" i="26"/>
  <c r="EJ86" i="26"/>
  <c r="EI86" i="26"/>
  <c r="EF86" i="26"/>
  <c r="EE86" i="26"/>
  <c r="ED86" i="26"/>
  <c r="EB86" i="26"/>
  <c r="EA86" i="26"/>
  <c r="DZ86" i="26"/>
  <c r="DY86" i="26"/>
  <c r="DX86" i="26"/>
  <c r="DW86" i="26"/>
  <c r="DT86" i="26"/>
  <c r="DS86" i="26"/>
  <c r="DP86" i="26"/>
  <c r="DO86" i="26"/>
  <c r="DN86" i="26"/>
  <c r="DL86" i="26"/>
  <c r="DK86" i="26"/>
  <c r="DJ86" i="26"/>
  <c r="DI86" i="26"/>
  <c r="DH86" i="26"/>
  <c r="DG86" i="26"/>
  <c r="DD86" i="26"/>
  <c r="DC86" i="26"/>
  <c r="CZ86" i="26"/>
  <c r="CY86" i="26"/>
  <c r="CX86" i="26"/>
  <c r="CV86" i="26"/>
  <c r="CU86" i="26"/>
  <c r="CT86" i="26"/>
  <c r="CS86" i="26"/>
  <c r="EI85" i="26"/>
  <c r="EE85" i="26"/>
  <c r="DW85" i="26"/>
  <c r="DU85" i="26"/>
  <c r="DS85" i="26"/>
  <c r="DO85" i="26"/>
  <c r="DG85" i="26"/>
  <c r="DE85" i="26"/>
  <c r="DC85" i="26"/>
  <c r="CY85" i="26"/>
  <c r="EJ85" i="26"/>
  <c r="EH85" i="26"/>
  <c r="EG85" i="26"/>
  <c r="EF85" i="26"/>
  <c r="ED85" i="26"/>
  <c r="EC85" i="26"/>
  <c r="EB85" i="26"/>
  <c r="EA85" i="26"/>
  <c r="DZ85" i="26"/>
  <c r="DY85" i="26"/>
  <c r="DX85" i="26"/>
  <c r="DV85" i="26"/>
  <c r="DT85" i="26"/>
  <c r="DR85" i="26"/>
  <c r="DQ85" i="26"/>
  <c r="DP85" i="26"/>
  <c r="DN85" i="26"/>
  <c r="DM85" i="26"/>
  <c r="DL85" i="26"/>
  <c r="DK85" i="26"/>
  <c r="DJ85" i="26"/>
  <c r="DI85" i="26"/>
  <c r="DH85" i="26"/>
  <c r="DF85" i="26"/>
  <c r="DD85" i="26"/>
  <c r="DB85" i="26"/>
  <c r="DA85" i="26"/>
  <c r="CZ85" i="26"/>
  <c r="CX85" i="26"/>
  <c r="CW85" i="26"/>
  <c r="CV85" i="26"/>
  <c r="CU85" i="26"/>
  <c r="CT85" i="26"/>
  <c r="CS85" i="26"/>
  <c r="EJ84" i="26"/>
  <c r="EH84" i="26"/>
  <c r="EF84" i="26"/>
  <c r="EB84" i="26"/>
  <c r="DT84" i="26"/>
  <c r="DR84" i="26"/>
  <c r="DP84" i="26"/>
  <c r="DL84" i="26"/>
  <c r="DD84" i="26"/>
  <c r="DB84" i="26"/>
  <c r="CZ84" i="26"/>
  <c r="CV84" i="26"/>
  <c r="EI84" i="26"/>
  <c r="EG84" i="26"/>
  <c r="EE84" i="26"/>
  <c r="ED84" i="26"/>
  <c r="EC84" i="26"/>
  <c r="EA84" i="26"/>
  <c r="DZ84" i="26"/>
  <c r="DY84" i="26"/>
  <c r="DX84" i="26"/>
  <c r="DW84" i="26"/>
  <c r="DV84" i="26"/>
  <c r="DU84" i="26"/>
  <c r="DS84" i="26"/>
  <c r="DQ84" i="26"/>
  <c r="DO84" i="26"/>
  <c r="DN84" i="26"/>
  <c r="DM84" i="26"/>
  <c r="DK84" i="26"/>
  <c r="DJ84" i="26"/>
  <c r="DI84" i="26"/>
  <c r="DH84" i="26"/>
  <c r="DG84" i="26"/>
  <c r="DF84" i="26"/>
  <c r="DE84" i="26"/>
  <c r="DC84" i="26"/>
  <c r="DA84" i="26"/>
  <c r="CY84" i="26"/>
  <c r="CX84" i="26"/>
  <c r="CW84" i="26"/>
  <c r="CU84" i="26"/>
  <c r="CT84" i="26"/>
  <c r="CS84" i="26"/>
  <c r="EJ83" i="26"/>
  <c r="EI83" i="26"/>
  <c r="EE83" i="26"/>
  <c r="DT83" i="26"/>
  <c r="DS83" i="26"/>
  <c r="DO83" i="26"/>
  <c r="DD83" i="26"/>
  <c r="DC83" i="26"/>
  <c r="CY83" i="26"/>
  <c r="EH83" i="26"/>
  <c r="EG83" i="26"/>
  <c r="EF83" i="26"/>
  <c r="ED83" i="26"/>
  <c r="EC83" i="26"/>
  <c r="EB83" i="26"/>
  <c r="EA83" i="26"/>
  <c r="DZ83" i="26"/>
  <c r="DY83" i="26"/>
  <c r="DX83" i="26"/>
  <c r="DW83" i="26"/>
  <c r="DV83" i="26"/>
  <c r="DU83" i="26"/>
  <c r="DR83" i="26"/>
  <c r="DQ83" i="26"/>
  <c r="DP83" i="26"/>
  <c r="DN83" i="26"/>
  <c r="DM83" i="26"/>
  <c r="DL83" i="26"/>
  <c r="DK83" i="26"/>
  <c r="DJ83" i="26"/>
  <c r="DI83" i="26"/>
  <c r="DH83" i="26"/>
  <c r="DG83" i="26"/>
  <c r="DF83" i="26"/>
  <c r="DE83" i="26"/>
  <c r="DB83" i="26"/>
  <c r="DA83" i="26"/>
  <c r="CZ83" i="26"/>
  <c r="CX83" i="26"/>
  <c r="CW83" i="26"/>
  <c r="CV83" i="26"/>
  <c r="CU83" i="26"/>
  <c r="CT83" i="26"/>
  <c r="CS83" i="26"/>
  <c r="EJ82" i="26"/>
  <c r="EG82" i="26"/>
  <c r="EF82" i="26"/>
  <c r="EB82" i="26"/>
  <c r="DV82" i="26"/>
  <c r="DU82" i="26"/>
  <c r="DT82" i="26"/>
  <c r="DQ82" i="26"/>
  <c r="DP82" i="26"/>
  <c r="DL82" i="26"/>
  <c r="DF82" i="26"/>
  <c r="DE82" i="26"/>
  <c r="DD82" i="26"/>
  <c r="DA82" i="26"/>
  <c r="CZ82" i="26"/>
  <c r="CV82" i="26"/>
  <c r="EI82" i="26"/>
  <c r="EH82" i="26"/>
  <c r="EE82" i="26"/>
  <c r="ED82" i="26"/>
  <c r="EC82" i="26"/>
  <c r="EA82" i="26"/>
  <c r="DZ82" i="26"/>
  <c r="DY82" i="26"/>
  <c r="DX82" i="26"/>
  <c r="DW82" i="26"/>
  <c r="DS82" i="26"/>
  <c r="DR82" i="26"/>
  <c r="DO82" i="26"/>
  <c r="DN82" i="26"/>
  <c r="DM82" i="26"/>
  <c r="DK82" i="26"/>
  <c r="DJ82" i="26"/>
  <c r="DI82" i="26"/>
  <c r="DH82" i="26"/>
  <c r="DG82" i="26"/>
  <c r="DC82" i="26"/>
  <c r="DB82" i="26"/>
  <c r="CY82" i="26"/>
  <c r="CX82" i="26"/>
  <c r="CW82" i="26"/>
  <c r="CU82" i="26"/>
  <c r="CT82" i="26"/>
  <c r="CS82" i="26"/>
  <c r="EI81" i="26"/>
  <c r="EH81" i="26"/>
  <c r="ED81" i="26"/>
  <c r="DW81" i="26"/>
  <c r="DV81" i="26"/>
  <c r="DS81" i="26"/>
  <c r="DR81" i="26"/>
  <c r="DN81" i="26"/>
  <c r="DI81" i="26"/>
  <c r="DG81" i="26"/>
  <c r="DF81" i="26"/>
  <c r="DC81" i="26"/>
  <c r="DB81" i="26"/>
  <c r="CX81" i="26"/>
  <c r="EJ81" i="26"/>
  <c r="EG81" i="26"/>
  <c r="EF81" i="26"/>
  <c r="EE81" i="26"/>
  <c r="EC81" i="26"/>
  <c r="EB81" i="26"/>
  <c r="EA81" i="26"/>
  <c r="DZ81" i="26"/>
  <c r="DY81" i="26"/>
  <c r="DX81" i="26"/>
  <c r="DU81" i="26"/>
  <c r="DT81" i="26"/>
  <c r="DQ81" i="26"/>
  <c r="DP81" i="26"/>
  <c r="DO81" i="26"/>
  <c r="DM81" i="26"/>
  <c r="DL81" i="26"/>
  <c r="DK81" i="26"/>
  <c r="DJ81" i="26"/>
  <c r="DH81" i="26"/>
  <c r="DE81" i="26"/>
  <c r="DD81" i="26"/>
  <c r="DA81" i="26"/>
  <c r="CZ81" i="26"/>
  <c r="CY81" i="26"/>
  <c r="CW81" i="26"/>
  <c r="CV81" i="26"/>
  <c r="CU81" i="26"/>
  <c r="CT81" i="26"/>
  <c r="CS81" i="26"/>
  <c r="EJ80" i="26"/>
  <c r="EI80" i="26"/>
  <c r="EF80" i="26"/>
  <c r="EE80" i="26"/>
  <c r="EA80" i="26"/>
  <c r="DV80" i="26"/>
  <c r="DT80" i="26"/>
  <c r="DS80" i="26"/>
  <c r="DP80" i="26"/>
  <c r="DO80" i="26"/>
  <c r="DK80" i="26"/>
  <c r="DD80" i="26"/>
  <c r="DC80" i="26"/>
  <c r="CZ80" i="26"/>
  <c r="CY80" i="26"/>
  <c r="CU80" i="26"/>
  <c r="EH80" i="26"/>
  <c r="EG80" i="26"/>
  <c r="ED80" i="26"/>
  <c r="EC80" i="26"/>
  <c r="EB80" i="26"/>
  <c r="DZ80" i="26"/>
  <c r="DY80" i="26"/>
  <c r="DX80" i="26"/>
  <c r="DW80" i="26"/>
  <c r="DU80" i="26"/>
  <c r="DR80" i="26"/>
  <c r="DQ80" i="26"/>
  <c r="DN80" i="26"/>
  <c r="DM80" i="26"/>
  <c r="DL80" i="26"/>
  <c r="DJ80" i="26"/>
  <c r="DI80" i="26"/>
  <c r="DH80" i="26"/>
  <c r="DG80" i="26"/>
  <c r="DF80" i="26"/>
  <c r="DE80" i="26"/>
  <c r="DB80" i="26"/>
  <c r="DA80" i="26"/>
  <c r="CX80" i="26"/>
  <c r="CW80" i="26"/>
  <c r="CV80" i="26"/>
  <c r="CT80" i="26"/>
  <c r="CS80" i="26"/>
  <c r="EI79" i="26"/>
  <c r="EG79" i="26"/>
  <c r="EC79" i="26"/>
  <c r="DX79" i="26"/>
  <c r="DU79" i="26"/>
  <c r="DS79" i="26"/>
  <c r="DQ79" i="26"/>
  <c r="DM79" i="26"/>
  <c r="DH79" i="26"/>
  <c r="DE79" i="26"/>
  <c r="DC79" i="26"/>
  <c r="DA79" i="26"/>
  <c r="CW79" i="26"/>
  <c r="EJ79" i="26"/>
  <c r="EH79" i="26"/>
  <c r="EF79" i="26"/>
  <c r="EE79" i="26"/>
  <c r="ED79" i="26"/>
  <c r="EB79" i="26"/>
  <c r="EA79" i="26"/>
  <c r="DZ79" i="26"/>
  <c r="DY79" i="26"/>
  <c r="DW79" i="26"/>
  <c r="DV79" i="26"/>
  <c r="DT79" i="26"/>
  <c r="DR79" i="26"/>
  <c r="DP79" i="26"/>
  <c r="DO79" i="26"/>
  <c r="DN79" i="26"/>
  <c r="DL79" i="26"/>
  <c r="DK79" i="26"/>
  <c r="DJ79" i="26"/>
  <c r="DI79" i="26"/>
  <c r="DG79" i="26"/>
  <c r="DF79" i="26"/>
  <c r="DD79" i="26"/>
  <c r="DB79" i="26"/>
  <c r="CZ79" i="26"/>
  <c r="CY79" i="26"/>
  <c r="CX79" i="26"/>
  <c r="CV79" i="26"/>
  <c r="CU79" i="26"/>
  <c r="CT79" i="26"/>
  <c r="CS79" i="26"/>
  <c r="EC78" i="26"/>
  <c r="DM78" i="26"/>
  <c r="CW78" i="26"/>
  <c r="EJ78" i="26"/>
  <c r="EI78" i="26"/>
  <c r="EH78" i="26"/>
  <c r="EG78" i="26"/>
  <c r="EF78" i="26"/>
  <c r="EE78" i="26"/>
  <c r="ED78" i="26"/>
  <c r="EB78" i="26"/>
  <c r="EA78" i="26"/>
  <c r="DZ78" i="26"/>
  <c r="DY78" i="26"/>
  <c r="DX78" i="26"/>
  <c r="DW78" i="26"/>
  <c r="DV78" i="26"/>
  <c r="DU78" i="26"/>
  <c r="DT78" i="26"/>
  <c r="DS78" i="26"/>
  <c r="DR78" i="26"/>
  <c r="DQ78" i="26"/>
  <c r="DP78" i="26"/>
  <c r="DO78" i="26"/>
  <c r="DN78" i="26"/>
  <c r="DL78" i="26"/>
  <c r="DK78" i="26"/>
  <c r="DJ78" i="26"/>
  <c r="DI78" i="26"/>
  <c r="DH78" i="26"/>
  <c r="DG78" i="26"/>
  <c r="DF78" i="26"/>
  <c r="DE78" i="26"/>
  <c r="DD78" i="26"/>
  <c r="DC78" i="26"/>
  <c r="DB78" i="26"/>
  <c r="DA78" i="26"/>
  <c r="CZ78" i="26"/>
  <c r="CY78" i="26"/>
  <c r="CX78" i="26"/>
  <c r="CV78" i="26"/>
  <c r="CU78" i="26"/>
  <c r="CT78" i="26"/>
  <c r="CS78" i="26"/>
  <c r="EH77" i="26"/>
  <c r="DZ77" i="26"/>
  <c r="DV77" i="26"/>
  <c r="DR77" i="26"/>
  <c r="DJ77" i="26"/>
  <c r="DF77" i="26"/>
  <c r="DB77" i="26"/>
  <c r="CT77" i="26"/>
  <c r="EJ77" i="26"/>
  <c r="EI77" i="26"/>
  <c r="EG77" i="26"/>
  <c r="EF77" i="26"/>
  <c r="EE77" i="26"/>
  <c r="ED77" i="26"/>
  <c r="EC77" i="26"/>
  <c r="EB77" i="26"/>
  <c r="EA77" i="26"/>
  <c r="DY77" i="26"/>
  <c r="DX77" i="26"/>
  <c r="DW77" i="26"/>
  <c r="DU77" i="26"/>
  <c r="DT77" i="26"/>
  <c r="DS77" i="26"/>
  <c r="DQ77" i="26"/>
  <c r="DP77" i="26"/>
  <c r="DO77" i="26"/>
  <c r="DN77" i="26"/>
  <c r="DM77" i="26"/>
  <c r="DL77" i="26"/>
  <c r="DK77" i="26"/>
  <c r="DI77" i="26"/>
  <c r="DH77" i="26"/>
  <c r="DG77" i="26"/>
  <c r="DE77" i="26"/>
  <c r="DD77" i="26"/>
  <c r="DC77" i="26"/>
  <c r="DA77" i="26"/>
  <c r="CZ77" i="26"/>
  <c r="CY77" i="26"/>
  <c r="CX77" i="26"/>
  <c r="CW77" i="26"/>
  <c r="CV77" i="26"/>
  <c r="CU77" i="26"/>
  <c r="CS77" i="26"/>
  <c r="DW76" i="26"/>
  <c r="DG76" i="26"/>
  <c r="EJ76" i="26"/>
  <c r="EI76" i="26"/>
  <c r="EH76" i="26"/>
  <c r="EG76" i="26"/>
  <c r="EF76" i="26"/>
  <c r="EE76" i="26"/>
  <c r="ED76" i="26"/>
  <c r="EC76" i="26"/>
  <c r="EB76" i="26"/>
  <c r="EA76" i="26"/>
  <c r="DZ76" i="26"/>
  <c r="DY76" i="26"/>
  <c r="DX76" i="26"/>
  <c r="DV76" i="26"/>
  <c r="DU76" i="26"/>
  <c r="DT76" i="26"/>
  <c r="DS76" i="26"/>
  <c r="DR76" i="26"/>
  <c r="DQ76" i="26"/>
  <c r="DP76" i="26"/>
  <c r="DO76" i="26"/>
  <c r="DN76" i="26"/>
  <c r="DM76" i="26"/>
  <c r="DL76" i="26"/>
  <c r="DK76" i="26"/>
  <c r="DJ76" i="26"/>
  <c r="DI76" i="26"/>
  <c r="DH76" i="26"/>
  <c r="DF76" i="26"/>
  <c r="DE76" i="26"/>
  <c r="DD76" i="26"/>
  <c r="DC76" i="26"/>
  <c r="DB76" i="26"/>
  <c r="DA76" i="26"/>
  <c r="CZ76" i="26"/>
  <c r="CY76" i="26"/>
  <c r="CX76" i="26"/>
  <c r="CW76" i="26"/>
  <c r="CV76" i="26"/>
  <c r="CU76" i="26"/>
  <c r="CT76" i="26"/>
  <c r="CS76" i="26"/>
  <c r="EJ75" i="26"/>
  <c r="EF75" i="26"/>
  <c r="EB75" i="26"/>
  <c r="DT75" i="26"/>
  <c r="DP75" i="26"/>
  <c r="DL75" i="26"/>
  <c r="DD75" i="26"/>
  <c r="CZ75" i="26"/>
  <c r="CV75" i="26"/>
  <c r="EI75" i="26"/>
  <c r="EH75" i="26"/>
  <c r="EG75" i="26"/>
  <c r="EE75" i="26"/>
  <c r="ED75" i="26"/>
  <c r="EC75" i="26"/>
  <c r="EA75" i="26"/>
  <c r="DZ75" i="26"/>
  <c r="DY75" i="26"/>
  <c r="DX75" i="26"/>
  <c r="DW75" i="26"/>
  <c r="DV75" i="26"/>
  <c r="DU75" i="26"/>
  <c r="DS75" i="26"/>
  <c r="DR75" i="26"/>
  <c r="DQ75" i="26"/>
  <c r="DO75" i="26"/>
  <c r="DN75" i="26"/>
  <c r="DM75" i="26"/>
  <c r="DK75" i="26"/>
  <c r="DJ75" i="26"/>
  <c r="DI75" i="26"/>
  <c r="DH75" i="26"/>
  <c r="DG75" i="26"/>
  <c r="DF75" i="26"/>
  <c r="DE75" i="26"/>
  <c r="DC75" i="26"/>
  <c r="DB75" i="26"/>
  <c r="DA75" i="26"/>
  <c r="CY75" i="26"/>
  <c r="CX75" i="26"/>
  <c r="CW75" i="26"/>
  <c r="CU75" i="26"/>
  <c r="CT75" i="26"/>
  <c r="CS75" i="26"/>
  <c r="EG74" i="26"/>
  <c r="EC74" i="26"/>
  <c r="DQ74" i="26"/>
  <c r="DM74" i="26"/>
  <c r="DA74" i="26"/>
  <c r="CW74" i="26"/>
  <c r="EJ74" i="26"/>
  <c r="EI74" i="26"/>
  <c r="EH74" i="26"/>
  <c r="EF74" i="26"/>
  <c r="EE74" i="26"/>
  <c r="ED74" i="26"/>
  <c r="EB74" i="26"/>
  <c r="EA74" i="26"/>
  <c r="DZ74" i="26"/>
  <c r="DY74" i="26"/>
  <c r="DX74" i="26"/>
  <c r="DW74" i="26"/>
  <c r="DV74" i="26"/>
  <c r="DU74" i="26"/>
  <c r="DT74" i="26"/>
  <c r="DS74" i="26"/>
  <c r="DR74" i="26"/>
  <c r="DP74" i="26"/>
  <c r="DO74" i="26"/>
  <c r="DN74" i="26"/>
  <c r="DL74" i="26"/>
  <c r="DK74" i="26"/>
  <c r="DJ74" i="26"/>
  <c r="DI74" i="26"/>
  <c r="DH74" i="26"/>
  <c r="DG74" i="26"/>
  <c r="DF74" i="26"/>
  <c r="DE74" i="26"/>
  <c r="DD74" i="26"/>
  <c r="DC74" i="26"/>
  <c r="DB74" i="26"/>
  <c r="CZ74" i="26"/>
  <c r="CY74" i="26"/>
  <c r="CX74" i="26"/>
  <c r="CV74" i="26"/>
  <c r="CU74" i="26"/>
  <c r="CT74" i="26"/>
  <c r="CS74" i="26"/>
  <c r="ED73" i="26"/>
  <c r="CX73" i="26"/>
  <c r="EJ73" i="26"/>
  <c r="EI73" i="26"/>
  <c r="EH73" i="26"/>
  <c r="EG73" i="26"/>
  <c r="EF73" i="26"/>
  <c r="EE73" i="26"/>
  <c r="EC73" i="26"/>
  <c r="EB73" i="26"/>
  <c r="EA73" i="26"/>
  <c r="DZ73" i="26"/>
  <c r="DY73" i="26"/>
  <c r="DX73" i="26"/>
  <c r="DW73" i="26"/>
  <c r="DV73" i="26"/>
  <c r="DU73" i="26"/>
  <c r="DT73" i="26"/>
  <c r="DS73" i="26"/>
  <c r="DR73" i="26"/>
  <c r="DQ73" i="26"/>
  <c r="DP73" i="26"/>
  <c r="DO73" i="26"/>
  <c r="DN73" i="26"/>
  <c r="DM73" i="26"/>
  <c r="DL73" i="26"/>
  <c r="DK73" i="26"/>
  <c r="DJ73" i="26"/>
  <c r="DI73" i="26"/>
  <c r="DH73" i="26"/>
  <c r="DG73" i="26"/>
  <c r="DF73" i="26"/>
  <c r="DE73" i="26"/>
  <c r="DD73" i="26"/>
  <c r="DC73" i="26"/>
  <c r="DB73" i="26"/>
  <c r="DA73" i="26"/>
  <c r="CZ73" i="26"/>
  <c r="CY73" i="26"/>
  <c r="CW73" i="26"/>
  <c r="CV73" i="26"/>
  <c r="CU73" i="26"/>
  <c r="CT73" i="26"/>
  <c r="CS73" i="26"/>
  <c r="EA72" i="26"/>
  <c r="DW72" i="26"/>
  <c r="DK72" i="26"/>
  <c r="DG72" i="26"/>
  <c r="CU72" i="26"/>
  <c r="EJ72" i="26"/>
  <c r="EI72" i="26"/>
  <c r="EH72" i="26"/>
  <c r="EG72" i="26"/>
  <c r="EF72" i="26"/>
  <c r="EE72" i="26"/>
  <c r="ED72" i="26"/>
  <c r="EC72" i="26"/>
  <c r="EB72" i="26"/>
  <c r="DZ72" i="26"/>
  <c r="DY72" i="26"/>
  <c r="DX72" i="26"/>
  <c r="DV72" i="26"/>
  <c r="DU72" i="26"/>
  <c r="DT72" i="26"/>
  <c r="DS72" i="26"/>
  <c r="DR72" i="26"/>
  <c r="DQ72" i="26"/>
  <c r="DP72" i="26"/>
  <c r="DO72" i="26"/>
  <c r="DN72" i="26"/>
  <c r="DM72" i="26"/>
  <c r="DL72" i="26"/>
  <c r="DJ72" i="26"/>
  <c r="DI72" i="26"/>
  <c r="DH72" i="26"/>
  <c r="DF72" i="26"/>
  <c r="DE72" i="26"/>
  <c r="DD72" i="26"/>
  <c r="DC72" i="26"/>
  <c r="DB72" i="26"/>
  <c r="DA72" i="26"/>
  <c r="CZ72" i="26"/>
  <c r="CY72" i="26"/>
  <c r="CX72" i="26"/>
  <c r="CW72" i="26"/>
  <c r="CV72" i="26"/>
  <c r="CT72" i="26"/>
  <c r="CS72" i="26"/>
  <c r="DX71" i="26"/>
  <c r="EJ71" i="26"/>
  <c r="EI71" i="26"/>
  <c r="EH71" i="26"/>
  <c r="EG71" i="26"/>
  <c r="EF71" i="26"/>
  <c r="EE71" i="26"/>
  <c r="ED71" i="26"/>
  <c r="EC71" i="26"/>
  <c r="EB71" i="26"/>
  <c r="EA71" i="26"/>
  <c r="DZ71" i="26"/>
  <c r="DY71" i="26"/>
  <c r="DW71" i="26"/>
  <c r="DV71" i="26"/>
  <c r="DU71" i="26"/>
  <c r="DT71" i="26"/>
  <c r="DS71" i="26"/>
  <c r="DR71" i="26"/>
  <c r="DQ71" i="26"/>
  <c r="DP71" i="26"/>
  <c r="DO71" i="26"/>
  <c r="DN71" i="26"/>
  <c r="DM71" i="26"/>
  <c r="DL71" i="26"/>
  <c r="DK71" i="26"/>
  <c r="DJ71" i="26"/>
  <c r="DI71" i="26"/>
  <c r="DH71" i="26"/>
  <c r="DG71" i="26"/>
  <c r="DF71" i="26"/>
  <c r="DE71" i="26"/>
  <c r="DD71" i="26"/>
  <c r="DC71" i="26"/>
  <c r="DB71" i="26"/>
  <c r="DA71" i="26"/>
  <c r="CZ71" i="26"/>
  <c r="CY71" i="26"/>
  <c r="CX71" i="26"/>
  <c r="CW71" i="26"/>
  <c r="CV71" i="26"/>
  <c r="CU71" i="26"/>
  <c r="CT71" i="26"/>
  <c r="CS71" i="26"/>
  <c r="EG70" i="26"/>
  <c r="EC70" i="26"/>
  <c r="DU70" i="26"/>
  <c r="DQ70" i="26"/>
  <c r="DM70" i="26"/>
  <c r="DE70" i="26"/>
  <c r="DA70" i="26"/>
  <c r="CW70" i="26"/>
  <c r="EJ70" i="26"/>
  <c r="EI70" i="26"/>
  <c r="EH70" i="26"/>
  <c r="EF70" i="26"/>
  <c r="EE70" i="26"/>
  <c r="ED70" i="26"/>
  <c r="EB70" i="26"/>
  <c r="EA70" i="26"/>
  <c r="DZ70" i="26"/>
  <c r="DY70" i="26"/>
  <c r="DX70" i="26"/>
  <c r="DW70" i="26"/>
  <c r="DV70" i="26"/>
  <c r="DT70" i="26"/>
  <c r="DS70" i="26"/>
  <c r="DR70" i="26"/>
  <c r="DP70" i="26"/>
  <c r="DO70" i="26"/>
  <c r="DN70" i="26"/>
  <c r="DL70" i="26"/>
  <c r="DK70" i="26"/>
  <c r="DJ70" i="26"/>
  <c r="DI70" i="26"/>
  <c r="DH70" i="26"/>
  <c r="DG70" i="26"/>
  <c r="DF70" i="26"/>
  <c r="DD70" i="26"/>
  <c r="DC70" i="26"/>
  <c r="DB70" i="26"/>
  <c r="CZ70" i="26"/>
  <c r="CY70" i="26"/>
  <c r="CX70" i="26"/>
  <c r="CV70" i="26"/>
  <c r="CU70" i="26"/>
  <c r="CT70" i="26"/>
  <c r="CS70" i="26"/>
  <c r="EH69" i="26"/>
  <c r="DR69" i="26"/>
  <c r="DB69" i="26"/>
  <c r="EJ69" i="26"/>
  <c r="EI69" i="26"/>
  <c r="EG69" i="26"/>
  <c r="EF69" i="26"/>
  <c r="EE69" i="26"/>
  <c r="ED69" i="26"/>
  <c r="EC69" i="26"/>
  <c r="EB69" i="26"/>
  <c r="EA69" i="26"/>
  <c r="DZ69" i="26"/>
  <c r="DY69" i="26"/>
  <c r="DX69" i="26"/>
  <c r="DW69" i="26"/>
  <c r="DV69" i="26"/>
  <c r="DU69" i="26"/>
  <c r="DT69" i="26"/>
  <c r="DS69" i="26"/>
  <c r="DQ69" i="26"/>
  <c r="DP69" i="26"/>
  <c r="DO69" i="26"/>
  <c r="DN69" i="26"/>
  <c r="DM69" i="26"/>
  <c r="DL69" i="26"/>
  <c r="DK69" i="26"/>
  <c r="DJ69" i="26"/>
  <c r="DI69" i="26"/>
  <c r="DH69" i="26"/>
  <c r="DG69" i="26"/>
  <c r="DF69" i="26"/>
  <c r="DE69" i="26"/>
  <c r="DD69" i="26"/>
  <c r="DC69" i="26"/>
  <c r="DA69" i="26"/>
  <c r="CZ69" i="26"/>
  <c r="CY69" i="26"/>
  <c r="CX69" i="26"/>
  <c r="CW69" i="26"/>
  <c r="CV69" i="26"/>
  <c r="CU69" i="26"/>
  <c r="CT69" i="26"/>
  <c r="CS69" i="26"/>
  <c r="EE68" i="26"/>
  <c r="EA68" i="26"/>
  <c r="DW68" i="26"/>
  <c r="DO68" i="26"/>
  <c r="DK68" i="26"/>
  <c r="DG68" i="26"/>
  <c r="CY68" i="26"/>
  <c r="CU68" i="26"/>
  <c r="EJ68" i="26"/>
  <c r="EI68" i="26"/>
  <c r="EH68" i="26"/>
  <c r="EG68" i="26"/>
  <c r="EF68" i="26"/>
  <c r="ED68" i="26"/>
  <c r="EC68" i="26"/>
  <c r="EB68" i="26"/>
  <c r="DZ68" i="26"/>
  <c r="DY68" i="26"/>
  <c r="DX68" i="26"/>
  <c r="DV68" i="26"/>
  <c r="DU68" i="26"/>
  <c r="DT68" i="26"/>
  <c r="DS68" i="26"/>
  <c r="DR68" i="26"/>
  <c r="DQ68" i="26"/>
  <c r="DP68" i="26"/>
  <c r="DN68" i="26"/>
  <c r="DM68" i="26"/>
  <c r="DL68" i="26"/>
  <c r="DJ68" i="26"/>
  <c r="DI68" i="26"/>
  <c r="DH68" i="26"/>
  <c r="DF68" i="26"/>
  <c r="DE68" i="26"/>
  <c r="DD68" i="26"/>
  <c r="DC68" i="26"/>
  <c r="DB68" i="26"/>
  <c r="DA68" i="26"/>
  <c r="CZ68" i="26"/>
  <c r="CX68" i="26"/>
  <c r="CW68" i="26"/>
  <c r="CV68" i="26"/>
  <c r="CT68" i="26"/>
  <c r="CS68" i="26"/>
  <c r="EB67" i="26"/>
  <c r="DL67" i="26"/>
  <c r="CV67" i="26"/>
  <c r="EJ67" i="26"/>
  <c r="EI67" i="26"/>
  <c r="EH67" i="26"/>
  <c r="EG67" i="26"/>
  <c r="EF67" i="26"/>
  <c r="EE67" i="26"/>
  <c r="ED67" i="26"/>
  <c r="EC67" i="26"/>
  <c r="EA67" i="26"/>
  <c r="DZ67" i="26"/>
  <c r="DY67" i="26"/>
  <c r="DX67" i="26"/>
  <c r="DW67" i="26"/>
  <c r="DV67" i="26"/>
  <c r="DU67" i="26"/>
  <c r="DT67" i="26"/>
  <c r="DS67" i="26"/>
  <c r="DR67" i="26"/>
  <c r="DQ67" i="26"/>
  <c r="DP67" i="26"/>
  <c r="DO67" i="26"/>
  <c r="DN67" i="26"/>
  <c r="DM67" i="26"/>
  <c r="DK67" i="26"/>
  <c r="DJ67" i="26"/>
  <c r="DI67" i="26"/>
  <c r="DH67" i="26"/>
  <c r="DG67" i="26"/>
  <c r="DF67" i="26"/>
  <c r="DE67" i="26"/>
  <c r="DD67" i="26"/>
  <c r="DC67" i="26"/>
  <c r="DB67" i="26"/>
  <c r="DA67" i="26"/>
  <c r="CZ67" i="26"/>
  <c r="CY67" i="26"/>
  <c r="CX67" i="26"/>
  <c r="CW67" i="26"/>
  <c r="CU67" i="26"/>
  <c r="CT67" i="26"/>
  <c r="CS67" i="26"/>
  <c r="DY66" i="26"/>
  <c r="DI66" i="26"/>
  <c r="EJ66" i="26"/>
  <c r="EI66" i="26"/>
  <c r="EH66" i="26"/>
  <c r="EG66" i="26"/>
  <c r="EF66" i="26"/>
  <c r="EE66" i="26"/>
  <c r="ED66" i="26"/>
  <c r="EC66" i="26"/>
  <c r="EB66" i="26"/>
  <c r="EA66" i="26"/>
  <c r="DZ66" i="26"/>
  <c r="DX66" i="26"/>
  <c r="DW66" i="26"/>
  <c r="DV66" i="26"/>
  <c r="DU66" i="26"/>
  <c r="DT66" i="26"/>
  <c r="DS66" i="26"/>
  <c r="DR66" i="26"/>
  <c r="DQ66" i="26"/>
  <c r="DP66" i="26"/>
  <c r="DO66" i="26"/>
  <c r="DN66" i="26"/>
  <c r="DM66" i="26"/>
  <c r="DL66" i="26"/>
  <c r="DK66" i="26"/>
  <c r="DJ66" i="26"/>
  <c r="DH66" i="26"/>
  <c r="DG66" i="26"/>
  <c r="DF66" i="26"/>
  <c r="DE66" i="26"/>
  <c r="DD66" i="26"/>
  <c r="DC66" i="26"/>
  <c r="DB66" i="26"/>
  <c r="DA66" i="26"/>
  <c r="CZ66" i="26"/>
  <c r="CY66" i="26"/>
  <c r="CX66" i="26"/>
  <c r="CW66" i="26"/>
  <c r="CV66" i="26"/>
  <c r="CU66" i="26"/>
  <c r="CT66" i="26"/>
  <c r="CS66" i="26"/>
  <c r="EH65" i="26"/>
  <c r="DV65" i="26"/>
  <c r="DR65" i="26"/>
  <c r="DF65" i="26"/>
  <c r="DB65" i="26"/>
  <c r="EJ65" i="26"/>
  <c r="EI65" i="26"/>
  <c r="EG65" i="26"/>
  <c r="EF65" i="26"/>
  <c r="EE65" i="26"/>
  <c r="ED65" i="26"/>
  <c r="EC65" i="26"/>
  <c r="EB65" i="26"/>
  <c r="EA65" i="26"/>
  <c r="DZ65" i="26"/>
  <c r="DY65" i="26"/>
  <c r="DX65" i="26"/>
  <c r="DW65" i="26"/>
  <c r="DU65" i="26"/>
  <c r="DT65" i="26"/>
  <c r="DS65" i="26"/>
  <c r="DQ65" i="26"/>
  <c r="DP65" i="26"/>
  <c r="DO65" i="26"/>
  <c r="DN65" i="26"/>
  <c r="DM65" i="26"/>
  <c r="DL65" i="26"/>
  <c r="DK65" i="26"/>
  <c r="DJ65" i="26"/>
  <c r="DI65" i="26"/>
  <c r="DH65" i="26"/>
  <c r="DG65" i="26"/>
  <c r="DE65" i="26"/>
  <c r="DD65" i="26"/>
  <c r="DC65" i="26"/>
  <c r="DA65" i="26"/>
  <c r="CZ65" i="26"/>
  <c r="CY65" i="26"/>
  <c r="CX65" i="26"/>
  <c r="CW65" i="26"/>
  <c r="CV65" i="26"/>
  <c r="CU65" i="26"/>
  <c r="CT65" i="26"/>
  <c r="CS65" i="26"/>
  <c r="DS64" i="26"/>
  <c r="EJ64" i="26"/>
  <c r="EI64" i="26"/>
  <c r="EH64" i="26"/>
  <c r="EG64" i="26"/>
  <c r="EF64" i="26"/>
  <c r="EE64" i="26"/>
  <c r="ED64" i="26"/>
  <c r="EC64" i="26"/>
  <c r="EB64" i="26"/>
  <c r="EA64" i="26"/>
  <c r="DZ64" i="26"/>
  <c r="DY64" i="26"/>
  <c r="DX64" i="26"/>
  <c r="DW64" i="26"/>
  <c r="DV64" i="26"/>
  <c r="DU64" i="26"/>
  <c r="DT64" i="26"/>
  <c r="DR64" i="26"/>
  <c r="DQ64" i="26"/>
  <c r="DP64" i="26"/>
  <c r="DO64" i="26"/>
  <c r="DN64" i="26"/>
  <c r="DM64" i="26"/>
  <c r="DL64" i="26"/>
  <c r="DK64" i="26"/>
  <c r="DJ64" i="26"/>
  <c r="DI64" i="26"/>
  <c r="DH64" i="26"/>
  <c r="DG64" i="26"/>
  <c r="DF64" i="26"/>
  <c r="DE64" i="26"/>
  <c r="DD64" i="26"/>
  <c r="DC64" i="26"/>
  <c r="DB64" i="26"/>
  <c r="DA64" i="26"/>
  <c r="CZ64" i="26"/>
  <c r="CY64" i="26"/>
  <c r="CX64" i="26"/>
  <c r="CW64" i="26"/>
  <c r="CV64" i="26"/>
  <c r="CU64" i="26"/>
  <c r="CT64" i="26"/>
  <c r="CS64" i="26"/>
  <c r="EF63" i="26"/>
  <c r="EB63" i="26"/>
  <c r="DP63" i="26"/>
  <c r="DL63" i="26"/>
  <c r="CZ63" i="26"/>
  <c r="CV63" i="26"/>
  <c r="EJ63" i="26"/>
  <c r="EI63" i="26"/>
  <c r="EH63" i="26"/>
  <c r="EG63" i="26"/>
  <c r="EE63" i="26"/>
  <c r="ED63" i="26"/>
  <c r="EC63" i="26"/>
  <c r="EA63" i="26"/>
  <c r="DZ63" i="26"/>
  <c r="DY63" i="26"/>
  <c r="DX63" i="26"/>
  <c r="DW63" i="26"/>
  <c r="DV63" i="26"/>
  <c r="DU63" i="26"/>
  <c r="DT63" i="26"/>
  <c r="DS63" i="26"/>
  <c r="DR63" i="26"/>
  <c r="DQ63" i="26"/>
  <c r="DO63" i="26"/>
  <c r="DN63" i="26"/>
  <c r="DM63" i="26"/>
  <c r="DK63" i="26"/>
  <c r="DJ63" i="26"/>
  <c r="DI63" i="26"/>
  <c r="DH63" i="26"/>
  <c r="DG63" i="26"/>
  <c r="DF63" i="26"/>
  <c r="DE63" i="26"/>
  <c r="DD63" i="26"/>
  <c r="DC63" i="26"/>
  <c r="DB63" i="26"/>
  <c r="DA63" i="26"/>
  <c r="CY63" i="26"/>
  <c r="CX63" i="26"/>
  <c r="CW63" i="26"/>
  <c r="CU63" i="26"/>
  <c r="CT63" i="26"/>
  <c r="CS63" i="26"/>
  <c r="EC62" i="26"/>
  <c r="DT62" i="26"/>
  <c r="DL62" i="26"/>
  <c r="DD62" i="26"/>
  <c r="CV62" i="26"/>
  <c r="EJ62" i="26"/>
  <c r="EI62" i="26"/>
  <c r="EH62" i="26"/>
  <c r="EG62" i="26"/>
  <c r="EF62" i="26"/>
  <c r="EE62" i="26"/>
  <c r="ED62" i="26"/>
  <c r="EB62" i="26"/>
  <c r="EA62" i="26"/>
  <c r="DZ62" i="26"/>
  <c r="DY62" i="26"/>
  <c r="DX62" i="26"/>
  <c r="DW62" i="26"/>
  <c r="DV62" i="26"/>
  <c r="DU62" i="26"/>
  <c r="DS62" i="26"/>
  <c r="DR62" i="26"/>
  <c r="DQ62" i="26"/>
  <c r="DP62" i="26"/>
  <c r="DO62" i="26"/>
  <c r="DN62" i="26"/>
  <c r="DM62" i="26"/>
  <c r="DK62" i="26"/>
  <c r="DJ62" i="26"/>
  <c r="DI62" i="26"/>
  <c r="DH62" i="26"/>
  <c r="DG62" i="26"/>
  <c r="DF62" i="26"/>
  <c r="DE62" i="26"/>
  <c r="DC62" i="26"/>
  <c r="DB62" i="26"/>
  <c r="DA62" i="26"/>
  <c r="CZ62" i="26"/>
  <c r="CY62" i="26"/>
  <c r="CX62" i="26"/>
  <c r="CW62" i="26"/>
  <c r="CU62" i="26"/>
  <c r="CT62" i="26"/>
  <c r="CS62" i="26"/>
  <c r="ED61" i="26"/>
  <c r="DV61" i="26"/>
  <c r="DN61" i="26"/>
  <c r="DF61" i="26"/>
  <c r="CX61" i="26"/>
  <c r="EJ61" i="26"/>
  <c r="EI61" i="26"/>
  <c r="EH61" i="26"/>
  <c r="EG61" i="26"/>
  <c r="EF61" i="26"/>
  <c r="EE61" i="26"/>
  <c r="EC61" i="26"/>
  <c r="EB61" i="26"/>
  <c r="EA61" i="26"/>
  <c r="DZ61" i="26"/>
  <c r="DY61" i="26"/>
  <c r="DX61" i="26"/>
  <c r="DW61" i="26"/>
  <c r="DU61" i="26"/>
  <c r="DT61" i="26"/>
  <c r="DS61" i="26"/>
  <c r="DR61" i="26"/>
  <c r="DQ61" i="26"/>
  <c r="DP61" i="26"/>
  <c r="DO61" i="26"/>
  <c r="DM61" i="26"/>
  <c r="DL61" i="26"/>
  <c r="DK61" i="26"/>
  <c r="DJ61" i="26"/>
  <c r="DI61" i="26"/>
  <c r="DH61" i="26"/>
  <c r="DG61" i="26"/>
  <c r="DE61" i="26"/>
  <c r="DD61" i="26"/>
  <c r="DC61" i="26"/>
  <c r="DB61" i="26"/>
  <c r="DA61" i="26"/>
  <c r="CZ61" i="26"/>
  <c r="CY61" i="26"/>
  <c r="CW61" i="26"/>
  <c r="CV61" i="26"/>
  <c r="CU61" i="26"/>
  <c r="CT61" i="26"/>
  <c r="CS61" i="26"/>
  <c r="ED60" i="26"/>
  <c r="DV60" i="26"/>
  <c r="DN60" i="26"/>
  <c r="DF60" i="26"/>
  <c r="CX60" i="26"/>
  <c r="EJ60" i="26"/>
  <c r="EI60" i="26"/>
  <c r="EH60" i="26"/>
  <c r="EG60" i="26"/>
  <c r="EF60" i="26"/>
  <c r="EE60" i="26"/>
  <c r="EC60" i="26"/>
  <c r="EB60" i="26"/>
  <c r="EA60" i="26"/>
  <c r="DZ60" i="26"/>
  <c r="DY60" i="26"/>
  <c r="DX60" i="26"/>
  <c r="DW60" i="26"/>
  <c r="DU60" i="26"/>
  <c r="DT60" i="26"/>
  <c r="DS60" i="26"/>
  <c r="DR60" i="26"/>
  <c r="DQ60" i="26"/>
  <c r="DP60" i="26"/>
  <c r="DO60" i="26"/>
  <c r="DM60" i="26"/>
  <c r="DL60" i="26"/>
  <c r="DK60" i="26"/>
  <c r="DJ60" i="26"/>
  <c r="DI60" i="26"/>
  <c r="DH60" i="26"/>
  <c r="DG60" i="26"/>
  <c r="DE60" i="26"/>
  <c r="DD60" i="26"/>
  <c r="DC60" i="26"/>
  <c r="DB60" i="26"/>
  <c r="DA60" i="26"/>
  <c r="CZ60" i="26"/>
  <c r="CY60" i="26"/>
  <c r="CW60" i="26"/>
  <c r="CV60" i="26"/>
  <c r="CU60" i="26"/>
  <c r="CT60" i="26"/>
  <c r="CS60" i="26"/>
  <c r="EI59" i="26"/>
  <c r="EA59" i="26"/>
  <c r="DS59" i="26"/>
  <c r="DK59" i="26"/>
  <c r="DC59" i="26"/>
  <c r="CU59" i="26"/>
  <c r="EJ59" i="26"/>
  <c r="EH59" i="26"/>
  <c r="EG59" i="26"/>
  <c r="EF59" i="26"/>
  <c r="EE59" i="26"/>
  <c r="ED59" i="26"/>
  <c r="EC59" i="26"/>
  <c r="EB59" i="26"/>
  <c r="DZ59" i="26"/>
  <c r="DY59" i="26"/>
  <c r="DX59" i="26"/>
  <c r="DW59" i="26"/>
  <c r="DV59" i="26"/>
  <c r="DU59" i="26"/>
  <c r="DT59" i="26"/>
  <c r="DR59" i="26"/>
  <c r="DQ59" i="26"/>
  <c r="DP59" i="26"/>
  <c r="DO59" i="26"/>
  <c r="DN59" i="26"/>
  <c r="DM59" i="26"/>
  <c r="DL59" i="26"/>
  <c r="DJ59" i="26"/>
  <c r="DI59" i="26"/>
  <c r="DH59" i="26"/>
  <c r="DG59" i="26"/>
  <c r="DF59" i="26"/>
  <c r="DE59" i="26"/>
  <c r="DD59" i="26"/>
  <c r="DB59" i="26"/>
  <c r="DA59" i="26"/>
  <c r="CZ59" i="26"/>
  <c r="CY59" i="26"/>
  <c r="CX59" i="26"/>
  <c r="CW59" i="26"/>
  <c r="CV59" i="26"/>
  <c r="CT59" i="26"/>
  <c r="CS59" i="26"/>
  <c r="EF58" i="26"/>
  <c r="EC58" i="26"/>
  <c r="DU58" i="26"/>
  <c r="DP58" i="26"/>
  <c r="DM58" i="26"/>
  <c r="DE58" i="26"/>
  <c r="CZ58" i="26"/>
  <c r="CW58" i="26"/>
  <c r="EJ58" i="26"/>
  <c r="EI58" i="26"/>
  <c r="EH58" i="26"/>
  <c r="EG58" i="26"/>
  <c r="EE58" i="26"/>
  <c r="ED58" i="26"/>
  <c r="EB58" i="26"/>
  <c r="EA58" i="26"/>
  <c r="DZ58" i="26"/>
  <c r="DY58" i="26"/>
  <c r="DX58" i="26"/>
  <c r="DW58" i="26"/>
  <c r="DV58" i="26"/>
  <c r="DT58" i="26"/>
  <c r="DS58" i="26"/>
  <c r="DR58" i="26"/>
  <c r="DQ58" i="26"/>
  <c r="DO58" i="26"/>
  <c r="DN58" i="26"/>
  <c r="DL58" i="26"/>
  <c r="DK58" i="26"/>
  <c r="DJ58" i="26"/>
  <c r="DI58" i="26"/>
  <c r="DH58" i="26"/>
  <c r="DG58" i="26"/>
  <c r="DF58" i="26"/>
  <c r="DD58" i="26"/>
  <c r="DC58" i="26"/>
  <c r="DB58" i="26"/>
  <c r="DA58" i="26"/>
  <c r="CY58" i="26"/>
  <c r="CX58" i="26"/>
  <c r="CV58" i="26"/>
  <c r="CU58" i="26"/>
  <c r="CT58" i="26"/>
  <c r="CS58" i="26"/>
  <c r="EC57" i="26"/>
  <c r="DU57" i="26"/>
  <c r="DM57" i="26"/>
  <c r="DE57" i="26"/>
  <c r="CW57" i="26"/>
  <c r="EJ57" i="26"/>
  <c r="EI57" i="26"/>
  <c r="EH57" i="26"/>
  <c r="EG57" i="26"/>
  <c r="EF57" i="26"/>
  <c r="EE57" i="26"/>
  <c r="ED57" i="26"/>
  <c r="EB57" i="26"/>
  <c r="EA57" i="26"/>
  <c r="DZ57" i="26"/>
  <c r="DY57" i="26"/>
  <c r="DX57" i="26"/>
  <c r="DW57" i="26"/>
  <c r="DV57" i="26"/>
  <c r="DT57" i="26"/>
  <c r="DS57" i="26"/>
  <c r="DR57" i="26"/>
  <c r="DQ57" i="26"/>
  <c r="DP57" i="26"/>
  <c r="DO57" i="26"/>
  <c r="DN57" i="26"/>
  <c r="DL57" i="26"/>
  <c r="DK57" i="26"/>
  <c r="DJ57" i="26"/>
  <c r="DI57" i="26"/>
  <c r="DH57" i="26"/>
  <c r="DG57" i="26"/>
  <c r="DF57" i="26"/>
  <c r="DD57" i="26"/>
  <c r="DC57" i="26"/>
  <c r="DB57" i="26"/>
  <c r="DA57" i="26"/>
  <c r="CZ57" i="26"/>
  <c r="CY57" i="26"/>
  <c r="CX57" i="26"/>
  <c r="CV57" i="26"/>
  <c r="CU57" i="26"/>
  <c r="CT57" i="26"/>
  <c r="CS57" i="26"/>
  <c r="EH56" i="26"/>
  <c r="EE56" i="26"/>
  <c r="ED56" i="26"/>
  <c r="DZ56" i="26"/>
  <c r="DW56" i="26"/>
  <c r="DV56" i="26"/>
  <c r="DR56" i="26"/>
  <c r="DO56" i="26"/>
  <c r="DN56" i="26"/>
  <c r="DJ56" i="26"/>
  <c r="DG56" i="26"/>
  <c r="DF56" i="26"/>
  <c r="DB56" i="26"/>
  <c r="CY56" i="26"/>
  <c r="CX56" i="26"/>
  <c r="CT56" i="26"/>
  <c r="EJ56" i="26"/>
  <c r="EI56" i="26"/>
  <c r="EG56" i="26"/>
  <c r="EF56" i="26"/>
  <c r="EC56" i="26"/>
  <c r="EB56" i="26"/>
  <c r="EA56" i="26"/>
  <c r="DY56" i="26"/>
  <c r="DX56" i="26"/>
  <c r="DU56" i="26"/>
  <c r="DT56" i="26"/>
  <c r="DS56" i="26"/>
  <c r="DQ56" i="26"/>
  <c r="DP56" i="26"/>
  <c r="DM56" i="26"/>
  <c r="DL56" i="26"/>
  <c r="DK56" i="26"/>
  <c r="DI56" i="26"/>
  <c r="DH56" i="26"/>
  <c r="DE56" i="26"/>
  <c r="DD56" i="26"/>
  <c r="DC56" i="26"/>
  <c r="DA56" i="26"/>
  <c r="CZ56" i="26"/>
  <c r="CW56" i="26"/>
  <c r="CV56" i="26"/>
  <c r="CU56" i="26"/>
  <c r="CS56" i="26"/>
  <c r="EJ55" i="26"/>
  <c r="EB55" i="26"/>
  <c r="DW55" i="26"/>
  <c r="DT55" i="26"/>
  <c r="DL55" i="26"/>
  <c r="DG55" i="26"/>
  <c r="DD55" i="26"/>
  <c r="CV55" i="26"/>
  <c r="EI55" i="26"/>
  <c r="EH55" i="26"/>
  <c r="EG55" i="26"/>
  <c r="EF55" i="26"/>
  <c r="EE55" i="26"/>
  <c r="ED55" i="26"/>
  <c r="EC55" i="26"/>
  <c r="EA55" i="26"/>
  <c r="DZ55" i="26"/>
  <c r="DY55" i="26"/>
  <c r="DX55" i="26"/>
  <c r="DV55" i="26"/>
  <c r="DU55" i="26"/>
  <c r="DS55" i="26"/>
  <c r="DR55" i="26"/>
  <c r="DQ55" i="26"/>
  <c r="DP55" i="26"/>
  <c r="DO55" i="26"/>
  <c r="DN55" i="26"/>
  <c r="DM55" i="26"/>
  <c r="DK55" i="26"/>
  <c r="DJ55" i="26"/>
  <c r="DI55" i="26"/>
  <c r="DH55" i="26"/>
  <c r="DF55" i="26"/>
  <c r="DE55" i="26"/>
  <c r="DC55" i="26"/>
  <c r="DB55" i="26"/>
  <c r="DA55" i="26"/>
  <c r="CZ55" i="26"/>
  <c r="CY55" i="26"/>
  <c r="CX55" i="26"/>
  <c r="CW55" i="26"/>
  <c r="CU55" i="26"/>
  <c r="CT55" i="26"/>
  <c r="CS55" i="26"/>
  <c r="EJ54" i="26"/>
  <c r="EB54" i="26"/>
  <c r="DT54" i="26"/>
  <c r="DL54" i="26"/>
  <c r="DD54" i="26"/>
  <c r="CV54" i="26"/>
  <c r="EI54" i="26"/>
  <c r="EH54" i="26"/>
  <c r="EG54" i="26"/>
  <c r="EF54" i="26"/>
  <c r="EE54" i="26"/>
  <c r="ED54" i="26"/>
  <c r="EC54" i="26"/>
  <c r="EA54" i="26"/>
  <c r="DZ54" i="26"/>
  <c r="DY54" i="26"/>
  <c r="DX54" i="26"/>
  <c r="DW54" i="26"/>
  <c r="DV54" i="26"/>
  <c r="DU54" i="26"/>
  <c r="DS54" i="26"/>
  <c r="DR54" i="26"/>
  <c r="DQ54" i="26"/>
  <c r="DP54" i="26"/>
  <c r="DO54" i="26"/>
  <c r="DN54" i="26"/>
  <c r="DM54" i="26"/>
  <c r="DK54" i="26"/>
  <c r="DJ54" i="26"/>
  <c r="DI54" i="26"/>
  <c r="DH54" i="26"/>
  <c r="DG54" i="26"/>
  <c r="DF54" i="26"/>
  <c r="DE54" i="26"/>
  <c r="DC54" i="26"/>
  <c r="DB54" i="26"/>
  <c r="DA54" i="26"/>
  <c r="CZ54" i="26"/>
  <c r="CY54" i="26"/>
  <c r="CX54" i="26"/>
  <c r="CW54" i="26"/>
  <c r="CU54" i="26"/>
  <c r="CT54" i="26"/>
  <c r="CS54" i="26"/>
  <c r="ED53" i="26"/>
  <c r="DV53" i="26"/>
  <c r="DN53" i="26"/>
  <c r="DF53" i="26"/>
  <c r="CX53" i="26"/>
  <c r="EJ53" i="26"/>
  <c r="EI53" i="26"/>
  <c r="EH53" i="26"/>
  <c r="EG53" i="26"/>
  <c r="EF53" i="26"/>
  <c r="EE53" i="26"/>
  <c r="EC53" i="26"/>
  <c r="EB53" i="26"/>
  <c r="EA53" i="26"/>
  <c r="DZ53" i="26"/>
  <c r="DY53" i="26"/>
  <c r="DX53" i="26"/>
  <c r="DW53" i="26"/>
  <c r="DU53" i="26"/>
  <c r="DT53" i="26"/>
  <c r="DS53" i="26"/>
  <c r="DR53" i="26"/>
  <c r="DQ53" i="26"/>
  <c r="DP53" i="26"/>
  <c r="DO53" i="26"/>
  <c r="DM53" i="26"/>
  <c r="DL53" i="26"/>
  <c r="DK53" i="26"/>
  <c r="DJ53" i="26"/>
  <c r="DI53" i="26"/>
  <c r="DH53" i="26"/>
  <c r="DG53" i="26"/>
  <c r="DE53" i="26"/>
  <c r="DD53" i="26"/>
  <c r="DC53" i="26"/>
  <c r="DB53" i="26"/>
  <c r="DA53" i="26"/>
  <c r="CZ53" i="26"/>
  <c r="CY53" i="26"/>
  <c r="CW53" i="26"/>
  <c r="CV53" i="26"/>
  <c r="CU53" i="26"/>
  <c r="CT53" i="26"/>
  <c r="CS53" i="26"/>
  <c r="ED52" i="26"/>
  <c r="DV52" i="26"/>
  <c r="DN52" i="26"/>
  <c r="DF52" i="26"/>
  <c r="CX52" i="26"/>
  <c r="EJ52" i="26"/>
  <c r="EI52" i="26"/>
  <c r="EH52" i="26"/>
  <c r="EG52" i="26"/>
  <c r="EF52" i="26"/>
  <c r="EE52" i="26"/>
  <c r="EC52" i="26"/>
  <c r="EB52" i="26"/>
  <c r="EA52" i="26"/>
  <c r="DZ52" i="26"/>
  <c r="DY52" i="26"/>
  <c r="DX52" i="26"/>
  <c r="DW52" i="26"/>
  <c r="DU52" i="26"/>
  <c r="DT52" i="26"/>
  <c r="DS52" i="26"/>
  <c r="DR52" i="26"/>
  <c r="DQ52" i="26"/>
  <c r="DP52" i="26"/>
  <c r="DO52" i="26"/>
  <c r="DM52" i="26"/>
  <c r="DL52" i="26"/>
  <c r="DK52" i="26"/>
  <c r="DJ52" i="26"/>
  <c r="DI52" i="26"/>
  <c r="DH52" i="26"/>
  <c r="DG52" i="26"/>
  <c r="DE52" i="26"/>
  <c r="DD52" i="26"/>
  <c r="DC52" i="26"/>
  <c r="DB52" i="26"/>
  <c r="DA52" i="26"/>
  <c r="CZ52" i="26"/>
  <c r="CY52" i="26"/>
  <c r="CW52" i="26"/>
  <c r="CV52" i="26"/>
  <c r="CU52" i="26"/>
  <c r="CT52" i="26"/>
  <c r="CS52" i="26"/>
  <c r="EI51" i="26"/>
  <c r="EA51" i="26"/>
  <c r="DS51" i="26"/>
  <c r="DK51" i="26"/>
  <c r="DC51" i="26"/>
  <c r="CU51" i="26"/>
  <c r="EJ51" i="26"/>
  <c r="EH51" i="26"/>
  <c r="EG51" i="26"/>
  <c r="EF51" i="26"/>
  <c r="EE51" i="26"/>
  <c r="ED51" i="26"/>
  <c r="EC51" i="26"/>
  <c r="EB51" i="26"/>
  <c r="DZ51" i="26"/>
  <c r="DY51" i="26"/>
  <c r="DX51" i="26"/>
  <c r="DW51" i="26"/>
  <c r="DV51" i="26"/>
  <c r="DU51" i="26"/>
  <c r="DT51" i="26"/>
  <c r="DR51" i="26"/>
  <c r="DQ51" i="26"/>
  <c r="DP51" i="26"/>
  <c r="DO51" i="26"/>
  <c r="DN51" i="26"/>
  <c r="DM51" i="26"/>
  <c r="DL51" i="26"/>
  <c r="DJ51" i="26"/>
  <c r="DI51" i="26"/>
  <c r="DH51" i="26"/>
  <c r="DG51" i="26"/>
  <c r="DF51" i="26"/>
  <c r="DE51" i="26"/>
  <c r="DD51" i="26"/>
  <c r="DB51" i="26"/>
  <c r="DA51" i="26"/>
  <c r="CZ51" i="26"/>
  <c r="CY51" i="26"/>
  <c r="CX51" i="26"/>
  <c r="CW51" i="26"/>
  <c r="CV51" i="26"/>
  <c r="CT51" i="26"/>
  <c r="CS51" i="26"/>
  <c r="EF50" i="26"/>
  <c r="EC50" i="26"/>
  <c r="DU50" i="26"/>
  <c r="DP50" i="26"/>
  <c r="DM50" i="26"/>
  <c r="DE50" i="26"/>
  <c r="CZ50" i="26"/>
  <c r="CW50" i="26"/>
  <c r="EJ50" i="26"/>
  <c r="EI50" i="26"/>
  <c r="EH50" i="26"/>
  <c r="EG50" i="26"/>
  <c r="EE50" i="26"/>
  <c r="ED50" i="26"/>
  <c r="EB50" i="26"/>
  <c r="EA50" i="26"/>
  <c r="DZ50" i="26"/>
  <c r="DY50" i="26"/>
  <c r="DX50" i="26"/>
  <c r="DW50" i="26"/>
  <c r="DV50" i="26"/>
  <c r="DT50" i="26"/>
  <c r="DS50" i="26"/>
  <c r="DR50" i="26"/>
  <c r="DQ50" i="26"/>
  <c r="DO50" i="26"/>
  <c r="DN50" i="26"/>
  <c r="DL50" i="26"/>
  <c r="DK50" i="26"/>
  <c r="DJ50" i="26"/>
  <c r="DI50" i="26"/>
  <c r="DH50" i="26"/>
  <c r="DG50" i="26"/>
  <c r="DF50" i="26"/>
  <c r="DD50" i="26"/>
  <c r="DC50" i="26"/>
  <c r="DB50" i="26"/>
  <c r="DA50" i="26"/>
  <c r="CY50" i="26"/>
  <c r="CX50" i="26"/>
  <c r="CV50" i="26"/>
  <c r="CU50" i="26"/>
  <c r="CT50" i="26"/>
  <c r="CS50" i="26"/>
  <c r="EC49" i="26"/>
  <c r="DU49" i="26"/>
  <c r="DM49" i="26"/>
  <c r="DE49" i="26"/>
  <c r="CW49" i="26"/>
  <c r="EJ49" i="26"/>
  <c r="EI49" i="26"/>
  <c r="EH49" i="26"/>
  <c r="EG49" i="26"/>
  <c r="EF49" i="26"/>
  <c r="EE49" i="26"/>
  <c r="ED49" i="26"/>
  <c r="EB49" i="26"/>
  <c r="EA49" i="26"/>
  <c r="DZ49" i="26"/>
  <c r="DY49" i="26"/>
  <c r="DX49" i="26"/>
  <c r="DW49" i="26"/>
  <c r="DV49" i="26"/>
  <c r="DT49" i="26"/>
  <c r="DS49" i="26"/>
  <c r="DR49" i="26"/>
  <c r="DQ49" i="26"/>
  <c r="DP49" i="26"/>
  <c r="DO49" i="26"/>
  <c r="DN49" i="26"/>
  <c r="DL49" i="26"/>
  <c r="DK49" i="26"/>
  <c r="DJ49" i="26"/>
  <c r="DI49" i="26"/>
  <c r="DH49" i="26"/>
  <c r="DG49" i="26"/>
  <c r="DF49" i="26"/>
  <c r="DD49" i="26"/>
  <c r="DC49" i="26"/>
  <c r="DB49" i="26"/>
  <c r="DA49" i="26"/>
  <c r="CZ49" i="26"/>
  <c r="CY49" i="26"/>
  <c r="CX49" i="26"/>
  <c r="CV49" i="26"/>
  <c r="CU49" i="26"/>
  <c r="CT49" i="26"/>
  <c r="CS49" i="26"/>
  <c r="EH48" i="26"/>
  <c r="EE48" i="26"/>
  <c r="ED48" i="26"/>
  <c r="DZ48" i="26"/>
  <c r="DW48" i="26"/>
  <c r="DV48" i="26"/>
  <c r="DR48" i="26"/>
  <c r="DO48" i="26"/>
  <c r="DN48" i="26"/>
  <c r="DJ48" i="26"/>
  <c r="DG48" i="26"/>
  <c r="DF48" i="26"/>
  <c r="DB48" i="26"/>
  <c r="CY48" i="26"/>
  <c r="CX48" i="26"/>
  <c r="CT48" i="26"/>
  <c r="EJ48" i="26"/>
  <c r="EI48" i="26"/>
  <c r="EG48" i="26"/>
  <c r="EF48" i="26"/>
  <c r="EC48" i="26"/>
  <c r="EB48" i="26"/>
  <c r="EA48" i="26"/>
  <c r="DY48" i="26"/>
  <c r="DX48" i="26"/>
  <c r="DU48" i="26"/>
  <c r="DT48" i="26"/>
  <c r="DS48" i="26"/>
  <c r="DQ48" i="26"/>
  <c r="DP48" i="26"/>
  <c r="DM48" i="26"/>
  <c r="DL48" i="26"/>
  <c r="DK48" i="26"/>
  <c r="DI48" i="26"/>
  <c r="DH48" i="26"/>
  <c r="DE48" i="26"/>
  <c r="DD48" i="26"/>
  <c r="DC48" i="26"/>
  <c r="DA48" i="26"/>
  <c r="CZ48" i="26"/>
  <c r="CW48" i="26"/>
  <c r="CV48" i="26"/>
  <c r="CU48" i="26"/>
  <c r="CS48" i="26"/>
  <c r="EJ47" i="26"/>
  <c r="EB47" i="26"/>
  <c r="DT47" i="26"/>
  <c r="DL47" i="26"/>
  <c r="DD47" i="26"/>
  <c r="CV47" i="26"/>
  <c r="EI47" i="26"/>
  <c r="EH47" i="26"/>
  <c r="EG47" i="26"/>
  <c r="EF47" i="26"/>
  <c r="EE47" i="26"/>
  <c r="ED47" i="26"/>
  <c r="EC47" i="26"/>
  <c r="EA47" i="26"/>
  <c r="DZ47" i="26"/>
  <c r="DY47" i="26"/>
  <c r="DX47" i="26"/>
  <c r="DW47" i="26"/>
  <c r="DV47" i="26"/>
  <c r="DU47" i="26"/>
  <c r="DS47" i="26"/>
  <c r="DR47" i="26"/>
  <c r="DQ47" i="26"/>
  <c r="DP47" i="26"/>
  <c r="DO47" i="26"/>
  <c r="DN47" i="26"/>
  <c r="DM47" i="26"/>
  <c r="DK47" i="26"/>
  <c r="DJ47" i="26"/>
  <c r="DI47" i="26"/>
  <c r="DH47" i="26"/>
  <c r="DG47" i="26"/>
  <c r="DF47" i="26"/>
  <c r="DE47" i="26"/>
  <c r="DC47" i="26"/>
  <c r="DB47" i="26"/>
  <c r="DA47" i="26"/>
  <c r="CZ47" i="26"/>
  <c r="CY47" i="26"/>
  <c r="CX47" i="26"/>
  <c r="CW47" i="26"/>
  <c r="CU47" i="26"/>
  <c r="CT47" i="26"/>
  <c r="CS47" i="26"/>
  <c r="EJ46" i="26"/>
  <c r="EB46" i="26"/>
  <c r="DT46" i="26"/>
  <c r="DL46" i="26"/>
  <c r="DD46" i="26"/>
  <c r="CV46" i="26"/>
  <c r="EI46" i="26"/>
  <c r="EH46" i="26"/>
  <c r="EG46" i="26"/>
  <c r="EF46" i="26"/>
  <c r="EE46" i="26"/>
  <c r="ED46" i="26"/>
  <c r="EC46" i="26"/>
  <c r="EA46" i="26"/>
  <c r="DZ46" i="26"/>
  <c r="DY46" i="26"/>
  <c r="DX46" i="26"/>
  <c r="DW46" i="26"/>
  <c r="DV46" i="26"/>
  <c r="DU46" i="26"/>
  <c r="DS46" i="26"/>
  <c r="DR46" i="26"/>
  <c r="DQ46" i="26"/>
  <c r="DP46" i="26"/>
  <c r="DO46" i="26"/>
  <c r="DN46" i="26"/>
  <c r="DM46" i="26"/>
  <c r="DK46" i="26"/>
  <c r="DJ46" i="26"/>
  <c r="DI46" i="26"/>
  <c r="DH46" i="26"/>
  <c r="DG46" i="26"/>
  <c r="DF46" i="26"/>
  <c r="DE46" i="26"/>
  <c r="DC46" i="26"/>
  <c r="DB46" i="26"/>
  <c r="DA46" i="26"/>
  <c r="CZ46" i="26"/>
  <c r="CY46" i="26"/>
  <c r="CX46" i="26"/>
  <c r="CW46" i="26"/>
  <c r="CU46" i="26"/>
  <c r="CT46" i="26"/>
  <c r="CS46" i="26"/>
  <c r="EG45" i="26"/>
  <c r="ED45" i="26"/>
  <c r="DV45" i="26"/>
  <c r="DQ45" i="26"/>
  <c r="DN45" i="26"/>
  <c r="DF45" i="26"/>
  <c r="DA45" i="26"/>
  <c r="CX45" i="26"/>
  <c r="EJ45" i="26"/>
  <c r="EI45" i="26"/>
  <c r="EH45" i="26"/>
  <c r="EF45" i="26"/>
  <c r="EE45" i="26"/>
  <c r="EC45" i="26"/>
  <c r="EB45" i="26"/>
  <c r="EA45" i="26"/>
  <c r="DZ45" i="26"/>
  <c r="DY45" i="26"/>
  <c r="DX45" i="26"/>
  <c r="DW45" i="26"/>
  <c r="DU45" i="26"/>
  <c r="DT45" i="26"/>
  <c r="DS45" i="26"/>
  <c r="DR45" i="26"/>
  <c r="DP45" i="26"/>
  <c r="DO45" i="26"/>
  <c r="DM45" i="26"/>
  <c r="DL45" i="26"/>
  <c r="DK45" i="26"/>
  <c r="DJ45" i="26"/>
  <c r="DI45" i="26"/>
  <c r="DH45" i="26"/>
  <c r="DG45" i="26"/>
  <c r="DE45" i="26"/>
  <c r="DD45" i="26"/>
  <c r="DC45" i="26"/>
  <c r="DB45" i="26"/>
  <c r="CZ45" i="26"/>
  <c r="CY45" i="26"/>
  <c r="CW45" i="26"/>
  <c r="CV45" i="26"/>
  <c r="CU45" i="26"/>
  <c r="CT45" i="26"/>
  <c r="CS45" i="26"/>
  <c r="ED44" i="26"/>
  <c r="DV44" i="26"/>
  <c r="DN44" i="26"/>
  <c r="DF44" i="26"/>
  <c r="CX44" i="26"/>
  <c r="EJ44" i="26"/>
  <c r="EI44" i="26"/>
  <c r="EH44" i="26"/>
  <c r="EG44" i="26"/>
  <c r="EF44" i="26"/>
  <c r="EE44" i="26"/>
  <c r="EC44" i="26"/>
  <c r="EB44" i="26"/>
  <c r="EA44" i="26"/>
  <c r="DZ44" i="26"/>
  <c r="DY44" i="26"/>
  <c r="DX44" i="26"/>
  <c r="DW44" i="26"/>
  <c r="DU44" i="26"/>
  <c r="DT44" i="26"/>
  <c r="DS44" i="26"/>
  <c r="DR44" i="26"/>
  <c r="DQ44" i="26"/>
  <c r="DP44" i="26"/>
  <c r="DO44" i="26"/>
  <c r="DM44" i="26"/>
  <c r="DL44" i="26"/>
  <c r="DK44" i="26"/>
  <c r="DJ44" i="26"/>
  <c r="DI44" i="26"/>
  <c r="DH44" i="26"/>
  <c r="DG44" i="26"/>
  <c r="DE44" i="26"/>
  <c r="DD44" i="26"/>
  <c r="DC44" i="26"/>
  <c r="DB44" i="26"/>
  <c r="DA44" i="26"/>
  <c r="CZ44" i="26"/>
  <c r="CY44" i="26"/>
  <c r="CW44" i="26"/>
  <c r="CV44" i="26"/>
  <c r="CU44" i="26"/>
  <c r="CT44" i="26"/>
  <c r="CS44" i="26"/>
  <c r="EI43" i="26"/>
  <c r="EA43" i="26"/>
  <c r="DS43" i="26"/>
  <c r="DK43" i="26"/>
  <c r="DC43" i="26"/>
  <c r="CU43" i="26"/>
  <c r="EJ43" i="26"/>
  <c r="EH43" i="26"/>
  <c r="EG43" i="26"/>
  <c r="EF43" i="26"/>
  <c r="EE43" i="26"/>
  <c r="ED43" i="26"/>
  <c r="EC43" i="26"/>
  <c r="EB43" i="26"/>
  <c r="DZ43" i="26"/>
  <c r="DY43" i="26"/>
  <c r="DX43" i="26"/>
  <c r="DW43" i="26"/>
  <c r="DV43" i="26"/>
  <c r="DU43" i="26"/>
  <c r="DT43" i="26"/>
  <c r="DR43" i="26"/>
  <c r="DQ43" i="26"/>
  <c r="DP43" i="26"/>
  <c r="DO43" i="26"/>
  <c r="DN43" i="26"/>
  <c r="DM43" i="26"/>
  <c r="DL43" i="26"/>
  <c r="DJ43" i="26"/>
  <c r="DI43" i="26"/>
  <c r="DH43" i="26"/>
  <c r="DG43" i="26"/>
  <c r="DF43" i="26"/>
  <c r="DE43" i="26"/>
  <c r="DD43" i="26"/>
  <c r="DB43" i="26"/>
  <c r="DA43" i="26"/>
  <c r="CZ43" i="26"/>
  <c r="CY43" i="26"/>
  <c r="CX43" i="26"/>
  <c r="CW43" i="26"/>
  <c r="CV43" i="26"/>
  <c r="CT43" i="26"/>
  <c r="CS43" i="26"/>
  <c r="EC42" i="26"/>
  <c r="DX42" i="26"/>
  <c r="DU42" i="26"/>
  <c r="DM42" i="26"/>
  <c r="DH42" i="26"/>
  <c r="DE42" i="26"/>
  <c r="DC42" i="26"/>
  <c r="DA42" i="26"/>
  <c r="CW42" i="26"/>
  <c r="EJ42" i="26"/>
  <c r="EI42" i="26"/>
  <c r="EH42" i="26"/>
  <c r="EG42" i="26"/>
  <c r="EF42" i="26"/>
  <c r="EE42" i="26"/>
  <c r="ED42" i="26"/>
  <c r="EB42" i="26"/>
  <c r="EA42" i="26"/>
  <c r="DZ42" i="26"/>
  <c r="DY42" i="26"/>
  <c r="DW42" i="26"/>
  <c r="DV42" i="26"/>
  <c r="DT42" i="26"/>
  <c r="DS42" i="26"/>
  <c r="DR42" i="26"/>
  <c r="DQ42" i="26"/>
  <c r="DP42" i="26"/>
  <c r="DO42" i="26"/>
  <c r="DN42" i="26"/>
  <c r="DL42" i="26"/>
  <c r="DK42" i="26"/>
  <c r="DJ42" i="26"/>
  <c r="DI42" i="26"/>
  <c r="DG42" i="26"/>
  <c r="DF42" i="26"/>
  <c r="DD42" i="26"/>
  <c r="DB42" i="26"/>
  <c r="CZ42" i="26"/>
  <c r="CY42" i="26"/>
  <c r="CX42" i="26"/>
  <c r="CV42" i="26"/>
  <c r="CU42" i="26"/>
  <c r="CT42" i="26"/>
  <c r="CS42" i="26"/>
  <c r="EJ41" i="26"/>
  <c r="EF41" i="26"/>
  <c r="DU41" i="26"/>
  <c r="DT41" i="26"/>
  <c r="DP41" i="26"/>
  <c r="DE41" i="26"/>
  <c r="DD41" i="26"/>
  <c r="CZ41" i="26"/>
  <c r="EI41" i="26"/>
  <c r="EH41" i="26"/>
  <c r="EG41" i="26"/>
  <c r="EE41" i="26"/>
  <c r="ED41" i="26"/>
  <c r="EC41" i="26"/>
  <c r="EB41" i="26"/>
  <c r="EA41" i="26"/>
  <c r="DZ41" i="26"/>
  <c r="DY41" i="26"/>
  <c r="DX41" i="26"/>
  <c r="DW41" i="26"/>
  <c r="DV41" i="26"/>
  <c r="DS41" i="26"/>
  <c r="DR41" i="26"/>
  <c r="DQ41" i="26"/>
  <c r="DO41" i="26"/>
  <c r="DN41" i="26"/>
  <c r="DM41" i="26"/>
  <c r="DL41" i="26"/>
  <c r="DK41" i="26"/>
  <c r="DJ41" i="26"/>
  <c r="DI41" i="26"/>
  <c r="DH41" i="26"/>
  <c r="DG41" i="26"/>
  <c r="DF41" i="26"/>
  <c r="DC41" i="26"/>
  <c r="DB41" i="26"/>
  <c r="DA41" i="26"/>
  <c r="CY41" i="26"/>
  <c r="CX41" i="26"/>
  <c r="CW41" i="26"/>
  <c r="CV41" i="26"/>
  <c r="CU41" i="26"/>
  <c r="CT41" i="26"/>
  <c r="CS41" i="26"/>
  <c r="EH40" i="26"/>
  <c r="EG40" i="26"/>
  <c r="EC40" i="26"/>
  <c r="DW40" i="26"/>
  <c r="DV40" i="26"/>
  <c r="DU40" i="26"/>
  <c r="DR40" i="26"/>
  <c r="DQ40" i="26"/>
  <c r="DM40" i="26"/>
  <c r="DG40" i="26"/>
  <c r="DF40" i="26"/>
  <c r="DE40" i="26"/>
  <c r="DB40" i="26"/>
  <c r="DA40" i="26"/>
  <c r="CW40" i="26"/>
  <c r="EJ40" i="26"/>
  <c r="EI40" i="26"/>
  <c r="EF40" i="26"/>
  <c r="EE40" i="26"/>
  <c r="ED40" i="26"/>
  <c r="EB40" i="26"/>
  <c r="EA40" i="26"/>
  <c r="DZ40" i="26"/>
  <c r="DY40" i="26"/>
  <c r="DX40" i="26"/>
  <c r="DT40" i="26"/>
  <c r="DS40" i="26"/>
  <c r="DP40" i="26"/>
  <c r="DO40" i="26"/>
  <c r="DN40" i="26"/>
  <c r="DL40" i="26"/>
  <c r="DK40" i="26"/>
  <c r="DJ40" i="26"/>
  <c r="DI40" i="26"/>
  <c r="DH40" i="26"/>
  <c r="DD40" i="26"/>
  <c r="DC40" i="26"/>
  <c r="CZ40" i="26"/>
  <c r="CY40" i="26"/>
  <c r="CX40" i="26"/>
  <c r="CV40" i="26"/>
  <c r="CU40" i="26"/>
  <c r="CT40" i="26"/>
  <c r="CS40" i="26"/>
  <c r="EJ39" i="26"/>
  <c r="EI39" i="26"/>
  <c r="EH39" i="26"/>
  <c r="EE39" i="26"/>
  <c r="ED39" i="26"/>
  <c r="DZ39" i="26"/>
  <c r="DT39" i="26"/>
  <c r="DS39" i="26"/>
  <c r="DR39" i="26"/>
  <c r="DO39" i="26"/>
  <c r="DN39" i="26"/>
  <c r="DJ39" i="26"/>
  <c r="DD39" i="26"/>
  <c r="DC39" i="26"/>
  <c r="DB39" i="26"/>
  <c r="CY39" i="26"/>
  <c r="CX39" i="26"/>
  <c r="CT39" i="26"/>
  <c r="EG39" i="26"/>
  <c r="EF39" i="26"/>
  <c r="EC39" i="26"/>
  <c r="EB39" i="26"/>
  <c r="EA39" i="26"/>
  <c r="DY39" i="26"/>
  <c r="DX39" i="26"/>
  <c r="DW39" i="26"/>
  <c r="DV39" i="26"/>
  <c r="DU39" i="26"/>
  <c r="DQ39" i="26"/>
  <c r="DP39" i="26"/>
  <c r="DM39" i="26"/>
  <c r="DL39" i="26"/>
  <c r="DK39" i="26"/>
  <c r="DI39" i="26"/>
  <c r="DH39" i="26"/>
  <c r="DG39" i="26"/>
  <c r="DF39" i="26"/>
  <c r="DE39" i="26"/>
  <c r="DA39" i="26"/>
  <c r="CZ39" i="26"/>
  <c r="CW39" i="26"/>
  <c r="CV39" i="26"/>
  <c r="CU39" i="26"/>
  <c r="CS39" i="26"/>
  <c r="EJ38" i="26"/>
  <c r="EG38" i="26"/>
  <c r="EF38" i="26"/>
  <c r="EB38" i="26"/>
  <c r="DU38" i="26"/>
  <c r="DT38" i="26"/>
  <c r="DQ38" i="26"/>
  <c r="DP38" i="26"/>
  <c r="DL38" i="26"/>
  <c r="DE38" i="26"/>
  <c r="DD38" i="26"/>
  <c r="DA38" i="26"/>
  <c r="CZ38" i="26"/>
  <c r="CV38" i="26"/>
  <c r="EI38" i="26"/>
  <c r="EH38" i="26"/>
  <c r="EE38" i="26"/>
  <c r="ED38" i="26"/>
  <c r="EC38" i="26"/>
  <c r="EA38" i="26"/>
  <c r="DZ38" i="26"/>
  <c r="DY38" i="26"/>
  <c r="DX38" i="26"/>
  <c r="DW38" i="26"/>
  <c r="DV38" i="26"/>
  <c r="DS38" i="26"/>
  <c r="DR38" i="26"/>
  <c r="DO38" i="26"/>
  <c r="DN38" i="26"/>
  <c r="DM38" i="26"/>
  <c r="DK38" i="26"/>
  <c r="DJ38" i="26"/>
  <c r="DI38" i="26"/>
  <c r="DH38" i="26"/>
  <c r="DG38" i="26"/>
  <c r="DF38" i="26"/>
  <c r="DC38" i="26"/>
  <c r="DB38" i="26"/>
  <c r="CY38" i="26"/>
  <c r="CX38" i="26"/>
  <c r="CW38" i="26"/>
  <c r="CU38" i="26"/>
  <c r="CT38" i="26"/>
  <c r="CS38" i="26"/>
  <c r="EJ37" i="26"/>
  <c r="EH37" i="26"/>
  <c r="ED37" i="26"/>
  <c r="DV37" i="26"/>
  <c r="DT37" i="26"/>
  <c r="DR37" i="26"/>
  <c r="DN37" i="26"/>
  <c r="DF37" i="26"/>
  <c r="DD37" i="26"/>
  <c r="DB37" i="26"/>
  <c r="CX37" i="26"/>
  <c r="EI37" i="26"/>
  <c r="EG37" i="26"/>
  <c r="EF37" i="26"/>
  <c r="EE37" i="26"/>
  <c r="EC37" i="26"/>
  <c r="EB37" i="26"/>
  <c r="EA37" i="26"/>
  <c r="DZ37" i="26"/>
  <c r="DY37" i="26"/>
  <c r="DX37" i="26"/>
  <c r="DW37" i="26"/>
  <c r="DU37" i="26"/>
  <c r="DS37" i="26"/>
  <c r="DQ37" i="26"/>
  <c r="DP37" i="26"/>
  <c r="DO37" i="26"/>
  <c r="DM37" i="26"/>
  <c r="DL37" i="26"/>
  <c r="DK37" i="26"/>
  <c r="DJ37" i="26"/>
  <c r="DI37" i="26"/>
  <c r="DH37" i="26"/>
  <c r="DG37" i="26"/>
  <c r="DE37" i="26"/>
  <c r="DC37" i="26"/>
  <c r="DA37" i="26"/>
  <c r="CZ37" i="26"/>
  <c r="CY37" i="26"/>
  <c r="CW37" i="26"/>
  <c r="CV37" i="26"/>
  <c r="CU37" i="26"/>
  <c r="CT37" i="26"/>
  <c r="CS37" i="26"/>
  <c r="EG36" i="26"/>
  <c r="DV36" i="26"/>
  <c r="DU36" i="26"/>
  <c r="DQ36" i="26"/>
  <c r="DF36" i="26"/>
  <c r="DE36" i="26"/>
  <c r="DA36" i="26"/>
  <c r="EJ36" i="26"/>
  <c r="EI36" i="26"/>
  <c r="EH36" i="26"/>
  <c r="EF36" i="26"/>
  <c r="EE36" i="26"/>
  <c r="ED36" i="26"/>
  <c r="EC36" i="26"/>
  <c r="EB36" i="26"/>
  <c r="EA36" i="26"/>
  <c r="DZ36" i="26"/>
  <c r="DY36" i="26"/>
  <c r="DX36" i="26"/>
  <c r="DW36" i="26"/>
  <c r="DT36" i="26"/>
  <c r="DS36" i="26"/>
  <c r="DR36" i="26"/>
  <c r="DP36" i="26"/>
  <c r="DO36" i="26"/>
  <c r="DN36" i="26"/>
  <c r="DM36" i="26"/>
  <c r="DL36" i="26"/>
  <c r="DK36" i="26"/>
  <c r="DJ36" i="26"/>
  <c r="DI36" i="26"/>
  <c r="DH36" i="26"/>
  <c r="DG36" i="26"/>
  <c r="DD36" i="26"/>
  <c r="DC36" i="26"/>
  <c r="DB36" i="26"/>
  <c r="CZ36" i="26"/>
  <c r="CY36" i="26"/>
  <c r="CX36" i="26"/>
  <c r="CW36" i="26"/>
  <c r="CV36" i="26"/>
  <c r="CU36" i="26"/>
  <c r="CT36" i="26"/>
  <c r="CS36" i="26"/>
  <c r="EF35" i="26"/>
  <c r="EB35" i="26"/>
  <c r="DP35" i="26"/>
  <c r="DL35" i="26"/>
  <c r="CZ35" i="26"/>
  <c r="CV35" i="26"/>
  <c r="EJ35" i="26"/>
  <c r="EI35" i="26"/>
  <c r="EH35" i="26"/>
  <c r="EG35" i="26"/>
  <c r="EE35" i="26"/>
  <c r="ED35" i="26"/>
  <c r="EC35" i="26"/>
  <c r="EA35" i="26"/>
  <c r="DZ35" i="26"/>
  <c r="DY35" i="26"/>
  <c r="DX35" i="26"/>
  <c r="DW35" i="26"/>
  <c r="DV35" i="26"/>
  <c r="DU35" i="26"/>
  <c r="DT35" i="26"/>
  <c r="DS35" i="26"/>
  <c r="DR35" i="26"/>
  <c r="DQ35" i="26"/>
  <c r="DO35" i="26"/>
  <c r="DN35" i="26"/>
  <c r="DM35" i="26"/>
  <c r="DK35" i="26"/>
  <c r="DJ35" i="26"/>
  <c r="DI35" i="26"/>
  <c r="DH35" i="26"/>
  <c r="DG35" i="26"/>
  <c r="DF35" i="26"/>
  <c r="DE35" i="26"/>
  <c r="DD35" i="26"/>
  <c r="DC35" i="26"/>
  <c r="DB35" i="26"/>
  <c r="DA35" i="26"/>
  <c r="CY35" i="26"/>
  <c r="CX35" i="26"/>
  <c r="CW35" i="26"/>
  <c r="CU35" i="26"/>
  <c r="CT35" i="26"/>
  <c r="CS35" i="26"/>
  <c r="EC34" i="26"/>
  <c r="DM34" i="26"/>
  <c r="CW34" i="26"/>
  <c r="EJ34" i="26"/>
  <c r="EI34" i="26"/>
  <c r="EH34" i="26"/>
  <c r="EG34" i="26"/>
  <c r="EF34" i="26"/>
  <c r="EE34" i="26"/>
  <c r="ED34" i="26"/>
  <c r="EB34" i="26"/>
  <c r="EA34" i="26"/>
  <c r="DZ34" i="26"/>
  <c r="DY34" i="26"/>
  <c r="DX34" i="26"/>
  <c r="DW34" i="26"/>
  <c r="DV34" i="26"/>
  <c r="DU34" i="26"/>
  <c r="DT34" i="26"/>
  <c r="DS34" i="26"/>
  <c r="DR34" i="26"/>
  <c r="DQ34" i="26"/>
  <c r="DP34" i="26"/>
  <c r="DO34" i="26"/>
  <c r="DN34" i="26"/>
  <c r="DL34" i="26"/>
  <c r="DK34" i="26"/>
  <c r="DJ34" i="26"/>
  <c r="DI34" i="26"/>
  <c r="DH34" i="26"/>
  <c r="DG34" i="26"/>
  <c r="DF34" i="26"/>
  <c r="DE34" i="26"/>
  <c r="DD34" i="26"/>
  <c r="DC34" i="26"/>
  <c r="DB34" i="26"/>
  <c r="DA34" i="26"/>
  <c r="CZ34" i="26"/>
  <c r="CY34" i="26"/>
  <c r="CX34" i="26"/>
  <c r="CV34" i="26"/>
  <c r="CU34" i="26"/>
  <c r="CT34" i="26"/>
  <c r="CS34" i="26"/>
  <c r="EH33" i="26"/>
  <c r="DZ33" i="26"/>
  <c r="DV33" i="26"/>
  <c r="DR33" i="26"/>
  <c r="DJ33" i="26"/>
  <c r="DF33" i="26"/>
  <c r="DB33" i="26"/>
  <c r="CT33" i="26"/>
  <c r="EJ33" i="26"/>
  <c r="EI33" i="26"/>
  <c r="EG33" i="26"/>
  <c r="EF33" i="26"/>
  <c r="EE33" i="26"/>
  <c r="ED33" i="26"/>
  <c r="EC33" i="26"/>
  <c r="EB33" i="26"/>
  <c r="EA33" i="26"/>
  <c r="DY33" i="26"/>
  <c r="DX33" i="26"/>
  <c r="DW33" i="26"/>
  <c r="DU33" i="26"/>
  <c r="DT33" i="26"/>
  <c r="DS33" i="26"/>
  <c r="DQ33" i="26"/>
  <c r="DP33" i="26"/>
  <c r="DO33" i="26"/>
  <c r="DN33" i="26"/>
  <c r="DM33" i="26"/>
  <c r="DL33" i="26"/>
  <c r="DK33" i="26"/>
  <c r="DI33" i="26"/>
  <c r="DH33" i="26"/>
  <c r="DG33" i="26"/>
  <c r="DE33" i="26"/>
  <c r="DD33" i="26"/>
  <c r="DC33" i="26"/>
  <c r="DA33" i="26"/>
  <c r="CZ33" i="26"/>
  <c r="CY33" i="26"/>
  <c r="CX33" i="26"/>
  <c r="CW33" i="26"/>
  <c r="CV33" i="26"/>
  <c r="CU33" i="26"/>
  <c r="CS33" i="26"/>
  <c r="DW32" i="26"/>
  <c r="DG32" i="26"/>
  <c r="EJ32" i="26"/>
  <c r="EI32" i="26"/>
  <c r="EH32" i="26"/>
  <c r="EG32" i="26"/>
  <c r="EF32" i="26"/>
  <c r="EE32" i="26"/>
  <c r="ED32" i="26"/>
  <c r="EC32" i="26"/>
  <c r="EB32" i="26"/>
  <c r="EA32" i="26"/>
  <c r="DZ32" i="26"/>
  <c r="DY32" i="26"/>
  <c r="DX32" i="26"/>
  <c r="DV32" i="26"/>
  <c r="DU32" i="26"/>
  <c r="DT32" i="26"/>
  <c r="DS32" i="26"/>
  <c r="DR32" i="26"/>
  <c r="DQ32" i="26"/>
  <c r="DP32" i="26"/>
  <c r="DO32" i="26"/>
  <c r="DN32" i="26"/>
  <c r="DM32" i="26"/>
  <c r="DL32" i="26"/>
  <c r="DK32" i="26"/>
  <c r="DJ32" i="26"/>
  <c r="DI32" i="26"/>
  <c r="DH32" i="26"/>
  <c r="DF32" i="26"/>
  <c r="DE32" i="26"/>
  <c r="DD32" i="26"/>
  <c r="DC32" i="26"/>
  <c r="DB32" i="26"/>
  <c r="DA32" i="26"/>
  <c r="CZ32" i="26"/>
  <c r="CY32" i="26"/>
  <c r="CX32" i="26"/>
  <c r="CW32" i="26"/>
  <c r="CV32" i="26"/>
  <c r="CU32" i="26"/>
  <c r="CT32" i="26"/>
  <c r="CS32" i="26"/>
  <c r="EJ31" i="26"/>
  <c r="EF31" i="26"/>
  <c r="EB31" i="26"/>
  <c r="DT31" i="26"/>
  <c r="DP31" i="26"/>
  <c r="DL31" i="26"/>
  <c r="DD31" i="26"/>
  <c r="CZ31" i="26"/>
  <c r="CV31" i="26"/>
  <c r="EI31" i="26"/>
  <c r="EH31" i="26"/>
  <c r="EG31" i="26"/>
  <c r="EE31" i="26"/>
  <c r="ED31" i="26"/>
  <c r="EC31" i="26"/>
  <c r="EA31" i="26"/>
  <c r="DZ31" i="26"/>
  <c r="DY31" i="26"/>
  <c r="DX31" i="26"/>
  <c r="DW31" i="26"/>
  <c r="DV31" i="26"/>
  <c r="DU31" i="26"/>
  <c r="DS31" i="26"/>
  <c r="DR31" i="26"/>
  <c r="DQ31" i="26"/>
  <c r="DO31" i="26"/>
  <c r="DN31" i="26"/>
  <c r="DM31" i="26"/>
  <c r="DK31" i="26"/>
  <c r="DJ31" i="26"/>
  <c r="DI31" i="26"/>
  <c r="DH31" i="26"/>
  <c r="DG31" i="26"/>
  <c r="DF31" i="26"/>
  <c r="DE31" i="26"/>
  <c r="DC31" i="26"/>
  <c r="DB31" i="26"/>
  <c r="DA31" i="26"/>
  <c r="CY31" i="26"/>
  <c r="CX31" i="26"/>
  <c r="CW31" i="26"/>
  <c r="CU31" i="26"/>
  <c r="CT31" i="26"/>
  <c r="CS31" i="26"/>
  <c r="EG30" i="26"/>
  <c r="EC30" i="26"/>
  <c r="DQ30" i="26"/>
  <c r="DM30" i="26"/>
  <c r="DA30" i="26"/>
  <c r="CW30" i="26"/>
  <c r="EJ30" i="26"/>
  <c r="EI30" i="26"/>
  <c r="EH30" i="26"/>
  <c r="EF30" i="26"/>
  <c r="EE30" i="26"/>
  <c r="ED30" i="26"/>
  <c r="EB30" i="26"/>
  <c r="EA30" i="26"/>
  <c r="DZ30" i="26"/>
  <c r="DY30" i="26"/>
  <c r="DX30" i="26"/>
  <c r="DW30" i="26"/>
  <c r="DV30" i="26"/>
  <c r="DU30" i="26"/>
  <c r="DT30" i="26"/>
  <c r="DS30" i="26"/>
  <c r="DR30" i="26"/>
  <c r="DP30" i="26"/>
  <c r="DO30" i="26"/>
  <c r="DN30" i="26"/>
  <c r="DL30" i="26"/>
  <c r="DK30" i="26"/>
  <c r="DJ30" i="26"/>
  <c r="DI30" i="26"/>
  <c r="DH30" i="26"/>
  <c r="DG30" i="26"/>
  <c r="DF30" i="26"/>
  <c r="DE30" i="26"/>
  <c r="DD30" i="26"/>
  <c r="DC30" i="26"/>
  <c r="DB30" i="26"/>
  <c r="CZ30" i="26"/>
  <c r="CY30" i="26"/>
  <c r="CX30" i="26"/>
  <c r="CV30" i="26"/>
  <c r="CU30" i="26"/>
  <c r="CT30" i="26"/>
  <c r="CS30" i="26"/>
  <c r="EJ29" i="26"/>
  <c r="EI29" i="26"/>
  <c r="EH29" i="26"/>
  <c r="EG29" i="26"/>
  <c r="EF29" i="26"/>
  <c r="EE29" i="26"/>
  <c r="ED29" i="26"/>
  <c r="EC29" i="26"/>
  <c r="EB29" i="26"/>
  <c r="EA29" i="26"/>
  <c r="DZ29" i="26"/>
  <c r="DY29" i="26"/>
  <c r="DX29" i="26"/>
  <c r="DW29" i="26"/>
  <c r="DV29" i="26"/>
  <c r="DU29" i="26"/>
  <c r="DT29" i="26"/>
  <c r="DS29" i="26"/>
  <c r="DR29" i="26"/>
  <c r="DQ29" i="26"/>
  <c r="DP29" i="26"/>
  <c r="DO29" i="26"/>
  <c r="DN29" i="26"/>
  <c r="DM29" i="26"/>
  <c r="DL29" i="26"/>
  <c r="DK29" i="26"/>
  <c r="DJ29" i="26"/>
  <c r="DI29" i="26"/>
  <c r="DH29" i="26"/>
  <c r="DG29" i="26"/>
  <c r="DF29" i="26"/>
  <c r="DE29" i="26"/>
  <c r="DD29" i="26"/>
  <c r="DC29" i="26"/>
  <c r="DB29" i="26"/>
  <c r="DA29" i="26"/>
  <c r="CZ29" i="26"/>
  <c r="CY29" i="26"/>
  <c r="CX29" i="26"/>
  <c r="CW29" i="26"/>
  <c r="CV29" i="26"/>
  <c r="CU29" i="26"/>
  <c r="CT29" i="26"/>
  <c r="CS29" i="26"/>
  <c r="EA28" i="26"/>
  <c r="DW28" i="26"/>
  <c r="DK28" i="26"/>
  <c r="DG28" i="26"/>
  <c r="CU28" i="26"/>
  <c r="EJ28" i="26"/>
  <c r="EI28" i="26"/>
  <c r="EH28" i="26"/>
  <c r="EG28" i="26"/>
  <c r="EF28" i="26"/>
  <c r="EE28" i="26"/>
  <c r="ED28" i="26"/>
  <c r="EC28" i="26"/>
  <c r="EB28" i="26"/>
  <c r="DZ28" i="26"/>
  <c r="DY28" i="26"/>
  <c r="DX28" i="26"/>
  <c r="DV28" i="26"/>
  <c r="DU28" i="26"/>
  <c r="DT28" i="26"/>
  <c r="DS28" i="26"/>
  <c r="DR28" i="26"/>
  <c r="DQ28" i="26"/>
  <c r="DP28" i="26"/>
  <c r="DO28" i="26"/>
  <c r="DN28" i="26"/>
  <c r="DM28" i="26"/>
  <c r="DL28" i="26"/>
  <c r="DJ28" i="26"/>
  <c r="DI28" i="26"/>
  <c r="DH28" i="26"/>
  <c r="DF28" i="26"/>
  <c r="DE28" i="26"/>
  <c r="DD28" i="26"/>
  <c r="DC28" i="26"/>
  <c r="DB28" i="26"/>
  <c r="DA28" i="26"/>
  <c r="CZ28" i="26"/>
  <c r="CY28" i="26"/>
  <c r="CX28" i="26"/>
  <c r="CW28" i="26"/>
  <c r="CV28" i="26"/>
  <c r="CT28" i="26"/>
  <c r="CS28" i="26"/>
  <c r="EJ27" i="26"/>
  <c r="EI27" i="26"/>
  <c r="EH27" i="26"/>
  <c r="EG27" i="26"/>
  <c r="EF27" i="26"/>
  <c r="EE27" i="26"/>
  <c r="ED27" i="26"/>
  <c r="EC27" i="26"/>
  <c r="EB27" i="26"/>
  <c r="EA27" i="26"/>
  <c r="DZ27" i="26"/>
  <c r="DY27" i="26"/>
  <c r="DX27" i="26"/>
  <c r="DW27" i="26"/>
  <c r="DV27" i="26"/>
  <c r="DU27" i="26"/>
  <c r="DT27" i="26"/>
  <c r="DS27" i="26"/>
  <c r="DR27" i="26"/>
  <c r="DQ27" i="26"/>
  <c r="DP27" i="26"/>
  <c r="DO27" i="26"/>
  <c r="DN27" i="26"/>
  <c r="DM27" i="26"/>
  <c r="DL27" i="26"/>
  <c r="DK27" i="26"/>
  <c r="DJ27" i="26"/>
  <c r="DI27" i="26"/>
  <c r="DH27" i="26"/>
  <c r="DG27" i="26"/>
  <c r="DF27" i="26"/>
  <c r="DE27" i="26"/>
  <c r="DD27" i="26"/>
  <c r="DC27" i="26"/>
  <c r="DB27" i="26"/>
  <c r="DA27" i="26"/>
  <c r="CZ27" i="26"/>
  <c r="CY27" i="26"/>
  <c r="CX27" i="26"/>
  <c r="CW27" i="26"/>
  <c r="CV27" i="26"/>
  <c r="CU27" i="26"/>
  <c r="CT27" i="26"/>
  <c r="CS27" i="26"/>
  <c r="EG26" i="26"/>
  <c r="EC26" i="26"/>
  <c r="DU26" i="26"/>
  <c r="DQ26" i="26"/>
  <c r="DM26" i="26"/>
  <c r="DE26" i="26"/>
  <c r="DA26" i="26"/>
  <c r="CW26" i="26"/>
  <c r="EJ26" i="26"/>
  <c r="EI26" i="26"/>
  <c r="EH26" i="26"/>
  <c r="EF26" i="26"/>
  <c r="EE26" i="26"/>
  <c r="ED26" i="26"/>
  <c r="EB26" i="26"/>
  <c r="EA26" i="26"/>
  <c r="DZ26" i="26"/>
  <c r="DY26" i="26"/>
  <c r="DX26" i="26"/>
  <c r="DW26" i="26"/>
  <c r="DV26" i="26"/>
  <c r="DT26" i="26"/>
  <c r="DS26" i="26"/>
  <c r="DR26" i="26"/>
  <c r="DP26" i="26"/>
  <c r="DO26" i="26"/>
  <c r="DN26" i="26"/>
  <c r="DL26" i="26"/>
  <c r="DK26" i="26"/>
  <c r="DJ26" i="26"/>
  <c r="DI26" i="26"/>
  <c r="DH26" i="26"/>
  <c r="DG26" i="26"/>
  <c r="DF26" i="26"/>
  <c r="DD26" i="26"/>
  <c r="DC26" i="26"/>
  <c r="DB26" i="26"/>
  <c r="CZ26" i="26"/>
  <c r="CY26" i="26"/>
  <c r="CX26" i="26"/>
  <c r="CV26" i="26"/>
  <c r="CU26" i="26"/>
  <c r="CT26" i="26"/>
  <c r="CS26" i="26"/>
  <c r="EH25" i="26"/>
  <c r="DR25" i="26"/>
  <c r="DB25" i="26"/>
  <c r="EJ25" i="26"/>
  <c r="EI25" i="26"/>
  <c r="EG25" i="26"/>
  <c r="EF25" i="26"/>
  <c r="EE25" i="26"/>
  <c r="ED25" i="26"/>
  <c r="EC25" i="26"/>
  <c r="EB25" i="26"/>
  <c r="EA25" i="26"/>
  <c r="DZ25" i="26"/>
  <c r="DY25" i="26"/>
  <c r="DX25" i="26"/>
  <c r="DW25" i="26"/>
  <c r="DV25" i="26"/>
  <c r="DU25" i="26"/>
  <c r="DT25" i="26"/>
  <c r="DS25" i="26"/>
  <c r="DQ25" i="26"/>
  <c r="DP25" i="26"/>
  <c r="DO25" i="26"/>
  <c r="DN25" i="26"/>
  <c r="DM25" i="26"/>
  <c r="DL25" i="26"/>
  <c r="DK25" i="26"/>
  <c r="DJ25" i="26"/>
  <c r="DI25" i="26"/>
  <c r="DH25" i="26"/>
  <c r="DG25" i="26"/>
  <c r="DF25" i="26"/>
  <c r="DE25" i="26"/>
  <c r="DD25" i="26"/>
  <c r="DC25" i="26"/>
  <c r="DA25" i="26"/>
  <c r="CZ25" i="26"/>
  <c r="CY25" i="26"/>
  <c r="CX25" i="26"/>
  <c r="CW25" i="26"/>
  <c r="CV25" i="26"/>
  <c r="CU25" i="26"/>
  <c r="CT25" i="26"/>
  <c r="CS25" i="26"/>
  <c r="EE24" i="26"/>
  <c r="EA24" i="26"/>
  <c r="DW24" i="26"/>
  <c r="DO24" i="26"/>
  <c r="DK24" i="26"/>
  <c r="DG24" i="26"/>
  <c r="CY24" i="26"/>
  <c r="CU24" i="26"/>
  <c r="EJ24" i="26"/>
  <c r="EI24" i="26"/>
  <c r="EH24" i="26"/>
  <c r="EG24" i="26"/>
  <c r="EF24" i="26"/>
  <c r="ED24" i="26"/>
  <c r="EC24" i="26"/>
  <c r="EB24" i="26"/>
  <c r="DZ24" i="26"/>
  <c r="DY24" i="26"/>
  <c r="DX24" i="26"/>
  <c r="DV24" i="26"/>
  <c r="DU24" i="26"/>
  <c r="DT24" i="26"/>
  <c r="DS24" i="26"/>
  <c r="DR24" i="26"/>
  <c r="DQ24" i="26"/>
  <c r="DP24" i="26"/>
  <c r="DN24" i="26"/>
  <c r="DM24" i="26"/>
  <c r="DL24" i="26"/>
  <c r="DJ24" i="26"/>
  <c r="DI24" i="26"/>
  <c r="DH24" i="26"/>
  <c r="DF24" i="26"/>
  <c r="DE24" i="26"/>
  <c r="DD24" i="26"/>
  <c r="DC24" i="26"/>
  <c r="DB24" i="26"/>
  <c r="DA24" i="26"/>
  <c r="CZ24" i="26"/>
  <c r="CX24" i="26"/>
  <c r="CW24" i="26"/>
  <c r="CV24" i="26"/>
  <c r="CT24" i="26"/>
  <c r="CS24" i="26"/>
  <c r="EB23" i="26"/>
  <c r="DL23" i="26"/>
  <c r="CV23" i="26"/>
  <c r="EJ23" i="26"/>
  <c r="EI23" i="26"/>
  <c r="EH23" i="26"/>
  <c r="EG23" i="26"/>
  <c r="EF23" i="26"/>
  <c r="EE23" i="26"/>
  <c r="ED23" i="26"/>
  <c r="EC23" i="26"/>
  <c r="EA23" i="26"/>
  <c r="DZ23" i="26"/>
  <c r="DY23" i="26"/>
  <c r="DX23" i="26"/>
  <c r="DW23" i="26"/>
  <c r="DV23" i="26"/>
  <c r="DU23" i="26"/>
  <c r="DT23" i="26"/>
  <c r="DS23" i="26"/>
  <c r="DR23" i="26"/>
  <c r="DQ23" i="26"/>
  <c r="DP23" i="26"/>
  <c r="DO23" i="26"/>
  <c r="DN23" i="26"/>
  <c r="DM23" i="26"/>
  <c r="DK23" i="26"/>
  <c r="DJ23" i="26"/>
  <c r="DI23" i="26"/>
  <c r="DH23" i="26"/>
  <c r="DG23" i="26"/>
  <c r="DF23" i="26"/>
  <c r="DE23" i="26"/>
  <c r="DD23" i="26"/>
  <c r="DC23" i="26"/>
  <c r="DB23" i="26"/>
  <c r="DA23" i="26"/>
  <c r="CZ23" i="26"/>
  <c r="CY23" i="26"/>
  <c r="CX23" i="26"/>
  <c r="CW23" i="26"/>
  <c r="CU23" i="26"/>
  <c r="CT23" i="26"/>
  <c r="CS23" i="26"/>
  <c r="EJ22" i="26"/>
  <c r="EI22" i="26"/>
  <c r="EH22" i="26"/>
  <c r="EG22" i="26"/>
  <c r="EF22" i="26"/>
  <c r="EE22" i="26"/>
  <c r="ED22" i="26"/>
  <c r="EC22" i="26"/>
  <c r="EB22" i="26"/>
  <c r="EA22" i="26"/>
  <c r="DZ22" i="26"/>
  <c r="DY22" i="26"/>
  <c r="DX22" i="26"/>
  <c r="DW22" i="26"/>
  <c r="DV22" i="26"/>
  <c r="DU22" i="26"/>
  <c r="DT22" i="26"/>
  <c r="DS22" i="26"/>
  <c r="DR22" i="26"/>
  <c r="DQ22" i="26"/>
  <c r="DP22" i="26"/>
  <c r="DO22" i="26"/>
  <c r="DN22" i="26"/>
  <c r="DM22" i="26"/>
  <c r="DL22" i="26"/>
  <c r="DK22" i="26"/>
  <c r="DJ22" i="26"/>
  <c r="DI22" i="26"/>
  <c r="DH22" i="26"/>
  <c r="DG22" i="26"/>
  <c r="DF22" i="26"/>
  <c r="DE22" i="26"/>
  <c r="DD22" i="26"/>
  <c r="DC22" i="26"/>
  <c r="DB22" i="26"/>
  <c r="DA22" i="26"/>
  <c r="CZ22" i="26"/>
  <c r="CY22" i="26"/>
  <c r="CX22" i="26"/>
  <c r="CW22" i="26"/>
  <c r="CV22" i="26"/>
  <c r="CU22" i="26"/>
  <c r="CT22" i="26"/>
  <c r="CS22" i="26"/>
  <c r="EH21" i="26"/>
  <c r="DV21" i="26"/>
  <c r="DR21" i="26"/>
  <c r="DF21" i="26"/>
  <c r="DB21" i="26"/>
  <c r="EJ21" i="26"/>
  <c r="EI21" i="26"/>
  <c r="EG21" i="26"/>
  <c r="EF21" i="26"/>
  <c r="EE21" i="26"/>
  <c r="ED21" i="26"/>
  <c r="EC21" i="26"/>
  <c r="EB21" i="26"/>
  <c r="EA21" i="26"/>
  <c r="DZ21" i="26"/>
  <c r="DY21" i="26"/>
  <c r="DX21" i="26"/>
  <c r="DW21" i="26"/>
  <c r="DU21" i="26"/>
  <c r="DT21" i="26"/>
  <c r="DS21" i="26"/>
  <c r="DQ21" i="26"/>
  <c r="DP21" i="26"/>
  <c r="DO21" i="26"/>
  <c r="DN21" i="26"/>
  <c r="DM21" i="26"/>
  <c r="DL21" i="26"/>
  <c r="DK21" i="26"/>
  <c r="DJ21" i="26"/>
  <c r="DI21" i="26"/>
  <c r="DH21" i="26"/>
  <c r="DG21" i="26"/>
  <c r="DE21" i="26"/>
  <c r="DD21" i="26"/>
  <c r="DC21" i="26"/>
  <c r="DA21" i="26"/>
  <c r="CZ21" i="26"/>
  <c r="CY21" i="26"/>
  <c r="CX21" i="26"/>
  <c r="CW21" i="26"/>
  <c r="CV21" i="26"/>
  <c r="CU21" i="26"/>
  <c r="CT21" i="26"/>
  <c r="CS21" i="26"/>
  <c r="EJ20" i="26"/>
  <c r="EI20" i="26"/>
  <c r="EH20" i="26"/>
  <c r="EG20" i="26"/>
  <c r="EF20" i="26"/>
  <c r="EE20" i="26"/>
  <c r="ED20" i="26"/>
  <c r="EC20" i="26"/>
  <c r="EB20" i="26"/>
  <c r="EA20" i="26"/>
  <c r="DZ20" i="26"/>
  <c r="DY20" i="26"/>
  <c r="DX20" i="26"/>
  <c r="DW20" i="26"/>
  <c r="DV20" i="26"/>
  <c r="DU20" i="26"/>
  <c r="DT20" i="26"/>
  <c r="DS20" i="26"/>
  <c r="DR20" i="26"/>
  <c r="DQ20" i="26"/>
  <c r="DP20" i="26"/>
  <c r="DO20" i="26"/>
  <c r="DN20" i="26"/>
  <c r="DM20" i="26"/>
  <c r="DL20" i="26"/>
  <c r="DK20" i="26"/>
  <c r="DJ20" i="26"/>
  <c r="DI20" i="26"/>
  <c r="DH20" i="26"/>
  <c r="DG20" i="26"/>
  <c r="DF20" i="26"/>
  <c r="DE20" i="26"/>
  <c r="DD20" i="26"/>
  <c r="DC20" i="26"/>
  <c r="DB20" i="26"/>
  <c r="DA20" i="26"/>
  <c r="CZ20" i="26"/>
  <c r="CY20" i="26"/>
  <c r="CX20" i="26"/>
  <c r="CW20" i="26"/>
  <c r="CV20" i="26"/>
  <c r="CU20" i="26"/>
  <c r="CT20" i="26"/>
  <c r="CS20" i="26"/>
  <c r="EF19" i="26"/>
  <c r="EB19" i="26"/>
  <c r="DP19" i="26"/>
  <c r="DL19" i="26"/>
  <c r="CZ19" i="26"/>
  <c r="CV19" i="26"/>
  <c r="EJ19" i="26"/>
  <c r="EI19" i="26"/>
  <c r="EH19" i="26"/>
  <c r="EG19" i="26"/>
  <c r="EE19" i="26"/>
  <c r="ED19" i="26"/>
  <c r="EC19" i="26"/>
  <c r="EA19" i="26"/>
  <c r="DZ19" i="26"/>
  <c r="DY19" i="26"/>
  <c r="DX19" i="26"/>
  <c r="DW19" i="26"/>
  <c r="DV19" i="26"/>
  <c r="DU19" i="26"/>
  <c r="DT19" i="26"/>
  <c r="DS19" i="26"/>
  <c r="DR19" i="26"/>
  <c r="DQ19" i="26"/>
  <c r="DO19" i="26"/>
  <c r="DN19" i="26"/>
  <c r="DM19" i="26"/>
  <c r="DK19" i="26"/>
  <c r="DJ19" i="26"/>
  <c r="DI19" i="26"/>
  <c r="DH19" i="26"/>
  <c r="DG19" i="26"/>
  <c r="DF19" i="26"/>
  <c r="DE19" i="26"/>
  <c r="DD19" i="26"/>
  <c r="DC19" i="26"/>
  <c r="DB19" i="26"/>
  <c r="DA19" i="26"/>
  <c r="CY19" i="26"/>
  <c r="CX19" i="26"/>
  <c r="CW19" i="26"/>
  <c r="CU19" i="26"/>
  <c r="CT19" i="26"/>
  <c r="CS19" i="26"/>
  <c r="EC18" i="26"/>
  <c r="DM18" i="26"/>
  <c r="CW18" i="26"/>
  <c r="EJ18" i="26"/>
  <c r="EI18" i="26"/>
  <c r="EH18" i="26"/>
  <c r="EG18" i="26"/>
  <c r="EF18" i="26"/>
  <c r="EE18" i="26"/>
  <c r="ED18" i="26"/>
  <c r="EB18" i="26"/>
  <c r="EA18" i="26"/>
  <c r="DZ18" i="26"/>
  <c r="DY18" i="26"/>
  <c r="DX18" i="26"/>
  <c r="DW18" i="26"/>
  <c r="DV18" i="26"/>
  <c r="DU18" i="26"/>
  <c r="DT18" i="26"/>
  <c r="DS18" i="26"/>
  <c r="DR18" i="26"/>
  <c r="DQ18" i="26"/>
  <c r="DP18" i="26"/>
  <c r="DO18" i="26"/>
  <c r="DN18" i="26"/>
  <c r="DL18" i="26"/>
  <c r="DK18" i="26"/>
  <c r="DJ18" i="26"/>
  <c r="DI18" i="26"/>
  <c r="DH18" i="26"/>
  <c r="DG18" i="26"/>
  <c r="DF18" i="26"/>
  <c r="DE18" i="26"/>
  <c r="DD18" i="26"/>
  <c r="DC18" i="26"/>
  <c r="DB18" i="26"/>
  <c r="DA18" i="26"/>
  <c r="CZ18" i="26"/>
  <c r="CY18" i="26"/>
  <c r="CX18" i="26"/>
  <c r="CV18" i="26"/>
  <c r="CU18" i="26"/>
  <c r="CT18" i="26"/>
  <c r="CS18" i="26"/>
  <c r="DZ17" i="26"/>
  <c r="DV17" i="26"/>
  <c r="DJ17" i="26"/>
  <c r="DF17" i="26"/>
  <c r="CX17" i="26"/>
  <c r="CW17" i="26"/>
  <c r="EJ17" i="26"/>
  <c r="EI17" i="26"/>
  <c r="EH17" i="26"/>
  <c r="EG17" i="26"/>
  <c r="EF17" i="26"/>
  <c r="EE17" i="26"/>
  <c r="ED17" i="26"/>
  <c r="EC17" i="26"/>
  <c r="EB17" i="26"/>
  <c r="EA17" i="26"/>
  <c r="DY17" i="26"/>
  <c r="DX17" i="26"/>
  <c r="DW17" i="26"/>
  <c r="DU17" i="26"/>
  <c r="DT17" i="26"/>
  <c r="DS17" i="26"/>
  <c r="DR17" i="26"/>
  <c r="DQ17" i="26"/>
  <c r="DP17" i="26"/>
  <c r="DO17" i="26"/>
  <c r="DN17" i="26"/>
  <c r="DM17" i="26"/>
  <c r="DL17" i="26"/>
  <c r="DK17" i="26"/>
  <c r="DI17" i="26"/>
  <c r="DH17" i="26"/>
  <c r="DG17" i="26"/>
  <c r="DE17" i="26"/>
  <c r="DD17" i="26"/>
  <c r="DC17" i="26"/>
  <c r="DB17" i="26"/>
  <c r="DA17" i="26"/>
  <c r="CZ17" i="26"/>
  <c r="CY17" i="26"/>
  <c r="CV17" i="26"/>
  <c r="CU17" i="26"/>
  <c r="CT17" i="26"/>
  <c r="CS17" i="26"/>
  <c r="EI16" i="26"/>
  <c r="EE16" i="26"/>
  <c r="EA16" i="26"/>
  <c r="DW16" i="26"/>
  <c r="DS16" i="26"/>
  <c r="DO16" i="26"/>
  <c r="DK16" i="26"/>
  <c r="DG16" i="26"/>
  <c r="DC16" i="26"/>
  <c r="CY16" i="26"/>
  <c r="CU16" i="26"/>
  <c r="EJ16" i="26"/>
  <c r="EH16" i="26"/>
  <c r="EG16" i="26"/>
  <c r="EF16" i="26"/>
  <c r="ED16" i="26"/>
  <c r="EC16" i="26"/>
  <c r="EB16" i="26"/>
  <c r="DZ16" i="26"/>
  <c r="DY16" i="26"/>
  <c r="DX16" i="26"/>
  <c r="DV16" i="26"/>
  <c r="DU16" i="26"/>
  <c r="DT16" i="26"/>
  <c r="DR16" i="26"/>
  <c r="DQ16" i="26"/>
  <c r="DP16" i="26"/>
  <c r="DN16" i="26"/>
  <c r="DM16" i="26"/>
  <c r="DL16" i="26"/>
  <c r="DJ16" i="26"/>
  <c r="DI16" i="26"/>
  <c r="DH16" i="26"/>
  <c r="DF16" i="26"/>
  <c r="DE16" i="26"/>
  <c r="DD16" i="26"/>
  <c r="DB16" i="26"/>
  <c r="DA16" i="26"/>
  <c r="CZ16" i="26"/>
  <c r="CX16" i="26"/>
  <c r="CW16" i="26"/>
  <c r="CV16" i="26"/>
  <c r="CT16" i="26"/>
  <c r="CS16" i="26"/>
  <c r="EJ15" i="26"/>
  <c r="EI15" i="26"/>
  <c r="EH15" i="26"/>
  <c r="EG15" i="26"/>
  <c r="EF15" i="26"/>
  <c r="EE15" i="26"/>
  <c r="ED15" i="26"/>
  <c r="EC15" i="26"/>
  <c r="EB15" i="26"/>
  <c r="EA15" i="26"/>
  <c r="DZ15" i="26"/>
  <c r="DY15" i="26"/>
  <c r="DX15" i="26"/>
  <c r="DW15" i="26"/>
  <c r="DV15" i="26"/>
  <c r="DU15" i="26"/>
  <c r="DT15" i="26"/>
  <c r="DS15" i="26"/>
  <c r="DR15" i="26"/>
  <c r="DQ15" i="26"/>
  <c r="DP15" i="26"/>
  <c r="DO15" i="26"/>
  <c r="DN15" i="26"/>
  <c r="DM15" i="26"/>
  <c r="DL15" i="26"/>
  <c r="DK15" i="26"/>
  <c r="DJ15" i="26"/>
  <c r="DI15" i="26"/>
  <c r="DH15" i="26"/>
  <c r="DG15" i="26"/>
  <c r="DF15" i="26"/>
  <c r="DE15" i="26"/>
  <c r="DD15" i="26"/>
  <c r="DC15" i="26"/>
  <c r="DB15" i="26"/>
  <c r="DA15" i="26"/>
  <c r="CZ15" i="26"/>
  <c r="CY15" i="26"/>
  <c r="CX15" i="26"/>
  <c r="CW15" i="26"/>
  <c r="CV15" i="26"/>
  <c r="CU15" i="26"/>
  <c r="CT15" i="26"/>
  <c r="CS15" i="26"/>
  <c r="EJ14" i="26"/>
  <c r="EC14" i="26"/>
  <c r="EB14" i="26"/>
  <c r="DU14" i="26"/>
  <c r="DT14" i="26"/>
  <c r="DM14" i="26"/>
  <c r="DL14" i="26"/>
  <c r="DE14" i="26"/>
  <c r="DD14" i="26"/>
  <c r="CW14" i="26"/>
  <c r="CV14" i="26"/>
  <c r="EI14" i="26"/>
  <c r="EH14" i="26"/>
  <c r="EG14" i="26"/>
  <c r="EF14" i="26"/>
  <c r="EE14" i="26"/>
  <c r="ED14" i="26"/>
  <c r="EA14" i="26"/>
  <c r="DZ14" i="26"/>
  <c r="DY14" i="26"/>
  <c r="DX14" i="26"/>
  <c r="DW14" i="26"/>
  <c r="DV14" i="26"/>
  <c r="DS14" i="26"/>
  <c r="DR14" i="26"/>
  <c r="DQ14" i="26"/>
  <c r="DP14" i="26"/>
  <c r="DO14" i="26"/>
  <c r="DN14" i="26"/>
  <c r="DK14" i="26"/>
  <c r="DJ14" i="26"/>
  <c r="DI14" i="26"/>
  <c r="DH14" i="26"/>
  <c r="DG14" i="26"/>
  <c r="DF14" i="26"/>
  <c r="DC14" i="26"/>
  <c r="DB14" i="26"/>
  <c r="DA14" i="26"/>
  <c r="CZ14" i="26"/>
  <c r="CY14" i="26"/>
  <c r="CX14" i="26"/>
  <c r="CU14" i="26"/>
  <c r="CT14" i="26"/>
  <c r="CS14" i="26"/>
  <c r="EJ13" i="26"/>
  <c r="EI13" i="26"/>
  <c r="EH13" i="26"/>
  <c r="EG13" i="26"/>
  <c r="EF13" i="26"/>
  <c r="EE13" i="26"/>
  <c r="ED13" i="26"/>
  <c r="EC13" i="26"/>
  <c r="EB13" i="26"/>
  <c r="EA13" i="26"/>
  <c r="DZ13" i="26"/>
  <c r="DY13" i="26"/>
  <c r="DX13" i="26"/>
  <c r="DW13" i="26"/>
  <c r="DV13" i="26"/>
  <c r="DU13" i="26"/>
  <c r="DT13" i="26"/>
  <c r="DS13" i="26"/>
  <c r="DR13" i="26"/>
  <c r="DQ13" i="26"/>
  <c r="DP13" i="26"/>
  <c r="DO13" i="26"/>
  <c r="DN13" i="26"/>
  <c r="DM13" i="26"/>
  <c r="DL13" i="26"/>
  <c r="DK13" i="26"/>
  <c r="DJ13" i="26"/>
  <c r="DI13" i="26"/>
  <c r="DH13" i="26"/>
  <c r="DG13" i="26"/>
  <c r="DF13" i="26"/>
  <c r="DE13" i="26"/>
  <c r="DD13" i="26"/>
  <c r="DC13" i="26"/>
  <c r="DB13" i="26"/>
  <c r="DA13" i="26"/>
  <c r="CZ13" i="26"/>
  <c r="CY13" i="26"/>
  <c r="CX13" i="26"/>
  <c r="CW13" i="26"/>
  <c r="CV13" i="26"/>
  <c r="CU13" i="26"/>
  <c r="CT13" i="26"/>
  <c r="CS13" i="26"/>
  <c r="EE12" i="26"/>
  <c r="ED12" i="26"/>
  <c r="DW12" i="26"/>
  <c r="DV12" i="26"/>
  <c r="DO12" i="26"/>
  <c r="DN12" i="26"/>
  <c r="DG12" i="26"/>
  <c r="DF12" i="26"/>
  <c r="CY12" i="26"/>
  <c r="CX12" i="26"/>
  <c r="EJ12" i="26"/>
  <c r="EI12" i="26"/>
  <c r="EH12" i="26"/>
  <c r="EG12" i="26"/>
  <c r="EF12" i="26"/>
  <c r="EC12" i="26"/>
  <c r="EB12" i="26"/>
  <c r="EA12" i="26"/>
  <c r="DZ12" i="26"/>
  <c r="DY12" i="26"/>
  <c r="DX12" i="26"/>
  <c r="DU12" i="26"/>
  <c r="DT12" i="26"/>
  <c r="DS12" i="26"/>
  <c r="DR12" i="26"/>
  <c r="DQ12" i="26"/>
  <c r="DP12" i="26"/>
  <c r="DM12" i="26"/>
  <c r="DL12" i="26"/>
  <c r="DK12" i="26"/>
  <c r="DJ12" i="26"/>
  <c r="DI12" i="26"/>
  <c r="DH12" i="26"/>
  <c r="DE12" i="26"/>
  <c r="DD12" i="26"/>
  <c r="DC12" i="26"/>
  <c r="DB12" i="26"/>
  <c r="DA12" i="26"/>
  <c r="CZ12" i="26"/>
  <c r="CW12" i="26"/>
  <c r="CV12" i="26"/>
  <c r="CU12" i="26"/>
  <c r="CT12" i="26"/>
  <c r="CS12" i="26"/>
  <c r="EJ11" i="26"/>
  <c r="EI11" i="26"/>
  <c r="EB11" i="26"/>
  <c r="EA11" i="26"/>
  <c r="DT11" i="26"/>
  <c r="DS11" i="26"/>
  <c r="DL11" i="26"/>
  <c r="DK11" i="26"/>
  <c r="DD11" i="26"/>
  <c r="DC11" i="26"/>
  <c r="CV11" i="26"/>
  <c r="CU11" i="26"/>
  <c r="EH11" i="26"/>
  <c r="EG11" i="26"/>
  <c r="EF11" i="26"/>
  <c r="EE11" i="26"/>
  <c r="ED11" i="26"/>
  <c r="EC11" i="26"/>
  <c r="DZ11" i="26"/>
  <c r="DY11" i="26"/>
  <c r="DX11" i="26"/>
  <c r="DW11" i="26"/>
  <c r="DV11" i="26"/>
  <c r="DU11" i="26"/>
  <c r="DR11" i="26"/>
  <c r="DQ11" i="26"/>
  <c r="DP11" i="26"/>
  <c r="DO11" i="26"/>
  <c r="DN11" i="26"/>
  <c r="DM11" i="26"/>
  <c r="DJ11" i="26"/>
  <c r="DI11" i="26"/>
  <c r="DH11" i="26"/>
  <c r="DG11" i="26"/>
  <c r="DF11" i="26"/>
  <c r="DE11" i="26"/>
  <c r="DB11" i="26"/>
  <c r="DA11" i="26"/>
  <c r="CZ11" i="26"/>
  <c r="CY11" i="26"/>
  <c r="CX11" i="26"/>
  <c r="CW11" i="26"/>
  <c r="CT11" i="26"/>
  <c r="CS11" i="26"/>
  <c r="EJ10" i="26"/>
  <c r="EI10" i="26"/>
  <c r="EH10" i="26"/>
  <c r="EG10" i="26"/>
  <c r="EF10" i="26"/>
  <c r="EE10" i="26"/>
  <c r="ED10" i="26"/>
  <c r="EC10" i="26"/>
  <c r="EB10" i="26"/>
  <c r="EA10" i="26"/>
  <c r="DZ10" i="26"/>
  <c r="DY10" i="26"/>
  <c r="DX10" i="26"/>
  <c r="DW10" i="26"/>
  <c r="DV10" i="26"/>
  <c r="DU10" i="26"/>
  <c r="DT10" i="26"/>
  <c r="DS10" i="26"/>
  <c r="DR10" i="26"/>
  <c r="DQ10" i="26"/>
  <c r="DP10" i="26"/>
  <c r="DO10" i="26"/>
  <c r="DN10" i="26"/>
  <c r="DM10" i="26"/>
  <c r="DL10" i="26"/>
  <c r="DK10" i="26"/>
  <c r="DJ10" i="26"/>
  <c r="DI10" i="26"/>
  <c r="DH10" i="26"/>
  <c r="DG10" i="26"/>
  <c r="DF10" i="26"/>
  <c r="DE10" i="26"/>
  <c r="DD10" i="26"/>
  <c r="DC10" i="26"/>
  <c r="DB10" i="26"/>
  <c r="DA10" i="26"/>
  <c r="CZ10" i="26"/>
  <c r="CY10" i="26"/>
  <c r="CX10" i="26"/>
  <c r="CW10" i="26"/>
  <c r="CV10" i="26"/>
  <c r="CU10" i="26"/>
  <c r="CT10" i="26"/>
  <c r="CS10" i="26"/>
  <c r="ED9" i="26"/>
  <c r="EC9" i="26"/>
  <c r="DV9" i="26"/>
  <c r="DU9" i="26"/>
  <c r="DN9" i="26"/>
  <c r="DM9" i="26"/>
  <c r="DF9" i="26"/>
  <c r="DE9" i="26"/>
  <c r="CX9" i="26"/>
  <c r="CW9" i="26"/>
  <c r="EJ9" i="26"/>
  <c r="EI9" i="26"/>
  <c r="EH9" i="26"/>
  <c r="EG9" i="26"/>
  <c r="EF9" i="26"/>
  <c r="EE9" i="26"/>
  <c r="EB9" i="26"/>
  <c r="EA9" i="26"/>
  <c r="DZ9" i="26"/>
  <c r="DY9" i="26"/>
  <c r="DX9" i="26"/>
  <c r="DW9" i="26"/>
  <c r="DT9" i="26"/>
  <c r="DS9" i="26"/>
  <c r="DR9" i="26"/>
  <c r="DQ9" i="26"/>
  <c r="DP9" i="26"/>
  <c r="DO9" i="26"/>
  <c r="DL9" i="26"/>
  <c r="DK9" i="26"/>
  <c r="DJ9" i="26"/>
  <c r="DI9" i="26"/>
  <c r="DH9" i="26"/>
  <c r="DG9" i="26"/>
  <c r="DD9" i="26"/>
  <c r="DC9" i="26"/>
  <c r="DB9" i="26"/>
  <c r="DA9" i="26"/>
  <c r="CZ9" i="26"/>
  <c r="CY9" i="26"/>
  <c r="CV9" i="26"/>
  <c r="CU9" i="26"/>
  <c r="CT9" i="26"/>
  <c r="CS9" i="26"/>
  <c r="EL147" i="26" l="1"/>
  <c r="EL49" i="26"/>
  <c r="EL85" i="26"/>
  <c r="EL97" i="26"/>
  <c r="EL9" i="26"/>
  <c r="EL10" i="26"/>
  <c r="EL13" i="26"/>
  <c r="EL14" i="26"/>
  <c r="EL17" i="26"/>
  <c r="EL18" i="26"/>
  <c r="EL22" i="26"/>
  <c r="EL26" i="26"/>
  <c r="EL30" i="26"/>
  <c r="EL34" i="26"/>
  <c r="EL37" i="26"/>
  <c r="EL40" i="26"/>
  <c r="EL45" i="26"/>
  <c r="EL46" i="26"/>
  <c r="EL53" i="26"/>
  <c r="EL57" i="26"/>
  <c r="EL59" i="26"/>
  <c r="EL61" i="26"/>
  <c r="EL66" i="26"/>
  <c r="EL67" i="26"/>
  <c r="EL70" i="26"/>
  <c r="EL83" i="26"/>
  <c r="EL87" i="26"/>
  <c r="EL90" i="26"/>
  <c r="EL103" i="26"/>
  <c r="EL105" i="26"/>
  <c r="EL110" i="26"/>
  <c r="EL114" i="26"/>
  <c r="EL118" i="26"/>
  <c r="EL121" i="26"/>
  <c r="EL122" i="26"/>
  <c r="EL125" i="26"/>
  <c r="EL126" i="26"/>
  <c r="EL134" i="26"/>
  <c r="EL136" i="26"/>
  <c r="EL137" i="26"/>
  <c r="EL138" i="26"/>
  <c r="EL148" i="26"/>
  <c r="EL151" i="26"/>
  <c r="EL160" i="26"/>
  <c r="EL161" i="26"/>
  <c r="EL168" i="26"/>
  <c r="EL172" i="26"/>
  <c r="EL176" i="26"/>
  <c r="EL179" i="26"/>
  <c r="EL183" i="26"/>
  <c r="EL185" i="26"/>
  <c r="EL189" i="26"/>
  <c r="EL192" i="26"/>
  <c r="EL198" i="26"/>
  <c r="EL199" i="26"/>
  <c r="EL202" i="26"/>
  <c r="EL203" i="26"/>
  <c r="EL207" i="26"/>
  <c r="EL41" i="26"/>
  <c r="EL23" i="26"/>
  <c r="EL28" i="26"/>
  <c r="EL56" i="26"/>
  <c r="EL20" i="26"/>
  <c r="EL25" i="26"/>
  <c r="EL31" i="26"/>
  <c r="EL36" i="26"/>
  <c r="EL38" i="26"/>
  <c r="EL39" i="26"/>
  <c r="EL43" i="26"/>
  <c r="EL58" i="26"/>
  <c r="EL62" i="26"/>
  <c r="EL77" i="26"/>
  <c r="EL78" i="26"/>
  <c r="EL81" i="26"/>
  <c r="EL11" i="26"/>
  <c r="EL16" i="26"/>
  <c r="EL19" i="26"/>
  <c r="EL24" i="26"/>
  <c r="EL29" i="26"/>
  <c r="EL35" i="26"/>
  <c r="EL42" i="26"/>
  <c r="EL50" i="26"/>
  <c r="EL54" i="26"/>
  <c r="EL101" i="26"/>
  <c r="EL33" i="26"/>
  <c r="EL12" i="26"/>
  <c r="EL15" i="26"/>
  <c r="EL21" i="26"/>
  <c r="EL27" i="26"/>
  <c r="EL32" i="26"/>
  <c r="EL48" i="26"/>
  <c r="EL51" i="26"/>
  <c r="EL72" i="26"/>
  <c r="EL74" i="26"/>
  <c r="EL44" i="26"/>
  <c r="EL47" i="26"/>
  <c r="EL52" i="26"/>
  <c r="EL55" i="26"/>
  <c r="EL60" i="26"/>
  <c r="EL64" i="26"/>
  <c r="EL69" i="26"/>
  <c r="EL75" i="26"/>
  <c r="EL94" i="26"/>
  <c r="EL63" i="26"/>
  <c r="EL68" i="26"/>
  <c r="EL73" i="26"/>
  <c r="EL79" i="26"/>
  <c r="EL93" i="26"/>
  <c r="EL96" i="26"/>
  <c r="EL99" i="26"/>
  <c r="EL65" i="26"/>
  <c r="EL71" i="26"/>
  <c r="EL76" i="26"/>
  <c r="EL82" i="26"/>
  <c r="EL86" i="26"/>
  <c r="EL89" i="26"/>
  <c r="EL91" i="26"/>
  <c r="EL92" i="26"/>
  <c r="EL98" i="26"/>
  <c r="EL108" i="26"/>
  <c r="EL109" i="26"/>
  <c r="EL84" i="26"/>
  <c r="EL95" i="26"/>
  <c r="EL100" i="26"/>
  <c r="EL106" i="26"/>
  <c r="EL113" i="26"/>
  <c r="EL117" i="26"/>
  <c r="EL130" i="26"/>
  <c r="EL80" i="26"/>
  <c r="EL104" i="26"/>
  <c r="EL129" i="26"/>
  <c r="EL88" i="26"/>
  <c r="EL102" i="26"/>
  <c r="EL107" i="26"/>
  <c r="EL112" i="26"/>
  <c r="EL115" i="26"/>
  <c r="EL120" i="26"/>
  <c r="EL123" i="26"/>
  <c r="EL131" i="26"/>
  <c r="EL139" i="26"/>
  <c r="EL143" i="26"/>
  <c r="EL111" i="26"/>
  <c r="EL116" i="26"/>
  <c r="EL119" i="26"/>
  <c r="EL124" i="26"/>
  <c r="EL127" i="26"/>
  <c r="EL128" i="26"/>
  <c r="EL133" i="26"/>
  <c r="EL132" i="26"/>
  <c r="EL141" i="26"/>
  <c r="EL144" i="26"/>
  <c r="EL146" i="26"/>
  <c r="EL152" i="26"/>
  <c r="EL163" i="26"/>
  <c r="EL135" i="26"/>
  <c r="EL140" i="26"/>
  <c r="EL142" i="26"/>
  <c r="EL155" i="26"/>
  <c r="EL149" i="26"/>
  <c r="EL156" i="26"/>
  <c r="EL145" i="26"/>
  <c r="EL150" i="26"/>
  <c r="EL153" i="26"/>
  <c r="EL158" i="26"/>
  <c r="EL164" i="26"/>
  <c r="EL167" i="26"/>
  <c r="EL157" i="26"/>
  <c r="EL162" i="26"/>
  <c r="EL171" i="26"/>
  <c r="EL154" i="26"/>
  <c r="EL159" i="26"/>
  <c r="EL187" i="26"/>
  <c r="EL165" i="26"/>
  <c r="EL170" i="26"/>
  <c r="EL173" i="26"/>
  <c r="EL175" i="26"/>
  <c r="EL180" i="26"/>
  <c r="EL166" i="26"/>
  <c r="EL169" i="26"/>
  <c r="EL174" i="26"/>
  <c r="EL177" i="26"/>
  <c r="EL182" i="26"/>
  <c r="EL188" i="26"/>
  <c r="EL196" i="26"/>
  <c r="EL181" i="26"/>
  <c r="EL186" i="26"/>
  <c r="EL193" i="26"/>
  <c r="EL178" i="26"/>
  <c r="EL184" i="26"/>
  <c r="EL194" i="26"/>
  <c r="EL191" i="26"/>
  <c r="EL197" i="26"/>
  <c r="EL190" i="26"/>
  <c r="EL195" i="26"/>
  <c r="EL200" i="26"/>
  <c r="EL205" i="26"/>
  <c r="EL209" i="26"/>
  <c r="EL201" i="26"/>
  <c r="EL204" i="26"/>
  <c r="EL206" i="26"/>
  <c r="EL211" i="26"/>
  <c r="EL210" i="26"/>
  <c r="EL208" i="26"/>
  <c r="X23" i="21"/>
  <c r="F25" i="22"/>
  <c r="G25" i="22"/>
  <c r="E25" i="22"/>
  <c r="F9" i="4" l="1"/>
  <c r="G9" i="4"/>
  <c r="H9" i="4"/>
  <c r="I9" i="4"/>
  <c r="J9" i="4"/>
  <c r="K9" i="4"/>
  <c r="L9" i="4"/>
  <c r="M9" i="4"/>
  <c r="N9" i="4"/>
  <c r="O9" i="4"/>
  <c r="P9" i="4"/>
  <c r="Q9" i="4"/>
  <c r="R9" i="4"/>
  <c r="S9" i="4"/>
  <c r="T9" i="4"/>
  <c r="U9" i="4"/>
  <c r="V9" i="4"/>
  <c r="W9" i="4"/>
  <c r="X9" i="4"/>
  <c r="Y9" i="4"/>
  <c r="Z9" i="4"/>
  <c r="AA9" i="4"/>
  <c r="AB9" i="4"/>
  <c r="AC9" i="4"/>
  <c r="AD9" i="4"/>
  <c r="AE9" i="4"/>
  <c r="AF9" i="4"/>
  <c r="AG9" i="4"/>
  <c r="AH9" i="4"/>
  <c r="AI9" i="4"/>
  <c r="AJ9" i="4"/>
  <c r="AK9" i="4"/>
  <c r="AL9" i="4"/>
  <c r="AM9" i="4"/>
  <c r="AN9" i="4"/>
  <c r="AO9" i="4"/>
  <c r="AP9" i="4"/>
  <c r="AQ9" i="4"/>
  <c r="AR9" i="4"/>
  <c r="AS9" i="4"/>
  <c r="AT9" i="4"/>
  <c r="AU9" i="4"/>
  <c r="AV9" i="4"/>
  <c r="F10" i="4"/>
  <c r="G10" i="4"/>
  <c r="H10" i="4"/>
  <c r="I10" i="4"/>
  <c r="J10" i="4"/>
  <c r="K10" i="4"/>
  <c r="L10" i="4"/>
  <c r="M10" i="4"/>
  <c r="N10" i="4"/>
  <c r="O10" i="4"/>
  <c r="P10" i="4"/>
  <c r="Q10" i="4"/>
  <c r="R10" i="4"/>
  <c r="S10" i="4"/>
  <c r="T10" i="4"/>
  <c r="U10" i="4"/>
  <c r="V10" i="4"/>
  <c r="W10" i="4"/>
  <c r="X10" i="4"/>
  <c r="Y10" i="4"/>
  <c r="Z10" i="4"/>
  <c r="AA10" i="4"/>
  <c r="AB10" i="4"/>
  <c r="AC10" i="4"/>
  <c r="AD10" i="4"/>
  <c r="AE10" i="4"/>
  <c r="AF10" i="4"/>
  <c r="AG10" i="4"/>
  <c r="AH10" i="4"/>
  <c r="AI10" i="4"/>
  <c r="AJ10" i="4"/>
  <c r="AK10" i="4"/>
  <c r="AL10" i="4"/>
  <c r="AM10" i="4"/>
  <c r="AN10" i="4"/>
  <c r="AO10" i="4"/>
  <c r="AP10" i="4"/>
  <c r="AQ10" i="4"/>
  <c r="AR10" i="4"/>
  <c r="AS10" i="4"/>
  <c r="AT10" i="4"/>
  <c r="AU10" i="4"/>
  <c r="AV10" i="4"/>
  <c r="F11" i="4"/>
  <c r="G11" i="4"/>
  <c r="H11" i="4"/>
  <c r="I11" i="4"/>
  <c r="J11" i="4"/>
  <c r="K11" i="4"/>
  <c r="L11" i="4"/>
  <c r="M11" i="4"/>
  <c r="N11" i="4"/>
  <c r="O11" i="4"/>
  <c r="P11" i="4"/>
  <c r="Q11" i="4"/>
  <c r="R11" i="4"/>
  <c r="S11" i="4"/>
  <c r="T11" i="4"/>
  <c r="U11" i="4"/>
  <c r="V11" i="4"/>
  <c r="W11" i="4"/>
  <c r="X11" i="4"/>
  <c r="Y11" i="4"/>
  <c r="Z11" i="4"/>
  <c r="AA11" i="4"/>
  <c r="AB11" i="4"/>
  <c r="AC11" i="4"/>
  <c r="AD11" i="4"/>
  <c r="AE11" i="4"/>
  <c r="AF11" i="4"/>
  <c r="AG11" i="4"/>
  <c r="AH11" i="4"/>
  <c r="AI11" i="4"/>
  <c r="AJ11" i="4"/>
  <c r="AK11" i="4"/>
  <c r="AL11" i="4"/>
  <c r="AM11" i="4"/>
  <c r="AN11" i="4"/>
  <c r="AO11" i="4"/>
  <c r="AP11" i="4"/>
  <c r="AQ11" i="4"/>
  <c r="AR11" i="4"/>
  <c r="AS11" i="4"/>
  <c r="AT11" i="4"/>
  <c r="AU11" i="4"/>
  <c r="AV11" i="4"/>
  <c r="F12" i="4"/>
  <c r="G12" i="4"/>
  <c r="H12" i="4"/>
  <c r="I12" i="4"/>
  <c r="J12" i="4"/>
  <c r="K12" i="4"/>
  <c r="L12" i="4"/>
  <c r="M12" i="4"/>
  <c r="N12" i="4"/>
  <c r="O12" i="4"/>
  <c r="P12" i="4"/>
  <c r="Q12" i="4"/>
  <c r="R12" i="4"/>
  <c r="S12" i="4"/>
  <c r="T12" i="4"/>
  <c r="U12" i="4"/>
  <c r="V12" i="4"/>
  <c r="W12" i="4"/>
  <c r="X12" i="4"/>
  <c r="Y12" i="4"/>
  <c r="Z12" i="4"/>
  <c r="AA12" i="4"/>
  <c r="AB12" i="4"/>
  <c r="AC12" i="4"/>
  <c r="AD12" i="4"/>
  <c r="AE12" i="4"/>
  <c r="AF12" i="4"/>
  <c r="AG12" i="4"/>
  <c r="AH12" i="4"/>
  <c r="AI12" i="4"/>
  <c r="AJ12" i="4"/>
  <c r="AK12" i="4"/>
  <c r="AL12" i="4"/>
  <c r="AM12" i="4"/>
  <c r="AN12" i="4"/>
  <c r="AO12" i="4"/>
  <c r="AP12" i="4"/>
  <c r="AQ12" i="4"/>
  <c r="AR12" i="4"/>
  <c r="AS12" i="4"/>
  <c r="AT12" i="4"/>
  <c r="AU12" i="4"/>
  <c r="AV12" i="4"/>
  <c r="F13" i="4"/>
  <c r="G13" i="4"/>
  <c r="H13" i="4"/>
  <c r="I13" i="4"/>
  <c r="J13" i="4"/>
  <c r="K13" i="4"/>
  <c r="L13" i="4"/>
  <c r="M13" i="4"/>
  <c r="N13" i="4"/>
  <c r="O13" i="4"/>
  <c r="P13" i="4"/>
  <c r="Q13" i="4"/>
  <c r="R13" i="4"/>
  <c r="S13" i="4"/>
  <c r="T13" i="4"/>
  <c r="U13" i="4"/>
  <c r="V13" i="4"/>
  <c r="W13" i="4"/>
  <c r="X13" i="4"/>
  <c r="Y13" i="4"/>
  <c r="Z13" i="4"/>
  <c r="AA13" i="4"/>
  <c r="AB13" i="4"/>
  <c r="AC13" i="4"/>
  <c r="AD13" i="4"/>
  <c r="AE13" i="4"/>
  <c r="AF13" i="4"/>
  <c r="AG13" i="4"/>
  <c r="AH13" i="4"/>
  <c r="AI13" i="4"/>
  <c r="AJ13" i="4"/>
  <c r="AK13" i="4"/>
  <c r="AL13" i="4"/>
  <c r="AM13" i="4"/>
  <c r="AN13" i="4"/>
  <c r="AO13" i="4"/>
  <c r="AP13" i="4"/>
  <c r="AQ13" i="4"/>
  <c r="AR13" i="4"/>
  <c r="AS13" i="4"/>
  <c r="AT13" i="4"/>
  <c r="AU13" i="4"/>
  <c r="AV13" i="4"/>
  <c r="F14" i="4"/>
  <c r="G14" i="4"/>
  <c r="H14" i="4"/>
  <c r="I14" i="4"/>
  <c r="J14" i="4"/>
  <c r="K14" i="4"/>
  <c r="L14" i="4"/>
  <c r="M14" i="4"/>
  <c r="N14" i="4"/>
  <c r="O14" i="4"/>
  <c r="P14" i="4"/>
  <c r="Q14" i="4"/>
  <c r="R14" i="4"/>
  <c r="S14" i="4"/>
  <c r="T14" i="4"/>
  <c r="U14" i="4"/>
  <c r="V14" i="4"/>
  <c r="W14" i="4"/>
  <c r="X14" i="4"/>
  <c r="Y14" i="4"/>
  <c r="Z14" i="4"/>
  <c r="AA14" i="4"/>
  <c r="AB14" i="4"/>
  <c r="AC14" i="4"/>
  <c r="AD14" i="4"/>
  <c r="AE14" i="4"/>
  <c r="AF14" i="4"/>
  <c r="AG14" i="4"/>
  <c r="AH14" i="4"/>
  <c r="AI14" i="4"/>
  <c r="AJ14" i="4"/>
  <c r="AK14" i="4"/>
  <c r="AL14" i="4"/>
  <c r="AM14" i="4"/>
  <c r="AN14" i="4"/>
  <c r="AO14" i="4"/>
  <c r="AP14" i="4"/>
  <c r="AQ14" i="4"/>
  <c r="AR14" i="4"/>
  <c r="AS14" i="4"/>
  <c r="AT14" i="4"/>
  <c r="AU14" i="4"/>
  <c r="AV14" i="4"/>
  <c r="F15" i="4"/>
  <c r="G15" i="4"/>
  <c r="H15" i="4"/>
  <c r="I15" i="4"/>
  <c r="J15" i="4"/>
  <c r="K15" i="4"/>
  <c r="L15" i="4"/>
  <c r="M15" i="4"/>
  <c r="N15" i="4"/>
  <c r="O15" i="4"/>
  <c r="P15" i="4"/>
  <c r="Q15" i="4"/>
  <c r="R15" i="4"/>
  <c r="S15" i="4"/>
  <c r="T15" i="4"/>
  <c r="U15" i="4"/>
  <c r="V15" i="4"/>
  <c r="W15" i="4"/>
  <c r="X15" i="4"/>
  <c r="Y15" i="4"/>
  <c r="Z15" i="4"/>
  <c r="AA15" i="4"/>
  <c r="AB15" i="4"/>
  <c r="AC15" i="4"/>
  <c r="AD15" i="4"/>
  <c r="AE15" i="4"/>
  <c r="AF15" i="4"/>
  <c r="AG15" i="4"/>
  <c r="AH15" i="4"/>
  <c r="AI15" i="4"/>
  <c r="AJ15" i="4"/>
  <c r="AK15" i="4"/>
  <c r="AL15" i="4"/>
  <c r="AM15" i="4"/>
  <c r="AN15" i="4"/>
  <c r="AO15" i="4"/>
  <c r="AP15" i="4"/>
  <c r="AQ15" i="4"/>
  <c r="AR15" i="4"/>
  <c r="AS15" i="4"/>
  <c r="AT15" i="4"/>
  <c r="AU15" i="4"/>
  <c r="AV15" i="4"/>
  <c r="F16" i="4"/>
  <c r="G16" i="4"/>
  <c r="H16" i="4"/>
  <c r="I16" i="4"/>
  <c r="J16" i="4"/>
  <c r="K16" i="4"/>
  <c r="L16" i="4"/>
  <c r="M16" i="4"/>
  <c r="N16" i="4"/>
  <c r="O16" i="4"/>
  <c r="P16" i="4"/>
  <c r="Q16" i="4"/>
  <c r="R16" i="4"/>
  <c r="S16" i="4"/>
  <c r="T16" i="4"/>
  <c r="U16" i="4"/>
  <c r="V16" i="4"/>
  <c r="W16" i="4"/>
  <c r="X16" i="4"/>
  <c r="Y16" i="4"/>
  <c r="Z16" i="4"/>
  <c r="AA16" i="4"/>
  <c r="AB16" i="4"/>
  <c r="AC16" i="4"/>
  <c r="AD16" i="4"/>
  <c r="AE16" i="4"/>
  <c r="AF16" i="4"/>
  <c r="AG16" i="4"/>
  <c r="AH16" i="4"/>
  <c r="AI16" i="4"/>
  <c r="AJ16" i="4"/>
  <c r="AK16" i="4"/>
  <c r="AL16" i="4"/>
  <c r="AM16" i="4"/>
  <c r="AN16" i="4"/>
  <c r="AO16" i="4"/>
  <c r="AP16" i="4"/>
  <c r="AQ16" i="4"/>
  <c r="AR16" i="4"/>
  <c r="AS16" i="4"/>
  <c r="AT16" i="4"/>
  <c r="AU16" i="4"/>
  <c r="AV16" i="4"/>
  <c r="F17" i="4"/>
  <c r="G17" i="4"/>
  <c r="H17" i="4"/>
  <c r="I17" i="4"/>
  <c r="J17" i="4"/>
  <c r="K17" i="4"/>
  <c r="L17" i="4"/>
  <c r="M17" i="4"/>
  <c r="N17" i="4"/>
  <c r="O17" i="4"/>
  <c r="P17" i="4"/>
  <c r="Q17" i="4"/>
  <c r="R17" i="4"/>
  <c r="S17" i="4"/>
  <c r="T17" i="4"/>
  <c r="U17" i="4"/>
  <c r="V17" i="4"/>
  <c r="W17" i="4"/>
  <c r="X17" i="4"/>
  <c r="Y17" i="4"/>
  <c r="Z17" i="4"/>
  <c r="AA17" i="4"/>
  <c r="AB17" i="4"/>
  <c r="AC17" i="4"/>
  <c r="AD17" i="4"/>
  <c r="AE17" i="4"/>
  <c r="AF17" i="4"/>
  <c r="AG17" i="4"/>
  <c r="AH17" i="4"/>
  <c r="AI17" i="4"/>
  <c r="AJ17" i="4"/>
  <c r="AK17" i="4"/>
  <c r="AL17" i="4"/>
  <c r="AM17" i="4"/>
  <c r="AN17" i="4"/>
  <c r="AO17" i="4"/>
  <c r="AP17" i="4"/>
  <c r="AQ17" i="4"/>
  <c r="AR17" i="4"/>
  <c r="AS17" i="4"/>
  <c r="AT17" i="4"/>
  <c r="AU17" i="4"/>
  <c r="AV17" i="4"/>
  <c r="F18" i="4"/>
  <c r="G18" i="4"/>
  <c r="H18" i="4"/>
  <c r="I18" i="4"/>
  <c r="J18" i="4"/>
  <c r="K18" i="4"/>
  <c r="L18" i="4"/>
  <c r="M18" i="4"/>
  <c r="N18" i="4"/>
  <c r="O18" i="4"/>
  <c r="P18" i="4"/>
  <c r="Q18" i="4"/>
  <c r="R18" i="4"/>
  <c r="S18" i="4"/>
  <c r="T18" i="4"/>
  <c r="U18" i="4"/>
  <c r="V18" i="4"/>
  <c r="W18" i="4"/>
  <c r="X18" i="4"/>
  <c r="Y18" i="4"/>
  <c r="Z18" i="4"/>
  <c r="AA18" i="4"/>
  <c r="AB18" i="4"/>
  <c r="AC18" i="4"/>
  <c r="AD18" i="4"/>
  <c r="AE18" i="4"/>
  <c r="AF18" i="4"/>
  <c r="AG18" i="4"/>
  <c r="AH18" i="4"/>
  <c r="AI18" i="4"/>
  <c r="AJ18" i="4"/>
  <c r="AK18" i="4"/>
  <c r="AL18" i="4"/>
  <c r="AM18" i="4"/>
  <c r="AN18" i="4"/>
  <c r="AO18" i="4"/>
  <c r="AP18" i="4"/>
  <c r="AQ18" i="4"/>
  <c r="AR18" i="4"/>
  <c r="AS18" i="4"/>
  <c r="AT18" i="4"/>
  <c r="AU18" i="4"/>
  <c r="AV18" i="4"/>
  <c r="F19" i="4"/>
  <c r="G19" i="4"/>
  <c r="H19" i="4"/>
  <c r="I19" i="4"/>
  <c r="J19" i="4"/>
  <c r="K19" i="4"/>
  <c r="L19" i="4"/>
  <c r="M19" i="4"/>
  <c r="N19" i="4"/>
  <c r="O19" i="4"/>
  <c r="P19" i="4"/>
  <c r="Q19" i="4"/>
  <c r="R19" i="4"/>
  <c r="S19" i="4"/>
  <c r="T19" i="4"/>
  <c r="U19" i="4"/>
  <c r="V19" i="4"/>
  <c r="W19" i="4"/>
  <c r="X19" i="4"/>
  <c r="Y19" i="4"/>
  <c r="Z19" i="4"/>
  <c r="AA19" i="4"/>
  <c r="AB19" i="4"/>
  <c r="AC19" i="4"/>
  <c r="AD19" i="4"/>
  <c r="AE19" i="4"/>
  <c r="AF19" i="4"/>
  <c r="AG19" i="4"/>
  <c r="AH19" i="4"/>
  <c r="AI19" i="4"/>
  <c r="AJ19" i="4"/>
  <c r="AK19" i="4"/>
  <c r="AL19" i="4"/>
  <c r="AM19" i="4"/>
  <c r="AN19" i="4"/>
  <c r="AO19" i="4"/>
  <c r="AP19" i="4"/>
  <c r="AQ19" i="4"/>
  <c r="AR19" i="4"/>
  <c r="AS19" i="4"/>
  <c r="AT19" i="4"/>
  <c r="AU19" i="4"/>
  <c r="AV19" i="4"/>
  <c r="F20" i="4"/>
  <c r="G20" i="4"/>
  <c r="H20" i="4"/>
  <c r="I20" i="4"/>
  <c r="J20" i="4"/>
  <c r="K20" i="4"/>
  <c r="L20" i="4"/>
  <c r="M20" i="4"/>
  <c r="N20" i="4"/>
  <c r="O20" i="4"/>
  <c r="P20" i="4"/>
  <c r="Q20" i="4"/>
  <c r="R20" i="4"/>
  <c r="S20" i="4"/>
  <c r="T20" i="4"/>
  <c r="U20" i="4"/>
  <c r="V20" i="4"/>
  <c r="W20" i="4"/>
  <c r="X20" i="4"/>
  <c r="Y20" i="4"/>
  <c r="Z20" i="4"/>
  <c r="AA20" i="4"/>
  <c r="AB20" i="4"/>
  <c r="AC20" i="4"/>
  <c r="AD20" i="4"/>
  <c r="AE20" i="4"/>
  <c r="AF20" i="4"/>
  <c r="AG20" i="4"/>
  <c r="AH20" i="4"/>
  <c r="AI20" i="4"/>
  <c r="AJ20" i="4"/>
  <c r="AK20" i="4"/>
  <c r="AL20" i="4"/>
  <c r="AM20" i="4"/>
  <c r="AN20" i="4"/>
  <c r="AO20" i="4"/>
  <c r="AP20" i="4"/>
  <c r="AQ20" i="4"/>
  <c r="AR20" i="4"/>
  <c r="AS20" i="4"/>
  <c r="AT20" i="4"/>
  <c r="AU20" i="4"/>
  <c r="AV20" i="4"/>
  <c r="F21" i="4"/>
  <c r="G21" i="4"/>
  <c r="H21" i="4"/>
  <c r="I21" i="4"/>
  <c r="J21" i="4"/>
  <c r="K21" i="4"/>
  <c r="L21" i="4"/>
  <c r="M21" i="4"/>
  <c r="N21" i="4"/>
  <c r="O21" i="4"/>
  <c r="P21" i="4"/>
  <c r="Q21" i="4"/>
  <c r="R21" i="4"/>
  <c r="S21" i="4"/>
  <c r="T21" i="4"/>
  <c r="U21" i="4"/>
  <c r="V21" i="4"/>
  <c r="W21" i="4"/>
  <c r="X21" i="4"/>
  <c r="Y21" i="4"/>
  <c r="Z21" i="4"/>
  <c r="AA21" i="4"/>
  <c r="AB21" i="4"/>
  <c r="AC21" i="4"/>
  <c r="AD21" i="4"/>
  <c r="AE21" i="4"/>
  <c r="AF21" i="4"/>
  <c r="AG21" i="4"/>
  <c r="AH21" i="4"/>
  <c r="AI21" i="4"/>
  <c r="AJ21" i="4"/>
  <c r="AK21" i="4"/>
  <c r="AL21" i="4"/>
  <c r="AM21" i="4"/>
  <c r="AN21" i="4"/>
  <c r="AO21" i="4"/>
  <c r="AP21" i="4"/>
  <c r="AQ21" i="4"/>
  <c r="AR21" i="4"/>
  <c r="AS21" i="4"/>
  <c r="AT21" i="4"/>
  <c r="AU21" i="4"/>
  <c r="AV21" i="4"/>
  <c r="F22" i="4"/>
  <c r="G22" i="4"/>
  <c r="H22" i="4"/>
  <c r="I22" i="4"/>
  <c r="J22" i="4"/>
  <c r="K22" i="4"/>
  <c r="L22" i="4"/>
  <c r="M22" i="4"/>
  <c r="N22" i="4"/>
  <c r="O22" i="4"/>
  <c r="P22" i="4"/>
  <c r="Q22" i="4"/>
  <c r="R22" i="4"/>
  <c r="S22" i="4"/>
  <c r="T22" i="4"/>
  <c r="U22" i="4"/>
  <c r="V22" i="4"/>
  <c r="W22" i="4"/>
  <c r="X22" i="4"/>
  <c r="Y22" i="4"/>
  <c r="Z22" i="4"/>
  <c r="AA22" i="4"/>
  <c r="AB22" i="4"/>
  <c r="AC22" i="4"/>
  <c r="AD22" i="4"/>
  <c r="AE22" i="4"/>
  <c r="AF22" i="4"/>
  <c r="AG22" i="4"/>
  <c r="AH22" i="4"/>
  <c r="AI22" i="4"/>
  <c r="AJ22" i="4"/>
  <c r="AK22" i="4"/>
  <c r="AL22" i="4"/>
  <c r="AM22" i="4"/>
  <c r="AN22" i="4"/>
  <c r="AO22" i="4"/>
  <c r="AP22" i="4"/>
  <c r="AQ22" i="4"/>
  <c r="AR22" i="4"/>
  <c r="AS22" i="4"/>
  <c r="AT22" i="4"/>
  <c r="AU22" i="4"/>
  <c r="AV22" i="4"/>
  <c r="F23" i="4"/>
  <c r="G23" i="4"/>
  <c r="H23" i="4"/>
  <c r="I23" i="4"/>
  <c r="J23" i="4"/>
  <c r="K23" i="4"/>
  <c r="L23" i="4"/>
  <c r="M23" i="4"/>
  <c r="N23" i="4"/>
  <c r="O23" i="4"/>
  <c r="P23" i="4"/>
  <c r="Q23" i="4"/>
  <c r="R23" i="4"/>
  <c r="S23" i="4"/>
  <c r="T23" i="4"/>
  <c r="U23" i="4"/>
  <c r="V23" i="4"/>
  <c r="W23" i="4"/>
  <c r="X23" i="4"/>
  <c r="Y23" i="4"/>
  <c r="Z23" i="4"/>
  <c r="AA23" i="4"/>
  <c r="AB23" i="4"/>
  <c r="AC23" i="4"/>
  <c r="AD23" i="4"/>
  <c r="AE23" i="4"/>
  <c r="AF23" i="4"/>
  <c r="AG23" i="4"/>
  <c r="AH23" i="4"/>
  <c r="AI23" i="4"/>
  <c r="AJ23" i="4"/>
  <c r="AK23" i="4"/>
  <c r="AL23" i="4"/>
  <c r="AM23" i="4"/>
  <c r="AN23" i="4"/>
  <c r="AO23" i="4"/>
  <c r="AP23" i="4"/>
  <c r="AQ23" i="4"/>
  <c r="AR23" i="4"/>
  <c r="AS23" i="4"/>
  <c r="AT23" i="4"/>
  <c r="AU23" i="4"/>
  <c r="AV23" i="4"/>
  <c r="F24" i="4"/>
  <c r="G24" i="4"/>
  <c r="H24" i="4"/>
  <c r="I24" i="4"/>
  <c r="J24" i="4"/>
  <c r="K24" i="4"/>
  <c r="L24" i="4"/>
  <c r="M24" i="4"/>
  <c r="N24" i="4"/>
  <c r="O24" i="4"/>
  <c r="P24" i="4"/>
  <c r="Q24" i="4"/>
  <c r="R24" i="4"/>
  <c r="S24" i="4"/>
  <c r="T24" i="4"/>
  <c r="U24" i="4"/>
  <c r="V24" i="4"/>
  <c r="W24" i="4"/>
  <c r="X24" i="4"/>
  <c r="Y24" i="4"/>
  <c r="Z24" i="4"/>
  <c r="AA24" i="4"/>
  <c r="AB24" i="4"/>
  <c r="AC24" i="4"/>
  <c r="AD24" i="4"/>
  <c r="AE24" i="4"/>
  <c r="AF24" i="4"/>
  <c r="AG24" i="4"/>
  <c r="AH24" i="4"/>
  <c r="AI24" i="4"/>
  <c r="AJ24" i="4"/>
  <c r="AK24" i="4"/>
  <c r="AL24" i="4"/>
  <c r="AM24" i="4"/>
  <c r="AN24" i="4"/>
  <c r="AO24" i="4"/>
  <c r="AP24" i="4"/>
  <c r="AQ24" i="4"/>
  <c r="AR24" i="4"/>
  <c r="AS24" i="4"/>
  <c r="AT24" i="4"/>
  <c r="AU24" i="4"/>
  <c r="AV24" i="4"/>
  <c r="F25" i="4"/>
  <c r="G25" i="4"/>
  <c r="H25" i="4"/>
  <c r="I25" i="4"/>
  <c r="J25" i="4"/>
  <c r="K25" i="4"/>
  <c r="L25" i="4"/>
  <c r="M25" i="4"/>
  <c r="N25" i="4"/>
  <c r="O25" i="4"/>
  <c r="P25" i="4"/>
  <c r="Q25" i="4"/>
  <c r="R25" i="4"/>
  <c r="S25" i="4"/>
  <c r="T25" i="4"/>
  <c r="U25" i="4"/>
  <c r="V25" i="4"/>
  <c r="W25" i="4"/>
  <c r="X25" i="4"/>
  <c r="Y25" i="4"/>
  <c r="Z25" i="4"/>
  <c r="AA25" i="4"/>
  <c r="AB25" i="4"/>
  <c r="AC25" i="4"/>
  <c r="AD25" i="4"/>
  <c r="AE25" i="4"/>
  <c r="AF25" i="4"/>
  <c r="AG25" i="4"/>
  <c r="AH25" i="4"/>
  <c r="AI25" i="4"/>
  <c r="AJ25" i="4"/>
  <c r="AK25" i="4"/>
  <c r="AL25" i="4"/>
  <c r="AM25" i="4"/>
  <c r="AN25" i="4"/>
  <c r="AO25" i="4"/>
  <c r="AP25" i="4"/>
  <c r="AQ25" i="4"/>
  <c r="AR25" i="4"/>
  <c r="AS25" i="4"/>
  <c r="AT25" i="4"/>
  <c r="AU25" i="4"/>
  <c r="AV25" i="4"/>
  <c r="F26" i="4"/>
  <c r="G26" i="4"/>
  <c r="H26" i="4"/>
  <c r="I26" i="4"/>
  <c r="J26" i="4"/>
  <c r="K26" i="4"/>
  <c r="L26" i="4"/>
  <c r="M26" i="4"/>
  <c r="N26" i="4"/>
  <c r="O26" i="4"/>
  <c r="P26" i="4"/>
  <c r="Q26" i="4"/>
  <c r="R26" i="4"/>
  <c r="S26" i="4"/>
  <c r="T26" i="4"/>
  <c r="U26" i="4"/>
  <c r="V26" i="4"/>
  <c r="W26" i="4"/>
  <c r="X26" i="4"/>
  <c r="Y26" i="4"/>
  <c r="Z26" i="4"/>
  <c r="AA26" i="4"/>
  <c r="AB26" i="4"/>
  <c r="AC26" i="4"/>
  <c r="AD26" i="4"/>
  <c r="AE26" i="4"/>
  <c r="AF26" i="4"/>
  <c r="AG26" i="4"/>
  <c r="AH26" i="4"/>
  <c r="AI26" i="4"/>
  <c r="AJ26" i="4"/>
  <c r="AK26" i="4"/>
  <c r="AL26" i="4"/>
  <c r="AM26" i="4"/>
  <c r="AN26" i="4"/>
  <c r="AO26" i="4"/>
  <c r="AP26" i="4"/>
  <c r="AQ26" i="4"/>
  <c r="AR26" i="4"/>
  <c r="AS26" i="4"/>
  <c r="AT26" i="4"/>
  <c r="AU26" i="4"/>
  <c r="AV26" i="4"/>
  <c r="F27" i="4"/>
  <c r="G27" i="4"/>
  <c r="H27" i="4"/>
  <c r="I27" i="4"/>
  <c r="J27" i="4"/>
  <c r="K27" i="4"/>
  <c r="L27" i="4"/>
  <c r="M27" i="4"/>
  <c r="N27" i="4"/>
  <c r="O27" i="4"/>
  <c r="P27" i="4"/>
  <c r="Q27" i="4"/>
  <c r="R27" i="4"/>
  <c r="S27" i="4"/>
  <c r="T27" i="4"/>
  <c r="U27" i="4"/>
  <c r="V27" i="4"/>
  <c r="W27" i="4"/>
  <c r="X27" i="4"/>
  <c r="Y27" i="4"/>
  <c r="Z27" i="4"/>
  <c r="AA27" i="4"/>
  <c r="AB27" i="4"/>
  <c r="AC27" i="4"/>
  <c r="AD27" i="4"/>
  <c r="AE27" i="4"/>
  <c r="AF27" i="4"/>
  <c r="AG27" i="4"/>
  <c r="AH27" i="4"/>
  <c r="AI27" i="4"/>
  <c r="AJ27" i="4"/>
  <c r="AK27" i="4"/>
  <c r="AL27" i="4"/>
  <c r="AM27" i="4"/>
  <c r="AN27" i="4"/>
  <c r="AO27" i="4"/>
  <c r="AP27" i="4"/>
  <c r="AQ27" i="4"/>
  <c r="AR27" i="4"/>
  <c r="AS27" i="4"/>
  <c r="AT27" i="4"/>
  <c r="AU27" i="4"/>
  <c r="AV27" i="4"/>
  <c r="F28" i="4"/>
  <c r="G28" i="4"/>
  <c r="H28" i="4"/>
  <c r="I28" i="4"/>
  <c r="J28" i="4"/>
  <c r="K28" i="4"/>
  <c r="L28" i="4"/>
  <c r="M28" i="4"/>
  <c r="N28" i="4"/>
  <c r="O28" i="4"/>
  <c r="P28" i="4"/>
  <c r="Q28" i="4"/>
  <c r="R28" i="4"/>
  <c r="S28" i="4"/>
  <c r="T28" i="4"/>
  <c r="U28" i="4"/>
  <c r="V28" i="4"/>
  <c r="W28" i="4"/>
  <c r="X28" i="4"/>
  <c r="Y28" i="4"/>
  <c r="Z28" i="4"/>
  <c r="AA28" i="4"/>
  <c r="AB28" i="4"/>
  <c r="AC28" i="4"/>
  <c r="AD28" i="4"/>
  <c r="AE28" i="4"/>
  <c r="AF28" i="4"/>
  <c r="AG28" i="4"/>
  <c r="AH28" i="4"/>
  <c r="AI28" i="4"/>
  <c r="AJ28" i="4"/>
  <c r="AK28" i="4"/>
  <c r="AL28" i="4"/>
  <c r="AM28" i="4"/>
  <c r="AN28" i="4"/>
  <c r="AO28" i="4"/>
  <c r="AP28" i="4"/>
  <c r="AQ28" i="4"/>
  <c r="AR28" i="4"/>
  <c r="AS28" i="4"/>
  <c r="AT28" i="4"/>
  <c r="AU28" i="4"/>
  <c r="AV28" i="4"/>
  <c r="F29" i="4"/>
  <c r="G29" i="4"/>
  <c r="H29" i="4"/>
  <c r="I29" i="4"/>
  <c r="J29" i="4"/>
  <c r="K29" i="4"/>
  <c r="L29" i="4"/>
  <c r="M29" i="4"/>
  <c r="N29" i="4"/>
  <c r="O29" i="4"/>
  <c r="P29" i="4"/>
  <c r="Q29" i="4"/>
  <c r="R29" i="4"/>
  <c r="S29" i="4"/>
  <c r="T29" i="4"/>
  <c r="U29" i="4"/>
  <c r="V29" i="4"/>
  <c r="W29" i="4"/>
  <c r="X29" i="4"/>
  <c r="Y29" i="4"/>
  <c r="Z29" i="4"/>
  <c r="AA29" i="4"/>
  <c r="AB29" i="4"/>
  <c r="AC29" i="4"/>
  <c r="AD29" i="4"/>
  <c r="AE29" i="4"/>
  <c r="AF29" i="4"/>
  <c r="AG29" i="4"/>
  <c r="AH29" i="4"/>
  <c r="AI29" i="4"/>
  <c r="AJ29" i="4"/>
  <c r="AK29" i="4"/>
  <c r="AL29" i="4"/>
  <c r="AM29" i="4"/>
  <c r="AN29" i="4"/>
  <c r="AO29" i="4"/>
  <c r="AP29" i="4"/>
  <c r="AQ29" i="4"/>
  <c r="AR29" i="4"/>
  <c r="AS29" i="4"/>
  <c r="AT29" i="4"/>
  <c r="AU29" i="4"/>
  <c r="AV29" i="4"/>
  <c r="F30" i="4"/>
  <c r="G30" i="4"/>
  <c r="H30" i="4"/>
  <c r="I30" i="4"/>
  <c r="J30" i="4"/>
  <c r="K30" i="4"/>
  <c r="L30" i="4"/>
  <c r="M30" i="4"/>
  <c r="N30" i="4"/>
  <c r="O30" i="4"/>
  <c r="P30" i="4"/>
  <c r="Q30" i="4"/>
  <c r="R30" i="4"/>
  <c r="S30" i="4"/>
  <c r="T30" i="4"/>
  <c r="U30" i="4"/>
  <c r="V30" i="4"/>
  <c r="W30" i="4"/>
  <c r="X30" i="4"/>
  <c r="Y30" i="4"/>
  <c r="Z30" i="4"/>
  <c r="AA30" i="4"/>
  <c r="AB30" i="4"/>
  <c r="AC30" i="4"/>
  <c r="AD30" i="4"/>
  <c r="AE30" i="4"/>
  <c r="AF30" i="4"/>
  <c r="AG30" i="4"/>
  <c r="AH30" i="4"/>
  <c r="AI30" i="4"/>
  <c r="AJ30" i="4"/>
  <c r="AK30" i="4"/>
  <c r="AL30" i="4"/>
  <c r="AM30" i="4"/>
  <c r="AN30" i="4"/>
  <c r="AO30" i="4"/>
  <c r="AP30" i="4"/>
  <c r="AQ30" i="4"/>
  <c r="AR30" i="4"/>
  <c r="AS30" i="4"/>
  <c r="AT30" i="4"/>
  <c r="AU30" i="4"/>
  <c r="AV30" i="4"/>
  <c r="F31" i="4"/>
  <c r="G31" i="4"/>
  <c r="H31" i="4"/>
  <c r="I31" i="4"/>
  <c r="J31" i="4"/>
  <c r="K31" i="4"/>
  <c r="L31" i="4"/>
  <c r="M31" i="4"/>
  <c r="N31" i="4"/>
  <c r="O31" i="4"/>
  <c r="P31" i="4"/>
  <c r="Q31" i="4"/>
  <c r="R31" i="4"/>
  <c r="S31" i="4"/>
  <c r="T31" i="4"/>
  <c r="U31" i="4"/>
  <c r="V31" i="4"/>
  <c r="W31" i="4"/>
  <c r="X31" i="4"/>
  <c r="Y31" i="4"/>
  <c r="Z31" i="4"/>
  <c r="AA31" i="4"/>
  <c r="AB31" i="4"/>
  <c r="AC31" i="4"/>
  <c r="AD31" i="4"/>
  <c r="AE31" i="4"/>
  <c r="AF31" i="4"/>
  <c r="AG31" i="4"/>
  <c r="AH31" i="4"/>
  <c r="AI31" i="4"/>
  <c r="AJ31" i="4"/>
  <c r="AK31" i="4"/>
  <c r="AL31" i="4"/>
  <c r="AM31" i="4"/>
  <c r="AN31" i="4"/>
  <c r="AO31" i="4"/>
  <c r="AP31" i="4"/>
  <c r="AQ31" i="4"/>
  <c r="AR31" i="4"/>
  <c r="AS31" i="4"/>
  <c r="AT31" i="4"/>
  <c r="AU31" i="4"/>
  <c r="AV31" i="4"/>
  <c r="F32" i="4"/>
  <c r="G32" i="4"/>
  <c r="H32" i="4"/>
  <c r="I32" i="4"/>
  <c r="J32" i="4"/>
  <c r="K32" i="4"/>
  <c r="L32" i="4"/>
  <c r="M32" i="4"/>
  <c r="N32" i="4"/>
  <c r="O32" i="4"/>
  <c r="P32" i="4"/>
  <c r="Q32" i="4"/>
  <c r="R32" i="4"/>
  <c r="S32" i="4"/>
  <c r="T32" i="4"/>
  <c r="U32" i="4"/>
  <c r="V32" i="4"/>
  <c r="W32" i="4"/>
  <c r="X32" i="4"/>
  <c r="Y32" i="4"/>
  <c r="Z32" i="4"/>
  <c r="AA32" i="4"/>
  <c r="AB32" i="4"/>
  <c r="AC32" i="4"/>
  <c r="AD32" i="4"/>
  <c r="AE32" i="4"/>
  <c r="AF32" i="4"/>
  <c r="AG32" i="4"/>
  <c r="AH32" i="4"/>
  <c r="AI32" i="4"/>
  <c r="AJ32" i="4"/>
  <c r="AK32" i="4"/>
  <c r="AL32" i="4"/>
  <c r="AM32" i="4"/>
  <c r="AN32" i="4"/>
  <c r="AO32" i="4"/>
  <c r="AP32" i="4"/>
  <c r="AQ32" i="4"/>
  <c r="AR32" i="4"/>
  <c r="AS32" i="4"/>
  <c r="AT32" i="4"/>
  <c r="AU32" i="4"/>
  <c r="AV32" i="4"/>
  <c r="F33" i="4"/>
  <c r="G33" i="4"/>
  <c r="H33" i="4"/>
  <c r="I33" i="4"/>
  <c r="J33" i="4"/>
  <c r="K33" i="4"/>
  <c r="L33" i="4"/>
  <c r="M33" i="4"/>
  <c r="N33" i="4"/>
  <c r="O33" i="4"/>
  <c r="P33" i="4"/>
  <c r="Q33" i="4"/>
  <c r="R33" i="4"/>
  <c r="S33" i="4"/>
  <c r="T33" i="4"/>
  <c r="U33" i="4"/>
  <c r="V33" i="4"/>
  <c r="W33" i="4"/>
  <c r="X33" i="4"/>
  <c r="Y33" i="4"/>
  <c r="Z33" i="4"/>
  <c r="AA33" i="4"/>
  <c r="AB33" i="4"/>
  <c r="AC33" i="4"/>
  <c r="AD33" i="4"/>
  <c r="AE33" i="4"/>
  <c r="AF33" i="4"/>
  <c r="AG33" i="4"/>
  <c r="AH33" i="4"/>
  <c r="AI33" i="4"/>
  <c r="AJ33" i="4"/>
  <c r="AK33" i="4"/>
  <c r="AL33" i="4"/>
  <c r="AM33" i="4"/>
  <c r="AN33" i="4"/>
  <c r="AO33" i="4"/>
  <c r="AP33" i="4"/>
  <c r="AQ33" i="4"/>
  <c r="AR33" i="4"/>
  <c r="AS33" i="4"/>
  <c r="AT33" i="4"/>
  <c r="AU33" i="4"/>
  <c r="AV33" i="4"/>
  <c r="F34" i="4"/>
  <c r="G34" i="4"/>
  <c r="H34" i="4"/>
  <c r="I34" i="4"/>
  <c r="J34" i="4"/>
  <c r="K34" i="4"/>
  <c r="L34" i="4"/>
  <c r="M34" i="4"/>
  <c r="N34" i="4"/>
  <c r="O34" i="4"/>
  <c r="P34" i="4"/>
  <c r="Q34" i="4"/>
  <c r="R34" i="4"/>
  <c r="S34" i="4"/>
  <c r="T34" i="4"/>
  <c r="U34" i="4"/>
  <c r="V34" i="4"/>
  <c r="W34" i="4"/>
  <c r="X34" i="4"/>
  <c r="Y34" i="4"/>
  <c r="Z34" i="4"/>
  <c r="AA34" i="4"/>
  <c r="AB34" i="4"/>
  <c r="AC34" i="4"/>
  <c r="AD34" i="4"/>
  <c r="AE34" i="4"/>
  <c r="AF34" i="4"/>
  <c r="AG34" i="4"/>
  <c r="AH34" i="4"/>
  <c r="AI34" i="4"/>
  <c r="AJ34" i="4"/>
  <c r="AK34" i="4"/>
  <c r="AL34" i="4"/>
  <c r="AM34" i="4"/>
  <c r="AN34" i="4"/>
  <c r="AO34" i="4"/>
  <c r="AP34" i="4"/>
  <c r="AQ34" i="4"/>
  <c r="AR34" i="4"/>
  <c r="AS34" i="4"/>
  <c r="AT34" i="4"/>
  <c r="AU34" i="4"/>
  <c r="AV34" i="4"/>
  <c r="F35" i="4"/>
  <c r="G35" i="4"/>
  <c r="H35" i="4"/>
  <c r="I35" i="4"/>
  <c r="J35" i="4"/>
  <c r="K35" i="4"/>
  <c r="L35" i="4"/>
  <c r="M35" i="4"/>
  <c r="N35" i="4"/>
  <c r="O35" i="4"/>
  <c r="P35" i="4"/>
  <c r="Q35" i="4"/>
  <c r="R35" i="4"/>
  <c r="S35" i="4"/>
  <c r="T35" i="4"/>
  <c r="U35" i="4"/>
  <c r="V35" i="4"/>
  <c r="W35" i="4"/>
  <c r="X35" i="4"/>
  <c r="Y35" i="4"/>
  <c r="Z35" i="4"/>
  <c r="AA35" i="4"/>
  <c r="AB35" i="4"/>
  <c r="AC35" i="4"/>
  <c r="AD35" i="4"/>
  <c r="AE35" i="4"/>
  <c r="AF35" i="4"/>
  <c r="AG35" i="4"/>
  <c r="AH35" i="4"/>
  <c r="AI35" i="4"/>
  <c r="AJ35" i="4"/>
  <c r="AK35" i="4"/>
  <c r="AL35" i="4"/>
  <c r="AM35" i="4"/>
  <c r="AN35" i="4"/>
  <c r="AO35" i="4"/>
  <c r="AP35" i="4"/>
  <c r="AQ35" i="4"/>
  <c r="AR35" i="4"/>
  <c r="AS35" i="4"/>
  <c r="AT35" i="4"/>
  <c r="AU35" i="4"/>
  <c r="AV35" i="4"/>
  <c r="F36" i="4"/>
  <c r="G36" i="4"/>
  <c r="H36" i="4"/>
  <c r="I36" i="4"/>
  <c r="J36" i="4"/>
  <c r="K36" i="4"/>
  <c r="L36" i="4"/>
  <c r="M36" i="4"/>
  <c r="N36" i="4"/>
  <c r="O36" i="4"/>
  <c r="P36" i="4"/>
  <c r="Q36" i="4"/>
  <c r="R36" i="4"/>
  <c r="S36" i="4"/>
  <c r="T36" i="4"/>
  <c r="U36" i="4"/>
  <c r="V36" i="4"/>
  <c r="W36" i="4"/>
  <c r="X36" i="4"/>
  <c r="Y36" i="4"/>
  <c r="Z36" i="4"/>
  <c r="AA36" i="4"/>
  <c r="AB36" i="4"/>
  <c r="AC36" i="4"/>
  <c r="AD36" i="4"/>
  <c r="AE36" i="4"/>
  <c r="AF36" i="4"/>
  <c r="AG36" i="4"/>
  <c r="AH36" i="4"/>
  <c r="AI36" i="4"/>
  <c r="AJ36" i="4"/>
  <c r="AK36" i="4"/>
  <c r="AL36" i="4"/>
  <c r="AM36" i="4"/>
  <c r="AN36" i="4"/>
  <c r="AO36" i="4"/>
  <c r="AP36" i="4"/>
  <c r="AQ36" i="4"/>
  <c r="AR36" i="4"/>
  <c r="AS36" i="4"/>
  <c r="AT36" i="4"/>
  <c r="AU36" i="4"/>
  <c r="AV36" i="4"/>
  <c r="F37" i="4"/>
  <c r="G37" i="4"/>
  <c r="H37" i="4"/>
  <c r="I37" i="4"/>
  <c r="J37" i="4"/>
  <c r="K37" i="4"/>
  <c r="L37" i="4"/>
  <c r="M37" i="4"/>
  <c r="N37" i="4"/>
  <c r="O37" i="4"/>
  <c r="P37" i="4"/>
  <c r="Q37" i="4"/>
  <c r="R37" i="4"/>
  <c r="S37" i="4"/>
  <c r="T37" i="4"/>
  <c r="U37" i="4"/>
  <c r="V37" i="4"/>
  <c r="W37" i="4"/>
  <c r="X37" i="4"/>
  <c r="Y37" i="4"/>
  <c r="Z37" i="4"/>
  <c r="AA37" i="4"/>
  <c r="AB37" i="4"/>
  <c r="AC37" i="4"/>
  <c r="AD37" i="4"/>
  <c r="AE37" i="4"/>
  <c r="AF37" i="4"/>
  <c r="AG37" i="4"/>
  <c r="AH37" i="4"/>
  <c r="AI37" i="4"/>
  <c r="AJ37" i="4"/>
  <c r="AK37" i="4"/>
  <c r="AL37" i="4"/>
  <c r="AM37" i="4"/>
  <c r="AN37" i="4"/>
  <c r="AO37" i="4"/>
  <c r="AP37" i="4"/>
  <c r="AQ37" i="4"/>
  <c r="AR37" i="4"/>
  <c r="AS37" i="4"/>
  <c r="AT37" i="4"/>
  <c r="AU37" i="4"/>
  <c r="AV37" i="4"/>
  <c r="F38" i="4"/>
  <c r="G38" i="4"/>
  <c r="H38" i="4"/>
  <c r="I38" i="4"/>
  <c r="J38" i="4"/>
  <c r="K38" i="4"/>
  <c r="L38" i="4"/>
  <c r="M38" i="4"/>
  <c r="N38" i="4"/>
  <c r="O38" i="4"/>
  <c r="P38" i="4"/>
  <c r="Q38" i="4"/>
  <c r="R38" i="4"/>
  <c r="S38" i="4"/>
  <c r="T38" i="4"/>
  <c r="U38" i="4"/>
  <c r="V38" i="4"/>
  <c r="W38" i="4"/>
  <c r="X38" i="4"/>
  <c r="Y38" i="4"/>
  <c r="Z38" i="4"/>
  <c r="AA38" i="4"/>
  <c r="AB38" i="4"/>
  <c r="AC38" i="4"/>
  <c r="AD38" i="4"/>
  <c r="AE38" i="4"/>
  <c r="AF38" i="4"/>
  <c r="AG38" i="4"/>
  <c r="AH38" i="4"/>
  <c r="AI38" i="4"/>
  <c r="AJ38" i="4"/>
  <c r="AK38" i="4"/>
  <c r="AL38" i="4"/>
  <c r="AM38" i="4"/>
  <c r="AN38" i="4"/>
  <c r="AO38" i="4"/>
  <c r="AP38" i="4"/>
  <c r="AQ38" i="4"/>
  <c r="AR38" i="4"/>
  <c r="AS38" i="4"/>
  <c r="AT38" i="4"/>
  <c r="AU38" i="4"/>
  <c r="AV38" i="4"/>
  <c r="F39" i="4"/>
  <c r="G39" i="4"/>
  <c r="H39" i="4"/>
  <c r="I39" i="4"/>
  <c r="J39" i="4"/>
  <c r="K39" i="4"/>
  <c r="L39" i="4"/>
  <c r="M39" i="4"/>
  <c r="N39" i="4"/>
  <c r="O39" i="4"/>
  <c r="P39" i="4"/>
  <c r="Q39" i="4"/>
  <c r="R39" i="4"/>
  <c r="S39" i="4"/>
  <c r="T39" i="4"/>
  <c r="U39" i="4"/>
  <c r="V39" i="4"/>
  <c r="W39" i="4"/>
  <c r="X39" i="4"/>
  <c r="Y39" i="4"/>
  <c r="Z39" i="4"/>
  <c r="AA39" i="4"/>
  <c r="AB39" i="4"/>
  <c r="AC39" i="4"/>
  <c r="AD39" i="4"/>
  <c r="AE39" i="4"/>
  <c r="AF39" i="4"/>
  <c r="AG39" i="4"/>
  <c r="AH39" i="4"/>
  <c r="AI39" i="4"/>
  <c r="AJ39" i="4"/>
  <c r="AK39" i="4"/>
  <c r="AL39" i="4"/>
  <c r="AM39" i="4"/>
  <c r="AN39" i="4"/>
  <c r="AO39" i="4"/>
  <c r="AP39" i="4"/>
  <c r="AQ39" i="4"/>
  <c r="AR39" i="4"/>
  <c r="AS39" i="4"/>
  <c r="AT39" i="4"/>
  <c r="AU39" i="4"/>
  <c r="AV39" i="4"/>
  <c r="F40" i="4"/>
  <c r="G40" i="4"/>
  <c r="H40" i="4"/>
  <c r="I40" i="4"/>
  <c r="J40" i="4"/>
  <c r="K40" i="4"/>
  <c r="L40" i="4"/>
  <c r="M40" i="4"/>
  <c r="N40" i="4"/>
  <c r="O40" i="4"/>
  <c r="P40" i="4"/>
  <c r="Q40" i="4"/>
  <c r="R40" i="4"/>
  <c r="S40" i="4"/>
  <c r="T40" i="4"/>
  <c r="U40" i="4"/>
  <c r="V40" i="4"/>
  <c r="W40" i="4"/>
  <c r="X40" i="4"/>
  <c r="Y40" i="4"/>
  <c r="Z40" i="4"/>
  <c r="AA40" i="4"/>
  <c r="AB40" i="4"/>
  <c r="AC40" i="4"/>
  <c r="AD40" i="4"/>
  <c r="AE40" i="4"/>
  <c r="AF40" i="4"/>
  <c r="AG40" i="4"/>
  <c r="AH40" i="4"/>
  <c r="AI40" i="4"/>
  <c r="AJ40" i="4"/>
  <c r="AK40" i="4"/>
  <c r="AL40" i="4"/>
  <c r="AM40" i="4"/>
  <c r="AN40" i="4"/>
  <c r="AO40" i="4"/>
  <c r="AP40" i="4"/>
  <c r="AQ40" i="4"/>
  <c r="AR40" i="4"/>
  <c r="AS40" i="4"/>
  <c r="AT40" i="4"/>
  <c r="AU40" i="4"/>
  <c r="AV40" i="4"/>
  <c r="F41" i="4"/>
  <c r="G41" i="4"/>
  <c r="H41" i="4"/>
  <c r="I41" i="4"/>
  <c r="J41" i="4"/>
  <c r="K41" i="4"/>
  <c r="L41" i="4"/>
  <c r="M41" i="4"/>
  <c r="N41" i="4"/>
  <c r="O41" i="4"/>
  <c r="P41" i="4"/>
  <c r="Q41" i="4"/>
  <c r="R41" i="4"/>
  <c r="S41" i="4"/>
  <c r="T41" i="4"/>
  <c r="U41" i="4"/>
  <c r="V41" i="4"/>
  <c r="W41" i="4"/>
  <c r="X41" i="4"/>
  <c r="Y41" i="4"/>
  <c r="Z41" i="4"/>
  <c r="AA41" i="4"/>
  <c r="AB41" i="4"/>
  <c r="AC41" i="4"/>
  <c r="AD41" i="4"/>
  <c r="AE41" i="4"/>
  <c r="AF41" i="4"/>
  <c r="AG41" i="4"/>
  <c r="AH41" i="4"/>
  <c r="AI41" i="4"/>
  <c r="AJ41" i="4"/>
  <c r="AK41" i="4"/>
  <c r="AL41" i="4"/>
  <c r="AM41" i="4"/>
  <c r="AN41" i="4"/>
  <c r="AO41" i="4"/>
  <c r="AP41" i="4"/>
  <c r="AQ41" i="4"/>
  <c r="AR41" i="4"/>
  <c r="AS41" i="4"/>
  <c r="AT41" i="4"/>
  <c r="AU41" i="4"/>
  <c r="AV41" i="4"/>
  <c r="F42" i="4"/>
  <c r="G42" i="4"/>
  <c r="H42" i="4"/>
  <c r="I42" i="4"/>
  <c r="J42" i="4"/>
  <c r="K42" i="4"/>
  <c r="L42" i="4"/>
  <c r="M42" i="4"/>
  <c r="N42" i="4"/>
  <c r="O42" i="4"/>
  <c r="P42" i="4"/>
  <c r="Q42" i="4"/>
  <c r="R42" i="4"/>
  <c r="S42" i="4"/>
  <c r="T42" i="4"/>
  <c r="U42" i="4"/>
  <c r="V42" i="4"/>
  <c r="W42" i="4"/>
  <c r="X42" i="4"/>
  <c r="Y42" i="4"/>
  <c r="Z42" i="4"/>
  <c r="AA42" i="4"/>
  <c r="AB42" i="4"/>
  <c r="AC42" i="4"/>
  <c r="AD42" i="4"/>
  <c r="AE42" i="4"/>
  <c r="AF42" i="4"/>
  <c r="AG42" i="4"/>
  <c r="AH42" i="4"/>
  <c r="AI42" i="4"/>
  <c r="AJ42" i="4"/>
  <c r="AK42" i="4"/>
  <c r="AL42" i="4"/>
  <c r="AM42" i="4"/>
  <c r="AN42" i="4"/>
  <c r="AO42" i="4"/>
  <c r="AP42" i="4"/>
  <c r="AQ42" i="4"/>
  <c r="AR42" i="4"/>
  <c r="AS42" i="4"/>
  <c r="AT42" i="4"/>
  <c r="AU42" i="4"/>
  <c r="AV42" i="4"/>
  <c r="F43" i="4"/>
  <c r="G43" i="4"/>
  <c r="H43" i="4"/>
  <c r="I43" i="4"/>
  <c r="J43" i="4"/>
  <c r="K43" i="4"/>
  <c r="L43" i="4"/>
  <c r="M43" i="4"/>
  <c r="N43" i="4"/>
  <c r="O43" i="4"/>
  <c r="P43" i="4"/>
  <c r="Q43" i="4"/>
  <c r="R43" i="4"/>
  <c r="S43" i="4"/>
  <c r="T43" i="4"/>
  <c r="U43" i="4"/>
  <c r="V43" i="4"/>
  <c r="W43" i="4"/>
  <c r="X43" i="4"/>
  <c r="Y43" i="4"/>
  <c r="Z43" i="4"/>
  <c r="AA43" i="4"/>
  <c r="AB43" i="4"/>
  <c r="AC43" i="4"/>
  <c r="AD43" i="4"/>
  <c r="AE43" i="4"/>
  <c r="AF43" i="4"/>
  <c r="AG43" i="4"/>
  <c r="AH43" i="4"/>
  <c r="AI43" i="4"/>
  <c r="AJ43" i="4"/>
  <c r="AK43" i="4"/>
  <c r="AL43" i="4"/>
  <c r="AM43" i="4"/>
  <c r="AN43" i="4"/>
  <c r="AO43" i="4"/>
  <c r="AP43" i="4"/>
  <c r="AQ43" i="4"/>
  <c r="AR43" i="4"/>
  <c r="AS43" i="4"/>
  <c r="AT43" i="4"/>
  <c r="AU43" i="4"/>
  <c r="AV43" i="4"/>
  <c r="F44" i="4"/>
  <c r="G44" i="4"/>
  <c r="H44" i="4"/>
  <c r="I44" i="4"/>
  <c r="J44" i="4"/>
  <c r="K44" i="4"/>
  <c r="L44" i="4"/>
  <c r="M44" i="4"/>
  <c r="N44" i="4"/>
  <c r="O44" i="4"/>
  <c r="P44" i="4"/>
  <c r="Q44" i="4"/>
  <c r="R44" i="4"/>
  <c r="S44" i="4"/>
  <c r="T44" i="4"/>
  <c r="U44" i="4"/>
  <c r="V44" i="4"/>
  <c r="W44" i="4"/>
  <c r="X44" i="4"/>
  <c r="Y44" i="4"/>
  <c r="Z44" i="4"/>
  <c r="AA44" i="4"/>
  <c r="AB44" i="4"/>
  <c r="AC44" i="4"/>
  <c r="AD44" i="4"/>
  <c r="AE44" i="4"/>
  <c r="AF44" i="4"/>
  <c r="AG44" i="4"/>
  <c r="AH44" i="4"/>
  <c r="AI44" i="4"/>
  <c r="AJ44" i="4"/>
  <c r="AK44" i="4"/>
  <c r="AL44" i="4"/>
  <c r="AM44" i="4"/>
  <c r="AN44" i="4"/>
  <c r="AO44" i="4"/>
  <c r="AP44" i="4"/>
  <c r="AQ44" i="4"/>
  <c r="AR44" i="4"/>
  <c r="AS44" i="4"/>
  <c r="AT44" i="4"/>
  <c r="AU44" i="4"/>
  <c r="AV44" i="4"/>
  <c r="F45" i="4"/>
  <c r="G45" i="4"/>
  <c r="H45" i="4"/>
  <c r="I45" i="4"/>
  <c r="J45" i="4"/>
  <c r="K45" i="4"/>
  <c r="L45" i="4"/>
  <c r="M45" i="4"/>
  <c r="N45" i="4"/>
  <c r="O45" i="4"/>
  <c r="P45" i="4"/>
  <c r="Q45" i="4"/>
  <c r="R45" i="4"/>
  <c r="S45" i="4"/>
  <c r="T45" i="4"/>
  <c r="U45" i="4"/>
  <c r="V45" i="4"/>
  <c r="W45" i="4"/>
  <c r="X45" i="4"/>
  <c r="Y45" i="4"/>
  <c r="Z45" i="4"/>
  <c r="AA45" i="4"/>
  <c r="AB45" i="4"/>
  <c r="AC45" i="4"/>
  <c r="AD45" i="4"/>
  <c r="AE45" i="4"/>
  <c r="AF45" i="4"/>
  <c r="AG45" i="4"/>
  <c r="AH45" i="4"/>
  <c r="AI45" i="4"/>
  <c r="AJ45" i="4"/>
  <c r="AK45" i="4"/>
  <c r="AL45" i="4"/>
  <c r="AM45" i="4"/>
  <c r="AN45" i="4"/>
  <c r="AO45" i="4"/>
  <c r="AP45" i="4"/>
  <c r="AQ45" i="4"/>
  <c r="AR45" i="4"/>
  <c r="AS45" i="4"/>
  <c r="AT45" i="4"/>
  <c r="AU45" i="4"/>
  <c r="AV45" i="4"/>
  <c r="F46" i="4"/>
  <c r="G46" i="4"/>
  <c r="H46" i="4"/>
  <c r="I46" i="4"/>
  <c r="J46" i="4"/>
  <c r="K46" i="4"/>
  <c r="L46" i="4"/>
  <c r="M46" i="4"/>
  <c r="N46" i="4"/>
  <c r="O46" i="4"/>
  <c r="P46" i="4"/>
  <c r="Q46" i="4"/>
  <c r="R46" i="4"/>
  <c r="S46" i="4"/>
  <c r="T46" i="4"/>
  <c r="U46" i="4"/>
  <c r="V46" i="4"/>
  <c r="W46" i="4"/>
  <c r="X46" i="4"/>
  <c r="Y46" i="4"/>
  <c r="Z46" i="4"/>
  <c r="AA46" i="4"/>
  <c r="AB46" i="4"/>
  <c r="AC46" i="4"/>
  <c r="AD46" i="4"/>
  <c r="AE46" i="4"/>
  <c r="AF46" i="4"/>
  <c r="AG46" i="4"/>
  <c r="AH46" i="4"/>
  <c r="AI46" i="4"/>
  <c r="AJ46" i="4"/>
  <c r="AK46" i="4"/>
  <c r="AL46" i="4"/>
  <c r="AM46" i="4"/>
  <c r="AN46" i="4"/>
  <c r="AO46" i="4"/>
  <c r="AP46" i="4"/>
  <c r="AQ46" i="4"/>
  <c r="AR46" i="4"/>
  <c r="AS46" i="4"/>
  <c r="AT46" i="4"/>
  <c r="AU46" i="4"/>
  <c r="AV46" i="4"/>
  <c r="F47" i="4"/>
  <c r="G47" i="4"/>
  <c r="H47" i="4"/>
  <c r="I47" i="4"/>
  <c r="J47" i="4"/>
  <c r="K47" i="4"/>
  <c r="L47" i="4"/>
  <c r="M47" i="4"/>
  <c r="N47" i="4"/>
  <c r="O47" i="4"/>
  <c r="P47" i="4"/>
  <c r="Q47" i="4"/>
  <c r="R47" i="4"/>
  <c r="S47" i="4"/>
  <c r="T47" i="4"/>
  <c r="U47" i="4"/>
  <c r="V47" i="4"/>
  <c r="W47" i="4"/>
  <c r="X47" i="4"/>
  <c r="Y47" i="4"/>
  <c r="Z47" i="4"/>
  <c r="AA47" i="4"/>
  <c r="AB47" i="4"/>
  <c r="AC47" i="4"/>
  <c r="AD47" i="4"/>
  <c r="AE47" i="4"/>
  <c r="AF47" i="4"/>
  <c r="AG47" i="4"/>
  <c r="AH47" i="4"/>
  <c r="AI47" i="4"/>
  <c r="AJ47" i="4"/>
  <c r="AK47" i="4"/>
  <c r="AL47" i="4"/>
  <c r="AM47" i="4"/>
  <c r="AN47" i="4"/>
  <c r="AO47" i="4"/>
  <c r="AP47" i="4"/>
  <c r="AQ47" i="4"/>
  <c r="AR47" i="4"/>
  <c r="AS47" i="4"/>
  <c r="AT47" i="4"/>
  <c r="AU47" i="4"/>
  <c r="AV47" i="4"/>
  <c r="F48" i="4"/>
  <c r="G48" i="4"/>
  <c r="H48" i="4"/>
  <c r="I48" i="4"/>
  <c r="J48" i="4"/>
  <c r="K48" i="4"/>
  <c r="L48" i="4"/>
  <c r="M48" i="4"/>
  <c r="N48" i="4"/>
  <c r="O48" i="4"/>
  <c r="P48" i="4"/>
  <c r="Q48" i="4"/>
  <c r="R48" i="4"/>
  <c r="S48" i="4"/>
  <c r="T48" i="4"/>
  <c r="U48" i="4"/>
  <c r="V48" i="4"/>
  <c r="W48" i="4"/>
  <c r="X48" i="4"/>
  <c r="Y48" i="4"/>
  <c r="Z48" i="4"/>
  <c r="AA48" i="4"/>
  <c r="AB48" i="4"/>
  <c r="AC48" i="4"/>
  <c r="AD48" i="4"/>
  <c r="AE48" i="4"/>
  <c r="AF48" i="4"/>
  <c r="AG48" i="4"/>
  <c r="AH48" i="4"/>
  <c r="AI48" i="4"/>
  <c r="AJ48" i="4"/>
  <c r="AK48" i="4"/>
  <c r="AL48" i="4"/>
  <c r="AM48" i="4"/>
  <c r="AN48" i="4"/>
  <c r="AO48" i="4"/>
  <c r="AP48" i="4"/>
  <c r="AQ48" i="4"/>
  <c r="AR48" i="4"/>
  <c r="AS48" i="4"/>
  <c r="AT48" i="4"/>
  <c r="AU48" i="4"/>
  <c r="AV48" i="4"/>
  <c r="F49" i="4"/>
  <c r="G49" i="4"/>
  <c r="H49" i="4"/>
  <c r="I49" i="4"/>
  <c r="J49" i="4"/>
  <c r="K49" i="4"/>
  <c r="L49" i="4"/>
  <c r="M49" i="4"/>
  <c r="N49" i="4"/>
  <c r="O49" i="4"/>
  <c r="P49" i="4"/>
  <c r="Q49" i="4"/>
  <c r="R49" i="4"/>
  <c r="S49" i="4"/>
  <c r="T49" i="4"/>
  <c r="U49" i="4"/>
  <c r="V49" i="4"/>
  <c r="W49" i="4"/>
  <c r="X49" i="4"/>
  <c r="Y49" i="4"/>
  <c r="Z49" i="4"/>
  <c r="AA49" i="4"/>
  <c r="AB49" i="4"/>
  <c r="AC49" i="4"/>
  <c r="AD49" i="4"/>
  <c r="AE49" i="4"/>
  <c r="AF49" i="4"/>
  <c r="AG49" i="4"/>
  <c r="AH49" i="4"/>
  <c r="AI49" i="4"/>
  <c r="AJ49" i="4"/>
  <c r="AK49" i="4"/>
  <c r="AL49" i="4"/>
  <c r="AM49" i="4"/>
  <c r="AN49" i="4"/>
  <c r="AO49" i="4"/>
  <c r="AP49" i="4"/>
  <c r="AQ49" i="4"/>
  <c r="AR49" i="4"/>
  <c r="AS49" i="4"/>
  <c r="AT49" i="4"/>
  <c r="AU49" i="4"/>
  <c r="AV49" i="4"/>
  <c r="F50" i="4"/>
  <c r="G50" i="4"/>
  <c r="H50" i="4"/>
  <c r="I50" i="4"/>
  <c r="J50" i="4"/>
  <c r="K50" i="4"/>
  <c r="L50" i="4"/>
  <c r="M50" i="4"/>
  <c r="N50" i="4"/>
  <c r="O50" i="4"/>
  <c r="P50" i="4"/>
  <c r="Q50" i="4"/>
  <c r="R50" i="4"/>
  <c r="S50" i="4"/>
  <c r="T50" i="4"/>
  <c r="U50" i="4"/>
  <c r="V50" i="4"/>
  <c r="W50" i="4"/>
  <c r="X50" i="4"/>
  <c r="Y50" i="4"/>
  <c r="Z50" i="4"/>
  <c r="AA50" i="4"/>
  <c r="AB50" i="4"/>
  <c r="AC50" i="4"/>
  <c r="AD50" i="4"/>
  <c r="AE50" i="4"/>
  <c r="AF50" i="4"/>
  <c r="AG50" i="4"/>
  <c r="AH50" i="4"/>
  <c r="AI50" i="4"/>
  <c r="AJ50" i="4"/>
  <c r="AK50" i="4"/>
  <c r="AL50" i="4"/>
  <c r="AM50" i="4"/>
  <c r="AN50" i="4"/>
  <c r="AO50" i="4"/>
  <c r="AP50" i="4"/>
  <c r="AQ50" i="4"/>
  <c r="AR50" i="4"/>
  <c r="AS50" i="4"/>
  <c r="AT50" i="4"/>
  <c r="AU50" i="4"/>
  <c r="AV50" i="4"/>
  <c r="F51" i="4"/>
  <c r="G51" i="4"/>
  <c r="H51" i="4"/>
  <c r="I51" i="4"/>
  <c r="J51" i="4"/>
  <c r="K51" i="4"/>
  <c r="L51" i="4"/>
  <c r="M51" i="4"/>
  <c r="N51" i="4"/>
  <c r="O51" i="4"/>
  <c r="P51" i="4"/>
  <c r="Q51" i="4"/>
  <c r="R51" i="4"/>
  <c r="S51" i="4"/>
  <c r="T51" i="4"/>
  <c r="U51" i="4"/>
  <c r="V51" i="4"/>
  <c r="W51" i="4"/>
  <c r="X51" i="4"/>
  <c r="Y51" i="4"/>
  <c r="Z51" i="4"/>
  <c r="AA51" i="4"/>
  <c r="AB51" i="4"/>
  <c r="AC51" i="4"/>
  <c r="AD51" i="4"/>
  <c r="AE51" i="4"/>
  <c r="AF51" i="4"/>
  <c r="AG51" i="4"/>
  <c r="AH51" i="4"/>
  <c r="AI51" i="4"/>
  <c r="AJ51" i="4"/>
  <c r="AK51" i="4"/>
  <c r="AL51" i="4"/>
  <c r="AM51" i="4"/>
  <c r="AN51" i="4"/>
  <c r="AO51" i="4"/>
  <c r="AP51" i="4"/>
  <c r="AQ51" i="4"/>
  <c r="AR51" i="4"/>
  <c r="AS51" i="4"/>
  <c r="AT51" i="4"/>
  <c r="AU51" i="4"/>
  <c r="AV51" i="4"/>
  <c r="F52" i="4"/>
  <c r="G52" i="4"/>
  <c r="H52" i="4"/>
  <c r="I52" i="4"/>
  <c r="J52" i="4"/>
  <c r="K52" i="4"/>
  <c r="L52" i="4"/>
  <c r="M52" i="4"/>
  <c r="N52" i="4"/>
  <c r="O52" i="4"/>
  <c r="P52" i="4"/>
  <c r="Q52" i="4"/>
  <c r="R52" i="4"/>
  <c r="S52" i="4"/>
  <c r="T52" i="4"/>
  <c r="U52" i="4"/>
  <c r="V52" i="4"/>
  <c r="W52" i="4"/>
  <c r="X52" i="4"/>
  <c r="Y52" i="4"/>
  <c r="Z52" i="4"/>
  <c r="AA52" i="4"/>
  <c r="AB52" i="4"/>
  <c r="AC52" i="4"/>
  <c r="AD52" i="4"/>
  <c r="AE52" i="4"/>
  <c r="AF52" i="4"/>
  <c r="AG52" i="4"/>
  <c r="AH52" i="4"/>
  <c r="AI52" i="4"/>
  <c r="AJ52" i="4"/>
  <c r="AK52" i="4"/>
  <c r="AL52" i="4"/>
  <c r="AM52" i="4"/>
  <c r="AN52" i="4"/>
  <c r="AO52" i="4"/>
  <c r="AP52" i="4"/>
  <c r="AQ52" i="4"/>
  <c r="AR52" i="4"/>
  <c r="AS52" i="4"/>
  <c r="AT52" i="4"/>
  <c r="AU52" i="4"/>
  <c r="AV52" i="4"/>
  <c r="F53" i="4"/>
  <c r="G53" i="4"/>
  <c r="H53" i="4"/>
  <c r="I53" i="4"/>
  <c r="J53" i="4"/>
  <c r="K53" i="4"/>
  <c r="L53" i="4"/>
  <c r="M53" i="4"/>
  <c r="N53" i="4"/>
  <c r="O53" i="4"/>
  <c r="P53" i="4"/>
  <c r="Q53" i="4"/>
  <c r="R53" i="4"/>
  <c r="S53" i="4"/>
  <c r="T53" i="4"/>
  <c r="U53" i="4"/>
  <c r="V53" i="4"/>
  <c r="W53" i="4"/>
  <c r="X53" i="4"/>
  <c r="Y53" i="4"/>
  <c r="Z53" i="4"/>
  <c r="AA53" i="4"/>
  <c r="AB53" i="4"/>
  <c r="AC53" i="4"/>
  <c r="AD53" i="4"/>
  <c r="AE53" i="4"/>
  <c r="AF53" i="4"/>
  <c r="AG53" i="4"/>
  <c r="AH53" i="4"/>
  <c r="AI53" i="4"/>
  <c r="AJ53" i="4"/>
  <c r="AK53" i="4"/>
  <c r="AL53" i="4"/>
  <c r="AM53" i="4"/>
  <c r="AN53" i="4"/>
  <c r="AO53" i="4"/>
  <c r="AP53" i="4"/>
  <c r="AQ53" i="4"/>
  <c r="AR53" i="4"/>
  <c r="AS53" i="4"/>
  <c r="AT53" i="4"/>
  <c r="AU53" i="4"/>
  <c r="AV53" i="4"/>
  <c r="F54" i="4"/>
  <c r="G54" i="4"/>
  <c r="H54" i="4"/>
  <c r="I54" i="4"/>
  <c r="J54" i="4"/>
  <c r="K54" i="4"/>
  <c r="L54" i="4"/>
  <c r="M54" i="4"/>
  <c r="N54" i="4"/>
  <c r="O54" i="4"/>
  <c r="P54" i="4"/>
  <c r="Q54" i="4"/>
  <c r="R54" i="4"/>
  <c r="S54" i="4"/>
  <c r="T54" i="4"/>
  <c r="U54" i="4"/>
  <c r="V54" i="4"/>
  <c r="W54" i="4"/>
  <c r="X54" i="4"/>
  <c r="Y54" i="4"/>
  <c r="Z54" i="4"/>
  <c r="AA54" i="4"/>
  <c r="AB54" i="4"/>
  <c r="AC54" i="4"/>
  <c r="AD54" i="4"/>
  <c r="AE54" i="4"/>
  <c r="AF54" i="4"/>
  <c r="AG54" i="4"/>
  <c r="AH54" i="4"/>
  <c r="AI54" i="4"/>
  <c r="AJ54" i="4"/>
  <c r="AK54" i="4"/>
  <c r="AL54" i="4"/>
  <c r="AM54" i="4"/>
  <c r="AN54" i="4"/>
  <c r="AO54" i="4"/>
  <c r="AP54" i="4"/>
  <c r="AQ54" i="4"/>
  <c r="AR54" i="4"/>
  <c r="AS54" i="4"/>
  <c r="AT54" i="4"/>
  <c r="AU54" i="4"/>
  <c r="AV54" i="4"/>
  <c r="F55" i="4"/>
  <c r="G55" i="4"/>
  <c r="H55" i="4"/>
  <c r="I55" i="4"/>
  <c r="J55" i="4"/>
  <c r="K55" i="4"/>
  <c r="L55" i="4"/>
  <c r="M55" i="4"/>
  <c r="N55" i="4"/>
  <c r="O55" i="4"/>
  <c r="P55" i="4"/>
  <c r="Q55" i="4"/>
  <c r="R55" i="4"/>
  <c r="S55" i="4"/>
  <c r="T55" i="4"/>
  <c r="U55" i="4"/>
  <c r="V55" i="4"/>
  <c r="W55" i="4"/>
  <c r="X55" i="4"/>
  <c r="Y55" i="4"/>
  <c r="Z55" i="4"/>
  <c r="AA55" i="4"/>
  <c r="AB55" i="4"/>
  <c r="AC55" i="4"/>
  <c r="AD55" i="4"/>
  <c r="AE55" i="4"/>
  <c r="AF55" i="4"/>
  <c r="AG55" i="4"/>
  <c r="AH55" i="4"/>
  <c r="AI55" i="4"/>
  <c r="AJ55" i="4"/>
  <c r="AK55" i="4"/>
  <c r="AL55" i="4"/>
  <c r="AM55" i="4"/>
  <c r="AN55" i="4"/>
  <c r="AO55" i="4"/>
  <c r="AP55" i="4"/>
  <c r="AQ55" i="4"/>
  <c r="AR55" i="4"/>
  <c r="AS55" i="4"/>
  <c r="AT55" i="4"/>
  <c r="AU55" i="4"/>
  <c r="AV55" i="4"/>
  <c r="F56" i="4"/>
  <c r="G56" i="4"/>
  <c r="H56" i="4"/>
  <c r="I56" i="4"/>
  <c r="J56" i="4"/>
  <c r="K56" i="4"/>
  <c r="L56" i="4"/>
  <c r="M56" i="4"/>
  <c r="N56" i="4"/>
  <c r="O56" i="4"/>
  <c r="P56" i="4"/>
  <c r="Q56" i="4"/>
  <c r="R56" i="4"/>
  <c r="S56" i="4"/>
  <c r="T56" i="4"/>
  <c r="U56" i="4"/>
  <c r="V56" i="4"/>
  <c r="W56" i="4"/>
  <c r="X56" i="4"/>
  <c r="Y56" i="4"/>
  <c r="Z56" i="4"/>
  <c r="AA56" i="4"/>
  <c r="AB56" i="4"/>
  <c r="AC56" i="4"/>
  <c r="AD56" i="4"/>
  <c r="AE56" i="4"/>
  <c r="AF56" i="4"/>
  <c r="AG56" i="4"/>
  <c r="AH56" i="4"/>
  <c r="AI56" i="4"/>
  <c r="AJ56" i="4"/>
  <c r="AK56" i="4"/>
  <c r="AL56" i="4"/>
  <c r="AM56" i="4"/>
  <c r="AN56" i="4"/>
  <c r="AO56" i="4"/>
  <c r="AP56" i="4"/>
  <c r="AQ56" i="4"/>
  <c r="AR56" i="4"/>
  <c r="AS56" i="4"/>
  <c r="AT56" i="4"/>
  <c r="AU56" i="4"/>
  <c r="AV56" i="4"/>
  <c r="F57" i="4"/>
  <c r="G57" i="4"/>
  <c r="H57" i="4"/>
  <c r="I57" i="4"/>
  <c r="J57" i="4"/>
  <c r="K57" i="4"/>
  <c r="L57" i="4"/>
  <c r="M57" i="4"/>
  <c r="N57" i="4"/>
  <c r="O57" i="4"/>
  <c r="P57" i="4"/>
  <c r="Q57" i="4"/>
  <c r="R57" i="4"/>
  <c r="S57" i="4"/>
  <c r="T57" i="4"/>
  <c r="U57" i="4"/>
  <c r="V57" i="4"/>
  <c r="W57" i="4"/>
  <c r="X57" i="4"/>
  <c r="Y57" i="4"/>
  <c r="Z57" i="4"/>
  <c r="AA57" i="4"/>
  <c r="AB57" i="4"/>
  <c r="AC57" i="4"/>
  <c r="AD57" i="4"/>
  <c r="AE57" i="4"/>
  <c r="AF57" i="4"/>
  <c r="AG57" i="4"/>
  <c r="AH57" i="4"/>
  <c r="AI57" i="4"/>
  <c r="AJ57" i="4"/>
  <c r="AK57" i="4"/>
  <c r="AL57" i="4"/>
  <c r="AM57" i="4"/>
  <c r="AN57" i="4"/>
  <c r="AO57" i="4"/>
  <c r="AP57" i="4"/>
  <c r="AQ57" i="4"/>
  <c r="AR57" i="4"/>
  <c r="AS57" i="4"/>
  <c r="AT57" i="4"/>
  <c r="AU57" i="4"/>
  <c r="AV57" i="4"/>
  <c r="F58" i="4"/>
  <c r="G58" i="4"/>
  <c r="H58" i="4"/>
  <c r="I58" i="4"/>
  <c r="J58" i="4"/>
  <c r="K58" i="4"/>
  <c r="L58" i="4"/>
  <c r="M58" i="4"/>
  <c r="N58" i="4"/>
  <c r="O58" i="4"/>
  <c r="P58" i="4"/>
  <c r="Q58" i="4"/>
  <c r="R58" i="4"/>
  <c r="S58" i="4"/>
  <c r="T58" i="4"/>
  <c r="U58" i="4"/>
  <c r="V58" i="4"/>
  <c r="W58" i="4"/>
  <c r="X58" i="4"/>
  <c r="Y58" i="4"/>
  <c r="Z58" i="4"/>
  <c r="AA58" i="4"/>
  <c r="AB58" i="4"/>
  <c r="AC58" i="4"/>
  <c r="AD58" i="4"/>
  <c r="AE58" i="4"/>
  <c r="AF58" i="4"/>
  <c r="AG58" i="4"/>
  <c r="AH58" i="4"/>
  <c r="AI58" i="4"/>
  <c r="AJ58" i="4"/>
  <c r="AK58" i="4"/>
  <c r="AL58" i="4"/>
  <c r="AM58" i="4"/>
  <c r="AN58" i="4"/>
  <c r="AO58" i="4"/>
  <c r="AP58" i="4"/>
  <c r="AQ58" i="4"/>
  <c r="AR58" i="4"/>
  <c r="AS58" i="4"/>
  <c r="AT58" i="4"/>
  <c r="AU58" i="4"/>
  <c r="AV58" i="4"/>
  <c r="F59" i="4"/>
  <c r="G59" i="4"/>
  <c r="H59" i="4"/>
  <c r="I59" i="4"/>
  <c r="J59" i="4"/>
  <c r="K59" i="4"/>
  <c r="L59" i="4"/>
  <c r="M59" i="4"/>
  <c r="N59" i="4"/>
  <c r="O59" i="4"/>
  <c r="P59" i="4"/>
  <c r="Q59" i="4"/>
  <c r="R59" i="4"/>
  <c r="S59" i="4"/>
  <c r="T59" i="4"/>
  <c r="U59" i="4"/>
  <c r="V59" i="4"/>
  <c r="W59" i="4"/>
  <c r="X59" i="4"/>
  <c r="Y59" i="4"/>
  <c r="Z59" i="4"/>
  <c r="AA59" i="4"/>
  <c r="AB59" i="4"/>
  <c r="AC59" i="4"/>
  <c r="AD59" i="4"/>
  <c r="AE59" i="4"/>
  <c r="AF59" i="4"/>
  <c r="AG59" i="4"/>
  <c r="AH59" i="4"/>
  <c r="AI59" i="4"/>
  <c r="AJ59" i="4"/>
  <c r="AK59" i="4"/>
  <c r="AL59" i="4"/>
  <c r="AM59" i="4"/>
  <c r="AN59" i="4"/>
  <c r="AO59" i="4"/>
  <c r="AP59" i="4"/>
  <c r="AQ59" i="4"/>
  <c r="AR59" i="4"/>
  <c r="AS59" i="4"/>
  <c r="AT59" i="4"/>
  <c r="AU59" i="4"/>
  <c r="AV59" i="4"/>
  <c r="F60" i="4"/>
  <c r="G60" i="4"/>
  <c r="H60" i="4"/>
  <c r="I60" i="4"/>
  <c r="J60" i="4"/>
  <c r="K60" i="4"/>
  <c r="L60" i="4"/>
  <c r="M60" i="4"/>
  <c r="N60" i="4"/>
  <c r="O60" i="4"/>
  <c r="P60" i="4"/>
  <c r="Q60" i="4"/>
  <c r="R60" i="4"/>
  <c r="S60" i="4"/>
  <c r="T60" i="4"/>
  <c r="U60" i="4"/>
  <c r="V60" i="4"/>
  <c r="W60" i="4"/>
  <c r="X60" i="4"/>
  <c r="Y60" i="4"/>
  <c r="Z60" i="4"/>
  <c r="AA60" i="4"/>
  <c r="AB60" i="4"/>
  <c r="AC60" i="4"/>
  <c r="AD60" i="4"/>
  <c r="AE60" i="4"/>
  <c r="AF60" i="4"/>
  <c r="AG60" i="4"/>
  <c r="AH60" i="4"/>
  <c r="AI60" i="4"/>
  <c r="AJ60" i="4"/>
  <c r="AK60" i="4"/>
  <c r="AL60" i="4"/>
  <c r="AM60" i="4"/>
  <c r="AN60" i="4"/>
  <c r="AO60" i="4"/>
  <c r="AP60" i="4"/>
  <c r="AQ60" i="4"/>
  <c r="AR60" i="4"/>
  <c r="AS60" i="4"/>
  <c r="AT60" i="4"/>
  <c r="AU60" i="4"/>
  <c r="AV60" i="4"/>
  <c r="F61" i="4"/>
  <c r="G61" i="4"/>
  <c r="H61" i="4"/>
  <c r="I61" i="4"/>
  <c r="J61" i="4"/>
  <c r="K61" i="4"/>
  <c r="L61" i="4"/>
  <c r="M61" i="4"/>
  <c r="N61" i="4"/>
  <c r="O61" i="4"/>
  <c r="P61" i="4"/>
  <c r="Q61" i="4"/>
  <c r="R61" i="4"/>
  <c r="S61" i="4"/>
  <c r="T61" i="4"/>
  <c r="U61" i="4"/>
  <c r="V61" i="4"/>
  <c r="W61" i="4"/>
  <c r="X61" i="4"/>
  <c r="Y61" i="4"/>
  <c r="Z61" i="4"/>
  <c r="AA61" i="4"/>
  <c r="AB61" i="4"/>
  <c r="AC61" i="4"/>
  <c r="AD61" i="4"/>
  <c r="AE61" i="4"/>
  <c r="AF61" i="4"/>
  <c r="AG61" i="4"/>
  <c r="AH61" i="4"/>
  <c r="AI61" i="4"/>
  <c r="AJ61" i="4"/>
  <c r="AK61" i="4"/>
  <c r="AL61" i="4"/>
  <c r="AM61" i="4"/>
  <c r="AN61" i="4"/>
  <c r="AO61" i="4"/>
  <c r="AP61" i="4"/>
  <c r="AQ61" i="4"/>
  <c r="AR61" i="4"/>
  <c r="AS61" i="4"/>
  <c r="AT61" i="4"/>
  <c r="AU61" i="4"/>
  <c r="AV61" i="4"/>
  <c r="F62" i="4"/>
  <c r="G62" i="4"/>
  <c r="H62" i="4"/>
  <c r="I62" i="4"/>
  <c r="J62" i="4"/>
  <c r="K62" i="4"/>
  <c r="L62" i="4"/>
  <c r="M62" i="4"/>
  <c r="N62" i="4"/>
  <c r="O62" i="4"/>
  <c r="P62" i="4"/>
  <c r="Q62" i="4"/>
  <c r="R62" i="4"/>
  <c r="S62" i="4"/>
  <c r="T62" i="4"/>
  <c r="U62" i="4"/>
  <c r="V62" i="4"/>
  <c r="W62" i="4"/>
  <c r="X62" i="4"/>
  <c r="Y62" i="4"/>
  <c r="Z62" i="4"/>
  <c r="AA62" i="4"/>
  <c r="AB62" i="4"/>
  <c r="AC62" i="4"/>
  <c r="AD62" i="4"/>
  <c r="AE62" i="4"/>
  <c r="AF62" i="4"/>
  <c r="AG62" i="4"/>
  <c r="AH62" i="4"/>
  <c r="AI62" i="4"/>
  <c r="AJ62" i="4"/>
  <c r="AK62" i="4"/>
  <c r="AL62" i="4"/>
  <c r="AM62" i="4"/>
  <c r="AN62" i="4"/>
  <c r="AO62" i="4"/>
  <c r="AP62" i="4"/>
  <c r="AQ62" i="4"/>
  <c r="AR62" i="4"/>
  <c r="AS62" i="4"/>
  <c r="AT62" i="4"/>
  <c r="AU62" i="4"/>
  <c r="AV62" i="4"/>
  <c r="F63" i="4"/>
  <c r="G63" i="4"/>
  <c r="H63" i="4"/>
  <c r="I63" i="4"/>
  <c r="J63" i="4"/>
  <c r="K63" i="4"/>
  <c r="L63" i="4"/>
  <c r="M63" i="4"/>
  <c r="N63" i="4"/>
  <c r="O63" i="4"/>
  <c r="P63" i="4"/>
  <c r="Q63" i="4"/>
  <c r="R63" i="4"/>
  <c r="S63" i="4"/>
  <c r="T63" i="4"/>
  <c r="U63" i="4"/>
  <c r="V63" i="4"/>
  <c r="W63" i="4"/>
  <c r="X63" i="4"/>
  <c r="Y63" i="4"/>
  <c r="Z63" i="4"/>
  <c r="AA63" i="4"/>
  <c r="AB63" i="4"/>
  <c r="AC63" i="4"/>
  <c r="AD63" i="4"/>
  <c r="AE63" i="4"/>
  <c r="AF63" i="4"/>
  <c r="AG63" i="4"/>
  <c r="AH63" i="4"/>
  <c r="AI63" i="4"/>
  <c r="AJ63" i="4"/>
  <c r="AK63" i="4"/>
  <c r="AL63" i="4"/>
  <c r="AM63" i="4"/>
  <c r="AN63" i="4"/>
  <c r="AO63" i="4"/>
  <c r="AP63" i="4"/>
  <c r="AQ63" i="4"/>
  <c r="AR63" i="4"/>
  <c r="AS63" i="4"/>
  <c r="AT63" i="4"/>
  <c r="AU63" i="4"/>
  <c r="AV63" i="4"/>
  <c r="F64" i="4"/>
  <c r="G64" i="4"/>
  <c r="H64" i="4"/>
  <c r="I64" i="4"/>
  <c r="J64" i="4"/>
  <c r="K64" i="4"/>
  <c r="L64" i="4"/>
  <c r="M64" i="4"/>
  <c r="N64" i="4"/>
  <c r="O64" i="4"/>
  <c r="P64" i="4"/>
  <c r="Q64" i="4"/>
  <c r="R64" i="4"/>
  <c r="S64" i="4"/>
  <c r="T64" i="4"/>
  <c r="U64" i="4"/>
  <c r="V64" i="4"/>
  <c r="W64" i="4"/>
  <c r="X64" i="4"/>
  <c r="Y64" i="4"/>
  <c r="Z64" i="4"/>
  <c r="AA64" i="4"/>
  <c r="AB64" i="4"/>
  <c r="AC64" i="4"/>
  <c r="AD64" i="4"/>
  <c r="AE64" i="4"/>
  <c r="AF64" i="4"/>
  <c r="AG64" i="4"/>
  <c r="AH64" i="4"/>
  <c r="AI64" i="4"/>
  <c r="AJ64" i="4"/>
  <c r="AK64" i="4"/>
  <c r="AL64" i="4"/>
  <c r="AM64" i="4"/>
  <c r="AN64" i="4"/>
  <c r="AO64" i="4"/>
  <c r="AP64" i="4"/>
  <c r="AQ64" i="4"/>
  <c r="AR64" i="4"/>
  <c r="AS64" i="4"/>
  <c r="AT64" i="4"/>
  <c r="AU64" i="4"/>
  <c r="AV64" i="4"/>
  <c r="F65" i="4"/>
  <c r="G65" i="4"/>
  <c r="H65" i="4"/>
  <c r="I65" i="4"/>
  <c r="J65" i="4"/>
  <c r="K65" i="4"/>
  <c r="L65" i="4"/>
  <c r="M65" i="4"/>
  <c r="N65" i="4"/>
  <c r="O65" i="4"/>
  <c r="P65" i="4"/>
  <c r="Q65" i="4"/>
  <c r="R65" i="4"/>
  <c r="S65" i="4"/>
  <c r="T65" i="4"/>
  <c r="U65" i="4"/>
  <c r="V65" i="4"/>
  <c r="W65" i="4"/>
  <c r="X65" i="4"/>
  <c r="Y65" i="4"/>
  <c r="Z65" i="4"/>
  <c r="AA65" i="4"/>
  <c r="AB65" i="4"/>
  <c r="AC65" i="4"/>
  <c r="AD65" i="4"/>
  <c r="AE65" i="4"/>
  <c r="AF65" i="4"/>
  <c r="AG65" i="4"/>
  <c r="AH65" i="4"/>
  <c r="AI65" i="4"/>
  <c r="AJ65" i="4"/>
  <c r="AK65" i="4"/>
  <c r="AL65" i="4"/>
  <c r="AM65" i="4"/>
  <c r="AN65" i="4"/>
  <c r="AO65" i="4"/>
  <c r="AP65" i="4"/>
  <c r="AQ65" i="4"/>
  <c r="AR65" i="4"/>
  <c r="AS65" i="4"/>
  <c r="AT65" i="4"/>
  <c r="AU65" i="4"/>
  <c r="AV65" i="4"/>
  <c r="F66" i="4"/>
  <c r="G66" i="4"/>
  <c r="H66" i="4"/>
  <c r="I66" i="4"/>
  <c r="J66" i="4"/>
  <c r="K66" i="4"/>
  <c r="L66" i="4"/>
  <c r="M66" i="4"/>
  <c r="N66" i="4"/>
  <c r="O66" i="4"/>
  <c r="P66" i="4"/>
  <c r="Q66" i="4"/>
  <c r="R66" i="4"/>
  <c r="S66" i="4"/>
  <c r="T66" i="4"/>
  <c r="U66" i="4"/>
  <c r="V66" i="4"/>
  <c r="W66" i="4"/>
  <c r="X66" i="4"/>
  <c r="Y66" i="4"/>
  <c r="Z66" i="4"/>
  <c r="AA66" i="4"/>
  <c r="AB66" i="4"/>
  <c r="AC66" i="4"/>
  <c r="AD66" i="4"/>
  <c r="AE66" i="4"/>
  <c r="AF66" i="4"/>
  <c r="AG66" i="4"/>
  <c r="AH66" i="4"/>
  <c r="AI66" i="4"/>
  <c r="AJ66" i="4"/>
  <c r="AK66" i="4"/>
  <c r="AL66" i="4"/>
  <c r="AM66" i="4"/>
  <c r="AN66" i="4"/>
  <c r="AO66" i="4"/>
  <c r="AP66" i="4"/>
  <c r="AQ66" i="4"/>
  <c r="AR66" i="4"/>
  <c r="AS66" i="4"/>
  <c r="AT66" i="4"/>
  <c r="AU66" i="4"/>
  <c r="AV66" i="4"/>
  <c r="F67" i="4"/>
  <c r="G67" i="4"/>
  <c r="H67" i="4"/>
  <c r="I67" i="4"/>
  <c r="J67" i="4"/>
  <c r="K67" i="4"/>
  <c r="L67" i="4"/>
  <c r="M67" i="4"/>
  <c r="N67" i="4"/>
  <c r="O67" i="4"/>
  <c r="P67" i="4"/>
  <c r="Q67" i="4"/>
  <c r="R67" i="4"/>
  <c r="S67" i="4"/>
  <c r="T67" i="4"/>
  <c r="U67" i="4"/>
  <c r="V67" i="4"/>
  <c r="W67" i="4"/>
  <c r="X67" i="4"/>
  <c r="Y67" i="4"/>
  <c r="Z67" i="4"/>
  <c r="AA67" i="4"/>
  <c r="AB67" i="4"/>
  <c r="AC67" i="4"/>
  <c r="AD67" i="4"/>
  <c r="AE67" i="4"/>
  <c r="AF67" i="4"/>
  <c r="AG67" i="4"/>
  <c r="AH67" i="4"/>
  <c r="AI67" i="4"/>
  <c r="AJ67" i="4"/>
  <c r="AK67" i="4"/>
  <c r="AL67" i="4"/>
  <c r="AM67" i="4"/>
  <c r="AN67" i="4"/>
  <c r="AO67" i="4"/>
  <c r="AP67" i="4"/>
  <c r="AQ67" i="4"/>
  <c r="AR67" i="4"/>
  <c r="AS67" i="4"/>
  <c r="AT67" i="4"/>
  <c r="AU67" i="4"/>
  <c r="AV67" i="4"/>
  <c r="F68" i="4"/>
  <c r="G68" i="4"/>
  <c r="H68" i="4"/>
  <c r="I68" i="4"/>
  <c r="J68" i="4"/>
  <c r="K68" i="4"/>
  <c r="L68" i="4"/>
  <c r="M68" i="4"/>
  <c r="N68" i="4"/>
  <c r="O68" i="4"/>
  <c r="P68" i="4"/>
  <c r="Q68" i="4"/>
  <c r="R68" i="4"/>
  <c r="S68" i="4"/>
  <c r="T68" i="4"/>
  <c r="U68" i="4"/>
  <c r="V68" i="4"/>
  <c r="W68" i="4"/>
  <c r="X68" i="4"/>
  <c r="Y68" i="4"/>
  <c r="Z68" i="4"/>
  <c r="AA68" i="4"/>
  <c r="AB68" i="4"/>
  <c r="AC68" i="4"/>
  <c r="AD68" i="4"/>
  <c r="AE68" i="4"/>
  <c r="AF68" i="4"/>
  <c r="AG68" i="4"/>
  <c r="AH68" i="4"/>
  <c r="AI68" i="4"/>
  <c r="AJ68" i="4"/>
  <c r="AK68" i="4"/>
  <c r="AL68" i="4"/>
  <c r="AM68" i="4"/>
  <c r="AN68" i="4"/>
  <c r="AO68" i="4"/>
  <c r="AP68" i="4"/>
  <c r="AQ68" i="4"/>
  <c r="AR68" i="4"/>
  <c r="AS68" i="4"/>
  <c r="AT68" i="4"/>
  <c r="AU68" i="4"/>
  <c r="AV68" i="4"/>
  <c r="F69" i="4"/>
  <c r="G69" i="4"/>
  <c r="H69" i="4"/>
  <c r="I69" i="4"/>
  <c r="J69" i="4"/>
  <c r="K69" i="4"/>
  <c r="L69" i="4"/>
  <c r="M69" i="4"/>
  <c r="N69" i="4"/>
  <c r="O69" i="4"/>
  <c r="P69" i="4"/>
  <c r="Q69" i="4"/>
  <c r="R69" i="4"/>
  <c r="S69" i="4"/>
  <c r="T69" i="4"/>
  <c r="U69" i="4"/>
  <c r="V69" i="4"/>
  <c r="W69" i="4"/>
  <c r="X69" i="4"/>
  <c r="Y69" i="4"/>
  <c r="Z69" i="4"/>
  <c r="AA69" i="4"/>
  <c r="AB69" i="4"/>
  <c r="AC69" i="4"/>
  <c r="AD69" i="4"/>
  <c r="AE69" i="4"/>
  <c r="AF69" i="4"/>
  <c r="AG69" i="4"/>
  <c r="AH69" i="4"/>
  <c r="AI69" i="4"/>
  <c r="AJ69" i="4"/>
  <c r="AK69" i="4"/>
  <c r="AL69" i="4"/>
  <c r="AM69" i="4"/>
  <c r="AN69" i="4"/>
  <c r="AO69" i="4"/>
  <c r="AP69" i="4"/>
  <c r="AQ69" i="4"/>
  <c r="AR69" i="4"/>
  <c r="AS69" i="4"/>
  <c r="AT69" i="4"/>
  <c r="AU69" i="4"/>
  <c r="AV69" i="4"/>
  <c r="F70" i="4"/>
  <c r="G70" i="4"/>
  <c r="H70" i="4"/>
  <c r="I70" i="4"/>
  <c r="J70" i="4"/>
  <c r="K70" i="4"/>
  <c r="L70" i="4"/>
  <c r="M70" i="4"/>
  <c r="N70" i="4"/>
  <c r="O70" i="4"/>
  <c r="P70" i="4"/>
  <c r="Q70" i="4"/>
  <c r="R70" i="4"/>
  <c r="S70" i="4"/>
  <c r="T70" i="4"/>
  <c r="U70" i="4"/>
  <c r="V70" i="4"/>
  <c r="W70" i="4"/>
  <c r="X70" i="4"/>
  <c r="Y70" i="4"/>
  <c r="Z70" i="4"/>
  <c r="AA70" i="4"/>
  <c r="AB70" i="4"/>
  <c r="AC70" i="4"/>
  <c r="AD70" i="4"/>
  <c r="AE70" i="4"/>
  <c r="AF70" i="4"/>
  <c r="AG70" i="4"/>
  <c r="AH70" i="4"/>
  <c r="AI70" i="4"/>
  <c r="AJ70" i="4"/>
  <c r="AK70" i="4"/>
  <c r="AL70" i="4"/>
  <c r="AM70" i="4"/>
  <c r="AN70" i="4"/>
  <c r="AO70" i="4"/>
  <c r="AP70" i="4"/>
  <c r="AQ70" i="4"/>
  <c r="AR70" i="4"/>
  <c r="AS70" i="4"/>
  <c r="AT70" i="4"/>
  <c r="AU70" i="4"/>
  <c r="AV70" i="4"/>
  <c r="F71" i="4"/>
  <c r="G71" i="4"/>
  <c r="H71" i="4"/>
  <c r="I71" i="4"/>
  <c r="J71" i="4"/>
  <c r="K71" i="4"/>
  <c r="L71" i="4"/>
  <c r="M71" i="4"/>
  <c r="N71" i="4"/>
  <c r="O71" i="4"/>
  <c r="P71" i="4"/>
  <c r="Q71" i="4"/>
  <c r="R71" i="4"/>
  <c r="S71" i="4"/>
  <c r="T71" i="4"/>
  <c r="U71" i="4"/>
  <c r="V71" i="4"/>
  <c r="W71" i="4"/>
  <c r="X71" i="4"/>
  <c r="Y71" i="4"/>
  <c r="Z71" i="4"/>
  <c r="AA71" i="4"/>
  <c r="AB71" i="4"/>
  <c r="AC71" i="4"/>
  <c r="AD71" i="4"/>
  <c r="AE71" i="4"/>
  <c r="AF71" i="4"/>
  <c r="AG71" i="4"/>
  <c r="AH71" i="4"/>
  <c r="AI71" i="4"/>
  <c r="AJ71" i="4"/>
  <c r="AK71" i="4"/>
  <c r="AL71" i="4"/>
  <c r="AM71" i="4"/>
  <c r="AN71" i="4"/>
  <c r="AO71" i="4"/>
  <c r="AP71" i="4"/>
  <c r="AQ71" i="4"/>
  <c r="AR71" i="4"/>
  <c r="AS71" i="4"/>
  <c r="AT71" i="4"/>
  <c r="AU71" i="4"/>
  <c r="AV71" i="4"/>
  <c r="F72" i="4"/>
  <c r="G72" i="4"/>
  <c r="H72" i="4"/>
  <c r="I72" i="4"/>
  <c r="J72" i="4"/>
  <c r="K72" i="4"/>
  <c r="L72" i="4"/>
  <c r="M72" i="4"/>
  <c r="N72" i="4"/>
  <c r="O72" i="4"/>
  <c r="P72" i="4"/>
  <c r="Q72" i="4"/>
  <c r="R72" i="4"/>
  <c r="S72" i="4"/>
  <c r="T72" i="4"/>
  <c r="U72" i="4"/>
  <c r="V72" i="4"/>
  <c r="W72" i="4"/>
  <c r="X72" i="4"/>
  <c r="Y72" i="4"/>
  <c r="Z72" i="4"/>
  <c r="AA72" i="4"/>
  <c r="AB72" i="4"/>
  <c r="AC72" i="4"/>
  <c r="AD72" i="4"/>
  <c r="AE72" i="4"/>
  <c r="AF72" i="4"/>
  <c r="AG72" i="4"/>
  <c r="AH72" i="4"/>
  <c r="AI72" i="4"/>
  <c r="AJ72" i="4"/>
  <c r="AK72" i="4"/>
  <c r="AL72" i="4"/>
  <c r="AM72" i="4"/>
  <c r="AN72" i="4"/>
  <c r="AO72" i="4"/>
  <c r="AP72" i="4"/>
  <c r="AQ72" i="4"/>
  <c r="AR72" i="4"/>
  <c r="AS72" i="4"/>
  <c r="AT72" i="4"/>
  <c r="AU72" i="4"/>
  <c r="AV72" i="4"/>
  <c r="F73" i="4"/>
  <c r="G73" i="4"/>
  <c r="H73" i="4"/>
  <c r="I73" i="4"/>
  <c r="J73" i="4"/>
  <c r="K73" i="4"/>
  <c r="L73" i="4"/>
  <c r="M73" i="4"/>
  <c r="N73" i="4"/>
  <c r="O73" i="4"/>
  <c r="P73" i="4"/>
  <c r="Q73" i="4"/>
  <c r="R73" i="4"/>
  <c r="S73" i="4"/>
  <c r="T73" i="4"/>
  <c r="U73" i="4"/>
  <c r="V73" i="4"/>
  <c r="W73" i="4"/>
  <c r="X73" i="4"/>
  <c r="Y73" i="4"/>
  <c r="Z73" i="4"/>
  <c r="AA73" i="4"/>
  <c r="AB73" i="4"/>
  <c r="AC73" i="4"/>
  <c r="AD73" i="4"/>
  <c r="AE73" i="4"/>
  <c r="AF73" i="4"/>
  <c r="AG73" i="4"/>
  <c r="AH73" i="4"/>
  <c r="AI73" i="4"/>
  <c r="AJ73" i="4"/>
  <c r="AK73" i="4"/>
  <c r="AL73" i="4"/>
  <c r="AM73" i="4"/>
  <c r="AN73" i="4"/>
  <c r="AO73" i="4"/>
  <c r="AP73" i="4"/>
  <c r="AQ73" i="4"/>
  <c r="AR73" i="4"/>
  <c r="AS73" i="4"/>
  <c r="AT73" i="4"/>
  <c r="AU73" i="4"/>
  <c r="AV73" i="4"/>
  <c r="F74" i="4"/>
  <c r="G74" i="4"/>
  <c r="H74" i="4"/>
  <c r="I74" i="4"/>
  <c r="J74" i="4"/>
  <c r="K74" i="4"/>
  <c r="L74" i="4"/>
  <c r="M74" i="4"/>
  <c r="N74" i="4"/>
  <c r="O74" i="4"/>
  <c r="P74" i="4"/>
  <c r="Q74" i="4"/>
  <c r="R74" i="4"/>
  <c r="S74" i="4"/>
  <c r="T74" i="4"/>
  <c r="U74" i="4"/>
  <c r="V74" i="4"/>
  <c r="W74" i="4"/>
  <c r="X74" i="4"/>
  <c r="Y74" i="4"/>
  <c r="Z74" i="4"/>
  <c r="AA74" i="4"/>
  <c r="AB74" i="4"/>
  <c r="AC74" i="4"/>
  <c r="AD74" i="4"/>
  <c r="AE74" i="4"/>
  <c r="AF74" i="4"/>
  <c r="AG74" i="4"/>
  <c r="AH74" i="4"/>
  <c r="AI74" i="4"/>
  <c r="AJ74" i="4"/>
  <c r="AK74" i="4"/>
  <c r="AL74" i="4"/>
  <c r="AM74" i="4"/>
  <c r="AN74" i="4"/>
  <c r="AO74" i="4"/>
  <c r="AP74" i="4"/>
  <c r="AQ74" i="4"/>
  <c r="AR74" i="4"/>
  <c r="AS74" i="4"/>
  <c r="AT74" i="4"/>
  <c r="AU74" i="4"/>
  <c r="AV74" i="4"/>
  <c r="F75" i="4"/>
  <c r="G75" i="4"/>
  <c r="H75" i="4"/>
  <c r="I75" i="4"/>
  <c r="J75" i="4"/>
  <c r="K75" i="4"/>
  <c r="L75" i="4"/>
  <c r="M75" i="4"/>
  <c r="N75" i="4"/>
  <c r="O75" i="4"/>
  <c r="P75" i="4"/>
  <c r="Q75" i="4"/>
  <c r="R75" i="4"/>
  <c r="S75" i="4"/>
  <c r="T75" i="4"/>
  <c r="U75" i="4"/>
  <c r="V75" i="4"/>
  <c r="W75" i="4"/>
  <c r="X75" i="4"/>
  <c r="Y75" i="4"/>
  <c r="Z75" i="4"/>
  <c r="AA75" i="4"/>
  <c r="AB75" i="4"/>
  <c r="AC75" i="4"/>
  <c r="AD75" i="4"/>
  <c r="AE75" i="4"/>
  <c r="AF75" i="4"/>
  <c r="AG75" i="4"/>
  <c r="AH75" i="4"/>
  <c r="AI75" i="4"/>
  <c r="AJ75" i="4"/>
  <c r="AK75" i="4"/>
  <c r="AL75" i="4"/>
  <c r="AM75" i="4"/>
  <c r="AN75" i="4"/>
  <c r="AO75" i="4"/>
  <c r="AP75" i="4"/>
  <c r="AQ75" i="4"/>
  <c r="AR75" i="4"/>
  <c r="AS75" i="4"/>
  <c r="AT75" i="4"/>
  <c r="AU75" i="4"/>
  <c r="AV75" i="4"/>
  <c r="F76" i="4"/>
  <c r="G76" i="4"/>
  <c r="H76" i="4"/>
  <c r="I76" i="4"/>
  <c r="J76" i="4"/>
  <c r="K76" i="4"/>
  <c r="L76" i="4"/>
  <c r="M76" i="4"/>
  <c r="N76" i="4"/>
  <c r="O76" i="4"/>
  <c r="P76" i="4"/>
  <c r="Q76" i="4"/>
  <c r="R76" i="4"/>
  <c r="S76" i="4"/>
  <c r="T76" i="4"/>
  <c r="U76" i="4"/>
  <c r="V76" i="4"/>
  <c r="W76" i="4"/>
  <c r="X76" i="4"/>
  <c r="Y76" i="4"/>
  <c r="Z76" i="4"/>
  <c r="AA76" i="4"/>
  <c r="AB76" i="4"/>
  <c r="AC76" i="4"/>
  <c r="AD76" i="4"/>
  <c r="AE76" i="4"/>
  <c r="AF76" i="4"/>
  <c r="AG76" i="4"/>
  <c r="AH76" i="4"/>
  <c r="AI76" i="4"/>
  <c r="AJ76" i="4"/>
  <c r="AK76" i="4"/>
  <c r="AL76" i="4"/>
  <c r="AM76" i="4"/>
  <c r="AN76" i="4"/>
  <c r="AO76" i="4"/>
  <c r="AP76" i="4"/>
  <c r="AQ76" i="4"/>
  <c r="AR76" i="4"/>
  <c r="AS76" i="4"/>
  <c r="AT76" i="4"/>
  <c r="AU76" i="4"/>
  <c r="AV76" i="4"/>
  <c r="F77" i="4"/>
  <c r="G77" i="4"/>
  <c r="H77" i="4"/>
  <c r="I77" i="4"/>
  <c r="J77" i="4"/>
  <c r="K77" i="4"/>
  <c r="L77" i="4"/>
  <c r="M77" i="4"/>
  <c r="N77" i="4"/>
  <c r="O77" i="4"/>
  <c r="P77" i="4"/>
  <c r="Q77" i="4"/>
  <c r="R77" i="4"/>
  <c r="S77" i="4"/>
  <c r="T77" i="4"/>
  <c r="U77" i="4"/>
  <c r="V77" i="4"/>
  <c r="W77" i="4"/>
  <c r="X77" i="4"/>
  <c r="Y77" i="4"/>
  <c r="Z77" i="4"/>
  <c r="AA77" i="4"/>
  <c r="AB77" i="4"/>
  <c r="AC77" i="4"/>
  <c r="AD77" i="4"/>
  <c r="AE77" i="4"/>
  <c r="AF77" i="4"/>
  <c r="AG77" i="4"/>
  <c r="AH77" i="4"/>
  <c r="AI77" i="4"/>
  <c r="AJ77" i="4"/>
  <c r="AK77" i="4"/>
  <c r="AL77" i="4"/>
  <c r="AM77" i="4"/>
  <c r="AN77" i="4"/>
  <c r="AO77" i="4"/>
  <c r="AP77" i="4"/>
  <c r="AQ77" i="4"/>
  <c r="AR77" i="4"/>
  <c r="AS77" i="4"/>
  <c r="AT77" i="4"/>
  <c r="AU77" i="4"/>
  <c r="AV77" i="4"/>
  <c r="F78" i="4"/>
  <c r="G78" i="4"/>
  <c r="H78" i="4"/>
  <c r="I78" i="4"/>
  <c r="J78" i="4"/>
  <c r="K78" i="4"/>
  <c r="L78" i="4"/>
  <c r="M78" i="4"/>
  <c r="N78" i="4"/>
  <c r="O78" i="4"/>
  <c r="P78" i="4"/>
  <c r="Q78" i="4"/>
  <c r="R78" i="4"/>
  <c r="S78" i="4"/>
  <c r="T78" i="4"/>
  <c r="U78" i="4"/>
  <c r="V78" i="4"/>
  <c r="W78" i="4"/>
  <c r="X78" i="4"/>
  <c r="Y78" i="4"/>
  <c r="Z78" i="4"/>
  <c r="AA78" i="4"/>
  <c r="AB78" i="4"/>
  <c r="AC78" i="4"/>
  <c r="AD78" i="4"/>
  <c r="AE78" i="4"/>
  <c r="AF78" i="4"/>
  <c r="AG78" i="4"/>
  <c r="AH78" i="4"/>
  <c r="AI78" i="4"/>
  <c r="AJ78" i="4"/>
  <c r="AK78" i="4"/>
  <c r="AL78" i="4"/>
  <c r="AM78" i="4"/>
  <c r="AN78" i="4"/>
  <c r="AO78" i="4"/>
  <c r="AP78" i="4"/>
  <c r="AQ78" i="4"/>
  <c r="AR78" i="4"/>
  <c r="AS78" i="4"/>
  <c r="AT78" i="4"/>
  <c r="AU78" i="4"/>
  <c r="AV78" i="4"/>
  <c r="F79" i="4"/>
  <c r="G79" i="4"/>
  <c r="H79" i="4"/>
  <c r="I79" i="4"/>
  <c r="J79" i="4"/>
  <c r="K79" i="4"/>
  <c r="L79" i="4"/>
  <c r="M79" i="4"/>
  <c r="N79" i="4"/>
  <c r="O79" i="4"/>
  <c r="P79" i="4"/>
  <c r="Q79" i="4"/>
  <c r="R79" i="4"/>
  <c r="S79" i="4"/>
  <c r="T79" i="4"/>
  <c r="U79" i="4"/>
  <c r="V79" i="4"/>
  <c r="W79" i="4"/>
  <c r="X79" i="4"/>
  <c r="Y79" i="4"/>
  <c r="Z79" i="4"/>
  <c r="AA79" i="4"/>
  <c r="AB79" i="4"/>
  <c r="AC79" i="4"/>
  <c r="AD79" i="4"/>
  <c r="AE79" i="4"/>
  <c r="AF79" i="4"/>
  <c r="AG79" i="4"/>
  <c r="AH79" i="4"/>
  <c r="AI79" i="4"/>
  <c r="AJ79" i="4"/>
  <c r="AK79" i="4"/>
  <c r="AL79" i="4"/>
  <c r="AM79" i="4"/>
  <c r="AN79" i="4"/>
  <c r="AO79" i="4"/>
  <c r="AP79" i="4"/>
  <c r="AQ79" i="4"/>
  <c r="AR79" i="4"/>
  <c r="AS79" i="4"/>
  <c r="AT79" i="4"/>
  <c r="AU79" i="4"/>
  <c r="AV79" i="4"/>
  <c r="F80" i="4"/>
  <c r="G80" i="4"/>
  <c r="H80" i="4"/>
  <c r="I80" i="4"/>
  <c r="J80" i="4"/>
  <c r="K80" i="4"/>
  <c r="L80" i="4"/>
  <c r="M80" i="4"/>
  <c r="N80" i="4"/>
  <c r="O80" i="4"/>
  <c r="P80" i="4"/>
  <c r="Q80" i="4"/>
  <c r="R80" i="4"/>
  <c r="S80" i="4"/>
  <c r="T80" i="4"/>
  <c r="U80" i="4"/>
  <c r="V80" i="4"/>
  <c r="W80" i="4"/>
  <c r="X80" i="4"/>
  <c r="Y80" i="4"/>
  <c r="Z80" i="4"/>
  <c r="AA80" i="4"/>
  <c r="AB80" i="4"/>
  <c r="AC80" i="4"/>
  <c r="AD80" i="4"/>
  <c r="AE80" i="4"/>
  <c r="AF80" i="4"/>
  <c r="AG80" i="4"/>
  <c r="AH80" i="4"/>
  <c r="AI80" i="4"/>
  <c r="AJ80" i="4"/>
  <c r="AK80" i="4"/>
  <c r="AL80" i="4"/>
  <c r="AM80" i="4"/>
  <c r="AN80" i="4"/>
  <c r="AO80" i="4"/>
  <c r="AP80" i="4"/>
  <c r="AQ80" i="4"/>
  <c r="AR80" i="4"/>
  <c r="AS80" i="4"/>
  <c r="AT80" i="4"/>
  <c r="AU80" i="4"/>
  <c r="AV80" i="4"/>
  <c r="F81" i="4"/>
  <c r="G81" i="4"/>
  <c r="H81" i="4"/>
  <c r="I81" i="4"/>
  <c r="J81" i="4"/>
  <c r="K81" i="4"/>
  <c r="L81" i="4"/>
  <c r="M81" i="4"/>
  <c r="N81" i="4"/>
  <c r="O81" i="4"/>
  <c r="P81" i="4"/>
  <c r="Q81" i="4"/>
  <c r="R81" i="4"/>
  <c r="S81" i="4"/>
  <c r="T81" i="4"/>
  <c r="U81" i="4"/>
  <c r="V81" i="4"/>
  <c r="W81" i="4"/>
  <c r="X81" i="4"/>
  <c r="Y81" i="4"/>
  <c r="Z81" i="4"/>
  <c r="AA81" i="4"/>
  <c r="AB81" i="4"/>
  <c r="AC81" i="4"/>
  <c r="AD81" i="4"/>
  <c r="AE81" i="4"/>
  <c r="AF81" i="4"/>
  <c r="AG81" i="4"/>
  <c r="AH81" i="4"/>
  <c r="AI81" i="4"/>
  <c r="AJ81" i="4"/>
  <c r="AK81" i="4"/>
  <c r="AL81" i="4"/>
  <c r="AM81" i="4"/>
  <c r="AN81" i="4"/>
  <c r="AO81" i="4"/>
  <c r="AP81" i="4"/>
  <c r="AQ81" i="4"/>
  <c r="AR81" i="4"/>
  <c r="AS81" i="4"/>
  <c r="AT81" i="4"/>
  <c r="AU81" i="4"/>
  <c r="AV81" i="4"/>
  <c r="F82" i="4"/>
  <c r="G82" i="4"/>
  <c r="H82" i="4"/>
  <c r="I82" i="4"/>
  <c r="J82" i="4"/>
  <c r="K82" i="4"/>
  <c r="L82" i="4"/>
  <c r="M82" i="4"/>
  <c r="N82" i="4"/>
  <c r="O82" i="4"/>
  <c r="P82" i="4"/>
  <c r="Q82" i="4"/>
  <c r="R82" i="4"/>
  <c r="S82" i="4"/>
  <c r="T82" i="4"/>
  <c r="U82" i="4"/>
  <c r="V82" i="4"/>
  <c r="W82" i="4"/>
  <c r="X82" i="4"/>
  <c r="Y82" i="4"/>
  <c r="Z82" i="4"/>
  <c r="AA82" i="4"/>
  <c r="AB82" i="4"/>
  <c r="AC82" i="4"/>
  <c r="AD82" i="4"/>
  <c r="AE82" i="4"/>
  <c r="AF82" i="4"/>
  <c r="AG82" i="4"/>
  <c r="AH82" i="4"/>
  <c r="AI82" i="4"/>
  <c r="AJ82" i="4"/>
  <c r="AK82" i="4"/>
  <c r="AL82" i="4"/>
  <c r="AM82" i="4"/>
  <c r="AN82" i="4"/>
  <c r="AO82" i="4"/>
  <c r="AP82" i="4"/>
  <c r="AQ82" i="4"/>
  <c r="AR82" i="4"/>
  <c r="AS82" i="4"/>
  <c r="AT82" i="4"/>
  <c r="AU82" i="4"/>
  <c r="AV82" i="4"/>
  <c r="F83" i="4"/>
  <c r="G83" i="4"/>
  <c r="H83" i="4"/>
  <c r="I83" i="4"/>
  <c r="J83" i="4"/>
  <c r="K83" i="4"/>
  <c r="L83" i="4"/>
  <c r="M83" i="4"/>
  <c r="N83" i="4"/>
  <c r="O83" i="4"/>
  <c r="P83" i="4"/>
  <c r="Q83" i="4"/>
  <c r="R83" i="4"/>
  <c r="S83" i="4"/>
  <c r="T83" i="4"/>
  <c r="U83" i="4"/>
  <c r="V83" i="4"/>
  <c r="W83" i="4"/>
  <c r="X83" i="4"/>
  <c r="Y83" i="4"/>
  <c r="Z83" i="4"/>
  <c r="AA83" i="4"/>
  <c r="AB83" i="4"/>
  <c r="AC83" i="4"/>
  <c r="AD83" i="4"/>
  <c r="AE83" i="4"/>
  <c r="AF83" i="4"/>
  <c r="AG83" i="4"/>
  <c r="AH83" i="4"/>
  <c r="AI83" i="4"/>
  <c r="AJ83" i="4"/>
  <c r="AK83" i="4"/>
  <c r="AL83" i="4"/>
  <c r="AM83" i="4"/>
  <c r="AN83" i="4"/>
  <c r="AO83" i="4"/>
  <c r="AP83" i="4"/>
  <c r="AQ83" i="4"/>
  <c r="AR83" i="4"/>
  <c r="AS83" i="4"/>
  <c r="AT83" i="4"/>
  <c r="AU83" i="4"/>
  <c r="AV83" i="4"/>
  <c r="F84" i="4"/>
  <c r="G84" i="4"/>
  <c r="H84" i="4"/>
  <c r="I84" i="4"/>
  <c r="J84" i="4"/>
  <c r="K84" i="4"/>
  <c r="L84" i="4"/>
  <c r="M84" i="4"/>
  <c r="N84" i="4"/>
  <c r="O84" i="4"/>
  <c r="P84" i="4"/>
  <c r="Q84" i="4"/>
  <c r="R84" i="4"/>
  <c r="S84" i="4"/>
  <c r="T84" i="4"/>
  <c r="U84" i="4"/>
  <c r="V84" i="4"/>
  <c r="W84" i="4"/>
  <c r="X84" i="4"/>
  <c r="Y84" i="4"/>
  <c r="Z84" i="4"/>
  <c r="AA84" i="4"/>
  <c r="AB84" i="4"/>
  <c r="AC84" i="4"/>
  <c r="AD84" i="4"/>
  <c r="AE84" i="4"/>
  <c r="AF84" i="4"/>
  <c r="AG84" i="4"/>
  <c r="AH84" i="4"/>
  <c r="AI84" i="4"/>
  <c r="AJ84" i="4"/>
  <c r="AK84" i="4"/>
  <c r="AL84" i="4"/>
  <c r="AM84" i="4"/>
  <c r="AN84" i="4"/>
  <c r="AO84" i="4"/>
  <c r="AP84" i="4"/>
  <c r="AQ84" i="4"/>
  <c r="AR84" i="4"/>
  <c r="AS84" i="4"/>
  <c r="AT84" i="4"/>
  <c r="AU84" i="4"/>
  <c r="AV84" i="4"/>
  <c r="F85" i="4"/>
  <c r="G85" i="4"/>
  <c r="H85" i="4"/>
  <c r="I85" i="4"/>
  <c r="J85" i="4"/>
  <c r="K85" i="4"/>
  <c r="L85" i="4"/>
  <c r="M85" i="4"/>
  <c r="N85" i="4"/>
  <c r="O85" i="4"/>
  <c r="P85" i="4"/>
  <c r="Q85" i="4"/>
  <c r="R85" i="4"/>
  <c r="S85" i="4"/>
  <c r="T85" i="4"/>
  <c r="U85" i="4"/>
  <c r="V85" i="4"/>
  <c r="W85" i="4"/>
  <c r="X85" i="4"/>
  <c r="Y85" i="4"/>
  <c r="Z85" i="4"/>
  <c r="AA85" i="4"/>
  <c r="AB85" i="4"/>
  <c r="AC85" i="4"/>
  <c r="AD85" i="4"/>
  <c r="AE85" i="4"/>
  <c r="AF85" i="4"/>
  <c r="AG85" i="4"/>
  <c r="AH85" i="4"/>
  <c r="AI85" i="4"/>
  <c r="AJ85" i="4"/>
  <c r="AK85" i="4"/>
  <c r="AL85" i="4"/>
  <c r="AM85" i="4"/>
  <c r="AN85" i="4"/>
  <c r="AO85" i="4"/>
  <c r="AP85" i="4"/>
  <c r="AQ85" i="4"/>
  <c r="AR85" i="4"/>
  <c r="AS85" i="4"/>
  <c r="AT85" i="4"/>
  <c r="AU85" i="4"/>
  <c r="AV85" i="4"/>
  <c r="F86" i="4"/>
  <c r="G86" i="4"/>
  <c r="H86" i="4"/>
  <c r="I86" i="4"/>
  <c r="J86" i="4"/>
  <c r="K86" i="4"/>
  <c r="L86" i="4"/>
  <c r="M86" i="4"/>
  <c r="N86" i="4"/>
  <c r="O86" i="4"/>
  <c r="P86" i="4"/>
  <c r="Q86" i="4"/>
  <c r="R86" i="4"/>
  <c r="S86" i="4"/>
  <c r="T86" i="4"/>
  <c r="U86" i="4"/>
  <c r="V86" i="4"/>
  <c r="W86" i="4"/>
  <c r="X86" i="4"/>
  <c r="Y86" i="4"/>
  <c r="Z86" i="4"/>
  <c r="AA86" i="4"/>
  <c r="AB86" i="4"/>
  <c r="AC86" i="4"/>
  <c r="AD86" i="4"/>
  <c r="AE86" i="4"/>
  <c r="AF86" i="4"/>
  <c r="AG86" i="4"/>
  <c r="AH86" i="4"/>
  <c r="AI86" i="4"/>
  <c r="AJ86" i="4"/>
  <c r="AK86" i="4"/>
  <c r="AL86" i="4"/>
  <c r="AM86" i="4"/>
  <c r="AN86" i="4"/>
  <c r="AO86" i="4"/>
  <c r="AP86" i="4"/>
  <c r="AQ86" i="4"/>
  <c r="AR86" i="4"/>
  <c r="AS86" i="4"/>
  <c r="AT86" i="4"/>
  <c r="AU86" i="4"/>
  <c r="AV86" i="4"/>
  <c r="F87" i="4"/>
  <c r="G87" i="4"/>
  <c r="H87" i="4"/>
  <c r="I87" i="4"/>
  <c r="J87" i="4"/>
  <c r="K87" i="4"/>
  <c r="L87" i="4"/>
  <c r="M87" i="4"/>
  <c r="N87" i="4"/>
  <c r="O87" i="4"/>
  <c r="P87" i="4"/>
  <c r="Q87" i="4"/>
  <c r="R87" i="4"/>
  <c r="S87" i="4"/>
  <c r="T87" i="4"/>
  <c r="U87" i="4"/>
  <c r="V87" i="4"/>
  <c r="W87" i="4"/>
  <c r="X87" i="4"/>
  <c r="Y87" i="4"/>
  <c r="Z87" i="4"/>
  <c r="AA87" i="4"/>
  <c r="AB87" i="4"/>
  <c r="AC87" i="4"/>
  <c r="AD87" i="4"/>
  <c r="AE87" i="4"/>
  <c r="AF87" i="4"/>
  <c r="AG87" i="4"/>
  <c r="AH87" i="4"/>
  <c r="AI87" i="4"/>
  <c r="AJ87" i="4"/>
  <c r="AK87" i="4"/>
  <c r="AL87" i="4"/>
  <c r="AM87" i="4"/>
  <c r="AN87" i="4"/>
  <c r="AO87" i="4"/>
  <c r="AP87" i="4"/>
  <c r="AQ87" i="4"/>
  <c r="AR87" i="4"/>
  <c r="AS87" i="4"/>
  <c r="AT87" i="4"/>
  <c r="AU87" i="4"/>
  <c r="AV87" i="4"/>
  <c r="F88" i="4"/>
  <c r="G88" i="4"/>
  <c r="H88" i="4"/>
  <c r="I88" i="4"/>
  <c r="J88" i="4"/>
  <c r="K88" i="4"/>
  <c r="L88" i="4"/>
  <c r="M88" i="4"/>
  <c r="N88" i="4"/>
  <c r="O88" i="4"/>
  <c r="P88" i="4"/>
  <c r="Q88" i="4"/>
  <c r="R88" i="4"/>
  <c r="S88" i="4"/>
  <c r="T88" i="4"/>
  <c r="U88" i="4"/>
  <c r="V88" i="4"/>
  <c r="W88" i="4"/>
  <c r="X88" i="4"/>
  <c r="Y88" i="4"/>
  <c r="Z88" i="4"/>
  <c r="AA88" i="4"/>
  <c r="AB88" i="4"/>
  <c r="AC88" i="4"/>
  <c r="AD88" i="4"/>
  <c r="AE88" i="4"/>
  <c r="AF88" i="4"/>
  <c r="AG88" i="4"/>
  <c r="AH88" i="4"/>
  <c r="AI88" i="4"/>
  <c r="AJ88" i="4"/>
  <c r="AK88" i="4"/>
  <c r="AL88" i="4"/>
  <c r="AM88" i="4"/>
  <c r="AN88" i="4"/>
  <c r="AO88" i="4"/>
  <c r="AP88" i="4"/>
  <c r="AQ88" i="4"/>
  <c r="AR88" i="4"/>
  <c r="AS88" i="4"/>
  <c r="AT88" i="4"/>
  <c r="AU88" i="4"/>
  <c r="AV88" i="4"/>
  <c r="F89" i="4"/>
  <c r="G89" i="4"/>
  <c r="H89" i="4"/>
  <c r="I89" i="4"/>
  <c r="J89" i="4"/>
  <c r="K89" i="4"/>
  <c r="L89" i="4"/>
  <c r="M89" i="4"/>
  <c r="N89" i="4"/>
  <c r="O89" i="4"/>
  <c r="P89" i="4"/>
  <c r="Q89" i="4"/>
  <c r="R89" i="4"/>
  <c r="S89" i="4"/>
  <c r="T89" i="4"/>
  <c r="U89" i="4"/>
  <c r="V89" i="4"/>
  <c r="W89" i="4"/>
  <c r="X89" i="4"/>
  <c r="Y89" i="4"/>
  <c r="Z89" i="4"/>
  <c r="AA89" i="4"/>
  <c r="AB89" i="4"/>
  <c r="AC89" i="4"/>
  <c r="AD89" i="4"/>
  <c r="AE89" i="4"/>
  <c r="AF89" i="4"/>
  <c r="AG89" i="4"/>
  <c r="AH89" i="4"/>
  <c r="AI89" i="4"/>
  <c r="AJ89" i="4"/>
  <c r="AK89" i="4"/>
  <c r="AL89" i="4"/>
  <c r="AM89" i="4"/>
  <c r="AN89" i="4"/>
  <c r="AO89" i="4"/>
  <c r="AP89" i="4"/>
  <c r="AQ89" i="4"/>
  <c r="AR89" i="4"/>
  <c r="AS89" i="4"/>
  <c r="AT89" i="4"/>
  <c r="AU89" i="4"/>
  <c r="AV89" i="4"/>
  <c r="F90" i="4"/>
  <c r="G90" i="4"/>
  <c r="H90" i="4"/>
  <c r="I90" i="4"/>
  <c r="J90" i="4"/>
  <c r="K90" i="4"/>
  <c r="L90" i="4"/>
  <c r="M90" i="4"/>
  <c r="N90" i="4"/>
  <c r="O90" i="4"/>
  <c r="P90" i="4"/>
  <c r="Q90" i="4"/>
  <c r="R90" i="4"/>
  <c r="S90" i="4"/>
  <c r="T90" i="4"/>
  <c r="U90" i="4"/>
  <c r="V90" i="4"/>
  <c r="W90" i="4"/>
  <c r="X90" i="4"/>
  <c r="Y90" i="4"/>
  <c r="Z90" i="4"/>
  <c r="AA90" i="4"/>
  <c r="AB90" i="4"/>
  <c r="AC90" i="4"/>
  <c r="AD90" i="4"/>
  <c r="AE90" i="4"/>
  <c r="AF90" i="4"/>
  <c r="AG90" i="4"/>
  <c r="AH90" i="4"/>
  <c r="AI90" i="4"/>
  <c r="AJ90" i="4"/>
  <c r="AK90" i="4"/>
  <c r="AL90" i="4"/>
  <c r="AM90" i="4"/>
  <c r="AN90" i="4"/>
  <c r="AO90" i="4"/>
  <c r="AP90" i="4"/>
  <c r="AQ90" i="4"/>
  <c r="AR90" i="4"/>
  <c r="AS90" i="4"/>
  <c r="AT90" i="4"/>
  <c r="AU90" i="4"/>
  <c r="AV90" i="4"/>
  <c r="F91" i="4"/>
  <c r="G91" i="4"/>
  <c r="H91" i="4"/>
  <c r="I91" i="4"/>
  <c r="J91" i="4"/>
  <c r="K91" i="4"/>
  <c r="L91" i="4"/>
  <c r="M91" i="4"/>
  <c r="N91" i="4"/>
  <c r="O91" i="4"/>
  <c r="P91" i="4"/>
  <c r="Q91" i="4"/>
  <c r="R91" i="4"/>
  <c r="S91" i="4"/>
  <c r="T91" i="4"/>
  <c r="U91" i="4"/>
  <c r="V91" i="4"/>
  <c r="W91" i="4"/>
  <c r="X91" i="4"/>
  <c r="Y91" i="4"/>
  <c r="Z91" i="4"/>
  <c r="AA91" i="4"/>
  <c r="AB91" i="4"/>
  <c r="AC91" i="4"/>
  <c r="AD91" i="4"/>
  <c r="AE91" i="4"/>
  <c r="AF91" i="4"/>
  <c r="AG91" i="4"/>
  <c r="AH91" i="4"/>
  <c r="AI91" i="4"/>
  <c r="AJ91" i="4"/>
  <c r="AK91" i="4"/>
  <c r="AL91" i="4"/>
  <c r="AM91" i="4"/>
  <c r="AN91" i="4"/>
  <c r="AO91" i="4"/>
  <c r="AP91" i="4"/>
  <c r="AQ91" i="4"/>
  <c r="AR91" i="4"/>
  <c r="AS91" i="4"/>
  <c r="AT91" i="4"/>
  <c r="AU91" i="4"/>
  <c r="AV91" i="4"/>
  <c r="F92" i="4"/>
  <c r="G92" i="4"/>
  <c r="H92" i="4"/>
  <c r="I92" i="4"/>
  <c r="J92" i="4"/>
  <c r="K92" i="4"/>
  <c r="L92" i="4"/>
  <c r="M92" i="4"/>
  <c r="N92" i="4"/>
  <c r="O92" i="4"/>
  <c r="P92" i="4"/>
  <c r="Q92" i="4"/>
  <c r="R92" i="4"/>
  <c r="S92" i="4"/>
  <c r="T92" i="4"/>
  <c r="U92" i="4"/>
  <c r="V92" i="4"/>
  <c r="W92" i="4"/>
  <c r="X92" i="4"/>
  <c r="Y92" i="4"/>
  <c r="Z92" i="4"/>
  <c r="AA92" i="4"/>
  <c r="AB92" i="4"/>
  <c r="AC92" i="4"/>
  <c r="AD92" i="4"/>
  <c r="AE92" i="4"/>
  <c r="AF92" i="4"/>
  <c r="AG92" i="4"/>
  <c r="AH92" i="4"/>
  <c r="AI92" i="4"/>
  <c r="AJ92" i="4"/>
  <c r="AK92" i="4"/>
  <c r="AL92" i="4"/>
  <c r="AM92" i="4"/>
  <c r="AN92" i="4"/>
  <c r="AO92" i="4"/>
  <c r="AP92" i="4"/>
  <c r="AQ92" i="4"/>
  <c r="AR92" i="4"/>
  <c r="AS92" i="4"/>
  <c r="AT92" i="4"/>
  <c r="AU92" i="4"/>
  <c r="AV92" i="4"/>
  <c r="F93" i="4"/>
  <c r="G93" i="4"/>
  <c r="H93" i="4"/>
  <c r="I93" i="4"/>
  <c r="J93" i="4"/>
  <c r="K93" i="4"/>
  <c r="L93" i="4"/>
  <c r="M93" i="4"/>
  <c r="N93" i="4"/>
  <c r="O93" i="4"/>
  <c r="P93" i="4"/>
  <c r="Q93" i="4"/>
  <c r="R93" i="4"/>
  <c r="S93" i="4"/>
  <c r="T93" i="4"/>
  <c r="U93" i="4"/>
  <c r="V93" i="4"/>
  <c r="W93" i="4"/>
  <c r="X93" i="4"/>
  <c r="Y93" i="4"/>
  <c r="Z93" i="4"/>
  <c r="AA93" i="4"/>
  <c r="AB93" i="4"/>
  <c r="AC93" i="4"/>
  <c r="AD93" i="4"/>
  <c r="AE93" i="4"/>
  <c r="AF93" i="4"/>
  <c r="AG93" i="4"/>
  <c r="AH93" i="4"/>
  <c r="AI93" i="4"/>
  <c r="AJ93" i="4"/>
  <c r="AK93" i="4"/>
  <c r="AL93" i="4"/>
  <c r="AM93" i="4"/>
  <c r="AN93" i="4"/>
  <c r="AO93" i="4"/>
  <c r="AP93" i="4"/>
  <c r="AQ93" i="4"/>
  <c r="AR93" i="4"/>
  <c r="AS93" i="4"/>
  <c r="AT93" i="4"/>
  <c r="AU93" i="4"/>
  <c r="AV93" i="4"/>
  <c r="F94" i="4"/>
  <c r="G94" i="4"/>
  <c r="H94" i="4"/>
  <c r="I94" i="4"/>
  <c r="J94" i="4"/>
  <c r="K94" i="4"/>
  <c r="L94" i="4"/>
  <c r="M94" i="4"/>
  <c r="N94" i="4"/>
  <c r="O94" i="4"/>
  <c r="P94" i="4"/>
  <c r="Q94" i="4"/>
  <c r="R94" i="4"/>
  <c r="S94" i="4"/>
  <c r="T94" i="4"/>
  <c r="U94" i="4"/>
  <c r="V94" i="4"/>
  <c r="W94" i="4"/>
  <c r="X94" i="4"/>
  <c r="Y94" i="4"/>
  <c r="Z94" i="4"/>
  <c r="AA94" i="4"/>
  <c r="AB94" i="4"/>
  <c r="AC94" i="4"/>
  <c r="AD94" i="4"/>
  <c r="AE94" i="4"/>
  <c r="AF94" i="4"/>
  <c r="AG94" i="4"/>
  <c r="AH94" i="4"/>
  <c r="AI94" i="4"/>
  <c r="AJ94" i="4"/>
  <c r="AK94" i="4"/>
  <c r="AL94" i="4"/>
  <c r="AM94" i="4"/>
  <c r="AN94" i="4"/>
  <c r="AO94" i="4"/>
  <c r="AP94" i="4"/>
  <c r="AQ94" i="4"/>
  <c r="AR94" i="4"/>
  <c r="AS94" i="4"/>
  <c r="AT94" i="4"/>
  <c r="AU94" i="4"/>
  <c r="AV94" i="4"/>
  <c r="F95" i="4"/>
  <c r="G95" i="4"/>
  <c r="H95" i="4"/>
  <c r="I95" i="4"/>
  <c r="J95" i="4"/>
  <c r="K95" i="4"/>
  <c r="L95" i="4"/>
  <c r="M95" i="4"/>
  <c r="N95" i="4"/>
  <c r="O95" i="4"/>
  <c r="P95" i="4"/>
  <c r="Q95" i="4"/>
  <c r="R95" i="4"/>
  <c r="S95" i="4"/>
  <c r="T95" i="4"/>
  <c r="U95" i="4"/>
  <c r="V95" i="4"/>
  <c r="W95" i="4"/>
  <c r="X95" i="4"/>
  <c r="Y95" i="4"/>
  <c r="Z95" i="4"/>
  <c r="AA95" i="4"/>
  <c r="AB95" i="4"/>
  <c r="AC95" i="4"/>
  <c r="AD95" i="4"/>
  <c r="AE95" i="4"/>
  <c r="AF95" i="4"/>
  <c r="AG95" i="4"/>
  <c r="AH95" i="4"/>
  <c r="AI95" i="4"/>
  <c r="AJ95" i="4"/>
  <c r="AK95" i="4"/>
  <c r="AL95" i="4"/>
  <c r="AM95" i="4"/>
  <c r="AN95" i="4"/>
  <c r="AO95" i="4"/>
  <c r="AP95" i="4"/>
  <c r="AQ95" i="4"/>
  <c r="AR95" i="4"/>
  <c r="AS95" i="4"/>
  <c r="AT95" i="4"/>
  <c r="AU95" i="4"/>
  <c r="AV95" i="4"/>
  <c r="F96" i="4"/>
  <c r="G96" i="4"/>
  <c r="H96" i="4"/>
  <c r="I96" i="4"/>
  <c r="J96" i="4"/>
  <c r="K96" i="4"/>
  <c r="L96" i="4"/>
  <c r="M96" i="4"/>
  <c r="N96" i="4"/>
  <c r="O96" i="4"/>
  <c r="P96" i="4"/>
  <c r="Q96" i="4"/>
  <c r="R96" i="4"/>
  <c r="S96" i="4"/>
  <c r="T96" i="4"/>
  <c r="U96" i="4"/>
  <c r="V96" i="4"/>
  <c r="W96" i="4"/>
  <c r="X96" i="4"/>
  <c r="Y96" i="4"/>
  <c r="Z96" i="4"/>
  <c r="AA96" i="4"/>
  <c r="AB96" i="4"/>
  <c r="AC96" i="4"/>
  <c r="AD96" i="4"/>
  <c r="AE96" i="4"/>
  <c r="AF96" i="4"/>
  <c r="AG96" i="4"/>
  <c r="AH96" i="4"/>
  <c r="AI96" i="4"/>
  <c r="AJ96" i="4"/>
  <c r="AK96" i="4"/>
  <c r="AL96" i="4"/>
  <c r="AM96" i="4"/>
  <c r="AN96" i="4"/>
  <c r="AO96" i="4"/>
  <c r="AP96" i="4"/>
  <c r="AQ96" i="4"/>
  <c r="AR96" i="4"/>
  <c r="AS96" i="4"/>
  <c r="AT96" i="4"/>
  <c r="AU96" i="4"/>
  <c r="AV96" i="4"/>
  <c r="F97" i="4"/>
  <c r="G97" i="4"/>
  <c r="H97" i="4"/>
  <c r="I97" i="4"/>
  <c r="J97" i="4"/>
  <c r="K97" i="4"/>
  <c r="L97" i="4"/>
  <c r="M97" i="4"/>
  <c r="N97" i="4"/>
  <c r="O97" i="4"/>
  <c r="P97" i="4"/>
  <c r="Q97" i="4"/>
  <c r="R97" i="4"/>
  <c r="S97" i="4"/>
  <c r="T97" i="4"/>
  <c r="U97" i="4"/>
  <c r="V97" i="4"/>
  <c r="W97" i="4"/>
  <c r="X97" i="4"/>
  <c r="Y97" i="4"/>
  <c r="Z97" i="4"/>
  <c r="AA97" i="4"/>
  <c r="AB97" i="4"/>
  <c r="AC97" i="4"/>
  <c r="AD97" i="4"/>
  <c r="AE97" i="4"/>
  <c r="AF97" i="4"/>
  <c r="AG97" i="4"/>
  <c r="AH97" i="4"/>
  <c r="AI97" i="4"/>
  <c r="AJ97" i="4"/>
  <c r="AK97" i="4"/>
  <c r="AL97" i="4"/>
  <c r="AM97" i="4"/>
  <c r="AN97" i="4"/>
  <c r="AO97" i="4"/>
  <c r="AP97" i="4"/>
  <c r="AQ97" i="4"/>
  <c r="AR97" i="4"/>
  <c r="AS97" i="4"/>
  <c r="AT97" i="4"/>
  <c r="AU97" i="4"/>
  <c r="AV97" i="4"/>
  <c r="F98" i="4"/>
  <c r="G98" i="4"/>
  <c r="H98" i="4"/>
  <c r="I98" i="4"/>
  <c r="J98" i="4"/>
  <c r="K98" i="4"/>
  <c r="L98" i="4"/>
  <c r="M98" i="4"/>
  <c r="N98" i="4"/>
  <c r="O98" i="4"/>
  <c r="P98" i="4"/>
  <c r="Q98" i="4"/>
  <c r="R98" i="4"/>
  <c r="S98" i="4"/>
  <c r="T98" i="4"/>
  <c r="U98" i="4"/>
  <c r="V98" i="4"/>
  <c r="W98" i="4"/>
  <c r="X98" i="4"/>
  <c r="Y98" i="4"/>
  <c r="Z98" i="4"/>
  <c r="AA98" i="4"/>
  <c r="AB98" i="4"/>
  <c r="AC98" i="4"/>
  <c r="AD98" i="4"/>
  <c r="AE98" i="4"/>
  <c r="AF98" i="4"/>
  <c r="AG98" i="4"/>
  <c r="AH98" i="4"/>
  <c r="AI98" i="4"/>
  <c r="AJ98" i="4"/>
  <c r="AK98" i="4"/>
  <c r="AL98" i="4"/>
  <c r="AM98" i="4"/>
  <c r="AN98" i="4"/>
  <c r="AO98" i="4"/>
  <c r="AP98" i="4"/>
  <c r="AQ98" i="4"/>
  <c r="AR98" i="4"/>
  <c r="AS98" i="4"/>
  <c r="AT98" i="4"/>
  <c r="AU98" i="4"/>
  <c r="AV98" i="4"/>
  <c r="F99" i="4"/>
  <c r="G99" i="4"/>
  <c r="H99" i="4"/>
  <c r="I99" i="4"/>
  <c r="J99" i="4"/>
  <c r="K99" i="4"/>
  <c r="L99" i="4"/>
  <c r="M99" i="4"/>
  <c r="N99" i="4"/>
  <c r="O99" i="4"/>
  <c r="P99" i="4"/>
  <c r="Q99" i="4"/>
  <c r="R99" i="4"/>
  <c r="S99" i="4"/>
  <c r="T99" i="4"/>
  <c r="U99" i="4"/>
  <c r="V99" i="4"/>
  <c r="W99" i="4"/>
  <c r="X99" i="4"/>
  <c r="Y99" i="4"/>
  <c r="Z99" i="4"/>
  <c r="AA99" i="4"/>
  <c r="AB99" i="4"/>
  <c r="AC99" i="4"/>
  <c r="AD99" i="4"/>
  <c r="AE99" i="4"/>
  <c r="AF99" i="4"/>
  <c r="AG99" i="4"/>
  <c r="AH99" i="4"/>
  <c r="AI99" i="4"/>
  <c r="AJ99" i="4"/>
  <c r="AK99" i="4"/>
  <c r="AL99" i="4"/>
  <c r="AM99" i="4"/>
  <c r="AN99" i="4"/>
  <c r="AO99" i="4"/>
  <c r="AP99" i="4"/>
  <c r="AQ99" i="4"/>
  <c r="AR99" i="4"/>
  <c r="AS99" i="4"/>
  <c r="AT99" i="4"/>
  <c r="AU99" i="4"/>
  <c r="AV99" i="4"/>
  <c r="F100" i="4"/>
  <c r="G100" i="4"/>
  <c r="H100" i="4"/>
  <c r="I100" i="4"/>
  <c r="J100" i="4"/>
  <c r="K100" i="4"/>
  <c r="L100" i="4"/>
  <c r="M100" i="4"/>
  <c r="N100" i="4"/>
  <c r="O100" i="4"/>
  <c r="P100" i="4"/>
  <c r="Q100" i="4"/>
  <c r="R100" i="4"/>
  <c r="S100" i="4"/>
  <c r="T100" i="4"/>
  <c r="U100" i="4"/>
  <c r="V100" i="4"/>
  <c r="W100" i="4"/>
  <c r="X100" i="4"/>
  <c r="Y100" i="4"/>
  <c r="Z100" i="4"/>
  <c r="AA100" i="4"/>
  <c r="AB100" i="4"/>
  <c r="AC100" i="4"/>
  <c r="AD100" i="4"/>
  <c r="AE100" i="4"/>
  <c r="AF100" i="4"/>
  <c r="AG100" i="4"/>
  <c r="AH100" i="4"/>
  <c r="AI100" i="4"/>
  <c r="AJ100" i="4"/>
  <c r="AK100" i="4"/>
  <c r="AL100" i="4"/>
  <c r="AM100" i="4"/>
  <c r="AN100" i="4"/>
  <c r="AO100" i="4"/>
  <c r="AP100" i="4"/>
  <c r="AQ100" i="4"/>
  <c r="AR100" i="4"/>
  <c r="AS100" i="4"/>
  <c r="AT100" i="4"/>
  <c r="AU100" i="4"/>
  <c r="AV100" i="4"/>
  <c r="F101" i="4"/>
  <c r="G101" i="4"/>
  <c r="H101" i="4"/>
  <c r="I101" i="4"/>
  <c r="J101" i="4"/>
  <c r="K101" i="4"/>
  <c r="L101" i="4"/>
  <c r="M101" i="4"/>
  <c r="N101" i="4"/>
  <c r="O101" i="4"/>
  <c r="P101" i="4"/>
  <c r="Q101" i="4"/>
  <c r="R101" i="4"/>
  <c r="S101" i="4"/>
  <c r="T101" i="4"/>
  <c r="U101" i="4"/>
  <c r="V101" i="4"/>
  <c r="W101" i="4"/>
  <c r="X101" i="4"/>
  <c r="Y101" i="4"/>
  <c r="Z101" i="4"/>
  <c r="AA101" i="4"/>
  <c r="AB101" i="4"/>
  <c r="AC101" i="4"/>
  <c r="AD101" i="4"/>
  <c r="AE101" i="4"/>
  <c r="AF101" i="4"/>
  <c r="AG101" i="4"/>
  <c r="AH101" i="4"/>
  <c r="AI101" i="4"/>
  <c r="AJ101" i="4"/>
  <c r="AK101" i="4"/>
  <c r="AL101" i="4"/>
  <c r="AM101" i="4"/>
  <c r="AN101" i="4"/>
  <c r="AO101" i="4"/>
  <c r="AP101" i="4"/>
  <c r="AQ101" i="4"/>
  <c r="AR101" i="4"/>
  <c r="AS101" i="4"/>
  <c r="AT101" i="4"/>
  <c r="AU101" i="4"/>
  <c r="AV101" i="4"/>
  <c r="F102" i="4"/>
  <c r="G102" i="4"/>
  <c r="H102" i="4"/>
  <c r="I102" i="4"/>
  <c r="J102" i="4"/>
  <c r="K102" i="4"/>
  <c r="L102" i="4"/>
  <c r="M102" i="4"/>
  <c r="N102" i="4"/>
  <c r="O102" i="4"/>
  <c r="P102" i="4"/>
  <c r="Q102" i="4"/>
  <c r="R102" i="4"/>
  <c r="S102" i="4"/>
  <c r="T102" i="4"/>
  <c r="U102" i="4"/>
  <c r="V102" i="4"/>
  <c r="W102" i="4"/>
  <c r="X102" i="4"/>
  <c r="Y102" i="4"/>
  <c r="Z102" i="4"/>
  <c r="AA102" i="4"/>
  <c r="AB102" i="4"/>
  <c r="AC102" i="4"/>
  <c r="AD102" i="4"/>
  <c r="AE102" i="4"/>
  <c r="AF102" i="4"/>
  <c r="AG102" i="4"/>
  <c r="AH102" i="4"/>
  <c r="AI102" i="4"/>
  <c r="AJ102" i="4"/>
  <c r="AK102" i="4"/>
  <c r="AL102" i="4"/>
  <c r="AM102" i="4"/>
  <c r="AN102" i="4"/>
  <c r="AO102" i="4"/>
  <c r="AP102" i="4"/>
  <c r="AQ102" i="4"/>
  <c r="AR102" i="4"/>
  <c r="AS102" i="4"/>
  <c r="AT102" i="4"/>
  <c r="AU102" i="4"/>
  <c r="AV102" i="4"/>
  <c r="F103" i="4"/>
  <c r="G103" i="4"/>
  <c r="H103" i="4"/>
  <c r="I103" i="4"/>
  <c r="J103" i="4"/>
  <c r="K103" i="4"/>
  <c r="L103" i="4"/>
  <c r="M103" i="4"/>
  <c r="N103" i="4"/>
  <c r="O103" i="4"/>
  <c r="P103" i="4"/>
  <c r="Q103" i="4"/>
  <c r="R103" i="4"/>
  <c r="S103" i="4"/>
  <c r="T103" i="4"/>
  <c r="U103" i="4"/>
  <c r="V103" i="4"/>
  <c r="W103" i="4"/>
  <c r="X103" i="4"/>
  <c r="Y103" i="4"/>
  <c r="Z103" i="4"/>
  <c r="AA103" i="4"/>
  <c r="AB103" i="4"/>
  <c r="AC103" i="4"/>
  <c r="AD103" i="4"/>
  <c r="AE103" i="4"/>
  <c r="AF103" i="4"/>
  <c r="AG103" i="4"/>
  <c r="AH103" i="4"/>
  <c r="AI103" i="4"/>
  <c r="AJ103" i="4"/>
  <c r="AK103" i="4"/>
  <c r="AL103" i="4"/>
  <c r="AM103" i="4"/>
  <c r="AN103" i="4"/>
  <c r="AO103" i="4"/>
  <c r="AP103" i="4"/>
  <c r="AQ103" i="4"/>
  <c r="AR103" i="4"/>
  <c r="AS103" i="4"/>
  <c r="AT103" i="4"/>
  <c r="AU103" i="4"/>
  <c r="AV103" i="4"/>
  <c r="F104" i="4"/>
  <c r="G104" i="4"/>
  <c r="H104" i="4"/>
  <c r="I104" i="4"/>
  <c r="J104" i="4"/>
  <c r="K104" i="4"/>
  <c r="L104" i="4"/>
  <c r="M104" i="4"/>
  <c r="N104" i="4"/>
  <c r="O104" i="4"/>
  <c r="P104" i="4"/>
  <c r="Q104" i="4"/>
  <c r="R104" i="4"/>
  <c r="S104" i="4"/>
  <c r="T104" i="4"/>
  <c r="U104" i="4"/>
  <c r="V104" i="4"/>
  <c r="W104" i="4"/>
  <c r="X104" i="4"/>
  <c r="Y104" i="4"/>
  <c r="Z104" i="4"/>
  <c r="AA104" i="4"/>
  <c r="AB104" i="4"/>
  <c r="AC104" i="4"/>
  <c r="AD104" i="4"/>
  <c r="AE104" i="4"/>
  <c r="AF104" i="4"/>
  <c r="AG104" i="4"/>
  <c r="AH104" i="4"/>
  <c r="AI104" i="4"/>
  <c r="AJ104" i="4"/>
  <c r="AK104" i="4"/>
  <c r="AL104" i="4"/>
  <c r="AM104" i="4"/>
  <c r="AN104" i="4"/>
  <c r="AO104" i="4"/>
  <c r="AP104" i="4"/>
  <c r="AQ104" i="4"/>
  <c r="AR104" i="4"/>
  <c r="AS104" i="4"/>
  <c r="AT104" i="4"/>
  <c r="AU104" i="4"/>
  <c r="AV104" i="4"/>
  <c r="F105" i="4"/>
  <c r="G105" i="4"/>
  <c r="H105" i="4"/>
  <c r="I105" i="4"/>
  <c r="J105" i="4"/>
  <c r="K105" i="4"/>
  <c r="L105" i="4"/>
  <c r="M105" i="4"/>
  <c r="N105" i="4"/>
  <c r="O105" i="4"/>
  <c r="P105" i="4"/>
  <c r="Q105" i="4"/>
  <c r="R105" i="4"/>
  <c r="S105" i="4"/>
  <c r="T105" i="4"/>
  <c r="U105" i="4"/>
  <c r="V105" i="4"/>
  <c r="W105" i="4"/>
  <c r="X105" i="4"/>
  <c r="Y105" i="4"/>
  <c r="Z105" i="4"/>
  <c r="AA105" i="4"/>
  <c r="AB105" i="4"/>
  <c r="AC105" i="4"/>
  <c r="AD105" i="4"/>
  <c r="AE105" i="4"/>
  <c r="AF105" i="4"/>
  <c r="AG105" i="4"/>
  <c r="AH105" i="4"/>
  <c r="AI105" i="4"/>
  <c r="AJ105" i="4"/>
  <c r="AK105" i="4"/>
  <c r="AL105" i="4"/>
  <c r="AM105" i="4"/>
  <c r="AN105" i="4"/>
  <c r="AO105" i="4"/>
  <c r="AP105" i="4"/>
  <c r="AQ105" i="4"/>
  <c r="AR105" i="4"/>
  <c r="AS105" i="4"/>
  <c r="AT105" i="4"/>
  <c r="AU105" i="4"/>
  <c r="AV105" i="4"/>
  <c r="F106" i="4"/>
  <c r="G106" i="4"/>
  <c r="H106" i="4"/>
  <c r="I106" i="4"/>
  <c r="J106" i="4"/>
  <c r="K106" i="4"/>
  <c r="L106" i="4"/>
  <c r="M106" i="4"/>
  <c r="N106" i="4"/>
  <c r="O106" i="4"/>
  <c r="P106" i="4"/>
  <c r="Q106" i="4"/>
  <c r="R106" i="4"/>
  <c r="S106" i="4"/>
  <c r="T106" i="4"/>
  <c r="U106" i="4"/>
  <c r="V106" i="4"/>
  <c r="W106" i="4"/>
  <c r="X106" i="4"/>
  <c r="Y106" i="4"/>
  <c r="Z106" i="4"/>
  <c r="AA106" i="4"/>
  <c r="AB106" i="4"/>
  <c r="AC106" i="4"/>
  <c r="AD106" i="4"/>
  <c r="AE106" i="4"/>
  <c r="AF106" i="4"/>
  <c r="AG106" i="4"/>
  <c r="AH106" i="4"/>
  <c r="AI106" i="4"/>
  <c r="AJ106" i="4"/>
  <c r="AK106" i="4"/>
  <c r="AL106" i="4"/>
  <c r="AM106" i="4"/>
  <c r="AN106" i="4"/>
  <c r="AO106" i="4"/>
  <c r="AP106" i="4"/>
  <c r="AQ106" i="4"/>
  <c r="AR106" i="4"/>
  <c r="AS106" i="4"/>
  <c r="AT106" i="4"/>
  <c r="AU106" i="4"/>
  <c r="AV106" i="4"/>
  <c r="F107" i="4"/>
  <c r="G107" i="4"/>
  <c r="H107" i="4"/>
  <c r="I107" i="4"/>
  <c r="J107" i="4"/>
  <c r="K107" i="4"/>
  <c r="L107" i="4"/>
  <c r="M107" i="4"/>
  <c r="N107" i="4"/>
  <c r="O107" i="4"/>
  <c r="P107" i="4"/>
  <c r="Q107" i="4"/>
  <c r="R107" i="4"/>
  <c r="S107" i="4"/>
  <c r="T107" i="4"/>
  <c r="U107" i="4"/>
  <c r="V107" i="4"/>
  <c r="W107" i="4"/>
  <c r="X107" i="4"/>
  <c r="Y107" i="4"/>
  <c r="Z107" i="4"/>
  <c r="AA107" i="4"/>
  <c r="AB107" i="4"/>
  <c r="AC107" i="4"/>
  <c r="AD107" i="4"/>
  <c r="AE107" i="4"/>
  <c r="AF107" i="4"/>
  <c r="AG107" i="4"/>
  <c r="AH107" i="4"/>
  <c r="AI107" i="4"/>
  <c r="AJ107" i="4"/>
  <c r="AK107" i="4"/>
  <c r="AL107" i="4"/>
  <c r="AM107" i="4"/>
  <c r="AN107" i="4"/>
  <c r="AO107" i="4"/>
  <c r="AP107" i="4"/>
  <c r="AQ107" i="4"/>
  <c r="AR107" i="4"/>
  <c r="AS107" i="4"/>
  <c r="AT107" i="4"/>
  <c r="AU107" i="4"/>
  <c r="AV107" i="4"/>
  <c r="F108" i="4"/>
  <c r="G108" i="4"/>
  <c r="H108" i="4"/>
  <c r="I108" i="4"/>
  <c r="J108" i="4"/>
  <c r="K108" i="4"/>
  <c r="L108" i="4"/>
  <c r="M108" i="4"/>
  <c r="N108" i="4"/>
  <c r="O108" i="4"/>
  <c r="P108" i="4"/>
  <c r="Q108" i="4"/>
  <c r="R108" i="4"/>
  <c r="S108" i="4"/>
  <c r="T108" i="4"/>
  <c r="U108" i="4"/>
  <c r="V108" i="4"/>
  <c r="W108" i="4"/>
  <c r="X108" i="4"/>
  <c r="Y108" i="4"/>
  <c r="Z108" i="4"/>
  <c r="AA108" i="4"/>
  <c r="AB108" i="4"/>
  <c r="AC108" i="4"/>
  <c r="AD108" i="4"/>
  <c r="AE108" i="4"/>
  <c r="AF108" i="4"/>
  <c r="AG108" i="4"/>
  <c r="AH108" i="4"/>
  <c r="AI108" i="4"/>
  <c r="AJ108" i="4"/>
  <c r="AK108" i="4"/>
  <c r="AL108" i="4"/>
  <c r="AM108" i="4"/>
  <c r="AN108" i="4"/>
  <c r="AO108" i="4"/>
  <c r="AP108" i="4"/>
  <c r="AQ108" i="4"/>
  <c r="AR108" i="4"/>
  <c r="AS108" i="4"/>
  <c r="AT108" i="4"/>
  <c r="AU108" i="4"/>
  <c r="AV108" i="4"/>
  <c r="F109" i="4"/>
  <c r="G109" i="4"/>
  <c r="H109" i="4"/>
  <c r="I109" i="4"/>
  <c r="J109" i="4"/>
  <c r="K109" i="4"/>
  <c r="L109" i="4"/>
  <c r="M109" i="4"/>
  <c r="N109" i="4"/>
  <c r="O109" i="4"/>
  <c r="P109" i="4"/>
  <c r="Q109" i="4"/>
  <c r="R109" i="4"/>
  <c r="S109" i="4"/>
  <c r="T109" i="4"/>
  <c r="U109" i="4"/>
  <c r="V109" i="4"/>
  <c r="W109" i="4"/>
  <c r="X109" i="4"/>
  <c r="Y109" i="4"/>
  <c r="Z109" i="4"/>
  <c r="AA109" i="4"/>
  <c r="AB109" i="4"/>
  <c r="AC109" i="4"/>
  <c r="AD109" i="4"/>
  <c r="AE109" i="4"/>
  <c r="AF109" i="4"/>
  <c r="AG109" i="4"/>
  <c r="AH109" i="4"/>
  <c r="AI109" i="4"/>
  <c r="AJ109" i="4"/>
  <c r="AK109" i="4"/>
  <c r="AL109" i="4"/>
  <c r="AM109" i="4"/>
  <c r="AN109" i="4"/>
  <c r="AO109" i="4"/>
  <c r="AP109" i="4"/>
  <c r="AQ109" i="4"/>
  <c r="AR109" i="4"/>
  <c r="AS109" i="4"/>
  <c r="AT109" i="4"/>
  <c r="AU109" i="4"/>
  <c r="AV109" i="4"/>
  <c r="F110" i="4"/>
  <c r="G110" i="4"/>
  <c r="H110" i="4"/>
  <c r="I110" i="4"/>
  <c r="J110" i="4"/>
  <c r="K110" i="4"/>
  <c r="L110" i="4"/>
  <c r="M110" i="4"/>
  <c r="N110" i="4"/>
  <c r="O110" i="4"/>
  <c r="P110" i="4"/>
  <c r="Q110" i="4"/>
  <c r="R110" i="4"/>
  <c r="S110" i="4"/>
  <c r="T110" i="4"/>
  <c r="U110" i="4"/>
  <c r="V110" i="4"/>
  <c r="W110" i="4"/>
  <c r="X110" i="4"/>
  <c r="Y110" i="4"/>
  <c r="Z110" i="4"/>
  <c r="AA110" i="4"/>
  <c r="AB110" i="4"/>
  <c r="AC110" i="4"/>
  <c r="AD110" i="4"/>
  <c r="AE110" i="4"/>
  <c r="AF110" i="4"/>
  <c r="AG110" i="4"/>
  <c r="AH110" i="4"/>
  <c r="AI110" i="4"/>
  <c r="AJ110" i="4"/>
  <c r="AK110" i="4"/>
  <c r="AL110" i="4"/>
  <c r="AM110" i="4"/>
  <c r="AN110" i="4"/>
  <c r="AO110" i="4"/>
  <c r="AP110" i="4"/>
  <c r="AQ110" i="4"/>
  <c r="AR110" i="4"/>
  <c r="AS110" i="4"/>
  <c r="AT110" i="4"/>
  <c r="AU110" i="4"/>
  <c r="AV110" i="4"/>
  <c r="F111" i="4"/>
  <c r="G111" i="4"/>
  <c r="H111" i="4"/>
  <c r="I111" i="4"/>
  <c r="J111" i="4"/>
  <c r="K111" i="4"/>
  <c r="L111" i="4"/>
  <c r="M111" i="4"/>
  <c r="N111" i="4"/>
  <c r="O111" i="4"/>
  <c r="P111" i="4"/>
  <c r="Q111" i="4"/>
  <c r="R111" i="4"/>
  <c r="S111" i="4"/>
  <c r="T111" i="4"/>
  <c r="U111" i="4"/>
  <c r="V111" i="4"/>
  <c r="W111" i="4"/>
  <c r="X111" i="4"/>
  <c r="Y111" i="4"/>
  <c r="Z111" i="4"/>
  <c r="AA111" i="4"/>
  <c r="AB111" i="4"/>
  <c r="AC111" i="4"/>
  <c r="AD111" i="4"/>
  <c r="AE111" i="4"/>
  <c r="AF111" i="4"/>
  <c r="AG111" i="4"/>
  <c r="AH111" i="4"/>
  <c r="AI111" i="4"/>
  <c r="AJ111" i="4"/>
  <c r="AK111" i="4"/>
  <c r="AL111" i="4"/>
  <c r="AM111" i="4"/>
  <c r="AN111" i="4"/>
  <c r="AO111" i="4"/>
  <c r="AP111" i="4"/>
  <c r="AQ111" i="4"/>
  <c r="AR111" i="4"/>
  <c r="AS111" i="4"/>
  <c r="AT111" i="4"/>
  <c r="AU111" i="4"/>
  <c r="AV111" i="4"/>
  <c r="F112" i="4"/>
  <c r="G112" i="4"/>
  <c r="H112" i="4"/>
  <c r="I112" i="4"/>
  <c r="J112" i="4"/>
  <c r="K112" i="4"/>
  <c r="L112" i="4"/>
  <c r="M112" i="4"/>
  <c r="N112" i="4"/>
  <c r="O112" i="4"/>
  <c r="P112" i="4"/>
  <c r="Q112" i="4"/>
  <c r="R112" i="4"/>
  <c r="S112" i="4"/>
  <c r="T112" i="4"/>
  <c r="U112" i="4"/>
  <c r="V112" i="4"/>
  <c r="W112" i="4"/>
  <c r="X112" i="4"/>
  <c r="Y112" i="4"/>
  <c r="Z112" i="4"/>
  <c r="AA112" i="4"/>
  <c r="AB112" i="4"/>
  <c r="AC112" i="4"/>
  <c r="AD112" i="4"/>
  <c r="AE112" i="4"/>
  <c r="AF112" i="4"/>
  <c r="AG112" i="4"/>
  <c r="AH112" i="4"/>
  <c r="AI112" i="4"/>
  <c r="AJ112" i="4"/>
  <c r="AK112" i="4"/>
  <c r="AL112" i="4"/>
  <c r="AM112" i="4"/>
  <c r="AN112" i="4"/>
  <c r="AO112" i="4"/>
  <c r="AP112" i="4"/>
  <c r="AQ112" i="4"/>
  <c r="AR112" i="4"/>
  <c r="AS112" i="4"/>
  <c r="AT112" i="4"/>
  <c r="AU112" i="4"/>
  <c r="AV112" i="4"/>
  <c r="F113" i="4"/>
  <c r="G113" i="4"/>
  <c r="H113" i="4"/>
  <c r="I113" i="4"/>
  <c r="J113" i="4"/>
  <c r="K113" i="4"/>
  <c r="L113" i="4"/>
  <c r="M113" i="4"/>
  <c r="N113" i="4"/>
  <c r="O113" i="4"/>
  <c r="P113" i="4"/>
  <c r="Q113" i="4"/>
  <c r="R113" i="4"/>
  <c r="S113" i="4"/>
  <c r="T113" i="4"/>
  <c r="U113" i="4"/>
  <c r="V113" i="4"/>
  <c r="W113" i="4"/>
  <c r="X113" i="4"/>
  <c r="Y113" i="4"/>
  <c r="Z113" i="4"/>
  <c r="AA113" i="4"/>
  <c r="AB113" i="4"/>
  <c r="AC113" i="4"/>
  <c r="AD113" i="4"/>
  <c r="AE113" i="4"/>
  <c r="AF113" i="4"/>
  <c r="AG113" i="4"/>
  <c r="AH113" i="4"/>
  <c r="AI113" i="4"/>
  <c r="AJ113" i="4"/>
  <c r="AK113" i="4"/>
  <c r="AL113" i="4"/>
  <c r="AM113" i="4"/>
  <c r="AN113" i="4"/>
  <c r="AO113" i="4"/>
  <c r="AP113" i="4"/>
  <c r="AQ113" i="4"/>
  <c r="AR113" i="4"/>
  <c r="AS113" i="4"/>
  <c r="AT113" i="4"/>
  <c r="AU113" i="4"/>
  <c r="AV113" i="4"/>
  <c r="F114" i="4"/>
  <c r="G114" i="4"/>
  <c r="H114" i="4"/>
  <c r="I114" i="4"/>
  <c r="J114" i="4"/>
  <c r="K114" i="4"/>
  <c r="L114" i="4"/>
  <c r="M114" i="4"/>
  <c r="N114" i="4"/>
  <c r="O114" i="4"/>
  <c r="P114" i="4"/>
  <c r="Q114" i="4"/>
  <c r="R114" i="4"/>
  <c r="S114" i="4"/>
  <c r="T114" i="4"/>
  <c r="U114" i="4"/>
  <c r="V114" i="4"/>
  <c r="W114" i="4"/>
  <c r="X114" i="4"/>
  <c r="Y114" i="4"/>
  <c r="Z114" i="4"/>
  <c r="AA114" i="4"/>
  <c r="AB114" i="4"/>
  <c r="AC114" i="4"/>
  <c r="AD114" i="4"/>
  <c r="AE114" i="4"/>
  <c r="AF114" i="4"/>
  <c r="AG114" i="4"/>
  <c r="AH114" i="4"/>
  <c r="AI114" i="4"/>
  <c r="AJ114" i="4"/>
  <c r="AK114" i="4"/>
  <c r="AL114" i="4"/>
  <c r="AM114" i="4"/>
  <c r="AN114" i="4"/>
  <c r="AO114" i="4"/>
  <c r="AP114" i="4"/>
  <c r="AQ114" i="4"/>
  <c r="AR114" i="4"/>
  <c r="AS114" i="4"/>
  <c r="AT114" i="4"/>
  <c r="AU114" i="4"/>
  <c r="AV114" i="4"/>
  <c r="F115" i="4"/>
  <c r="G115" i="4"/>
  <c r="H115" i="4"/>
  <c r="I115" i="4"/>
  <c r="J115" i="4"/>
  <c r="K115" i="4"/>
  <c r="L115" i="4"/>
  <c r="M115" i="4"/>
  <c r="N115" i="4"/>
  <c r="O115" i="4"/>
  <c r="P115" i="4"/>
  <c r="Q115" i="4"/>
  <c r="R115" i="4"/>
  <c r="S115" i="4"/>
  <c r="T115" i="4"/>
  <c r="U115" i="4"/>
  <c r="V115" i="4"/>
  <c r="W115" i="4"/>
  <c r="X115" i="4"/>
  <c r="Y115" i="4"/>
  <c r="Z115" i="4"/>
  <c r="AA115" i="4"/>
  <c r="AB115" i="4"/>
  <c r="AC115" i="4"/>
  <c r="AD115" i="4"/>
  <c r="AE115" i="4"/>
  <c r="AF115" i="4"/>
  <c r="AG115" i="4"/>
  <c r="AH115" i="4"/>
  <c r="AI115" i="4"/>
  <c r="AJ115" i="4"/>
  <c r="AK115" i="4"/>
  <c r="AL115" i="4"/>
  <c r="AM115" i="4"/>
  <c r="AN115" i="4"/>
  <c r="AO115" i="4"/>
  <c r="AP115" i="4"/>
  <c r="AQ115" i="4"/>
  <c r="AR115" i="4"/>
  <c r="AS115" i="4"/>
  <c r="AT115" i="4"/>
  <c r="AU115" i="4"/>
  <c r="AV115" i="4"/>
  <c r="F116" i="4"/>
  <c r="G116" i="4"/>
  <c r="H116" i="4"/>
  <c r="I116" i="4"/>
  <c r="J116" i="4"/>
  <c r="K116" i="4"/>
  <c r="L116" i="4"/>
  <c r="M116" i="4"/>
  <c r="N116" i="4"/>
  <c r="O116" i="4"/>
  <c r="P116" i="4"/>
  <c r="Q116" i="4"/>
  <c r="R116" i="4"/>
  <c r="S116" i="4"/>
  <c r="T116" i="4"/>
  <c r="U116" i="4"/>
  <c r="V116" i="4"/>
  <c r="W116" i="4"/>
  <c r="X116" i="4"/>
  <c r="Y116" i="4"/>
  <c r="Z116" i="4"/>
  <c r="AA116" i="4"/>
  <c r="AB116" i="4"/>
  <c r="AC116" i="4"/>
  <c r="AD116" i="4"/>
  <c r="AE116" i="4"/>
  <c r="AF116" i="4"/>
  <c r="AG116" i="4"/>
  <c r="AH116" i="4"/>
  <c r="AI116" i="4"/>
  <c r="AJ116" i="4"/>
  <c r="AK116" i="4"/>
  <c r="AL116" i="4"/>
  <c r="AM116" i="4"/>
  <c r="AN116" i="4"/>
  <c r="AO116" i="4"/>
  <c r="AP116" i="4"/>
  <c r="AQ116" i="4"/>
  <c r="AR116" i="4"/>
  <c r="AS116" i="4"/>
  <c r="AT116" i="4"/>
  <c r="AU116" i="4"/>
  <c r="AV116" i="4"/>
  <c r="F117" i="4"/>
  <c r="G117" i="4"/>
  <c r="H117" i="4"/>
  <c r="I117" i="4"/>
  <c r="J117" i="4"/>
  <c r="K117" i="4"/>
  <c r="L117" i="4"/>
  <c r="M117" i="4"/>
  <c r="N117" i="4"/>
  <c r="O117" i="4"/>
  <c r="P117" i="4"/>
  <c r="Q117" i="4"/>
  <c r="R117" i="4"/>
  <c r="S117" i="4"/>
  <c r="T117" i="4"/>
  <c r="U117" i="4"/>
  <c r="V117" i="4"/>
  <c r="W117" i="4"/>
  <c r="X117" i="4"/>
  <c r="Y117" i="4"/>
  <c r="Z117" i="4"/>
  <c r="AA117" i="4"/>
  <c r="AB117" i="4"/>
  <c r="AC117" i="4"/>
  <c r="AD117" i="4"/>
  <c r="AE117" i="4"/>
  <c r="AF117" i="4"/>
  <c r="AG117" i="4"/>
  <c r="AH117" i="4"/>
  <c r="AI117" i="4"/>
  <c r="AJ117" i="4"/>
  <c r="AK117" i="4"/>
  <c r="AL117" i="4"/>
  <c r="AM117" i="4"/>
  <c r="AN117" i="4"/>
  <c r="AO117" i="4"/>
  <c r="AP117" i="4"/>
  <c r="AQ117" i="4"/>
  <c r="AR117" i="4"/>
  <c r="AS117" i="4"/>
  <c r="AT117" i="4"/>
  <c r="AU117" i="4"/>
  <c r="AV117" i="4"/>
  <c r="F118" i="4"/>
  <c r="G118" i="4"/>
  <c r="H118" i="4"/>
  <c r="I118" i="4"/>
  <c r="J118" i="4"/>
  <c r="K118" i="4"/>
  <c r="L118" i="4"/>
  <c r="M118" i="4"/>
  <c r="N118" i="4"/>
  <c r="O118" i="4"/>
  <c r="P118" i="4"/>
  <c r="Q118" i="4"/>
  <c r="R118" i="4"/>
  <c r="S118" i="4"/>
  <c r="T118" i="4"/>
  <c r="U118" i="4"/>
  <c r="V118" i="4"/>
  <c r="W118" i="4"/>
  <c r="X118" i="4"/>
  <c r="Y118" i="4"/>
  <c r="Z118" i="4"/>
  <c r="AA118" i="4"/>
  <c r="AB118" i="4"/>
  <c r="AC118" i="4"/>
  <c r="AD118" i="4"/>
  <c r="AE118" i="4"/>
  <c r="AF118" i="4"/>
  <c r="AG118" i="4"/>
  <c r="AH118" i="4"/>
  <c r="AI118" i="4"/>
  <c r="AJ118" i="4"/>
  <c r="AK118" i="4"/>
  <c r="AL118" i="4"/>
  <c r="AM118" i="4"/>
  <c r="AN118" i="4"/>
  <c r="AO118" i="4"/>
  <c r="AP118" i="4"/>
  <c r="AQ118" i="4"/>
  <c r="AR118" i="4"/>
  <c r="AS118" i="4"/>
  <c r="AT118" i="4"/>
  <c r="AU118" i="4"/>
  <c r="AV118" i="4"/>
  <c r="F119" i="4"/>
  <c r="G119" i="4"/>
  <c r="H119" i="4"/>
  <c r="I119" i="4"/>
  <c r="J119" i="4"/>
  <c r="K119" i="4"/>
  <c r="L119" i="4"/>
  <c r="M119" i="4"/>
  <c r="N119" i="4"/>
  <c r="O119" i="4"/>
  <c r="P119" i="4"/>
  <c r="Q119" i="4"/>
  <c r="R119" i="4"/>
  <c r="S119" i="4"/>
  <c r="T119" i="4"/>
  <c r="U119" i="4"/>
  <c r="V119" i="4"/>
  <c r="W119" i="4"/>
  <c r="X119" i="4"/>
  <c r="Y119" i="4"/>
  <c r="Z119" i="4"/>
  <c r="AA119" i="4"/>
  <c r="AB119" i="4"/>
  <c r="AC119" i="4"/>
  <c r="AD119" i="4"/>
  <c r="AE119" i="4"/>
  <c r="AF119" i="4"/>
  <c r="AG119" i="4"/>
  <c r="AH119" i="4"/>
  <c r="AI119" i="4"/>
  <c r="AJ119" i="4"/>
  <c r="AK119" i="4"/>
  <c r="AL119" i="4"/>
  <c r="AM119" i="4"/>
  <c r="AN119" i="4"/>
  <c r="AO119" i="4"/>
  <c r="AP119" i="4"/>
  <c r="AQ119" i="4"/>
  <c r="AR119" i="4"/>
  <c r="AS119" i="4"/>
  <c r="AT119" i="4"/>
  <c r="AU119" i="4"/>
  <c r="AV119" i="4"/>
  <c r="F120" i="4"/>
  <c r="G120" i="4"/>
  <c r="H120" i="4"/>
  <c r="I120" i="4"/>
  <c r="J120" i="4"/>
  <c r="K120" i="4"/>
  <c r="L120" i="4"/>
  <c r="M120" i="4"/>
  <c r="N120" i="4"/>
  <c r="O120" i="4"/>
  <c r="P120" i="4"/>
  <c r="Q120" i="4"/>
  <c r="R120" i="4"/>
  <c r="S120" i="4"/>
  <c r="T120" i="4"/>
  <c r="U120" i="4"/>
  <c r="V120" i="4"/>
  <c r="W120" i="4"/>
  <c r="X120" i="4"/>
  <c r="Y120" i="4"/>
  <c r="Z120" i="4"/>
  <c r="AA120" i="4"/>
  <c r="AB120" i="4"/>
  <c r="AC120" i="4"/>
  <c r="AD120" i="4"/>
  <c r="AE120" i="4"/>
  <c r="AF120" i="4"/>
  <c r="AG120" i="4"/>
  <c r="AH120" i="4"/>
  <c r="AI120" i="4"/>
  <c r="AJ120" i="4"/>
  <c r="AK120" i="4"/>
  <c r="AL120" i="4"/>
  <c r="AM120" i="4"/>
  <c r="AN120" i="4"/>
  <c r="AO120" i="4"/>
  <c r="AP120" i="4"/>
  <c r="AQ120" i="4"/>
  <c r="AR120" i="4"/>
  <c r="AS120" i="4"/>
  <c r="AT120" i="4"/>
  <c r="AU120" i="4"/>
  <c r="AV120" i="4"/>
  <c r="F121" i="4"/>
  <c r="G121" i="4"/>
  <c r="H121" i="4"/>
  <c r="I121" i="4"/>
  <c r="J121" i="4"/>
  <c r="K121" i="4"/>
  <c r="L121" i="4"/>
  <c r="M121" i="4"/>
  <c r="N121" i="4"/>
  <c r="O121" i="4"/>
  <c r="P121" i="4"/>
  <c r="Q121" i="4"/>
  <c r="R121" i="4"/>
  <c r="S121" i="4"/>
  <c r="T121" i="4"/>
  <c r="U121" i="4"/>
  <c r="V121" i="4"/>
  <c r="W121" i="4"/>
  <c r="X121" i="4"/>
  <c r="Y121" i="4"/>
  <c r="Z121" i="4"/>
  <c r="AA121" i="4"/>
  <c r="AB121" i="4"/>
  <c r="AC121" i="4"/>
  <c r="AD121" i="4"/>
  <c r="AE121" i="4"/>
  <c r="AF121" i="4"/>
  <c r="AG121" i="4"/>
  <c r="AH121" i="4"/>
  <c r="AI121" i="4"/>
  <c r="AJ121" i="4"/>
  <c r="AK121" i="4"/>
  <c r="AL121" i="4"/>
  <c r="AM121" i="4"/>
  <c r="AN121" i="4"/>
  <c r="AO121" i="4"/>
  <c r="AP121" i="4"/>
  <c r="AQ121" i="4"/>
  <c r="AR121" i="4"/>
  <c r="AS121" i="4"/>
  <c r="AT121" i="4"/>
  <c r="AU121" i="4"/>
  <c r="AV121" i="4"/>
  <c r="F122" i="4"/>
  <c r="G122" i="4"/>
  <c r="H122" i="4"/>
  <c r="I122" i="4"/>
  <c r="J122" i="4"/>
  <c r="K122" i="4"/>
  <c r="L122" i="4"/>
  <c r="M122" i="4"/>
  <c r="N122" i="4"/>
  <c r="O122" i="4"/>
  <c r="P122" i="4"/>
  <c r="Q122" i="4"/>
  <c r="R122" i="4"/>
  <c r="S122" i="4"/>
  <c r="T122" i="4"/>
  <c r="U122" i="4"/>
  <c r="V122" i="4"/>
  <c r="W122" i="4"/>
  <c r="X122" i="4"/>
  <c r="Y122" i="4"/>
  <c r="Z122" i="4"/>
  <c r="AA122" i="4"/>
  <c r="AB122" i="4"/>
  <c r="AC122" i="4"/>
  <c r="AD122" i="4"/>
  <c r="AE122" i="4"/>
  <c r="AF122" i="4"/>
  <c r="AG122" i="4"/>
  <c r="AH122" i="4"/>
  <c r="AI122" i="4"/>
  <c r="AJ122" i="4"/>
  <c r="AK122" i="4"/>
  <c r="AL122" i="4"/>
  <c r="AM122" i="4"/>
  <c r="AN122" i="4"/>
  <c r="AO122" i="4"/>
  <c r="AP122" i="4"/>
  <c r="AQ122" i="4"/>
  <c r="AR122" i="4"/>
  <c r="AS122" i="4"/>
  <c r="AT122" i="4"/>
  <c r="AU122" i="4"/>
  <c r="AV122" i="4"/>
  <c r="F123" i="4"/>
  <c r="G123" i="4"/>
  <c r="H123" i="4"/>
  <c r="I123" i="4"/>
  <c r="J123" i="4"/>
  <c r="K123" i="4"/>
  <c r="L123" i="4"/>
  <c r="M123" i="4"/>
  <c r="N123" i="4"/>
  <c r="O123" i="4"/>
  <c r="P123" i="4"/>
  <c r="Q123" i="4"/>
  <c r="R123" i="4"/>
  <c r="S123" i="4"/>
  <c r="T123" i="4"/>
  <c r="U123" i="4"/>
  <c r="V123" i="4"/>
  <c r="W123" i="4"/>
  <c r="X123" i="4"/>
  <c r="Y123" i="4"/>
  <c r="Z123" i="4"/>
  <c r="AA123" i="4"/>
  <c r="AB123" i="4"/>
  <c r="AC123" i="4"/>
  <c r="AD123" i="4"/>
  <c r="AE123" i="4"/>
  <c r="AF123" i="4"/>
  <c r="AG123" i="4"/>
  <c r="AH123" i="4"/>
  <c r="AI123" i="4"/>
  <c r="AJ123" i="4"/>
  <c r="AK123" i="4"/>
  <c r="AL123" i="4"/>
  <c r="AM123" i="4"/>
  <c r="AN123" i="4"/>
  <c r="AO123" i="4"/>
  <c r="AP123" i="4"/>
  <c r="AQ123" i="4"/>
  <c r="AR123" i="4"/>
  <c r="AS123" i="4"/>
  <c r="AT123" i="4"/>
  <c r="AU123" i="4"/>
  <c r="AV123" i="4"/>
  <c r="F124" i="4"/>
  <c r="G124" i="4"/>
  <c r="H124" i="4"/>
  <c r="I124" i="4"/>
  <c r="J124" i="4"/>
  <c r="K124" i="4"/>
  <c r="L124" i="4"/>
  <c r="M124" i="4"/>
  <c r="N124" i="4"/>
  <c r="O124" i="4"/>
  <c r="P124" i="4"/>
  <c r="Q124" i="4"/>
  <c r="R124" i="4"/>
  <c r="S124" i="4"/>
  <c r="T124" i="4"/>
  <c r="U124" i="4"/>
  <c r="V124" i="4"/>
  <c r="W124" i="4"/>
  <c r="X124" i="4"/>
  <c r="Y124" i="4"/>
  <c r="Z124" i="4"/>
  <c r="AA124" i="4"/>
  <c r="AB124" i="4"/>
  <c r="AC124" i="4"/>
  <c r="AD124" i="4"/>
  <c r="AE124" i="4"/>
  <c r="AF124" i="4"/>
  <c r="AG124" i="4"/>
  <c r="AH124" i="4"/>
  <c r="AI124" i="4"/>
  <c r="AJ124" i="4"/>
  <c r="AK124" i="4"/>
  <c r="AL124" i="4"/>
  <c r="AM124" i="4"/>
  <c r="AN124" i="4"/>
  <c r="AO124" i="4"/>
  <c r="AP124" i="4"/>
  <c r="AQ124" i="4"/>
  <c r="AR124" i="4"/>
  <c r="AS124" i="4"/>
  <c r="AT124" i="4"/>
  <c r="AU124" i="4"/>
  <c r="AV124" i="4"/>
  <c r="F125" i="4"/>
  <c r="G125" i="4"/>
  <c r="H125" i="4"/>
  <c r="I125" i="4"/>
  <c r="J125" i="4"/>
  <c r="K125" i="4"/>
  <c r="L125" i="4"/>
  <c r="M125" i="4"/>
  <c r="N125" i="4"/>
  <c r="O125" i="4"/>
  <c r="P125" i="4"/>
  <c r="Q125" i="4"/>
  <c r="R125" i="4"/>
  <c r="S125" i="4"/>
  <c r="T125" i="4"/>
  <c r="U125" i="4"/>
  <c r="V125" i="4"/>
  <c r="W125" i="4"/>
  <c r="X125" i="4"/>
  <c r="Y125" i="4"/>
  <c r="Z125" i="4"/>
  <c r="AA125" i="4"/>
  <c r="AB125" i="4"/>
  <c r="AC125" i="4"/>
  <c r="AD125" i="4"/>
  <c r="AE125" i="4"/>
  <c r="AF125" i="4"/>
  <c r="AG125" i="4"/>
  <c r="AH125" i="4"/>
  <c r="AI125" i="4"/>
  <c r="AJ125" i="4"/>
  <c r="AK125" i="4"/>
  <c r="AL125" i="4"/>
  <c r="AM125" i="4"/>
  <c r="AN125" i="4"/>
  <c r="AO125" i="4"/>
  <c r="AP125" i="4"/>
  <c r="AQ125" i="4"/>
  <c r="AR125" i="4"/>
  <c r="AS125" i="4"/>
  <c r="AT125" i="4"/>
  <c r="AU125" i="4"/>
  <c r="AV125" i="4"/>
  <c r="F126" i="4"/>
  <c r="G126" i="4"/>
  <c r="H126" i="4"/>
  <c r="I126" i="4"/>
  <c r="J126" i="4"/>
  <c r="K126" i="4"/>
  <c r="L126" i="4"/>
  <c r="M126" i="4"/>
  <c r="N126" i="4"/>
  <c r="O126" i="4"/>
  <c r="P126" i="4"/>
  <c r="Q126" i="4"/>
  <c r="R126" i="4"/>
  <c r="S126" i="4"/>
  <c r="T126" i="4"/>
  <c r="U126" i="4"/>
  <c r="V126" i="4"/>
  <c r="W126" i="4"/>
  <c r="X126" i="4"/>
  <c r="Y126" i="4"/>
  <c r="Z126" i="4"/>
  <c r="AA126" i="4"/>
  <c r="AB126" i="4"/>
  <c r="AC126" i="4"/>
  <c r="AD126" i="4"/>
  <c r="AE126" i="4"/>
  <c r="AF126" i="4"/>
  <c r="AG126" i="4"/>
  <c r="AH126" i="4"/>
  <c r="AI126" i="4"/>
  <c r="AJ126" i="4"/>
  <c r="AK126" i="4"/>
  <c r="AL126" i="4"/>
  <c r="AM126" i="4"/>
  <c r="AN126" i="4"/>
  <c r="AO126" i="4"/>
  <c r="AP126" i="4"/>
  <c r="AQ126" i="4"/>
  <c r="AR126" i="4"/>
  <c r="AS126" i="4"/>
  <c r="AT126" i="4"/>
  <c r="AU126" i="4"/>
  <c r="AV126" i="4"/>
  <c r="F127" i="4"/>
  <c r="G127" i="4"/>
  <c r="H127" i="4"/>
  <c r="I127" i="4"/>
  <c r="J127" i="4"/>
  <c r="K127" i="4"/>
  <c r="L127" i="4"/>
  <c r="M127" i="4"/>
  <c r="N127" i="4"/>
  <c r="O127" i="4"/>
  <c r="P127" i="4"/>
  <c r="Q127" i="4"/>
  <c r="R127" i="4"/>
  <c r="S127" i="4"/>
  <c r="T127" i="4"/>
  <c r="U127" i="4"/>
  <c r="V127" i="4"/>
  <c r="W127" i="4"/>
  <c r="X127" i="4"/>
  <c r="Y127" i="4"/>
  <c r="Z127" i="4"/>
  <c r="AA127" i="4"/>
  <c r="AB127" i="4"/>
  <c r="AC127" i="4"/>
  <c r="AD127" i="4"/>
  <c r="AE127" i="4"/>
  <c r="AF127" i="4"/>
  <c r="AG127" i="4"/>
  <c r="AH127" i="4"/>
  <c r="AI127" i="4"/>
  <c r="AJ127" i="4"/>
  <c r="AK127" i="4"/>
  <c r="AL127" i="4"/>
  <c r="AM127" i="4"/>
  <c r="AN127" i="4"/>
  <c r="AO127" i="4"/>
  <c r="AP127" i="4"/>
  <c r="AQ127" i="4"/>
  <c r="AR127" i="4"/>
  <c r="AS127" i="4"/>
  <c r="AT127" i="4"/>
  <c r="AU127" i="4"/>
  <c r="AV127" i="4"/>
  <c r="F128" i="4"/>
  <c r="G128" i="4"/>
  <c r="H128" i="4"/>
  <c r="I128" i="4"/>
  <c r="J128" i="4"/>
  <c r="K128" i="4"/>
  <c r="L128" i="4"/>
  <c r="M128" i="4"/>
  <c r="N128" i="4"/>
  <c r="O128" i="4"/>
  <c r="P128" i="4"/>
  <c r="Q128" i="4"/>
  <c r="R128" i="4"/>
  <c r="S128" i="4"/>
  <c r="T128" i="4"/>
  <c r="U128" i="4"/>
  <c r="V128" i="4"/>
  <c r="W128" i="4"/>
  <c r="X128" i="4"/>
  <c r="Y128" i="4"/>
  <c r="Z128" i="4"/>
  <c r="AA128" i="4"/>
  <c r="AB128" i="4"/>
  <c r="AC128" i="4"/>
  <c r="AD128" i="4"/>
  <c r="AE128" i="4"/>
  <c r="AF128" i="4"/>
  <c r="AG128" i="4"/>
  <c r="AH128" i="4"/>
  <c r="AI128" i="4"/>
  <c r="AJ128" i="4"/>
  <c r="AK128" i="4"/>
  <c r="AL128" i="4"/>
  <c r="AM128" i="4"/>
  <c r="AN128" i="4"/>
  <c r="AO128" i="4"/>
  <c r="AP128" i="4"/>
  <c r="AQ128" i="4"/>
  <c r="AR128" i="4"/>
  <c r="AS128" i="4"/>
  <c r="AT128" i="4"/>
  <c r="AU128" i="4"/>
  <c r="AV128" i="4"/>
  <c r="F129" i="4"/>
  <c r="G129" i="4"/>
  <c r="H129" i="4"/>
  <c r="I129" i="4"/>
  <c r="J129" i="4"/>
  <c r="K129" i="4"/>
  <c r="L129" i="4"/>
  <c r="M129" i="4"/>
  <c r="N129" i="4"/>
  <c r="O129" i="4"/>
  <c r="P129" i="4"/>
  <c r="Q129" i="4"/>
  <c r="R129" i="4"/>
  <c r="S129" i="4"/>
  <c r="T129" i="4"/>
  <c r="U129" i="4"/>
  <c r="V129" i="4"/>
  <c r="W129" i="4"/>
  <c r="X129" i="4"/>
  <c r="Y129" i="4"/>
  <c r="Z129" i="4"/>
  <c r="AA129" i="4"/>
  <c r="AB129" i="4"/>
  <c r="AC129" i="4"/>
  <c r="AD129" i="4"/>
  <c r="AE129" i="4"/>
  <c r="AF129" i="4"/>
  <c r="AG129" i="4"/>
  <c r="AH129" i="4"/>
  <c r="AI129" i="4"/>
  <c r="AJ129" i="4"/>
  <c r="AK129" i="4"/>
  <c r="AL129" i="4"/>
  <c r="AM129" i="4"/>
  <c r="AN129" i="4"/>
  <c r="AO129" i="4"/>
  <c r="AP129" i="4"/>
  <c r="AQ129" i="4"/>
  <c r="AR129" i="4"/>
  <c r="AS129" i="4"/>
  <c r="AT129" i="4"/>
  <c r="AU129" i="4"/>
  <c r="AV129" i="4"/>
  <c r="F130" i="4"/>
  <c r="G130" i="4"/>
  <c r="H130" i="4"/>
  <c r="I130" i="4"/>
  <c r="J130" i="4"/>
  <c r="K130" i="4"/>
  <c r="L130" i="4"/>
  <c r="M130" i="4"/>
  <c r="N130" i="4"/>
  <c r="O130" i="4"/>
  <c r="P130" i="4"/>
  <c r="Q130" i="4"/>
  <c r="R130" i="4"/>
  <c r="S130" i="4"/>
  <c r="T130" i="4"/>
  <c r="U130" i="4"/>
  <c r="V130" i="4"/>
  <c r="W130" i="4"/>
  <c r="X130" i="4"/>
  <c r="Y130" i="4"/>
  <c r="Z130" i="4"/>
  <c r="AA130" i="4"/>
  <c r="AB130" i="4"/>
  <c r="AC130" i="4"/>
  <c r="AD130" i="4"/>
  <c r="AE130" i="4"/>
  <c r="AF130" i="4"/>
  <c r="AG130" i="4"/>
  <c r="AH130" i="4"/>
  <c r="AI130" i="4"/>
  <c r="AJ130" i="4"/>
  <c r="AK130" i="4"/>
  <c r="AL130" i="4"/>
  <c r="AM130" i="4"/>
  <c r="AN130" i="4"/>
  <c r="AO130" i="4"/>
  <c r="AP130" i="4"/>
  <c r="AQ130" i="4"/>
  <c r="AR130" i="4"/>
  <c r="AS130" i="4"/>
  <c r="AT130" i="4"/>
  <c r="AU130" i="4"/>
  <c r="AV130" i="4"/>
  <c r="F131" i="4"/>
  <c r="G131" i="4"/>
  <c r="H131" i="4"/>
  <c r="I131" i="4"/>
  <c r="J131" i="4"/>
  <c r="K131" i="4"/>
  <c r="L131" i="4"/>
  <c r="M131" i="4"/>
  <c r="N131" i="4"/>
  <c r="O131" i="4"/>
  <c r="P131" i="4"/>
  <c r="Q131" i="4"/>
  <c r="R131" i="4"/>
  <c r="S131" i="4"/>
  <c r="T131" i="4"/>
  <c r="U131" i="4"/>
  <c r="V131" i="4"/>
  <c r="W131" i="4"/>
  <c r="X131" i="4"/>
  <c r="Y131" i="4"/>
  <c r="Z131" i="4"/>
  <c r="AA131" i="4"/>
  <c r="AB131" i="4"/>
  <c r="AC131" i="4"/>
  <c r="AD131" i="4"/>
  <c r="AE131" i="4"/>
  <c r="AF131" i="4"/>
  <c r="AG131" i="4"/>
  <c r="AH131" i="4"/>
  <c r="AI131" i="4"/>
  <c r="AJ131" i="4"/>
  <c r="AK131" i="4"/>
  <c r="AL131" i="4"/>
  <c r="AM131" i="4"/>
  <c r="AN131" i="4"/>
  <c r="AO131" i="4"/>
  <c r="AP131" i="4"/>
  <c r="AQ131" i="4"/>
  <c r="AR131" i="4"/>
  <c r="AS131" i="4"/>
  <c r="AT131" i="4"/>
  <c r="AU131" i="4"/>
  <c r="AV131" i="4"/>
  <c r="F132" i="4"/>
  <c r="G132" i="4"/>
  <c r="H132" i="4"/>
  <c r="I132" i="4"/>
  <c r="J132" i="4"/>
  <c r="K132" i="4"/>
  <c r="L132" i="4"/>
  <c r="M132" i="4"/>
  <c r="N132" i="4"/>
  <c r="O132" i="4"/>
  <c r="P132" i="4"/>
  <c r="Q132" i="4"/>
  <c r="R132" i="4"/>
  <c r="S132" i="4"/>
  <c r="T132" i="4"/>
  <c r="U132" i="4"/>
  <c r="V132" i="4"/>
  <c r="W132" i="4"/>
  <c r="X132" i="4"/>
  <c r="Y132" i="4"/>
  <c r="Z132" i="4"/>
  <c r="AA132" i="4"/>
  <c r="AB132" i="4"/>
  <c r="AC132" i="4"/>
  <c r="AD132" i="4"/>
  <c r="AE132" i="4"/>
  <c r="AF132" i="4"/>
  <c r="AG132" i="4"/>
  <c r="AH132" i="4"/>
  <c r="AI132" i="4"/>
  <c r="AJ132" i="4"/>
  <c r="AK132" i="4"/>
  <c r="AL132" i="4"/>
  <c r="AM132" i="4"/>
  <c r="AN132" i="4"/>
  <c r="AO132" i="4"/>
  <c r="AP132" i="4"/>
  <c r="AQ132" i="4"/>
  <c r="AR132" i="4"/>
  <c r="AS132" i="4"/>
  <c r="AT132" i="4"/>
  <c r="AU132" i="4"/>
  <c r="AV132" i="4"/>
  <c r="F133" i="4"/>
  <c r="G133" i="4"/>
  <c r="H133" i="4"/>
  <c r="I133" i="4"/>
  <c r="J133" i="4"/>
  <c r="K133" i="4"/>
  <c r="L133" i="4"/>
  <c r="M133" i="4"/>
  <c r="N133" i="4"/>
  <c r="O133" i="4"/>
  <c r="P133" i="4"/>
  <c r="Q133" i="4"/>
  <c r="R133" i="4"/>
  <c r="S133" i="4"/>
  <c r="T133" i="4"/>
  <c r="U133" i="4"/>
  <c r="V133" i="4"/>
  <c r="W133" i="4"/>
  <c r="X133" i="4"/>
  <c r="Y133" i="4"/>
  <c r="Z133" i="4"/>
  <c r="AA133" i="4"/>
  <c r="AB133" i="4"/>
  <c r="AC133" i="4"/>
  <c r="AD133" i="4"/>
  <c r="AE133" i="4"/>
  <c r="AF133" i="4"/>
  <c r="AG133" i="4"/>
  <c r="AH133" i="4"/>
  <c r="AI133" i="4"/>
  <c r="AJ133" i="4"/>
  <c r="AK133" i="4"/>
  <c r="AL133" i="4"/>
  <c r="AM133" i="4"/>
  <c r="AN133" i="4"/>
  <c r="AO133" i="4"/>
  <c r="AP133" i="4"/>
  <c r="AQ133" i="4"/>
  <c r="AR133" i="4"/>
  <c r="AS133" i="4"/>
  <c r="AT133" i="4"/>
  <c r="AU133" i="4"/>
  <c r="AV133" i="4"/>
  <c r="F134" i="4"/>
  <c r="G134" i="4"/>
  <c r="H134" i="4"/>
  <c r="I134" i="4"/>
  <c r="J134" i="4"/>
  <c r="K134" i="4"/>
  <c r="L134" i="4"/>
  <c r="M134" i="4"/>
  <c r="N134" i="4"/>
  <c r="O134" i="4"/>
  <c r="P134" i="4"/>
  <c r="Q134" i="4"/>
  <c r="R134" i="4"/>
  <c r="S134" i="4"/>
  <c r="T134" i="4"/>
  <c r="U134" i="4"/>
  <c r="V134" i="4"/>
  <c r="W134" i="4"/>
  <c r="X134" i="4"/>
  <c r="Y134" i="4"/>
  <c r="Z134" i="4"/>
  <c r="AA134" i="4"/>
  <c r="AB134" i="4"/>
  <c r="AC134" i="4"/>
  <c r="AD134" i="4"/>
  <c r="AE134" i="4"/>
  <c r="AF134" i="4"/>
  <c r="AG134" i="4"/>
  <c r="AH134" i="4"/>
  <c r="AI134" i="4"/>
  <c r="AJ134" i="4"/>
  <c r="AK134" i="4"/>
  <c r="AL134" i="4"/>
  <c r="AM134" i="4"/>
  <c r="AN134" i="4"/>
  <c r="AO134" i="4"/>
  <c r="AP134" i="4"/>
  <c r="AQ134" i="4"/>
  <c r="AR134" i="4"/>
  <c r="AS134" i="4"/>
  <c r="AT134" i="4"/>
  <c r="AU134" i="4"/>
  <c r="AV134" i="4"/>
  <c r="F135" i="4"/>
  <c r="G135" i="4"/>
  <c r="H135" i="4"/>
  <c r="I135" i="4"/>
  <c r="J135" i="4"/>
  <c r="K135" i="4"/>
  <c r="L135" i="4"/>
  <c r="M135" i="4"/>
  <c r="N135" i="4"/>
  <c r="O135" i="4"/>
  <c r="P135" i="4"/>
  <c r="Q135" i="4"/>
  <c r="R135" i="4"/>
  <c r="S135" i="4"/>
  <c r="T135" i="4"/>
  <c r="U135" i="4"/>
  <c r="V135" i="4"/>
  <c r="W135" i="4"/>
  <c r="X135" i="4"/>
  <c r="Y135" i="4"/>
  <c r="Z135" i="4"/>
  <c r="AA135" i="4"/>
  <c r="AB135" i="4"/>
  <c r="AC135" i="4"/>
  <c r="AD135" i="4"/>
  <c r="AE135" i="4"/>
  <c r="AF135" i="4"/>
  <c r="AG135" i="4"/>
  <c r="AH135" i="4"/>
  <c r="AI135" i="4"/>
  <c r="AJ135" i="4"/>
  <c r="AK135" i="4"/>
  <c r="AL135" i="4"/>
  <c r="AM135" i="4"/>
  <c r="AN135" i="4"/>
  <c r="AO135" i="4"/>
  <c r="AP135" i="4"/>
  <c r="AQ135" i="4"/>
  <c r="AR135" i="4"/>
  <c r="AS135" i="4"/>
  <c r="AT135" i="4"/>
  <c r="AU135" i="4"/>
  <c r="AV135" i="4"/>
  <c r="F136" i="4"/>
  <c r="G136" i="4"/>
  <c r="H136" i="4"/>
  <c r="I136" i="4"/>
  <c r="J136" i="4"/>
  <c r="K136" i="4"/>
  <c r="L136" i="4"/>
  <c r="M136" i="4"/>
  <c r="N136" i="4"/>
  <c r="O136" i="4"/>
  <c r="P136" i="4"/>
  <c r="Q136" i="4"/>
  <c r="R136" i="4"/>
  <c r="S136" i="4"/>
  <c r="T136" i="4"/>
  <c r="U136" i="4"/>
  <c r="V136" i="4"/>
  <c r="W136" i="4"/>
  <c r="X136" i="4"/>
  <c r="Y136" i="4"/>
  <c r="Z136" i="4"/>
  <c r="AA136" i="4"/>
  <c r="AB136" i="4"/>
  <c r="AC136" i="4"/>
  <c r="AD136" i="4"/>
  <c r="AE136" i="4"/>
  <c r="AF136" i="4"/>
  <c r="AG136" i="4"/>
  <c r="AH136" i="4"/>
  <c r="AI136" i="4"/>
  <c r="AJ136" i="4"/>
  <c r="AK136" i="4"/>
  <c r="AL136" i="4"/>
  <c r="AM136" i="4"/>
  <c r="AN136" i="4"/>
  <c r="AO136" i="4"/>
  <c r="AP136" i="4"/>
  <c r="AQ136" i="4"/>
  <c r="AR136" i="4"/>
  <c r="AS136" i="4"/>
  <c r="AT136" i="4"/>
  <c r="AU136" i="4"/>
  <c r="AV136" i="4"/>
  <c r="F137" i="4"/>
  <c r="G137" i="4"/>
  <c r="H137" i="4"/>
  <c r="I137" i="4"/>
  <c r="J137" i="4"/>
  <c r="K137" i="4"/>
  <c r="L137" i="4"/>
  <c r="M137" i="4"/>
  <c r="N137" i="4"/>
  <c r="O137" i="4"/>
  <c r="P137" i="4"/>
  <c r="Q137" i="4"/>
  <c r="R137" i="4"/>
  <c r="S137" i="4"/>
  <c r="T137" i="4"/>
  <c r="U137" i="4"/>
  <c r="V137" i="4"/>
  <c r="W137" i="4"/>
  <c r="X137" i="4"/>
  <c r="Y137" i="4"/>
  <c r="Z137" i="4"/>
  <c r="AA137" i="4"/>
  <c r="AB137" i="4"/>
  <c r="AC137" i="4"/>
  <c r="AD137" i="4"/>
  <c r="AE137" i="4"/>
  <c r="AF137" i="4"/>
  <c r="AG137" i="4"/>
  <c r="AH137" i="4"/>
  <c r="AI137" i="4"/>
  <c r="AJ137" i="4"/>
  <c r="AK137" i="4"/>
  <c r="AL137" i="4"/>
  <c r="AM137" i="4"/>
  <c r="AN137" i="4"/>
  <c r="AO137" i="4"/>
  <c r="AP137" i="4"/>
  <c r="AQ137" i="4"/>
  <c r="AR137" i="4"/>
  <c r="AS137" i="4"/>
  <c r="AT137" i="4"/>
  <c r="AU137" i="4"/>
  <c r="AV137" i="4"/>
  <c r="F138" i="4"/>
  <c r="G138" i="4"/>
  <c r="H138" i="4"/>
  <c r="I138" i="4"/>
  <c r="J138" i="4"/>
  <c r="K138" i="4"/>
  <c r="L138" i="4"/>
  <c r="M138" i="4"/>
  <c r="N138" i="4"/>
  <c r="O138" i="4"/>
  <c r="P138" i="4"/>
  <c r="Q138" i="4"/>
  <c r="R138" i="4"/>
  <c r="S138" i="4"/>
  <c r="T138" i="4"/>
  <c r="U138" i="4"/>
  <c r="V138" i="4"/>
  <c r="W138" i="4"/>
  <c r="X138" i="4"/>
  <c r="Y138" i="4"/>
  <c r="Z138" i="4"/>
  <c r="AA138" i="4"/>
  <c r="AB138" i="4"/>
  <c r="AC138" i="4"/>
  <c r="AD138" i="4"/>
  <c r="AE138" i="4"/>
  <c r="AF138" i="4"/>
  <c r="AG138" i="4"/>
  <c r="AH138" i="4"/>
  <c r="AI138" i="4"/>
  <c r="AJ138" i="4"/>
  <c r="AK138" i="4"/>
  <c r="AL138" i="4"/>
  <c r="AM138" i="4"/>
  <c r="AN138" i="4"/>
  <c r="AO138" i="4"/>
  <c r="AP138" i="4"/>
  <c r="AQ138" i="4"/>
  <c r="AR138" i="4"/>
  <c r="AS138" i="4"/>
  <c r="AT138" i="4"/>
  <c r="AU138" i="4"/>
  <c r="AV138" i="4"/>
  <c r="F139" i="4"/>
  <c r="G139" i="4"/>
  <c r="H139" i="4"/>
  <c r="I139" i="4"/>
  <c r="J139" i="4"/>
  <c r="K139" i="4"/>
  <c r="L139" i="4"/>
  <c r="M139" i="4"/>
  <c r="N139" i="4"/>
  <c r="O139" i="4"/>
  <c r="P139" i="4"/>
  <c r="Q139" i="4"/>
  <c r="R139" i="4"/>
  <c r="S139" i="4"/>
  <c r="T139" i="4"/>
  <c r="U139" i="4"/>
  <c r="V139" i="4"/>
  <c r="W139" i="4"/>
  <c r="X139" i="4"/>
  <c r="Y139" i="4"/>
  <c r="Z139" i="4"/>
  <c r="AA139" i="4"/>
  <c r="AB139" i="4"/>
  <c r="AC139" i="4"/>
  <c r="AD139" i="4"/>
  <c r="AE139" i="4"/>
  <c r="AF139" i="4"/>
  <c r="AG139" i="4"/>
  <c r="AH139" i="4"/>
  <c r="AI139" i="4"/>
  <c r="AJ139" i="4"/>
  <c r="AK139" i="4"/>
  <c r="AL139" i="4"/>
  <c r="AM139" i="4"/>
  <c r="AN139" i="4"/>
  <c r="AO139" i="4"/>
  <c r="AP139" i="4"/>
  <c r="AQ139" i="4"/>
  <c r="AR139" i="4"/>
  <c r="AS139" i="4"/>
  <c r="AT139" i="4"/>
  <c r="AU139" i="4"/>
  <c r="AV139" i="4"/>
  <c r="F140" i="4"/>
  <c r="G140" i="4"/>
  <c r="H140" i="4"/>
  <c r="I140" i="4"/>
  <c r="J140" i="4"/>
  <c r="K140" i="4"/>
  <c r="L140" i="4"/>
  <c r="M140" i="4"/>
  <c r="N140" i="4"/>
  <c r="O140" i="4"/>
  <c r="P140" i="4"/>
  <c r="Q140" i="4"/>
  <c r="R140" i="4"/>
  <c r="S140" i="4"/>
  <c r="T140" i="4"/>
  <c r="U140" i="4"/>
  <c r="V140" i="4"/>
  <c r="W140" i="4"/>
  <c r="X140" i="4"/>
  <c r="Y140" i="4"/>
  <c r="Z140" i="4"/>
  <c r="AA140" i="4"/>
  <c r="AB140" i="4"/>
  <c r="AC140" i="4"/>
  <c r="AD140" i="4"/>
  <c r="AE140" i="4"/>
  <c r="AF140" i="4"/>
  <c r="AG140" i="4"/>
  <c r="AH140" i="4"/>
  <c r="AI140" i="4"/>
  <c r="AJ140" i="4"/>
  <c r="AK140" i="4"/>
  <c r="AL140" i="4"/>
  <c r="AM140" i="4"/>
  <c r="AN140" i="4"/>
  <c r="AO140" i="4"/>
  <c r="AP140" i="4"/>
  <c r="AQ140" i="4"/>
  <c r="AR140" i="4"/>
  <c r="AS140" i="4"/>
  <c r="AT140" i="4"/>
  <c r="AU140" i="4"/>
  <c r="AV140" i="4"/>
  <c r="F141" i="4"/>
  <c r="G141" i="4"/>
  <c r="H141" i="4"/>
  <c r="I141" i="4"/>
  <c r="J141" i="4"/>
  <c r="K141" i="4"/>
  <c r="L141" i="4"/>
  <c r="M141" i="4"/>
  <c r="N141" i="4"/>
  <c r="O141" i="4"/>
  <c r="P141" i="4"/>
  <c r="Q141" i="4"/>
  <c r="R141" i="4"/>
  <c r="S141" i="4"/>
  <c r="T141" i="4"/>
  <c r="U141" i="4"/>
  <c r="V141" i="4"/>
  <c r="W141" i="4"/>
  <c r="X141" i="4"/>
  <c r="Y141" i="4"/>
  <c r="Z141" i="4"/>
  <c r="AA141" i="4"/>
  <c r="AB141" i="4"/>
  <c r="AC141" i="4"/>
  <c r="AD141" i="4"/>
  <c r="AE141" i="4"/>
  <c r="AF141" i="4"/>
  <c r="AG141" i="4"/>
  <c r="AH141" i="4"/>
  <c r="AI141" i="4"/>
  <c r="AJ141" i="4"/>
  <c r="AK141" i="4"/>
  <c r="AL141" i="4"/>
  <c r="AM141" i="4"/>
  <c r="AN141" i="4"/>
  <c r="AO141" i="4"/>
  <c r="AP141" i="4"/>
  <c r="AQ141" i="4"/>
  <c r="AR141" i="4"/>
  <c r="AS141" i="4"/>
  <c r="AT141" i="4"/>
  <c r="AU141" i="4"/>
  <c r="AV141" i="4"/>
  <c r="F142" i="4"/>
  <c r="G142" i="4"/>
  <c r="H142" i="4"/>
  <c r="I142" i="4"/>
  <c r="J142" i="4"/>
  <c r="K142" i="4"/>
  <c r="L142" i="4"/>
  <c r="M142" i="4"/>
  <c r="N142" i="4"/>
  <c r="O142" i="4"/>
  <c r="P142" i="4"/>
  <c r="Q142" i="4"/>
  <c r="R142" i="4"/>
  <c r="S142" i="4"/>
  <c r="T142" i="4"/>
  <c r="U142" i="4"/>
  <c r="V142" i="4"/>
  <c r="W142" i="4"/>
  <c r="X142" i="4"/>
  <c r="Y142" i="4"/>
  <c r="Z142" i="4"/>
  <c r="AA142" i="4"/>
  <c r="AB142" i="4"/>
  <c r="AC142" i="4"/>
  <c r="AD142" i="4"/>
  <c r="AE142" i="4"/>
  <c r="AF142" i="4"/>
  <c r="AG142" i="4"/>
  <c r="AH142" i="4"/>
  <c r="AI142" i="4"/>
  <c r="AJ142" i="4"/>
  <c r="AK142" i="4"/>
  <c r="AL142" i="4"/>
  <c r="AM142" i="4"/>
  <c r="AN142" i="4"/>
  <c r="AO142" i="4"/>
  <c r="AP142" i="4"/>
  <c r="AQ142" i="4"/>
  <c r="AR142" i="4"/>
  <c r="AS142" i="4"/>
  <c r="AT142" i="4"/>
  <c r="AU142" i="4"/>
  <c r="AV142" i="4"/>
  <c r="F143" i="4"/>
  <c r="G143" i="4"/>
  <c r="H143" i="4"/>
  <c r="I143" i="4"/>
  <c r="J143" i="4"/>
  <c r="K143" i="4"/>
  <c r="L143" i="4"/>
  <c r="M143" i="4"/>
  <c r="N143" i="4"/>
  <c r="O143" i="4"/>
  <c r="P143" i="4"/>
  <c r="Q143" i="4"/>
  <c r="R143" i="4"/>
  <c r="S143" i="4"/>
  <c r="T143" i="4"/>
  <c r="U143" i="4"/>
  <c r="V143" i="4"/>
  <c r="W143" i="4"/>
  <c r="X143" i="4"/>
  <c r="Y143" i="4"/>
  <c r="Z143" i="4"/>
  <c r="AA143" i="4"/>
  <c r="AB143" i="4"/>
  <c r="AC143" i="4"/>
  <c r="AD143" i="4"/>
  <c r="AE143" i="4"/>
  <c r="AF143" i="4"/>
  <c r="AG143" i="4"/>
  <c r="AH143" i="4"/>
  <c r="AI143" i="4"/>
  <c r="AJ143" i="4"/>
  <c r="AK143" i="4"/>
  <c r="AL143" i="4"/>
  <c r="AM143" i="4"/>
  <c r="AN143" i="4"/>
  <c r="AO143" i="4"/>
  <c r="AP143" i="4"/>
  <c r="AQ143" i="4"/>
  <c r="AR143" i="4"/>
  <c r="AS143" i="4"/>
  <c r="AT143" i="4"/>
  <c r="AU143" i="4"/>
  <c r="AV143" i="4"/>
  <c r="F144" i="4"/>
  <c r="G144" i="4"/>
  <c r="H144" i="4"/>
  <c r="I144" i="4"/>
  <c r="J144" i="4"/>
  <c r="K144" i="4"/>
  <c r="L144" i="4"/>
  <c r="M144" i="4"/>
  <c r="N144" i="4"/>
  <c r="O144" i="4"/>
  <c r="P144" i="4"/>
  <c r="Q144" i="4"/>
  <c r="R144" i="4"/>
  <c r="S144" i="4"/>
  <c r="T144" i="4"/>
  <c r="U144" i="4"/>
  <c r="V144" i="4"/>
  <c r="W144" i="4"/>
  <c r="X144" i="4"/>
  <c r="Y144" i="4"/>
  <c r="Z144" i="4"/>
  <c r="AA144" i="4"/>
  <c r="AB144" i="4"/>
  <c r="AC144" i="4"/>
  <c r="AD144" i="4"/>
  <c r="AE144" i="4"/>
  <c r="AF144" i="4"/>
  <c r="AG144" i="4"/>
  <c r="AH144" i="4"/>
  <c r="AI144" i="4"/>
  <c r="AJ144" i="4"/>
  <c r="AK144" i="4"/>
  <c r="AL144" i="4"/>
  <c r="AM144" i="4"/>
  <c r="AN144" i="4"/>
  <c r="AO144" i="4"/>
  <c r="AP144" i="4"/>
  <c r="AQ144" i="4"/>
  <c r="AR144" i="4"/>
  <c r="AS144" i="4"/>
  <c r="AT144" i="4"/>
  <c r="AU144" i="4"/>
  <c r="AV144" i="4"/>
  <c r="F145" i="4"/>
  <c r="G145" i="4"/>
  <c r="H145" i="4"/>
  <c r="I145" i="4"/>
  <c r="J145" i="4"/>
  <c r="K145" i="4"/>
  <c r="L145" i="4"/>
  <c r="M145" i="4"/>
  <c r="N145" i="4"/>
  <c r="O145" i="4"/>
  <c r="P145" i="4"/>
  <c r="Q145" i="4"/>
  <c r="R145" i="4"/>
  <c r="S145" i="4"/>
  <c r="T145" i="4"/>
  <c r="U145" i="4"/>
  <c r="V145" i="4"/>
  <c r="W145" i="4"/>
  <c r="X145" i="4"/>
  <c r="Y145" i="4"/>
  <c r="Z145" i="4"/>
  <c r="AA145" i="4"/>
  <c r="AB145" i="4"/>
  <c r="AC145" i="4"/>
  <c r="AD145" i="4"/>
  <c r="AE145" i="4"/>
  <c r="AF145" i="4"/>
  <c r="AG145" i="4"/>
  <c r="AH145" i="4"/>
  <c r="AI145" i="4"/>
  <c r="AJ145" i="4"/>
  <c r="AK145" i="4"/>
  <c r="AL145" i="4"/>
  <c r="AM145" i="4"/>
  <c r="AN145" i="4"/>
  <c r="AO145" i="4"/>
  <c r="AP145" i="4"/>
  <c r="AQ145" i="4"/>
  <c r="AR145" i="4"/>
  <c r="AS145" i="4"/>
  <c r="AT145" i="4"/>
  <c r="AU145" i="4"/>
  <c r="AV145" i="4"/>
  <c r="F146" i="4"/>
  <c r="G146" i="4"/>
  <c r="H146" i="4"/>
  <c r="I146" i="4"/>
  <c r="J146" i="4"/>
  <c r="K146" i="4"/>
  <c r="L146" i="4"/>
  <c r="M146" i="4"/>
  <c r="N146" i="4"/>
  <c r="O146" i="4"/>
  <c r="P146" i="4"/>
  <c r="Q146" i="4"/>
  <c r="R146" i="4"/>
  <c r="S146" i="4"/>
  <c r="T146" i="4"/>
  <c r="U146" i="4"/>
  <c r="V146" i="4"/>
  <c r="W146" i="4"/>
  <c r="X146" i="4"/>
  <c r="Y146" i="4"/>
  <c r="Z146" i="4"/>
  <c r="AA146" i="4"/>
  <c r="AB146" i="4"/>
  <c r="AC146" i="4"/>
  <c r="AD146" i="4"/>
  <c r="AE146" i="4"/>
  <c r="AF146" i="4"/>
  <c r="AG146" i="4"/>
  <c r="AH146" i="4"/>
  <c r="AI146" i="4"/>
  <c r="AJ146" i="4"/>
  <c r="AK146" i="4"/>
  <c r="AL146" i="4"/>
  <c r="AM146" i="4"/>
  <c r="AN146" i="4"/>
  <c r="AO146" i="4"/>
  <c r="AP146" i="4"/>
  <c r="AQ146" i="4"/>
  <c r="AR146" i="4"/>
  <c r="AS146" i="4"/>
  <c r="AT146" i="4"/>
  <c r="AU146" i="4"/>
  <c r="AV146" i="4"/>
  <c r="F147" i="4"/>
  <c r="G147" i="4"/>
  <c r="H147" i="4"/>
  <c r="I147" i="4"/>
  <c r="J147" i="4"/>
  <c r="K147" i="4"/>
  <c r="L147" i="4"/>
  <c r="M147" i="4"/>
  <c r="N147" i="4"/>
  <c r="O147" i="4"/>
  <c r="P147" i="4"/>
  <c r="Q147" i="4"/>
  <c r="R147" i="4"/>
  <c r="S147" i="4"/>
  <c r="T147" i="4"/>
  <c r="U147" i="4"/>
  <c r="V147" i="4"/>
  <c r="W147" i="4"/>
  <c r="X147" i="4"/>
  <c r="Y147" i="4"/>
  <c r="Z147" i="4"/>
  <c r="AA147" i="4"/>
  <c r="AB147" i="4"/>
  <c r="AC147" i="4"/>
  <c r="AD147" i="4"/>
  <c r="AE147" i="4"/>
  <c r="AF147" i="4"/>
  <c r="AG147" i="4"/>
  <c r="AH147" i="4"/>
  <c r="AI147" i="4"/>
  <c r="AJ147" i="4"/>
  <c r="AK147" i="4"/>
  <c r="AL147" i="4"/>
  <c r="AM147" i="4"/>
  <c r="AN147" i="4"/>
  <c r="AO147" i="4"/>
  <c r="AP147" i="4"/>
  <c r="AQ147" i="4"/>
  <c r="AR147" i="4"/>
  <c r="AS147" i="4"/>
  <c r="AT147" i="4"/>
  <c r="AU147" i="4"/>
  <c r="AV147" i="4"/>
  <c r="F148" i="4"/>
  <c r="G148" i="4"/>
  <c r="H148" i="4"/>
  <c r="I148" i="4"/>
  <c r="J148" i="4"/>
  <c r="K148" i="4"/>
  <c r="L148" i="4"/>
  <c r="M148" i="4"/>
  <c r="N148" i="4"/>
  <c r="O148" i="4"/>
  <c r="P148" i="4"/>
  <c r="Q148" i="4"/>
  <c r="R148" i="4"/>
  <c r="S148" i="4"/>
  <c r="T148" i="4"/>
  <c r="U148" i="4"/>
  <c r="V148" i="4"/>
  <c r="W148" i="4"/>
  <c r="X148" i="4"/>
  <c r="Y148" i="4"/>
  <c r="Z148" i="4"/>
  <c r="AA148" i="4"/>
  <c r="AB148" i="4"/>
  <c r="AC148" i="4"/>
  <c r="AD148" i="4"/>
  <c r="AE148" i="4"/>
  <c r="AF148" i="4"/>
  <c r="AG148" i="4"/>
  <c r="AH148" i="4"/>
  <c r="AI148" i="4"/>
  <c r="AJ148" i="4"/>
  <c r="AK148" i="4"/>
  <c r="AL148" i="4"/>
  <c r="AM148" i="4"/>
  <c r="AN148" i="4"/>
  <c r="AO148" i="4"/>
  <c r="AP148" i="4"/>
  <c r="AQ148" i="4"/>
  <c r="AR148" i="4"/>
  <c r="AS148" i="4"/>
  <c r="AT148" i="4"/>
  <c r="AU148" i="4"/>
  <c r="AV148" i="4"/>
  <c r="F149" i="4"/>
  <c r="G149" i="4"/>
  <c r="H149" i="4"/>
  <c r="I149" i="4"/>
  <c r="J149" i="4"/>
  <c r="K149" i="4"/>
  <c r="L149" i="4"/>
  <c r="M149" i="4"/>
  <c r="N149" i="4"/>
  <c r="O149" i="4"/>
  <c r="P149" i="4"/>
  <c r="Q149" i="4"/>
  <c r="R149" i="4"/>
  <c r="S149" i="4"/>
  <c r="T149" i="4"/>
  <c r="U149" i="4"/>
  <c r="V149" i="4"/>
  <c r="W149" i="4"/>
  <c r="X149" i="4"/>
  <c r="Y149" i="4"/>
  <c r="Z149" i="4"/>
  <c r="AA149" i="4"/>
  <c r="AB149" i="4"/>
  <c r="AC149" i="4"/>
  <c r="AD149" i="4"/>
  <c r="AE149" i="4"/>
  <c r="AF149" i="4"/>
  <c r="AG149" i="4"/>
  <c r="AH149" i="4"/>
  <c r="AI149" i="4"/>
  <c r="AJ149" i="4"/>
  <c r="AK149" i="4"/>
  <c r="AL149" i="4"/>
  <c r="AM149" i="4"/>
  <c r="AN149" i="4"/>
  <c r="AO149" i="4"/>
  <c r="AP149" i="4"/>
  <c r="AQ149" i="4"/>
  <c r="AR149" i="4"/>
  <c r="AS149" i="4"/>
  <c r="AT149" i="4"/>
  <c r="AU149" i="4"/>
  <c r="AV149" i="4"/>
  <c r="F150" i="4"/>
  <c r="G150" i="4"/>
  <c r="H150" i="4"/>
  <c r="I150" i="4"/>
  <c r="J150" i="4"/>
  <c r="K150" i="4"/>
  <c r="L150" i="4"/>
  <c r="M150" i="4"/>
  <c r="N150" i="4"/>
  <c r="O150" i="4"/>
  <c r="P150" i="4"/>
  <c r="Q150" i="4"/>
  <c r="R150" i="4"/>
  <c r="S150" i="4"/>
  <c r="T150" i="4"/>
  <c r="U150" i="4"/>
  <c r="V150" i="4"/>
  <c r="W150" i="4"/>
  <c r="X150" i="4"/>
  <c r="Y150" i="4"/>
  <c r="Z150" i="4"/>
  <c r="AA150" i="4"/>
  <c r="AB150" i="4"/>
  <c r="AC150" i="4"/>
  <c r="AD150" i="4"/>
  <c r="AE150" i="4"/>
  <c r="AF150" i="4"/>
  <c r="AG150" i="4"/>
  <c r="AH150" i="4"/>
  <c r="AI150" i="4"/>
  <c r="AJ150" i="4"/>
  <c r="AK150" i="4"/>
  <c r="AL150" i="4"/>
  <c r="AM150" i="4"/>
  <c r="AN150" i="4"/>
  <c r="AO150" i="4"/>
  <c r="AP150" i="4"/>
  <c r="AQ150" i="4"/>
  <c r="AR150" i="4"/>
  <c r="AS150" i="4"/>
  <c r="AT150" i="4"/>
  <c r="AU150" i="4"/>
  <c r="AV150" i="4"/>
  <c r="F151" i="4"/>
  <c r="G151" i="4"/>
  <c r="H151" i="4"/>
  <c r="I151" i="4"/>
  <c r="J151" i="4"/>
  <c r="K151" i="4"/>
  <c r="L151" i="4"/>
  <c r="M151" i="4"/>
  <c r="N151" i="4"/>
  <c r="O151" i="4"/>
  <c r="P151" i="4"/>
  <c r="Q151" i="4"/>
  <c r="R151" i="4"/>
  <c r="S151" i="4"/>
  <c r="T151" i="4"/>
  <c r="U151" i="4"/>
  <c r="V151" i="4"/>
  <c r="W151" i="4"/>
  <c r="X151" i="4"/>
  <c r="Y151" i="4"/>
  <c r="Z151" i="4"/>
  <c r="AA151" i="4"/>
  <c r="AB151" i="4"/>
  <c r="AC151" i="4"/>
  <c r="AD151" i="4"/>
  <c r="AE151" i="4"/>
  <c r="AF151" i="4"/>
  <c r="AG151" i="4"/>
  <c r="AH151" i="4"/>
  <c r="AI151" i="4"/>
  <c r="AJ151" i="4"/>
  <c r="AK151" i="4"/>
  <c r="AL151" i="4"/>
  <c r="AM151" i="4"/>
  <c r="AN151" i="4"/>
  <c r="AO151" i="4"/>
  <c r="AP151" i="4"/>
  <c r="AQ151" i="4"/>
  <c r="AR151" i="4"/>
  <c r="AS151" i="4"/>
  <c r="AT151" i="4"/>
  <c r="AU151" i="4"/>
  <c r="AV151" i="4"/>
  <c r="F152" i="4"/>
  <c r="G152" i="4"/>
  <c r="H152" i="4"/>
  <c r="I152" i="4"/>
  <c r="J152" i="4"/>
  <c r="K152" i="4"/>
  <c r="L152" i="4"/>
  <c r="M152" i="4"/>
  <c r="N152" i="4"/>
  <c r="O152" i="4"/>
  <c r="P152" i="4"/>
  <c r="Q152" i="4"/>
  <c r="R152" i="4"/>
  <c r="S152" i="4"/>
  <c r="T152" i="4"/>
  <c r="U152" i="4"/>
  <c r="V152" i="4"/>
  <c r="W152" i="4"/>
  <c r="X152" i="4"/>
  <c r="Y152" i="4"/>
  <c r="Z152" i="4"/>
  <c r="AA152" i="4"/>
  <c r="AB152" i="4"/>
  <c r="AC152" i="4"/>
  <c r="AD152" i="4"/>
  <c r="AE152" i="4"/>
  <c r="AF152" i="4"/>
  <c r="AG152" i="4"/>
  <c r="AH152" i="4"/>
  <c r="AI152" i="4"/>
  <c r="AJ152" i="4"/>
  <c r="AK152" i="4"/>
  <c r="AL152" i="4"/>
  <c r="AM152" i="4"/>
  <c r="AN152" i="4"/>
  <c r="AO152" i="4"/>
  <c r="AP152" i="4"/>
  <c r="AQ152" i="4"/>
  <c r="AR152" i="4"/>
  <c r="AS152" i="4"/>
  <c r="AT152" i="4"/>
  <c r="AU152" i="4"/>
  <c r="AV152" i="4"/>
  <c r="F153" i="4"/>
  <c r="G153" i="4"/>
  <c r="H153" i="4"/>
  <c r="I153" i="4"/>
  <c r="J153" i="4"/>
  <c r="K153" i="4"/>
  <c r="L153" i="4"/>
  <c r="M153" i="4"/>
  <c r="N153" i="4"/>
  <c r="O153" i="4"/>
  <c r="P153" i="4"/>
  <c r="Q153" i="4"/>
  <c r="R153" i="4"/>
  <c r="S153" i="4"/>
  <c r="T153" i="4"/>
  <c r="U153" i="4"/>
  <c r="V153" i="4"/>
  <c r="W153" i="4"/>
  <c r="X153" i="4"/>
  <c r="Y153" i="4"/>
  <c r="Z153" i="4"/>
  <c r="AA153" i="4"/>
  <c r="AB153" i="4"/>
  <c r="AC153" i="4"/>
  <c r="AD153" i="4"/>
  <c r="AE153" i="4"/>
  <c r="AF153" i="4"/>
  <c r="AG153" i="4"/>
  <c r="AH153" i="4"/>
  <c r="AI153" i="4"/>
  <c r="AJ153" i="4"/>
  <c r="AK153" i="4"/>
  <c r="AL153" i="4"/>
  <c r="AM153" i="4"/>
  <c r="AN153" i="4"/>
  <c r="AO153" i="4"/>
  <c r="AP153" i="4"/>
  <c r="AQ153" i="4"/>
  <c r="AR153" i="4"/>
  <c r="AS153" i="4"/>
  <c r="AT153" i="4"/>
  <c r="AU153" i="4"/>
  <c r="AV153" i="4"/>
  <c r="F154" i="4"/>
  <c r="G154" i="4"/>
  <c r="H154" i="4"/>
  <c r="I154" i="4"/>
  <c r="J154" i="4"/>
  <c r="K154" i="4"/>
  <c r="L154" i="4"/>
  <c r="M154" i="4"/>
  <c r="N154" i="4"/>
  <c r="O154" i="4"/>
  <c r="P154" i="4"/>
  <c r="Q154" i="4"/>
  <c r="R154" i="4"/>
  <c r="S154" i="4"/>
  <c r="T154" i="4"/>
  <c r="U154" i="4"/>
  <c r="V154" i="4"/>
  <c r="W154" i="4"/>
  <c r="X154" i="4"/>
  <c r="Y154" i="4"/>
  <c r="Z154" i="4"/>
  <c r="AA154" i="4"/>
  <c r="AB154" i="4"/>
  <c r="AC154" i="4"/>
  <c r="AD154" i="4"/>
  <c r="AE154" i="4"/>
  <c r="AF154" i="4"/>
  <c r="AG154" i="4"/>
  <c r="AH154" i="4"/>
  <c r="AI154" i="4"/>
  <c r="AJ154" i="4"/>
  <c r="AK154" i="4"/>
  <c r="AL154" i="4"/>
  <c r="AM154" i="4"/>
  <c r="AN154" i="4"/>
  <c r="AO154" i="4"/>
  <c r="AP154" i="4"/>
  <c r="AQ154" i="4"/>
  <c r="AR154" i="4"/>
  <c r="AS154" i="4"/>
  <c r="AT154" i="4"/>
  <c r="AU154" i="4"/>
  <c r="AV154" i="4"/>
  <c r="F155" i="4"/>
  <c r="G155" i="4"/>
  <c r="H155" i="4"/>
  <c r="I155" i="4"/>
  <c r="J155" i="4"/>
  <c r="K155" i="4"/>
  <c r="L155" i="4"/>
  <c r="M155" i="4"/>
  <c r="N155" i="4"/>
  <c r="O155" i="4"/>
  <c r="P155" i="4"/>
  <c r="Q155" i="4"/>
  <c r="R155" i="4"/>
  <c r="S155" i="4"/>
  <c r="T155" i="4"/>
  <c r="U155" i="4"/>
  <c r="V155" i="4"/>
  <c r="W155" i="4"/>
  <c r="X155" i="4"/>
  <c r="Y155" i="4"/>
  <c r="Z155" i="4"/>
  <c r="AA155" i="4"/>
  <c r="AB155" i="4"/>
  <c r="AC155" i="4"/>
  <c r="AD155" i="4"/>
  <c r="AE155" i="4"/>
  <c r="AF155" i="4"/>
  <c r="AG155" i="4"/>
  <c r="AH155" i="4"/>
  <c r="AI155" i="4"/>
  <c r="AJ155" i="4"/>
  <c r="AK155" i="4"/>
  <c r="AL155" i="4"/>
  <c r="AM155" i="4"/>
  <c r="AN155" i="4"/>
  <c r="AO155" i="4"/>
  <c r="AP155" i="4"/>
  <c r="AQ155" i="4"/>
  <c r="AR155" i="4"/>
  <c r="AS155" i="4"/>
  <c r="AT155" i="4"/>
  <c r="AU155" i="4"/>
  <c r="AV155" i="4"/>
  <c r="F156" i="4"/>
  <c r="G156" i="4"/>
  <c r="H156" i="4"/>
  <c r="I156" i="4"/>
  <c r="J156" i="4"/>
  <c r="K156" i="4"/>
  <c r="L156" i="4"/>
  <c r="M156" i="4"/>
  <c r="N156" i="4"/>
  <c r="O156" i="4"/>
  <c r="P156" i="4"/>
  <c r="Q156" i="4"/>
  <c r="R156" i="4"/>
  <c r="S156" i="4"/>
  <c r="T156" i="4"/>
  <c r="U156" i="4"/>
  <c r="V156" i="4"/>
  <c r="W156" i="4"/>
  <c r="X156" i="4"/>
  <c r="Y156" i="4"/>
  <c r="Z156" i="4"/>
  <c r="AA156" i="4"/>
  <c r="AB156" i="4"/>
  <c r="AC156" i="4"/>
  <c r="AD156" i="4"/>
  <c r="AE156" i="4"/>
  <c r="AF156" i="4"/>
  <c r="AG156" i="4"/>
  <c r="AH156" i="4"/>
  <c r="AI156" i="4"/>
  <c r="AJ156" i="4"/>
  <c r="AK156" i="4"/>
  <c r="AL156" i="4"/>
  <c r="AM156" i="4"/>
  <c r="AN156" i="4"/>
  <c r="AO156" i="4"/>
  <c r="AP156" i="4"/>
  <c r="AQ156" i="4"/>
  <c r="AR156" i="4"/>
  <c r="AS156" i="4"/>
  <c r="AT156" i="4"/>
  <c r="AU156" i="4"/>
  <c r="AV156" i="4"/>
  <c r="F157" i="4"/>
  <c r="G157" i="4"/>
  <c r="H157" i="4"/>
  <c r="I157" i="4"/>
  <c r="J157" i="4"/>
  <c r="K157" i="4"/>
  <c r="L157" i="4"/>
  <c r="M157" i="4"/>
  <c r="N157" i="4"/>
  <c r="O157" i="4"/>
  <c r="P157" i="4"/>
  <c r="Q157" i="4"/>
  <c r="R157" i="4"/>
  <c r="S157" i="4"/>
  <c r="T157" i="4"/>
  <c r="U157" i="4"/>
  <c r="V157" i="4"/>
  <c r="W157" i="4"/>
  <c r="X157" i="4"/>
  <c r="Y157" i="4"/>
  <c r="Z157" i="4"/>
  <c r="AA157" i="4"/>
  <c r="AB157" i="4"/>
  <c r="AC157" i="4"/>
  <c r="AD157" i="4"/>
  <c r="AE157" i="4"/>
  <c r="AF157" i="4"/>
  <c r="AG157" i="4"/>
  <c r="AH157" i="4"/>
  <c r="AI157" i="4"/>
  <c r="AJ157" i="4"/>
  <c r="AK157" i="4"/>
  <c r="AL157" i="4"/>
  <c r="AM157" i="4"/>
  <c r="AN157" i="4"/>
  <c r="AO157" i="4"/>
  <c r="AP157" i="4"/>
  <c r="AQ157" i="4"/>
  <c r="AR157" i="4"/>
  <c r="AS157" i="4"/>
  <c r="AT157" i="4"/>
  <c r="AU157" i="4"/>
  <c r="AV157" i="4"/>
  <c r="F158" i="4"/>
  <c r="G158" i="4"/>
  <c r="H158" i="4"/>
  <c r="I158" i="4"/>
  <c r="J158" i="4"/>
  <c r="K158" i="4"/>
  <c r="L158" i="4"/>
  <c r="M158" i="4"/>
  <c r="N158" i="4"/>
  <c r="O158" i="4"/>
  <c r="P158" i="4"/>
  <c r="Q158" i="4"/>
  <c r="R158" i="4"/>
  <c r="S158" i="4"/>
  <c r="T158" i="4"/>
  <c r="U158" i="4"/>
  <c r="V158" i="4"/>
  <c r="W158" i="4"/>
  <c r="X158" i="4"/>
  <c r="Y158" i="4"/>
  <c r="Z158" i="4"/>
  <c r="AA158" i="4"/>
  <c r="AB158" i="4"/>
  <c r="AC158" i="4"/>
  <c r="AD158" i="4"/>
  <c r="AE158" i="4"/>
  <c r="AF158" i="4"/>
  <c r="AG158" i="4"/>
  <c r="AH158" i="4"/>
  <c r="AI158" i="4"/>
  <c r="AJ158" i="4"/>
  <c r="AK158" i="4"/>
  <c r="AL158" i="4"/>
  <c r="AM158" i="4"/>
  <c r="AN158" i="4"/>
  <c r="AO158" i="4"/>
  <c r="AP158" i="4"/>
  <c r="AQ158" i="4"/>
  <c r="AR158" i="4"/>
  <c r="AS158" i="4"/>
  <c r="AT158" i="4"/>
  <c r="AU158" i="4"/>
  <c r="AV158" i="4"/>
  <c r="F159" i="4"/>
  <c r="G159" i="4"/>
  <c r="H159" i="4"/>
  <c r="I159" i="4"/>
  <c r="J159" i="4"/>
  <c r="K159" i="4"/>
  <c r="L159" i="4"/>
  <c r="M159" i="4"/>
  <c r="N159" i="4"/>
  <c r="O159" i="4"/>
  <c r="P159" i="4"/>
  <c r="Q159" i="4"/>
  <c r="R159" i="4"/>
  <c r="S159" i="4"/>
  <c r="T159" i="4"/>
  <c r="U159" i="4"/>
  <c r="V159" i="4"/>
  <c r="W159" i="4"/>
  <c r="X159" i="4"/>
  <c r="Y159" i="4"/>
  <c r="Z159" i="4"/>
  <c r="AA159" i="4"/>
  <c r="AB159" i="4"/>
  <c r="AC159" i="4"/>
  <c r="AD159" i="4"/>
  <c r="AE159" i="4"/>
  <c r="AF159" i="4"/>
  <c r="AG159" i="4"/>
  <c r="AH159" i="4"/>
  <c r="AI159" i="4"/>
  <c r="AJ159" i="4"/>
  <c r="AK159" i="4"/>
  <c r="AL159" i="4"/>
  <c r="AM159" i="4"/>
  <c r="AN159" i="4"/>
  <c r="AO159" i="4"/>
  <c r="AP159" i="4"/>
  <c r="AQ159" i="4"/>
  <c r="AR159" i="4"/>
  <c r="AS159" i="4"/>
  <c r="AT159" i="4"/>
  <c r="AU159" i="4"/>
  <c r="AV159" i="4"/>
  <c r="F160" i="4"/>
  <c r="G160" i="4"/>
  <c r="H160" i="4"/>
  <c r="I160" i="4"/>
  <c r="J160" i="4"/>
  <c r="K160" i="4"/>
  <c r="L160" i="4"/>
  <c r="M160" i="4"/>
  <c r="N160" i="4"/>
  <c r="O160" i="4"/>
  <c r="P160" i="4"/>
  <c r="Q160" i="4"/>
  <c r="R160" i="4"/>
  <c r="S160" i="4"/>
  <c r="T160" i="4"/>
  <c r="U160" i="4"/>
  <c r="V160" i="4"/>
  <c r="W160" i="4"/>
  <c r="X160" i="4"/>
  <c r="Y160" i="4"/>
  <c r="Z160" i="4"/>
  <c r="AA160" i="4"/>
  <c r="AB160" i="4"/>
  <c r="AC160" i="4"/>
  <c r="AD160" i="4"/>
  <c r="AE160" i="4"/>
  <c r="AF160" i="4"/>
  <c r="AG160" i="4"/>
  <c r="AH160" i="4"/>
  <c r="AI160" i="4"/>
  <c r="AJ160" i="4"/>
  <c r="AK160" i="4"/>
  <c r="AL160" i="4"/>
  <c r="AM160" i="4"/>
  <c r="AN160" i="4"/>
  <c r="AO160" i="4"/>
  <c r="AP160" i="4"/>
  <c r="AQ160" i="4"/>
  <c r="AR160" i="4"/>
  <c r="AS160" i="4"/>
  <c r="AT160" i="4"/>
  <c r="AU160" i="4"/>
  <c r="AV160" i="4"/>
  <c r="F161" i="4"/>
  <c r="G161" i="4"/>
  <c r="H161" i="4"/>
  <c r="I161" i="4"/>
  <c r="J161" i="4"/>
  <c r="K161" i="4"/>
  <c r="L161" i="4"/>
  <c r="M161" i="4"/>
  <c r="N161" i="4"/>
  <c r="O161" i="4"/>
  <c r="P161" i="4"/>
  <c r="Q161" i="4"/>
  <c r="R161" i="4"/>
  <c r="S161" i="4"/>
  <c r="T161" i="4"/>
  <c r="U161" i="4"/>
  <c r="V161" i="4"/>
  <c r="W161" i="4"/>
  <c r="X161" i="4"/>
  <c r="Y161" i="4"/>
  <c r="Z161" i="4"/>
  <c r="AA161" i="4"/>
  <c r="AB161" i="4"/>
  <c r="AC161" i="4"/>
  <c r="AD161" i="4"/>
  <c r="AE161" i="4"/>
  <c r="AF161" i="4"/>
  <c r="AG161" i="4"/>
  <c r="AH161" i="4"/>
  <c r="AI161" i="4"/>
  <c r="AJ161" i="4"/>
  <c r="AK161" i="4"/>
  <c r="AL161" i="4"/>
  <c r="AM161" i="4"/>
  <c r="AN161" i="4"/>
  <c r="AO161" i="4"/>
  <c r="AP161" i="4"/>
  <c r="AQ161" i="4"/>
  <c r="AR161" i="4"/>
  <c r="AS161" i="4"/>
  <c r="AT161" i="4"/>
  <c r="AU161" i="4"/>
  <c r="AV161" i="4"/>
  <c r="F162" i="4"/>
  <c r="G162" i="4"/>
  <c r="H162" i="4"/>
  <c r="I162" i="4"/>
  <c r="J162" i="4"/>
  <c r="K162" i="4"/>
  <c r="L162" i="4"/>
  <c r="M162" i="4"/>
  <c r="N162" i="4"/>
  <c r="O162" i="4"/>
  <c r="P162" i="4"/>
  <c r="Q162" i="4"/>
  <c r="R162" i="4"/>
  <c r="S162" i="4"/>
  <c r="T162" i="4"/>
  <c r="U162" i="4"/>
  <c r="V162" i="4"/>
  <c r="W162" i="4"/>
  <c r="X162" i="4"/>
  <c r="Y162" i="4"/>
  <c r="Z162" i="4"/>
  <c r="AA162" i="4"/>
  <c r="AB162" i="4"/>
  <c r="AC162" i="4"/>
  <c r="AD162" i="4"/>
  <c r="AE162" i="4"/>
  <c r="AF162" i="4"/>
  <c r="AG162" i="4"/>
  <c r="AH162" i="4"/>
  <c r="AI162" i="4"/>
  <c r="AJ162" i="4"/>
  <c r="AK162" i="4"/>
  <c r="AL162" i="4"/>
  <c r="AM162" i="4"/>
  <c r="AN162" i="4"/>
  <c r="AO162" i="4"/>
  <c r="AP162" i="4"/>
  <c r="AQ162" i="4"/>
  <c r="AR162" i="4"/>
  <c r="AS162" i="4"/>
  <c r="AT162" i="4"/>
  <c r="AU162" i="4"/>
  <c r="AV162" i="4"/>
  <c r="F163" i="4"/>
  <c r="G163" i="4"/>
  <c r="H163" i="4"/>
  <c r="I163" i="4"/>
  <c r="J163" i="4"/>
  <c r="K163" i="4"/>
  <c r="L163" i="4"/>
  <c r="M163" i="4"/>
  <c r="N163" i="4"/>
  <c r="O163" i="4"/>
  <c r="P163" i="4"/>
  <c r="Q163" i="4"/>
  <c r="R163" i="4"/>
  <c r="S163" i="4"/>
  <c r="T163" i="4"/>
  <c r="U163" i="4"/>
  <c r="V163" i="4"/>
  <c r="W163" i="4"/>
  <c r="X163" i="4"/>
  <c r="Y163" i="4"/>
  <c r="Z163" i="4"/>
  <c r="AA163" i="4"/>
  <c r="AB163" i="4"/>
  <c r="AC163" i="4"/>
  <c r="AD163" i="4"/>
  <c r="AE163" i="4"/>
  <c r="AF163" i="4"/>
  <c r="AG163" i="4"/>
  <c r="AH163" i="4"/>
  <c r="AI163" i="4"/>
  <c r="AJ163" i="4"/>
  <c r="AK163" i="4"/>
  <c r="AL163" i="4"/>
  <c r="AM163" i="4"/>
  <c r="AN163" i="4"/>
  <c r="AO163" i="4"/>
  <c r="AP163" i="4"/>
  <c r="AQ163" i="4"/>
  <c r="AR163" i="4"/>
  <c r="AS163" i="4"/>
  <c r="AT163" i="4"/>
  <c r="AU163" i="4"/>
  <c r="AV163" i="4"/>
  <c r="F164" i="4"/>
  <c r="G164" i="4"/>
  <c r="H164" i="4"/>
  <c r="I164" i="4"/>
  <c r="J164" i="4"/>
  <c r="K164" i="4"/>
  <c r="L164" i="4"/>
  <c r="M164" i="4"/>
  <c r="N164" i="4"/>
  <c r="O164" i="4"/>
  <c r="P164" i="4"/>
  <c r="Q164" i="4"/>
  <c r="R164" i="4"/>
  <c r="S164" i="4"/>
  <c r="T164" i="4"/>
  <c r="U164" i="4"/>
  <c r="V164" i="4"/>
  <c r="W164" i="4"/>
  <c r="X164" i="4"/>
  <c r="Y164" i="4"/>
  <c r="Z164" i="4"/>
  <c r="AA164" i="4"/>
  <c r="AB164" i="4"/>
  <c r="AC164" i="4"/>
  <c r="AD164" i="4"/>
  <c r="AE164" i="4"/>
  <c r="AF164" i="4"/>
  <c r="AG164" i="4"/>
  <c r="AH164" i="4"/>
  <c r="AI164" i="4"/>
  <c r="AJ164" i="4"/>
  <c r="AK164" i="4"/>
  <c r="AL164" i="4"/>
  <c r="AM164" i="4"/>
  <c r="AN164" i="4"/>
  <c r="AO164" i="4"/>
  <c r="AP164" i="4"/>
  <c r="AQ164" i="4"/>
  <c r="AR164" i="4"/>
  <c r="AS164" i="4"/>
  <c r="AT164" i="4"/>
  <c r="AU164" i="4"/>
  <c r="AV164" i="4"/>
  <c r="F165" i="4"/>
  <c r="G165" i="4"/>
  <c r="H165" i="4"/>
  <c r="I165" i="4"/>
  <c r="J165" i="4"/>
  <c r="K165" i="4"/>
  <c r="L165" i="4"/>
  <c r="M165" i="4"/>
  <c r="N165" i="4"/>
  <c r="O165" i="4"/>
  <c r="P165" i="4"/>
  <c r="Q165" i="4"/>
  <c r="R165" i="4"/>
  <c r="S165" i="4"/>
  <c r="T165" i="4"/>
  <c r="U165" i="4"/>
  <c r="V165" i="4"/>
  <c r="W165" i="4"/>
  <c r="X165" i="4"/>
  <c r="Y165" i="4"/>
  <c r="Z165" i="4"/>
  <c r="AA165" i="4"/>
  <c r="AB165" i="4"/>
  <c r="AC165" i="4"/>
  <c r="AD165" i="4"/>
  <c r="AE165" i="4"/>
  <c r="AF165" i="4"/>
  <c r="AG165" i="4"/>
  <c r="AH165" i="4"/>
  <c r="AI165" i="4"/>
  <c r="AJ165" i="4"/>
  <c r="AK165" i="4"/>
  <c r="AL165" i="4"/>
  <c r="AM165" i="4"/>
  <c r="AN165" i="4"/>
  <c r="AO165" i="4"/>
  <c r="AP165" i="4"/>
  <c r="AQ165" i="4"/>
  <c r="AR165" i="4"/>
  <c r="AS165" i="4"/>
  <c r="AT165" i="4"/>
  <c r="AU165" i="4"/>
  <c r="AV165" i="4"/>
  <c r="F166" i="4"/>
  <c r="G166" i="4"/>
  <c r="H166" i="4"/>
  <c r="I166" i="4"/>
  <c r="J166" i="4"/>
  <c r="K166" i="4"/>
  <c r="L166" i="4"/>
  <c r="M166" i="4"/>
  <c r="N166" i="4"/>
  <c r="O166" i="4"/>
  <c r="P166" i="4"/>
  <c r="Q166" i="4"/>
  <c r="R166" i="4"/>
  <c r="S166" i="4"/>
  <c r="T166" i="4"/>
  <c r="U166" i="4"/>
  <c r="V166" i="4"/>
  <c r="W166" i="4"/>
  <c r="X166" i="4"/>
  <c r="Y166" i="4"/>
  <c r="Z166" i="4"/>
  <c r="AA166" i="4"/>
  <c r="AB166" i="4"/>
  <c r="AC166" i="4"/>
  <c r="AD166" i="4"/>
  <c r="AE166" i="4"/>
  <c r="AF166" i="4"/>
  <c r="AG166" i="4"/>
  <c r="AH166" i="4"/>
  <c r="AI166" i="4"/>
  <c r="AJ166" i="4"/>
  <c r="AK166" i="4"/>
  <c r="AL166" i="4"/>
  <c r="AM166" i="4"/>
  <c r="AN166" i="4"/>
  <c r="AO166" i="4"/>
  <c r="AP166" i="4"/>
  <c r="AQ166" i="4"/>
  <c r="AR166" i="4"/>
  <c r="AS166" i="4"/>
  <c r="AT166" i="4"/>
  <c r="AU166" i="4"/>
  <c r="AV166" i="4"/>
  <c r="F167" i="4"/>
  <c r="G167" i="4"/>
  <c r="H167" i="4"/>
  <c r="I167" i="4"/>
  <c r="J167" i="4"/>
  <c r="K167" i="4"/>
  <c r="L167" i="4"/>
  <c r="M167" i="4"/>
  <c r="N167" i="4"/>
  <c r="O167" i="4"/>
  <c r="P167" i="4"/>
  <c r="Q167" i="4"/>
  <c r="R167" i="4"/>
  <c r="S167" i="4"/>
  <c r="T167" i="4"/>
  <c r="U167" i="4"/>
  <c r="V167" i="4"/>
  <c r="W167" i="4"/>
  <c r="X167" i="4"/>
  <c r="Y167" i="4"/>
  <c r="Z167" i="4"/>
  <c r="AA167" i="4"/>
  <c r="AB167" i="4"/>
  <c r="AC167" i="4"/>
  <c r="AD167" i="4"/>
  <c r="AE167" i="4"/>
  <c r="AF167" i="4"/>
  <c r="AG167" i="4"/>
  <c r="AH167" i="4"/>
  <c r="AI167" i="4"/>
  <c r="AJ167" i="4"/>
  <c r="AK167" i="4"/>
  <c r="AL167" i="4"/>
  <c r="AM167" i="4"/>
  <c r="AN167" i="4"/>
  <c r="AO167" i="4"/>
  <c r="AP167" i="4"/>
  <c r="AQ167" i="4"/>
  <c r="AR167" i="4"/>
  <c r="AS167" i="4"/>
  <c r="AT167" i="4"/>
  <c r="AU167" i="4"/>
  <c r="AV167" i="4"/>
  <c r="F168" i="4"/>
  <c r="G168" i="4"/>
  <c r="H168" i="4"/>
  <c r="I168" i="4"/>
  <c r="J168" i="4"/>
  <c r="K168" i="4"/>
  <c r="L168" i="4"/>
  <c r="M168" i="4"/>
  <c r="N168" i="4"/>
  <c r="O168" i="4"/>
  <c r="P168" i="4"/>
  <c r="Q168" i="4"/>
  <c r="R168" i="4"/>
  <c r="S168" i="4"/>
  <c r="T168" i="4"/>
  <c r="U168" i="4"/>
  <c r="V168" i="4"/>
  <c r="W168" i="4"/>
  <c r="X168" i="4"/>
  <c r="Y168" i="4"/>
  <c r="Z168" i="4"/>
  <c r="AA168" i="4"/>
  <c r="AB168" i="4"/>
  <c r="AC168" i="4"/>
  <c r="AD168" i="4"/>
  <c r="AE168" i="4"/>
  <c r="AF168" i="4"/>
  <c r="AG168" i="4"/>
  <c r="AH168" i="4"/>
  <c r="AI168" i="4"/>
  <c r="AJ168" i="4"/>
  <c r="AK168" i="4"/>
  <c r="AL168" i="4"/>
  <c r="AM168" i="4"/>
  <c r="AN168" i="4"/>
  <c r="AO168" i="4"/>
  <c r="AP168" i="4"/>
  <c r="AQ168" i="4"/>
  <c r="AR168" i="4"/>
  <c r="AS168" i="4"/>
  <c r="AT168" i="4"/>
  <c r="AU168" i="4"/>
  <c r="AV168" i="4"/>
  <c r="F169" i="4"/>
  <c r="G169" i="4"/>
  <c r="H169" i="4"/>
  <c r="I169" i="4"/>
  <c r="J169" i="4"/>
  <c r="K169" i="4"/>
  <c r="L169" i="4"/>
  <c r="M169" i="4"/>
  <c r="N169" i="4"/>
  <c r="O169" i="4"/>
  <c r="P169" i="4"/>
  <c r="Q169" i="4"/>
  <c r="R169" i="4"/>
  <c r="S169" i="4"/>
  <c r="T169" i="4"/>
  <c r="U169" i="4"/>
  <c r="V169" i="4"/>
  <c r="W169" i="4"/>
  <c r="X169" i="4"/>
  <c r="Y169" i="4"/>
  <c r="Z169" i="4"/>
  <c r="AA169" i="4"/>
  <c r="AB169" i="4"/>
  <c r="AC169" i="4"/>
  <c r="AD169" i="4"/>
  <c r="AE169" i="4"/>
  <c r="AF169" i="4"/>
  <c r="AG169" i="4"/>
  <c r="AH169" i="4"/>
  <c r="AI169" i="4"/>
  <c r="AJ169" i="4"/>
  <c r="AK169" i="4"/>
  <c r="AL169" i="4"/>
  <c r="AM169" i="4"/>
  <c r="AN169" i="4"/>
  <c r="AO169" i="4"/>
  <c r="AP169" i="4"/>
  <c r="AQ169" i="4"/>
  <c r="AR169" i="4"/>
  <c r="AS169" i="4"/>
  <c r="AT169" i="4"/>
  <c r="AU169" i="4"/>
  <c r="AV169" i="4"/>
  <c r="F170" i="4"/>
  <c r="G170" i="4"/>
  <c r="H170" i="4"/>
  <c r="I170" i="4"/>
  <c r="J170" i="4"/>
  <c r="K170" i="4"/>
  <c r="L170" i="4"/>
  <c r="M170" i="4"/>
  <c r="N170" i="4"/>
  <c r="O170" i="4"/>
  <c r="P170" i="4"/>
  <c r="Q170" i="4"/>
  <c r="R170" i="4"/>
  <c r="S170" i="4"/>
  <c r="T170" i="4"/>
  <c r="U170" i="4"/>
  <c r="V170" i="4"/>
  <c r="W170" i="4"/>
  <c r="X170" i="4"/>
  <c r="Y170" i="4"/>
  <c r="Z170" i="4"/>
  <c r="AA170" i="4"/>
  <c r="AB170" i="4"/>
  <c r="AC170" i="4"/>
  <c r="AD170" i="4"/>
  <c r="AE170" i="4"/>
  <c r="AF170" i="4"/>
  <c r="AG170" i="4"/>
  <c r="AH170" i="4"/>
  <c r="AI170" i="4"/>
  <c r="AJ170" i="4"/>
  <c r="AK170" i="4"/>
  <c r="AL170" i="4"/>
  <c r="AM170" i="4"/>
  <c r="AN170" i="4"/>
  <c r="AO170" i="4"/>
  <c r="AP170" i="4"/>
  <c r="AQ170" i="4"/>
  <c r="AR170" i="4"/>
  <c r="AS170" i="4"/>
  <c r="AT170" i="4"/>
  <c r="AU170" i="4"/>
  <c r="AV170" i="4"/>
  <c r="F171" i="4"/>
  <c r="G171" i="4"/>
  <c r="H171" i="4"/>
  <c r="I171" i="4"/>
  <c r="J171" i="4"/>
  <c r="K171" i="4"/>
  <c r="L171" i="4"/>
  <c r="M171" i="4"/>
  <c r="N171" i="4"/>
  <c r="O171" i="4"/>
  <c r="P171" i="4"/>
  <c r="Q171" i="4"/>
  <c r="R171" i="4"/>
  <c r="S171" i="4"/>
  <c r="T171" i="4"/>
  <c r="U171" i="4"/>
  <c r="V171" i="4"/>
  <c r="W171" i="4"/>
  <c r="X171" i="4"/>
  <c r="Y171" i="4"/>
  <c r="Z171" i="4"/>
  <c r="AA171" i="4"/>
  <c r="AB171" i="4"/>
  <c r="AC171" i="4"/>
  <c r="AD171" i="4"/>
  <c r="AE171" i="4"/>
  <c r="AF171" i="4"/>
  <c r="AG171" i="4"/>
  <c r="AH171" i="4"/>
  <c r="AI171" i="4"/>
  <c r="AJ171" i="4"/>
  <c r="AK171" i="4"/>
  <c r="AL171" i="4"/>
  <c r="AM171" i="4"/>
  <c r="AN171" i="4"/>
  <c r="AO171" i="4"/>
  <c r="AP171" i="4"/>
  <c r="AQ171" i="4"/>
  <c r="AR171" i="4"/>
  <c r="AS171" i="4"/>
  <c r="AT171" i="4"/>
  <c r="AU171" i="4"/>
  <c r="AV171" i="4"/>
  <c r="F172" i="4"/>
  <c r="G172" i="4"/>
  <c r="H172" i="4"/>
  <c r="I172" i="4"/>
  <c r="J172" i="4"/>
  <c r="K172" i="4"/>
  <c r="L172" i="4"/>
  <c r="M172" i="4"/>
  <c r="N172" i="4"/>
  <c r="O172" i="4"/>
  <c r="P172" i="4"/>
  <c r="Q172" i="4"/>
  <c r="R172" i="4"/>
  <c r="S172" i="4"/>
  <c r="T172" i="4"/>
  <c r="U172" i="4"/>
  <c r="V172" i="4"/>
  <c r="W172" i="4"/>
  <c r="X172" i="4"/>
  <c r="Y172" i="4"/>
  <c r="Z172" i="4"/>
  <c r="AA172" i="4"/>
  <c r="AB172" i="4"/>
  <c r="AC172" i="4"/>
  <c r="AD172" i="4"/>
  <c r="AE172" i="4"/>
  <c r="AF172" i="4"/>
  <c r="AG172" i="4"/>
  <c r="AH172" i="4"/>
  <c r="AI172" i="4"/>
  <c r="AJ172" i="4"/>
  <c r="AK172" i="4"/>
  <c r="AL172" i="4"/>
  <c r="AM172" i="4"/>
  <c r="AN172" i="4"/>
  <c r="AO172" i="4"/>
  <c r="AP172" i="4"/>
  <c r="AQ172" i="4"/>
  <c r="AR172" i="4"/>
  <c r="AS172" i="4"/>
  <c r="AT172" i="4"/>
  <c r="AU172" i="4"/>
  <c r="AV172" i="4"/>
  <c r="F173" i="4"/>
  <c r="G173" i="4"/>
  <c r="H173" i="4"/>
  <c r="I173" i="4"/>
  <c r="J173" i="4"/>
  <c r="K173" i="4"/>
  <c r="L173" i="4"/>
  <c r="M173" i="4"/>
  <c r="N173" i="4"/>
  <c r="O173" i="4"/>
  <c r="P173" i="4"/>
  <c r="Q173" i="4"/>
  <c r="R173" i="4"/>
  <c r="S173" i="4"/>
  <c r="T173" i="4"/>
  <c r="U173" i="4"/>
  <c r="V173" i="4"/>
  <c r="W173" i="4"/>
  <c r="X173" i="4"/>
  <c r="Y173" i="4"/>
  <c r="Z173" i="4"/>
  <c r="AA173" i="4"/>
  <c r="AB173" i="4"/>
  <c r="AC173" i="4"/>
  <c r="AD173" i="4"/>
  <c r="AE173" i="4"/>
  <c r="AF173" i="4"/>
  <c r="AG173" i="4"/>
  <c r="AH173" i="4"/>
  <c r="AI173" i="4"/>
  <c r="AJ173" i="4"/>
  <c r="AK173" i="4"/>
  <c r="AL173" i="4"/>
  <c r="AM173" i="4"/>
  <c r="AN173" i="4"/>
  <c r="AO173" i="4"/>
  <c r="AP173" i="4"/>
  <c r="AQ173" i="4"/>
  <c r="AR173" i="4"/>
  <c r="AS173" i="4"/>
  <c r="AT173" i="4"/>
  <c r="AU173" i="4"/>
  <c r="AV173" i="4"/>
  <c r="F174" i="4"/>
  <c r="G174" i="4"/>
  <c r="H174" i="4"/>
  <c r="I174" i="4"/>
  <c r="J174" i="4"/>
  <c r="K174" i="4"/>
  <c r="L174" i="4"/>
  <c r="M174" i="4"/>
  <c r="N174" i="4"/>
  <c r="O174" i="4"/>
  <c r="P174" i="4"/>
  <c r="Q174" i="4"/>
  <c r="R174" i="4"/>
  <c r="S174" i="4"/>
  <c r="T174" i="4"/>
  <c r="U174" i="4"/>
  <c r="V174" i="4"/>
  <c r="W174" i="4"/>
  <c r="X174" i="4"/>
  <c r="Y174" i="4"/>
  <c r="Z174" i="4"/>
  <c r="AA174" i="4"/>
  <c r="AB174" i="4"/>
  <c r="AC174" i="4"/>
  <c r="AD174" i="4"/>
  <c r="AE174" i="4"/>
  <c r="AF174" i="4"/>
  <c r="AG174" i="4"/>
  <c r="AH174" i="4"/>
  <c r="AI174" i="4"/>
  <c r="AJ174" i="4"/>
  <c r="AK174" i="4"/>
  <c r="AL174" i="4"/>
  <c r="AM174" i="4"/>
  <c r="AN174" i="4"/>
  <c r="AO174" i="4"/>
  <c r="AP174" i="4"/>
  <c r="AQ174" i="4"/>
  <c r="AR174" i="4"/>
  <c r="AS174" i="4"/>
  <c r="AT174" i="4"/>
  <c r="AU174" i="4"/>
  <c r="AV174" i="4"/>
  <c r="F175" i="4"/>
  <c r="G175" i="4"/>
  <c r="H175" i="4"/>
  <c r="I175" i="4"/>
  <c r="J175" i="4"/>
  <c r="K175" i="4"/>
  <c r="L175" i="4"/>
  <c r="M175" i="4"/>
  <c r="N175" i="4"/>
  <c r="O175" i="4"/>
  <c r="P175" i="4"/>
  <c r="Q175" i="4"/>
  <c r="R175" i="4"/>
  <c r="S175" i="4"/>
  <c r="T175" i="4"/>
  <c r="U175" i="4"/>
  <c r="V175" i="4"/>
  <c r="W175" i="4"/>
  <c r="X175" i="4"/>
  <c r="Y175" i="4"/>
  <c r="Z175" i="4"/>
  <c r="AA175" i="4"/>
  <c r="AB175" i="4"/>
  <c r="AC175" i="4"/>
  <c r="AD175" i="4"/>
  <c r="AE175" i="4"/>
  <c r="AF175" i="4"/>
  <c r="AG175" i="4"/>
  <c r="AH175" i="4"/>
  <c r="AI175" i="4"/>
  <c r="AJ175" i="4"/>
  <c r="AK175" i="4"/>
  <c r="AL175" i="4"/>
  <c r="AM175" i="4"/>
  <c r="AN175" i="4"/>
  <c r="AO175" i="4"/>
  <c r="AP175" i="4"/>
  <c r="AQ175" i="4"/>
  <c r="AR175" i="4"/>
  <c r="AS175" i="4"/>
  <c r="AT175" i="4"/>
  <c r="AU175" i="4"/>
  <c r="AV175" i="4"/>
  <c r="F176" i="4"/>
  <c r="G176" i="4"/>
  <c r="H176" i="4"/>
  <c r="I176" i="4"/>
  <c r="J176" i="4"/>
  <c r="K176" i="4"/>
  <c r="L176" i="4"/>
  <c r="M176" i="4"/>
  <c r="N176" i="4"/>
  <c r="O176" i="4"/>
  <c r="P176" i="4"/>
  <c r="Q176" i="4"/>
  <c r="R176" i="4"/>
  <c r="S176" i="4"/>
  <c r="T176" i="4"/>
  <c r="U176" i="4"/>
  <c r="V176" i="4"/>
  <c r="W176" i="4"/>
  <c r="X176" i="4"/>
  <c r="Y176" i="4"/>
  <c r="Z176" i="4"/>
  <c r="AA176" i="4"/>
  <c r="AB176" i="4"/>
  <c r="AC176" i="4"/>
  <c r="AD176" i="4"/>
  <c r="AE176" i="4"/>
  <c r="AF176" i="4"/>
  <c r="AG176" i="4"/>
  <c r="AH176" i="4"/>
  <c r="AI176" i="4"/>
  <c r="AJ176" i="4"/>
  <c r="AK176" i="4"/>
  <c r="AL176" i="4"/>
  <c r="AM176" i="4"/>
  <c r="AN176" i="4"/>
  <c r="AO176" i="4"/>
  <c r="AP176" i="4"/>
  <c r="AQ176" i="4"/>
  <c r="AR176" i="4"/>
  <c r="AS176" i="4"/>
  <c r="AT176" i="4"/>
  <c r="AU176" i="4"/>
  <c r="AV176" i="4"/>
  <c r="F177" i="4"/>
  <c r="G177" i="4"/>
  <c r="H177" i="4"/>
  <c r="I177" i="4"/>
  <c r="J177" i="4"/>
  <c r="K177" i="4"/>
  <c r="L177" i="4"/>
  <c r="M177" i="4"/>
  <c r="N177" i="4"/>
  <c r="O177" i="4"/>
  <c r="P177" i="4"/>
  <c r="Q177" i="4"/>
  <c r="R177" i="4"/>
  <c r="S177" i="4"/>
  <c r="T177" i="4"/>
  <c r="U177" i="4"/>
  <c r="V177" i="4"/>
  <c r="W177" i="4"/>
  <c r="X177" i="4"/>
  <c r="Y177" i="4"/>
  <c r="Z177" i="4"/>
  <c r="AA177" i="4"/>
  <c r="AB177" i="4"/>
  <c r="AC177" i="4"/>
  <c r="AD177" i="4"/>
  <c r="AE177" i="4"/>
  <c r="AF177" i="4"/>
  <c r="AG177" i="4"/>
  <c r="AH177" i="4"/>
  <c r="AI177" i="4"/>
  <c r="AJ177" i="4"/>
  <c r="AK177" i="4"/>
  <c r="AL177" i="4"/>
  <c r="AM177" i="4"/>
  <c r="AN177" i="4"/>
  <c r="AO177" i="4"/>
  <c r="AP177" i="4"/>
  <c r="AQ177" i="4"/>
  <c r="AR177" i="4"/>
  <c r="AS177" i="4"/>
  <c r="AT177" i="4"/>
  <c r="AU177" i="4"/>
  <c r="AV177" i="4"/>
  <c r="F178" i="4"/>
  <c r="G178" i="4"/>
  <c r="H178" i="4"/>
  <c r="I178" i="4"/>
  <c r="J178" i="4"/>
  <c r="K178" i="4"/>
  <c r="L178" i="4"/>
  <c r="M178" i="4"/>
  <c r="N178" i="4"/>
  <c r="O178" i="4"/>
  <c r="P178" i="4"/>
  <c r="Q178" i="4"/>
  <c r="R178" i="4"/>
  <c r="S178" i="4"/>
  <c r="T178" i="4"/>
  <c r="U178" i="4"/>
  <c r="V178" i="4"/>
  <c r="W178" i="4"/>
  <c r="X178" i="4"/>
  <c r="Y178" i="4"/>
  <c r="Z178" i="4"/>
  <c r="AA178" i="4"/>
  <c r="AB178" i="4"/>
  <c r="AC178" i="4"/>
  <c r="AD178" i="4"/>
  <c r="AE178" i="4"/>
  <c r="AF178" i="4"/>
  <c r="AG178" i="4"/>
  <c r="AH178" i="4"/>
  <c r="AI178" i="4"/>
  <c r="AJ178" i="4"/>
  <c r="AK178" i="4"/>
  <c r="AL178" i="4"/>
  <c r="AM178" i="4"/>
  <c r="AN178" i="4"/>
  <c r="AO178" i="4"/>
  <c r="AP178" i="4"/>
  <c r="AQ178" i="4"/>
  <c r="AR178" i="4"/>
  <c r="AS178" i="4"/>
  <c r="AT178" i="4"/>
  <c r="AU178" i="4"/>
  <c r="AV178" i="4"/>
  <c r="F179" i="4"/>
  <c r="G179" i="4"/>
  <c r="H179" i="4"/>
  <c r="I179" i="4"/>
  <c r="J179" i="4"/>
  <c r="K179" i="4"/>
  <c r="L179" i="4"/>
  <c r="M179" i="4"/>
  <c r="N179" i="4"/>
  <c r="O179" i="4"/>
  <c r="P179" i="4"/>
  <c r="Q179" i="4"/>
  <c r="R179" i="4"/>
  <c r="S179" i="4"/>
  <c r="T179" i="4"/>
  <c r="U179" i="4"/>
  <c r="V179" i="4"/>
  <c r="W179" i="4"/>
  <c r="X179" i="4"/>
  <c r="Y179" i="4"/>
  <c r="Z179" i="4"/>
  <c r="AA179" i="4"/>
  <c r="AB179" i="4"/>
  <c r="AC179" i="4"/>
  <c r="AD179" i="4"/>
  <c r="AE179" i="4"/>
  <c r="AF179" i="4"/>
  <c r="AG179" i="4"/>
  <c r="AH179" i="4"/>
  <c r="AI179" i="4"/>
  <c r="AJ179" i="4"/>
  <c r="AK179" i="4"/>
  <c r="AL179" i="4"/>
  <c r="AM179" i="4"/>
  <c r="AN179" i="4"/>
  <c r="AO179" i="4"/>
  <c r="AP179" i="4"/>
  <c r="AQ179" i="4"/>
  <c r="AR179" i="4"/>
  <c r="AS179" i="4"/>
  <c r="AT179" i="4"/>
  <c r="AU179" i="4"/>
  <c r="AV179" i="4"/>
  <c r="F180" i="4"/>
  <c r="G180" i="4"/>
  <c r="H180" i="4"/>
  <c r="I180" i="4"/>
  <c r="J180" i="4"/>
  <c r="K180" i="4"/>
  <c r="L180" i="4"/>
  <c r="M180" i="4"/>
  <c r="N180" i="4"/>
  <c r="O180" i="4"/>
  <c r="P180" i="4"/>
  <c r="Q180" i="4"/>
  <c r="R180" i="4"/>
  <c r="S180" i="4"/>
  <c r="T180" i="4"/>
  <c r="U180" i="4"/>
  <c r="V180" i="4"/>
  <c r="W180" i="4"/>
  <c r="X180" i="4"/>
  <c r="Y180" i="4"/>
  <c r="Z180" i="4"/>
  <c r="AA180" i="4"/>
  <c r="AB180" i="4"/>
  <c r="AC180" i="4"/>
  <c r="AD180" i="4"/>
  <c r="AE180" i="4"/>
  <c r="AF180" i="4"/>
  <c r="AG180" i="4"/>
  <c r="AH180" i="4"/>
  <c r="AI180" i="4"/>
  <c r="AJ180" i="4"/>
  <c r="AK180" i="4"/>
  <c r="AL180" i="4"/>
  <c r="AM180" i="4"/>
  <c r="AN180" i="4"/>
  <c r="AO180" i="4"/>
  <c r="AP180" i="4"/>
  <c r="AQ180" i="4"/>
  <c r="AR180" i="4"/>
  <c r="AS180" i="4"/>
  <c r="AT180" i="4"/>
  <c r="AU180" i="4"/>
  <c r="AV180" i="4"/>
  <c r="F181" i="4"/>
  <c r="G181" i="4"/>
  <c r="H181" i="4"/>
  <c r="I181" i="4"/>
  <c r="J181" i="4"/>
  <c r="K181" i="4"/>
  <c r="L181" i="4"/>
  <c r="M181" i="4"/>
  <c r="N181" i="4"/>
  <c r="O181" i="4"/>
  <c r="P181" i="4"/>
  <c r="Q181" i="4"/>
  <c r="R181" i="4"/>
  <c r="S181" i="4"/>
  <c r="T181" i="4"/>
  <c r="U181" i="4"/>
  <c r="V181" i="4"/>
  <c r="W181" i="4"/>
  <c r="X181" i="4"/>
  <c r="Y181" i="4"/>
  <c r="Z181" i="4"/>
  <c r="AA181" i="4"/>
  <c r="AB181" i="4"/>
  <c r="AC181" i="4"/>
  <c r="AD181" i="4"/>
  <c r="AE181" i="4"/>
  <c r="AF181" i="4"/>
  <c r="AG181" i="4"/>
  <c r="AH181" i="4"/>
  <c r="AI181" i="4"/>
  <c r="AJ181" i="4"/>
  <c r="AK181" i="4"/>
  <c r="AL181" i="4"/>
  <c r="AM181" i="4"/>
  <c r="AN181" i="4"/>
  <c r="AO181" i="4"/>
  <c r="AP181" i="4"/>
  <c r="AQ181" i="4"/>
  <c r="AR181" i="4"/>
  <c r="AS181" i="4"/>
  <c r="AT181" i="4"/>
  <c r="AU181" i="4"/>
  <c r="AV181" i="4"/>
  <c r="F182" i="4"/>
  <c r="G182" i="4"/>
  <c r="H182" i="4"/>
  <c r="I182" i="4"/>
  <c r="J182" i="4"/>
  <c r="K182" i="4"/>
  <c r="L182" i="4"/>
  <c r="M182" i="4"/>
  <c r="N182" i="4"/>
  <c r="O182" i="4"/>
  <c r="P182" i="4"/>
  <c r="Q182" i="4"/>
  <c r="R182" i="4"/>
  <c r="S182" i="4"/>
  <c r="T182" i="4"/>
  <c r="U182" i="4"/>
  <c r="V182" i="4"/>
  <c r="W182" i="4"/>
  <c r="X182" i="4"/>
  <c r="Y182" i="4"/>
  <c r="Z182" i="4"/>
  <c r="AA182" i="4"/>
  <c r="AB182" i="4"/>
  <c r="AC182" i="4"/>
  <c r="AD182" i="4"/>
  <c r="AE182" i="4"/>
  <c r="AF182" i="4"/>
  <c r="AG182" i="4"/>
  <c r="AH182" i="4"/>
  <c r="AI182" i="4"/>
  <c r="AJ182" i="4"/>
  <c r="AK182" i="4"/>
  <c r="AL182" i="4"/>
  <c r="AM182" i="4"/>
  <c r="AN182" i="4"/>
  <c r="AO182" i="4"/>
  <c r="AP182" i="4"/>
  <c r="AQ182" i="4"/>
  <c r="AR182" i="4"/>
  <c r="AS182" i="4"/>
  <c r="AT182" i="4"/>
  <c r="AU182" i="4"/>
  <c r="AV182" i="4"/>
  <c r="F183" i="4"/>
  <c r="G183" i="4"/>
  <c r="H183" i="4"/>
  <c r="I183" i="4"/>
  <c r="J183" i="4"/>
  <c r="K183" i="4"/>
  <c r="L183" i="4"/>
  <c r="M183" i="4"/>
  <c r="N183" i="4"/>
  <c r="O183" i="4"/>
  <c r="P183" i="4"/>
  <c r="Q183" i="4"/>
  <c r="R183" i="4"/>
  <c r="S183" i="4"/>
  <c r="T183" i="4"/>
  <c r="U183" i="4"/>
  <c r="V183" i="4"/>
  <c r="W183" i="4"/>
  <c r="X183" i="4"/>
  <c r="Y183" i="4"/>
  <c r="Z183" i="4"/>
  <c r="AA183" i="4"/>
  <c r="AB183" i="4"/>
  <c r="AC183" i="4"/>
  <c r="AD183" i="4"/>
  <c r="AE183" i="4"/>
  <c r="AF183" i="4"/>
  <c r="AG183" i="4"/>
  <c r="AH183" i="4"/>
  <c r="AI183" i="4"/>
  <c r="AJ183" i="4"/>
  <c r="AK183" i="4"/>
  <c r="AL183" i="4"/>
  <c r="AM183" i="4"/>
  <c r="AN183" i="4"/>
  <c r="AO183" i="4"/>
  <c r="AP183" i="4"/>
  <c r="AQ183" i="4"/>
  <c r="AR183" i="4"/>
  <c r="AS183" i="4"/>
  <c r="AT183" i="4"/>
  <c r="AU183" i="4"/>
  <c r="AV183" i="4"/>
  <c r="F184" i="4"/>
  <c r="G184" i="4"/>
  <c r="H184" i="4"/>
  <c r="I184" i="4"/>
  <c r="J184" i="4"/>
  <c r="K184" i="4"/>
  <c r="L184" i="4"/>
  <c r="M184" i="4"/>
  <c r="N184" i="4"/>
  <c r="O184" i="4"/>
  <c r="P184" i="4"/>
  <c r="Q184" i="4"/>
  <c r="R184" i="4"/>
  <c r="S184" i="4"/>
  <c r="T184" i="4"/>
  <c r="U184" i="4"/>
  <c r="V184" i="4"/>
  <c r="W184" i="4"/>
  <c r="X184" i="4"/>
  <c r="Y184" i="4"/>
  <c r="Z184" i="4"/>
  <c r="AA184" i="4"/>
  <c r="AB184" i="4"/>
  <c r="AC184" i="4"/>
  <c r="AD184" i="4"/>
  <c r="AE184" i="4"/>
  <c r="AF184" i="4"/>
  <c r="AG184" i="4"/>
  <c r="AH184" i="4"/>
  <c r="AI184" i="4"/>
  <c r="AJ184" i="4"/>
  <c r="AK184" i="4"/>
  <c r="AL184" i="4"/>
  <c r="AM184" i="4"/>
  <c r="AN184" i="4"/>
  <c r="AO184" i="4"/>
  <c r="AP184" i="4"/>
  <c r="AQ184" i="4"/>
  <c r="AR184" i="4"/>
  <c r="AS184" i="4"/>
  <c r="AT184" i="4"/>
  <c r="AU184" i="4"/>
  <c r="AV184" i="4"/>
  <c r="F185" i="4"/>
  <c r="G185" i="4"/>
  <c r="H185" i="4"/>
  <c r="I185" i="4"/>
  <c r="J185" i="4"/>
  <c r="K185" i="4"/>
  <c r="L185" i="4"/>
  <c r="M185" i="4"/>
  <c r="N185" i="4"/>
  <c r="O185" i="4"/>
  <c r="P185" i="4"/>
  <c r="Q185" i="4"/>
  <c r="R185" i="4"/>
  <c r="S185" i="4"/>
  <c r="T185" i="4"/>
  <c r="U185" i="4"/>
  <c r="V185" i="4"/>
  <c r="W185" i="4"/>
  <c r="X185" i="4"/>
  <c r="Y185" i="4"/>
  <c r="Z185" i="4"/>
  <c r="AA185" i="4"/>
  <c r="AB185" i="4"/>
  <c r="AC185" i="4"/>
  <c r="AD185" i="4"/>
  <c r="AE185" i="4"/>
  <c r="AF185" i="4"/>
  <c r="AG185" i="4"/>
  <c r="AH185" i="4"/>
  <c r="AI185" i="4"/>
  <c r="AJ185" i="4"/>
  <c r="AK185" i="4"/>
  <c r="AL185" i="4"/>
  <c r="AM185" i="4"/>
  <c r="AN185" i="4"/>
  <c r="AO185" i="4"/>
  <c r="AP185" i="4"/>
  <c r="AQ185" i="4"/>
  <c r="AR185" i="4"/>
  <c r="AS185" i="4"/>
  <c r="AT185" i="4"/>
  <c r="AU185" i="4"/>
  <c r="AV185" i="4"/>
  <c r="F186" i="4"/>
  <c r="G186" i="4"/>
  <c r="H186" i="4"/>
  <c r="I186" i="4"/>
  <c r="J186" i="4"/>
  <c r="K186" i="4"/>
  <c r="L186" i="4"/>
  <c r="M186" i="4"/>
  <c r="N186" i="4"/>
  <c r="O186" i="4"/>
  <c r="P186" i="4"/>
  <c r="Q186" i="4"/>
  <c r="R186" i="4"/>
  <c r="S186" i="4"/>
  <c r="T186" i="4"/>
  <c r="U186" i="4"/>
  <c r="V186" i="4"/>
  <c r="W186" i="4"/>
  <c r="X186" i="4"/>
  <c r="Y186" i="4"/>
  <c r="Z186" i="4"/>
  <c r="AA186" i="4"/>
  <c r="AB186" i="4"/>
  <c r="AC186" i="4"/>
  <c r="AD186" i="4"/>
  <c r="AE186" i="4"/>
  <c r="AF186" i="4"/>
  <c r="AG186" i="4"/>
  <c r="AH186" i="4"/>
  <c r="AI186" i="4"/>
  <c r="AJ186" i="4"/>
  <c r="AK186" i="4"/>
  <c r="AL186" i="4"/>
  <c r="AM186" i="4"/>
  <c r="AN186" i="4"/>
  <c r="AO186" i="4"/>
  <c r="AP186" i="4"/>
  <c r="AQ186" i="4"/>
  <c r="AR186" i="4"/>
  <c r="AS186" i="4"/>
  <c r="AT186" i="4"/>
  <c r="AU186" i="4"/>
  <c r="AV186" i="4"/>
  <c r="F187" i="4"/>
  <c r="G187" i="4"/>
  <c r="H187" i="4"/>
  <c r="I187" i="4"/>
  <c r="J187" i="4"/>
  <c r="K187" i="4"/>
  <c r="L187" i="4"/>
  <c r="M187" i="4"/>
  <c r="N187" i="4"/>
  <c r="O187" i="4"/>
  <c r="P187" i="4"/>
  <c r="Q187" i="4"/>
  <c r="R187" i="4"/>
  <c r="S187" i="4"/>
  <c r="T187" i="4"/>
  <c r="U187" i="4"/>
  <c r="V187" i="4"/>
  <c r="W187" i="4"/>
  <c r="X187" i="4"/>
  <c r="Y187" i="4"/>
  <c r="Z187" i="4"/>
  <c r="AA187" i="4"/>
  <c r="AB187" i="4"/>
  <c r="AC187" i="4"/>
  <c r="AD187" i="4"/>
  <c r="AE187" i="4"/>
  <c r="AF187" i="4"/>
  <c r="AG187" i="4"/>
  <c r="AH187" i="4"/>
  <c r="AI187" i="4"/>
  <c r="AJ187" i="4"/>
  <c r="AK187" i="4"/>
  <c r="AL187" i="4"/>
  <c r="AM187" i="4"/>
  <c r="AN187" i="4"/>
  <c r="AO187" i="4"/>
  <c r="AP187" i="4"/>
  <c r="AQ187" i="4"/>
  <c r="AR187" i="4"/>
  <c r="AS187" i="4"/>
  <c r="AT187" i="4"/>
  <c r="AU187" i="4"/>
  <c r="AV187" i="4"/>
  <c r="F188" i="4"/>
  <c r="G188" i="4"/>
  <c r="H188" i="4"/>
  <c r="I188" i="4"/>
  <c r="J188" i="4"/>
  <c r="K188" i="4"/>
  <c r="L188" i="4"/>
  <c r="M188" i="4"/>
  <c r="N188" i="4"/>
  <c r="O188" i="4"/>
  <c r="P188" i="4"/>
  <c r="Q188" i="4"/>
  <c r="R188" i="4"/>
  <c r="S188" i="4"/>
  <c r="T188" i="4"/>
  <c r="U188" i="4"/>
  <c r="V188" i="4"/>
  <c r="W188" i="4"/>
  <c r="X188" i="4"/>
  <c r="Y188" i="4"/>
  <c r="Z188" i="4"/>
  <c r="AA188" i="4"/>
  <c r="AB188" i="4"/>
  <c r="AC188" i="4"/>
  <c r="AD188" i="4"/>
  <c r="AE188" i="4"/>
  <c r="AF188" i="4"/>
  <c r="AG188" i="4"/>
  <c r="AH188" i="4"/>
  <c r="AI188" i="4"/>
  <c r="AJ188" i="4"/>
  <c r="AK188" i="4"/>
  <c r="AL188" i="4"/>
  <c r="AM188" i="4"/>
  <c r="AN188" i="4"/>
  <c r="AO188" i="4"/>
  <c r="AP188" i="4"/>
  <c r="AQ188" i="4"/>
  <c r="AR188" i="4"/>
  <c r="AS188" i="4"/>
  <c r="AT188" i="4"/>
  <c r="AU188" i="4"/>
  <c r="AV188" i="4"/>
  <c r="F189" i="4"/>
  <c r="G189" i="4"/>
  <c r="H189" i="4"/>
  <c r="I189" i="4"/>
  <c r="J189" i="4"/>
  <c r="K189" i="4"/>
  <c r="L189" i="4"/>
  <c r="M189" i="4"/>
  <c r="N189" i="4"/>
  <c r="O189" i="4"/>
  <c r="P189" i="4"/>
  <c r="Q189" i="4"/>
  <c r="R189" i="4"/>
  <c r="S189" i="4"/>
  <c r="T189" i="4"/>
  <c r="U189" i="4"/>
  <c r="V189" i="4"/>
  <c r="W189" i="4"/>
  <c r="X189" i="4"/>
  <c r="Y189" i="4"/>
  <c r="Z189" i="4"/>
  <c r="AA189" i="4"/>
  <c r="AB189" i="4"/>
  <c r="AC189" i="4"/>
  <c r="AD189" i="4"/>
  <c r="AE189" i="4"/>
  <c r="AF189" i="4"/>
  <c r="AG189" i="4"/>
  <c r="AH189" i="4"/>
  <c r="AI189" i="4"/>
  <c r="AJ189" i="4"/>
  <c r="AK189" i="4"/>
  <c r="AL189" i="4"/>
  <c r="AM189" i="4"/>
  <c r="AN189" i="4"/>
  <c r="AO189" i="4"/>
  <c r="AP189" i="4"/>
  <c r="AQ189" i="4"/>
  <c r="AR189" i="4"/>
  <c r="AS189" i="4"/>
  <c r="AT189" i="4"/>
  <c r="AU189" i="4"/>
  <c r="AV189" i="4"/>
  <c r="F190" i="4"/>
  <c r="G190" i="4"/>
  <c r="H190" i="4"/>
  <c r="I190" i="4"/>
  <c r="J190" i="4"/>
  <c r="K190" i="4"/>
  <c r="L190" i="4"/>
  <c r="M190" i="4"/>
  <c r="N190" i="4"/>
  <c r="O190" i="4"/>
  <c r="P190" i="4"/>
  <c r="Q190" i="4"/>
  <c r="R190" i="4"/>
  <c r="S190" i="4"/>
  <c r="T190" i="4"/>
  <c r="U190" i="4"/>
  <c r="V190" i="4"/>
  <c r="W190" i="4"/>
  <c r="X190" i="4"/>
  <c r="Y190" i="4"/>
  <c r="Z190" i="4"/>
  <c r="AA190" i="4"/>
  <c r="AB190" i="4"/>
  <c r="AC190" i="4"/>
  <c r="AD190" i="4"/>
  <c r="AE190" i="4"/>
  <c r="AF190" i="4"/>
  <c r="AG190" i="4"/>
  <c r="AH190" i="4"/>
  <c r="AI190" i="4"/>
  <c r="AJ190" i="4"/>
  <c r="AK190" i="4"/>
  <c r="AL190" i="4"/>
  <c r="AM190" i="4"/>
  <c r="AN190" i="4"/>
  <c r="AO190" i="4"/>
  <c r="AP190" i="4"/>
  <c r="AQ190" i="4"/>
  <c r="AR190" i="4"/>
  <c r="AS190" i="4"/>
  <c r="AT190" i="4"/>
  <c r="AU190" i="4"/>
  <c r="AV190" i="4"/>
  <c r="F191" i="4"/>
  <c r="G191" i="4"/>
  <c r="H191" i="4"/>
  <c r="I191" i="4"/>
  <c r="J191" i="4"/>
  <c r="K191" i="4"/>
  <c r="L191" i="4"/>
  <c r="M191" i="4"/>
  <c r="N191" i="4"/>
  <c r="O191" i="4"/>
  <c r="P191" i="4"/>
  <c r="Q191" i="4"/>
  <c r="R191" i="4"/>
  <c r="S191" i="4"/>
  <c r="T191" i="4"/>
  <c r="U191" i="4"/>
  <c r="V191" i="4"/>
  <c r="W191" i="4"/>
  <c r="X191" i="4"/>
  <c r="Y191" i="4"/>
  <c r="Z191" i="4"/>
  <c r="AA191" i="4"/>
  <c r="AB191" i="4"/>
  <c r="AC191" i="4"/>
  <c r="AD191" i="4"/>
  <c r="AE191" i="4"/>
  <c r="AF191" i="4"/>
  <c r="AG191" i="4"/>
  <c r="AH191" i="4"/>
  <c r="AI191" i="4"/>
  <c r="AJ191" i="4"/>
  <c r="AK191" i="4"/>
  <c r="AL191" i="4"/>
  <c r="AM191" i="4"/>
  <c r="AN191" i="4"/>
  <c r="AO191" i="4"/>
  <c r="AP191" i="4"/>
  <c r="AQ191" i="4"/>
  <c r="AR191" i="4"/>
  <c r="AS191" i="4"/>
  <c r="AT191" i="4"/>
  <c r="AU191" i="4"/>
  <c r="AV191" i="4"/>
  <c r="F192" i="4"/>
  <c r="G192" i="4"/>
  <c r="H192" i="4"/>
  <c r="I192" i="4"/>
  <c r="J192" i="4"/>
  <c r="K192" i="4"/>
  <c r="L192" i="4"/>
  <c r="M192" i="4"/>
  <c r="N192" i="4"/>
  <c r="O192" i="4"/>
  <c r="P192" i="4"/>
  <c r="Q192" i="4"/>
  <c r="R192" i="4"/>
  <c r="S192" i="4"/>
  <c r="T192" i="4"/>
  <c r="U192" i="4"/>
  <c r="V192" i="4"/>
  <c r="W192" i="4"/>
  <c r="X192" i="4"/>
  <c r="Y192" i="4"/>
  <c r="Z192" i="4"/>
  <c r="AA192" i="4"/>
  <c r="AB192" i="4"/>
  <c r="AC192" i="4"/>
  <c r="AD192" i="4"/>
  <c r="AE192" i="4"/>
  <c r="AF192" i="4"/>
  <c r="AG192" i="4"/>
  <c r="AH192" i="4"/>
  <c r="AI192" i="4"/>
  <c r="AJ192" i="4"/>
  <c r="AK192" i="4"/>
  <c r="AL192" i="4"/>
  <c r="AM192" i="4"/>
  <c r="AN192" i="4"/>
  <c r="AO192" i="4"/>
  <c r="AP192" i="4"/>
  <c r="AQ192" i="4"/>
  <c r="AR192" i="4"/>
  <c r="AS192" i="4"/>
  <c r="AT192" i="4"/>
  <c r="AU192" i="4"/>
  <c r="AV192" i="4"/>
  <c r="F193" i="4"/>
  <c r="G193" i="4"/>
  <c r="H193" i="4"/>
  <c r="I193" i="4"/>
  <c r="J193" i="4"/>
  <c r="K193" i="4"/>
  <c r="L193" i="4"/>
  <c r="M193" i="4"/>
  <c r="N193" i="4"/>
  <c r="O193" i="4"/>
  <c r="P193" i="4"/>
  <c r="Q193" i="4"/>
  <c r="R193" i="4"/>
  <c r="S193" i="4"/>
  <c r="T193" i="4"/>
  <c r="U193" i="4"/>
  <c r="V193" i="4"/>
  <c r="W193" i="4"/>
  <c r="X193" i="4"/>
  <c r="Y193" i="4"/>
  <c r="Z193" i="4"/>
  <c r="AA193" i="4"/>
  <c r="AB193" i="4"/>
  <c r="AC193" i="4"/>
  <c r="AD193" i="4"/>
  <c r="AE193" i="4"/>
  <c r="AF193" i="4"/>
  <c r="AG193" i="4"/>
  <c r="AH193" i="4"/>
  <c r="AI193" i="4"/>
  <c r="AJ193" i="4"/>
  <c r="AK193" i="4"/>
  <c r="AL193" i="4"/>
  <c r="AM193" i="4"/>
  <c r="AN193" i="4"/>
  <c r="AO193" i="4"/>
  <c r="AP193" i="4"/>
  <c r="AQ193" i="4"/>
  <c r="AR193" i="4"/>
  <c r="AS193" i="4"/>
  <c r="AT193" i="4"/>
  <c r="AU193" i="4"/>
  <c r="AV193" i="4"/>
  <c r="F194" i="4"/>
  <c r="G194" i="4"/>
  <c r="H194" i="4"/>
  <c r="I194" i="4"/>
  <c r="J194" i="4"/>
  <c r="K194" i="4"/>
  <c r="L194" i="4"/>
  <c r="M194" i="4"/>
  <c r="N194" i="4"/>
  <c r="O194" i="4"/>
  <c r="P194" i="4"/>
  <c r="Q194" i="4"/>
  <c r="R194" i="4"/>
  <c r="S194" i="4"/>
  <c r="T194" i="4"/>
  <c r="U194" i="4"/>
  <c r="V194" i="4"/>
  <c r="W194" i="4"/>
  <c r="X194" i="4"/>
  <c r="Y194" i="4"/>
  <c r="Z194" i="4"/>
  <c r="AA194" i="4"/>
  <c r="AB194" i="4"/>
  <c r="AC194" i="4"/>
  <c r="AD194" i="4"/>
  <c r="AE194" i="4"/>
  <c r="AF194" i="4"/>
  <c r="AG194" i="4"/>
  <c r="AH194" i="4"/>
  <c r="AI194" i="4"/>
  <c r="AJ194" i="4"/>
  <c r="AK194" i="4"/>
  <c r="AL194" i="4"/>
  <c r="AM194" i="4"/>
  <c r="AN194" i="4"/>
  <c r="AO194" i="4"/>
  <c r="AP194" i="4"/>
  <c r="AQ194" i="4"/>
  <c r="AR194" i="4"/>
  <c r="AS194" i="4"/>
  <c r="AT194" i="4"/>
  <c r="AU194" i="4"/>
  <c r="AV194" i="4"/>
  <c r="F195" i="4"/>
  <c r="G195" i="4"/>
  <c r="H195" i="4"/>
  <c r="I195" i="4"/>
  <c r="J195" i="4"/>
  <c r="K195" i="4"/>
  <c r="L195" i="4"/>
  <c r="M195" i="4"/>
  <c r="N195" i="4"/>
  <c r="O195" i="4"/>
  <c r="P195" i="4"/>
  <c r="Q195" i="4"/>
  <c r="R195" i="4"/>
  <c r="S195" i="4"/>
  <c r="T195" i="4"/>
  <c r="U195" i="4"/>
  <c r="V195" i="4"/>
  <c r="W195" i="4"/>
  <c r="X195" i="4"/>
  <c r="Y195" i="4"/>
  <c r="Z195" i="4"/>
  <c r="AA195" i="4"/>
  <c r="AB195" i="4"/>
  <c r="AC195" i="4"/>
  <c r="AD195" i="4"/>
  <c r="AE195" i="4"/>
  <c r="AF195" i="4"/>
  <c r="AG195" i="4"/>
  <c r="AH195" i="4"/>
  <c r="AI195" i="4"/>
  <c r="AJ195" i="4"/>
  <c r="AK195" i="4"/>
  <c r="AL195" i="4"/>
  <c r="AM195" i="4"/>
  <c r="AN195" i="4"/>
  <c r="AO195" i="4"/>
  <c r="AP195" i="4"/>
  <c r="AQ195" i="4"/>
  <c r="AR195" i="4"/>
  <c r="AS195" i="4"/>
  <c r="AT195" i="4"/>
  <c r="AU195" i="4"/>
  <c r="AV195" i="4"/>
  <c r="F196" i="4"/>
  <c r="G196" i="4"/>
  <c r="H196" i="4"/>
  <c r="I196" i="4"/>
  <c r="J196" i="4"/>
  <c r="K196" i="4"/>
  <c r="L196" i="4"/>
  <c r="M196" i="4"/>
  <c r="N196" i="4"/>
  <c r="O196" i="4"/>
  <c r="P196" i="4"/>
  <c r="Q196" i="4"/>
  <c r="R196" i="4"/>
  <c r="S196" i="4"/>
  <c r="T196" i="4"/>
  <c r="U196" i="4"/>
  <c r="V196" i="4"/>
  <c r="W196" i="4"/>
  <c r="X196" i="4"/>
  <c r="Y196" i="4"/>
  <c r="Z196" i="4"/>
  <c r="AA196" i="4"/>
  <c r="AB196" i="4"/>
  <c r="AC196" i="4"/>
  <c r="AD196" i="4"/>
  <c r="AE196" i="4"/>
  <c r="AF196" i="4"/>
  <c r="AG196" i="4"/>
  <c r="AH196" i="4"/>
  <c r="AI196" i="4"/>
  <c r="AJ196" i="4"/>
  <c r="AK196" i="4"/>
  <c r="AL196" i="4"/>
  <c r="AM196" i="4"/>
  <c r="AN196" i="4"/>
  <c r="AO196" i="4"/>
  <c r="AP196" i="4"/>
  <c r="AQ196" i="4"/>
  <c r="AR196" i="4"/>
  <c r="AS196" i="4"/>
  <c r="AT196" i="4"/>
  <c r="AU196" i="4"/>
  <c r="AV196" i="4"/>
  <c r="F197" i="4"/>
  <c r="G197" i="4"/>
  <c r="H197" i="4"/>
  <c r="I197" i="4"/>
  <c r="J197" i="4"/>
  <c r="K197" i="4"/>
  <c r="L197" i="4"/>
  <c r="M197" i="4"/>
  <c r="N197" i="4"/>
  <c r="O197" i="4"/>
  <c r="P197" i="4"/>
  <c r="Q197" i="4"/>
  <c r="R197" i="4"/>
  <c r="S197" i="4"/>
  <c r="T197" i="4"/>
  <c r="U197" i="4"/>
  <c r="V197" i="4"/>
  <c r="W197" i="4"/>
  <c r="X197" i="4"/>
  <c r="Y197" i="4"/>
  <c r="Z197" i="4"/>
  <c r="AA197" i="4"/>
  <c r="AB197" i="4"/>
  <c r="AC197" i="4"/>
  <c r="AD197" i="4"/>
  <c r="AE197" i="4"/>
  <c r="AF197" i="4"/>
  <c r="AG197" i="4"/>
  <c r="AH197" i="4"/>
  <c r="AI197" i="4"/>
  <c r="AJ197" i="4"/>
  <c r="AK197" i="4"/>
  <c r="AL197" i="4"/>
  <c r="AM197" i="4"/>
  <c r="AN197" i="4"/>
  <c r="AO197" i="4"/>
  <c r="AP197" i="4"/>
  <c r="AQ197" i="4"/>
  <c r="AR197" i="4"/>
  <c r="AS197" i="4"/>
  <c r="AT197" i="4"/>
  <c r="AU197" i="4"/>
  <c r="AV197" i="4"/>
  <c r="F198" i="4"/>
  <c r="G198" i="4"/>
  <c r="H198" i="4"/>
  <c r="I198" i="4"/>
  <c r="J198" i="4"/>
  <c r="K198" i="4"/>
  <c r="L198" i="4"/>
  <c r="M198" i="4"/>
  <c r="N198" i="4"/>
  <c r="O198" i="4"/>
  <c r="P198" i="4"/>
  <c r="Q198" i="4"/>
  <c r="R198" i="4"/>
  <c r="S198" i="4"/>
  <c r="T198" i="4"/>
  <c r="U198" i="4"/>
  <c r="V198" i="4"/>
  <c r="W198" i="4"/>
  <c r="X198" i="4"/>
  <c r="Y198" i="4"/>
  <c r="Z198" i="4"/>
  <c r="AA198" i="4"/>
  <c r="AB198" i="4"/>
  <c r="AC198" i="4"/>
  <c r="AD198" i="4"/>
  <c r="AE198" i="4"/>
  <c r="AF198" i="4"/>
  <c r="AG198" i="4"/>
  <c r="AH198" i="4"/>
  <c r="AI198" i="4"/>
  <c r="AJ198" i="4"/>
  <c r="AK198" i="4"/>
  <c r="AL198" i="4"/>
  <c r="AM198" i="4"/>
  <c r="AN198" i="4"/>
  <c r="AO198" i="4"/>
  <c r="AP198" i="4"/>
  <c r="AQ198" i="4"/>
  <c r="AR198" i="4"/>
  <c r="AS198" i="4"/>
  <c r="AT198" i="4"/>
  <c r="AU198" i="4"/>
  <c r="AV198" i="4"/>
  <c r="F199" i="4"/>
  <c r="G199" i="4"/>
  <c r="H199" i="4"/>
  <c r="I199" i="4"/>
  <c r="J199" i="4"/>
  <c r="K199" i="4"/>
  <c r="L199" i="4"/>
  <c r="M199" i="4"/>
  <c r="N199" i="4"/>
  <c r="O199" i="4"/>
  <c r="P199" i="4"/>
  <c r="Q199" i="4"/>
  <c r="R199" i="4"/>
  <c r="S199" i="4"/>
  <c r="T199" i="4"/>
  <c r="U199" i="4"/>
  <c r="V199" i="4"/>
  <c r="W199" i="4"/>
  <c r="X199" i="4"/>
  <c r="Y199" i="4"/>
  <c r="Z199" i="4"/>
  <c r="AA199" i="4"/>
  <c r="AB199" i="4"/>
  <c r="AC199" i="4"/>
  <c r="AD199" i="4"/>
  <c r="AE199" i="4"/>
  <c r="AF199" i="4"/>
  <c r="AG199" i="4"/>
  <c r="AH199" i="4"/>
  <c r="AI199" i="4"/>
  <c r="AJ199" i="4"/>
  <c r="AK199" i="4"/>
  <c r="AL199" i="4"/>
  <c r="AM199" i="4"/>
  <c r="AN199" i="4"/>
  <c r="AO199" i="4"/>
  <c r="AP199" i="4"/>
  <c r="AQ199" i="4"/>
  <c r="AR199" i="4"/>
  <c r="AS199" i="4"/>
  <c r="AT199" i="4"/>
  <c r="AU199" i="4"/>
  <c r="AV199" i="4"/>
  <c r="F200" i="4"/>
  <c r="G200" i="4"/>
  <c r="H200" i="4"/>
  <c r="I200" i="4"/>
  <c r="J200" i="4"/>
  <c r="K200" i="4"/>
  <c r="L200" i="4"/>
  <c r="M200" i="4"/>
  <c r="N200" i="4"/>
  <c r="O200" i="4"/>
  <c r="P200" i="4"/>
  <c r="Q200" i="4"/>
  <c r="R200" i="4"/>
  <c r="S200" i="4"/>
  <c r="T200" i="4"/>
  <c r="U200" i="4"/>
  <c r="V200" i="4"/>
  <c r="W200" i="4"/>
  <c r="X200" i="4"/>
  <c r="Y200" i="4"/>
  <c r="Z200" i="4"/>
  <c r="AA200" i="4"/>
  <c r="AB200" i="4"/>
  <c r="AC200" i="4"/>
  <c r="AD200" i="4"/>
  <c r="AE200" i="4"/>
  <c r="AF200" i="4"/>
  <c r="AG200" i="4"/>
  <c r="AH200" i="4"/>
  <c r="AI200" i="4"/>
  <c r="AJ200" i="4"/>
  <c r="AK200" i="4"/>
  <c r="AL200" i="4"/>
  <c r="AM200" i="4"/>
  <c r="AN200" i="4"/>
  <c r="AO200" i="4"/>
  <c r="AP200" i="4"/>
  <c r="AQ200" i="4"/>
  <c r="AR200" i="4"/>
  <c r="AS200" i="4"/>
  <c r="AT200" i="4"/>
  <c r="AU200" i="4"/>
  <c r="AV200" i="4"/>
  <c r="F201" i="4"/>
  <c r="G201" i="4"/>
  <c r="H201" i="4"/>
  <c r="I201" i="4"/>
  <c r="J201" i="4"/>
  <c r="K201" i="4"/>
  <c r="L201" i="4"/>
  <c r="M201" i="4"/>
  <c r="N201" i="4"/>
  <c r="O201" i="4"/>
  <c r="P201" i="4"/>
  <c r="Q201" i="4"/>
  <c r="R201" i="4"/>
  <c r="S201" i="4"/>
  <c r="T201" i="4"/>
  <c r="U201" i="4"/>
  <c r="V201" i="4"/>
  <c r="W201" i="4"/>
  <c r="X201" i="4"/>
  <c r="Y201" i="4"/>
  <c r="Z201" i="4"/>
  <c r="AA201" i="4"/>
  <c r="AB201" i="4"/>
  <c r="AC201" i="4"/>
  <c r="AD201" i="4"/>
  <c r="AE201" i="4"/>
  <c r="AF201" i="4"/>
  <c r="AG201" i="4"/>
  <c r="AH201" i="4"/>
  <c r="AI201" i="4"/>
  <c r="AJ201" i="4"/>
  <c r="AK201" i="4"/>
  <c r="AL201" i="4"/>
  <c r="AM201" i="4"/>
  <c r="AN201" i="4"/>
  <c r="AO201" i="4"/>
  <c r="AP201" i="4"/>
  <c r="AQ201" i="4"/>
  <c r="AR201" i="4"/>
  <c r="AS201" i="4"/>
  <c r="AT201" i="4"/>
  <c r="AU201" i="4"/>
  <c r="AV201" i="4"/>
  <c r="F202" i="4"/>
  <c r="G202" i="4"/>
  <c r="H202" i="4"/>
  <c r="I202" i="4"/>
  <c r="J202" i="4"/>
  <c r="K202" i="4"/>
  <c r="L202" i="4"/>
  <c r="M202" i="4"/>
  <c r="N202" i="4"/>
  <c r="O202" i="4"/>
  <c r="P202" i="4"/>
  <c r="Q202" i="4"/>
  <c r="R202" i="4"/>
  <c r="S202" i="4"/>
  <c r="T202" i="4"/>
  <c r="U202" i="4"/>
  <c r="V202" i="4"/>
  <c r="W202" i="4"/>
  <c r="X202" i="4"/>
  <c r="Y202" i="4"/>
  <c r="Z202" i="4"/>
  <c r="AA202" i="4"/>
  <c r="AB202" i="4"/>
  <c r="AC202" i="4"/>
  <c r="AD202" i="4"/>
  <c r="AE202" i="4"/>
  <c r="AF202" i="4"/>
  <c r="AG202" i="4"/>
  <c r="AH202" i="4"/>
  <c r="AI202" i="4"/>
  <c r="AJ202" i="4"/>
  <c r="AK202" i="4"/>
  <c r="AL202" i="4"/>
  <c r="AM202" i="4"/>
  <c r="AN202" i="4"/>
  <c r="AO202" i="4"/>
  <c r="AP202" i="4"/>
  <c r="AQ202" i="4"/>
  <c r="AR202" i="4"/>
  <c r="AS202" i="4"/>
  <c r="AT202" i="4"/>
  <c r="AU202" i="4"/>
  <c r="AV202" i="4"/>
  <c r="F203" i="4"/>
  <c r="G203" i="4"/>
  <c r="H203" i="4"/>
  <c r="I203" i="4"/>
  <c r="J203" i="4"/>
  <c r="K203" i="4"/>
  <c r="L203" i="4"/>
  <c r="M203" i="4"/>
  <c r="N203" i="4"/>
  <c r="O203" i="4"/>
  <c r="P203" i="4"/>
  <c r="Q203" i="4"/>
  <c r="R203" i="4"/>
  <c r="S203" i="4"/>
  <c r="T203" i="4"/>
  <c r="U203" i="4"/>
  <c r="V203" i="4"/>
  <c r="W203" i="4"/>
  <c r="X203" i="4"/>
  <c r="Y203" i="4"/>
  <c r="Z203" i="4"/>
  <c r="AA203" i="4"/>
  <c r="AB203" i="4"/>
  <c r="AC203" i="4"/>
  <c r="AD203" i="4"/>
  <c r="AE203" i="4"/>
  <c r="AF203" i="4"/>
  <c r="AG203" i="4"/>
  <c r="AH203" i="4"/>
  <c r="AI203" i="4"/>
  <c r="AJ203" i="4"/>
  <c r="AK203" i="4"/>
  <c r="AL203" i="4"/>
  <c r="AM203" i="4"/>
  <c r="AN203" i="4"/>
  <c r="AO203" i="4"/>
  <c r="AP203" i="4"/>
  <c r="AQ203" i="4"/>
  <c r="AR203" i="4"/>
  <c r="AS203" i="4"/>
  <c r="AT203" i="4"/>
  <c r="AU203" i="4"/>
  <c r="AV203" i="4"/>
  <c r="F204" i="4"/>
  <c r="G204" i="4"/>
  <c r="H204" i="4"/>
  <c r="I204" i="4"/>
  <c r="J204" i="4"/>
  <c r="K204" i="4"/>
  <c r="L204" i="4"/>
  <c r="M204" i="4"/>
  <c r="N204" i="4"/>
  <c r="O204" i="4"/>
  <c r="P204" i="4"/>
  <c r="Q204" i="4"/>
  <c r="R204" i="4"/>
  <c r="S204" i="4"/>
  <c r="T204" i="4"/>
  <c r="U204" i="4"/>
  <c r="V204" i="4"/>
  <c r="W204" i="4"/>
  <c r="X204" i="4"/>
  <c r="Y204" i="4"/>
  <c r="Z204" i="4"/>
  <c r="AA204" i="4"/>
  <c r="AB204" i="4"/>
  <c r="AC204" i="4"/>
  <c r="AD204" i="4"/>
  <c r="AE204" i="4"/>
  <c r="AF204" i="4"/>
  <c r="AG204" i="4"/>
  <c r="AH204" i="4"/>
  <c r="AI204" i="4"/>
  <c r="AJ204" i="4"/>
  <c r="AK204" i="4"/>
  <c r="AL204" i="4"/>
  <c r="AM204" i="4"/>
  <c r="AN204" i="4"/>
  <c r="AO204" i="4"/>
  <c r="AP204" i="4"/>
  <c r="AQ204" i="4"/>
  <c r="AR204" i="4"/>
  <c r="AS204" i="4"/>
  <c r="AT204" i="4"/>
  <c r="AU204" i="4"/>
  <c r="AV204" i="4"/>
  <c r="F205" i="4"/>
  <c r="G205" i="4"/>
  <c r="H205" i="4"/>
  <c r="I205" i="4"/>
  <c r="J205" i="4"/>
  <c r="K205" i="4"/>
  <c r="L205" i="4"/>
  <c r="M205" i="4"/>
  <c r="N205" i="4"/>
  <c r="O205" i="4"/>
  <c r="P205" i="4"/>
  <c r="Q205" i="4"/>
  <c r="R205" i="4"/>
  <c r="S205" i="4"/>
  <c r="T205" i="4"/>
  <c r="U205" i="4"/>
  <c r="V205" i="4"/>
  <c r="W205" i="4"/>
  <c r="X205" i="4"/>
  <c r="Y205" i="4"/>
  <c r="Z205" i="4"/>
  <c r="AA205" i="4"/>
  <c r="AB205" i="4"/>
  <c r="AC205" i="4"/>
  <c r="AD205" i="4"/>
  <c r="AE205" i="4"/>
  <c r="AF205" i="4"/>
  <c r="AG205" i="4"/>
  <c r="AH205" i="4"/>
  <c r="AI205" i="4"/>
  <c r="AJ205" i="4"/>
  <c r="AK205" i="4"/>
  <c r="AL205" i="4"/>
  <c r="AM205" i="4"/>
  <c r="AN205" i="4"/>
  <c r="AO205" i="4"/>
  <c r="AP205" i="4"/>
  <c r="AQ205" i="4"/>
  <c r="AR205" i="4"/>
  <c r="AS205" i="4"/>
  <c r="AT205" i="4"/>
  <c r="AU205" i="4"/>
  <c r="AV205" i="4"/>
  <c r="F206" i="4"/>
  <c r="G206" i="4"/>
  <c r="H206" i="4"/>
  <c r="I206" i="4"/>
  <c r="J206" i="4"/>
  <c r="K206" i="4"/>
  <c r="L206" i="4"/>
  <c r="M206" i="4"/>
  <c r="N206" i="4"/>
  <c r="O206" i="4"/>
  <c r="P206" i="4"/>
  <c r="Q206" i="4"/>
  <c r="R206" i="4"/>
  <c r="S206" i="4"/>
  <c r="T206" i="4"/>
  <c r="U206" i="4"/>
  <c r="V206" i="4"/>
  <c r="W206" i="4"/>
  <c r="X206" i="4"/>
  <c r="Y206" i="4"/>
  <c r="Z206" i="4"/>
  <c r="AA206" i="4"/>
  <c r="AB206" i="4"/>
  <c r="AC206" i="4"/>
  <c r="AD206" i="4"/>
  <c r="AE206" i="4"/>
  <c r="AF206" i="4"/>
  <c r="AG206" i="4"/>
  <c r="AH206" i="4"/>
  <c r="AI206" i="4"/>
  <c r="AJ206" i="4"/>
  <c r="AK206" i="4"/>
  <c r="AL206" i="4"/>
  <c r="AM206" i="4"/>
  <c r="AN206" i="4"/>
  <c r="AO206" i="4"/>
  <c r="AP206" i="4"/>
  <c r="AQ206" i="4"/>
  <c r="AR206" i="4"/>
  <c r="AS206" i="4"/>
  <c r="AT206" i="4"/>
  <c r="AU206" i="4"/>
  <c r="AV206" i="4"/>
  <c r="F207" i="4"/>
  <c r="G207" i="4"/>
  <c r="H207" i="4"/>
  <c r="I207" i="4"/>
  <c r="J207" i="4"/>
  <c r="K207" i="4"/>
  <c r="L207" i="4"/>
  <c r="M207" i="4"/>
  <c r="N207" i="4"/>
  <c r="O207" i="4"/>
  <c r="P207" i="4"/>
  <c r="Q207" i="4"/>
  <c r="R207" i="4"/>
  <c r="S207" i="4"/>
  <c r="T207" i="4"/>
  <c r="U207" i="4"/>
  <c r="V207" i="4"/>
  <c r="W207" i="4"/>
  <c r="X207" i="4"/>
  <c r="Y207" i="4"/>
  <c r="Z207" i="4"/>
  <c r="AA207" i="4"/>
  <c r="AB207" i="4"/>
  <c r="AC207" i="4"/>
  <c r="AD207" i="4"/>
  <c r="AE207" i="4"/>
  <c r="AF207" i="4"/>
  <c r="AG207" i="4"/>
  <c r="AH207" i="4"/>
  <c r="AI207" i="4"/>
  <c r="AJ207" i="4"/>
  <c r="AK207" i="4"/>
  <c r="AL207" i="4"/>
  <c r="AM207" i="4"/>
  <c r="AN207" i="4"/>
  <c r="AO207" i="4"/>
  <c r="AP207" i="4"/>
  <c r="AQ207" i="4"/>
  <c r="AR207" i="4"/>
  <c r="AS207" i="4"/>
  <c r="AT207" i="4"/>
  <c r="AU207" i="4"/>
  <c r="AV207" i="4"/>
  <c r="F208" i="4"/>
  <c r="G208" i="4"/>
  <c r="H208" i="4"/>
  <c r="I208" i="4"/>
  <c r="J208" i="4"/>
  <c r="K208" i="4"/>
  <c r="L208" i="4"/>
  <c r="M208" i="4"/>
  <c r="N208" i="4"/>
  <c r="O208" i="4"/>
  <c r="P208" i="4"/>
  <c r="Q208" i="4"/>
  <c r="R208" i="4"/>
  <c r="S208" i="4"/>
  <c r="T208" i="4"/>
  <c r="U208" i="4"/>
  <c r="V208" i="4"/>
  <c r="W208" i="4"/>
  <c r="X208" i="4"/>
  <c r="Y208" i="4"/>
  <c r="Z208" i="4"/>
  <c r="AA208" i="4"/>
  <c r="AB208" i="4"/>
  <c r="AC208" i="4"/>
  <c r="AD208" i="4"/>
  <c r="AE208" i="4"/>
  <c r="AF208" i="4"/>
  <c r="AG208" i="4"/>
  <c r="AH208" i="4"/>
  <c r="AI208" i="4"/>
  <c r="AJ208" i="4"/>
  <c r="AK208" i="4"/>
  <c r="AL208" i="4"/>
  <c r="AM208" i="4"/>
  <c r="AN208" i="4"/>
  <c r="AO208" i="4"/>
  <c r="AP208" i="4"/>
  <c r="AQ208" i="4"/>
  <c r="AR208" i="4"/>
  <c r="AS208" i="4"/>
  <c r="AT208" i="4"/>
  <c r="AU208" i="4"/>
  <c r="AV208" i="4"/>
  <c r="F209" i="4"/>
  <c r="G209" i="4"/>
  <c r="H209" i="4"/>
  <c r="I209" i="4"/>
  <c r="J209" i="4"/>
  <c r="K209" i="4"/>
  <c r="L209" i="4"/>
  <c r="M209" i="4"/>
  <c r="N209" i="4"/>
  <c r="O209" i="4"/>
  <c r="P209" i="4"/>
  <c r="Q209" i="4"/>
  <c r="R209" i="4"/>
  <c r="S209" i="4"/>
  <c r="T209" i="4"/>
  <c r="U209" i="4"/>
  <c r="V209" i="4"/>
  <c r="W209" i="4"/>
  <c r="X209" i="4"/>
  <c r="Y209" i="4"/>
  <c r="Z209" i="4"/>
  <c r="AA209" i="4"/>
  <c r="AB209" i="4"/>
  <c r="AC209" i="4"/>
  <c r="AD209" i="4"/>
  <c r="AE209" i="4"/>
  <c r="AF209" i="4"/>
  <c r="AG209" i="4"/>
  <c r="AH209" i="4"/>
  <c r="AI209" i="4"/>
  <c r="AJ209" i="4"/>
  <c r="AK209" i="4"/>
  <c r="AL209" i="4"/>
  <c r="AM209" i="4"/>
  <c r="AN209" i="4"/>
  <c r="AO209" i="4"/>
  <c r="AP209" i="4"/>
  <c r="AQ209" i="4"/>
  <c r="AR209" i="4"/>
  <c r="AS209" i="4"/>
  <c r="AT209" i="4"/>
  <c r="AU209" i="4"/>
  <c r="AV209" i="4"/>
  <c r="F210" i="4"/>
  <c r="G210" i="4"/>
  <c r="H210" i="4"/>
  <c r="I210" i="4"/>
  <c r="J210" i="4"/>
  <c r="K210" i="4"/>
  <c r="L210" i="4"/>
  <c r="M210" i="4"/>
  <c r="N210" i="4"/>
  <c r="O210" i="4"/>
  <c r="P210" i="4"/>
  <c r="Q210" i="4"/>
  <c r="R210" i="4"/>
  <c r="S210" i="4"/>
  <c r="T210" i="4"/>
  <c r="U210" i="4"/>
  <c r="V210" i="4"/>
  <c r="W210" i="4"/>
  <c r="X210" i="4"/>
  <c r="Y210" i="4"/>
  <c r="Z210" i="4"/>
  <c r="AA210" i="4"/>
  <c r="AB210" i="4"/>
  <c r="AC210" i="4"/>
  <c r="AD210" i="4"/>
  <c r="AE210" i="4"/>
  <c r="AF210" i="4"/>
  <c r="AG210" i="4"/>
  <c r="AH210" i="4"/>
  <c r="AI210" i="4"/>
  <c r="AJ210" i="4"/>
  <c r="AK210" i="4"/>
  <c r="AL210" i="4"/>
  <c r="AM210" i="4"/>
  <c r="AN210" i="4"/>
  <c r="AO210" i="4"/>
  <c r="AP210" i="4"/>
  <c r="AQ210" i="4"/>
  <c r="AR210" i="4"/>
  <c r="AS210" i="4"/>
  <c r="AT210" i="4"/>
  <c r="AU210" i="4"/>
  <c r="AV210" i="4"/>
  <c r="F211" i="4"/>
  <c r="G211" i="4"/>
  <c r="H211" i="4"/>
  <c r="I211" i="4"/>
  <c r="J211" i="4"/>
  <c r="K211" i="4"/>
  <c r="L211" i="4"/>
  <c r="M211" i="4"/>
  <c r="N211" i="4"/>
  <c r="O211" i="4"/>
  <c r="P211" i="4"/>
  <c r="Q211" i="4"/>
  <c r="R211" i="4"/>
  <c r="S211" i="4"/>
  <c r="T211" i="4"/>
  <c r="U211" i="4"/>
  <c r="V211" i="4"/>
  <c r="W211" i="4"/>
  <c r="X211" i="4"/>
  <c r="Y211" i="4"/>
  <c r="Z211" i="4"/>
  <c r="AA211" i="4"/>
  <c r="AB211" i="4"/>
  <c r="AC211" i="4"/>
  <c r="AD211" i="4"/>
  <c r="AE211" i="4"/>
  <c r="AF211" i="4"/>
  <c r="AG211" i="4"/>
  <c r="AH211" i="4"/>
  <c r="AI211" i="4"/>
  <c r="AJ211" i="4"/>
  <c r="AK211" i="4"/>
  <c r="AL211" i="4"/>
  <c r="AM211" i="4"/>
  <c r="AN211" i="4"/>
  <c r="AO211" i="4"/>
  <c r="AP211" i="4"/>
  <c r="AQ211" i="4"/>
  <c r="AR211" i="4"/>
  <c r="AS211" i="4"/>
  <c r="AT211" i="4"/>
  <c r="AU211" i="4"/>
  <c r="AV211" i="4"/>
  <c r="F212" i="4"/>
  <c r="G212" i="4"/>
  <c r="H212" i="4"/>
  <c r="I212" i="4"/>
  <c r="J212" i="4"/>
  <c r="K212" i="4"/>
  <c r="L212" i="4"/>
  <c r="M212" i="4"/>
  <c r="N212" i="4"/>
  <c r="O212" i="4"/>
  <c r="P212" i="4"/>
  <c r="Q212" i="4"/>
  <c r="R212" i="4"/>
  <c r="S212" i="4"/>
  <c r="T212" i="4"/>
  <c r="U212" i="4"/>
  <c r="V212" i="4"/>
  <c r="W212" i="4"/>
  <c r="X212" i="4"/>
  <c r="Y212" i="4"/>
  <c r="Z212" i="4"/>
  <c r="AA212" i="4"/>
  <c r="AB212" i="4"/>
  <c r="AC212" i="4"/>
  <c r="AD212" i="4"/>
  <c r="AE212" i="4"/>
  <c r="AF212" i="4"/>
  <c r="AG212" i="4"/>
  <c r="AH212" i="4"/>
  <c r="AI212" i="4"/>
  <c r="AJ212" i="4"/>
  <c r="AK212" i="4"/>
  <c r="AL212" i="4"/>
  <c r="AM212" i="4"/>
  <c r="AN212" i="4"/>
  <c r="AO212" i="4"/>
  <c r="AP212" i="4"/>
  <c r="AQ212" i="4"/>
  <c r="AR212" i="4"/>
  <c r="AS212" i="4"/>
  <c r="AT212" i="4"/>
  <c r="AU212" i="4"/>
  <c r="AV212" i="4"/>
  <c r="F213" i="4"/>
  <c r="G213" i="4"/>
  <c r="H213" i="4"/>
  <c r="I213" i="4"/>
  <c r="J213" i="4"/>
  <c r="K213" i="4"/>
  <c r="L213" i="4"/>
  <c r="M213" i="4"/>
  <c r="N213" i="4"/>
  <c r="O213" i="4"/>
  <c r="P213" i="4"/>
  <c r="Q213" i="4"/>
  <c r="R213" i="4"/>
  <c r="S213" i="4"/>
  <c r="T213" i="4"/>
  <c r="U213" i="4"/>
  <c r="V213" i="4"/>
  <c r="W213" i="4"/>
  <c r="X213" i="4"/>
  <c r="Y213" i="4"/>
  <c r="Z213" i="4"/>
  <c r="AA213" i="4"/>
  <c r="AB213" i="4"/>
  <c r="AC213" i="4"/>
  <c r="AD213" i="4"/>
  <c r="AE213" i="4"/>
  <c r="AF213" i="4"/>
  <c r="AG213" i="4"/>
  <c r="AH213" i="4"/>
  <c r="AI213" i="4"/>
  <c r="AJ213" i="4"/>
  <c r="AK213" i="4"/>
  <c r="AL213" i="4"/>
  <c r="AM213" i="4"/>
  <c r="AN213" i="4"/>
  <c r="AO213" i="4"/>
  <c r="AP213" i="4"/>
  <c r="AQ213" i="4"/>
  <c r="AR213" i="4"/>
  <c r="AS213" i="4"/>
  <c r="AT213" i="4"/>
  <c r="AU213" i="4"/>
  <c r="AV213" i="4"/>
  <c r="F214" i="4"/>
  <c r="G214" i="4"/>
  <c r="H214" i="4"/>
  <c r="I214" i="4"/>
  <c r="J214" i="4"/>
  <c r="K214" i="4"/>
  <c r="L214" i="4"/>
  <c r="M214" i="4"/>
  <c r="N214" i="4"/>
  <c r="O214" i="4"/>
  <c r="P214" i="4"/>
  <c r="Q214" i="4"/>
  <c r="R214" i="4"/>
  <c r="S214" i="4"/>
  <c r="T214" i="4"/>
  <c r="U214" i="4"/>
  <c r="V214" i="4"/>
  <c r="W214" i="4"/>
  <c r="X214" i="4"/>
  <c r="Y214" i="4"/>
  <c r="Z214" i="4"/>
  <c r="AA214" i="4"/>
  <c r="AB214" i="4"/>
  <c r="AC214" i="4"/>
  <c r="AD214" i="4"/>
  <c r="AE214" i="4"/>
  <c r="AF214" i="4"/>
  <c r="AG214" i="4"/>
  <c r="AH214" i="4"/>
  <c r="AI214" i="4"/>
  <c r="AJ214" i="4"/>
  <c r="AK214" i="4"/>
  <c r="AL214" i="4"/>
  <c r="AM214" i="4"/>
  <c r="AN214" i="4"/>
  <c r="AO214" i="4"/>
  <c r="AP214" i="4"/>
  <c r="AQ214" i="4"/>
  <c r="AR214" i="4"/>
  <c r="AS214" i="4"/>
  <c r="AT214" i="4"/>
  <c r="AU214" i="4"/>
  <c r="AV214" i="4"/>
  <c r="F215" i="4"/>
  <c r="G215" i="4"/>
  <c r="H215" i="4"/>
  <c r="I215" i="4"/>
  <c r="J215" i="4"/>
  <c r="K215" i="4"/>
  <c r="L215" i="4"/>
  <c r="M215" i="4"/>
  <c r="N215" i="4"/>
  <c r="O215" i="4"/>
  <c r="P215" i="4"/>
  <c r="Q215" i="4"/>
  <c r="R215" i="4"/>
  <c r="S215" i="4"/>
  <c r="T215" i="4"/>
  <c r="U215" i="4"/>
  <c r="V215" i="4"/>
  <c r="W215" i="4"/>
  <c r="X215" i="4"/>
  <c r="Y215" i="4"/>
  <c r="Z215" i="4"/>
  <c r="AA215" i="4"/>
  <c r="AB215" i="4"/>
  <c r="AC215" i="4"/>
  <c r="AD215" i="4"/>
  <c r="AE215" i="4"/>
  <c r="AF215" i="4"/>
  <c r="AG215" i="4"/>
  <c r="AH215" i="4"/>
  <c r="AI215" i="4"/>
  <c r="AJ215" i="4"/>
  <c r="AK215" i="4"/>
  <c r="AL215" i="4"/>
  <c r="AM215" i="4"/>
  <c r="AN215" i="4"/>
  <c r="AO215" i="4"/>
  <c r="AP215" i="4"/>
  <c r="AQ215" i="4"/>
  <c r="AR215" i="4"/>
  <c r="AS215" i="4"/>
  <c r="AT215" i="4"/>
  <c r="AU215" i="4"/>
  <c r="AV215" i="4"/>
  <c r="F216" i="4"/>
  <c r="G216" i="4"/>
  <c r="H216" i="4"/>
  <c r="I216" i="4"/>
  <c r="J216" i="4"/>
  <c r="K216" i="4"/>
  <c r="L216" i="4"/>
  <c r="M216" i="4"/>
  <c r="N216" i="4"/>
  <c r="O216" i="4"/>
  <c r="P216" i="4"/>
  <c r="Q216" i="4"/>
  <c r="R216" i="4"/>
  <c r="S216" i="4"/>
  <c r="T216" i="4"/>
  <c r="U216" i="4"/>
  <c r="V216" i="4"/>
  <c r="W216" i="4"/>
  <c r="X216" i="4"/>
  <c r="Y216" i="4"/>
  <c r="Z216" i="4"/>
  <c r="AA216" i="4"/>
  <c r="AB216" i="4"/>
  <c r="AC216" i="4"/>
  <c r="AD216" i="4"/>
  <c r="AE216" i="4"/>
  <c r="AF216" i="4"/>
  <c r="AG216" i="4"/>
  <c r="AH216" i="4"/>
  <c r="AI216" i="4"/>
  <c r="AJ216" i="4"/>
  <c r="AK216" i="4"/>
  <c r="AL216" i="4"/>
  <c r="AM216" i="4"/>
  <c r="AN216" i="4"/>
  <c r="AO216" i="4"/>
  <c r="AP216" i="4"/>
  <c r="AQ216" i="4"/>
  <c r="AR216" i="4"/>
  <c r="AS216" i="4"/>
  <c r="AT216" i="4"/>
  <c r="AU216" i="4"/>
  <c r="AV216" i="4"/>
  <c r="F217" i="4"/>
  <c r="G217" i="4"/>
  <c r="H217" i="4"/>
  <c r="I217" i="4"/>
  <c r="J217" i="4"/>
  <c r="K217" i="4"/>
  <c r="L217" i="4"/>
  <c r="M217" i="4"/>
  <c r="N217" i="4"/>
  <c r="O217" i="4"/>
  <c r="P217" i="4"/>
  <c r="Q217" i="4"/>
  <c r="R217" i="4"/>
  <c r="S217" i="4"/>
  <c r="T217" i="4"/>
  <c r="U217" i="4"/>
  <c r="V217" i="4"/>
  <c r="W217" i="4"/>
  <c r="X217" i="4"/>
  <c r="Y217" i="4"/>
  <c r="Z217" i="4"/>
  <c r="AA217" i="4"/>
  <c r="AB217" i="4"/>
  <c r="AC217" i="4"/>
  <c r="AD217" i="4"/>
  <c r="AE217" i="4"/>
  <c r="AF217" i="4"/>
  <c r="AG217" i="4"/>
  <c r="AH217" i="4"/>
  <c r="AI217" i="4"/>
  <c r="AJ217" i="4"/>
  <c r="AK217" i="4"/>
  <c r="AL217" i="4"/>
  <c r="AM217" i="4"/>
  <c r="AN217" i="4"/>
  <c r="AO217" i="4"/>
  <c r="AP217" i="4"/>
  <c r="AQ217" i="4"/>
  <c r="AR217" i="4"/>
  <c r="AS217" i="4"/>
  <c r="AT217" i="4"/>
  <c r="AU217" i="4"/>
  <c r="AV217" i="4"/>
  <c r="F218" i="4"/>
  <c r="G218" i="4"/>
  <c r="H218" i="4"/>
  <c r="I218" i="4"/>
  <c r="J218" i="4"/>
  <c r="K218" i="4"/>
  <c r="L218" i="4"/>
  <c r="M218" i="4"/>
  <c r="N218" i="4"/>
  <c r="O218" i="4"/>
  <c r="P218" i="4"/>
  <c r="Q218" i="4"/>
  <c r="R218" i="4"/>
  <c r="S218" i="4"/>
  <c r="T218" i="4"/>
  <c r="U218" i="4"/>
  <c r="V218" i="4"/>
  <c r="W218" i="4"/>
  <c r="X218" i="4"/>
  <c r="Y218" i="4"/>
  <c r="Z218" i="4"/>
  <c r="AA218" i="4"/>
  <c r="AB218" i="4"/>
  <c r="AC218" i="4"/>
  <c r="AD218" i="4"/>
  <c r="AE218" i="4"/>
  <c r="AF218" i="4"/>
  <c r="AG218" i="4"/>
  <c r="AH218" i="4"/>
  <c r="AI218" i="4"/>
  <c r="AJ218" i="4"/>
  <c r="AK218" i="4"/>
  <c r="AL218" i="4"/>
  <c r="AM218" i="4"/>
  <c r="AN218" i="4"/>
  <c r="AO218" i="4"/>
  <c r="AP218" i="4"/>
  <c r="AQ218" i="4"/>
  <c r="AR218" i="4"/>
  <c r="AS218" i="4"/>
  <c r="AT218" i="4"/>
  <c r="AU218" i="4"/>
  <c r="AV218" i="4"/>
  <c r="F219" i="4"/>
  <c r="G219" i="4"/>
  <c r="H219" i="4"/>
  <c r="I219" i="4"/>
  <c r="J219" i="4"/>
  <c r="K219" i="4"/>
  <c r="L219" i="4"/>
  <c r="M219" i="4"/>
  <c r="N219" i="4"/>
  <c r="O219" i="4"/>
  <c r="P219" i="4"/>
  <c r="Q219" i="4"/>
  <c r="R219" i="4"/>
  <c r="S219" i="4"/>
  <c r="T219" i="4"/>
  <c r="U219" i="4"/>
  <c r="V219" i="4"/>
  <c r="W219" i="4"/>
  <c r="X219" i="4"/>
  <c r="Y219" i="4"/>
  <c r="Z219" i="4"/>
  <c r="AA219" i="4"/>
  <c r="AB219" i="4"/>
  <c r="AC219" i="4"/>
  <c r="AD219" i="4"/>
  <c r="AE219" i="4"/>
  <c r="AF219" i="4"/>
  <c r="AG219" i="4"/>
  <c r="AH219" i="4"/>
  <c r="AI219" i="4"/>
  <c r="AJ219" i="4"/>
  <c r="AK219" i="4"/>
  <c r="AL219" i="4"/>
  <c r="AM219" i="4"/>
  <c r="AN219" i="4"/>
  <c r="AO219" i="4"/>
  <c r="AP219" i="4"/>
  <c r="AQ219" i="4"/>
  <c r="AR219" i="4"/>
  <c r="AS219" i="4"/>
  <c r="AT219" i="4"/>
  <c r="AU219" i="4"/>
  <c r="AV219" i="4"/>
  <c r="F220" i="4"/>
  <c r="G220" i="4"/>
  <c r="H220" i="4"/>
  <c r="I220" i="4"/>
  <c r="J220" i="4"/>
  <c r="K220" i="4"/>
  <c r="L220" i="4"/>
  <c r="M220" i="4"/>
  <c r="N220" i="4"/>
  <c r="O220" i="4"/>
  <c r="P220" i="4"/>
  <c r="Q220" i="4"/>
  <c r="R220" i="4"/>
  <c r="S220" i="4"/>
  <c r="T220" i="4"/>
  <c r="U220" i="4"/>
  <c r="V220" i="4"/>
  <c r="W220" i="4"/>
  <c r="X220" i="4"/>
  <c r="Y220" i="4"/>
  <c r="Z220" i="4"/>
  <c r="AA220" i="4"/>
  <c r="AB220" i="4"/>
  <c r="AC220" i="4"/>
  <c r="AD220" i="4"/>
  <c r="AE220" i="4"/>
  <c r="AF220" i="4"/>
  <c r="AG220" i="4"/>
  <c r="AH220" i="4"/>
  <c r="AI220" i="4"/>
  <c r="AJ220" i="4"/>
  <c r="AK220" i="4"/>
  <c r="AL220" i="4"/>
  <c r="AM220" i="4"/>
  <c r="AN220" i="4"/>
  <c r="AO220" i="4"/>
  <c r="AP220" i="4"/>
  <c r="AQ220" i="4"/>
  <c r="AR220" i="4"/>
  <c r="AS220" i="4"/>
  <c r="AT220" i="4"/>
  <c r="AU220" i="4"/>
  <c r="AV220" i="4"/>
  <c r="F221" i="4"/>
  <c r="G221" i="4"/>
  <c r="H221" i="4"/>
  <c r="I221" i="4"/>
  <c r="J221" i="4"/>
  <c r="K221" i="4"/>
  <c r="L221" i="4"/>
  <c r="M221" i="4"/>
  <c r="N221" i="4"/>
  <c r="O221" i="4"/>
  <c r="P221" i="4"/>
  <c r="Q221" i="4"/>
  <c r="R221" i="4"/>
  <c r="S221" i="4"/>
  <c r="T221" i="4"/>
  <c r="U221" i="4"/>
  <c r="V221" i="4"/>
  <c r="W221" i="4"/>
  <c r="X221" i="4"/>
  <c r="Y221" i="4"/>
  <c r="Z221" i="4"/>
  <c r="AA221" i="4"/>
  <c r="AB221" i="4"/>
  <c r="AC221" i="4"/>
  <c r="AD221" i="4"/>
  <c r="AE221" i="4"/>
  <c r="AF221" i="4"/>
  <c r="AG221" i="4"/>
  <c r="AH221" i="4"/>
  <c r="AI221" i="4"/>
  <c r="AJ221" i="4"/>
  <c r="AK221" i="4"/>
  <c r="AL221" i="4"/>
  <c r="AM221" i="4"/>
  <c r="AN221" i="4"/>
  <c r="AO221" i="4"/>
  <c r="AP221" i="4"/>
  <c r="AQ221" i="4"/>
  <c r="AR221" i="4"/>
  <c r="AS221" i="4"/>
  <c r="AT221" i="4"/>
  <c r="AU221" i="4"/>
  <c r="AV221" i="4"/>
  <c r="F222" i="4"/>
  <c r="G222" i="4"/>
  <c r="H222" i="4"/>
  <c r="I222" i="4"/>
  <c r="J222" i="4"/>
  <c r="K222" i="4"/>
  <c r="L222" i="4"/>
  <c r="M222" i="4"/>
  <c r="N222" i="4"/>
  <c r="O222" i="4"/>
  <c r="P222" i="4"/>
  <c r="Q222" i="4"/>
  <c r="R222" i="4"/>
  <c r="S222" i="4"/>
  <c r="T222" i="4"/>
  <c r="U222" i="4"/>
  <c r="V222" i="4"/>
  <c r="W222" i="4"/>
  <c r="X222" i="4"/>
  <c r="Y222" i="4"/>
  <c r="Z222" i="4"/>
  <c r="AA222" i="4"/>
  <c r="AB222" i="4"/>
  <c r="AC222" i="4"/>
  <c r="AD222" i="4"/>
  <c r="AE222" i="4"/>
  <c r="AF222" i="4"/>
  <c r="AG222" i="4"/>
  <c r="AH222" i="4"/>
  <c r="AI222" i="4"/>
  <c r="AJ222" i="4"/>
  <c r="AK222" i="4"/>
  <c r="AL222" i="4"/>
  <c r="AM222" i="4"/>
  <c r="AN222" i="4"/>
  <c r="AO222" i="4"/>
  <c r="AP222" i="4"/>
  <c r="AQ222" i="4"/>
  <c r="AR222" i="4"/>
  <c r="AS222" i="4"/>
  <c r="AT222" i="4"/>
  <c r="AU222" i="4"/>
  <c r="AV222" i="4"/>
  <c r="F223" i="4"/>
  <c r="G223" i="4"/>
  <c r="H223" i="4"/>
  <c r="I223" i="4"/>
  <c r="J223" i="4"/>
  <c r="K223" i="4"/>
  <c r="L223" i="4"/>
  <c r="M223" i="4"/>
  <c r="N223" i="4"/>
  <c r="O223" i="4"/>
  <c r="P223" i="4"/>
  <c r="Q223" i="4"/>
  <c r="R223" i="4"/>
  <c r="S223" i="4"/>
  <c r="T223" i="4"/>
  <c r="U223" i="4"/>
  <c r="V223" i="4"/>
  <c r="W223" i="4"/>
  <c r="X223" i="4"/>
  <c r="Y223" i="4"/>
  <c r="Z223" i="4"/>
  <c r="AA223" i="4"/>
  <c r="AB223" i="4"/>
  <c r="AC223" i="4"/>
  <c r="AD223" i="4"/>
  <c r="AE223" i="4"/>
  <c r="AF223" i="4"/>
  <c r="AG223" i="4"/>
  <c r="AH223" i="4"/>
  <c r="AI223" i="4"/>
  <c r="AJ223" i="4"/>
  <c r="AK223" i="4"/>
  <c r="AL223" i="4"/>
  <c r="AM223" i="4"/>
  <c r="AN223" i="4"/>
  <c r="AO223" i="4"/>
  <c r="AP223" i="4"/>
  <c r="AQ223" i="4"/>
  <c r="AR223" i="4"/>
  <c r="AS223" i="4"/>
  <c r="AT223" i="4"/>
  <c r="AU223" i="4"/>
  <c r="AV223" i="4"/>
  <c r="F224" i="4"/>
  <c r="G224" i="4"/>
  <c r="H224" i="4"/>
  <c r="I224" i="4"/>
  <c r="J224" i="4"/>
  <c r="K224" i="4"/>
  <c r="L224" i="4"/>
  <c r="M224" i="4"/>
  <c r="N224" i="4"/>
  <c r="O224" i="4"/>
  <c r="P224" i="4"/>
  <c r="Q224" i="4"/>
  <c r="R224" i="4"/>
  <c r="S224" i="4"/>
  <c r="T224" i="4"/>
  <c r="U224" i="4"/>
  <c r="V224" i="4"/>
  <c r="W224" i="4"/>
  <c r="X224" i="4"/>
  <c r="Y224" i="4"/>
  <c r="Z224" i="4"/>
  <c r="AA224" i="4"/>
  <c r="AB224" i="4"/>
  <c r="AC224" i="4"/>
  <c r="AD224" i="4"/>
  <c r="AE224" i="4"/>
  <c r="AF224" i="4"/>
  <c r="AG224" i="4"/>
  <c r="AH224" i="4"/>
  <c r="AI224" i="4"/>
  <c r="AJ224" i="4"/>
  <c r="AK224" i="4"/>
  <c r="AL224" i="4"/>
  <c r="AM224" i="4"/>
  <c r="AN224" i="4"/>
  <c r="AO224" i="4"/>
  <c r="AP224" i="4"/>
  <c r="AQ224" i="4"/>
  <c r="AR224" i="4"/>
  <c r="AS224" i="4"/>
  <c r="AT224" i="4"/>
  <c r="AU224" i="4"/>
  <c r="AV224" i="4"/>
  <c r="F225" i="4"/>
  <c r="G225" i="4"/>
  <c r="H225" i="4"/>
  <c r="I225" i="4"/>
  <c r="J225" i="4"/>
  <c r="K225" i="4"/>
  <c r="L225" i="4"/>
  <c r="M225" i="4"/>
  <c r="N225" i="4"/>
  <c r="O225" i="4"/>
  <c r="P225" i="4"/>
  <c r="Q225" i="4"/>
  <c r="R225" i="4"/>
  <c r="S225" i="4"/>
  <c r="T225" i="4"/>
  <c r="U225" i="4"/>
  <c r="V225" i="4"/>
  <c r="W225" i="4"/>
  <c r="X225" i="4"/>
  <c r="Y225" i="4"/>
  <c r="Z225" i="4"/>
  <c r="AA225" i="4"/>
  <c r="AB225" i="4"/>
  <c r="AC225" i="4"/>
  <c r="AD225" i="4"/>
  <c r="AE225" i="4"/>
  <c r="AF225" i="4"/>
  <c r="AG225" i="4"/>
  <c r="AH225" i="4"/>
  <c r="AI225" i="4"/>
  <c r="AJ225" i="4"/>
  <c r="AK225" i="4"/>
  <c r="AL225" i="4"/>
  <c r="AM225" i="4"/>
  <c r="AN225" i="4"/>
  <c r="AO225" i="4"/>
  <c r="AP225" i="4"/>
  <c r="AQ225" i="4"/>
  <c r="AR225" i="4"/>
  <c r="AS225" i="4"/>
  <c r="AT225" i="4"/>
  <c r="AU225" i="4"/>
  <c r="AV225" i="4"/>
  <c r="F226" i="4"/>
  <c r="G226" i="4"/>
  <c r="H226" i="4"/>
  <c r="I226" i="4"/>
  <c r="J226" i="4"/>
  <c r="K226" i="4"/>
  <c r="L226" i="4"/>
  <c r="M226" i="4"/>
  <c r="N226" i="4"/>
  <c r="O226" i="4"/>
  <c r="P226" i="4"/>
  <c r="Q226" i="4"/>
  <c r="R226" i="4"/>
  <c r="S226" i="4"/>
  <c r="T226" i="4"/>
  <c r="U226" i="4"/>
  <c r="V226" i="4"/>
  <c r="W226" i="4"/>
  <c r="X226" i="4"/>
  <c r="Y226" i="4"/>
  <c r="Z226" i="4"/>
  <c r="AA226" i="4"/>
  <c r="AB226" i="4"/>
  <c r="AC226" i="4"/>
  <c r="AD226" i="4"/>
  <c r="AE226" i="4"/>
  <c r="AF226" i="4"/>
  <c r="AG226" i="4"/>
  <c r="AH226" i="4"/>
  <c r="AI226" i="4"/>
  <c r="AJ226" i="4"/>
  <c r="AK226" i="4"/>
  <c r="AL226" i="4"/>
  <c r="AM226" i="4"/>
  <c r="AN226" i="4"/>
  <c r="AO226" i="4"/>
  <c r="AP226" i="4"/>
  <c r="AQ226" i="4"/>
  <c r="AR226" i="4"/>
  <c r="AS226" i="4"/>
  <c r="AT226" i="4"/>
  <c r="AU226" i="4"/>
  <c r="AV226" i="4"/>
  <c r="F227" i="4"/>
  <c r="G227" i="4"/>
  <c r="H227" i="4"/>
  <c r="I227" i="4"/>
  <c r="J227" i="4"/>
  <c r="K227" i="4"/>
  <c r="L227" i="4"/>
  <c r="M227" i="4"/>
  <c r="N227" i="4"/>
  <c r="O227" i="4"/>
  <c r="P227" i="4"/>
  <c r="Q227" i="4"/>
  <c r="R227" i="4"/>
  <c r="S227" i="4"/>
  <c r="T227" i="4"/>
  <c r="U227" i="4"/>
  <c r="V227" i="4"/>
  <c r="W227" i="4"/>
  <c r="X227" i="4"/>
  <c r="Y227" i="4"/>
  <c r="Z227" i="4"/>
  <c r="AA227" i="4"/>
  <c r="AB227" i="4"/>
  <c r="AC227" i="4"/>
  <c r="AD227" i="4"/>
  <c r="AE227" i="4"/>
  <c r="AF227" i="4"/>
  <c r="AG227" i="4"/>
  <c r="AH227" i="4"/>
  <c r="AI227" i="4"/>
  <c r="AJ227" i="4"/>
  <c r="AK227" i="4"/>
  <c r="AL227" i="4"/>
  <c r="AM227" i="4"/>
  <c r="AN227" i="4"/>
  <c r="AO227" i="4"/>
  <c r="AP227" i="4"/>
  <c r="AQ227" i="4"/>
  <c r="AR227" i="4"/>
  <c r="AS227" i="4"/>
  <c r="AT227" i="4"/>
  <c r="AU227" i="4"/>
  <c r="AV227" i="4"/>
  <c r="F228" i="4"/>
  <c r="G228" i="4"/>
  <c r="H228" i="4"/>
  <c r="I228" i="4"/>
  <c r="J228" i="4"/>
  <c r="K228" i="4"/>
  <c r="L228" i="4"/>
  <c r="M228" i="4"/>
  <c r="N228" i="4"/>
  <c r="O228" i="4"/>
  <c r="P228" i="4"/>
  <c r="Q228" i="4"/>
  <c r="R228" i="4"/>
  <c r="S228" i="4"/>
  <c r="T228" i="4"/>
  <c r="U228" i="4"/>
  <c r="V228" i="4"/>
  <c r="W228" i="4"/>
  <c r="X228" i="4"/>
  <c r="Y228" i="4"/>
  <c r="Z228" i="4"/>
  <c r="AA228" i="4"/>
  <c r="AB228" i="4"/>
  <c r="AC228" i="4"/>
  <c r="AD228" i="4"/>
  <c r="AE228" i="4"/>
  <c r="AF228" i="4"/>
  <c r="AG228" i="4"/>
  <c r="AH228" i="4"/>
  <c r="AI228" i="4"/>
  <c r="AJ228" i="4"/>
  <c r="AK228" i="4"/>
  <c r="AL228" i="4"/>
  <c r="AM228" i="4"/>
  <c r="AN228" i="4"/>
  <c r="AO228" i="4"/>
  <c r="AP228" i="4"/>
  <c r="AQ228" i="4"/>
  <c r="AR228" i="4"/>
  <c r="AS228" i="4"/>
  <c r="AT228" i="4"/>
  <c r="AU228" i="4"/>
  <c r="AV228" i="4"/>
  <c r="F229" i="4"/>
  <c r="G229" i="4"/>
  <c r="H229" i="4"/>
  <c r="I229" i="4"/>
  <c r="J229" i="4"/>
  <c r="K229" i="4"/>
  <c r="L229" i="4"/>
  <c r="M229" i="4"/>
  <c r="N229" i="4"/>
  <c r="O229" i="4"/>
  <c r="P229" i="4"/>
  <c r="Q229" i="4"/>
  <c r="R229" i="4"/>
  <c r="S229" i="4"/>
  <c r="T229" i="4"/>
  <c r="U229" i="4"/>
  <c r="V229" i="4"/>
  <c r="W229" i="4"/>
  <c r="X229" i="4"/>
  <c r="Y229" i="4"/>
  <c r="Z229" i="4"/>
  <c r="AA229" i="4"/>
  <c r="AB229" i="4"/>
  <c r="AC229" i="4"/>
  <c r="AD229" i="4"/>
  <c r="AE229" i="4"/>
  <c r="AF229" i="4"/>
  <c r="AG229" i="4"/>
  <c r="AH229" i="4"/>
  <c r="AI229" i="4"/>
  <c r="AJ229" i="4"/>
  <c r="AK229" i="4"/>
  <c r="AL229" i="4"/>
  <c r="AM229" i="4"/>
  <c r="AN229" i="4"/>
  <c r="AO229" i="4"/>
  <c r="AP229" i="4"/>
  <c r="AQ229" i="4"/>
  <c r="AR229" i="4"/>
  <c r="AS229" i="4"/>
  <c r="AT229" i="4"/>
  <c r="AU229" i="4"/>
  <c r="AV229" i="4"/>
  <c r="F230" i="4"/>
  <c r="G230" i="4"/>
  <c r="H230" i="4"/>
  <c r="I230" i="4"/>
  <c r="J230" i="4"/>
  <c r="K230" i="4"/>
  <c r="L230" i="4"/>
  <c r="M230" i="4"/>
  <c r="N230" i="4"/>
  <c r="O230" i="4"/>
  <c r="P230" i="4"/>
  <c r="Q230" i="4"/>
  <c r="R230" i="4"/>
  <c r="S230" i="4"/>
  <c r="T230" i="4"/>
  <c r="U230" i="4"/>
  <c r="V230" i="4"/>
  <c r="W230" i="4"/>
  <c r="X230" i="4"/>
  <c r="Y230" i="4"/>
  <c r="Z230" i="4"/>
  <c r="AA230" i="4"/>
  <c r="AB230" i="4"/>
  <c r="AC230" i="4"/>
  <c r="AD230" i="4"/>
  <c r="AE230" i="4"/>
  <c r="AF230" i="4"/>
  <c r="AG230" i="4"/>
  <c r="AH230" i="4"/>
  <c r="AI230" i="4"/>
  <c r="AJ230" i="4"/>
  <c r="AK230" i="4"/>
  <c r="AL230" i="4"/>
  <c r="AM230" i="4"/>
  <c r="AN230" i="4"/>
  <c r="AO230" i="4"/>
  <c r="AP230" i="4"/>
  <c r="AQ230" i="4"/>
  <c r="AR230" i="4"/>
  <c r="AS230" i="4"/>
  <c r="AT230" i="4"/>
  <c r="AU230" i="4"/>
  <c r="AV230" i="4"/>
  <c r="F231" i="4"/>
  <c r="G231" i="4"/>
  <c r="H231" i="4"/>
  <c r="I231" i="4"/>
  <c r="J231" i="4"/>
  <c r="K231" i="4"/>
  <c r="L231" i="4"/>
  <c r="M231" i="4"/>
  <c r="N231" i="4"/>
  <c r="O231" i="4"/>
  <c r="P231" i="4"/>
  <c r="Q231" i="4"/>
  <c r="R231" i="4"/>
  <c r="S231" i="4"/>
  <c r="T231" i="4"/>
  <c r="U231" i="4"/>
  <c r="V231" i="4"/>
  <c r="W231" i="4"/>
  <c r="X231" i="4"/>
  <c r="Y231" i="4"/>
  <c r="Z231" i="4"/>
  <c r="AA231" i="4"/>
  <c r="AB231" i="4"/>
  <c r="AC231" i="4"/>
  <c r="AD231" i="4"/>
  <c r="AE231" i="4"/>
  <c r="AF231" i="4"/>
  <c r="AG231" i="4"/>
  <c r="AH231" i="4"/>
  <c r="AI231" i="4"/>
  <c r="AJ231" i="4"/>
  <c r="AK231" i="4"/>
  <c r="AL231" i="4"/>
  <c r="AM231" i="4"/>
  <c r="AN231" i="4"/>
  <c r="AO231" i="4"/>
  <c r="AP231" i="4"/>
  <c r="AQ231" i="4"/>
  <c r="AR231" i="4"/>
  <c r="AS231" i="4"/>
  <c r="AT231" i="4"/>
  <c r="AU231" i="4"/>
  <c r="AV231" i="4"/>
  <c r="F232" i="4"/>
  <c r="G232" i="4"/>
  <c r="H232" i="4"/>
  <c r="I232" i="4"/>
  <c r="J232" i="4"/>
  <c r="K232" i="4"/>
  <c r="L232" i="4"/>
  <c r="M232" i="4"/>
  <c r="N232" i="4"/>
  <c r="O232" i="4"/>
  <c r="P232" i="4"/>
  <c r="Q232" i="4"/>
  <c r="R232" i="4"/>
  <c r="S232" i="4"/>
  <c r="T232" i="4"/>
  <c r="U232" i="4"/>
  <c r="V232" i="4"/>
  <c r="W232" i="4"/>
  <c r="X232" i="4"/>
  <c r="Y232" i="4"/>
  <c r="Z232" i="4"/>
  <c r="AA232" i="4"/>
  <c r="AB232" i="4"/>
  <c r="AC232" i="4"/>
  <c r="AD232" i="4"/>
  <c r="AE232" i="4"/>
  <c r="AF232" i="4"/>
  <c r="AG232" i="4"/>
  <c r="AH232" i="4"/>
  <c r="AI232" i="4"/>
  <c r="AJ232" i="4"/>
  <c r="AK232" i="4"/>
  <c r="AL232" i="4"/>
  <c r="AM232" i="4"/>
  <c r="AN232" i="4"/>
  <c r="AO232" i="4"/>
  <c r="AP232" i="4"/>
  <c r="AQ232" i="4"/>
  <c r="AR232" i="4"/>
  <c r="AS232" i="4"/>
  <c r="AT232" i="4"/>
  <c r="AU232" i="4"/>
  <c r="AV232" i="4"/>
  <c r="F233" i="4"/>
  <c r="G233" i="4"/>
  <c r="H233" i="4"/>
  <c r="I233" i="4"/>
  <c r="J233" i="4"/>
  <c r="K233" i="4"/>
  <c r="L233" i="4"/>
  <c r="M233" i="4"/>
  <c r="N233" i="4"/>
  <c r="O233" i="4"/>
  <c r="P233" i="4"/>
  <c r="Q233" i="4"/>
  <c r="R233" i="4"/>
  <c r="S233" i="4"/>
  <c r="T233" i="4"/>
  <c r="U233" i="4"/>
  <c r="V233" i="4"/>
  <c r="W233" i="4"/>
  <c r="X233" i="4"/>
  <c r="Y233" i="4"/>
  <c r="Z233" i="4"/>
  <c r="AA233" i="4"/>
  <c r="AB233" i="4"/>
  <c r="AC233" i="4"/>
  <c r="AD233" i="4"/>
  <c r="AE233" i="4"/>
  <c r="AF233" i="4"/>
  <c r="AG233" i="4"/>
  <c r="AH233" i="4"/>
  <c r="AI233" i="4"/>
  <c r="AJ233" i="4"/>
  <c r="AK233" i="4"/>
  <c r="AL233" i="4"/>
  <c r="AM233" i="4"/>
  <c r="AN233" i="4"/>
  <c r="AO233" i="4"/>
  <c r="AP233" i="4"/>
  <c r="AQ233" i="4"/>
  <c r="AR233" i="4"/>
  <c r="AS233" i="4"/>
  <c r="AT233" i="4"/>
  <c r="AU233" i="4"/>
  <c r="AV233" i="4"/>
  <c r="F234" i="4"/>
  <c r="G234" i="4"/>
  <c r="H234" i="4"/>
  <c r="I234" i="4"/>
  <c r="J234" i="4"/>
  <c r="K234" i="4"/>
  <c r="L234" i="4"/>
  <c r="M234" i="4"/>
  <c r="N234" i="4"/>
  <c r="O234" i="4"/>
  <c r="P234" i="4"/>
  <c r="Q234" i="4"/>
  <c r="R234" i="4"/>
  <c r="S234" i="4"/>
  <c r="T234" i="4"/>
  <c r="U234" i="4"/>
  <c r="V234" i="4"/>
  <c r="W234" i="4"/>
  <c r="X234" i="4"/>
  <c r="Y234" i="4"/>
  <c r="Z234" i="4"/>
  <c r="AA234" i="4"/>
  <c r="AB234" i="4"/>
  <c r="AC234" i="4"/>
  <c r="AD234" i="4"/>
  <c r="AE234" i="4"/>
  <c r="AF234" i="4"/>
  <c r="AG234" i="4"/>
  <c r="AH234" i="4"/>
  <c r="AI234" i="4"/>
  <c r="AJ234" i="4"/>
  <c r="AK234" i="4"/>
  <c r="AL234" i="4"/>
  <c r="AM234" i="4"/>
  <c r="AN234" i="4"/>
  <c r="AO234" i="4"/>
  <c r="AP234" i="4"/>
  <c r="AQ234" i="4"/>
  <c r="AR234" i="4"/>
  <c r="AS234" i="4"/>
  <c r="AT234" i="4"/>
  <c r="AU234" i="4"/>
  <c r="AV234" i="4"/>
  <c r="F235" i="4"/>
  <c r="G235" i="4"/>
  <c r="H235" i="4"/>
  <c r="I235" i="4"/>
  <c r="J235" i="4"/>
  <c r="K235" i="4"/>
  <c r="L235" i="4"/>
  <c r="M235" i="4"/>
  <c r="N235" i="4"/>
  <c r="O235" i="4"/>
  <c r="P235" i="4"/>
  <c r="Q235" i="4"/>
  <c r="R235" i="4"/>
  <c r="S235" i="4"/>
  <c r="T235" i="4"/>
  <c r="U235" i="4"/>
  <c r="V235" i="4"/>
  <c r="W235" i="4"/>
  <c r="X235" i="4"/>
  <c r="Y235" i="4"/>
  <c r="Z235" i="4"/>
  <c r="AA235" i="4"/>
  <c r="AB235" i="4"/>
  <c r="AC235" i="4"/>
  <c r="AD235" i="4"/>
  <c r="AE235" i="4"/>
  <c r="AF235" i="4"/>
  <c r="AG235" i="4"/>
  <c r="AH235" i="4"/>
  <c r="AI235" i="4"/>
  <c r="AJ235" i="4"/>
  <c r="AK235" i="4"/>
  <c r="AL235" i="4"/>
  <c r="AM235" i="4"/>
  <c r="AN235" i="4"/>
  <c r="AO235" i="4"/>
  <c r="AP235" i="4"/>
  <c r="AQ235" i="4"/>
  <c r="AR235" i="4"/>
  <c r="AS235" i="4"/>
  <c r="AT235" i="4"/>
  <c r="AU235" i="4"/>
  <c r="AV235" i="4"/>
  <c r="F236" i="4"/>
  <c r="G236" i="4"/>
  <c r="H236" i="4"/>
  <c r="I236" i="4"/>
  <c r="J236" i="4"/>
  <c r="K236" i="4"/>
  <c r="L236" i="4"/>
  <c r="M236" i="4"/>
  <c r="N236" i="4"/>
  <c r="O236" i="4"/>
  <c r="P236" i="4"/>
  <c r="Q236" i="4"/>
  <c r="R236" i="4"/>
  <c r="S236" i="4"/>
  <c r="T236" i="4"/>
  <c r="U236" i="4"/>
  <c r="V236" i="4"/>
  <c r="W236" i="4"/>
  <c r="X236" i="4"/>
  <c r="Y236" i="4"/>
  <c r="Z236" i="4"/>
  <c r="AA236" i="4"/>
  <c r="AB236" i="4"/>
  <c r="AC236" i="4"/>
  <c r="AD236" i="4"/>
  <c r="AE236" i="4"/>
  <c r="AF236" i="4"/>
  <c r="AG236" i="4"/>
  <c r="AH236" i="4"/>
  <c r="AI236" i="4"/>
  <c r="AJ236" i="4"/>
  <c r="AK236" i="4"/>
  <c r="AL236" i="4"/>
  <c r="AM236" i="4"/>
  <c r="AN236" i="4"/>
  <c r="AO236" i="4"/>
  <c r="AP236" i="4"/>
  <c r="AQ236" i="4"/>
  <c r="AR236" i="4"/>
  <c r="AS236" i="4"/>
  <c r="AT236" i="4"/>
  <c r="AU236" i="4"/>
  <c r="AV236" i="4"/>
  <c r="F237" i="4"/>
  <c r="G237" i="4"/>
  <c r="H237" i="4"/>
  <c r="I237" i="4"/>
  <c r="J237" i="4"/>
  <c r="K237" i="4"/>
  <c r="L237" i="4"/>
  <c r="M237" i="4"/>
  <c r="N237" i="4"/>
  <c r="O237" i="4"/>
  <c r="P237" i="4"/>
  <c r="Q237" i="4"/>
  <c r="R237" i="4"/>
  <c r="S237" i="4"/>
  <c r="T237" i="4"/>
  <c r="U237" i="4"/>
  <c r="V237" i="4"/>
  <c r="W237" i="4"/>
  <c r="X237" i="4"/>
  <c r="Y237" i="4"/>
  <c r="Z237" i="4"/>
  <c r="AA237" i="4"/>
  <c r="AB237" i="4"/>
  <c r="AC237" i="4"/>
  <c r="AD237" i="4"/>
  <c r="AE237" i="4"/>
  <c r="AF237" i="4"/>
  <c r="AG237" i="4"/>
  <c r="AH237" i="4"/>
  <c r="AI237" i="4"/>
  <c r="AJ237" i="4"/>
  <c r="AK237" i="4"/>
  <c r="AL237" i="4"/>
  <c r="AM237" i="4"/>
  <c r="AN237" i="4"/>
  <c r="AO237" i="4"/>
  <c r="AP237" i="4"/>
  <c r="AQ237" i="4"/>
  <c r="AR237" i="4"/>
  <c r="AS237" i="4"/>
  <c r="AT237" i="4"/>
  <c r="AU237" i="4"/>
  <c r="AV237" i="4"/>
  <c r="F238" i="4"/>
  <c r="G238" i="4"/>
  <c r="H238" i="4"/>
  <c r="I238" i="4"/>
  <c r="J238" i="4"/>
  <c r="K238" i="4"/>
  <c r="L238" i="4"/>
  <c r="M238" i="4"/>
  <c r="N238" i="4"/>
  <c r="O238" i="4"/>
  <c r="P238" i="4"/>
  <c r="Q238" i="4"/>
  <c r="R238" i="4"/>
  <c r="S238" i="4"/>
  <c r="T238" i="4"/>
  <c r="U238" i="4"/>
  <c r="V238" i="4"/>
  <c r="W238" i="4"/>
  <c r="X238" i="4"/>
  <c r="Y238" i="4"/>
  <c r="Z238" i="4"/>
  <c r="AA238" i="4"/>
  <c r="AB238" i="4"/>
  <c r="AC238" i="4"/>
  <c r="AD238" i="4"/>
  <c r="AE238" i="4"/>
  <c r="AF238" i="4"/>
  <c r="AG238" i="4"/>
  <c r="AH238" i="4"/>
  <c r="AI238" i="4"/>
  <c r="AJ238" i="4"/>
  <c r="AK238" i="4"/>
  <c r="AL238" i="4"/>
  <c r="AM238" i="4"/>
  <c r="AN238" i="4"/>
  <c r="AO238" i="4"/>
  <c r="AP238" i="4"/>
  <c r="AQ238" i="4"/>
  <c r="AR238" i="4"/>
  <c r="AS238" i="4"/>
  <c r="AT238" i="4"/>
  <c r="AU238" i="4"/>
  <c r="AV238" i="4"/>
  <c r="F239" i="4"/>
  <c r="G239" i="4"/>
  <c r="H239" i="4"/>
  <c r="I239" i="4"/>
  <c r="J239" i="4"/>
  <c r="K239" i="4"/>
  <c r="L239" i="4"/>
  <c r="M239" i="4"/>
  <c r="N239" i="4"/>
  <c r="O239" i="4"/>
  <c r="P239" i="4"/>
  <c r="Q239" i="4"/>
  <c r="R239" i="4"/>
  <c r="S239" i="4"/>
  <c r="T239" i="4"/>
  <c r="U239" i="4"/>
  <c r="V239" i="4"/>
  <c r="W239" i="4"/>
  <c r="X239" i="4"/>
  <c r="Y239" i="4"/>
  <c r="Z239" i="4"/>
  <c r="AA239" i="4"/>
  <c r="AB239" i="4"/>
  <c r="AC239" i="4"/>
  <c r="AD239" i="4"/>
  <c r="AE239" i="4"/>
  <c r="AF239" i="4"/>
  <c r="AG239" i="4"/>
  <c r="AH239" i="4"/>
  <c r="AI239" i="4"/>
  <c r="AJ239" i="4"/>
  <c r="AK239" i="4"/>
  <c r="AL239" i="4"/>
  <c r="AM239" i="4"/>
  <c r="AN239" i="4"/>
  <c r="AO239" i="4"/>
  <c r="AP239" i="4"/>
  <c r="AQ239" i="4"/>
  <c r="AR239" i="4"/>
  <c r="AS239" i="4"/>
  <c r="AT239" i="4"/>
  <c r="AU239" i="4"/>
  <c r="AV239" i="4"/>
  <c r="F240" i="4"/>
  <c r="G240" i="4"/>
  <c r="H240" i="4"/>
  <c r="I240" i="4"/>
  <c r="J240" i="4"/>
  <c r="K240" i="4"/>
  <c r="L240" i="4"/>
  <c r="M240" i="4"/>
  <c r="N240" i="4"/>
  <c r="O240" i="4"/>
  <c r="P240" i="4"/>
  <c r="Q240" i="4"/>
  <c r="R240" i="4"/>
  <c r="S240" i="4"/>
  <c r="T240" i="4"/>
  <c r="U240" i="4"/>
  <c r="V240" i="4"/>
  <c r="W240" i="4"/>
  <c r="X240" i="4"/>
  <c r="Y240" i="4"/>
  <c r="Z240" i="4"/>
  <c r="AA240" i="4"/>
  <c r="AB240" i="4"/>
  <c r="AC240" i="4"/>
  <c r="AD240" i="4"/>
  <c r="AE240" i="4"/>
  <c r="AF240" i="4"/>
  <c r="AG240" i="4"/>
  <c r="AH240" i="4"/>
  <c r="AI240" i="4"/>
  <c r="AJ240" i="4"/>
  <c r="AK240" i="4"/>
  <c r="AL240" i="4"/>
  <c r="AM240" i="4"/>
  <c r="AN240" i="4"/>
  <c r="AO240" i="4"/>
  <c r="AP240" i="4"/>
  <c r="AQ240" i="4"/>
  <c r="AR240" i="4"/>
  <c r="AS240" i="4"/>
  <c r="AT240" i="4"/>
  <c r="AU240" i="4"/>
  <c r="AV240" i="4"/>
  <c r="F241" i="4"/>
  <c r="G241" i="4"/>
  <c r="H241" i="4"/>
  <c r="I241" i="4"/>
  <c r="J241" i="4"/>
  <c r="K241" i="4"/>
  <c r="L241" i="4"/>
  <c r="M241" i="4"/>
  <c r="N241" i="4"/>
  <c r="O241" i="4"/>
  <c r="P241" i="4"/>
  <c r="Q241" i="4"/>
  <c r="R241" i="4"/>
  <c r="S241" i="4"/>
  <c r="T241" i="4"/>
  <c r="U241" i="4"/>
  <c r="V241" i="4"/>
  <c r="W241" i="4"/>
  <c r="X241" i="4"/>
  <c r="Y241" i="4"/>
  <c r="Z241" i="4"/>
  <c r="AA241" i="4"/>
  <c r="AB241" i="4"/>
  <c r="AC241" i="4"/>
  <c r="AD241" i="4"/>
  <c r="AE241" i="4"/>
  <c r="AF241" i="4"/>
  <c r="AG241" i="4"/>
  <c r="AH241" i="4"/>
  <c r="AI241" i="4"/>
  <c r="AJ241" i="4"/>
  <c r="AK241" i="4"/>
  <c r="AL241" i="4"/>
  <c r="AM241" i="4"/>
  <c r="AN241" i="4"/>
  <c r="AO241" i="4"/>
  <c r="AP241" i="4"/>
  <c r="AQ241" i="4"/>
  <c r="AR241" i="4"/>
  <c r="AS241" i="4"/>
  <c r="AT241" i="4"/>
  <c r="AU241" i="4"/>
  <c r="AV241" i="4"/>
  <c r="F242" i="4"/>
  <c r="G242" i="4"/>
  <c r="H242" i="4"/>
  <c r="I242" i="4"/>
  <c r="J242" i="4"/>
  <c r="K242" i="4"/>
  <c r="L242" i="4"/>
  <c r="M242" i="4"/>
  <c r="N242" i="4"/>
  <c r="O242" i="4"/>
  <c r="P242" i="4"/>
  <c r="Q242" i="4"/>
  <c r="R242" i="4"/>
  <c r="S242" i="4"/>
  <c r="T242" i="4"/>
  <c r="U242" i="4"/>
  <c r="V242" i="4"/>
  <c r="W242" i="4"/>
  <c r="X242" i="4"/>
  <c r="Y242" i="4"/>
  <c r="Z242" i="4"/>
  <c r="AA242" i="4"/>
  <c r="AB242" i="4"/>
  <c r="AC242" i="4"/>
  <c r="AD242" i="4"/>
  <c r="AE242" i="4"/>
  <c r="AF242" i="4"/>
  <c r="AG242" i="4"/>
  <c r="AH242" i="4"/>
  <c r="AI242" i="4"/>
  <c r="AJ242" i="4"/>
  <c r="AK242" i="4"/>
  <c r="AL242" i="4"/>
  <c r="AM242" i="4"/>
  <c r="AN242" i="4"/>
  <c r="AO242" i="4"/>
  <c r="AP242" i="4"/>
  <c r="AQ242" i="4"/>
  <c r="AR242" i="4"/>
  <c r="AS242" i="4"/>
  <c r="AT242" i="4"/>
  <c r="AU242" i="4"/>
  <c r="AV242" i="4"/>
  <c r="F243" i="4"/>
  <c r="G243" i="4"/>
  <c r="H243" i="4"/>
  <c r="I243" i="4"/>
  <c r="J243" i="4"/>
  <c r="K243" i="4"/>
  <c r="L243" i="4"/>
  <c r="M243" i="4"/>
  <c r="N243" i="4"/>
  <c r="O243" i="4"/>
  <c r="P243" i="4"/>
  <c r="Q243" i="4"/>
  <c r="R243" i="4"/>
  <c r="S243" i="4"/>
  <c r="T243" i="4"/>
  <c r="U243" i="4"/>
  <c r="V243" i="4"/>
  <c r="W243" i="4"/>
  <c r="X243" i="4"/>
  <c r="Y243" i="4"/>
  <c r="Z243" i="4"/>
  <c r="AA243" i="4"/>
  <c r="AB243" i="4"/>
  <c r="AC243" i="4"/>
  <c r="AD243" i="4"/>
  <c r="AE243" i="4"/>
  <c r="AF243" i="4"/>
  <c r="AG243" i="4"/>
  <c r="AH243" i="4"/>
  <c r="AI243" i="4"/>
  <c r="AJ243" i="4"/>
  <c r="AK243" i="4"/>
  <c r="AL243" i="4"/>
  <c r="AM243" i="4"/>
  <c r="AN243" i="4"/>
  <c r="AO243" i="4"/>
  <c r="AP243" i="4"/>
  <c r="AQ243" i="4"/>
  <c r="AR243" i="4"/>
  <c r="AS243" i="4"/>
  <c r="AT243" i="4"/>
  <c r="AU243" i="4"/>
  <c r="AV243" i="4"/>
  <c r="F244" i="4"/>
  <c r="G244" i="4"/>
  <c r="H244" i="4"/>
  <c r="I244" i="4"/>
  <c r="J244" i="4"/>
  <c r="K244" i="4"/>
  <c r="L244" i="4"/>
  <c r="M244" i="4"/>
  <c r="N244" i="4"/>
  <c r="O244" i="4"/>
  <c r="P244" i="4"/>
  <c r="Q244" i="4"/>
  <c r="R244" i="4"/>
  <c r="S244" i="4"/>
  <c r="T244" i="4"/>
  <c r="U244" i="4"/>
  <c r="V244" i="4"/>
  <c r="W244" i="4"/>
  <c r="X244" i="4"/>
  <c r="Y244" i="4"/>
  <c r="Z244" i="4"/>
  <c r="AA244" i="4"/>
  <c r="AB244" i="4"/>
  <c r="AC244" i="4"/>
  <c r="AD244" i="4"/>
  <c r="AE244" i="4"/>
  <c r="AF244" i="4"/>
  <c r="AG244" i="4"/>
  <c r="AH244" i="4"/>
  <c r="AI244" i="4"/>
  <c r="AJ244" i="4"/>
  <c r="AK244" i="4"/>
  <c r="AL244" i="4"/>
  <c r="AM244" i="4"/>
  <c r="AN244" i="4"/>
  <c r="AO244" i="4"/>
  <c r="AP244" i="4"/>
  <c r="AQ244" i="4"/>
  <c r="AR244" i="4"/>
  <c r="AS244" i="4"/>
  <c r="AT244" i="4"/>
  <c r="AU244" i="4"/>
  <c r="AV244" i="4"/>
  <c r="F245" i="4"/>
  <c r="G245" i="4"/>
  <c r="H245" i="4"/>
  <c r="I245" i="4"/>
  <c r="J245" i="4"/>
  <c r="K245" i="4"/>
  <c r="L245" i="4"/>
  <c r="M245" i="4"/>
  <c r="N245" i="4"/>
  <c r="O245" i="4"/>
  <c r="P245" i="4"/>
  <c r="Q245" i="4"/>
  <c r="R245" i="4"/>
  <c r="S245" i="4"/>
  <c r="T245" i="4"/>
  <c r="U245" i="4"/>
  <c r="V245" i="4"/>
  <c r="W245" i="4"/>
  <c r="X245" i="4"/>
  <c r="Y245" i="4"/>
  <c r="Z245" i="4"/>
  <c r="AA245" i="4"/>
  <c r="AB245" i="4"/>
  <c r="AC245" i="4"/>
  <c r="AD245" i="4"/>
  <c r="AE245" i="4"/>
  <c r="AF245" i="4"/>
  <c r="AG245" i="4"/>
  <c r="AH245" i="4"/>
  <c r="AI245" i="4"/>
  <c r="AJ245" i="4"/>
  <c r="AK245" i="4"/>
  <c r="AL245" i="4"/>
  <c r="AM245" i="4"/>
  <c r="AN245" i="4"/>
  <c r="AO245" i="4"/>
  <c r="AP245" i="4"/>
  <c r="AQ245" i="4"/>
  <c r="AR245" i="4"/>
  <c r="AS245" i="4"/>
  <c r="AT245" i="4"/>
  <c r="AU245" i="4"/>
  <c r="AV245" i="4"/>
  <c r="F246" i="4"/>
  <c r="G246" i="4"/>
  <c r="H246" i="4"/>
  <c r="I246" i="4"/>
  <c r="J246" i="4"/>
  <c r="K246" i="4"/>
  <c r="L246" i="4"/>
  <c r="M246" i="4"/>
  <c r="N246" i="4"/>
  <c r="O246" i="4"/>
  <c r="P246" i="4"/>
  <c r="Q246" i="4"/>
  <c r="R246" i="4"/>
  <c r="S246" i="4"/>
  <c r="T246" i="4"/>
  <c r="U246" i="4"/>
  <c r="V246" i="4"/>
  <c r="W246" i="4"/>
  <c r="X246" i="4"/>
  <c r="Y246" i="4"/>
  <c r="Z246" i="4"/>
  <c r="AA246" i="4"/>
  <c r="AB246" i="4"/>
  <c r="AC246" i="4"/>
  <c r="AD246" i="4"/>
  <c r="AE246" i="4"/>
  <c r="AF246" i="4"/>
  <c r="AG246" i="4"/>
  <c r="AH246" i="4"/>
  <c r="AI246" i="4"/>
  <c r="AJ246" i="4"/>
  <c r="AK246" i="4"/>
  <c r="AL246" i="4"/>
  <c r="AM246" i="4"/>
  <c r="AN246" i="4"/>
  <c r="AO246" i="4"/>
  <c r="AP246" i="4"/>
  <c r="AQ246" i="4"/>
  <c r="AR246" i="4"/>
  <c r="AS246" i="4"/>
  <c r="AT246" i="4"/>
  <c r="AU246" i="4"/>
  <c r="AV246" i="4"/>
  <c r="F247" i="4"/>
  <c r="G247" i="4"/>
  <c r="H247" i="4"/>
  <c r="I247" i="4"/>
  <c r="J247" i="4"/>
  <c r="K247" i="4"/>
  <c r="L247" i="4"/>
  <c r="M247" i="4"/>
  <c r="N247" i="4"/>
  <c r="O247" i="4"/>
  <c r="P247" i="4"/>
  <c r="Q247" i="4"/>
  <c r="R247" i="4"/>
  <c r="S247" i="4"/>
  <c r="T247" i="4"/>
  <c r="U247" i="4"/>
  <c r="V247" i="4"/>
  <c r="W247" i="4"/>
  <c r="X247" i="4"/>
  <c r="Y247" i="4"/>
  <c r="Z247" i="4"/>
  <c r="AA247" i="4"/>
  <c r="AB247" i="4"/>
  <c r="AC247" i="4"/>
  <c r="AD247" i="4"/>
  <c r="AE247" i="4"/>
  <c r="AF247" i="4"/>
  <c r="AG247" i="4"/>
  <c r="AH247" i="4"/>
  <c r="AI247" i="4"/>
  <c r="AJ247" i="4"/>
  <c r="AK247" i="4"/>
  <c r="AL247" i="4"/>
  <c r="AM247" i="4"/>
  <c r="AN247" i="4"/>
  <c r="AO247" i="4"/>
  <c r="AP247" i="4"/>
  <c r="AQ247" i="4"/>
  <c r="AR247" i="4"/>
  <c r="AS247" i="4"/>
  <c r="AT247" i="4"/>
  <c r="AU247" i="4"/>
  <c r="AV247" i="4"/>
  <c r="F248" i="4"/>
  <c r="G248" i="4"/>
  <c r="H248" i="4"/>
  <c r="I248" i="4"/>
  <c r="J248" i="4"/>
  <c r="K248" i="4"/>
  <c r="L248" i="4"/>
  <c r="M248" i="4"/>
  <c r="N248" i="4"/>
  <c r="O248" i="4"/>
  <c r="P248" i="4"/>
  <c r="Q248" i="4"/>
  <c r="R248" i="4"/>
  <c r="S248" i="4"/>
  <c r="T248" i="4"/>
  <c r="U248" i="4"/>
  <c r="V248" i="4"/>
  <c r="W248" i="4"/>
  <c r="X248" i="4"/>
  <c r="Y248" i="4"/>
  <c r="Z248" i="4"/>
  <c r="AA248" i="4"/>
  <c r="AB248" i="4"/>
  <c r="AC248" i="4"/>
  <c r="AD248" i="4"/>
  <c r="AE248" i="4"/>
  <c r="AF248" i="4"/>
  <c r="AG248" i="4"/>
  <c r="AH248" i="4"/>
  <c r="AI248" i="4"/>
  <c r="AJ248" i="4"/>
  <c r="AK248" i="4"/>
  <c r="AL248" i="4"/>
  <c r="AM248" i="4"/>
  <c r="AN248" i="4"/>
  <c r="AO248" i="4"/>
  <c r="AP248" i="4"/>
  <c r="AQ248" i="4"/>
  <c r="AR248" i="4"/>
  <c r="AS248" i="4"/>
  <c r="AT248" i="4"/>
  <c r="AU248" i="4"/>
  <c r="AV248" i="4"/>
  <c r="F249" i="4"/>
  <c r="G249" i="4"/>
  <c r="H249" i="4"/>
  <c r="I249" i="4"/>
  <c r="J249" i="4"/>
  <c r="K249" i="4"/>
  <c r="L249" i="4"/>
  <c r="M249" i="4"/>
  <c r="N249" i="4"/>
  <c r="O249" i="4"/>
  <c r="P249" i="4"/>
  <c r="Q249" i="4"/>
  <c r="R249" i="4"/>
  <c r="S249" i="4"/>
  <c r="T249" i="4"/>
  <c r="U249" i="4"/>
  <c r="V249" i="4"/>
  <c r="W249" i="4"/>
  <c r="X249" i="4"/>
  <c r="Y249" i="4"/>
  <c r="Z249" i="4"/>
  <c r="AA249" i="4"/>
  <c r="AB249" i="4"/>
  <c r="AC249" i="4"/>
  <c r="AD249" i="4"/>
  <c r="AE249" i="4"/>
  <c r="AF249" i="4"/>
  <c r="AG249" i="4"/>
  <c r="AH249" i="4"/>
  <c r="AI249" i="4"/>
  <c r="AJ249" i="4"/>
  <c r="AK249" i="4"/>
  <c r="AL249" i="4"/>
  <c r="AM249" i="4"/>
  <c r="AN249" i="4"/>
  <c r="AO249" i="4"/>
  <c r="AP249" i="4"/>
  <c r="AQ249" i="4"/>
  <c r="AR249" i="4"/>
  <c r="AS249" i="4"/>
  <c r="AT249" i="4"/>
  <c r="AU249" i="4"/>
  <c r="AV249" i="4"/>
  <c r="F250" i="4"/>
  <c r="G250" i="4"/>
  <c r="H250" i="4"/>
  <c r="I250" i="4"/>
  <c r="J250" i="4"/>
  <c r="K250" i="4"/>
  <c r="L250" i="4"/>
  <c r="M250" i="4"/>
  <c r="N250" i="4"/>
  <c r="O250" i="4"/>
  <c r="P250" i="4"/>
  <c r="Q250" i="4"/>
  <c r="R250" i="4"/>
  <c r="S250" i="4"/>
  <c r="T250" i="4"/>
  <c r="U250" i="4"/>
  <c r="V250" i="4"/>
  <c r="W250" i="4"/>
  <c r="X250" i="4"/>
  <c r="Y250" i="4"/>
  <c r="Z250" i="4"/>
  <c r="AA250" i="4"/>
  <c r="AB250" i="4"/>
  <c r="AC250" i="4"/>
  <c r="AD250" i="4"/>
  <c r="AE250" i="4"/>
  <c r="AF250" i="4"/>
  <c r="AG250" i="4"/>
  <c r="AH250" i="4"/>
  <c r="AI250" i="4"/>
  <c r="AJ250" i="4"/>
  <c r="AK250" i="4"/>
  <c r="AL250" i="4"/>
  <c r="AM250" i="4"/>
  <c r="AN250" i="4"/>
  <c r="AO250" i="4"/>
  <c r="AP250" i="4"/>
  <c r="AQ250" i="4"/>
  <c r="AR250" i="4"/>
  <c r="AS250" i="4"/>
  <c r="AT250" i="4"/>
  <c r="AU250" i="4"/>
  <c r="AV250" i="4"/>
  <c r="F251" i="4"/>
  <c r="G251" i="4"/>
  <c r="H251" i="4"/>
  <c r="I251" i="4"/>
  <c r="J251" i="4"/>
  <c r="K251" i="4"/>
  <c r="L251" i="4"/>
  <c r="M251" i="4"/>
  <c r="N251" i="4"/>
  <c r="O251" i="4"/>
  <c r="P251" i="4"/>
  <c r="Q251" i="4"/>
  <c r="R251" i="4"/>
  <c r="S251" i="4"/>
  <c r="T251" i="4"/>
  <c r="U251" i="4"/>
  <c r="V251" i="4"/>
  <c r="W251" i="4"/>
  <c r="X251" i="4"/>
  <c r="Y251" i="4"/>
  <c r="Z251" i="4"/>
  <c r="AA251" i="4"/>
  <c r="AB251" i="4"/>
  <c r="AC251" i="4"/>
  <c r="AD251" i="4"/>
  <c r="AE251" i="4"/>
  <c r="AF251" i="4"/>
  <c r="AG251" i="4"/>
  <c r="AH251" i="4"/>
  <c r="AI251" i="4"/>
  <c r="AJ251" i="4"/>
  <c r="AK251" i="4"/>
  <c r="AL251" i="4"/>
  <c r="AM251" i="4"/>
  <c r="AN251" i="4"/>
  <c r="AO251" i="4"/>
  <c r="AP251" i="4"/>
  <c r="AQ251" i="4"/>
  <c r="AR251" i="4"/>
  <c r="AS251" i="4"/>
  <c r="AT251" i="4"/>
  <c r="AU251" i="4"/>
  <c r="AV251" i="4"/>
  <c r="F252" i="4"/>
  <c r="G252" i="4"/>
  <c r="H252" i="4"/>
  <c r="I252" i="4"/>
  <c r="J252" i="4"/>
  <c r="K252" i="4"/>
  <c r="L252" i="4"/>
  <c r="M252" i="4"/>
  <c r="N252" i="4"/>
  <c r="O252" i="4"/>
  <c r="P252" i="4"/>
  <c r="Q252" i="4"/>
  <c r="R252" i="4"/>
  <c r="S252" i="4"/>
  <c r="T252" i="4"/>
  <c r="U252" i="4"/>
  <c r="V252" i="4"/>
  <c r="W252" i="4"/>
  <c r="X252" i="4"/>
  <c r="Y252" i="4"/>
  <c r="Z252" i="4"/>
  <c r="AA252" i="4"/>
  <c r="AB252" i="4"/>
  <c r="AC252" i="4"/>
  <c r="AD252" i="4"/>
  <c r="AE252" i="4"/>
  <c r="AF252" i="4"/>
  <c r="AG252" i="4"/>
  <c r="AH252" i="4"/>
  <c r="AI252" i="4"/>
  <c r="AJ252" i="4"/>
  <c r="AK252" i="4"/>
  <c r="AL252" i="4"/>
  <c r="AM252" i="4"/>
  <c r="AN252" i="4"/>
  <c r="AO252" i="4"/>
  <c r="AP252" i="4"/>
  <c r="AQ252" i="4"/>
  <c r="AR252" i="4"/>
  <c r="AS252" i="4"/>
  <c r="AT252" i="4"/>
  <c r="AU252" i="4"/>
  <c r="AV252" i="4"/>
  <c r="F253" i="4"/>
  <c r="G253" i="4"/>
  <c r="H253" i="4"/>
  <c r="I253" i="4"/>
  <c r="J253" i="4"/>
  <c r="K253" i="4"/>
  <c r="L253" i="4"/>
  <c r="M253" i="4"/>
  <c r="N253" i="4"/>
  <c r="O253" i="4"/>
  <c r="P253" i="4"/>
  <c r="Q253" i="4"/>
  <c r="R253" i="4"/>
  <c r="S253" i="4"/>
  <c r="T253" i="4"/>
  <c r="U253" i="4"/>
  <c r="V253" i="4"/>
  <c r="W253" i="4"/>
  <c r="X253" i="4"/>
  <c r="Y253" i="4"/>
  <c r="Z253" i="4"/>
  <c r="AA253" i="4"/>
  <c r="AB253" i="4"/>
  <c r="AC253" i="4"/>
  <c r="AD253" i="4"/>
  <c r="AE253" i="4"/>
  <c r="AF253" i="4"/>
  <c r="AG253" i="4"/>
  <c r="AH253" i="4"/>
  <c r="AI253" i="4"/>
  <c r="AJ253" i="4"/>
  <c r="AK253" i="4"/>
  <c r="AL253" i="4"/>
  <c r="AM253" i="4"/>
  <c r="AN253" i="4"/>
  <c r="AO253" i="4"/>
  <c r="AP253" i="4"/>
  <c r="AQ253" i="4"/>
  <c r="AR253" i="4"/>
  <c r="AS253" i="4"/>
  <c r="AT253" i="4"/>
  <c r="AU253" i="4"/>
  <c r="AV253" i="4"/>
  <c r="F254" i="4"/>
  <c r="G254" i="4"/>
  <c r="H254" i="4"/>
  <c r="I254" i="4"/>
  <c r="J254" i="4"/>
  <c r="K254" i="4"/>
  <c r="L254" i="4"/>
  <c r="M254" i="4"/>
  <c r="N254" i="4"/>
  <c r="O254" i="4"/>
  <c r="P254" i="4"/>
  <c r="Q254" i="4"/>
  <c r="R254" i="4"/>
  <c r="S254" i="4"/>
  <c r="T254" i="4"/>
  <c r="U254" i="4"/>
  <c r="V254" i="4"/>
  <c r="W254" i="4"/>
  <c r="X254" i="4"/>
  <c r="Y254" i="4"/>
  <c r="Z254" i="4"/>
  <c r="AA254" i="4"/>
  <c r="AB254" i="4"/>
  <c r="AC254" i="4"/>
  <c r="AD254" i="4"/>
  <c r="AE254" i="4"/>
  <c r="AF254" i="4"/>
  <c r="AG254" i="4"/>
  <c r="AH254" i="4"/>
  <c r="AI254" i="4"/>
  <c r="AJ254" i="4"/>
  <c r="AK254" i="4"/>
  <c r="AL254" i="4"/>
  <c r="AM254" i="4"/>
  <c r="AN254" i="4"/>
  <c r="AO254" i="4"/>
  <c r="AP254" i="4"/>
  <c r="AQ254" i="4"/>
  <c r="AR254" i="4"/>
  <c r="AS254" i="4"/>
  <c r="AT254" i="4"/>
  <c r="AU254" i="4"/>
  <c r="AV254" i="4"/>
  <c r="F255" i="4"/>
  <c r="G255" i="4"/>
  <c r="H255" i="4"/>
  <c r="I255" i="4"/>
  <c r="J255" i="4"/>
  <c r="K255" i="4"/>
  <c r="L255" i="4"/>
  <c r="M255" i="4"/>
  <c r="N255" i="4"/>
  <c r="O255" i="4"/>
  <c r="P255" i="4"/>
  <c r="Q255" i="4"/>
  <c r="R255" i="4"/>
  <c r="S255" i="4"/>
  <c r="T255" i="4"/>
  <c r="U255" i="4"/>
  <c r="V255" i="4"/>
  <c r="W255" i="4"/>
  <c r="X255" i="4"/>
  <c r="Y255" i="4"/>
  <c r="Z255" i="4"/>
  <c r="AA255" i="4"/>
  <c r="AB255" i="4"/>
  <c r="AC255" i="4"/>
  <c r="AD255" i="4"/>
  <c r="AE255" i="4"/>
  <c r="AF255" i="4"/>
  <c r="AG255" i="4"/>
  <c r="AH255" i="4"/>
  <c r="AI255" i="4"/>
  <c r="AJ255" i="4"/>
  <c r="AK255" i="4"/>
  <c r="AL255" i="4"/>
  <c r="AM255" i="4"/>
  <c r="AN255" i="4"/>
  <c r="AO255" i="4"/>
  <c r="AP255" i="4"/>
  <c r="AQ255" i="4"/>
  <c r="AR255" i="4"/>
  <c r="AS255" i="4"/>
  <c r="AT255" i="4"/>
  <c r="AU255" i="4"/>
  <c r="AV255" i="4"/>
  <c r="E16" i="4"/>
  <c r="E17" i="4"/>
  <c r="E18" i="4"/>
  <c r="E19" i="4"/>
  <c r="E20" i="4"/>
  <c r="E21" i="4"/>
  <c r="E22" i="4"/>
  <c r="E23" i="4"/>
  <c r="E24" i="4"/>
  <c r="E25" i="4"/>
  <c r="E26" i="4"/>
  <c r="E27" i="4"/>
  <c r="E28" i="4"/>
  <c r="E29" i="4"/>
  <c r="E30" i="4"/>
  <c r="E31" i="4"/>
  <c r="E32" i="4"/>
  <c r="E33" i="4"/>
  <c r="E34" i="4"/>
  <c r="E35" i="4"/>
  <c r="E36" i="4"/>
  <c r="E37" i="4"/>
  <c r="E38" i="4"/>
  <c r="E39" i="4"/>
  <c r="E40" i="4"/>
  <c r="E41" i="4"/>
  <c r="E42" i="4"/>
  <c r="E43" i="4"/>
  <c r="E44" i="4"/>
  <c r="E45" i="4"/>
  <c r="E46" i="4"/>
  <c r="E47" i="4"/>
  <c r="E48" i="4"/>
  <c r="E49" i="4"/>
  <c r="E50" i="4"/>
  <c r="E51" i="4"/>
  <c r="E52" i="4"/>
  <c r="E53" i="4"/>
  <c r="E54" i="4"/>
  <c r="E55" i="4"/>
  <c r="E56" i="4"/>
  <c r="E57" i="4"/>
  <c r="E58" i="4"/>
  <c r="E59" i="4"/>
  <c r="E60" i="4"/>
  <c r="E61" i="4"/>
  <c r="E62" i="4"/>
  <c r="E63" i="4"/>
  <c r="E64" i="4"/>
  <c r="E65" i="4"/>
  <c r="E66" i="4"/>
  <c r="E67" i="4"/>
  <c r="E68" i="4"/>
  <c r="E69" i="4"/>
  <c r="E70" i="4"/>
  <c r="E71" i="4"/>
  <c r="E72" i="4"/>
  <c r="E73" i="4"/>
  <c r="E74" i="4"/>
  <c r="E75" i="4"/>
  <c r="E76" i="4"/>
  <c r="E77" i="4"/>
  <c r="E78" i="4"/>
  <c r="E79" i="4"/>
  <c r="E80" i="4"/>
  <c r="E81" i="4"/>
  <c r="E82" i="4"/>
  <c r="E83" i="4"/>
  <c r="E84" i="4"/>
  <c r="E85" i="4"/>
  <c r="E86" i="4"/>
  <c r="E87" i="4"/>
  <c r="E88" i="4"/>
  <c r="E89" i="4"/>
  <c r="E90" i="4"/>
  <c r="E91" i="4"/>
  <c r="E92" i="4"/>
  <c r="E93" i="4"/>
  <c r="E94" i="4"/>
  <c r="E95" i="4"/>
  <c r="E96" i="4"/>
  <c r="E97" i="4"/>
  <c r="E98" i="4"/>
  <c r="E99" i="4"/>
  <c r="E100" i="4"/>
  <c r="E101" i="4"/>
  <c r="E102" i="4"/>
  <c r="E103" i="4"/>
  <c r="E104" i="4"/>
  <c r="E105" i="4"/>
  <c r="E106" i="4"/>
  <c r="E107" i="4"/>
  <c r="E108" i="4"/>
  <c r="E109" i="4"/>
  <c r="E110" i="4"/>
  <c r="E111" i="4"/>
  <c r="E112" i="4"/>
  <c r="E113" i="4"/>
  <c r="E114" i="4"/>
  <c r="E115" i="4"/>
  <c r="E116" i="4"/>
  <c r="E117" i="4"/>
  <c r="E118" i="4"/>
  <c r="E119" i="4"/>
  <c r="E120" i="4"/>
  <c r="E121" i="4"/>
  <c r="E122" i="4"/>
  <c r="E123" i="4"/>
  <c r="E124" i="4"/>
  <c r="E125" i="4"/>
  <c r="E126" i="4"/>
  <c r="E127" i="4"/>
  <c r="E128" i="4"/>
  <c r="E129" i="4"/>
  <c r="E130" i="4"/>
  <c r="E131" i="4"/>
  <c r="E132" i="4"/>
  <c r="E133" i="4"/>
  <c r="E134" i="4"/>
  <c r="E135" i="4"/>
  <c r="E136" i="4"/>
  <c r="E137" i="4"/>
  <c r="E138" i="4"/>
  <c r="E139" i="4"/>
  <c r="E140" i="4"/>
  <c r="E141" i="4"/>
  <c r="E142" i="4"/>
  <c r="E143" i="4"/>
  <c r="E144" i="4"/>
  <c r="E145" i="4"/>
  <c r="E146" i="4"/>
  <c r="E147" i="4"/>
  <c r="E148" i="4"/>
  <c r="E149" i="4"/>
  <c r="E150" i="4"/>
  <c r="E151" i="4"/>
  <c r="E152" i="4"/>
  <c r="E153" i="4"/>
  <c r="E154" i="4"/>
  <c r="E155" i="4"/>
  <c r="E156" i="4"/>
  <c r="E157" i="4"/>
  <c r="E158" i="4"/>
  <c r="E159" i="4"/>
  <c r="E160" i="4"/>
  <c r="E161" i="4"/>
  <c r="E162" i="4"/>
  <c r="E163" i="4"/>
  <c r="E164" i="4"/>
  <c r="E165" i="4"/>
  <c r="E166" i="4"/>
  <c r="E167" i="4"/>
  <c r="E168" i="4"/>
  <c r="E169" i="4"/>
  <c r="E170" i="4"/>
  <c r="E171" i="4"/>
  <c r="E172" i="4"/>
  <c r="E173" i="4"/>
  <c r="E174" i="4"/>
  <c r="E175" i="4"/>
  <c r="E176" i="4"/>
  <c r="E177" i="4"/>
  <c r="E178" i="4"/>
  <c r="E179" i="4"/>
  <c r="E180" i="4"/>
  <c r="E181" i="4"/>
  <c r="E182" i="4"/>
  <c r="E183" i="4"/>
  <c r="E184" i="4"/>
  <c r="E185" i="4"/>
  <c r="E186" i="4"/>
  <c r="E187" i="4"/>
  <c r="E188" i="4"/>
  <c r="E189" i="4"/>
  <c r="E190" i="4"/>
  <c r="E191" i="4"/>
  <c r="E192" i="4"/>
  <c r="E193" i="4"/>
  <c r="E194" i="4"/>
  <c r="E195" i="4"/>
  <c r="E196" i="4"/>
  <c r="E197" i="4"/>
  <c r="E198" i="4"/>
  <c r="E199" i="4"/>
  <c r="E200" i="4"/>
  <c r="E201" i="4"/>
  <c r="E202" i="4"/>
  <c r="E203" i="4"/>
  <c r="E204" i="4"/>
  <c r="E205" i="4"/>
  <c r="E206" i="4"/>
  <c r="E207" i="4"/>
  <c r="E208" i="4"/>
  <c r="E209" i="4"/>
  <c r="E210" i="4"/>
  <c r="E211" i="4"/>
  <c r="E212" i="4"/>
  <c r="E213" i="4"/>
  <c r="E214" i="4"/>
  <c r="E215" i="4"/>
  <c r="E216" i="4"/>
  <c r="E217" i="4"/>
  <c r="E218" i="4"/>
  <c r="E219" i="4"/>
  <c r="E220" i="4"/>
  <c r="E221" i="4"/>
  <c r="E222" i="4"/>
  <c r="E223" i="4"/>
  <c r="E224" i="4"/>
  <c r="E225" i="4"/>
  <c r="E226" i="4"/>
  <c r="E227" i="4"/>
  <c r="E228" i="4"/>
  <c r="E229" i="4"/>
  <c r="E230" i="4"/>
  <c r="E231" i="4"/>
  <c r="E232" i="4"/>
  <c r="E233" i="4"/>
  <c r="E234" i="4"/>
  <c r="E235" i="4"/>
  <c r="E236" i="4"/>
  <c r="E237" i="4"/>
  <c r="E238" i="4"/>
  <c r="E239" i="4"/>
  <c r="E240" i="4"/>
  <c r="E241" i="4"/>
  <c r="E242" i="4"/>
  <c r="E243" i="4"/>
  <c r="E244" i="4"/>
  <c r="E245" i="4"/>
  <c r="E246" i="4"/>
  <c r="E247" i="4"/>
  <c r="E248" i="4"/>
  <c r="E249" i="4"/>
  <c r="E250" i="4"/>
  <c r="E251" i="4"/>
  <c r="E252" i="4"/>
  <c r="E253" i="4"/>
  <c r="E254" i="4"/>
  <c r="E255" i="4"/>
  <c r="E10" i="4"/>
  <c r="E11" i="4"/>
  <c r="E12" i="4"/>
  <c r="E13" i="4"/>
  <c r="E14" i="4"/>
  <c r="E15" i="4"/>
  <c r="E9" i="4"/>
  <c r="U31" i="8" l="1"/>
  <c r="T31" i="8"/>
  <c r="V30" i="8"/>
  <c r="AG30" i="8" s="1"/>
  <c r="V29" i="8"/>
  <c r="AG29" i="8" s="1"/>
  <c r="V28" i="8"/>
  <c r="V27" i="8"/>
  <c r="V26" i="8"/>
  <c r="AG26" i="8" s="1"/>
  <c r="V25" i="8"/>
  <c r="V24" i="8"/>
  <c r="V23" i="8"/>
  <c r="AG23" i="8" s="1"/>
  <c r="V22" i="8"/>
  <c r="V21" i="8"/>
  <c r="AG21" i="8" s="1"/>
  <c r="V20" i="8"/>
  <c r="V19" i="8"/>
  <c r="V18" i="8"/>
  <c r="V17" i="8"/>
  <c r="V16" i="8"/>
  <c r="V15" i="8"/>
  <c r="V14" i="8"/>
  <c r="V13" i="8"/>
  <c r="AG13" i="8" s="1"/>
  <c r="V12" i="8"/>
  <c r="V11" i="8"/>
  <c r="V10" i="8"/>
  <c r="V9" i="8"/>
  <c r="AG9" i="8" s="1"/>
  <c r="V8" i="8"/>
  <c r="V7" i="8"/>
  <c r="AG7" i="8" s="1"/>
  <c r="AG11" i="8" l="1"/>
  <c r="AG27" i="8"/>
  <c r="AG28" i="8"/>
  <c r="AG22" i="8"/>
  <c r="AG15" i="8"/>
  <c r="AG12" i="8"/>
  <c r="AG19" i="8"/>
  <c r="AG8" i="8"/>
  <c r="AG16" i="8"/>
  <c r="AG24" i="8"/>
  <c r="AG20" i="8"/>
  <c r="AG17" i="8"/>
  <c r="AG25" i="8"/>
  <c r="AG14" i="8"/>
  <c r="AG10" i="8"/>
  <c r="AG18" i="8"/>
  <c r="V31" i="8"/>
  <c r="EH9" i="4"/>
  <c r="EI9" i="4"/>
  <c r="EJ9" i="4"/>
  <c r="EH10" i="4"/>
  <c r="EI10" i="4"/>
  <c r="EJ10" i="4"/>
  <c r="EH11" i="4"/>
  <c r="EI11" i="4"/>
  <c r="EJ11" i="4"/>
  <c r="EH12" i="4"/>
  <c r="EI12" i="4"/>
  <c r="EJ12" i="4"/>
  <c r="EH13" i="4"/>
  <c r="EI13" i="4"/>
  <c r="EJ13" i="4"/>
  <c r="EH14" i="4"/>
  <c r="EI14" i="4"/>
  <c r="EJ14" i="4"/>
  <c r="EH15" i="4"/>
  <c r="EI15" i="4"/>
  <c r="EJ15" i="4"/>
  <c r="EH16" i="4"/>
  <c r="EI16" i="4"/>
  <c r="EJ16" i="4"/>
  <c r="EH17" i="4"/>
  <c r="EI17" i="4"/>
  <c r="EJ17" i="4"/>
  <c r="EH18" i="4"/>
  <c r="EI18" i="4"/>
  <c r="EJ18" i="4"/>
  <c r="EH19" i="4"/>
  <c r="EI19" i="4"/>
  <c r="EJ19" i="4"/>
  <c r="EH20" i="4"/>
  <c r="EI20" i="4"/>
  <c r="EJ20" i="4"/>
  <c r="EH21" i="4"/>
  <c r="EI21" i="4"/>
  <c r="EJ21" i="4"/>
  <c r="EH22" i="4"/>
  <c r="EI22" i="4"/>
  <c r="EJ22" i="4"/>
  <c r="EH23" i="4"/>
  <c r="EI23" i="4"/>
  <c r="EJ23" i="4"/>
  <c r="EH24" i="4"/>
  <c r="EI24" i="4"/>
  <c r="EJ24" i="4"/>
  <c r="EH25" i="4"/>
  <c r="EI25" i="4"/>
  <c r="EJ25" i="4"/>
  <c r="EH26" i="4"/>
  <c r="EI26" i="4"/>
  <c r="EJ26" i="4"/>
  <c r="EH27" i="4"/>
  <c r="EI27" i="4"/>
  <c r="EJ27" i="4"/>
  <c r="EH28" i="4"/>
  <c r="EI28" i="4"/>
  <c r="EJ28" i="4"/>
  <c r="EH29" i="4"/>
  <c r="EI29" i="4"/>
  <c r="EJ29" i="4"/>
  <c r="EH30" i="4"/>
  <c r="EI30" i="4"/>
  <c r="EJ30" i="4"/>
  <c r="EH31" i="4"/>
  <c r="EI31" i="4"/>
  <c r="EJ31" i="4"/>
  <c r="EH32" i="4"/>
  <c r="EI32" i="4"/>
  <c r="EJ32" i="4"/>
  <c r="EH33" i="4"/>
  <c r="EI33" i="4"/>
  <c r="EJ33" i="4"/>
  <c r="EH34" i="4"/>
  <c r="EI34" i="4"/>
  <c r="EJ34" i="4"/>
  <c r="EH35" i="4"/>
  <c r="EI35" i="4"/>
  <c r="EJ35" i="4"/>
  <c r="EH36" i="4"/>
  <c r="EI36" i="4"/>
  <c r="EJ36" i="4"/>
  <c r="EH37" i="4"/>
  <c r="EI37" i="4"/>
  <c r="EJ37" i="4"/>
  <c r="EH38" i="4"/>
  <c r="EI38" i="4"/>
  <c r="EJ38" i="4"/>
  <c r="EH39" i="4"/>
  <c r="EI39" i="4"/>
  <c r="EJ39" i="4"/>
  <c r="EH40" i="4"/>
  <c r="EI40" i="4"/>
  <c r="EJ40" i="4"/>
  <c r="EH41" i="4"/>
  <c r="EI41" i="4"/>
  <c r="EJ41" i="4"/>
  <c r="EH42" i="4"/>
  <c r="EI42" i="4"/>
  <c r="EJ42" i="4"/>
  <c r="EH43" i="4"/>
  <c r="EI43" i="4"/>
  <c r="EJ43" i="4"/>
  <c r="EH44" i="4"/>
  <c r="EI44" i="4"/>
  <c r="EJ44" i="4"/>
  <c r="EH45" i="4"/>
  <c r="EI45" i="4"/>
  <c r="EJ45" i="4"/>
  <c r="EH46" i="4"/>
  <c r="EI46" i="4"/>
  <c r="EJ46" i="4"/>
  <c r="EH47" i="4"/>
  <c r="EI47" i="4"/>
  <c r="EJ47" i="4"/>
  <c r="EH48" i="4"/>
  <c r="EI48" i="4"/>
  <c r="EJ48" i="4"/>
  <c r="EH49" i="4"/>
  <c r="EI49" i="4"/>
  <c r="EJ49" i="4"/>
  <c r="EH50" i="4"/>
  <c r="EI50" i="4"/>
  <c r="EJ50" i="4"/>
  <c r="EH51" i="4"/>
  <c r="EI51" i="4"/>
  <c r="EJ51" i="4"/>
  <c r="EH52" i="4"/>
  <c r="EI52" i="4"/>
  <c r="EJ52" i="4"/>
  <c r="EH53" i="4"/>
  <c r="EI53" i="4"/>
  <c r="EJ53" i="4"/>
  <c r="EH54" i="4"/>
  <c r="EI54" i="4"/>
  <c r="EJ54" i="4"/>
  <c r="EH55" i="4"/>
  <c r="EI55" i="4"/>
  <c r="EJ55" i="4"/>
  <c r="EH56" i="4"/>
  <c r="EI56" i="4"/>
  <c r="EJ56" i="4"/>
  <c r="EH57" i="4"/>
  <c r="EI57" i="4"/>
  <c r="EJ57" i="4"/>
  <c r="EH58" i="4"/>
  <c r="EI58" i="4"/>
  <c r="EJ58" i="4"/>
  <c r="EH59" i="4"/>
  <c r="EI59" i="4"/>
  <c r="EJ59" i="4"/>
  <c r="EH60" i="4"/>
  <c r="EI60" i="4"/>
  <c r="EJ60" i="4"/>
  <c r="EH61" i="4"/>
  <c r="EI61" i="4"/>
  <c r="EJ61" i="4"/>
  <c r="EH62" i="4"/>
  <c r="EI62" i="4"/>
  <c r="EJ62" i="4"/>
  <c r="EH63" i="4"/>
  <c r="EI63" i="4"/>
  <c r="EJ63" i="4"/>
  <c r="EH64" i="4"/>
  <c r="EI64" i="4"/>
  <c r="EJ64" i="4"/>
  <c r="EH65" i="4"/>
  <c r="EI65" i="4"/>
  <c r="EJ65" i="4"/>
  <c r="EH66" i="4"/>
  <c r="EI66" i="4"/>
  <c r="EJ66" i="4"/>
  <c r="EH67" i="4"/>
  <c r="EI67" i="4"/>
  <c r="EJ67" i="4"/>
  <c r="EH68" i="4"/>
  <c r="EI68" i="4"/>
  <c r="EJ68" i="4"/>
  <c r="EH69" i="4"/>
  <c r="EI69" i="4"/>
  <c r="EJ69" i="4"/>
  <c r="EH70" i="4"/>
  <c r="EI70" i="4"/>
  <c r="EJ70" i="4"/>
  <c r="EH71" i="4"/>
  <c r="EI71" i="4"/>
  <c r="EJ71" i="4"/>
  <c r="EH72" i="4"/>
  <c r="EI72" i="4"/>
  <c r="EJ72" i="4"/>
  <c r="EH73" i="4"/>
  <c r="EI73" i="4"/>
  <c r="EJ73" i="4"/>
  <c r="EH74" i="4"/>
  <c r="EI74" i="4"/>
  <c r="EJ74" i="4"/>
  <c r="EH75" i="4"/>
  <c r="EI75" i="4"/>
  <c r="EJ75" i="4"/>
  <c r="EH76" i="4"/>
  <c r="EI76" i="4"/>
  <c r="EJ76" i="4"/>
  <c r="EH77" i="4"/>
  <c r="EI77" i="4"/>
  <c r="EJ77" i="4"/>
  <c r="EH78" i="4"/>
  <c r="EI78" i="4"/>
  <c r="EJ78" i="4"/>
  <c r="EH79" i="4"/>
  <c r="EI79" i="4"/>
  <c r="EJ79" i="4"/>
  <c r="EH80" i="4"/>
  <c r="EI80" i="4"/>
  <c r="EJ80" i="4"/>
  <c r="EH81" i="4"/>
  <c r="EI81" i="4"/>
  <c r="EJ81" i="4"/>
  <c r="EH82" i="4"/>
  <c r="EI82" i="4"/>
  <c r="EJ82" i="4"/>
  <c r="EH83" i="4"/>
  <c r="EI83" i="4"/>
  <c r="EJ83" i="4"/>
  <c r="EH84" i="4"/>
  <c r="EI84" i="4"/>
  <c r="EJ84" i="4"/>
  <c r="EH85" i="4"/>
  <c r="EI85" i="4"/>
  <c r="EJ85" i="4"/>
  <c r="EH86" i="4"/>
  <c r="EI86" i="4"/>
  <c r="EJ86" i="4"/>
  <c r="EH87" i="4"/>
  <c r="EI87" i="4"/>
  <c r="EJ87" i="4"/>
  <c r="EH88" i="4"/>
  <c r="EI88" i="4"/>
  <c r="EJ88" i="4"/>
  <c r="EH89" i="4"/>
  <c r="EI89" i="4"/>
  <c r="EJ89" i="4"/>
  <c r="EH90" i="4"/>
  <c r="EI90" i="4"/>
  <c r="EJ90" i="4"/>
  <c r="EH91" i="4"/>
  <c r="EI91" i="4"/>
  <c r="EJ91" i="4"/>
  <c r="EH92" i="4"/>
  <c r="EI92" i="4"/>
  <c r="EJ92" i="4"/>
  <c r="EH93" i="4"/>
  <c r="EI93" i="4"/>
  <c r="EJ93" i="4"/>
  <c r="EH94" i="4"/>
  <c r="EI94" i="4"/>
  <c r="EJ94" i="4"/>
  <c r="EH95" i="4"/>
  <c r="EI95" i="4"/>
  <c r="EJ95" i="4"/>
  <c r="EH96" i="4"/>
  <c r="EI96" i="4"/>
  <c r="EJ96" i="4"/>
  <c r="EH97" i="4"/>
  <c r="EI97" i="4"/>
  <c r="EJ97" i="4"/>
  <c r="EH98" i="4"/>
  <c r="EI98" i="4"/>
  <c r="EJ98" i="4"/>
  <c r="EH99" i="4"/>
  <c r="EI99" i="4"/>
  <c r="EJ99" i="4"/>
  <c r="EH100" i="4"/>
  <c r="EI100" i="4"/>
  <c r="EJ100" i="4"/>
  <c r="EH101" i="4"/>
  <c r="EI101" i="4"/>
  <c r="EJ101" i="4"/>
  <c r="EH102" i="4"/>
  <c r="EI102" i="4"/>
  <c r="EJ102" i="4"/>
  <c r="EH103" i="4"/>
  <c r="EI103" i="4"/>
  <c r="EJ103" i="4"/>
  <c r="EH104" i="4"/>
  <c r="EI104" i="4"/>
  <c r="EJ104" i="4"/>
  <c r="EH105" i="4"/>
  <c r="EI105" i="4"/>
  <c r="EJ105" i="4"/>
  <c r="EH106" i="4"/>
  <c r="EI106" i="4"/>
  <c r="EJ106" i="4"/>
  <c r="EH107" i="4"/>
  <c r="EI107" i="4"/>
  <c r="EJ107" i="4"/>
  <c r="EH108" i="4"/>
  <c r="EI108" i="4"/>
  <c r="EJ108" i="4"/>
  <c r="EH109" i="4"/>
  <c r="EI109" i="4"/>
  <c r="EJ109" i="4"/>
  <c r="EH110" i="4"/>
  <c r="EI110" i="4"/>
  <c r="EJ110" i="4"/>
  <c r="EH111" i="4"/>
  <c r="EI111" i="4"/>
  <c r="EJ111" i="4"/>
  <c r="EH112" i="4"/>
  <c r="EI112" i="4"/>
  <c r="EJ112" i="4"/>
  <c r="EH113" i="4"/>
  <c r="EI113" i="4"/>
  <c r="EJ113" i="4"/>
  <c r="EH114" i="4"/>
  <c r="EI114" i="4"/>
  <c r="EJ114" i="4"/>
  <c r="EH115" i="4"/>
  <c r="EI115" i="4"/>
  <c r="EJ115" i="4"/>
  <c r="EH116" i="4"/>
  <c r="EI116" i="4"/>
  <c r="EJ116" i="4"/>
  <c r="EH117" i="4"/>
  <c r="EI117" i="4"/>
  <c r="EJ117" i="4"/>
  <c r="EH118" i="4"/>
  <c r="EI118" i="4"/>
  <c r="EJ118" i="4"/>
  <c r="EH119" i="4"/>
  <c r="EI119" i="4"/>
  <c r="EJ119" i="4"/>
  <c r="EH120" i="4"/>
  <c r="EI120" i="4"/>
  <c r="EJ120" i="4"/>
  <c r="EH121" i="4"/>
  <c r="EI121" i="4"/>
  <c r="EJ121" i="4"/>
  <c r="EH122" i="4"/>
  <c r="EI122" i="4"/>
  <c r="EJ122" i="4"/>
  <c r="EH123" i="4"/>
  <c r="EI123" i="4"/>
  <c r="EJ123" i="4"/>
  <c r="EH124" i="4"/>
  <c r="EI124" i="4"/>
  <c r="EJ124" i="4"/>
  <c r="EH125" i="4"/>
  <c r="EI125" i="4"/>
  <c r="EJ125" i="4"/>
  <c r="EH126" i="4"/>
  <c r="EI126" i="4"/>
  <c r="EJ126" i="4"/>
  <c r="EH127" i="4"/>
  <c r="EI127" i="4"/>
  <c r="EJ127" i="4"/>
  <c r="EH128" i="4"/>
  <c r="EI128" i="4"/>
  <c r="EJ128" i="4"/>
  <c r="EH129" i="4"/>
  <c r="EI129" i="4"/>
  <c r="EJ129" i="4"/>
  <c r="EH130" i="4"/>
  <c r="EI130" i="4"/>
  <c r="EJ130" i="4"/>
  <c r="EH131" i="4"/>
  <c r="EI131" i="4"/>
  <c r="EJ131" i="4"/>
  <c r="EH132" i="4"/>
  <c r="EI132" i="4"/>
  <c r="EJ132" i="4"/>
  <c r="EH133" i="4"/>
  <c r="EI133" i="4"/>
  <c r="EJ133" i="4"/>
  <c r="EH134" i="4"/>
  <c r="EI134" i="4"/>
  <c r="EJ134" i="4"/>
  <c r="EH135" i="4"/>
  <c r="EI135" i="4"/>
  <c r="EJ135" i="4"/>
  <c r="EH136" i="4"/>
  <c r="EI136" i="4"/>
  <c r="EJ136" i="4"/>
  <c r="EH137" i="4"/>
  <c r="EI137" i="4"/>
  <c r="EJ137" i="4"/>
  <c r="EH138" i="4"/>
  <c r="EI138" i="4"/>
  <c r="EJ138" i="4"/>
  <c r="EH139" i="4"/>
  <c r="EI139" i="4"/>
  <c r="EJ139" i="4"/>
  <c r="EH140" i="4"/>
  <c r="EI140" i="4"/>
  <c r="EJ140" i="4"/>
  <c r="EH141" i="4"/>
  <c r="EI141" i="4"/>
  <c r="EJ141" i="4"/>
  <c r="EH142" i="4"/>
  <c r="EI142" i="4"/>
  <c r="EJ142" i="4"/>
  <c r="EH143" i="4"/>
  <c r="EI143" i="4"/>
  <c r="EJ143" i="4"/>
  <c r="EH144" i="4"/>
  <c r="EI144" i="4"/>
  <c r="EJ144" i="4"/>
  <c r="EH145" i="4"/>
  <c r="EI145" i="4"/>
  <c r="EJ145" i="4"/>
  <c r="EH146" i="4"/>
  <c r="EI146" i="4"/>
  <c r="EJ146" i="4"/>
  <c r="EH147" i="4"/>
  <c r="EI147" i="4"/>
  <c r="EJ147" i="4"/>
  <c r="EH148" i="4"/>
  <c r="EI148" i="4"/>
  <c r="EJ148" i="4"/>
  <c r="EH149" i="4"/>
  <c r="EI149" i="4"/>
  <c r="EJ149" i="4"/>
  <c r="EH150" i="4"/>
  <c r="EI150" i="4"/>
  <c r="EJ150" i="4"/>
  <c r="EH151" i="4"/>
  <c r="EI151" i="4"/>
  <c r="EJ151" i="4"/>
  <c r="EH152" i="4"/>
  <c r="EI152" i="4"/>
  <c r="EJ152" i="4"/>
  <c r="EH153" i="4"/>
  <c r="EI153" i="4"/>
  <c r="EJ153" i="4"/>
  <c r="EH154" i="4"/>
  <c r="EI154" i="4"/>
  <c r="EJ154" i="4"/>
  <c r="EH155" i="4"/>
  <c r="EI155" i="4"/>
  <c r="EJ155" i="4"/>
  <c r="EH156" i="4"/>
  <c r="EI156" i="4"/>
  <c r="EJ156" i="4"/>
  <c r="EH157" i="4"/>
  <c r="EI157" i="4"/>
  <c r="EJ157" i="4"/>
  <c r="EH158" i="4"/>
  <c r="EI158" i="4"/>
  <c r="EJ158" i="4"/>
  <c r="EH159" i="4"/>
  <c r="EI159" i="4"/>
  <c r="EJ159" i="4"/>
  <c r="EH160" i="4"/>
  <c r="EI160" i="4"/>
  <c r="EJ160" i="4"/>
  <c r="EH161" i="4"/>
  <c r="EI161" i="4"/>
  <c r="EJ161" i="4"/>
  <c r="EH162" i="4"/>
  <c r="EI162" i="4"/>
  <c r="EJ162" i="4"/>
  <c r="EH163" i="4"/>
  <c r="EI163" i="4"/>
  <c r="EJ163" i="4"/>
  <c r="EH164" i="4"/>
  <c r="EI164" i="4"/>
  <c r="EJ164" i="4"/>
  <c r="EH165" i="4"/>
  <c r="EI165" i="4"/>
  <c r="EJ165" i="4"/>
  <c r="EH166" i="4"/>
  <c r="EI166" i="4"/>
  <c r="EJ166" i="4"/>
  <c r="EH167" i="4"/>
  <c r="EI167" i="4"/>
  <c r="EJ167" i="4"/>
  <c r="EH168" i="4"/>
  <c r="EI168" i="4"/>
  <c r="EJ168" i="4"/>
  <c r="EH169" i="4"/>
  <c r="EI169" i="4"/>
  <c r="EJ169" i="4"/>
  <c r="EH170" i="4"/>
  <c r="EI170" i="4"/>
  <c r="EJ170" i="4"/>
  <c r="EH171" i="4"/>
  <c r="EI171" i="4"/>
  <c r="EJ171" i="4"/>
  <c r="EH172" i="4"/>
  <c r="EI172" i="4"/>
  <c r="EJ172" i="4"/>
  <c r="EH173" i="4"/>
  <c r="EI173" i="4"/>
  <c r="EJ173" i="4"/>
  <c r="EH174" i="4"/>
  <c r="EI174" i="4"/>
  <c r="EJ174" i="4"/>
  <c r="EH175" i="4"/>
  <c r="EI175" i="4"/>
  <c r="EJ175" i="4"/>
  <c r="EH176" i="4"/>
  <c r="EI176" i="4"/>
  <c r="EJ176" i="4"/>
  <c r="EH177" i="4"/>
  <c r="EI177" i="4"/>
  <c r="EJ177" i="4"/>
  <c r="EH178" i="4"/>
  <c r="EI178" i="4"/>
  <c r="EJ178" i="4"/>
  <c r="EH179" i="4"/>
  <c r="EI179" i="4"/>
  <c r="EJ179" i="4"/>
  <c r="EH180" i="4"/>
  <c r="EI180" i="4"/>
  <c r="EJ180" i="4"/>
  <c r="EH181" i="4"/>
  <c r="EI181" i="4"/>
  <c r="EJ181" i="4"/>
  <c r="EH182" i="4"/>
  <c r="EI182" i="4"/>
  <c r="EJ182" i="4"/>
  <c r="EH183" i="4"/>
  <c r="EI183" i="4"/>
  <c r="EJ183" i="4"/>
  <c r="EH184" i="4"/>
  <c r="EI184" i="4"/>
  <c r="EJ184" i="4"/>
  <c r="EH185" i="4"/>
  <c r="EI185" i="4"/>
  <c r="EJ185" i="4"/>
  <c r="EH186" i="4"/>
  <c r="EI186" i="4"/>
  <c r="EJ186" i="4"/>
  <c r="EH187" i="4"/>
  <c r="EI187" i="4"/>
  <c r="EJ187" i="4"/>
  <c r="EH188" i="4"/>
  <c r="EI188" i="4"/>
  <c r="EJ188" i="4"/>
  <c r="EH189" i="4"/>
  <c r="EI189" i="4"/>
  <c r="EJ189" i="4"/>
  <c r="EH190" i="4"/>
  <c r="EI190" i="4"/>
  <c r="EJ190" i="4"/>
  <c r="EH191" i="4"/>
  <c r="EI191" i="4"/>
  <c r="EJ191" i="4"/>
  <c r="EH192" i="4"/>
  <c r="EI192" i="4"/>
  <c r="EJ192" i="4"/>
  <c r="EH193" i="4"/>
  <c r="EI193" i="4"/>
  <c r="EJ193" i="4"/>
  <c r="EH194" i="4"/>
  <c r="EI194" i="4"/>
  <c r="EJ194" i="4"/>
  <c r="EH195" i="4"/>
  <c r="EI195" i="4"/>
  <c r="EJ195" i="4"/>
  <c r="EH196" i="4"/>
  <c r="EI196" i="4"/>
  <c r="EJ196" i="4"/>
  <c r="EH197" i="4"/>
  <c r="EI197" i="4"/>
  <c r="EJ197" i="4"/>
  <c r="EH198" i="4"/>
  <c r="EI198" i="4"/>
  <c r="EJ198" i="4"/>
  <c r="EH199" i="4"/>
  <c r="EI199" i="4"/>
  <c r="EJ199" i="4"/>
  <c r="EH200" i="4"/>
  <c r="EI200" i="4"/>
  <c r="EJ200" i="4"/>
  <c r="EH201" i="4"/>
  <c r="EI201" i="4"/>
  <c r="EJ201" i="4"/>
  <c r="EH202" i="4"/>
  <c r="EI202" i="4"/>
  <c r="EJ202" i="4"/>
  <c r="EH203" i="4"/>
  <c r="EI203" i="4"/>
  <c r="EJ203" i="4"/>
  <c r="EH204" i="4"/>
  <c r="EI204" i="4"/>
  <c r="EJ204" i="4"/>
  <c r="EH205" i="4"/>
  <c r="EI205" i="4"/>
  <c r="EJ205" i="4"/>
  <c r="EH206" i="4"/>
  <c r="EI206" i="4"/>
  <c r="EJ206" i="4"/>
  <c r="EH207" i="4"/>
  <c r="EI207" i="4"/>
  <c r="EJ207" i="4"/>
  <c r="EH208" i="4"/>
  <c r="EI208" i="4"/>
  <c r="EJ208" i="4"/>
  <c r="EH209" i="4"/>
  <c r="EI209" i="4"/>
  <c r="EJ209" i="4"/>
  <c r="EH210" i="4"/>
  <c r="EI210" i="4"/>
  <c r="EJ210" i="4"/>
  <c r="EH211" i="4"/>
  <c r="EI211" i="4"/>
  <c r="EJ211" i="4"/>
  <c r="G36" i="8" l="1"/>
  <c r="I32" i="7"/>
  <c r="L255" i="7"/>
  <c r="AI30" i="7" l="1"/>
  <c r="AJ30" i="7" s="1"/>
  <c r="AI29" i="7"/>
  <c r="AJ29" i="7" s="1"/>
  <c r="AI28" i="7"/>
  <c r="AJ28" i="7" s="1"/>
  <c r="AI27" i="7"/>
  <c r="AJ27" i="7" s="1"/>
  <c r="AI26" i="7"/>
  <c r="AJ26" i="7" s="1"/>
  <c r="AI25" i="7"/>
  <c r="AJ25" i="7" s="1"/>
  <c r="AI24" i="7"/>
  <c r="AJ24" i="7" s="1"/>
  <c r="AI23" i="7"/>
  <c r="AJ23" i="7" s="1"/>
  <c r="AI22" i="7"/>
  <c r="AJ22" i="7" s="1"/>
  <c r="AI21" i="7"/>
  <c r="AJ21" i="7" s="1"/>
  <c r="AI20" i="7"/>
  <c r="AJ20" i="7" s="1"/>
  <c r="AI19" i="7"/>
  <c r="AJ19" i="7" s="1"/>
  <c r="AI18" i="7"/>
  <c r="AJ18" i="7" s="1"/>
  <c r="AI17" i="7"/>
  <c r="AJ17" i="7" s="1"/>
  <c r="AI16" i="7"/>
  <c r="AJ16" i="7" s="1"/>
  <c r="AI15" i="7"/>
  <c r="AJ15" i="7" s="1"/>
  <c r="AI14" i="7"/>
  <c r="AJ14" i="7" s="1"/>
  <c r="AI13" i="7"/>
  <c r="AJ13" i="7" s="1"/>
  <c r="AI12" i="7"/>
  <c r="AJ12" i="7" s="1"/>
  <c r="AI11" i="7"/>
  <c r="AJ11" i="7" s="1"/>
  <c r="AI10" i="7"/>
  <c r="AJ10" i="7" s="1"/>
  <c r="AI9" i="7"/>
  <c r="AJ9" i="7" s="1"/>
  <c r="AI8" i="7"/>
  <c r="AJ8" i="7" s="1"/>
  <c r="AI7" i="7"/>
  <c r="AJ7" i="7" s="1"/>
  <c r="AI31" i="7" l="1"/>
  <c r="EG25" i="4"/>
  <c r="EG26" i="4"/>
  <c r="EG27" i="4"/>
  <c r="EG28" i="4"/>
  <c r="EG29" i="4"/>
  <c r="EG30" i="4"/>
  <c r="EG31" i="4"/>
  <c r="EG32" i="4"/>
  <c r="EG33" i="4"/>
  <c r="EG34" i="4"/>
  <c r="EG35" i="4"/>
  <c r="EG36" i="4"/>
  <c r="EG37" i="4"/>
  <c r="EG38" i="4"/>
  <c r="EG39" i="4"/>
  <c r="EG40" i="4"/>
  <c r="EG41" i="4"/>
  <c r="EG42" i="4"/>
  <c r="EG43" i="4"/>
  <c r="EG44" i="4"/>
  <c r="EG45" i="4"/>
  <c r="EG46" i="4"/>
  <c r="EG47" i="4"/>
  <c r="EG48" i="4"/>
  <c r="EG49" i="4"/>
  <c r="EG50" i="4"/>
  <c r="EG51" i="4"/>
  <c r="EG52" i="4"/>
  <c r="EG53" i="4"/>
  <c r="EG54" i="4"/>
  <c r="EG55" i="4"/>
  <c r="EG56" i="4"/>
  <c r="EG57" i="4"/>
  <c r="EG58" i="4"/>
  <c r="EG59" i="4"/>
  <c r="EG60" i="4"/>
  <c r="EG61" i="4"/>
  <c r="EG62" i="4"/>
  <c r="EG63" i="4"/>
  <c r="EG64" i="4"/>
  <c r="EG65" i="4"/>
  <c r="EG66" i="4"/>
  <c r="EG67" i="4"/>
  <c r="EG68" i="4"/>
  <c r="EG69" i="4"/>
  <c r="EG70" i="4"/>
  <c r="EG71" i="4"/>
  <c r="EG72" i="4"/>
  <c r="EG73" i="4"/>
  <c r="EG74" i="4"/>
  <c r="EG75" i="4"/>
  <c r="EG76" i="4"/>
  <c r="EG77" i="4"/>
  <c r="EG78" i="4"/>
  <c r="EG79" i="4"/>
  <c r="EG80" i="4"/>
  <c r="EG81" i="4"/>
  <c r="EG82" i="4"/>
  <c r="EG83" i="4"/>
  <c r="EG84" i="4"/>
  <c r="EG85" i="4"/>
  <c r="EG86" i="4"/>
  <c r="EG87" i="4"/>
  <c r="EG88" i="4"/>
  <c r="EG89" i="4"/>
  <c r="EG90" i="4"/>
  <c r="EG91" i="4"/>
  <c r="EG92" i="4"/>
  <c r="EG93" i="4"/>
  <c r="EG94" i="4"/>
  <c r="EG95" i="4"/>
  <c r="EG96" i="4"/>
  <c r="EG97" i="4"/>
  <c r="EG98" i="4"/>
  <c r="EG99" i="4"/>
  <c r="EG100" i="4"/>
  <c r="EG101" i="4"/>
  <c r="EG102" i="4"/>
  <c r="EG103" i="4"/>
  <c r="EG104" i="4"/>
  <c r="EG105" i="4"/>
  <c r="EG106" i="4"/>
  <c r="EG107" i="4"/>
  <c r="EG108" i="4"/>
  <c r="EG109" i="4"/>
  <c r="EG110" i="4"/>
  <c r="EG111" i="4"/>
  <c r="EG112" i="4"/>
  <c r="EG113" i="4"/>
  <c r="EG114" i="4"/>
  <c r="EG115" i="4"/>
  <c r="EG116" i="4"/>
  <c r="EG117" i="4"/>
  <c r="EG118" i="4"/>
  <c r="EG119" i="4"/>
  <c r="EG120" i="4"/>
  <c r="EG121" i="4"/>
  <c r="EG122" i="4"/>
  <c r="EG123" i="4"/>
  <c r="EG124" i="4"/>
  <c r="EG125" i="4"/>
  <c r="EG126" i="4"/>
  <c r="EG127" i="4"/>
  <c r="EG128" i="4"/>
  <c r="EG129" i="4"/>
  <c r="EG130" i="4"/>
  <c r="EG131" i="4"/>
  <c r="EG132" i="4"/>
  <c r="EG133" i="4"/>
  <c r="EG134" i="4"/>
  <c r="EG135" i="4"/>
  <c r="EG136" i="4"/>
  <c r="EG137" i="4"/>
  <c r="EG138" i="4"/>
  <c r="EG139" i="4"/>
  <c r="EG140" i="4"/>
  <c r="EG141" i="4"/>
  <c r="EG142" i="4"/>
  <c r="EG143" i="4"/>
  <c r="EG144" i="4"/>
  <c r="EG145" i="4"/>
  <c r="EG146" i="4"/>
  <c r="EG147" i="4"/>
  <c r="EG148" i="4"/>
  <c r="EG149" i="4"/>
  <c r="EG150" i="4"/>
  <c r="EG151" i="4"/>
  <c r="EG152" i="4"/>
  <c r="EG153" i="4"/>
  <c r="EG154" i="4"/>
  <c r="EG155" i="4"/>
  <c r="EG156" i="4"/>
  <c r="EG157" i="4"/>
  <c r="EG158" i="4"/>
  <c r="EG159" i="4"/>
  <c r="EG160" i="4"/>
  <c r="EG161" i="4"/>
  <c r="EG162" i="4"/>
  <c r="EG163" i="4"/>
  <c r="EG164" i="4"/>
  <c r="EG165" i="4"/>
  <c r="EG166" i="4"/>
  <c r="EG167" i="4"/>
  <c r="EG168" i="4"/>
  <c r="EG169" i="4"/>
  <c r="EG170" i="4"/>
  <c r="EG171" i="4"/>
  <c r="EG172" i="4"/>
  <c r="EG173" i="4"/>
  <c r="EG174" i="4"/>
  <c r="EG175" i="4"/>
  <c r="EG176" i="4"/>
  <c r="EG177" i="4"/>
  <c r="EG178" i="4"/>
  <c r="EG179" i="4"/>
  <c r="EG180" i="4"/>
  <c r="EG181" i="4"/>
  <c r="EG182" i="4"/>
  <c r="EG183" i="4"/>
  <c r="EG184" i="4"/>
  <c r="EG185" i="4"/>
  <c r="EG186" i="4"/>
  <c r="EG187" i="4"/>
  <c r="EG188" i="4"/>
  <c r="EG189" i="4"/>
  <c r="EG190" i="4"/>
  <c r="EG191" i="4"/>
  <c r="EG192" i="4"/>
  <c r="EG193" i="4"/>
  <c r="EG194" i="4"/>
  <c r="EG195" i="4"/>
  <c r="EG196" i="4"/>
  <c r="EG197" i="4"/>
  <c r="EG198" i="4"/>
  <c r="EG199" i="4"/>
  <c r="EG200" i="4"/>
  <c r="EG201" i="4"/>
  <c r="EG202" i="4"/>
  <c r="EG203" i="4"/>
  <c r="EG204" i="4"/>
  <c r="EG205" i="4"/>
  <c r="EG206" i="4"/>
  <c r="EG207" i="4"/>
  <c r="EG208" i="4"/>
  <c r="EG209" i="4"/>
  <c r="EG210" i="4"/>
  <c r="EG211" i="4"/>
  <c r="EG10" i="4"/>
  <c r="EG11" i="4"/>
  <c r="EG12" i="4"/>
  <c r="EG13" i="4"/>
  <c r="EG14" i="4"/>
  <c r="EG15" i="4"/>
  <c r="EG16" i="4"/>
  <c r="EG17" i="4"/>
  <c r="EG18" i="4"/>
  <c r="EG19" i="4"/>
  <c r="EG20" i="4"/>
  <c r="EG21" i="4"/>
  <c r="EG22" i="4"/>
  <c r="EG23" i="4"/>
  <c r="EG24" i="4"/>
  <c r="EG9" i="4"/>
  <c r="CS185" i="4" l="1"/>
  <c r="CT185" i="4"/>
  <c r="CU185" i="4"/>
  <c r="CV185" i="4"/>
  <c r="CW185" i="4"/>
  <c r="CX185" i="4"/>
  <c r="CY185" i="4"/>
  <c r="CZ185" i="4"/>
  <c r="DA185" i="4"/>
  <c r="DB185" i="4"/>
  <c r="DC185" i="4"/>
  <c r="DD185" i="4"/>
  <c r="DE185" i="4"/>
  <c r="DF185" i="4"/>
  <c r="DG185" i="4"/>
  <c r="DH185" i="4"/>
  <c r="DI185" i="4"/>
  <c r="DJ185" i="4"/>
  <c r="DK185" i="4"/>
  <c r="DL185" i="4"/>
  <c r="DM185" i="4"/>
  <c r="DN185" i="4"/>
  <c r="DO185" i="4"/>
  <c r="DP185" i="4"/>
  <c r="DQ185" i="4"/>
  <c r="DR185" i="4"/>
  <c r="DS185" i="4"/>
  <c r="DT185" i="4"/>
  <c r="DU185" i="4"/>
  <c r="DV185" i="4"/>
  <c r="DW185" i="4"/>
  <c r="DX185" i="4"/>
  <c r="DY185" i="4"/>
  <c r="DZ185" i="4"/>
  <c r="EA185" i="4"/>
  <c r="EB185" i="4"/>
  <c r="EC185" i="4"/>
  <c r="ED185" i="4"/>
  <c r="EE185" i="4"/>
  <c r="EF185" i="4"/>
  <c r="CS186" i="4"/>
  <c r="CT186" i="4"/>
  <c r="CU186" i="4"/>
  <c r="CV186" i="4"/>
  <c r="CW186" i="4"/>
  <c r="CX186" i="4"/>
  <c r="CY186" i="4"/>
  <c r="CZ186" i="4"/>
  <c r="DA186" i="4"/>
  <c r="DB186" i="4"/>
  <c r="DC186" i="4"/>
  <c r="DD186" i="4"/>
  <c r="DE186" i="4"/>
  <c r="DF186" i="4"/>
  <c r="DG186" i="4"/>
  <c r="DH186" i="4"/>
  <c r="DI186" i="4"/>
  <c r="DJ186" i="4"/>
  <c r="DK186" i="4"/>
  <c r="DL186" i="4"/>
  <c r="DM186" i="4"/>
  <c r="DN186" i="4"/>
  <c r="DO186" i="4"/>
  <c r="DP186" i="4"/>
  <c r="DQ186" i="4"/>
  <c r="DR186" i="4"/>
  <c r="DS186" i="4"/>
  <c r="DT186" i="4"/>
  <c r="DU186" i="4"/>
  <c r="DV186" i="4"/>
  <c r="DW186" i="4"/>
  <c r="DX186" i="4"/>
  <c r="DY186" i="4"/>
  <c r="DZ186" i="4"/>
  <c r="EA186" i="4"/>
  <c r="EB186" i="4"/>
  <c r="EC186" i="4"/>
  <c r="ED186" i="4"/>
  <c r="EE186" i="4"/>
  <c r="EF186" i="4"/>
  <c r="CS187" i="4"/>
  <c r="CT187" i="4"/>
  <c r="CU187" i="4"/>
  <c r="CV187" i="4"/>
  <c r="CW187" i="4"/>
  <c r="CX187" i="4"/>
  <c r="CY187" i="4"/>
  <c r="CZ187" i="4"/>
  <c r="DA187" i="4"/>
  <c r="DB187" i="4"/>
  <c r="DC187" i="4"/>
  <c r="DD187" i="4"/>
  <c r="DE187" i="4"/>
  <c r="DF187" i="4"/>
  <c r="DG187" i="4"/>
  <c r="DH187" i="4"/>
  <c r="DI187" i="4"/>
  <c r="DJ187" i="4"/>
  <c r="DK187" i="4"/>
  <c r="DL187" i="4"/>
  <c r="DM187" i="4"/>
  <c r="DN187" i="4"/>
  <c r="DO187" i="4"/>
  <c r="DP187" i="4"/>
  <c r="DQ187" i="4"/>
  <c r="DR187" i="4"/>
  <c r="DS187" i="4"/>
  <c r="DT187" i="4"/>
  <c r="DU187" i="4"/>
  <c r="DV187" i="4"/>
  <c r="DW187" i="4"/>
  <c r="DX187" i="4"/>
  <c r="DY187" i="4"/>
  <c r="DZ187" i="4"/>
  <c r="EA187" i="4"/>
  <c r="EB187" i="4"/>
  <c r="EC187" i="4"/>
  <c r="ED187" i="4"/>
  <c r="EE187" i="4"/>
  <c r="EF187" i="4"/>
  <c r="CS188" i="4"/>
  <c r="CT188" i="4"/>
  <c r="CU188" i="4"/>
  <c r="CV188" i="4"/>
  <c r="CW188" i="4"/>
  <c r="CX188" i="4"/>
  <c r="CY188" i="4"/>
  <c r="CZ188" i="4"/>
  <c r="DA188" i="4"/>
  <c r="DB188" i="4"/>
  <c r="DC188" i="4"/>
  <c r="DD188" i="4"/>
  <c r="DE188" i="4"/>
  <c r="DF188" i="4"/>
  <c r="DG188" i="4"/>
  <c r="DH188" i="4"/>
  <c r="DI188" i="4"/>
  <c r="DJ188" i="4"/>
  <c r="DK188" i="4"/>
  <c r="DL188" i="4"/>
  <c r="DM188" i="4"/>
  <c r="DN188" i="4"/>
  <c r="DO188" i="4"/>
  <c r="DP188" i="4"/>
  <c r="DQ188" i="4"/>
  <c r="DR188" i="4"/>
  <c r="DS188" i="4"/>
  <c r="DT188" i="4"/>
  <c r="DU188" i="4"/>
  <c r="DV188" i="4"/>
  <c r="DW188" i="4"/>
  <c r="DX188" i="4"/>
  <c r="DY188" i="4"/>
  <c r="DZ188" i="4"/>
  <c r="EA188" i="4"/>
  <c r="EB188" i="4"/>
  <c r="EC188" i="4"/>
  <c r="ED188" i="4"/>
  <c r="EE188" i="4"/>
  <c r="EF188" i="4"/>
  <c r="CS189" i="4"/>
  <c r="CT189" i="4"/>
  <c r="CU189" i="4"/>
  <c r="CV189" i="4"/>
  <c r="CW189" i="4"/>
  <c r="CX189" i="4"/>
  <c r="CY189" i="4"/>
  <c r="CZ189" i="4"/>
  <c r="DA189" i="4"/>
  <c r="DB189" i="4"/>
  <c r="DC189" i="4"/>
  <c r="DD189" i="4"/>
  <c r="DE189" i="4"/>
  <c r="DF189" i="4"/>
  <c r="DG189" i="4"/>
  <c r="DH189" i="4"/>
  <c r="DI189" i="4"/>
  <c r="DJ189" i="4"/>
  <c r="DK189" i="4"/>
  <c r="DL189" i="4"/>
  <c r="DM189" i="4"/>
  <c r="DN189" i="4"/>
  <c r="DO189" i="4"/>
  <c r="DP189" i="4"/>
  <c r="DQ189" i="4"/>
  <c r="DR189" i="4"/>
  <c r="DS189" i="4"/>
  <c r="DT189" i="4"/>
  <c r="DU189" i="4"/>
  <c r="DV189" i="4"/>
  <c r="DW189" i="4"/>
  <c r="DX189" i="4"/>
  <c r="DY189" i="4"/>
  <c r="DZ189" i="4"/>
  <c r="EA189" i="4"/>
  <c r="EB189" i="4"/>
  <c r="EC189" i="4"/>
  <c r="ED189" i="4"/>
  <c r="EE189" i="4"/>
  <c r="EF189" i="4"/>
  <c r="CS190" i="4"/>
  <c r="CT190" i="4"/>
  <c r="CU190" i="4"/>
  <c r="CV190" i="4"/>
  <c r="CW190" i="4"/>
  <c r="CX190" i="4"/>
  <c r="CY190" i="4"/>
  <c r="CZ190" i="4"/>
  <c r="DA190" i="4"/>
  <c r="DB190" i="4"/>
  <c r="DC190" i="4"/>
  <c r="DD190" i="4"/>
  <c r="DE190" i="4"/>
  <c r="DF190" i="4"/>
  <c r="DG190" i="4"/>
  <c r="DH190" i="4"/>
  <c r="DI190" i="4"/>
  <c r="DJ190" i="4"/>
  <c r="DK190" i="4"/>
  <c r="DL190" i="4"/>
  <c r="DM190" i="4"/>
  <c r="DN190" i="4"/>
  <c r="DO190" i="4"/>
  <c r="DP190" i="4"/>
  <c r="DQ190" i="4"/>
  <c r="DR190" i="4"/>
  <c r="DS190" i="4"/>
  <c r="DT190" i="4"/>
  <c r="DU190" i="4"/>
  <c r="DV190" i="4"/>
  <c r="DW190" i="4"/>
  <c r="DX190" i="4"/>
  <c r="DY190" i="4"/>
  <c r="DZ190" i="4"/>
  <c r="EA190" i="4"/>
  <c r="EB190" i="4"/>
  <c r="EC190" i="4"/>
  <c r="ED190" i="4"/>
  <c r="EE190" i="4"/>
  <c r="EF190" i="4"/>
  <c r="CS191" i="4"/>
  <c r="CT191" i="4"/>
  <c r="CU191" i="4"/>
  <c r="CV191" i="4"/>
  <c r="CW191" i="4"/>
  <c r="CX191" i="4"/>
  <c r="CY191" i="4"/>
  <c r="CZ191" i="4"/>
  <c r="DA191" i="4"/>
  <c r="DB191" i="4"/>
  <c r="DC191" i="4"/>
  <c r="DD191" i="4"/>
  <c r="DE191" i="4"/>
  <c r="DF191" i="4"/>
  <c r="DG191" i="4"/>
  <c r="DH191" i="4"/>
  <c r="DI191" i="4"/>
  <c r="DJ191" i="4"/>
  <c r="DK191" i="4"/>
  <c r="DL191" i="4"/>
  <c r="DM191" i="4"/>
  <c r="DN191" i="4"/>
  <c r="DO191" i="4"/>
  <c r="DP191" i="4"/>
  <c r="DQ191" i="4"/>
  <c r="DR191" i="4"/>
  <c r="DS191" i="4"/>
  <c r="DT191" i="4"/>
  <c r="DU191" i="4"/>
  <c r="DV191" i="4"/>
  <c r="DW191" i="4"/>
  <c r="DX191" i="4"/>
  <c r="DY191" i="4"/>
  <c r="DZ191" i="4"/>
  <c r="EA191" i="4"/>
  <c r="EB191" i="4"/>
  <c r="EC191" i="4"/>
  <c r="ED191" i="4"/>
  <c r="EE191" i="4"/>
  <c r="EF191" i="4"/>
  <c r="CS192" i="4"/>
  <c r="CT192" i="4"/>
  <c r="CU192" i="4"/>
  <c r="CV192" i="4"/>
  <c r="CW192" i="4"/>
  <c r="CX192" i="4"/>
  <c r="CY192" i="4"/>
  <c r="CZ192" i="4"/>
  <c r="DA192" i="4"/>
  <c r="DB192" i="4"/>
  <c r="DC192" i="4"/>
  <c r="DD192" i="4"/>
  <c r="DE192" i="4"/>
  <c r="DF192" i="4"/>
  <c r="DG192" i="4"/>
  <c r="DH192" i="4"/>
  <c r="DI192" i="4"/>
  <c r="DJ192" i="4"/>
  <c r="DK192" i="4"/>
  <c r="DL192" i="4"/>
  <c r="DM192" i="4"/>
  <c r="DN192" i="4"/>
  <c r="DO192" i="4"/>
  <c r="DP192" i="4"/>
  <c r="DQ192" i="4"/>
  <c r="DR192" i="4"/>
  <c r="DS192" i="4"/>
  <c r="DT192" i="4"/>
  <c r="DU192" i="4"/>
  <c r="DV192" i="4"/>
  <c r="DW192" i="4"/>
  <c r="DX192" i="4"/>
  <c r="DY192" i="4"/>
  <c r="DZ192" i="4"/>
  <c r="EA192" i="4"/>
  <c r="EB192" i="4"/>
  <c r="EC192" i="4"/>
  <c r="ED192" i="4"/>
  <c r="EE192" i="4"/>
  <c r="EF192" i="4"/>
  <c r="CS193" i="4"/>
  <c r="CT193" i="4"/>
  <c r="CU193" i="4"/>
  <c r="CV193" i="4"/>
  <c r="CW193" i="4"/>
  <c r="CX193" i="4"/>
  <c r="CY193" i="4"/>
  <c r="CZ193" i="4"/>
  <c r="DA193" i="4"/>
  <c r="DB193" i="4"/>
  <c r="DC193" i="4"/>
  <c r="DD193" i="4"/>
  <c r="DE193" i="4"/>
  <c r="DF193" i="4"/>
  <c r="DG193" i="4"/>
  <c r="DH193" i="4"/>
  <c r="DI193" i="4"/>
  <c r="DJ193" i="4"/>
  <c r="DK193" i="4"/>
  <c r="DL193" i="4"/>
  <c r="DM193" i="4"/>
  <c r="DN193" i="4"/>
  <c r="DO193" i="4"/>
  <c r="DP193" i="4"/>
  <c r="DQ193" i="4"/>
  <c r="DR193" i="4"/>
  <c r="DS193" i="4"/>
  <c r="DT193" i="4"/>
  <c r="DU193" i="4"/>
  <c r="DV193" i="4"/>
  <c r="DW193" i="4"/>
  <c r="DX193" i="4"/>
  <c r="DY193" i="4"/>
  <c r="DZ193" i="4"/>
  <c r="EA193" i="4"/>
  <c r="EB193" i="4"/>
  <c r="EC193" i="4"/>
  <c r="ED193" i="4"/>
  <c r="EE193" i="4"/>
  <c r="EF193" i="4"/>
  <c r="CS194" i="4"/>
  <c r="CT194" i="4"/>
  <c r="CU194" i="4"/>
  <c r="CV194" i="4"/>
  <c r="CW194" i="4"/>
  <c r="CX194" i="4"/>
  <c r="CY194" i="4"/>
  <c r="CZ194" i="4"/>
  <c r="DA194" i="4"/>
  <c r="DB194" i="4"/>
  <c r="DC194" i="4"/>
  <c r="DD194" i="4"/>
  <c r="DE194" i="4"/>
  <c r="DF194" i="4"/>
  <c r="DG194" i="4"/>
  <c r="DH194" i="4"/>
  <c r="DI194" i="4"/>
  <c r="DJ194" i="4"/>
  <c r="DK194" i="4"/>
  <c r="DL194" i="4"/>
  <c r="DM194" i="4"/>
  <c r="DN194" i="4"/>
  <c r="DO194" i="4"/>
  <c r="DP194" i="4"/>
  <c r="DQ194" i="4"/>
  <c r="DR194" i="4"/>
  <c r="DS194" i="4"/>
  <c r="DT194" i="4"/>
  <c r="DU194" i="4"/>
  <c r="DV194" i="4"/>
  <c r="DW194" i="4"/>
  <c r="DX194" i="4"/>
  <c r="DY194" i="4"/>
  <c r="DZ194" i="4"/>
  <c r="EA194" i="4"/>
  <c r="EB194" i="4"/>
  <c r="EC194" i="4"/>
  <c r="ED194" i="4"/>
  <c r="EE194" i="4"/>
  <c r="EF194" i="4"/>
  <c r="CS195" i="4"/>
  <c r="CT195" i="4"/>
  <c r="CU195" i="4"/>
  <c r="CV195" i="4"/>
  <c r="CW195" i="4"/>
  <c r="CX195" i="4"/>
  <c r="CY195" i="4"/>
  <c r="CZ195" i="4"/>
  <c r="DA195" i="4"/>
  <c r="DB195" i="4"/>
  <c r="DC195" i="4"/>
  <c r="DD195" i="4"/>
  <c r="DE195" i="4"/>
  <c r="DF195" i="4"/>
  <c r="DG195" i="4"/>
  <c r="DH195" i="4"/>
  <c r="DI195" i="4"/>
  <c r="DJ195" i="4"/>
  <c r="DK195" i="4"/>
  <c r="DL195" i="4"/>
  <c r="DM195" i="4"/>
  <c r="DN195" i="4"/>
  <c r="DO195" i="4"/>
  <c r="DP195" i="4"/>
  <c r="DQ195" i="4"/>
  <c r="DR195" i="4"/>
  <c r="DS195" i="4"/>
  <c r="DT195" i="4"/>
  <c r="DU195" i="4"/>
  <c r="DV195" i="4"/>
  <c r="DW195" i="4"/>
  <c r="DX195" i="4"/>
  <c r="DY195" i="4"/>
  <c r="DZ195" i="4"/>
  <c r="EA195" i="4"/>
  <c r="EB195" i="4"/>
  <c r="EC195" i="4"/>
  <c r="ED195" i="4"/>
  <c r="EE195" i="4"/>
  <c r="EF195" i="4"/>
  <c r="CS196" i="4"/>
  <c r="CT196" i="4"/>
  <c r="CU196" i="4"/>
  <c r="CV196" i="4"/>
  <c r="CW196" i="4"/>
  <c r="CX196" i="4"/>
  <c r="CY196" i="4"/>
  <c r="CZ196" i="4"/>
  <c r="DA196" i="4"/>
  <c r="DB196" i="4"/>
  <c r="DC196" i="4"/>
  <c r="DD196" i="4"/>
  <c r="DE196" i="4"/>
  <c r="DF196" i="4"/>
  <c r="DG196" i="4"/>
  <c r="DH196" i="4"/>
  <c r="DI196" i="4"/>
  <c r="DJ196" i="4"/>
  <c r="DK196" i="4"/>
  <c r="DL196" i="4"/>
  <c r="DM196" i="4"/>
  <c r="DN196" i="4"/>
  <c r="DO196" i="4"/>
  <c r="DP196" i="4"/>
  <c r="DQ196" i="4"/>
  <c r="DR196" i="4"/>
  <c r="DS196" i="4"/>
  <c r="DT196" i="4"/>
  <c r="DU196" i="4"/>
  <c r="DV196" i="4"/>
  <c r="DW196" i="4"/>
  <c r="DX196" i="4"/>
  <c r="DY196" i="4"/>
  <c r="DZ196" i="4"/>
  <c r="EA196" i="4"/>
  <c r="EB196" i="4"/>
  <c r="EC196" i="4"/>
  <c r="ED196" i="4"/>
  <c r="EE196" i="4"/>
  <c r="EF196" i="4"/>
  <c r="CS197" i="4"/>
  <c r="CT197" i="4"/>
  <c r="CU197" i="4"/>
  <c r="CV197" i="4"/>
  <c r="CW197" i="4"/>
  <c r="CX197" i="4"/>
  <c r="CY197" i="4"/>
  <c r="CZ197" i="4"/>
  <c r="DA197" i="4"/>
  <c r="DB197" i="4"/>
  <c r="DC197" i="4"/>
  <c r="DD197" i="4"/>
  <c r="DE197" i="4"/>
  <c r="DF197" i="4"/>
  <c r="DG197" i="4"/>
  <c r="DH197" i="4"/>
  <c r="DI197" i="4"/>
  <c r="DJ197" i="4"/>
  <c r="DK197" i="4"/>
  <c r="DL197" i="4"/>
  <c r="DM197" i="4"/>
  <c r="DN197" i="4"/>
  <c r="DO197" i="4"/>
  <c r="DP197" i="4"/>
  <c r="DQ197" i="4"/>
  <c r="DR197" i="4"/>
  <c r="DS197" i="4"/>
  <c r="DT197" i="4"/>
  <c r="DU197" i="4"/>
  <c r="DV197" i="4"/>
  <c r="DW197" i="4"/>
  <c r="DX197" i="4"/>
  <c r="DY197" i="4"/>
  <c r="DZ197" i="4"/>
  <c r="EA197" i="4"/>
  <c r="EB197" i="4"/>
  <c r="EC197" i="4"/>
  <c r="ED197" i="4"/>
  <c r="EE197" i="4"/>
  <c r="EF197" i="4"/>
  <c r="CS198" i="4"/>
  <c r="CT198" i="4"/>
  <c r="CU198" i="4"/>
  <c r="CV198" i="4"/>
  <c r="CW198" i="4"/>
  <c r="CX198" i="4"/>
  <c r="CY198" i="4"/>
  <c r="CZ198" i="4"/>
  <c r="DA198" i="4"/>
  <c r="DB198" i="4"/>
  <c r="DC198" i="4"/>
  <c r="DD198" i="4"/>
  <c r="DE198" i="4"/>
  <c r="DF198" i="4"/>
  <c r="DG198" i="4"/>
  <c r="DH198" i="4"/>
  <c r="DI198" i="4"/>
  <c r="DJ198" i="4"/>
  <c r="DK198" i="4"/>
  <c r="DL198" i="4"/>
  <c r="DM198" i="4"/>
  <c r="DN198" i="4"/>
  <c r="DO198" i="4"/>
  <c r="DP198" i="4"/>
  <c r="DQ198" i="4"/>
  <c r="DR198" i="4"/>
  <c r="DS198" i="4"/>
  <c r="DT198" i="4"/>
  <c r="DU198" i="4"/>
  <c r="DV198" i="4"/>
  <c r="DW198" i="4"/>
  <c r="DX198" i="4"/>
  <c r="DY198" i="4"/>
  <c r="DZ198" i="4"/>
  <c r="EA198" i="4"/>
  <c r="EB198" i="4"/>
  <c r="EC198" i="4"/>
  <c r="ED198" i="4"/>
  <c r="EE198" i="4"/>
  <c r="EF198" i="4"/>
  <c r="CS199" i="4"/>
  <c r="CT199" i="4"/>
  <c r="CU199" i="4"/>
  <c r="CV199" i="4"/>
  <c r="CW199" i="4"/>
  <c r="CX199" i="4"/>
  <c r="CY199" i="4"/>
  <c r="CZ199" i="4"/>
  <c r="DA199" i="4"/>
  <c r="DB199" i="4"/>
  <c r="DC199" i="4"/>
  <c r="DD199" i="4"/>
  <c r="DE199" i="4"/>
  <c r="DF199" i="4"/>
  <c r="DG199" i="4"/>
  <c r="DH199" i="4"/>
  <c r="DI199" i="4"/>
  <c r="DJ199" i="4"/>
  <c r="DK199" i="4"/>
  <c r="DL199" i="4"/>
  <c r="DM199" i="4"/>
  <c r="DN199" i="4"/>
  <c r="DO199" i="4"/>
  <c r="DP199" i="4"/>
  <c r="DQ199" i="4"/>
  <c r="DR199" i="4"/>
  <c r="DS199" i="4"/>
  <c r="DT199" i="4"/>
  <c r="DU199" i="4"/>
  <c r="DV199" i="4"/>
  <c r="DW199" i="4"/>
  <c r="DX199" i="4"/>
  <c r="DY199" i="4"/>
  <c r="DZ199" i="4"/>
  <c r="EA199" i="4"/>
  <c r="EB199" i="4"/>
  <c r="EC199" i="4"/>
  <c r="ED199" i="4"/>
  <c r="EE199" i="4"/>
  <c r="EF199" i="4"/>
  <c r="CS200" i="4"/>
  <c r="CT200" i="4"/>
  <c r="CU200" i="4"/>
  <c r="CV200" i="4"/>
  <c r="CW200" i="4"/>
  <c r="CX200" i="4"/>
  <c r="CY200" i="4"/>
  <c r="CZ200" i="4"/>
  <c r="DA200" i="4"/>
  <c r="DB200" i="4"/>
  <c r="DC200" i="4"/>
  <c r="DD200" i="4"/>
  <c r="DE200" i="4"/>
  <c r="DF200" i="4"/>
  <c r="DG200" i="4"/>
  <c r="DH200" i="4"/>
  <c r="DI200" i="4"/>
  <c r="DJ200" i="4"/>
  <c r="DK200" i="4"/>
  <c r="DL200" i="4"/>
  <c r="DM200" i="4"/>
  <c r="DN200" i="4"/>
  <c r="DO200" i="4"/>
  <c r="DP200" i="4"/>
  <c r="DQ200" i="4"/>
  <c r="DR200" i="4"/>
  <c r="DS200" i="4"/>
  <c r="DT200" i="4"/>
  <c r="DU200" i="4"/>
  <c r="DV200" i="4"/>
  <c r="DW200" i="4"/>
  <c r="DX200" i="4"/>
  <c r="DY200" i="4"/>
  <c r="DZ200" i="4"/>
  <c r="EA200" i="4"/>
  <c r="EB200" i="4"/>
  <c r="EC200" i="4"/>
  <c r="ED200" i="4"/>
  <c r="EE200" i="4"/>
  <c r="EF200" i="4"/>
  <c r="CS201" i="4"/>
  <c r="CT201" i="4"/>
  <c r="CU201" i="4"/>
  <c r="CV201" i="4"/>
  <c r="CW201" i="4"/>
  <c r="CX201" i="4"/>
  <c r="CY201" i="4"/>
  <c r="CZ201" i="4"/>
  <c r="DA201" i="4"/>
  <c r="DB201" i="4"/>
  <c r="DC201" i="4"/>
  <c r="DD201" i="4"/>
  <c r="DE201" i="4"/>
  <c r="DF201" i="4"/>
  <c r="DG201" i="4"/>
  <c r="DH201" i="4"/>
  <c r="DI201" i="4"/>
  <c r="DJ201" i="4"/>
  <c r="DK201" i="4"/>
  <c r="DL201" i="4"/>
  <c r="DM201" i="4"/>
  <c r="DN201" i="4"/>
  <c r="DO201" i="4"/>
  <c r="DP201" i="4"/>
  <c r="DQ201" i="4"/>
  <c r="DR201" i="4"/>
  <c r="DS201" i="4"/>
  <c r="DT201" i="4"/>
  <c r="DU201" i="4"/>
  <c r="DV201" i="4"/>
  <c r="DW201" i="4"/>
  <c r="DX201" i="4"/>
  <c r="DY201" i="4"/>
  <c r="DZ201" i="4"/>
  <c r="EA201" i="4"/>
  <c r="EB201" i="4"/>
  <c r="EC201" i="4"/>
  <c r="ED201" i="4"/>
  <c r="EE201" i="4"/>
  <c r="EF201" i="4"/>
  <c r="CS202" i="4"/>
  <c r="CT202" i="4"/>
  <c r="CU202" i="4"/>
  <c r="CV202" i="4"/>
  <c r="CW202" i="4"/>
  <c r="CX202" i="4"/>
  <c r="CY202" i="4"/>
  <c r="CZ202" i="4"/>
  <c r="DA202" i="4"/>
  <c r="DB202" i="4"/>
  <c r="DC202" i="4"/>
  <c r="DD202" i="4"/>
  <c r="DE202" i="4"/>
  <c r="DF202" i="4"/>
  <c r="DG202" i="4"/>
  <c r="DH202" i="4"/>
  <c r="DI202" i="4"/>
  <c r="DJ202" i="4"/>
  <c r="DK202" i="4"/>
  <c r="DL202" i="4"/>
  <c r="DM202" i="4"/>
  <c r="DN202" i="4"/>
  <c r="DO202" i="4"/>
  <c r="DP202" i="4"/>
  <c r="DQ202" i="4"/>
  <c r="DR202" i="4"/>
  <c r="DS202" i="4"/>
  <c r="DT202" i="4"/>
  <c r="DU202" i="4"/>
  <c r="DV202" i="4"/>
  <c r="DW202" i="4"/>
  <c r="DX202" i="4"/>
  <c r="DY202" i="4"/>
  <c r="DZ202" i="4"/>
  <c r="EA202" i="4"/>
  <c r="EB202" i="4"/>
  <c r="EC202" i="4"/>
  <c r="ED202" i="4"/>
  <c r="EE202" i="4"/>
  <c r="EF202" i="4"/>
  <c r="CS203" i="4"/>
  <c r="CT203" i="4"/>
  <c r="CU203" i="4"/>
  <c r="CV203" i="4"/>
  <c r="CW203" i="4"/>
  <c r="CX203" i="4"/>
  <c r="CY203" i="4"/>
  <c r="CZ203" i="4"/>
  <c r="DA203" i="4"/>
  <c r="DB203" i="4"/>
  <c r="DC203" i="4"/>
  <c r="DD203" i="4"/>
  <c r="DE203" i="4"/>
  <c r="DF203" i="4"/>
  <c r="DG203" i="4"/>
  <c r="DH203" i="4"/>
  <c r="DI203" i="4"/>
  <c r="DJ203" i="4"/>
  <c r="DK203" i="4"/>
  <c r="DL203" i="4"/>
  <c r="DM203" i="4"/>
  <c r="DN203" i="4"/>
  <c r="DO203" i="4"/>
  <c r="DP203" i="4"/>
  <c r="DQ203" i="4"/>
  <c r="DR203" i="4"/>
  <c r="DS203" i="4"/>
  <c r="DT203" i="4"/>
  <c r="DU203" i="4"/>
  <c r="DV203" i="4"/>
  <c r="DW203" i="4"/>
  <c r="DX203" i="4"/>
  <c r="DY203" i="4"/>
  <c r="DZ203" i="4"/>
  <c r="EA203" i="4"/>
  <c r="EB203" i="4"/>
  <c r="EC203" i="4"/>
  <c r="ED203" i="4"/>
  <c r="EE203" i="4"/>
  <c r="EF203" i="4"/>
  <c r="CS204" i="4"/>
  <c r="CT204" i="4"/>
  <c r="CU204" i="4"/>
  <c r="CV204" i="4"/>
  <c r="CW204" i="4"/>
  <c r="CX204" i="4"/>
  <c r="CY204" i="4"/>
  <c r="CZ204" i="4"/>
  <c r="DA204" i="4"/>
  <c r="DB204" i="4"/>
  <c r="DC204" i="4"/>
  <c r="DD204" i="4"/>
  <c r="DE204" i="4"/>
  <c r="DF204" i="4"/>
  <c r="DG204" i="4"/>
  <c r="DH204" i="4"/>
  <c r="DI204" i="4"/>
  <c r="DJ204" i="4"/>
  <c r="DK204" i="4"/>
  <c r="DL204" i="4"/>
  <c r="DM204" i="4"/>
  <c r="DN204" i="4"/>
  <c r="DO204" i="4"/>
  <c r="DP204" i="4"/>
  <c r="DQ204" i="4"/>
  <c r="DR204" i="4"/>
  <c r="DS204" i="4"/>
  <c r="DT204" i="4"/>
  <c r="DU204" i="4"/>
  <c r="DV204" i="4"/>
  <c r="DW204" i="4"/>
  <c r="DX204" i="4"/>
  <c r="DY204" i="4"/>
  <c r="DZ204" i="4"/>
  <c r="EA204" i="4"/>
  <c r="EB204" i="4"/>
  <c r="EC204" i="4"/>
  <c r="ED204" i="4"/>
  <c r="EE204" i="4"/>
  <c r="EF204" i="4"/>
  <c r="CS205" i="4"/>
  <c r="CT205" i="4"/>
  <c r="CU205" i="4"/>
  <c r="CV205" i="4"/>
  <c r="CW205" i="4"/>
  <c r="CX205" i="4"/>
  <c r="CY205" i="4"/>
  <c r="CZ205" i="4"/>
  <c r="DA205" i="4"/>
  <c r="DB205" i="4"/>
  <c r="DC205" i="4"/>
  <c r="DD205" i="4"/>
  <c r="DE205" i="4"/>
  <c r="DF205" i="4"/>
  <c r="DG205" i="4"/>
  <c r="DH205" i="4"/>
  <c r="DI205" i="4"/>
  <c r="DJ205" i="4"/>
  <c r="DK205" i="4"/>
  <c r="DL205" i="4"/>
  <c r="DM205" i="4"/>
  <c r="DN205" i="4"/>
  <c r="DO205" i="4"/>
  <c r="DP205" i="4"/>
  <c r="DQ205" i="4"/>
  <c r="DR205" i="4"/>
  <c r="DS205" i="4"/>
  <c r="DT205" i="4"/>
  <c r="DU205" i="4"/>
  <c r="DV205" i="4"/>
  <c r="DW205" i="4"/>
  <c r="DX205" i="4"/>
  <c r="DY205" i="4"/>
  <c r="DZ205" i="4"/>
  <c r="EA205" i="4"/>
  <c r="EB205" i="4"/>
  <c r="EC205" i="4"/>
  <c r="ED205" i="4"/>
  <c r="EE205" i="4"/>
  <c r="EF205" i="4"/>
  <c r="CS206" i="4"/>
  <c r="CT206" i="4"/>
  <c r="CU206" i="4"/>
  <c r="CV206" i="4"/>
  <c r="CW206" i="4"/>
  <c r="CX206" i="4"/>
  <c r="CY206" i="4"/>
  <c r="CZ206" i="4"/>
  <c r="DA206" i="4"/>
  <c r="DB206" i="4"/>
  <c r="DC206" i="4"/>
  <c r="DD206" i="4"/>
  <c r="DE206" i="4"/>
  <c r="DF206" i="4"/>
  <c r="DG206" i="4"/>
  <c r="DH206" i="4"/>
  <c r="DI206" i="4"/>
  <c r="DJ206" i="4"/>
  <c r="DK206" i="4"/>
  <c r="DL206" i="4"/>
  <c r="DM206" i="4"/>
  <c r="DN206" i="4"/>
  <c r="DO206" i="4"/>
  <c r="DP206" i="4"/>
  <c r="DQ206" i="4"/>
  <c r="DR206" i="4"/>
  <c r="DS206" i="4"/>
  <c r="DT206" i="4"/>
  <c r="DU206" i="4"/>
  <c r="DV206" i="4"/>
  <c r="DW206" i="4"/>
  <c r="DX206" i="4"/>
  <c r="DY206" i="4"/>
  <c r="DZ206" i="4"/>
  <c r="EA206" i="4"/>
  <c r="EB206" i="4"/>
  <c r="EC206" i="4"/>
  <c r="ED206" i="4"/>
  <c r="EE206" i="4"/>
  <c r="EF206" i="4"/>
  <c r="CS207" i="4"/>
  <c r="CT207" i="4"/>
  <c r="CU207" i="4"/>
  <c r="CV207" i="4"/>
  <c r="CW207" i="4"/>
  <c r="CX207" i="4"/>
  <c r="CY207" i="4"/>
  <c r="CZ207" i="4"/>
  <c r="DA207" i="4"/>
  <c r="DB207" i="4"/>
  <c r="DC207" i="4"/>
  <c r="DD207" i="4"/>
  <c r="DE207" i="4"/>
  <c r="DF207" i="4"/>
  <c r="DG207" i="4"/>
  <c r="DH207" i="4"/>
  <c r="DI207" i="4"/>
  <c r="DJ207" i="4"/>
  <c r="DK207" i="4"/>
  <c r="DL207" i="4"/>
  <c r="DM207" i="4"/>
  <c r="DN207" i="4"/>
  <c r="DO207" i="4"/>
  <c r="DP207" i="4"/>
  <c r="DQ207" i="4"/>
  <c r="DR207" i="4"/>
  <c r="DS207" i="4"/>
  <c r="DT207" i="4"/>
  <c r="DU207" i="4"/>
  <c r="DV207" i="4"/>
  <c r="DW207" i="4"/>
  <c r="DX207" i="4"/>
  <c r="DY207" i="4"/>
  <c r="DZ207" i="4"/>
  <c r="EA207" i="4"/>
  <c r="EB207" i="4"/>
  <c r="EC207" i="4"/>
  <c r="ED207" i="4"/>
  <c r="EE207" i="4"/>
  <c r="EF207" i="4"/>
  <c r="EL207" i="4" l="1"/>
  <c r="EL206" i="4"/>
  <c r="EL205" i="4"/>
  <c r="EL204" i="4"/>
  <c r="EL203" i="4"/>
  <c r="EL202" i="4"/>
  <c r="EL201" i="4"/>
  <c r="EL200" i="4"/>
  <c r="EL199" i="4"/>
  <c r="EL198" i="4"/>
  <c r="EL197" i="4"/>
  <c r="EL196" i="4"/>
  <c r="EL195" i="4"/>
  <c r="EL194" i="4"/>
  <c r="EL193" i="4"/>
  <c r="EL192" i="4"/>
  <c r="EL191" i="4"/>
  <c r="EL190" i="4"/>
  <c r="EL189" i="4"/>
  <c r="EL188" i="4"/>
  <c r="EL187" i="4"/>
  <c r="EL186" i="4"/>
  <c r="EL185" i="4"/>
  <c r="CS212" i="4"/>
  <c r="A184" i="5"/>
  <c r="A185" i="5"/>
  <c r="A186" i="5"/>
  <c r="A187" i="5"/>
  <c r="A188" i="5"/>
  <c r="A189" i="5"/>
  <c r="A190" i="5"/>
  <c r="A191" i="5"/>
  <c r="A192" i="5"/>
  <c r="A193" i="5"/>
  <c r="A194" i="5"/>
  <c r="A195" i="5"/>
  <c r="A196" i="5"/>
  <c r="A197" i="5"/>
  <c r="A198" i="5"/>
  <c r="A199" i="5"/>
  <c r="A200" i="5"/>
  <c r="A201" i="5"/>
  <c r="A202" i="5"/>
  <c r="A203" i="5"/>
  <c r="A204" i="5"/>
  <c r="A205" i="5"/>
  <c r="A206" i="5"/>
  <c r="B55" i="14" l="1"/>
  <c r="B54" i="14"/>
  <c r="B53" i="14"/>
  <c r="B52" i="14"/>
  <c r="B51" i="14"/>
  <c r="B50" i="14"/>
  <c r="B49" i="14"/>
  <c r="B48" i="14"/>
  <c r="B47" i="14"/>
  <c r="B46" i="14"/>
  <c r="B45" i="14"/>
  <c r="B44" i="14"/>
  <c r="B43" i="14"/>
  <c r="B42" i="14"/>
  <c r="B41" i="14"/>
  <c r="B40" i="14"/>
  <c r="B39" i="14"/>
  <c r="B38" i="14"/>
  <c r="B37" i="14"/>
  <c r="B36" i="14"/>
  <c r="B35" i="14"/>
  <c r="B34" i="14"/>
  <c r="B33" i="14"/>
  <c r="B32" i="14"/>
  <c r="B31" i="14"/>
  <c r="B30" i="14"/>
  <c r="B29" i="14"/>
  <c r="B28" i="14"/>
  <c r="B27" i="14"/>
  <c r="B26" i="14"/>
  <c r="B25" i="14"/>
  <c r="B24" i="14"/>
  <c r="B23" i="14"/>
  <c r="B22" i="14"/>
  <c r="B21" i="14"/>
  <c r="B20" i="14"/>
  <c r="B19" i="14"/>
  <c r="B18" i="14"/>
  <c r="B17" i="14"/>
  <c r="B16" i="14"/>
  <c r="B15" i="14"/>
  <c r="B14" i="14"/>
  <c r="B13" i="14"/>
  <c r="B12" i="14"/>
  <c r="B11" i="14"/>
  <c r="B10" i="14"/>
  <c r="B9" i="14"/>
  <c r="B8" i="14"/>
  <c r="B7" i="14"/>
  <c r="B6" i="14"/>
  <c r="B5" i="14"/>
  <c r="B4" i="14"/>
  <c r="O27" i="12"/>
  <c r="O26" i="12"/>
  <c r="O25" i="12"/>
  <c r="O24" i="12"/>
  <c r="O23" i="12"/>
  <c r="O22" i="12"/>
  <c r="O21" i="12"/>
  <c r="O20" i="12"/>
  <c r="O19" i="12"/>
  <c r="O18" i="12"/>
  <c r="O17" i="12"/>
  <c r="O16" i="12"/>
  <c r="O15" i="12"/>
  <c r="O14" i="12"/>
  <c r="O13" i="12"/>
  <c r="O12" i="12"/>
  <c r="O11" i="12"/>
  <c r="O10" i="12"/>
  <c r="O9" i="12"/>
  <c r="O8" i="12"/>
  <c r="O7" i="12"/>
  <c r="O6" i="12"/>
  <c r="O5" i="12"/>
  <c r="O4" i="12"/>
  <c r="EF211" i="4"/>
  <c r="EE211" i="4"/>
  <c r="ED211" i="4"/>
  <c r="EC211" i="4"/>
  <c r="EB211" i="4"/>
  <c r="EA211" i="4"/>
  <c r="DZ211" i="4"/>
  <c r="DY211" i="4"/>
  <c r="DX211" i="4"/>
  <c r="DW211" i="4"/>
  <c r="DV211" i="4"/>
  <c r="DU211" i="4"/>
  <c r="DT211" i="4"/>
  <c r="DS211" i="4"/>
  <c r="DR211" i="4"/>
  <c r="DQ211" i="4"/>
  <c r="DP211" i="4"/>
  <c r="DO211" i="4"/>
  <c r="DN211" i="4"/>
  <c r="DM211" i="4"/>
  <c r="DL211" i="4"/>
  <c r="DK211" i="4"/>
  <c r="DJ211" i="4"/>
  <c r="DI211" i="4"/>
  <c r="DH211" i="4"/>
  <c r="DG211" i="4"/>
  <c r="DF211" i="4"/>
  <c r="DE211" i="4"/>
  <c r="DD211" i="4"/>
  <c r="DC211" i="4"/>
  <c r="DB211" i="4"/>
  <c r="DA211" i="4"/>
  <c r="CZ211" i="4"/>
  <c r="CY211" i="4"/>
  <c r="CX211" i="4"/>
  <c r="CW211" i="4"/>
  <c r="CV211" i="4"/>
  <c r="CU211" i="4"/>
  <c r="CT211" i="4"/>
  <c r="CS211" i="4"/>
  <c r="A210" i="5"/>
  <c r="EF210" i="4"/>
  <c r="EE210" i="4"/>
  <c r="ED210" i="4"/>
  <c r="EC210" i="4"/>
  <c r="EB210" i="4"/>
  <c r="EA210" i="4"/>
  <c r="DZ210" i="4"/>
  <c r="DY210" i="4"/>
  <c r="DX210" i="4"/>
  <c r="DW210" i="4"/>
  <c r="DV210" i="4"/>
  <c r="DU210" i="4"/>
  <c r="DT210" i="4"/>
  <c r="DS210" i="4"/>
  <c r="DR210" i="4"/>
  <c r="DQ210" i="4"/>
  <c r="DP210" i="4"/>
  <c r="DO210" i="4"/>
  <c r="DN210" i="4"/>
  <c r="DM210" i="4"/>
  <c r="DL210" i="4"/>
  <c r="DK210" i="4"/>
  <c r="DJ210" i="4"/>
  <c r="DI210" i="4"/>
  <c r="DH210" i="4"/>
  <c r="DG210" i="4"/>
  <c r="DF210" i="4"/>
  <c r="DE210" i="4"/>
  <c r="DD210" i="4"/>
  <c r="DC210" i="4"/>
  <c r="DB210" i="4"/>
  <c r="DA210" i="4"/>
  <c r="CZ210" i="4"/>
  <c r="CY210" i="4"/>
  <c r="CX210" i="4"/>
  <c r="CW210" i="4"/>
  <c r="CV210" i="4"/>
  <c r="CU210" i="4"/>
  <c r="CT210" i="4"/>
  <c r="CS210" i="4"/>
  <c r="A209" i="5"/>
  <c r="EF209" i="4"/>
  <c r="EE209" i="4"/>
  <c r="ED209" i="4"/>
  <c r="EC209" i="4"/>
  <c r="EB209" i="4"/>
  <c r="EA209" i="4"/>
  <c r="DZ209" i="4"/>
  <c r="DY209" i="4"/>
  <c r="DX209" i="4"/>
  <c r="DW209" i="4"/>
  <c r="DV209" i="4"/>
  <c r="DU209" i="4"/>
  <c r="DT209" i="4"/>
  <c r="DS209" i="4"/>
  <c r="DR209" i="4"/>
  <c r="DQ209" i="4"/>
  <c r="DP209" i="4"/>
  <c r="DO209" i="4"/>
  <c r="DN209" i="4"/>
  <c r="DM209" i="4"/>
  <c r="DL209" i="4"/>
  <c r="DK209" i="4"/>
  <c r="DJ209" i="4"/>
  <c r="DI209" i="4"/>
  <c r="DH209" i="4"/>
  <c r="DG209" i="4"/>
  <c r="DF209" i="4"/>
  <c r="DE209" i="4"/>
  <c r="DD209" i="4"/>
  <c r="DC209" i="4"/>
  <c r="DB209" i="4"/>
  <c r="DA209" i="4"/>
  <c r="CZ209" i="4"/>
  <c r="CY209" i="4"/>
  <c r="CX209" i="4"/>
  <c r="CW209" i="4"/>
  <c r="CV209" i="4"/>
  <c r="CU209" i="4"/>
  <c r="CT209" i="4"/>
  <c r="CS209" i="4"/>
  <c r="A208" i="5"/>
  <c r="EF208" i="4"/>
  <c r="EE208" i="4"/>
  <c r="ED208" i="4"/>
  <c r="EC208" i="4"/>
  <c r="EB208" i="4"/>
  <c r="EA208" i="4"/>
  <c r="DZ208" i="4"/>
  <c r="DY208" i="4"/>
  <c r="DX208" i="4"/>
  <c r="DW208" i="4"/>
  <c r="DV208" i="4"/>
  <c r="DU208" i="4"/>
  <c r="DT208" i="4"/>
  <c r="DS208" i="4"/>
  <c r="DR208" i="4"/>
  <c r="DQ208" i="4"/>
  <c r="DP208" i="4"/>
  <c r="DO208" i="4"/>
  <c r="DN208" i="4"/>
  <c r="DM208" i="4"/>
  <c r="DL208" i="4"/>
  <c r="DK208" i="4"/>
  <c r="DJ208" i="4"/>
  <c r="DI208" i="4"/>
  <c r="DH208" i="4"/>
  <c r="DG208" i="4"/>
  <c r="DF208" i="4"/>
  <c r="DE208" i="4"/>
  <c r="DD208" i="4"/>
  <c r="DC208" i="4"/>
  <c r="DB208" i="4"/>
  <c r="DA208" i="4"/>
  <c r="CZ208" i="4"/>
  <c r="CY208" i="4"/>
  <c r="CX208" i="4"/>
  <c r="CW208" i="4"/>
  <c r="CV208" i="4"/>
  <c r="CU208" i="4"/>
  <c r="CT208" i="4"/>
  <c r="CS208" i="4"/>
  <c r="A207" i="5"/>
  <c r="EF184" i="4"/>
  <c r="EE184" i="4"/>
  <c r="ED184" i="4"/>
  <c r="EC184" i="4"/>
  <c r="EB184" i="4"/>
  <c r="EA184" i="4"/>
  <c r="DZ184" i="4"/>
  <c r="DY184" i="4"/>
  <c r="DX184" i="4"/>
  <c r="DW184" i="4"/>
  <c r="DV184" i="4"/>
  <c r="DU184" i="4"/>
  <c r="DT184" i="4"/>
  <c r="DS184" i="4"/>
  <c r="DR184" i="4"/>
  <c r="DQ184" i="4"/>
  <c r="DP184" i="4"/>
  <c r="DO184" i="4"/>
  <c r="DN184" i="4"/>
  <c r="DM184" i="4"/>
  <c r="DL184" i="4"/>
  <c r="DK184" i="4"/>
  <c r="DJ184" i="4"/>
  <c r="DI184" i="4"/>
  <c r="DH184" i="4"/>
  <c r="DG184" i="4"/>
  <c r="DF184" i="4"/>
  <c r="DE184" i="4"/>
  <c r="DD184" i="4"/>
  <c r="DC184" i="4"/>
  <c r="DB184" i="4"/>
  <c r="DA184" i="4"/>
  <c r="CZ184" i="4"/>
  <c r="CY184" i="4"/>
  <c r="CX184" i="4"/>
  <c r="CW184" i="4"/>
  <c r="CV184" i="4"/>
  <c r="CU184" i="4"/>
  <c r="CT184" i="4"/>
  <c r="CS184" i="4"/>
  <c r="A183" i="5"/>
  <c r="EF183" i="4"/>
  <c r="EE183" i="4"/>
  <c r="ED183" i="4"/>
  <c r="EC183" i="4"/>
  <c r="EB183" i="4"/>
  <c r="EA183" i="4"/>
  <c r="DZ183" i="4"/>
  <c r="DY183" i="4"/>
  <c r="DX183" i="4"/>
  <c r="DW183" i="4"/>
  <c r="DV183" i="4"/>
  <c r="DU183" i="4"/>
  <c r="DT183" i="4"/>
  <c r="DS183" i="4"/>
  <c r="DR183" i="4"/>
  <c r="DQ183" i="4"/>
  <c r="DP183" i="4"/>
  <c r="DO183" i="4"/>
  <c r="DN183" i="4"/>
  <c r="DM183" i="4"/>
  <c r="DL183" i="4"/>
  <c r="DK183" i="4"/>
  <c r="DJ183" i="4"/>
  <c r="DI183" i="4"/>
  <c r="DH183" i="4"/>
  <c r="DG183" i="4"/>
  <c r="DF183" i="4"/>
  <c r="DE183" i="4"/>
  <c r="DD183" i="4"/>
  <c r="DC183" i="4"/>
  <c r="DB183" i="4"/>
  <c r="DA183" i="4"/>
  <c r="CZ183" i="4"/>
  <c r="CY183" i="4"/>
  <c r="CX183" i="4"/>
  <c r="CW183" i="4"/>
  <c r="CV183" i="4"/>
  <c r="CU183" i="4"/>
  <c r="CT183" i="4"/>
  <c r="CS183" i="4"/>
  <c r="A182" i="5"/>
  <c r="EF182" i="4"/>
  <c r="EE182" i="4"/>
  <c r="ED182" i="4"/>
  <c r="EC182" i="4"/>
  <c r="EB182" i="4"/>
  <c r="EA182" i="4"/>
  <c r="DZ182" i="4"/>
  <c r="DY182" i="4"/>
  <c r="DX182" i="4"/>
  <c r="DW182" i="4"/>
  <c r="DV182" i="4"/>
  <c r="DU182" i="4"/>
  <c r="DT182" i="4"/>
  <c r="DS182" i="4"/>
  <c r="DR182" i="4"/>
  <c r="DQ182" i="4"/>
  <c r="DP182" i="4"/>
  <c r="DO182" i="4"/>
  <c r="DN182" i="4"/>
  <c r="DM182" i="4"/>
  <c r="DL182" i="4"/>
  <c r="DK182" i="4"/>
  <c r="DJ182" i="4"/>
  <c r="DI182" i="4"/>
  <c r="DH182" i="4"/>
  <c r="DG182" i="4"/>
  <c r="DF182" i="4"/>
  <c r="DE182" i="4"/>
  <c r="DD182" i="4"/>
  <c r="DC182" i="4"/>
  <c r="DB182" i="4"/>
  <c r="DA182" i="4"/>
  <c r="CZ182" i="4"/>
  <c r="CY182" i="4"/>
  <c r="CX182" i="4"/>
  <c r="CW182" i="4"/>
  <c r="CV182" i="4"/>
  <c r="CU182" i="4"/>
  <c r="CT182" i="4"/>
  <c r="CS182" i="4"/>
  <c r="A181" i="5"/>
  <c r="EF181" i="4"/>
  <c r="EE181" i="4"/>
  <c r="ED181" i="4"/>
  <c r="EC181" i="4"/>
  <c r="EB181" i="4"/>
  <c r="EA181" i="4"/>
  <c r="DZ181" i="4"/>
  <c r="DY181" i="4"/>
  <c r="DX181" i="4"/>
  <c r="DW181" i="4"/>
  <c r="DV181" i="4"/>
  <c r="DU181" i="4"/>
  <c r="DT181" i="4"/>
  <c r="DS181" i="4"/>
  <c r="DR181" i="4"/>
  <c r="DQ181" i="4"/>
  <c r="DP181" i="4"/>
  <c r="DO181" i="4"/>
  <c r="DN181" i="4"/>
  <c r="DM181" i="4"/>
  <c r="DL181" i="4"/>
  <c r="DK181" i="4"/>
  <c r="DJ181" i="4"/>
  <c r="DI181" i="4"/>
  <c r="DH181" i="4"/>
  <c r="DG181" i="4"/>
  <c r="DF181" i="4"/>
  <c r="DE181" i="4"/>
  <c r="DD181" i="4"/>
  <c r="DC181" i="4"/>
  <c r="DB181" i="4"/>
  <c r="DA181" i="4"/>
  <c r="CZ181" i="4"/>
  <c r="CY181" i="4"/>
  <c r="CX181" i="4"/>
  <c r="CW181" i="4"/>
  <c r="CV181" i="4"/>
  <c r="CU181" i="4"/>
  <c r="CT181" i="4"/>
  <c r="CS181" i="4"/>
  <c r="A180" i="5"/>
  <c r="EF180" i="4"/>
  <c r="EE180" i="4"/>
  <c r="ED180" i="4"/>
  <c r="EC180" i="4"/>
  <c r="EB180" i="4"/>
  <c r="EA180" i="4"/>
  <c r="DZ180" i="4"/>
  <c r="DY180" i="4"/>
  <c r="DX180" i="4"/>
  <c r="DW180" i="4"/>
  <c r="DV180" i="4"/>
  <c r="DU180" i="4"/>
  <c r="DT180" i="4"/>
  <c r="DS180" i="4"/>
  <c r="DR180" i="4"/>
  <c r="DQ180" i="4"/>
  <c r="DP180" i="4"/>
  <c r="DO180" i="4"/>
  <c r="DN180" i="4"/>
  <c r="DM180" i="4"/>
  <c r="DL180" i="4"/>
  <c r="DK180" i="4"/>
  <c r="DJ180" i="4"/>
  <c r="DI180" i="4"/>
  <c r="DH180" i="4"/>
  <c r="DG180" i="4"/>
  <c r="DF180" i="4"/>
  <c r="DE180" i="4"/>
  <c r="DD180" i="4"/>
  <c r="DC180" i="4"/>
  <c r="DB180" i="4"/>
  <c r="DA180" i="4"/>
  <c r="CZ180" i="4"/>
  <c r="CY180" i="4"/>
  <c r="CX180" i="4"/>
  <c r="CW180" i="4"/>
  <c r="CV180" i="4"/>
  <c r="CU180" i="4"/>
  <c r="CT180" i="4"/>
  <c r="CS180" i="4"/>
  <c r="A179" i="5"/>
  <c r="EF179" i="4"/>
  <c r="EE179" i="4"/>
  <c r="ED179" i="4"/>
  <c r="EC179" i="4"/>
  <c r="EB179" i="4"/>
  <c r="EA179" i="4"/>
  <c r="DZ179" i="4"/>
  <c r="DY179" i="4"/>
  <c r="DX179" i="4"/>
  <c r="DW179" i="4"/>
  <c r="DV179" i="4"/>
  <c r="DU179" i="4"/>
  <c r="DT179" i="4"/>
  <c r="DS179" i="4"/>
  <c r="DR179" i="4"/>
  <c r="DQ179" i="4"/>
  <c r="DP179" i="4"/>
  <c r="DO179" i="4"/>
  <c r="DN179" i="4"/>
  <c r="DM179" i="4"/>
  <c r="DL179" i="4"/>
  <c r="DK179" i="4"/>
  <c r="DJ179" i="4"/>
  <c r="DI179" i="4"/>
  <c r="DH179" i="4"/>
  <c r="DG179" i="4"/>
  <c r="DF179" i="4"/>
  <c r="DE179" i="4"/>
  <c r="DD179" i="4"/>
  <c r="DC179" i="4"/>
  <c r="DB179" i="4"/>
  <c r="DA179" i="4"/>
  <c r="CZ179" i="4"/>
  <c r="CY179" i="4"/>
  <c r="CX179" i="4"/>
  <c r="CW179" i="4"/>
  <c r="CV179" i="4"/>
  <c r="CU179" i="4"/>
  <c r="CT179" i="4"/>
  <c r="CS179" i="4"/>
  <c r="A178" i="5"/>
  <c r="EF178" i="4"/>
  <c r="EE178" i="4"/>
  <c r="ED178" i="4"/>
  <c r="EC178" i="4"/>
  <c r="EB178" i="4"/>
  <c r="EA178" i="4"/>
  <c r="DZ178" i="4"/>
  <c r="DY178" i="4"/>
  <c r="DX178" i="4"/>
  <c r="DW178" i="4"/>
  <c r="DV178" i="4"/>
  <c r="DU178" i="4"/>
  <c r="DT178" i="4"/>
  <c r="DS178" i="4"/>
  <c r="DR178" i="4"/>
  <c r="DQ178" i="4"/>
  <c r="DP178" i="4"/>
  <c r="DO178" i="4"/>
  <c r="DN178" i="4"/>
  <c r="DM178" i="4"/>
  <c r="DL178" i="4"/>
  <c r="DK178" i="4"/>
  <c r="DJ178" i="4"/>
  <c r="DI178" i="4"/>
  <c r="DH178" i="4"/>
  <c r="DG178" i="4"/>
  <c r="DF178" i="4"/>
  <c r="DE178" i="4"/>
  <c r="DD178" i="4"/>
  <c r="DC178" i="4"/>
  <c r="DB178" i="4"/>
  <c r="DA178" i="4"/>
  <c r="CZ178" i="4"/>
  <c r="CY178" i="4"/>
  <c r="CX178" i="4"/>
  <c r="CW178" i="4"/>
  <c r="CV178" i="4"/>
  <c r="CU178" i="4"/>
  <c r="CT178" i="4"/>
  <c r="CS178" i="4"/>
  <c r="A177" i="5"/>
  <c r="EF177" i="4"/>
  <c r="EE177" i="4"/>
  <c r="ED177" i="4"/>
  <c r="EC177" i="4"/>
  <c r="EB177" i="4"/>
  <c r="EA177" i="4"/>
  <c r="DZ177" i="4"/>
  <c r="DY177" i="4"/>
  <c r="DX177" i="4"/>
  <c r="DW177" i="4"/>
  <c r="DV177" i="4"/>
  <c r="DU177" i="4"/>
  <c r="DT177" i="4"/>
  <c r="DS177" i="4"/>
  <c r="DR177" i="4"/>
  <c r="DQ177" i="4"/>
  <c r="DP177" i="4"/>
  <c r="DO177" i="4"/>
  <c r="DN177" i="4"/>
  <c r="DM177" i="4"/>
  <c r="DL177" i="4"/>
  <c r="DK177" i="4"/>
  <c r="DJ177" i="4"/>
  <c r="DI177" i="4"/>
  <c r="DH177" i="4"/>
  <c r="DG177" i="4"/>
  <c r="DF177" i="4"/>
  <c r="DE177" i="4"/>
  <c r="DD177" i="4"/>
  <c r="DC177" i="4"/>
  <c r="DB177" i="4"/>
  <c r="DA177" i="4"/>
  <c r="CZ177" i="4"/>
  <c r="CY177" i="4"/>
  <c r="CX177" i="4"/>
  <c r="CW177" i="4"/>
  <c r="CV177" i="4"/>
  <c r="CU177" i="4"/>
  <c r="CT177" i="4"/>
  <c r="CS177" i="4"/>
  <c r="A176" i="5"/>
  <c r="EF176" i="4"/>
  <c r="EE176" i="4"/>
  <c r="ED176" i="4"/>
  <c r="EC176" i="4"/>
  <c r="EB176" i="4"/>
  <c r="EA176" i="4"/>
  <c r="DZ176" i="4"/>
  <c r="DY176" i="4"/>
  <c r="DX176" i="4"/>
  <c r="DW176" i="4"/>
  <c r="DV176" i="4"/>
  <c r="DU176" i="4"/>
  <c r="DT176" i="4"/>
  <c r="DS176" i="4"/>
  <c r="DR176" i="4"/>
  <c r="DQ176" i="4"/>
  <c r="DP176" i="4"/>
  <c r="DO176" i="4"/>
  <c r="DN176" i="4"/>
  <c r="DM176" i="4"/>
  <c r="DL176" i="4"/>
  <c r="DK176" i="4"/>
  <c r="DJ176" i="4"/>
  <c r="DI176" i="4"/>
  <c r="DH176" i="4"/>
  <c r="DG176" i="4"/>
  <c r="DF176" i="4"/>
  <c r="DE176" i="4"/>
  <c r="DD176" i="4"/>
  <c r="DC176" i="4"/>
  <c r="DB176" i="4"/>
  <c r="DA176" i="4"/>
  <c r="CZ176" i="4"/>
  <c r="CY176" i="4"/>
  <c r="CX176" i="4"/>
  <c r="CW176" i="4"/>
  <c r="CV176" i="4"/>
  <c r="CU176" i="4"/>
  <c r="CT176" i="4"/>
  <c r="CS176" i="4"/>
  <c r="A175" i="5"/>
  <c r="EF175" i="4"/>
  <c r="EE175" i="4"/>
  <c r="ED175" i="4"/>
  <c r="EC175" i="4"/>
  <c r="EB175" i="4"/>
  <c r="EA175" i="4"/>
  <c r="DZ175" i="4"/>
  <c r="DY175" i="4"/>
  <c r="DX175" i="4"/>
  <c r="DW175" i="4"/>
  <c r="DV175" i="4"/>
  <c r="DU175" i="4"/>
  <c r="DT175" i="4"/>
  <c r="DS175" i="4"/>
  <c r="DR175" i="4"/>
  <c r="DQ175" i="4"/>
  <c r="DP175" i="4"/>
  <c r="DO175" i="4"/>
  <c r="DN175" i="4"/>
  <c r="DM175" i="4"/>
  <c r="DL175" i="4"/>
  <c r="DK175" i="4"/>
  <c r="DJ175" i="4"/>
  <c r="DI175" i="4"/>
  <c r="DH175" i="4"/>
  <c r="DG175" i="4"/>
  <c r="DF175" i="4"/>
  <c r="DE175" i="4"/>
  <c r="DD175" i="4"/>
  <c r="DC175" i="4"/>
  <c r="DB175" i="4"/>
  <c r="DA175" i="4"/>
  <c r="CZ175" i="4"/>
  <c r="CY175" i="4"/>
  <c r="CX175" i="4"/>
  <c r="CW175" i="4"/>
  <c r="CV175" i="4"/>
  <c r="CU175" i="4"/>
  <c r="CT175" i="4"/>
  <c r="CS175" i="4"/>
  <c r="A174" i="5"/>
  <c r="EF174" i="4"/>
  <c r="EE174" i="4"/>
  <c r="ED174" i="4"/>
  <c r="EC174" i="4"/>
  <c r="EB174" i="4"/>
  <c r="EA174" i="4"/>
  <c r="DZ174" i="4"/>
  <c r="DY174" i="4"/>
  <c r="DX174" i="4"/>
  <c r="DW174" i="4"/>
  <c r="DV174" i="4"/>
  <c r="DU174" i="4"/>
  <c r="DT174" i="4"/>
  <c r="DS174" i="4"/>
  <c r="DR174" i="4"/>
  <c r="DQ174" i="4"/>
  <c r="DP174" i="4"/>
  <c r="DO174" i="4"/>
  <c r="DN174" i="4"/>
  <c r="DM174" i="4"/>
  <c r="DL174" i="4"/>
  <c r="DK174" i="4"/>
  <c r="DJ174" i="4"/>
  <c r="DI174" i="4"/>
  <c r="DH174" i="4"/>
  <c r="DG174" i="4"/>
  <c r="DF174" i="4"/>
  <c r="DE174" i="4"/>
  <c r="DD174" i="4"/>
  <c r="DC174" i="4"/>
  <c r="DB174" i="4"/>
  <c r="DA174" i="4"/>
  <c r="CZ174" i="4"/>
  <c r="CY174" i="4"/>
  <c r="CX174" i="4"/>
  <c r="CW174" i="4"/>
  <c r="CV174" i="4"/>
  <c r="CU174" i="4"/>
  <c r="CT174" i="4"/>
  <c r="CS174" i="4"/>
  <c r="A173" i="5"/>
  <c r="EF173" i="4"/>
  <c r="EE173" i="4"/>
  <c r="ED173" i="4"/>
  <c r="EC173" i="4"/>
  <c r="EB173" i="4"/>
  <c r="EA173" i="4"/>
  <c r="DZ173" i="4"/>
  <c r="DY173" i="4"/>
  <c r="DX173" i="4"/>
  <c r="DW173" i="4"/>
  <c r="DV173" i="4"/>
  <c r="DU173" i="4"/>
  <c r="DT173" i="4"/>
  <c r="DS173" i="4"/>
  <c r="DR173" i="4"/>
  <c r="DQ173" i="4"/>
  <c r="DP173" i="4"/>
  <c r="DO173" i="4"/>
  <c r="DN173" i="4"/>
  <c r="DM173" i="4"/>
  <c r="DL173" i="4"/>
  <c r="DK173" i="4"/>
  <c r="DJ173" i="4"/>
  <c r="DI173" i="4"/>
  <c r="DH173" i="4"/>
  <c r="DG173" i="4"/>
  <c r="DF173" i="4"/>
  <c r="DE173" i="4"/>
  <c r="DD173" i="4"/>
  <c r="DC173" i="4"/>
  <c r="DB173" i="4"/>
  <c r="DA173" i="4"/>
  <c r="CZ173" i="4"/>
  <c r="CY173" i="4"/>
  <c r="CX173" i="4"/>
  <c r="CW173" i="4"/>
  <c r="CV173" i="4"/>
  <c r="CU173" i="4"/>
  <c r="CT173" i="4"/>
  <c r="CS173" i="4"/>
  <c r="A172" i="5"/>
  <c r="EF172" i="4"/>
  <c r="EE172" i="4"/>
  <c r="ED172" i="4"/>
  <c r="EC172" i="4"/>
  <c r="EB172" i="4"/>
  <c r="EA172" i="4"/>
  <c r="DZ172" i="4"/>
  <c r="DY172" i="4"/>
  <c r="DX172" i="4"/>
  <c r="DW172" i="4"/>
  <c r="DV172" i="4"/>
  <c r="DU172" i="4"/>
  <c r="DT172" i="4"/>
  <c r="DS172" i="4"/>
  <c r="DR172" i="4"/>
  <c r="DQ172" i="4"/>
  <c r="DP172" i="4"/>
  <c r="DO172" i="4"/>
  <c r="DN172" i="4"/>
  <c r="DM172" i="4"/>
  <c r="DL172" i="4"/>
  <c r="DK172" i="4"/>
  <c r="DJ172" i="4"/>
  <c r="DI172" i="4"/>
  <c r="DH172" i="4"/>
  <c r="DG172" i="4"/>
  <c r="DF172" i="4"/>
  <c r="DE172" i="4"/>
  <c r="DD172" i="4"/>
  <c r="DC172" i="4"/>
  <c r="DB172" i="4"/>
  <c r="DA172" i="4"/>
  <c r="CZ172" i="4"/>
  <c r="CY172" i="4"/>
  <c r="CX172" i="4"/>
  <c r="CW172" i="4"/>
  <c r="CV172" i="4"/>
  <c r="CU172" i="4"/>
  <c r="CT172" i="4"/>
  <c r="CS172" i="4"/>
  <c r="A171" i="5"/>
  <c r="EF171" i="4"/>
  <c r="EE171" i="4"/>
  <c r="ED171" i="4"/>
  <c r="EC171" i="4"/>
  <c r="EB171" i="4"/>
  <c r="EA171" i="4"/>
  <c r="DZ171" i="4"/>
  <c r="DY171" i="4"/>
  <c r="DX171" i="4"/>
  <c r="DW171" i="4"/>
  <c r="DV171" i="4"/>
  <c r="DU171" i="4"/>
  <c r="DT171" i="4"/>
  <c r="DS171" i="4"/>
  <c r="DR171" i="4"/>
  <c r="DQ171" i="4"/>
  <c r="DP171" i="4"/>
  <c r="DO171" i="4"/>
  <c r="DN171" i="4"/>
  <c r="DM171" i="4"/>
  <c r="DL171" i="4"/>
  <c r="DK171" i="4"/>
  <c r="DJ171" i="4"/>
  <c r="DI171" i="4"/>
  <c r="DH171" i="4"/>
  <c r="DG171" i="4"/>
  <c r="DF171" i="4"/>
  <c r="DE171" i="4"/>
  <c r="DD171" i="4"/>
  <c r="DC171" i="4"/>
  <c r="DB171" i="4"/>
  <c r="DA171" i="4"/>
  <c r="CZ171" i="4"/>
  <c r="CY171" i="4"/>
  <c r="CX171" i="4"/>
  <c r="CW171" i="4"/>
  <c r="CV171" i="4"/>
  <c r="CU171" i="4"/>
  <c r="CT171" i="4"/>
  <c r="CS171" i="4"/>
  <c r="A170" i="5"/>
  <c r="EF170" i="4"/>
  <c r="EE170" i="4"/>
  <c r="ED170" i="4"/>
  <c r="EC170" i="4"/>
  <c r="EB170" i="4"/>
  <c r="EA170" i="4"/>
  <c r="DZ170" i="4"/>
  <c r="DY170" i="4"/>
  <c r="DX170" i="4"/>
  <c r="DW170" i="4"/>
  <c r="DV170" i="4"/>
  <c r="DU170" i="4"/>
  <c r="DT170" i="4"/>
  <c r="DS170" i="4"/>
  <c r="DR170" i="4"/>
  <c r="DQ170" i="4"/>
  <c r="DP170" i="4"/>
  <c r="DO170" i="4"/>
  <c r="DN170" i="4"/>
  <c r="DM170" i="4"/>
  <c r="DL170" i="4"/>
  <c r="DK170" i="4"/>
  <c r="DJ170" i="4"/>
  <c r="DI170" i="4"/>
  <c r="DH170" i="4"/>
  <c r="DG170" i="4"/>
  <c r="DF170" i="4"/>
  <c r="DE170" i="4"/>
  <c r="DD170" i="4"/>
  <c r="DC170" i="4"/>
  <c r="DB170" i="4"/>
  <c r="DA170" i="4"/>
  <c r="CZ170" i="4"/>
  <c r="CY170" i="4"/>
  <c r="CX170" i="4"/>
  <c r="CW170" i="4"/>
  <c r="CV170" i="4"/>
  <c r="CU170" i="4"/>
  <c r="CT170" i="4"/>
  <c r="CS170" i="4"/>
  <c r="A169" i="5"/>
  <c r="EF169" i="4"/>
  <c r="EE169" i="4"/>
  <c r="ED169" i="4"/>
  <c r="EC169" i="4"/>
  <c r="EB169" i="4"/>
  <c r="EA169" i="4"/>
  <c r="DZ169" i="4"/>
  <c r="DY169" i="4"/>
  <c r="DX169" i="4"/>
  <c r="DW169" i="4"/>
  <c r="DV169" i="4"/>
  <c r="DU169" i="4"/>
  <c r="DT169" i="4"/>
  <c r="DS169" i="4"/>
  <c r="DR169" i="4"/>
  <c r="DQ169" i="4"/>
  <c r="DP169" i="4"/>
  <c r="DO169" i="4"/>
  <c r="DN169" i="4"/>
  <c r="DM169" i="4"/>
  <c r="DL169" i="4"/>
  <c r="DK169" i="4"/>
  <c r="DJ169" i="4"/>
  <c r="DI169" i="4"/>
  <c r="DH169" i="4"/>
  <c r="DG169" i="4"/>
  <c r="DF169" i="4"/>
  <c r="DE169" i="4"/>
  <c r="DD169" i="4"/>
  <c r="DC169" i="4"/>
  <c r="DB169" i="4"/>
  <c r="DA169" i="4"/>
  <c r="CZ169" i="4"/>
  <c r="CY169" i="4"/>
  <c r="CX169" i="4"/>
  <c r="CW169" i="4"/>
  <c r="CV169" i="4"/>
  <c r="CU169" i="4"/>
  <c r="CT169" i="4"/>
  <c r="CS169" i="4"/>
  <c r="A168" i="5"/>
  <c r="EF168" i="4"/>
  <c r="EE168" i="4"/>
  <c r="ED168" i="4"/>
  <c r="EC168" i="4"/>
  <c r="EB168" i="4"/>
  <c r="EA168" i="4"/>
  <c r="DZ168" i="4"/>
  <c r="DY168" i="4"/>
  <c r="DX168" i="4"/>
  <c r="DW168" i="4"/>
  <c r="DV168" i="4"/>
  <c r="DU168" i="4"/>
  <c r="DT168" i="4"/>
  <c r="DS168" i="4"/>
  <c r="DR168" i="4"/>
  <c r="DQ168" i="4"/>
  <c r="DP168" i="4"/>
  <c r="DO168" i="4"/>
  <c r="DN168" i="4"/>
  <c r="DM168" i="4"/>
  <c r="DL168" i="4"/>
  <c r="DK168" i="4"/>
  <c r="DJ168" i="4"/>
  <c r="DI168" i="4"/>
  <c r="DH168" i="4"/>
  <c r="DG168" i="4"/>
  <c r="DF168" i="4"/>
  <c r="DE168" i="4"/>
  <c r="DD168" i="4"/>
  <c r="DC168" i="4"/>
  <c r="DB168" i="4"/>
  <c r="DA168" i="4"/>
  <c r="CZ168" i="4"/>
  <c r="CY168" i="4"/>
  <c r="CX168" i="4"/>
  <c r="CW168" i="4"/>
  <c r="CV168" i="4"/>
  <c r="CU168" i="4"/>
  <c r="CT168" i="4"/>
  <c r="CS168" i="4"/>
  <c r="A167" i="5"/>
  <c r="EF167" i="4"/>
  <c r="EE167" i="4"/>
  <c r="ED167" i="4"/>
  <c r="EC167" i="4"/>
  <c r="EB167" i="4"/>
  <c r="EA167" i="4"/>
  <c r="DZ167" i="4"/>
  <c r="DY167" i="4"/>
  <c r="DX167" i="4"/>
  <c r="DW167" i="4"/>
  <c r="DV167" i="4"/>
  <c r="DU167" i="4"/>
  <c r="DT167" i="4"/>
  <c r="DS167" i="4"/>
  <c r="DR167" i="4"/>
  <c r="DQ167" i="4"/>
  <c r="DP167" i="4"/>
  <c r="DO167" i="4"/>
  <c r="DN167" i="4"/>
  <c r="DM167" i="4"/>
  <c r="DL167" i="4"/>
  <c r="DK167" i="4"/>
  <c r="DJ167" i="4"/>
  <c r="DI167" i="4"/>
  <c r="DH167" i="4"/>
  <c r="DG167" i="4"/>
  <c r="DF167" i="4"/>
  <c r="DE167" i="4"/>
  <c r="DD167" i="4"/>
  <c r="DC167" i="4"/>
  <c r="DB167" i="4"/>
  <c r="DA167" i="4"/>
  <c r="CZ167" i="4"/>
  <c r="CY167" i="4"/>
  <c r="CX167" i="4"/>
  <c r="CW167" i="4"/>
  <c r="CV167" i="4"/>
  <c r="CU167" i="4"/>
  <c r="CT167" i="4"/>
  <c r="CS167" i="4"/>
  <c r="A166" i="5"/>
  <c r="EF166" i="4"/>
  <c r="EE166" i="4"/>
  <c r="ED166" i="4"/>
  <c r="EC166" i="4"/>
  <c r="EB166" i="4"/>
  <c r="EA166" i="4"/>
  <c r="DZ166" i="4"/>
  <c r="DY166" i="4"/>
  <c r="DX166" i="4"/>
  <c r="DW166" i="4"/>
  <c r="DV166" i="4"/>
  <c r="DU166" i="4"/>
  <c r="DT166" i="4"/>
  <c r="DS166" i="4"/>
  <c r="DR166" i="4"/>
  <c r="DQ166" i="4"/>
  <c r="DP166" i="4"/>
  <c r="DO166" i="4"/>
  <c r="DN166" i="4"/>
  <c r="DM166" i="4"/>
  <c r="DL166" i="4"/>
  <c r="DK166" i="4"/>
  <c r="DJ166" i="4"/>
  <c r="DI166" i="4"/>
  <c r="DH166" i="4"/>
  <c r="DG166" i="4"/>
  <c r="DF166" i="4"/>
  <c r="DE166" i="4"/>
  <c r="DD166" i="4"/>
  <c r="DC166" i="4"/>
  <c r="DB166" i="4"/>
  <c r="DA166" i="4"/>
  <c r="CZ166" i="4"/>
  <c r="CY166" i="4"/>
  <c r="CX166" i="4"/>
  <c r="CW166" i="4"/>
  <c r="CV166" i="4"/>
  <c r="CU166" i="4"/>
  <c r="CT166" i="4"/>
  <c r="CS166" i="4"/>
  <c r="A165" i="5"/>
  <c r="EF165" i="4"/>
  <c r="EE165" i="4"/>
  <c r="ED165" i="4"/>
  <c r="EC165" i="4"/>
  <c r="EB165" i="4"/>
  <c r="EA165" i="4"/>
  <c r="DZ165" i="4"/>
  <c r="DY165" i="4"/>
  <c r="DX165" i="4"/>
  <c r="DW165" i="4"/>
  <c r="DV165" i="4"/>
  <c r="DU165" i="4"/>
  <c r="DT165" i="4"/>
  <c r="DS165" i="4"/>
  <c r="DR165" i="4"/>
  <c r="DQ165" i="4"/>
  <c r="DP165" i="4"/>
  <c r="DO165" i="4"/>
  <c r="DN165" i="4"/>
  <c r="DM165" i="4"/>
  <c r="DL165" i="4"/>
  <c r="DK165" i="4"/>
  <c r="DJ165" i="4"/>
  <c r="DI165" i="4"/>
  <c r="DH165" i="4"/>
  <c r="DG165" i="4"/>
  <c r="DF165" i="4"/>
  <c r="DE165" i="4"/>
  <c r="DD165" i="4"/>
  <c r="DC165" i="4"/>
  <c r="DB165" i="4"/>
  <c r="DA165" i="4"/>
  <c r="CZ165" i="4"/>
  <c r="CY165" i="4"/>
  <c r="CX165" i="4"/>
  <c r="CW165" i="4"/>
  <c r="CV165" i="4"/>
  <c r="CU165" i="4"/>
  <c r="CT165" i="4"/>
  <c r="CS165" i="4"/>
  <c r="A164" i="5"/>
  <c r="EF164" i="4"/>
  <c r="EE164" i="4"/>
  <c r="ED164" i="4"/>
  <c r="EC164" i="4"/>
  <c r="EB164" i="4"/>
  <c r="EA164" i="4"/>
  <c r="DZ164" i="4"/>
  <c r="DY164" i="4"/>
  <c r="DX164" i="4"/>
  <c r="DW164" i="4"/>
  <c r="DV164" i="4"/>
  <c r="DU164" i="4"/>
  <c r="DT164" i="4"/>
  <c r="DS164" i="4"/>
  <c r="DR164" i="4"/>
  <c r="DQ164" i="4"/>
  <c r="DP164" i="4"/>
  <c r="DO164" i="4"/>
  <c r="DN164" i="4"/>
  <c r="DM164" i="4"/>
  <c r="DL164" i="4"/>
  <c r="DK164" i="4"/>
  <c r="DJ164" i="4"/>
  <c r="DI164" i="4"/>
  <c r="DH164" i="4"/>
  <c r="DG164" i="4"/>
  <c r="DF164" i="4"/>
  <c r="DE164" i="4"/>
  <c r="DD164" i="4"/>
  <c r="DC164" i="4"/>
  <c r="DB164" i="4"/>
  <c r="DA164" i="4"/>
  <c r="CZ164" i="4"/>
  <c r="CY164" i="4"/>
  <c r="CX164" i="4"/>
  <c r="CW164" i="4"/>
  <c r="CV164" i="4"/>
  <c r="CU164" i="4"/>
  <c r="CT164" i="4"/>
  <c r="CS164" i="4"/>
  <c r="A163" i="5"/>
  <c r="EF163" i="4"/>
  <c r="EE163" i="4"/>
  <c r="ED163" i="4"/>
  <c r="EC163" i="4"/>
  <c r="EB163" i="4"/>
  <c r="EA163" i="4"/>
  <c r="DZ163" i="4"/>
  <c r="DY163" i="4"/>
  <c r="DX163" i="4"/>
  <c r="DW163" i="4"/>
  <c r="DV163" i="4"/>
  <c r="DU163" i="4"/>
  <c r="DT163" i="4"/>
  <c r="DS163" i="4"/>
  <c r="DR163" i="4"/>
  <c r="DQ163" i="4"/>
  <c r="DP163" i="4"/>
  <c r="DO163" i="4"/>
  <c r="DN163" i="4"/>
  <c r="DM163" i="4"/>
  <c r="DL163" i="4"/>
  <c r="DK163" i="4"/>
  <c r="DJ163" i="4"/>
  <c r="DI163" i="4"/>
  <c r="DH163" i="4"/>
  <c r="DG163" i="4"/>
  <c r="DF163" i="4"/>
  <c r="DE163" i="4"/>
  <c r="DD163" i="4"/>
  <c r="DC163" i="4"/>
  <c r="DB163" i="4"/>
  <c r="DA163" i="4"/>
  <c r="CZ163" i="4"/>
  <c r="CY163" i="4"/>
  <c r="CX163" i="4"/>
  <c r="CW163" i="4"/>
  <c r="CV163" i="4"/>
  <c r="CU163" i="4"/>
  <c r="CT163" i="4"/>
  <c r="CS163" i="4"/>
  <c r="A162" i="5"/>
  <c r="EF162" i="4"/>
  <c r="EE162" i="4"/>
  <c r="ED162" i="4"/>
  <c r="EC162" i="4"/>
  <c r="EB162" i="4"/>
  <c r="EA162" i="4"/>
  <c r="DZ162" i="4"/>
  <c r="DY162" i="4"/>
  <c r="DX162" i="4"/>
  <c r="DW162" i="4"/>
  <c r="DV162" i="4"/>
  <c r="DU162" i="4"/>
  <c r="DT162" i="4"/>
  <c r="DS162" i="4"/>
  <c r="DR162" i="4"/>
  <c r="DQ162" i="4"/>
  <c r="DP162" i="4"/>
  <c r="DO162" i="4"/>
  <c r="DN162" i="4"/>
  <c r="DM162" i="4"/>
  <c r="DL162" i="4"/>
  <c r="DK162" i="4"/>
  <c r="DJ162" i="4"/>
  <c r="DI162" i="4"/>
  <c r="DH162" i="4"/>
  <c r="DG162" i="4"/>
  <c r="DF162" i="4"/>
  <c r="DE162" i="4"/>
  <c r="DD162" i="4"/>
  <c r="DC162" i="4"/>
  <c r="DB162" i="4"/>
  <c r="DA162" i="4"/>
  <c r="CZ162" i="4"/>
  <c r="CY162" i="4"/>
  <c r="CX162" i="4"/>
  <c r="CW162" i="4"/>
  <c r="CV162" i="4"/>
  <c r="CU162" i="4"/>
  <c r="CT162" i="4"/>
  <c r="CS162" i="4"/>
  <c r="A161" i="5"/>
  <c r="EF161" i="4"/>
  <c r="EE161" i="4"/>
  <c r="ED161" i="4"/>
  <c r="EC161" i="4"/>
  <c r="EB161" i="4"/>
  <c r="EA161" i="4"/>
  <c r="DZ161" i="4"/>
  <c r="DY161" i="4"/>
  <c r="DX161" i="4"/>
  <c r="DW161" i="4"/>
  <c r="DV161" i="4"/>
  <c r="DU161" i="4"/>
  <c r="DT161" i="4"/>
  <c r="DS161" i="4"/>
  <c r="DR161" i="4"/>
  <c r="DQ161" i="4"/>
  <c r="DP161" i="4"/>
  <c r="DO161" i="4"/>
  <c r="DN161" i="4"/>
  <c r="DM161" i="4"/>
  <c r="DL161" i="4"/>
  <c r="DK161" i="4"/>
  <c r="DJ161" i="4"/>
  <c r="DI161" i="4"/>
  <c r="DH161" i="4"/>
  <c r="DG161" i="4"/>
  <c r="DF161" i="4"/>
  <c r="DE161" i="4"/>
  <c r="DD161" i="4"/>
  <c r="DC161" i="4"/>
  <c r="DB161" i="4"/>
  <c r="DA161" i="4"/>
  <c r="CZ161" i="4"/>
  <c r="CY161" i="4"/>
  <c r="CX161" i="4"/>
  <c r="CW161" i="4"/>
  <c r="CV161" i="4"/>
  <c r="CU161" i="4"/>
  <c r="CT161" i="4"/>
  <c r="CS161" i="4"/>
  <c r="A160" i="5"/>
  <c r="EF160" i="4"/>
  <c r="EE160" i="4"/>
  <c r="ED160" i="4"/>
  <c r="EC160" i="4"/>
  <c r="EB160" i="4"/>
  <c r="EA160" i="4"/>
  <c r="DZ160" i="4"/>
  <c r="DY160" i="4"/>
  <c r="DX160" i="4"/>
  <c r="DW160" i="4"/>
  <c r="DV160" i="4"/>
  <c r="DU160" i="4"/>
  <c r="DT160" i="4"/>
  <c r="DS160" i="4"/>
  <c r="DR160" i="4"/>
  <c r="DQ160" i="4"/>
  <c r="DP160" i="4"/>
  <c r="DO160" i="4"/>
  <c r="DN160" i="4"/>
  <c r="DM160" i="4"/>
  <c r="DL160" i="4"/>
  <c r="DK160" i="4"/>
  <c r="DJ160" i="4"/>
  <c r="DI160" i="4"/>
  <c r="DH160" i="4"/>
  <c r="DG160" i="4"/>
  <c r="DF160" i="4"/>
  <c r="DE160" i="4"/>
  <c r="DD160" i="4"/>
  <c r="DC160" i="4"/>
  <c r="DB160" i="4"/>
  <c r="DA160" i="4"/>
  <c r="CZ160" i="4"/>
  <c r="CY160" i="4"/>
  <c r="CX160" i="4"/>
  <c r="CW160" i="4"/>
  <c r="CV160" i="4"/>
  <c r="CU160" i="4"/>
  <c r="CT160" i="4"/>
  <c r="CS160" i="4"/>
  <c r="A159" i="5"/>
  <c r="EF159" i="4"/>
  <c r="EE159" i="4"/>
  <c r="ED159" i="4"/>
  <c r="EC159" i="4"/>
  <c r="EB159" i="4"/>
  <c r="EA159" i="4"/>
  <c r="DZ159" i="4"/>
  <c r="DY159" i="4"/>
  <c r="DX159" i="4"/>
  <c r="DW159" i="4"/>
  <c r="DV159" i="4"/>
  <c r="DU159" i="4"/>
  <c r="DT159" i="4"/>
  <c r="DS159" i="4"/>
  <c r="DR159" i="4"/>
  <c r="DQ159" i="4"/>
  <c r="DP159" i="4"/>
  <c r="DO159" i="4"/>
  <c r="DN159" i="4"/>
  <c r="DM159" i="4"/>
  <c r="DL159" i="4"/>
  <c r="DK159" i="4"/>
  <c r="DJ159" i="4"/>
  <c r="DI159" i="4"/>
  <c r="DH159" i="4"/>
  <c r="DG159" i="4"/>
  <c r="DF159" i="4"/>
  <c r="DE159" i="4"/>
  <c r="DD159" i="4"/>
  <c r="DC159" i="4"/>
  <c r="DB159" i="4"/>
  <c r="DA159" i="4"/>
  <c r="CZ159" i="4"/>
  <c r="CY159" i="4"/>
  <c r="CX159" i="4"/>
  <c r="CW159" i="4"/>
  <c r="CV159" i="4"/>
  <c r="CU159" i="4"/>
  <c r="CT159" i="4"/>
  <c r="CS159" i="4"/>
  <c r="A158" i="5"/>
  <c r="EF158" i="4"/>
  <c r="EE158" i="4"/>
  <c r="ED158" i="4"/>
  <c r="EC158" i="4"/>
  <c r="EB158" i="4"/>
  <c r="EA158" i="4"/>
  <c r="DZ158" i="4"/>
  <c r="DY158" i="4"/>
  <c r="DX158" i="4"/>
  <c r="DW158" i="4"/>
  <c r="DV158" i="4"/>
  <c r="DU158" i="4"/>
  <c r="DT158" i="4"/>
  <c r="DS158" i="4"/>
  <c r="DR158" i="4"/>
  <c r="DQ158" i="4"/>
  <c r="DP158" i="4"/>
  <c r="DO158" i="4"/>
  <c r="DN158" i="4"/>
  <c r="DM158" i="4"/>
  <c r="DL158" i="4"/>
  <c r="DK158" i="4"/>
  <c r="DJ158" i="4"/>
  <c r="DI158" i="4"/>
  <c r="DH158" i="4"/>
  <c r="DG158" i="4"/>
  <c r="DF158" i="4"/>
  <c r="DE158" i="4"/>
  <c r="DD158" i="4"/>
  <c r="DC158" i="4"/>
  <c r="DB158" i="4"/>
  <c r="DA158" i="4"/>
  <c r="CZ158" i="4"/>
  <c r="CY158" i="4"/>
  <c r="CX158" i="4"/>
  <c r="CW158" i="4"/>
  <c r="CV158" i="4"/>
  <c r="CU158" i="4"/>
  <c r="CT158" i="4"/>
  <c r="CS158" i="4"/>
  <c r="A157" i="5"/>
  <c r="EF157" i="4"/>
  <c r="EE157" i="4"/>
  <c r="ED157" i="4"/>
  <c r="EC157" i="4"/>
  <c r="EB157" i="4"/>
  <c r="EA157" i="4"/>
  <c r="DZ157" i="4"/>
  <c r="DY157" i="4"/>
  <c r="DX157" i="4"/>
  <c r="DW157" i="4"/>
  <c r="DV157" i="4"/>
  <c r="DU157" i="4"/>
  <c r="DT157" i="4"/>
  <c r="DS157" i="4"/>
  <c r="DR157" i="4"/>
  <c r="DQ157" i="4"/>
  <c r="DP157" i="4"/>
  <c r="DO157" i="4"/>
  <c r="DN157" i="4"/>
  <c r="DM157" i="4"/>
  <c r="DL157" i="4"/>
  <c r="DK157" i="4"/>
  <c r="DJ157" i="4"/>
  <c r="DI157" i="4"/>
  <c r="DH157" i="4"/>
  <c r="DG157" i="4"/>
  <c r="DF157" i="4"/>
  <c r="DE157" i="4"/>
  <c r="DD157" i="4"/>
  <c r="DC157" i="4"/>
  <c r="DB157" i="4"/>
  <c r="DA157" i="4"/>
  <c r="CZ157" i="4"/>
  <c r="CY157" i="4"/>
  <c r="CX157" i="4"/>
  <c r="CW157" i="4"/>
  <c r="CV157" i="4"/>
  <c r="CU157" i="4"/>
  <c r="CT157" i="4"/>
  <c r="CS157" i="4"/>
  <c r="A156" i="5"/>
  <c r="EF156" i="4"/>
  <c r="EE156" i="4"/>
  <c r="ED156" i="4"/>
  <c r="EC156" i="4"/>
  <c r="EB156" i="4"/>
  <c r="EA156" i="4"/>
  <c r="DZ156" i="4"/>
  <c r="DY156" i="4"/>
  <c r="DX156" i="4"/>
  <c r="DW156" i="4"/>
  <c r="DV156" i="4"/>
  <c r="DU156" i="4"/>
  <c r="DT156" i="4"/>
  <c r="DS156" i="4"/>
  <c r="DR156" i="4"/>
  <c r="DQ156" i="4"/>
  <c r="DP156" i="4"/>
  <c r="DO156" i="4"/>
  <c r="DN156" i="4"/>
  <c r="DM156" i="4"/>
  <c r="DL156" i="4"/>
  <c r="DK156" i="4"/>
  <c r="DJ156" i="4"/>
  <c r="DI156" i="4"/>
  <c r="DH156" i="4"/>
  <c r="DG156" i="4"/>
  <c r="DF156" i="4"/>
  <c r="DE156" i="4"/>
  <c r="DD156" i="4"/>
  <c r="DC156" i="4"/>
  <c r="DB156" i="4"/>
  <c r="DA156" i="4"/>
  <c r="CZ156" i="4"/>
  <c r="CY156" i="4"/>
  <c r="CX156" i="4"/>
  <c r="CW156" i="4"/>
  <c r="CV156" i="4"/>
  <c r="CU156" i="4"/>
  <c r="CT156" i="4"/>
  <c r="CS156" i="4"/>
  <c r="A155" i="5"/>
  <c r="EF155" i="4"/>
  <c r="EE155" i="4"/>
  <c r="ED155" i="4"/>
  <c r="EC155" i="4"/>
  <c r="EB155" i="4"/>
  <c r="EA155" i="4"/>
  <c r="DZ155" i="4"/>
  <c r="DY155" i="4"/>
  <c r="DX155" i="4"/>
  <c r="DW155" i="4"/>
  <c r="DV155" i="4"/>
  <c r="DU155" i="4"/>
  <c r="DT155" i="4"/>
  <c r="DS155" i="4"/>
  <c r="DR155" i="4"/>
  <c r="DQ155" i="4"/>
  <c r="DP155" i="4"/>
  <c r="DO155" i="4"/>
  <c r="DN155" i="4"/>
  <c r="DM155" i="4"/>
  <c r="DL155" i="4"/>
  <c r="DK155" i="4"/>
  <c r="DJ155" i="4"/>
  <c r="DI155" i="4"/>
  <c r="DH155" i="4"/>
  <c r="DG155" i="4"/>
  <c r="DF155" i="4"/>
  <c r="DE155" i="4"/>
  <c r="DD155" i="4"/>
  <c r="DC155" i="4"/>
  <c r="DB155" i="4"/>
  <c r="DA155" i="4"/>
  <c r="CZ155" i="4"/>
  <c r="CY155" i="4"/>
  <c r="CX155" i="4"/>
  <c r="CW155" i="4"/>
  <c r="CV155" i="4"/>
  <c r="CU155" i="4"/>
  <c r="CT155" i="4"/>
  <c r="CS155" i="4"/>
  <c r="A154" i="5"/>
  <c r="EF154" i="4"/>
  <c r="EE154" i="4"/>
  <c r="ED154" i="4"/>
  <c r="EC154" i="4"/>
  <c r="EB154" i="4"/>
  <c r="EA154" i="4"/>
  <c r="DZ154" i="4"/>
  <c r="DY154" i="4"/>
  <c r="DX154" i="4"/>
  <c r="DW154" i="4"/>
  <c r="DV154" i="4"/>
  <c r="DU154" i="4"/>
  <c r="DT154" i="4"/>
  <c r="DS154" i="4"/>
  <c r="DR154" i="4"/>
  <c r="DQ154" i="4"/>
  <c r="DP154" i="4"/>
  <c r="DO154" i="4"/>
  <c r="DN154" i="4"/>
  <c r="DM154" i="4"/>
  <c r="DL154" i="4"/>
  <c r="DK154" i="4"/>
  <c r="DJ154" i="4"/>
  <c r="DI154" i="4"/>
  <c r="DH154" i="4"/>
  <c r="DG154" i="4"/>
  <c r="DF154" i="4"/>
  <c r="DE154" i="4"/>
  <c r="DD154" i="4"/>
  <c r="DC154" i="4"/>
  <c r="DB154" i="4"/>
  <c r="DA154" i="4"/>
  <c r="CZ154" i="4"/>
  <c r="CY154" i="4"/>
  <c r="CX154" i="4"/>
  <c r="CW154" i="4"/>
  <c r="CV154" i="4"/>
  <c r="CU154" i="4"/>
  <c r="CT154" i="4"/>
  <c r="CS154" i="4"/>
  <c r="A153" i="5"/>
  <c r="EF153" i="4"/>
  <c r="EE153" i="4"/>
  <c r="ED153" i="4"/>
  <c r="EC153" i="4"/>
  <c r="EB153" i="4"/>
  <c r="EA153" i="4"/>
  <c r="DZ153" i="4"/>
  <c r="DY153" i="4"/>
  <c r="DX153" i="4"/>
  <c r="DW153" i="4"/>
  <c r="DV153" i="4"/>
  <c r="DU153" i="4"/>
  <c r="DT153" i="4"/>
  <c r="DS153" i="4"/>
  <c r="DR153" i="4"/>
  <c r="DQ153" i="4"/>
  <c r="DP153" i="4"/>
  <c r="DO153" i="4"/>
  <c r="DN153" i="4"/>
  <c r="DM153" i="4"/>
  <c r="DL153" i="4"/>
  <c r="DK153" i="4"/>
  <c r="DJ153" i="4"/>
  <c r="DI153" i="4"/>
  <c r="DH153" i="4"/>
  <c r="DG153" i="4"/>
  <c r="DF153" i="4"/>
  <c r="DE153" i="4"/>
  <c r="DD153" i="4"/>
  <c r="DC153" i="4"/>
  <c r="DB153" i="4"/>
  <c r="DA153" i="4"/>
  <c r="CZ153" i="4"/>
  <c r="CY153" i="4"/>
  <c r="CX153" i="4"/>
  <c r="CW153" i="4"/>
  <c r="CV153" i="4"/>
  <c r="CU153" i="4"/>
  <c r="CT153" i="4"/>
  <c r="CS153" i="4"/>
  <c r="A152" i="5"/>
  <c r="EF152" i="4"/>
  <c r="EE152" i="4"/>
  <c r="ED152" i="4"/>
  <c r="EC152" i="4"/>
  <c r="EB152" i="4"/>
  <c r="EA152" i="4"/>
  <c r="DZ152" i="4"/>
  <c r="DY152" i="4"/>
  <c r="DX152" i="4"/>
  <c r="DW152" i="4"/>
  <c r="DV152" i="4"/>
  <c r="DU152" i="4"/>
  <c r="DT152" i="4"/>
  <c r="DS152" i="4"/>
  <c r="DR152" i="4"/>
  <c r="DQ152" i="4"/>
  <c r="DP152" i="4"/>
  <c r="DO152" i="4"/>
  <c r="DN152" i="4"/>
  <c r="DM152" i="4"/>
  <c r="DL152" i="4"/>
  <c r="DK152" i="4"/>
  <c r="DJ152" i="4"/>
  <c r="DI152" i="4"/>
  <c r="DH152" i="4"/>
  <c r="DG152" i="4"/>
  <c r="DF152" i="4"/>
  <c r="DE152" i="4"/>
  <c r="DD152" i="4"/>
  <c r="DC152" i="4"/>
  <c r="DB152" i="4"/>
  <c r="DA152" i="4"/>
  <c r="CZ152" i="4"/>
  <c r="CY152" i="4"/>
  <c r="CX152" i="4"/>
  <c r="CW152" i="4"/>
  <c r="CV152" i="4"/>
  <c r="CU152" i="4"/>
  <c r="CT152" i="4"/>
  <c r="CS152" i="4"/>
  <c r="A151" i="5"/>
  <c r="EF151" i="4"/>
  <c r="EE151" i="4"/>
  <c r="ED151" i="4"/>
  <c r="EC151" i="4"/>
  <c r="EB151" i="4"/>
  <c r="EA151" i="4"/>
  <c r="DZ151" i="4"/>
  <c r="DY151" i="4"/>
  <c r="DX151" i="4"/>
  <c r="DW151" i="4"/>
  <c r="DV151" i="4"/>
  <c r="DU151" i="4"/>
  <c r="DT151" i="4"/>
  <c r="DS151" i="4"/>
  <c r="DR151" i="4"/>
  <c r="DQ151" i="4"/>
  <c r="DP151" i="4"/>
  <c r="DO151" i="4"/>
  <c r="DN151" i="4"/>
  <c r="DM151" i="4"/>
  <c r="DL151" i="4"/>
  <c r="DK151" i="4"/>
  <c r="DJ151" i="4"/>
  <c r="DI151" i="4"/>
  <c r="DH151" i="4"/>
  <c r="DG151" i="4"/>
  <c r="DF151" i="4"/>
  <c r="DE151" i="4"/>
  <c r="DD151" i="4"/>
  <c r="DC151" i="4"/>
  <c r="DB151" i="4"/>
  <c r="DA151" i="4"/>
  <c r="CZ151" i="4"/>
  <c r="CY151" i="4"/>
  <c r="CX151" i="4"/>
  <c r="CW151" i="4"/>
  <c r="CV151" i="4"/>
  <c r="CU151" i="4"/>
  <c r="CT151" i="4"/>
  <c r="CS151" i="4"/>
  <c r="A150" i="5"/>
  <c r="EF150" i="4"/>
  <c r="EE150" i="4"/>
  <c r="ED150" i="4"/>
  <c r="EC150" i="4"/>
  <c r="EB150" i="4"/>
  <c r="EA150" i="4"/>
  <c r="DZ150" i="4"/>
  <c r="DY150" i="4"/>
  <c r="DX150" i="4"/>
  <c r="DW150" i="4"/>
  <c r="DV150" i="4"/>
  <c r="DU150" i="4"/>
  <c r="DT150" i="4"/>
  <c r="DS150" i="4"/>
  <c r="DR150" i="4"/>
  <c r="DQ150" i="4"/>
  <c r="DP150" i="4"/>
  <c r="DO150" i="4"/>
  <c r="DN150" i="4"/>
  <c r="DM150" i="4"/>
  <c r="DL150" i="4"/>
  <c r="DK150" i="4"/>
  <c r="DJ150" i="4"/>
  <c r="DI150" i="4"/>
  <c r="DH150" i="4"/>
  <c r="DG150" i="4"/>
  <c r="DF150" i="4"/>
  <c r="DE150" i="4"/>
  <c r="DD150" i="4"/>
  <c r="DC150" i="4"/>
  <c r="DB150" i="4"/>
  <c r="DA150" i="4"/>
  <c r="CZ150" i="4"/>
  <c r="CY150" i="4"/>
  <c r="CX150" i="4"/>
  <c r="CW150" i="4"/>
  <c r="CV150" i="4"/>
  <c r="CU150" i="4"/>
  <c r="CT150" i="4"/>
  <c r="CS150" i="4"/>
  <c r="A149" i="5"/>
  <c r="EF149" i="4"/>
  <c r="EE149" i="4"/>
  <c r="ED149" i="4"/>
  <c r="EC149" i="4"/>
  <c r="EB149" i="4"/>
  <c r="EA149" i="4"/>
  <c r="DZ149" i="4"/>
  <c r="DY149" i="4"/>
  <c r="DX149" i="4"/>
  <c r="DW149" i="4"/>
  <c r="DV149" i="4"/>
  <c r="DU149" i="4"/>
  <c r="DT149" i="4"/>
  <c r="DS149" i="4"/>
  <c r="DR149" i="4"/>
  <c r="DQ149" i="4"/>
  <c r="DP149" i="4"/>
  <c r="DO149" i="4"/>
  <c r="DN149" i="4"/>
  <c r="DM149" i="4"/>
  <c r="DL149" i="4"/>
  <c r="DK149" i="4"/>
  <c r="DJ149" i="4"/>
  <c r="DI149" i="4"/>
  <c r="DH149" i="4"/>
  <c r="DG149" i="4"/>
  <c r="DF149" i="4"/>
  <c r="DE149" i="4"/>
  <c r="DD149" i="4"/>
  <c r="DC149" i="4"/>
  <c r="DB149" i="4"/>
  <c r="DA149" i="4"/>
  <c r="CZ149" i="4"/>
  <c r="CY149" i="4"/>
  <c r="CX149" i="4"/>
  <c r="CW149" i="4"/>
  <c r="CV149" i="4"/>
  <c r="CU149" i="4"/>
  <c r="CT149" i="4"/>
  <c r="CS149" i="4"/>
  <c r="A148" i="5"/>
  <c r="EF148" i="4"/>
  <c r="EE148" i="4"/>
  <c r="ED148" i="4"/>
  <c r="EC148" i="4"/>
  <c r="EB148" i="4"/>
  <c r="EA148" i="4"/>
  <c r="DZ148" i="4"/>
  <c r="DY148" i="4"/>
  <c r="DX148" i="4"/>
  <c r="DW148" i="4"/>
  <c r="DV148" i="4"/>
  <c r="DU148" i="4"/>
  <c r="DT148" i="4"/>
  <c r="DS148" i="4"/>
  <c r="DR148" i="4"/>
  <c r="DQ148" i="4"/>
  <c r="DP148" i="4"/>
  <c r="DO148" i="4"/>
  <c r="DN148" i="4"/>
  <c r="DM148" i="4"/>
  <c r="DL148" i="4"/>
  <c r="DK148" i="4"/>
  <c r="DJ148" i="4"/>
  <c r="DI148" i="4"/>
  <c r="DH148" i="4"/>
  <c r="DG148" i="4"/>
  <c r="DF148" i="4"/>
  <c r="DE148" i="4"/>
  <c r="DD148" i="4"/>
  <c r="DC148" i="4"/>
  <c r="DB148" i="4"/>
  <c r="DA148" i="4"/>
  <c r="CZ148" i="4"/>
  <c r="CY148" i="4"/>
  <c r="CX148" i="4"/>
  <c r="CW148" i="4"/>
  <c r="CV148" i="4"/>
  <c r="CU148" i="4"/>
  <c r="CT148" i="4"/>
  <c r="CS148" i="4"/>
  <c r="A147" i="5"/>
  <c r="EF147" i="4"/>
  <c r="EE147" i="4"/>
  <c r="ED147" i="4"/>
  <c r="EC147" i="4"/>
  <c r="EB147" i="4"/>
  <c r="EA147" i="4"/>
  <c r="DZ147" i="4"/>
  <c r="DY147" i="4"/>
  <c r="DX147" i="4"/>
  <c r="DW147" i="4"/>
  <c r="DV147" i="4"/>
  <c r="DU147" i="4"/>
  <c r="DT147" i="4"/>
  <c r="DS147" i="4"/>
  <c r="DR147" i="4"/>
  <c r="DQ147" i="4"/>
  <c r="DP147" i="4"/>
  <c r="DO147" i="4"/>
  <c r="DN147" i="4"/>
  <c r="DM147" i="4"/>
  <c r="DL147" i="4"/>
  <c r="DK147" i="4"/>
  <c r="DJ147" i="4"/>
  <c r="DI147" i="4"/>
  <c r="DH147" i="4"/>
  <c r="DG147" i="4"/>
  <c r="DF147" i="4"/>
  <c r="DE147" i="4"/>
  <c r="DD147" i="4"/>
  <c r="DC147" i="4"/>
  <c r="DB147" i="4"/>
  <c r="DA147" i="4"/>
  <c r="CZ147" i="4"/>
  <c r="CY147" i="4"/>
  <c r="CX147" i="4"/>
  <c r="CW147" i="4"/>
  <c r="CV147" i="4"/>
  <c r="CU147" i="4"/>
  <c r="CT147" i="4"/>
  <c r="CS147" i="4"/>
  <c r="A146" i="5"/>
  <c r="EF146" i="4"/>
  <c r="EE146" i="4"/>
  <c r="ED146" i="4"/>
  <c r="EC146" i="4"/>
  <c r="EB146" i="4"/>
  <c r="EA146" i="4"/>
  <c r="DZ146" i="4"/>
  <c r="DY146" i="4"/>
  <c r="DX146" i="4"/>
  <c r="DW146" i="4"/>
  <c r="DV146" i="4"/>
  <c r="DU146" i="4"/>
  <c r="DT146" i="4"/>
  <c r="DS146" i="4"/>
  <c r="DR146" i="4"/>
  <c r="DQ146" i="4"/>
  <c r="DP146" i="4"/>
  <c r="DO146" i="4"/>
  <c r="DN146" i="4"/>
  <c r="DM146" i="4"/>
  <c r="DL146" i="4"/>
  <c r="DK146" i="4"/>
  <c r="DJ146" i="4"/>
  <c r="DI146" i="4"/>
  <c r="DH146" i="4"/>
  <c r="DG146" i="4"/>
  <c r="DF146" i="4"/>
  <c r="DE146" i="4"/>
  <c r="DD146" i="4"/>
  <c r="DC146" i="4"/>
  <c r="DB146" i="4"/>
  <c r="DA146" i="4"/>
  <c r="CZ146" i="4"/>
  <c r="CY146" i="4"/>
  <c r="CX146" i="4"/>
  <c r="CW146" i="4"/>
  <c r="CV146" i="4"/>
  <c r="CU146" i="4"/>
  <c r="CT146" i="4"/>
  <c r="CS146" i="4"/>
  <c r="A145" i="5"/>
  <c r="EF145" i="4"/>
  <c r="EE145" i="4"/>
  <c r="ED145" i="4"/>
  <c r="EC145" i="4"/>
  <c r="EB145" i="4"/>
  <c r="EA145" i="4"/>
  <c r="DZ145" i="4"/>
  <c r="DY145" i="4"/>
  <c r="DX145" i="4"/>
  <c r="DW145" i="4"/>
  <c r="DV145" i="4"/>
  <c r="DU145" i="4"/>
  <c r="DT145" i="4"/>
  <c r="DS145" i="4"/>
  <c r="DR145" i="4"/>
  <c r="DQ145" i="4"/>
  <c r="DP145" i="4"/>
  <c r="DO145" i="4"/>
  <c r="DN145" i="4"/>
  <c r="DM145" i="4"/>
  <c r="DL145" i="4"/>
  <c r="DK145" i="4"/>
  <c r="DJ145" i="4"/>
  <c r="DI145" i="4"/>
  <c r="DH145" i="4"/>
  <c r="DG145" i="4"/>
  <c r="DF145" i="4"/>
  <c r="DE145" i="4"/>
  <c r="DD145" i="4"/>
  <c r="DC145" i="4"/>
  <c r="DB145" i="4"/>
  <c r="DA145" i="4"/>
  <c r="CZ145" i="4"/>
  <c r="CY145" i="4"/>
  <c r="CX145" i="4"/>
  <c r="CW145" i="4"/>
  <c r="CV145" i="4"/>
  <c r="CU145" i="4"/>
  <c r="CT145" i="4"/>
  <c r="CS145" i="4"/>
  <c r="A144" i="5"/>
  <c r="EF144" i="4"/>
  <c r="EE144" i="4"/>
  <c r="ED144" i="4"/>
  <c r="EC144" i="4"/>
  <c r="EB144" i="4"/>
  <c r="EA144" i="4"/>
  <c r="DZ144" i="4"/>
  <c r="DY144" i="4"/>
  <c r="DX144" i="4"/>
  <c r="DW144" i="4"/>
  <c r="DV144" i="4"/>
  <c r="DU144" i="4"/>
  <c r="DT144" i="4"/>
  <c r="DS144" i="4"/>
  <c r="DR144" i="4"/>
  <c r="DQ144" i="4"/>
  <c r="DP144" i="4"/>
  <c r="DO144" i="4"/>
  <c r="DN144" i="4"/>
  <c r="DM144" i="4"/>
  <c r="DL144" i="4"/>
  <c r="DK144" i="4"/>
  <c r="DJ144" i="4"/>
  <c r="DI144" i="4"/>
  <c r="DH144" i="4"/>
  <c r="DG144" i="4"/>
  <c r="DF144" i="4"/>
  <c r="DE144" i="4"/>
  <c r="DD144" i="4"/>
  <c r="DC144" i="4"/>
  <c r="DB144" i="4"/>
  <c r="DA144" i="4"/>
  <c r="CZ144" i="4"/>
  <c r="CY144" i="4"/>
  <c r="CX144" i="4"/>
  <c r="CW144" i="4"/>
  <c r="CV144" i="4"/>
  <c r="CU144" i="4"/>
  <c r="CT144" i="4"/>
  <c r="CS144" i="4"/>
  <c r="A143" i="5"/>
  <c r="EF143" i="4"/>
  <c r="EE143" i="4"/>
  <c r="ED143" i="4"/>
  <c r="EC143" i="4"/>
  <c r="EB143" i="4"/>
  <c r="EA143" i="4"/>
  <c r="DZ143" i="4"/>
  <c r="DY143" i="4"/>
  <c r="DX143" i="4"/>
  <c r="DW143" i="4"/>
  <c r="DV143" i="4"/>
  <c r="DU143" i="4"/>
  <c r="DT143" i="4"/>
  <c r="DS143" i="4"/>
  <c r="DR143" i="4"/>
  <c r="DQ143" i="4"/>
  <c r="DP143" i="4"/>
  <c r="DO143" i="4"/>
  <c r="DN143" i="4"/>
  <c r="DM143" i="4"/>
  <c r="DL143" i="4"/>
  <c r="DK143" i="4"/>
  <c r="DJ143" i="4"/>
  <c r="DI143" i="4"/>
  <c r="DH143" i="4"/>
  <c r="DG143" i="4"/>
  <c r="DF143" i="4"/>
  <c r="DE143" i="4"/>
  <c r="DD143" i="4"/>
  <c r="DC143" i="4"/>
  <c r="DB143" i="4"/>
  <c r="DA143" i="4"/>
  <c r="CZ143" i="4"/>
  <c r="CY143" i="4"/>
  <c r="CX143" i="4"/>
  <c r="CW143" i="4"/>
  <c r="CV143" i="4"/>
  <c r="CU143" i="4"/>
  <c r="CT143" i="4"/>
  <c r="CS143" i="4"/>
  <c r="A142" i="5"/>
  <c r="EF142" i="4"/>
  <c r="EE142" i="4"/>
  <c r="ED142" i="4"/>
  <c r="EC142" i="4"/>
  <c r="EB142" i="4"/>
  <c r="EA142" i="4"/>
  <c r="DZ142" i="4"/>
  <c r="DY142" i="4"/>
  <c r="DX142" i="4"/>
  <c r="DW142" i="4"/>
  <c r="DV142" i="4"/>
  <c r="DU142" i="4"/>
  <c r="DT142" i="4"/>
  <c r="DS142" i="4"/>
  <c r="DR142" i="4"/>
  <c r="DQ142" i="4"/>
  <c r="DP142" i="4"/>
  <c r="DO142" i="4"/>
  <c r="DN142" i="4"/>
  <c r="DM142" i="4"/>
  <c r="DL142" i="4"/>
  <c r="DK142" i="4"/>
  <c r="DJ142" i="4"/>
  <c r="DI142" i="4"/>
  <c r="DH142" i="4"/>
  <c r="DG142" i="4"/>
  <c r="DF142" i="4"/>
  <c r="DE142" i="4"/>
  <c r="DD142" i="4"/>
  <c r="DC142" i="4"/>
  <c r="DB142" i="4"/>
  <c r="DA142" i="4"/>
  <c r="CZ142" i="4"/>
  <c r="CY142" i="4"/>
  <c r="CX142" i="4"/>
  <c r="CW142" i="4"/>
  <c r="CV142" i="4"/>
  <c r="CU142" i="4"/>
  <c r="CT142" i="4"/>
  <c r="CS142" i="4"/>
  <c r="A141" i="5"/>
  <c r="EF141" i="4"/>
  <c r="EE141" i="4"/>
  <c r="ED141" i="4"/>
  <c r="EC141" i="4"/>
  <c r="EB141" i="4"/>
  <c r="EA141" i="4"/>
  <c r="DZ141" i="4"/>
  <c r="DY141" i="4"/>
  <c r="DX141" i="4"/>
  <c r="DW141" i="4"/>
  <c r="DV141" i="4"/>
  <c r="DU141" i="4"/>
  <c r="DT141" i="4"/>
  <c r="DS141" i="4"/>
  <c r="DR141" i="4"/>
  <c r="DQ141" i="4"/>
  <c r="DP141" i="4"/>
  <c r="DO141" i="4"/>
  <c r="DN141" i="4"/>
  <c r="DM141" i="4"/>
  <c r="DL141" i="4"/>
  <c r="DK141" i="4"/>
  <c r="DJ141" i="4"/>
  <c r="DI141" i="4"/>
  <c r="DH141" i="4"/>
  <c r="DG141" i="4"/>
  <c r="DF141" i="4"/>
  <c r="DE141" i="4"/>
  <c r="DD141" i="4"/>
  <c r="DC141" i="4"/>
  <c r="DB141" i="4"/>
  <c r="DA141" i="4"/>
  <c r="CZ141" i="4"/>
  <c r="CY141" i="4"/>
  <c r="CX141" i="4"/>
  <c r="CW141" i="4"/>
  <c r="CV141" i="4"/>
  <c r="CU141" i="4"/>
  <c r="CT141" i="4"/>
  <c r="CS141" i="4"/>
  <c r="A140" i="5"/>
  <c r="EF140" i="4"/>
  <c r="EE140" i="4"/>
  <c r="ED140" i="4"/>
  <c r="EC140" i="4"/>
  <c r="EB140" i="4"/>
  <c r="EA140" i="4"/>
  <c r="DZ140" i="4"/>
  <c r="DY140" i="4"/>
  <c r="DX140" i="4"/>
  <c r="DW140" i="4"/>
  <c r="DV140" i="4"/>
  <c r="DU140" i="4"/>
  <c r="DT140" i="4"/>
  <c r="DS140" i="4"/>
  <c r="DR140" i="4"/>
  <c r="DQ140" i="4"/>
  <c r="DP140" i="4"/>
  <c r="DO140" i="4"/>
  <c r="DN140" i="4"/>
  <c r="DM140" i="4"/>
  <c r="DL140" i="4"/>
  <c r="DK140" i="4"/>
  <c r="DJ140" i="4"/>
  <c r="DI140" i="4"/>
  <c r="DH140" i="4"/>
  <c r="DG140" i="4"/>
  <c r="DF140" i="4"/>
  <c r="DE140" i="4"/>
  <c r="DD140" i="4"/>
  <c r="DC140" i="4"/>
  <c r="DB140" i="4"/>
  <c r="DA140" i="4"/>
  <c r="CZ140" i="4"/>
  <c r="CY140" i="4"/>
  <c r="CX140" i="4"/>
  <c r="CW140" i="4"/>
  <c r="CV140" i="4"/>
  <c r="CU140" i="4"/>
  <c r="CT140" i="4"/>
  <c r="CS140" i="4"/>
  <c r="A139" i="5"/>
  <c r="EF139" i="4"/>
  <c r="EE139" i="4"/>
  <c r="ED139" i="4"/>
  <c r="EC139" i="4"/>
  <c r="EB139" i="4"/>
  <c r="EA139" i="4"/>
  <c r="DZ139" i="4"/>
  <c r="DY139" i="4"/>
  <c r="DX139" i="4"/>
  <c r="DW139" i="4"/>
  <c r="DV139" i="4"/>
  <c r="DU139" i="4"/>
  <c r="DT139" i="4"/>
  <c r="DS139" i="4"/>
  <c r="DR139" i="4"/>
  <c r="DQ139" i="4"/>
  <c r="DP139" i="4"/>
  <c r="DO139" i="4"/>
  <c r="DN139" i="4"/>
  <c r="DM139" i="4"/>
  <c r="DL139" i="4"/>
  <c r="DK139" i="4"/>
  <c r="DJ139" i="4"/>
  <c r="DI139" i="4"/>
  <c r="DH139" i="4"/>
  <c r="DG139" i="4"/>
  <c r="DF139" i="4"/>
  <c r="DE139" i="4"/>
  <c r="DD139" i="4"/>
  <c r="DC139" i="4"/>
  <c r="DB139" i="4"/>
  <c r="DA139" i="4"/>
  <c r="CZ139" i="4"/>
  <c r="CY139" i="4"/>
  <c r="CX139" i="4"/>
  <c r="CW139" i="4"/>
  <c r="CV139" i="4"/>
  <c r="CU139" i="4"/>
  <c r="CT139" i="4"/>
  <c r="CS139" i="4"/>
  <c r="A138" i="5"/>
  <c r="EF138" i="4"/>
  <c r="EE138" i="4"/>
  <c r="ED138" i="4"/>
  <c r="EC138" i="4"/>
  <c r="EB138" i="4"/>
  <c r="EA138" i="4"/>
  <c r="DZ138" i="4"/>
  <c r="DY138" i="4"/>
  <c r="DX138" i="4"/>
  <c r="DW138" i="4"/>
  <c r="DV138" i="4"/>
  <c r="DU138" i="4"/>
  <c r="DT138" i="4"/>
  <c r="DS138" i="4"/>
  <c r="DR138" i="4"/>
  <c r="DQ138" i="4"/>
  <c r="DP138" i="4"/>
  <c r="DO138" i="4"/>
  <c r="DN138" i="4"/>
  <c r="DM138" i="4"/>
  <c r="DL138" i="4"/>
  <c r="DK138" i="4"/>
  <c r="DJ138" i="4"/>
  <c r="DI138" i="4"/>
  <c r="DH138" i="4"/>
  <c r="DG138" i="4"/>
  <c r="DF138" i="4"/>
  <c r="DE138" i="4"/>
  <c r="DD138" i="4"/>
  <c r="DC138" i="4"/>
  <c r="DB138" i="4"/>
  <c r="DA138" i="4"/>
  <c r="CZ138" i="4"/>
  <c r="CY138" i="4"/>
  <c r="CX138" i="4"/>
  <c r="CW138" i="4"/>
  <c r="CV138" i="4"/>
  <c r="CU138" i="4"/>
  <c r="CT138" i="4"/>
  <c r="CS138" i="4"/>
  <c r="A137" i="5"/>
  <c r="EF137" i="4"/>
  <c r="EE137" i="4"/>
  <c r="ED137" i="4"/>
  <c r="EC137" i="4"/>
  <c r="EB137" i="4"/>
  <c r="EA137" i="4"/>
  <c r="DZ137" i="4"/>
  <c r="DY137" i="4"/>
  <c r="DX137" i="4"/>
  <c r="DW137" i="4"/>
  <c r="DV137" i="4"/>
  <c r="DU137" i="4"/>
  <c r="DT137" i="4"/>
  <c r="DS137" i="4"/>
  <c r="DR137" i="4"/>
  <c r="DQ137" i="4"/>
  <c r="DP137" i="4"/>
  <c r="DO137" i="4"/>
  <c r="DN137" i="4"/>
  <c r="DM137" i="4"/>
  <c r="DL137" i="4"/>
  <c r="DK137" i="4"/>
  <c r="DJ137" i="4"/>
  <c r="DI137" i="4"/>
  <c r="DH137" i="4"/>
  <c r="DG137" i="4"/>
  <c r="DF137" i="4"/>
  <c r="DE137" i="4"/>
  <c r="DD137" i="4"/>
  <c r="DC137" i="4"/>
  <c r="DB137" i="4"/>
  <c r="DA137" i="4"/>
  <c r="CZ137" i="4"/>
  <c r="CY137" i="4"/>
  <c r="CX137" i="4"/>
  <c r="CW137" i="4"/>
  <c r="CV137" i="4"/>
  <c r="CU137" i="4"/>
  <c r="CT137" i="4"/>
  <c r="CS137" i="4"/>
  <c r="A136" i="5"/>
  <c r="EF136" i="4"/>
  <c r="EE136" i="4"/>
  <c r="ED136" i="4"/>
  <c r="EC136" i="4"/>
  <c r="EB136" i="4"/>
  <c r="EA136" i="4"/>
  <c r="DZ136" i="4"/>
  <c r="DY136" i="4"/>
  <c r="DX136" i="4"/>
  <c r="DW136" i="4"/>
  <c r="DV136" i="4"/>
  <c r="DU136" i="4"/>
  <c r="DT136" i="4"/>
  <c r="DS136" i="4"/>
  <c r="DR136" i="4"/>
  <c r="DQ136" i="4"/>
  <c r="DP136" i="4"/>
  <c r="DO136" i="4"/>
  <c r="DN136" i="4"/>
  <c r="DM136" i="4"/>
  <c r="DL136" i="4"/>
  <c r="DK136" i="4"/>
  <c r="DJ136" i="4"/>
  <c r="DI136" i="4"/>
  <c r="DH136" i="4"/>
  <c r="DG136" i="4"/>
  <c r="DF136" i="4"/>
  <c r="DE136" i="4"/>
  <c r="DD136" i="4"/>
  <c r="DC136" i="4"/>
  <c r="DB136" i="4"/>
  <c r="DA136" i="4"/>
  <c r="CZ136" i="4"/>
  <c r="CY136" i="4"/>
  <c r="CX136" i="4"/>
  <c r="CW136" i="4"/>
  <c r="CV136" i="4"/>
  <c r="CU136" i="4"/>
  <c r="CT136" i="4"/>
  <c r="CS136" i="4"/>
  <c r="A135" i="5"/>
  <c r="EF135" i="4"/>
  <c r="EE135" i="4"/>
  <c r="ED135" i="4"/>
  <c r="EC135" i="4"/>
  <c r="EB135" i="4"/>
  <c r="EA135" i="4"/>
  <c r="DZ135" i="4"/>
  <c r="DY135" i="4"/>
  <c r="DX135" i="4"/>
  <c r="DW135" i="4"/>
  <c r="DV135" i="4"/>
  <c r="DU135" i="4"/>
  <c r="DT135" i="4"/>
  <c r="DS135" i="4"/>
  <c r="DR135" i="4"/>
  <c r="DQ135" i="4"/>
  <c r="DP135" i="4"/>
  <c r="DO135" i="4"/>
  <c r="DN135" i="4"/>
  <c r="DM135" i="4"/>
  <c r="DL135" i="4"/>
  <c r="DK135" i="4"/>
  <c r="DJ135" i="4"/>
  <c r="DI135" i="4"/>
  <c r="DH135" i="4"/>
  <c r="DG135" i="4"/>
  <c r="DF135" i="4"/>
  <c r="DE135" i="4"/>
  <c r="DD135" i="4"/>
  <c r="DC135" i="4"/>
  <c r="DB135" i="4"/>
  <c r="DA135" i="4"/>
  <c r="CZ135" i="4"/>
  <c r="CY135" i="4"/>
  <c r="CX135" i="4"/>
  <c r="CW135" i="4"/>
  <c r="CV135" i="4"/>
  <c r="CU135" i="4"/>
  <c r="CT135" i="4"/>
  <c r="CS135" i="4"/>
  <c r="A134" i="5"/>
  <c r="EF134" i="4"/>
  <c r="EE134" i="4"/>
  <c r="ED134" i="4"/>
  <c r="EC134" i="4"/>
  <c r="EB134" i="4"/>
  <c r="EA134" i="4"/>
  <c r="DZ134" i="4"/>
  <c r="DY134" i="4"/>
  <c r="DX134" i="4"/>
  <c r="DW134" i="4"/>
  <c r="DV134" i="4"/>
  <c r="DU134" i="4"/>
  <c r="DT134" i="4"/>
  <c r="DS134" i="4"/>
  <c r="DR134" i="4"/>
  <c r="DQ134" i="4"/>
  <c r="DP134" i="4"/>
  <c r="DO134" i="4"/>
  <c r="DN134" i="4"/>
  <c r="DM134" i="4"/>
  <c r="DL134" i="4"/>
  <c r="DK134" i="4"/>
  <c r="DJ134" i="4"/>
  <c r="DI134" i="4"/>
  <c r="DH134" i="4"/>
  <c r="DG134" i="4"/>
  <c r="DF134" i="4"/>
  <c r="DE134" i="4"/>
  <c r="DD134" i="4"/>
  <c r="DC134" i="4"/>
  <c r="DB134" i="4"/>
  <c r="DA134" i="4"/>
  <c r="CZ134" i="4"/>
  <c r="CY134" i="4"/>
  <c r="CX134" i="4"/>
  <c r="CW134" i="4"/>
  <c r="CV134" i="4"/>
  <c r="CU134" i="4"/>
  <c r="CT134" i="4"/>
  <c r="CS134" i="4"/>
  <c r="A133" i="5"/>
  <c r="EF133" i="4"/>
  <c r="EE133" i="4"/>
  <c r="ED133" i="4"/>
  <c r="EC133" i="4"/>
  <c r="EB133" i="4"/>
  <c r="EA133" i="4"/>
  <c r="DZ133" i="4"/>
  <c r="DY133" i="4"/>
  <c r="DX133" i="4"/>
  <c r="DW133" i="4"/>
  <c r="DV133" i="4"/>
  <c r="DU133" i="4"/>
  <c r="DT133" i="4"/>
  <c r="DS133" i="4"/>
  <c r="DR133" i="4"/>
  <c r="DQ133" i="4"/>
  <c r="DP133" i="4"/>
  <c r="DO133" i="4"/>
  <c r="DN133" i="4"/>
  <c r="DM133" i="4"/>
  <c r="DL133" i="4"/>
  <c r="DK133" i="4"/>
  <c r="DJ133" i="4"/>
  <c r="DI133" i="4"/>
  <c r="DH133" i="4"/>
  <c r="DG133" i="4"/>
  <c r="DF133" i="4"/>
  <c r="DE133" i="4"/>
  <c r="DD133" i="4"/>
  <c r="DC133" i="4"/>
  <c r="DB133" i="4"/>
  <c r="DA133" i="4"/>
  <c r="CZ133" i="4"/>
  <c r="CY133" i="4"/>
  <c r="CX133" i="4"/>
  <c r="CW133" i="4"/>
  <c r="CV133" i="4"/>
  <c r="CU133" i="4"/>
  <c r="CT133" i="4"/>
  <c r="CS133" i="4"/>
  <c r="A132" i="5"/>
  <c r="EF132" i="4"/>
  <c r="EE132" i="4"/>
  <c r="ED132" i="4"/>
  <c r="EC132" i="4"/>
  <c r="EB132" i="4"/>
  <c r="EA132" i="4"/>
  <c r="DZ132" i="4"/>
  <c r="DY132" i="4"/>
  <c r="DX132" i="4"/>
  <c r="DW132" i="4"/>
  <c r="DV132" i="4"/>
  <c r="DU132" i="4"/>
  <c r="DT132" i="4"/>
  <c r="DS132" i="4"/>
  <c r="DR132" i="4"/>
  <c r="DQ132" i="4"/>
  <c r="DP132" i="4"/>
  <c r="DO132" i="4"/>
  <c r="DN132" i="4"/>
  <c r="DM132" i="4"/>
  <c r="DL132" i="4"/>
  <c r="DK132" i="4"/>
  <c r="DJ132" i="4"/>
  <c r="DI132" i="4"/>
  <c r="DH132" i="4"/>
  <c r="DG132" i="4"/>
  <c r="DF132" i="4"/>
  <c r="DE132" i="4"/>
  <c r="DD132" i="4"/>
  <c r="DC132" i="4"/>
  <c r="DB132" i="4"/>
  <c r="DA132" i="4"/>
  <c r="CZ132" i="4"/>
  <c r="CY132" i="4"/>
  <c r="CX132" i="4"/>
  <c r="CW132" i="4"/>
  <c r="CV132" i="4"/>
  <c r="CU132" i="4"/>
  <c r="CT132" i="4"/>
  <c r="CS132" i="4"/>
  <c r="A131" i="5"/>
  <c r="EF131" i="4"/>
  <c r="EE131" i="4"/>
  <c r="ED131" i="4"/>
  <c r="EC131" i="4"/>
  <c r="EB131" i="4"/>
  <c r="EA131" i="4"/>
  <c r="DZ131" i="4"/>
  <c r="DY131" i="4"/>
  <c r="DX131" i="4"/>
  <c r="DW131" i="4"/>
  <c r="DV131" i="4"/>
  <c r="DU131" i="4"/>
  <c r="DT131" i="4"/>
  <c r="DS131" i="4"/>
  <c r="DR131" i="4"/>
  <c r="DQ131" i="4"/>
  <c r="DP131" i="4"/>
  <c r="DO131" i="4"/>
  <c r="DN131" i="4"/>
  <c r="DM131" i="4"/>
  <c r="DL131" i="4"/>
  <c r="DK131" i="4"/>
  <c r="DJ131" i="4"/>
  <c r="DI131" i="4"/>
  <c r="DH131" i="4"/>
  <c r="DG131" i="4"/>
  <c r="DF131" i="4"/>
  <c r="DE131" i="4"/>
  <c r="DD131" i="4"/>
  <c r="DC131" i="4"/>
  <c r="DB131" i="4"/>
  <c r="DA131" i="4"/>
  <c r="CZ131" i="4"/>
  <c r="CY131" i="4"/>
  <c r="CX131" i="4"/>
  <c r="CW131" i="4"/>
  <c r="CV131" i="4"/>
  <c r="CU131" i="4"/>
  <c r="CT131" i="4"/>
  <c r="CS131" i="4"/>
  <c r="A130" i="5"/>
  <c r="EF130" i="4"/>
  <c r="EE130" i="4"/>
  <c r="ED130" i="4"/>
  <c r="EC130" i="4"/>
  <c r="EB130" i="4"/>
  <c r="EA130" i="4"/>
  <c r="DZ130" i="4"/>
  <c r="DY130" i="4"/>
  <c r="DX130" i="4"/>
  <c r="DW130" i="4"/>
  <c r="DV130" i="4"/>
  <c r="DU130" i="4"/>
  <c r="DT130" i="4"/>
  <c r="DS130" i="4"/>
  <c r="DR130" i="4"/>
  <c r="DQ130" i="4"/>
  <c r="DP130" i="4"/>
  <c r="DO130" i="4"/>
  <c r="DN130" i="4"/>
  <c r="DM130" i="4"/>
  <c r="DL130" i="4"/>
  <c r="DK130" i="4"/>
  <c r="DJ130" i="4"/>
  <c r="DI130" i="4"/>
  <c r="DH130" i="4"/>
  <c r="DG130" i="4"/>
  <c r="DF130" i="4"/>
  <c r="DE130" i="4"/>
  <c r="DD130" i="4"/>
  <c r="DC130" i="4"/>
  <c r="DB130" i="4"/>
  <c r="DA130" i="4"/>
  <c r="CZ130" i="4"/>
  <c r="CY130" i="4"/>
  <c r="CX130" i="4"/>
  <c r="CW130" i="4"/>
  <c r="CV130" i="4"/>
  <c r="CU130" i="4"/>
  <c r="CT130" i="4"/>
  <c r="CS130" i="4"/>
  <c r="A129" i="5"/>
  <c r="EF129" i="4"/>
  <c r="EE129" i="4"/>
  <c r="ED129" i="4"/>
  <c r="EC129" i="4"/>
  <c r="EB129" i="4"/>
  <c r="EA129" i="4"/>
  <c r="DZ129" i="4"/>
  <c r="DY129" i="4"/>
  <c r="DX129" i="4"/>
  <c r="DW129" i="4"/>
  <c r="DV129" i="4"/>
  <c r="DU129" i="4"/>
  <c r="DT129" i="4"/>
  <c r="DS129" i="4"/>
  <c r="DR129" i="4"/>
  <c r="DQ129" i="4"/>
  <c r="DP129" i="4"/>
  <c r="DO129" i="4"/>
  <c r="DN129" i="4"/>
  <c r="DM129" i="4"/>
  <c r="DL129" i="4"/>
  <c r="DK129" i="4"/>
  <c r="DJ129" i="4"/>
  <c r="DI129" i="4"/>
  <c r="DH129" i="4"/>
  <c r="DG129" i="4"/>
  <c r="DF129" i="4"/>
  <c r="DE129" i="4"/>
  <c r="DD129" i="4"/>
  <c r="DC129" i="4"/>
  <c r="DB129" i="4"/>
  <c r="DA129" i="4"/>
  <c r="CZ129" i="4"/>
  <c r="CY129" i="4"/>
  <c r="CX129" i="4"/>
  <c r="CW129" i="4"/>
  <c r="CV129" i="4"/>
  <c r="CU129" i="4"/>
  <c r="CT129" i="4"/>
  <c r="CS129" i="4"/>
  <c r="A128" i="5"/>
  <c r="EF128" i="4"/>
  <c r="EE128" i="4"/>
  <c r="ED128" i="4"/>
  <c r="EC128" i="4"/>
  <c r="EB128" i="4"/>
  <c r="EA128" i="4"/>
  <c r="DZ128" i="4"/>
  <c r="DY128" i="4"/>
  <c r="DX128" i="4"/>
  <c r="DW128" i="4"/>
  <c r="DV128" i="4"/>
  <c r="DU128" i="4"/>
  <c r="DT128" i="4"/>
  <c r="DS128" i="4"/>
  <c r="DR128" i="4"/>
  <c r="DQ128" i="4"/>
  <c r="DP128" i="4"/>
  <c r="DO128" i="4"/>
  <c r="DN128" i="4"/>
  <c r="DM128" i="4"/>
  <c r="DL128" i="4"/>
  <c r="DK128" i="4"/>
  <c r="DJ128" i="4"/>
  <c r="DI128" i="4"/>
  <c r="DH128" i="4"/>
  <c r="DG128" i="4"/>
  <c r="DF128" i="4"/>
  <c r="DE128" i="4"/>
  <c r="DD128" i="4"/>
  <c r="DC128" i="4"/>
  <c r="DB128" i="4"/>
  <c r="DA128" i="4"/>
  <c r="CZ128" i="4"/>
  <c r="CY128" i="4"/>
  <c r="CX128" i="4"/>
  <c r="CW128" i="4"/>
  <c r="CV128" i="4"/>
  <c r="CU128" i="4"/>
  <c r="CT128" i="4"/>
  <c r="CS128" i="4"/>
  <c r="A127" i="5"/>
  <c r="EF127" i="4"/>
  <c r="EE127" i="4"/>
  <c r="ED127" i="4"/>
  <c r="EC127" i="4"/>
  <c r="EB127" i="4"/>
  <c r="EA127" i="4"/>
  <c r="DZ127" i="4"/>
  <c r="DY127" i="4"/>
  <c r="DX127" i="4"/>
  <c r="DW127" i="4"/>
  <c r="DV127" i="4"/>
  <c r="DU127" i="4"/>
  <c r="DT127" i="4"/>
  <c r="DS127" i="4"/>
  <c r="DR127" i="4"/>
  <c r="DQ127" i="4"/>
  <c r="DP127" i="4"/>
  <c r="DO127" i="4"/>
  <c r="DN127" i="4"/>
  <c r="DM127" i="4"/>
  <c r="DL127" i="4"/>
  <c r="DK127" i="4"/>
  <c r="DJ127" i="4"/>
  <c r="DI127" i="4"/>
  <c r="DH127" i="4"/>
  <c r="DG127" i="4"/>
  <c r="DF127" i="4"/>
  <c r="DE127" i="4"/>
  <c r="DD127" i="4"/>
  <c r="DC127" i="4"/>
  <c r="DB127" i="4"/>
  <c r="DA127" i="4"/>
  <c r="CZ127" i="4"/>
  <c r="CY127" i="4"/>
  <c r="CX127" i="4"/>
  <c r="CW127" i="4"/>
  <c r="CV127" i="4"/>
  <c r="CU127" i="4"/>
  <c r="CT127" i="4"/>
  <c r="CS127" i="4"/>
  <c r="A126" i="5"/>
  <c r="EF126" i="4"/>
  <c r="EE126" i="4"/>
  <c r="ED126" i="4"/>
  <c r="EC126" i="4"/>
  <c r="EB126" i="4"/>
  <c r="EA126" i="4"/>
  <c r="DZ126" i="4"/>
  <c r="DY126" i="4"/>
  <c r="DX126" i="4"/>
  <c r="DW126" i="4"/>
  <c r="DV126" i="4"/>
  <c r="DU126" i="4"/>
  <c r="DT126" i="4"/>
  <c r="DS126" i="4"/>
  <c r="DR126" i="4"/>
  <c r="DQ126" i="4"/>
  <c r="DP126" i="4"/>
  <c r="DO126" i="4"/>
  <c r="DN126" i="4"/>
  <c r="DM126" i="4"/>
  <c r="DL126" i="4"/>
  <c r="DK126" i="4"/>
  <c r="DJ126" i="4"/>
  <c r="DI126" i="4"/>
  <c r="DH126" i="4"/>
  <c r="DG126" i="4"/>
  <c r="DF126" i="4"/>
  <c r="DE126" i="4"/>
  <c r="DD126" i="4"/>
  <c r="DC126" i="4"/>
  <c r="DB126" i="4"/>
  <c r="DA126" i="4"/>
  <c r="CZ126" i="4"/>
  <c r="CY126" i="4"/>
  <c r="CX126" i="4"/>
  <c r="CW126" i="4"/>
  <c r="CV126" i="4"/>
  <c r="CU126" i="4"/>
  <c r="CT126" i="4"/>
  <c r="CS126" i="4"/>
  <c r="A125" i="5"/>
  <c r="EF125" i="4"/>
  <c r="EE125" i="4"/>
  <c r="ED125" i="4"/>
  <c r="EC125" i="4"/>
  <c r="EB125" i="4"/>
  <c r="EA125" i="4"/>
  <c r="DZ125" i="4"/>
  <c r="DY125" i="4"/>
  <c r="DX125" i="4"/>
  <c r="DW125" i="4"/>
  <c r="DV125" i="4"/>
  <c r="DU125" i="4"/>
  <c r="DT125" i="4"/>
  <c r="DS125" i="4"/>
  <c r="DR125" i="4"/>
  <c r="DQ125" i="4"/>
  <c r="DP125" i="4"/>
  <c r="DO125" i="4"/>
  <c r="DN125" i="4"/>
  <c r="DM125" i="4"/>
  <c r="DL125" i="4"/>
  <c r="DK125" i="4"/>
  <c r="DJ125" i="4"/>
  <c r="DI125" i="4"/>
  <c r="DH125" i="4"/>
  <c r="DG125" i="4"/>
  <c r="DF125" i="4"/>
  <c r="DE125" i="4"/>
  <c r="DD125" i="4"/>
  <c r="DC125" i="4"/>
  <c r="DB125" i="4"/>
  <c r="DA125" i="4"/>
  <c r="CZ125" i="4"/>
  <c r="CY125" i="4"/>
  <c r="CX125" i="4"/>
  <c r="CW125" i="4"/>
  <c r="CV125" i="4"/>
  <c r="CU125" i="4"/>
  <c r="CT125" i="4"/>
  <c r="CS125" i="4"/>
  <c r="A124" i="5"/>
  <c r="EF124" i="4"/>
  <c r="EE124" i="4"/>
  <c r="ED124" i="4"/>
  <c r="EC124" i="4"/>
  <c r="EB124" i="4"/>
  <c r="EA124" i="4"/>
  <c r="DZ124" i="4"/>
  <c r="DY124" i="4"/>
  <c r="DX124" i="4"/>
  <c r="DW124" i="4"/>
  <c r="DV124" i="4"/>
  <c r="DU124" i="4"/>
  <c r="DT124" i="4"/>
  <c r="DS124" i="4"/>
  <c r="DR124" i="4"/>
  <c r="DQ124" i="4"/>
  <c r="DP124" i="4"/>
  <c r="DO124" i="4"/>
  <c r="DN124" i="4"/>
  <c r="DM124" i="4"/>
  <c r="DL124" i="4"/>
  <c r="DK124" i="4"/>
  <c r="DJ124" i="4"/>
  <c r="DI124" i="4"/>
  <c r="DH124" i="4"/>
  <c r="DG124" i="4"/>
  <c r="DF124" i="4"/>
  <c r="DE124" i="4"/>
  <c r="DD124" i="4"/>
  <c r="DC124" i="4"/>
  <c r="DB124" i="4"/>
  <c r="DA124" i="4"/>
  <c r="CZ124" i="4"/>
  <c r="CY124" i="4"/>
  <c r="CX124" i="4"/>
  <c r="CW124" i="4"/>
  <c r="CV124" i="4"/>
  <c r="CU124" i="4"/>
  <c r="CT124" i="4"/>
  <c r="CS124" i="4"/>
  <c r="A123" i="5"/>
  <c r="EF123" i="4"/>
  <c r="EE123" i="4"/>
  <c r="ED123" i="4"/>
  <c r="EC123" i="4"/>
  <c r="EB123" i="4"/>
  <c r="EA123" i="4"/>
  <c r="DZ123" i="4"/>
  <c r="DY123" i="4"/>
  <c r="DX123" i="4"/>
  <c r="DW123" i="4"/>
  <c r="DV123" i="4"/>
  <c r="DU123" i="4"/>
  <c r="DT123" i="4"/>
  <c r="DS123" i="4"/>
  <c r="DR123" i="4"/>
  <c r="DQ123" i="4"/>
  <c r="DP123" i="4"/>
  <c r="DO123" i="4"/>
  <c r="DN123" i="4"/>
  <c r="DM123" i="4"/>
  <c r="DL123" i="4"/>
  <c r="DK123" i="4"/>
  <c r="DJ123" i="4"/>
  <c r="DI123" i="4"/>
  <c r="DH123" i="4"/>
  <c r="DG123" i="4"/>
  <c r="DF123" i="4"/>
  <c r="DE123" i="4"/>
  <c r="DD123" i="4"/>
  <c r="DC123" i="4"/>
  <c r="DB123" i="4"/>
  <c r="DA123" i="4"/>
  <c r="CZ123" i="4"/>
  <c r="CY123" i="4"/>
  <c r="CX123" i="4"/>
  <c r="CW123" i="4"/>
  <c r="CV123" i="4"/>
  <c r="CU123" i="4"/>
  <c r="CT123" i="4"/>
  <c r="CS123" i="4"/>
  <c r="A122" i="5"/>
  <c r="EF122" i="4"/>
  <c r="EE122" i="4"/>
  <c r="ED122" i="4"/>
  <c r="EC122" i="4"/>
  <c r="EB122" i="4"/>
  <c r="EA122" i="4"/>
  <c r="DZ122" i="4"/>
  <c r="DY122" i="4"/>
  <c r="DX122" i="4"/>
  <c r="DW122" i="4"/>
  <c r="DV122" i="4"/>
  <c r="DU122" i="4"/>
  <c r="DT122" i="4"/>
  <c r="DS122" i="4"/>
  <c r="DR122" i="4"/>
  <c r="DQ122" i="4"/>
  <c r="DP122" i="4"/>
  <c r="DO122" i="4"/>
  <c r="DN122" i="4"/>
  <c r="DM122" i="4"/>
  <c r="DL122" i="4"/>
  <c r="DK122" i="4"/>
  <c r="DJ122" i="4"/>
  <c r="DI122" i="4"/>
  <c r="DH122" i="4"/>
  <c r="DG122" i="4"/>
  <c r="DF122" i="4"/>
  <c r="DE122" i="4"/>
  <c r="DD122" i="4"/>
  <c r="DC122" i="4"/>
  <c r="DB122" i="4"/>
  <c r="DA122" i="4"/>
  <c r="CZ122" i="4"/>
  <c r="CY122" i="4"/>
  <c r="CX122" i="4"/>
  <c r="CW122" i="4"/>
  <c r="CV122" i="4"/>
  <c r="CU122" i="4"/>
  <c r="CT122" i="4"/>
  <c r="CS122" i="4"/>
  <c r="A121" i="5"/>
  <c r="EF121" i="4"/>
  <c r="EE121" i="4"/>
  <c r="ED121" i="4"/>
  <c r="EC121" i="4"/>
  <c r="EB121" i="4"/>
  <c r="EA121" i="4"/>
  <c r="DZ121" i="4"/>
  <c r="DY121" i="4"/>
  <c r="DX121" i="4"/>
  <c r="DW121" i="4"/>
  <c r="DV121" i="4"/>
  <c r="DU121" i="4"/>
  <c r="DT121" i="4"/>
  <c r="DS121" i="4"/>
  <c r="DR121" i="4"/>
  <c r="DQ121" i="4"/>
  <c r="DP121" i="4"/>
  <c r="DO121" i="4"/>
  <c r="DN121" i="4"/>
  <c r="DM121" i="4"/>
  <c r="DL121" i="4"/>
  <c r="DK121" i="4"/>
  <c r="DJ121" i="4"/>
  <c r="DI121" i="4"/>
  <c r="DH121" i="4"/>
  <c r="DG121" i="4"/>
  <c r="DF121" i="4"/>
  <c r="DE121" i="4"/>
  <c r="DD121" i="4"/>
  <c r="DC121" i="4"/>
  <c r="DB121" i="4"/>
  <c r="DA121" i="4"/>
  <c r="CZ121" i="4"/>
  <c r="CY121" i="4"/>
  <c r="CX121" i="4"/>
  <c r="CW121" i="4"/>
  <c r="CV121" i="4"/>
  <c r="CU121" i="4"/>
  <c r="CT121" i="4"/>
  <c r="CS121" i="4"/>
  <c r="A120" i="5"/>
  <c r="EF120" i="4"/>
  <c r="EE120" i="4"/>
  <c r="ED120" i="4"/>
  <c r="EC120" i="4"/>
  <c r="EB120" i="4"/>
  <c r="EA120" i="4"/>
  <c r="DZ120" i="4"/>
  <c r="DY120" i="4"/>
  <c r="DX120" i="4"/>
  <c r="DW120" i="4"/>
  <c r="DV120" i="4"/>
  <c r="DU120" i="4"/>
  <c r="DT120" i="4"/>
  <c r="DS120" i="4"/>
  <c r="DR120" i="4"/>
  <c r="DQ120" i="4"/>
  <c r="DP120" i="4"/>
  <c r="DO120" i="4"/>
  <c r="DN120" i="4"/>
  <c r="DM120" i="4"/>
  <c r="DL120" i="4"/>
  <c r="DK120" i="4"/>
  <c r="DJ120" i="4"/>
  <c r="DI120" i="4"/>
  <c r="DH120" i="4"/>
  <c r="DG120" i="4"/>
  <c r="DF120" i="4"/>
  <c r="DE120" i="4"/>
  <c r="DD120" i="4"/>
  <c r="DC120" i="4"/>
  <c r="DB120" i="4"/>
  <c r="DA120" i="4"/>
  <c r="CZ120" i="4"/>
  <c r="CY120" i="4"/>
  <c r="CX120" i="4"/>
  <c r="CW120" i="4"/>
  <c r="CV120" i="4"/>
  <c r="CU120" i="4"/>
  <c r="CT120" i="4"/>
  <c r="CS120" i="4"/>
  <c r="A119" i="5"/>
  <c r="EF119" i="4"/>
  <c r="EE119" i="4"/>
  <c r="ED119" i="4"/>
  <c r="EC119" i="4"/>
  <c r="EB119" i="4"/>
  <c r="EA119" i="4"/>
  <c r="DZ119" i="4"/>
  <c r="DY119" i="4"/>
  <c r="DX119" i="4"/>
  <c r="DW119" i="4"/>
  <c r="DV119" i="4"/>
  <c r="DU119" i="4"/>
  <c r="DT119" i="4"/>
  <c r="DS119" i="4"/>
  <c r="DR119" i="4"/>
  <c r="DQ119" i="4"/>
  <c r="DP119" i="4"/>
  <c r="DO119" i="4"/>
  <c r="DN119" i="4"/>
  <c r="DM119" i="4"/>
  <c r="DL119" i="4"/>
  <c r="DK119" i="4"/>
  <c r="DJ119" i="4"/>
  <c r="DI119" i="4"/>
  <c r="DH119" i="4"/>
  <c r="DG119" i="4"/>
  <c r="DF119" i="4"/>
  <c r="DE119" i="4"/>
  <c r="DD119" i="4"/>
  <c r="DC119" i="4"/>
  <c r="DB119" i="4"/>
  <c r="DA119" i="4"/>
  <c r="CZ119" i="4"/>
  <c r="CY119" i="4"/>
  <c r="CX119" i="4"/>
  <c r="CW119" i="4"/>
  <c r="CV119" i="4"/>
  <c r="CU119" i="4"/>
  <c r="CT119" i="4"/>
  <c r="CS119" i="4"/>
  <c r="A118" i="5"/>
  <c r="EF118" i="4"/>
  <c r="EE118" i="4"/>
  <c r="ED118" i="4"/>
  <c r="EC118" i="4"/>
  <c r="EB118" i="4"/>
  <c r="EA118" i="4"/>
  <c r="DZ118" i="4"/>
  <c r="DY118" i="4"/>
  <c r="DX118" i="4"/>
  <c r="DW118" i="4"/>
  <c r="DV118" i="4"/>
  <c r="DU118" i="4"/>
  <c r="DT118" i="4"/>
  <c r="DS118" i="4"/>
  <c r="DR118" i="4"/>
  <c r="DQ118" i="4"/>
  <c r="DP118" i="4"/>
  <c r="DO118" i="4"/>
  <c r="DN118" i="4"/>
  <c r="DM118" i="4"/>
  <c r="DL118" i="4"/>
  <c r="DK118" i="4"/>
  <c r="DJ118" i="4"/>
  <c r="DI118" i="4"/>
  <c r="DH118" i="4"/>
  <c r="DG118" i="4"/>
  <c r="DF118" i="4"/>
  <c r="DE118" i="4"/>
  <c r="DD118" i="4"/>
  <c r="DC118" i="4"/>
  <c r="DB118" i="4"/>
  <c r="DA118" i="4"/>
  <c r="CZ118" i="4"/>
  <c r="CY118" i="4"/>
  <c r="CX118" i="4"/>
  <c r="CW118" i="4"/>
  <c r="CV118" i="4"/>
  <c r="CU118" i="4"/>
  <c r="CT118" i="4"/>
  <c r="CS118" i="4"/>
  <c r="A117" i="5"/>
  <c r="EF117" i="4"/>
  <c r="EE117" i="4"/>
  <c r="ED117" i="4"/>
  <c r="EC117" i="4"/>
  <c r="EB117" i="4"/>
  <c r="EA117" i="4"/>
  <c r="DZ117" i="4"/>
  <c r="DY117" i="4"/>
  <c r="DX117" i="4"/>
  <c r="DW117" i="4"/>
  <c r="DV117" i="4"/>
  <c r="DU117" i="4"/>
  <c r="DT117" i="4"/>
  <c r="DS117" i="4"/>
  <c r="DR117" i="4"/>
  <c r="DQ117" i="4"/>
  <c r="DP117" i="4"/>
  <c r="DO117" i="4"/>
  <c r="DN117" i="4"/>
  <c r="DM117" i="4"/>
  <c r="DL117" i="4"/>
  <c r="DK117" i="4"/>
  <c r="DJ117" i="4"/>
  <c r="DI117" i="4"/>
  <c r="DH117" i="4"/>
  <c r="DG117" i="4"/>
  <c r="DF117" i="4"/>
  <c r="DE117" i="4"/>
  <c r="DD117" i="4"/>
  <c r="DC117" i="4"/>
  <c r="DB117" i="4"/>
  <c r="DA117" i="4"/>
  <c r="CZ117" i="4"/>
  <c r="CY117" i="4"/>
  <c r="CX117" i="4"/>
  <c r="CW117" i="4"/>
  <c r="CV117" i="4"/>
  <c r="CU117" i="4"/>
  <c r="CT117" i="4"/>
  <c r="CS117" i="4"/>
  <c r="A116" i="5"/>
  <c r="EF116" i="4"/>
  <c r="EE116" i="4"/>
  <c r="ED116" i="4"/>
  <c r="EC116" i="4"/>
  <c r="EB116" i="4"/>
  <c r="EA116" i="4"/>
  <c r="DZ116" i="4"/>
  <c r="DY116" i="4"/>
  <c r="DX116" i="4"/>
  <c r="DW116" i="4"/>
  <c r="DV116" i="4"/>
  <c r="DU116" i="4"/>
  <c r="DT116" i="4"/>
  <c r="DS116" i="4"/>
  <c r="DR116" i="4"/>
  <c r="DQ116" i="4"/>
  <c r="DP116" i="4"/>
  <c r="DO116" i="4"/>
  <c r="DN116" i="4"/>
  <c r="DM116" i="4"/>
  <c r="DL116" i="4"/>
  <c r="DK116" i="4"/>
  <c r="DJ116" i="4"/>
  <c r="DI116" i="4"/>
  <c r="DH116" i="4"/>
  <c r="DG116" i="4"/>
  <c r="DF116" i="4"/>
  <c r="DE116" i="4"/>
  <c r="DD116" i="4"/>
  <c r="DC116" i="4"/>
  <c r="DB116" i="4"/>
  <c r="DA116" i="4"/>
  <c r="CZ116" i="4"/>
  <c r="CY116" i="4"/>
  <c r="CX116" i="4"/>
  <c r="CW116" i="4"/>
  <c r="CV116" i="4"/>
  <c r="CU116" i="4"/>
  <c r="CT116" i="4"/>
  <c r="CS116" i="4"/>
  <c r="A115" i="5"/>
  <c r="EF115" i="4"/>
  <c r="EE115" i="4"/>
  <c r="ED115" i="4"/>
  <c r="EC115" i="4"/>
  <c r="EB115" i="4"/>
  <c r="EA115" i="4"/>
  <c r="DZ115" i="4"/>
  <c r="DY115" i="4"/>
  <c r="DX115" i="4"/>
  <c r="DW115" i="4"/>
  <c r="DV115" i="4"/>
  <c r="DU115" i="4"/>
  <c r="DT115" i="4"/>
  <c r="DS115" i="4"/>
  <c r="DR115" i="4"/>
  <c r="DQ115" i="4"/>
  <c r="DP115" i="4"/>
  <c r="DO115" i="4"/>
  <c r="DN115" i="4"/>
  <c r="DM115" i="4"/>
  <c r="DL115" i="4"/>
  <c r="DK115" i="4"/>
  <c r="DJ115" i="4"/>
  <c r="DI115" i="4"/>
  <c r="DH115" i="4"/>
  <c r="DG115" i="4"/>
  <c r="DF115" i="4"/>
  <c r="DE115" i="4"/>
  <c r="DD115" i="4"/>
  <c r="DC115" i="4"/>
  <c r="DB115" i="4"/>
  <c r="DA115" i="4"/>
  <c r="CZ115" i="4"/>
  <c r="CY115" i="4"/>
  <c r="CX115" i="4"/>
  <c r="CW115" i="4"/>
  <c r="CV115" i="4"/>
  <c r="CU115" i="4"/>
  <c r="CT115" i="4"/>
  <c r="CS115" i="4"/>
  <c r="A114" i="5"/>
  <c r="EF114" i="4"/>
  <c r="EE114" i="4"/>
  <c r="ED114" i="4"/>
  <c r="EC114" i="4"/>
  <c r="EB114" i="4"/>
  <c r="EA114" i="4"/>
  <c r="DZ114" i="4"/>
  <c r="DY114" i="4"/>
  <c r="DX114" i="4"/>
  <c r="DW114" i="4"/>
  <c r="DV114" i="4"/>
  <c r="DU114" i="4"/>
  <c r="DT114" i="4"/>
  <c r="DS114" i="4"/>
  <c r="DR114" i="4"/>
  <c r="DQ114" i="4"/>
  <c r="DP114" i="4"/>
  <c r="DO114" i="4"/>
  <c r="DN114" i="4"/>
  <c r="DM114" i="4"/>
  <c r="DL114" i="4"/>
  <c r="DK114" i="4"/>
  <c r="DJ114" i="4"/>
  <c r="DI114" i="4"/>
  <c r="DH114" i="4"/>
  <c r="DG114" i="4"/>
  <c r="DF114" i="4"/>
  <c r="DE114" i="4"/>
  <c r="DD114" i="4"/>
  <c r="DC114" i="4"/>
  <c r="DB114" i="4"/>
  <c r="DA114" i="4"/>
  <c r="CZ114" i="4"/>
  <c r="CY114" i="4"/>
  <c r="CX114" i="4"/>
  <c r="CW114" i="4"/>
  <c r="CV114" i="4"/>
  <c r="CU114" i="4"/>
  <c r="CT114" i="4"/>
  <c r="CS114" i="4"/>
  <c r="A113" i="5"/>
  <c r="EF113" i="4"/>
  <c r="EE113" i="4"/>
  <c r="ED113" i="4"/>
  <c r="EC113" i="4"/>
  <c r="EB113" i="4"/>
  <c r="EA113" i="4"/>
  <c r="DZ113" i="4"/>
  <c r="DY113" i="4"/>
  <c r="DX113" i="4"/>
  <c r="DW113" i="4"/>
  <c r="DV113" i="4"/>
  <c r="DU113" i="4"/>
  <c r="DT113" i="4"/>
  <c r="DS113" i="4"/>
  <c r="DR113" i="4"/>
  <c r="DQ113" i="4"/>
  <c r="DP113" i="4"/>
  <c r="DO113" i="4"/>
  <c r="DN113" i="4"/>
  <c r="DM113" i="4"/>
  <c r="DL113" i="4"/>
  <c r="DK113" i="4"/>
  <c r="DJ113" i="4"/>
  <c r="DI113" i="4"/>
  <c r="DH113" i="4"/>
  <c r="DG113" i="4"/>
  <c r="DF113" i="4"/>
  <c r="DE113" i="4"/>
  <c r="DD113" i="4"/>
  <c r="DC113" i="4"/>
  <c r="DB113" i="4"/>
  <c r="DA113" i="4"/>
  <c r="CZ113" i="4"/>
  <c r="CY113" i="4"/>
  <c r="CX113" i="4"/>
  <c r="CW113" i="4"/>
  <c r="CV113" i="4"/>
  <c r="CU113" i="4"/>
  <c r="CT113" i="4"/>
  <c r="CS113" i="4"/>
  <c r="A112" i="5"/>
  <c r="EF112" i="4"/>
  <c r="EE112" i="4"/>
  <c r="ED112" i="4"/>
  <c r="EC112" i="4"/>
  <c r="EB112" i="4"/>
  <c r="EA112" i="4"/>
  <c r="DZ112" i="4"/>
  <c r="DY112" i="4"/>
  <c r="DX112" i="4"/>
  <c r="DW112" i="4"/>
  <c r="DV112" i="4"/>
  <c r="DU112" i="4"/>
  <c r="DT112" i="4"/>
  <c r="DS112" i="4"/>
  <c r="DR112" i="4"/>
  <c r="DQ112" i="4"/>
  <c r="DP112" i="4"/>
  <c r="DO112" i="4"/>
  <c r="DN112" i="4"/>
  <c r="DM112" i="4"/>
  <c r="DL112" i="4"/>
  <c r="DK112" i="4"/>
  <c r="DJ112" i="4"/>
  <c r="DI112" i="4"/>
  <c r="DH112" i="4"/>
  <c r="DG112" i="4"/>
  <c r="DF112" i="4"/>
  <c r="DE112" i="4"/>
  <c r="DD112" i="4"/>
  <c r="DC112" i="4"/>
  <c r="DB112" i="4"/>
  <c r="DA112" i="4"/>
  <c r="CZ112" i="4"/>
  <c r="CY112" i="4"/>
  <c r="CX112" i="4"/>
  <c r="CW112" i="4"/>
  <c r="CV112" i="4"/>
  <c r="CU112" i="4"/>
  <c r="CT112" i="4"/>
  <c r="CS112" i="4"/>
  <c r="A111" i="5"/>
  <c r="EF111" i="4"/>
  <c r="EE111" i="4"/>
  <c r="ED111" i="4"/>
  <c r="EC111" i="4"/>
  <c r="EB111" i="4"/>
  <c r="EA111" i="4"/>
  <c r="DZ111" i="4"/>
  <c r="DY111" i="4"/>
  <c r="DX111" i="4"/>
  <c r="DW111" i="4"/>
  <c r="DV111" i="4"/>
  <c r="DU111" i="4"/>
  <c r="DT111" i="4"/>
  <c r="DS111" i="4"/>
  <c r="DR111" i="4"/>
  <c r="DQ111" i="4"/>
  <c r="DP111" i="4"/>
  <c r="DO111" i="4"/>
  <c r="DN111" i="4"/>
  <c r="DM111" i="4"/>
  <c r="DL111" i="4"/>
  <c r="DK111" i="4"/>
  <c r="DJ111" i="4"/>
  <c r="DI111" i="4"/>
  <c r="DH111" i="4"/>
  <c r="DG111" i="4"/>
  <c r="DF111" i="4"/>
  <c r="DE111" i="4"/>
  <c r="DD111" i="4"/>
  <c r="DC111" i="4"/>
  <c r="DB111" i="4"/>
  <c r="DA111" i="4"/>
  <c r="CZ111" i="4"/>
  <c r="CY111" i="4"/>
  <c r="CX111" i="4"/>
  <c r="CW111" i="4"/>
  <c r="CV111" i="4"/>
  <c r="CU111" i="4"/>
  <c r="CT111" i="4"/>
  <c r="CS111" i="4"/>
  <c r="A110" i="5"/>
  <c r="EF110" i="4"/>
  <c r="EE110" i="4"/>
  <c r="ED110" i="4"/>
  <c r="EC110" i="4"/>
  <c r="EB110" i="4"/>
  <c r="EA110" i="4"/>
  <c r="DZ110" i="4"/>
  <c r="DY110" i="4"/>
  <c r="DX110" i="4"/>
  <c r="DW110" i="4"/>
  <c r="DV110" i="4"/>
  <c r="DU110" i="4"/>
  <c r="DT110" i="4"/>
  <c r="DS110" i="4"/>
  <c r="DR110" i="4"/>
  <c r="DQ110" i="4"/>
  <c r="DP110" i="4"/>
  <c r="DO110" i="4"/>
  <c r="DN110" i="4"/>
  <c r="DM110" i="4"/>
  <c r="DL110" i="4"/>
  <c r="DK110" i="4"/>
  <c r="DJ110" i="4"/>
  <c r="DI110" i="4"/>
  <c r="DH110" i="4"/>
  <c r="DG110" i="4"/>
  <c r="DF110" i="4"/>
  <c r="DE110" i="4"/>
  <c r="DD110" i="4"/>
  <c r="DC110" i="4"/>
  <c r="DB110" i="4"/>
  <c r="DA110" i="4"/>
  <c r="CZ110" i="4"/>
  <c r="CY110" i="4"/>
  <c r="CX110" i="4"/>
  <c r="CW110" i="4"/>
  <c r="CV110" i="4"/>
  <c r="CU110" i="4"/>
  <c r="CT110" i="4"/>
  <c r="CS110" i="4"/>
  <c r="A109" i="5"/>
  <c r="EF109" i="4"/>
  <c r="EE109" i="4"/>
  <c r="ED109" i="4"/>
  <c r="EC109" i="4"/>
  <c r="EB109" i="4"/>
  <c r="EA109" i="4"/>
  <c r="DZ109" i="4"/>
  <c r="DY109" i="4"/>
  <c r="DX109" i="4"/>
  <c r="DW109" i="4"/>
  <c r="DV109" i="4"/>
  <c r="DU109" i="4"/>
  <c r="DT109" i="4"/>
  <c r="DS109" i="4"/>
  <c r="DR109" i="4"/>
  <c r="DQ109" i="4"/>
  <c r="DP109" i="4"/>
  <c r="DO109" i="4"/>
  <c r="DN109" i="4"/>
  <c r="DM109" i="4"/>
  <c r="DL109" i="4"/>
  <c r="DK109" i="4"/>
  <c r="DJ109" i="4"/>
  <c r="DI109" i="4"/>
  <c r="DH109" i="4"/>
  <c r="DG109" i="4"/>
  <c r="DF109" i="4"/>
  <c r="DE109" i="4"/>
  <c r="DD109" i="4"/>
  <c r="DC109" i="4"/>
  <c r="DB109" i="4"/>
  <c r="DA109" i="4"/>
  <c r="CZ109" i="4"/>
  <c r="CY109" i="4"/>
  <c r="CX109" i="4"/>
  <c r="CW109" i="4"/>
  <c r="CV109" i="4"/>
  <c r="CU109" i="4"/>
  <c r="CT109" i="4"/>
  <c r="CS109" i="4"/>
  <c r="A108" i="5"/>
  <c r="EF108" i="4"/>
  <c r="EE108" i="4"/>
  <c r="ED108" i="4"/>
  <c r="EC108" i="4"/>
  <c r="EB108" i="4"/>
  <c r="EA108" i="4"/>
  <c r="DZ108" i="4"/>
  <c r="DY108" i="4"/>
  <c r="DX108" i="4"/>
  <c r="DW108" i="4"/>
  <c r="DV108" i="4"/>
  <c r="DU108" i="4"/>
  <c r="DT108" i="4"/>
  <c r="DS108" i="4"/>
  <c r="DR108" i="4"/>
  <c r="DQ108" i="4"/>
  <c r="DP108" i="4"/>
  <c r="DO108" i="4"/>
  <c r="DN108" i="4"/>
  <c r="DM108" i="4"/>
  <c r="DL108" i="4"/>
  <c r="DK108" i="4"/>
  <c r="DJ108" i="4"/>
  <c r="DI108" i="4"/>
  <c r="DH108" i="4"/>
  <c r="DG108" i="4"/>
  <c r="DF108" i="4"/>
  <c r="DE108" i="4"/>
  <c r="DD108" i="4"/>
  <c r="DC108" i="4"/>
  <c r="DB108" i="4"/>
  <c r="DA108" i="4"/>
  <c r="CZ108" i="4"/>
  <c r="CY108" i="4"/>
  <c r="CX108" i="4"/>
  <c r="CW108" i="4"/>
  <c r="CV108" i="4"/>
  <c r="CU108" i="4"/>
  <c r="CT108" i="4"/>
  <c r="CS108" i="4"/>
  <c r="A107" i="5"/>
  <c r="EF107" i="4"/>
  <c r="EE107" i="4"/>
  <c r="ED107" i="4"/>
  <c r="EC107" i="4"/>
  <c r="EB107" i="4"/>
  <c r="EA107" i="4"/>
  <c r="DZ107" i="4"/>
  <c r="DY107" i="4"/>
  <c r="DX107" i="4"/>
  <c r="DW107" i="4"/>
  <c r="DV107" i="4"/>
  <c r="DU107" i="4"/>
  <c r="DT107" i="4"/>
  <c r="DS107" i="4"/>
  <c r="DR107" i="4"/>
  <c r="DQ107" i="4"/>
  <c r="DP107" i="4"/>
  <c r="DO107" i="4"/>
  <c r="DN107" i="4"/>
  <c r="DM107" i="4"/>
  <c r="DL107" i="4"/>
  <c r="DK107" i="4"/>
  <c r="DJ107" i="4"/>
  <c r="DI107" i="4"/>
  <c r="DH107" i="4"/>
  <c r="DG107" i="4"/>
  <c r="DF107" i="4"/>
  <c r="DE107" i="4"/>
  <c r="DD107" i="4"/>
  <c r="DC107" i="4"/>
  <c r="DB107" i="4"/>
  <c r="DA107" i="4"/>
  <c r="CZ107" i="4"/>
  <c r="CY107" i="4"/>
  <c r="CX107" i="4"/>
  <c r="CW107" i="4"/>
  <c r="CV107" i="4"/>
  <c r="CU107" i="4"/>
  <c r="CT107" i="4"/>
  <c r="CS107" i="4"/>
  <c r="A106" i="5"/>
  <c r="EF106" i="4"/>
  <c r="EE106" i="4"/>
  <c r="ED106" i="4"/>
  <c r="EC106" i="4"/>
  <c r="EB106" i="4"/>
  <c r="EA106" i="4"/>
  <c r="DZ106" i="4"/>
  <c r="DY106" i="4"/>
  <c r="DX106" i="4"/>
  <c r="DW106" i="4"/>
  <c r="DV106" i="4"/>
  <c r="DU106" i="4"/>
  <c r="DT106" i="4"/>
  <c r="DS106" i="4"/>
  <c r="DR106" i="4"/>
  <c r="DQ106" i="4"/>
  <c r="DP106" i="4"/>
  <c r="DO106" i="4"/>
  <c r="DN106" i="4"/>
  <c r="DM106" i="4"/>
  <c r="DL106" i="4"/>
  <c r="DK106" i="4"/>
  <c r="DJ106" i="4"/>
  <c r="DI106" i="4"/>
  <c r="DH106" i="4"/>
  <c r="DG106" i="4"/>
  <c r="DF106" i="4"/>
  <c r="DE106" i="4"/>
  <c r="DD106" i="4"/>
  <c r="DC106" i="4"/>
  <c r="DB106" i="4"/>
  <c r="DA106" i="4"/>
  <c r="CZ106" i="4"/>
  <c r="CY106" i="4"/>
  <c r="CX106" i="4"/>
  <c r="CW106" i="4"/>
  <c r="CV106" i="4"/>
  <c r="CU106" i="4"/>
  <c r="CT106" i="4"/>
  <c r="CS106" i="4"/>
  <c r="A105" i="5"/>
  <c r="EF105" i="4"/>
  <c r="EE105" i="4"/>
  <c r="ED105" i="4"/>
  <c r="EC105" i="4"/>
  <c r="EB105" i="4"/>
  <c r="EA105" i="4"/>
  <c r="DZ105" i="4"/>
  <c r="DY105" i="4"/>
  <c r="DX105" i="4"/>
  <c r="DW105" i="4"/>
  <c r="DV105" i="4"/>
  <c r="DU105" i="4"/>
  <c r="DT105" i="4"/>
  <c r="DS105" i="4"/>
  <c r="DR105" i="4"/>
  <c r="DQ105" i="4"/>
  <c r="DP105" i="4"/>
  <c r="DO105" i="4"/>
  <c r="DN105" i="4"/>
  <c r="DM105" i="4"/>
  <c r="DL105" i="4"/>
  <c r="DK105" i="4"/>
  <c r="DJ105" i="4"/>
  <c r="DI105" i="4"/>
  <c r="DH105" i="4"/>
  <c r="DG105" i="4"/>
  <c r="DF105" i="4"/>
  <c r="DE105" i="4"/>
  <c r="DD105" i="4"/>
  <c r="DC105" i="4"/>
  <c r="DB105" i="4"/>
  <c r="DA105" i="4"/>
  <c r="CZ105" i="4"/>
  <c r="CY105" i="4"/>
  <c r="CX105" i="4"/>
  <c r="CW105" i="4"/>
  <c r="CV105" i="4"/>
  <c r="CU105" i="4"/>
  <c r="CT105" i="4"/>
  <c r="CS105" i="4"/>
  <c r="A104" i="5"/>
  <c r="EF104" i="4"/>
  <c r="EE104" i="4"/>
  <c r="ED104" i="4"/>
  <c r="EC104" i="4"/>
  <c r="EB104" i="4"/>
  <c r="EA104" i="4"/>
  <c r="DZ104" i="4"/>
  <c r="DY104" i="4"/>
  <c r="DX104" i="4"/>
  <c r="DW104" i="4"/>
  <c r="DV104" i="4"/>
  <c r="DU104" i="4"/>
  <c r="DT104" i="4"/>
  <c r="DS104" i="4"/>
  <c r="DR104" i="4"/>
  <c r="DQ104" i="4"/>
  <c r="DP104" i="4"/>
  <c r="DO104" i="4"/>
  <c r="DN104" i="4"/>
  <c r="DM104" i="4"/>
  <c r="DL104" i="4"/>
  <c r="DK104" i="4"/>
  <c r="DJ104" i="4"/>
  <c r="DI104" i="4"/>
  <c r="DH104" i="4"/>
  <c r="DG104" i="4"/>
  <c r="DF104" i="4"/>
  <c r="DE104" i="4"/>
  <c r="DD104" i="4"/>
  <c r="DC104" i="4"/>
  <c r="DB104" i="4"/>
  <c r="DA104" i="4"/>
  <c r="CZ104" i="4"/>
  <c r="CY104" i="4"/>
  <c r="CX104" i="4"/>
  <c r="CW104" i="4"/>
  <c r="CV104" i="4"/>
  <c r="CU104" i="4"/>
  <c r="CT104" i="4"/>
  <c r="CS104" i="4"/>
  <c r="A103" i="5"/>
  <c r="EF103" i="4"/>
  <c r="EE103" i="4"/>
  <c r="ED103" i="4"/>
  <c r="EC103" i="4"/>
  <c r="EB103" i="4"/>
  <c r="EA103" i="4"/>
  <c r="DZ103" i="4"/>
  <c r="DY103" i="4"/>
  <c r="DX103" i="4"/>
  <c r="DW103" i="4"/>
  <c r="DV103" i="4"/>
  <c r="DU103" i="4"/>
  <c r="DT103" i="4"/>
  <c r="DS103" i="4"/>
  <c r="DR103" i="4"/>
  <c r="DQ103" i="4"/>
  <c r="DP103" i="4"/>
  <c r="DO103" i="4"/>
  <c r="DN103" i="4"/>
  <c r="DM103" i="4"/>
  <c r="DL103" i="4"/>
  <c r="DK103" i="4"/>
  <c r="DJ103" i="4"/>
  <c r="DI103" i="4"/>
  <c r="DH103" i="4"/>
  <c r="DG103" i="4"/>
  <c r="DF103" i="4"/>
  <c r="DE103" i="4"/>
  <c r="DD103" i="4"/>
  <c r="DC103" i="4"/>
  <c r="DB103" i="4"/>
  <c r="DA103" i="4"/>
  <c r="CZ103" i="4"/>
  <c r="CY103" i="4"/>
  <c r="CX103" i="4"/>
  <c r="CW103" i="4"/>
  <c r="CV103" i="4"/>
  <c r="CU103" i="4"/>
  <c r="CT103" i="4"/>
  <c r="CS103" i="4"/>
  <c r="A102" i="5"/>
  <c r="EF102" i="4"/>
  <c r="EE102" i="4"/>
  <c r="ED102" i="4"/>
  <c r="EC102" i="4"/>
  <c r="EB102" i="4"/>
  <c r="EA102" i="4"/>
  <c r="DZ102" i="4"/>
  <c r="DY102" i="4"/>
  <c r="DX102" i="4"/>
  <c r="DW102" i="4"/>
  <c r="DV102" i="4"/>
  <c r="DU102" i="4"/>
  <c r="DT102" i="4"/>
  <c r="DS102" i="4"/>
  <c r="DR102" i="4"/>
  <c r="DQ102" i="4"/>
  <c r="DP102" i="4"/>
  <c r="DO102" i="4"/>
  <c r="DN102" i="4"/>
  <c r="DM102" i="4"/>
  <c r="DL102" i="4"/>
  <c r="DK102" i="4"/>
  <c r="DJ102" i="4"/>
  <c r="DI102" i="4"/>
  <c r="DH102" i="4"/>
  <c r="DG102" i="4"/>
  <c r="DF102" i="4"/>
  <c r="DE102" i="4"/>
  <c r="DD102" i="4"/>
  <c r="DC102" i="4"/>
  <c r="DB102" i="4"/>
  <c r="DA102" i="4"/>
  <c r="CZ102" i="4"/>
  <c r="CY102" i="4"/>
  <c r="CX102" i="4"/>
  <c r="CW102" i="4"/>
  <c r="CV102" i="4"/>
  <c r="CU102" i="4"/>
  <c r="CT102" i="4"/>
  <c r="CS102" i="4"/>
  <c r="A101" i="5"/>
  <c r="EF101" i="4"/>
  <c r="EE101" i="4"/>
  <c r="ED101" i="4"/>
  <c r="EC101" i="4"/>
  <c r="EB101" i="4"/>
  <c r="EA101" i="4"/>
  <c r="DZ101" i="4"/>
  <c r="DY101" i="4"/>
  <c r="DX101" i="4"/>
  <c r="DW101" i="4"/>
  <c r="DV101" i="4"/>
  <c r="DU101" i="4"/>
  <c r="DT101" i="4"/>
  <c r="DS101" i="4"/>
  <c r="DR101" i="4"/>
  <c r="DQ101" i="4"/>
  <c r="DP101" i="4"/>
  <c r="DO101" i="4"/>
  <c r="DN101" i="4"/>
  <c r="DM101" i="4"/>
  <c r="DL101" i="4"/>
  <c r="DK101" i="4"/>
  <c r="DJ101" i="4"/>
  <c r="DI101" i="4"/>
  <c r="DH101" i="4"/>
  <c r="DG101" i="4"/>
  <c r="DF101" i="4"/>
  <c r="DE101" i="4"/>
  <c r="DD101" i="4"/>
  <c r="DC101" i="4"/>
  <c r="DB101" i="4"/>
  <c r="DA101" i="4"/>
  <c r="CZ101" i="4"/>
  <c r="CY101" i="4"/>
  <c r="CX101" i="4"/>
  <c r="CW101" i="4"/>
  <c r="CV101" i="4"/>
  <c r="CU101" i="4"/>
  <c r="CT101" i="4"/>
  <c r="CS101" i="4"/>
  <c r="A100" i="5"/>
  <c r="EF100" i="4"/>
  <c r="EE100" i="4"/>
  <c r="ED100" i="4"/>
  <c r="EC100" i="4"/>
  <c r="EB100" i="4"/>
  <c r="EA100" i="4"/>
  <c r="DZ100" i="4"/>
  <c r="DY100" i="4"/>
  <c r="DX100" i="4"/>
  <c r="DW100" i="4"/>
  <c r="DV100" i="4"/>
  <c r="DU100" i="4"/>
  <c r="DT100" i="4"/>
  <c r="DS100" i="4"/>
  <c r="DR100" i="4"/>
  <c r="DQ100" i="4"/>
  <c r="DP100" i="4"/>
  <c r="DO100" i="4"/>
  <c r="DN100" i="4"/>
  <c r="DM100" i="4"/>
  <c r="DL100" i="4"/>
  <c r="DK100" i="4"/>
  <c r="DJ100" i="4"/>
  <c r="DI100" i="4"/>
  <c r="DH100" i="4"/>
  <c r="DG100" i="4"/>
  <c r="DF100" i="4"/>
  <c r="DE100" i="4"/>
  <c r="DD100" i="4"/>
  <c r="DC100" i="4"/>
  <c r="DB100" i="4"/>
  <c r="DA100" i="4"/>
  <c r="CZ100" i="4"/>
  <c r="CY100" i="4"/>
  <c r="CX100" i="4"/>
  <c r="CW100" i="4"/>
  <c r="CV100" i="4"/>
  <c r="CU100" i="4"/>
  <c r="CT100" i="4"/>
  <c r="CS100" i="4"/>
  <c r="A99" i="5"/>
  <c r="EF99" i="4"/>
  <c r="EE99" i="4"/>
  <c r="ED99" i="4"/>
  <c r="EC99" i="4"/>
  <c r="EB99" i="4"/>
  <c r="EA99" i="4"/>
  <c r="DZ99" i="4"/>
  <c r="DY99" i="4"/>
  <c r="DX99" i="4"/>
  <c r="DW99" i="4"/>
  <c r="DV99" i="4"/>
  <c r="DU99" i="4"/>
  <c r="DT99" i="4"/>
  <c r="DS99" i="4"/>
  <c r="DR99" i="4"/>
  <c r="DQ99" i="4"/>
  <c r="DP99" i="4"/>
  <c r="DO99" i="4"/>
  <c r="DN99" i="4"/>
  <c r="DM99" i="4"/>
  <c r="DL99" i="4"/>
  <c r="DK99" i="4"/>
  <c r="DJ99" i="4"/>
  <c r="DI99" i="4"/>
  <c r="DH99" i="4"/>
  <c r="DG99" i="4"/>
  <c r="DF99" i="4"/>
  <c r="DE99" i="4"/>
  <c r="DD99" i="4"/>
  <c r="DC99" i="4"/>
  <c r="DB99" i="4"/>
  <c r="DA99" i="4"/>
  <c r="CZ99" i="4"/>
  <c r="CY99" i="4"/>
  <c r="CX99" i="4"/>
  <c r="CW99" i="4"/>
  <c r="CV99" i="4"/>
  <c r="CU99" i="4"/>
  <c r="CT99" i="4"/>
  <c r="CS99" i="4"/>
  <c r="A98" i="5"/>
  <c r="EF98" i="4"/>
  <c r="EE98" i="4"/>
  <c r="ED98" i="4"/>
  <c r="EC98" i="4"/>
  <c r="EB98" i="4"/>
  <c r="EA98" i="4"/>
  <c r="DZ98" i="4"/>
  <c r="DY98" i="4"/>
  <c r="DX98" i="4"/>
  <c r="DW98" i="4"/>
  <c r="DV98" i="4"/>
  <c r="DU98" i="4"/>
  <c r="DT98" i="4"/>
  <c r="DS98" i="4"/>
  <c r="DR98" i="4"/>
  <c r="DQ98" i="4"/>
  <c r="DP98" i="4"/>
  <c r="DO98" i="4"/>
  <c r="DN98" i="4"/>
  <c r="DM98" i="4"/>
  <c r="DL98" i="4"/>
  <c r="DK98" i="4"/>
  <c r="DJ98" i="4"/>
  <c r="DI98" i="4"/>
  <c r="DH98" i="4"/>
  <c r="DG98" i="4"/>
  <c r="DF98" i="4"/>
  <c r="DE98" i="4"/>
  <c r="DD98" i="4"/>
  <c r="DC98" i="4"/>
  <c r="DB98" i="4"/>
  <c r="DA98" i="4"/>
  <c r="CZ98" i="4"/>
  <c r="CY98" i="4"/>
  <c r="CX98" i="4"/>
  <c r="CW98" i="4"/>
  <c r="CV98" i="4"/>
  <c r="CU98" i="4"/>
  <c r="CT98" i="4"/>
  <c r="CS98" i="4"/>
  <c r="A97" i="5"/>
  <c r="EF97" i="4"/>
  <c r="EE97" i="4"/>
  <c r="ED97" i="4"/>
  <c r="EC97" i="4"/>
  <c r="EB97" i="4"/>
  <c r="EA97" i="4"/>
  <c r="DZ97" i="4"/>
  <c r="DY97" i="4"/>
  <c r="DX97" i="4"/>
  <c r="DW97" i="4"/>
  <c r="DV97" i="4"/>
  <c r="DU97" i="4"/>
  <c r="DT97" i="4"/>
  <c r="DS97" i="4"/>
  <c r="DR97" i="4"/>
  <c r="DQ97" i="4"/>
  <c r="DP97" i="4"/>
  <c r="DO97" i="4"/>
  <c r="DN97" i="4"/>
  <c r="DM97" i="4"/>
  <c r="DL97" i="4"/>
  <c r="DK97" i="4"/>
  <c r="DJ97" i="4"/>
  <c r="DI97" i="4"/>
  <c r="DH97" i="4"/>
  <c r="DG97" i="4"/>
  <c r="DF97" i="4"/>
  <c r="DE97" i="4"/>
  <c r="DD97" i="4"/>
  <c r="DC97" i="4"/>
  <c r="DB97" i="4"/>
  <c r="DA97" i="4"/>
  <c r="CZ97" i="4"/>
  <c r="CY97" i="4"/>
  <c r="CX97" i="4"/>
  <c r="CW97" i="4"/>
  <c r="CV97" i="4"/>
  <c r="CU97" i="4"/>
  <c r="CT97" i="4"/>
  <c r="CS97" i="4"/>
  <c r="A96" i="5"/>
  <c r="EF96" i="4"/>
  <c r="EE96" i="4"/>
  <c r="ED96" i="4"/>
  <c r="EC96" i="4"/>
  <c r="EB96" i="4"/>
  <c r="EA96" i="4"/>
  <c r="DZ96" i="4"/>
  <c r="DY96" i="4"/>
  <c r="DX96" i="4"/>
  <c r="DW96" i="4"/>
  <c r="DV96" i="4"/>
  <c r="DU96" i="4"/>
  <c r="DT96" i="4"/>
  <c r="DS96" i="4"/>
  <c r="DR96" i="4"/>
  <c r="DQ96" i="4"/>
  <c r="DP96" i="4"/>
  <c r="DO96" i="4"/>
  <c r="DN96" i="4"/>
  <c r="DM96" i="4"/>
  <c r="DL96" i="4"/>
  <c r="DK96" i="4"/>
  <c r="DJ96" i="4"/>
  <c r="DI96" i="4"/>
  <c r="DH96" i="4"/>
  <c r="DG96" i="4"/>
  <c r="DF96" i="4"/>
  <c r="DE96" i="4"/>
  <c r="DD96" i="4"/>
  <c r="DC96" i="4"/>
  <c r="DB96" i="4"/>
  <c r="DA96" i="4"/>
  <c r="CZ96" i="4"/>
  <c r="CY96" i="4"/>
  <c r="CX96" i="4"/>
  <c r="CW96" i="4"/>
  <c r="CV96" i="4"/>
  <c r="CU96" i="4"/>
  <c r="CT96" i="4"/>
  <c r="CS96" i="4"/>
  <c r="A95" i="5"/>
  <c r="EF95" i="4"/>
  <c r="EE95" i="4"/>
  <c r="ED95" i="4"/>
  <c r="EC95" i="4"/>
  <c r="EB95" i="4"/>
  <c r="EA95" i="4"/>
  <c r="DZ95" i="4"/>
  <c r="DY95" i="4"/>
  <c r="DX95" i="4"/>
  <c r="DW95" i="4"/>
  <c r="DV95" i="4"/>
  <c r="DU95" i="4"/>
  <c r="DT95" i="4"/>
  <c r="DS95" i="4"/>
  <c r="DR95" i="4"/>
  <c r="DQ95" i="4"/>
  <c r="DP95" i="4"/>
  <c r="DO95" i="4"/>
  <c r="DN95" i="4"/>
  <c r="DM95" i="4"/>
  <c r="DL95" i="4"/>
  <c r="DK95" i="4"/>
  <c r="DJ95" i="4"/>
  <c r="DI95" i="4"/>
  <c r="DH95" i="4"/>
  <c r="DG95" i="4"/>
  <c r="DF95" i="4"/>
  <c r="DE95" i="4"/>
  <c r="DD95" i="4"/>
  <c r="DC95" i="4"/>
  <c r="DB95" i="4"/>
  <c r="DA95" i="4"/>
  <c r="CZ95" i="4"/>
  <c r="CY95" i="4"/>
  <c r="CX95" i="4"/>
  <c r="CW95" i="4"/>
  <c r="CV95" i="4"/>
  <c r="CU95" i="4"/>
  <c r="CT95" i="4"/>
  <c r="CS95" i="4"/>
  <c r="A94" i="5"/>
  <c r="EF94" i="4"/>
  <c r="EE94" i="4"/>
  <c r="ED94" i="4"/>
  <c r="EC94" i="4"/>
  <c r="EB94" i="4"/>
  <c r="EA94" i="4"/>
  <c r="DZ94" i="4"/>
  <c r="DY94" i="4"/>
  <c r="DX94" i="4"/>
  <c r="DW94" i="4"/>
  <c r="DV94" i="4"/>
  <c r="DU94" i="4"/>
  <c r="DT94" i="4"/>
  <c r="DS94" i="4"/>
  <c r="DR94" i="4"/>
  <c r="DQ94" i="4"/>
  <c r="DP94" i="4"/>
  <c r="DO94" i="4"/>
  <c r="DN94" i="4"/>
  <c r="DM94" i="4"/>
  <c r="DL94" i="4"/>
  <c r="DK94" i="4"/>
  <c r="DJ94" i="4"/>
  <c r="DI94" i="4"/>
  <c r="DH94" i="4"/>
  <c r="DG94" i="4"/>
  <c r="DF94" i="4"/>
  <c r="DE94" i="4"/>
  <c r="DD94" i="4"/>
  <c r="DC94" i="4"/>
  <c r="DB94" i="4"/>
  <c r="DA94" i="4"/>
  <c r="CZ94" i="4"/>
  <c r="CY94" i="4"/>
  <c r="CX94" i="4"/>
  <c r="CW94" i="4"/>
  <c r="CV94" i="4"/>
  <c r="CU94" i="4"/>
  <c r="CT94" i="4"/>
  <c r="CS94" i="4"/>
  <c r="A93" i="5"/>
  <c r="EF93" i="4"/>
  <c r="EE93" i="4"/>
  <c r="ED93" i="4"/>
  <c r="EC93" i="4"/>
  <c r="EB93" i="4"/>
  <c r="EA93" i="4"/>
  <c r="DZ93" i="4"/>
  <c r="DY93" i="4"/>
  <c r="DX93" i="4"/>
  <c r="DW93" i="4"/>
  <c r="DV93" i="4"/>
  <c r="DU93" i="4"/>
  <c r="DT93" i="4"/>
  <c r="DS93" i="4"/>
  <c r="DR93" i="4"/>
  <c r="DQ93" i="4"/>
  <c r="DP93" i="4"/>
  <c r="DO93" i="4"/>
  <c r="DN93" i="4"/>
  <c r="DM93" i="4"/>
  <c r="DL93" i="4"/>
  <c r="DK93" i="4"/>
  <c r="DJ93" i="4"/>
  <c r="DI93" i="4"/>
  <c r="DH93" i="4"/>
  <c r="DG93" i="4"/>
  <c r="DF93" i="4"/>
  <c r="DE93" i="4"/>
  <c r="DD93" i="4"/>
  <c r="DC93" i="4"/>
  <c r="DB93" i="4"/>
  <c r="DA93" i="4"/>
  <c r="CZ93" i="4"/>
  <c r="CY93" i="4"/>
  <c r="CX93" i="4"/>
  <c r="CW93" i="4"/>
  <c r="CV93" i="4"/>
  <c r="CU93" i="4"/>
  <c r="CT93" i="4"/>
  <c r="CS93" i="4"/>
  <c r="A92" i="5"/>
  <c r="EF92" i="4"/>
  <c r="EE92" i="4"/>
  <c r="ED92" i="4"/>
  <c r="EC92" i="4"/>
  <c r="EB92" i="4"/>
  <c r="EA92" i="4"/>
  <c r="DZ92" i="4"/>
  <c r="DY92" i="4"/>
  <c r="DX92" i="4"/>
  <c r="DW92" i="4"/>
  <c r="DV92" i="4"/>
  <c r="DU92" i="4"/>
  <c r="DT92" i="4"/>
  <c r="DS92" i="4"/>
  <c r="DR92" i="4"/>
  <c r="DQ92" i="4"/>
  <c r="DP92" i="4"/>
  <c r="DO92" i="4"/>
  <c r="DN92" i="4"/>
  <c r="DM92" i="4"/>
  <c r="DL92" i="4"/>
  <c r="DK92" i="4"/>
  <c r="DJ92" i="4"/>
  <c r="DI92" i="4"/>
  <c r="DH92" i="4"/>
  <c r="DG92" i="4"/>
  <c r="DF92" i="4"/>
  <c r="DE92" i="4"/>
  <c r="DD92" i="4"/>
  <c r="DC92" i="4"/>
  <c r="DB92" i="4"/>
  <c r="DA92" i="4"/>
  <c r="CZ92" i="4"/>
  <c r="CY92" i="4"/>
  <c r="CX92" i="4"/>
  <c r="CW92" i="4"/>
  <c r="CV92" i="4"/>
  <c r="CU92" i="4"/>
  <c r="CT92" i="4"/>
  <c r="CS92" i="4"/>
  <c r="A91" i="5"/>
  <c r="EF91" i="4"/>
  <c r="EE91" i="4"/>
  <c r="ED91" i="4"/>
  <c r="EC91" i="4"/>
  <c r="EB91" i="4"/>
  <c r="EA91" i="4"/>
  <c r="DZ91" i="4"/>
  <c r="DY91" i="4"/>
  <c r="DX91" i="4"/>
  <c r="DW91" i="4"/>
  <c r="DV91" i="4"/>
  <c r="DU91" i="4"/>
  <c r="DT91" i="4"/>
  <c r="DS91" i="4"/>
  <c r="DR91" i="4"/>
  <c r="DQ91" i="4"/>
  <c r="DP91" i="4"/>
  <c r="DO91" i="4"/>
  <c r="DN91" i="4"/>
  <c r="DM91" i="4"/>
  <c r="DL91" i="4"/>
  <c r="DK91" i="4"/>
  <c r="DJ91" i="4"/>
  <c r="DI91" i="4"/>
  <c r="DH91" i="4"/>
  <c r="DG91" i="4"/>
  <c r="DF91" i="4"/>
  <c r="DE91" i="4"/>
  <c r="DD91" i="4"/>
  <c r="DC91" i="4"/>
  <c r="DB91" i="4"/>
  <c r="DA91" i="4"/>
  <c r="CZ91" i="4"/>
  <c r="CY91" i="4"/>
  <c r="CX91" i="4"/>
  <c r="CW91" i="4"/>
  <c r="CV91" i="4"/>
  <c r="CU91" i="4"/>
  <c r="CT91" i="4"/>
  <c r="CS91" i="4"/>
  <c r="A90" i="5"/>
  <c r="EF90" i="4"/>
  <c r="EE90" i="4"/>
  <c r="ED90" i="4"/>
  <c r="EC90" i="4"/>
  <c r="EB90" i="4"/>
  <c r="EA90" i="4"/>
  <c r="DZ90" i="4"/>
  <c r="DY90" i="4"/>
  <c r="DX90" i="4"/>
  <c r="DW90" i="4"/>
  <c r="DV90" i="4"/>
  <c r="DU90" i="4"/>
  <c r="DT90" i="4"/>
  <c r="DS90" i="4"/>
  <c r="DR90" i="4"/>
  <c r="DQ90" i="4"/>
  <c r="DP90" i="4"/>
  <c r="DO90" i="4"/>
  <c r="DN90" i="4"/>
  <c r="DM90" i="4"/>
  <c r="DL90" i="4"/>
  <c r="DK90" i="4"/>
  <c r="DJ90" i="4"/>
  <c r="DI90" i="4"/>
  <c r="DH90" i="4"/>
  <c r="DG90" i="4"/>
  <c r="DF90" i="4"/>
  <c r="DE90" i="4"/>
  <c r="DD90" i="4"/>
  <c r="DC90" i="4"/>
  <c r="DB90" i="4"/>
  <c r="DA90" i="4"/>
  <c r="CZ90" i="4"/>
  <c r="CY90" i="4"/>
  <c r="CX90" i="4"/>
  <c r="CW90" i="4"/>
  <c r="CV90" i="4"/>
  <c r="CU90" i="4"/>
  <c r="CT90" i="4"/>
  <c r="CS90" i="4"/>
  <c r="A89" i="5"/>
  <c r="EF89" i="4"/>
  <c r="EE89" i="4"/>
  <c r="ED89" i="4"/>
  <c r="EC89" i="4"/>
  <c r="EB89" i="4"/>
  <c r="EA89" i="4"/>
  <c r="DZ89" i="4"/>
  <c r="DY89" i="4"/>
  <c r="DX89" i="4"/>
  <c r="DW89" i="4"/>
  <c r="DV89" i="4"/>
  <c r="DU89" i="4"/>
  <c r="DT89" i="4"/>
  <c r="DS89" i="4"/>
  <c r="DR89" i="4"/>
  <c r="DQ89" i="4"/>
  <c r="DP89" i="4"/>
  <c r="DO89" i="4"/>
  <c r="DN89" i="4"/>
  <c r="DM89" i="4"/>
  <c r="DL89" i="4"/>
  <c r="DK89" i="4"/>
  <c r="DJ89" i="4"/>
  <c r="DI89" i="4"/>
  <c r="DH89" i="4"/>
  <c r="DG89" i="4"/>
  <c r="DF89" i="4"/>
  <c r="DE89" i="4"/>
  <c r="DD89" i="4"/>
  <c r="DC89" i="4"/>
  <c r="DB89" i="4"/>
  <c r="DA89" i="4"/>
  <c r="CZ89" i="4"/>
  <c r="CY89" i="4"/>
  <c r="CX89" i="4"/>
  <c r="CW89" i="4"/>
  <c r="CV89" i="4"/>
  <c r="CU89" i="4"/>
  <c r="CT89" i="4"/>
  <c r="CS89" i="4"/>
  <c r="A88" i="5"/>
  <c r="EF88" i="4"/>
  <c r="EE88" i="4"/>
  <c r="ED88" i="4"/>
  <c r="EC88" i="4"/>
  <c r="EB88" i="4"/>
  <c r="EA88" i="4"/>
  <c r="DZ88" i="4"/>
  <c r="DY88" i="4"/>
  <c r="DX88" i="4"/>
  <c r="DW88" i="4"/>
  <c r="DV88" i="4"/>
  <c r="DU88" i="4"/>
  <c r="DT88" i="4"/>
  <c r="DS88" i="4"/>
  <c r="DR88" i="4"/>
  <c r="DQ88" i="4"/>
  <c r="DP88" i="4"/>
  <c r="DO88" i="4"/>
  <c r="DN88" i="4"/>
  <c r="DM88" i="4"/>
  <c r="DL88" i="4"/>
  <c r="DK88" i="4"/>
  <c r="DJ88" i="4"/>
  <c r="DI88" i="4"/>
  <c r="DH88" i="4"/>
  <c r="DG88" i="4"/>
  <c r="DF88" i="4"/>
  <c r="DE88" i="4"/>
  <c r="DD88" i="4"/>
  <c r="DC88" i="4"/>
  <c r="DB88" i="4"/>
  <c r="DA88" i="4"/>
  <c r="CZ88" i="4"/>
  <c r="CY88" i="4"/>
  <c r="CX88" i="4"/>
  <c r="CW88" i="4"/>
  <c r="CV88" i="4"/>
  <c r="CU88" i="4"/>
  <c r="CT88" i="4"/>
  <c r="CS88" i="4"/>
  <c r="A87" i="5"/>
  <c r="EF87" i="4"/>
  <c r="EE87" i="4"/>
  <c r="ED87" i="4"/>
  <c r="EC87" i="4"/>
  <c r="EB87" i="4"/>
  <c r="EA87" i="4"/>
  <c r="DZ87" i="4"/>
  <c r="DY87" i="4"/>
  <c r="DX87" i="4"/>
  <c r="DW87" i="4"/>
  <c r="DV87" i="4"/>
  <c r="DU87" i="4"/>
  <c r="DT87" i="4"/>
  <c r="DS87" i="4"/>
  <c r="DR87" i="4"/>
  <c r="DQ87" i="4"/>
  <c r="DP87" i="4"/>
  <c r="DO87" i="4"/>
  <c r="DN87" i="4"/>
  <c r="DM87" i="4"/>
  <c r="DL87" i="4"/>
  <c r="DK87" i="4"/>
  <c r="DJ87" i="4"/>
  <c r="DI87" i="4"/>
  <c r="DH87" i="4"/>
  <c r="DG87" i="4"/>
  <c r="DF87" i="4"/>
  <c r="DE87" i="4"/>
  <c r="DD87" i="4"/>
  <c r="DC87" i="4"/>
  <c r="DB87" i="4"/>
  <c r="DA87" i="4"/>
  <c r="CZ87" i="4"/>
  <c r="CY87" i="4"/>
  <c r="CX87" i="4"/>
  <c r="CW87" i="4"/>
  <c r="CV87" i="4"/>
  <c r="CU87" i="4"/>
  <c r="CT87" i="4"/>
  <c r="CS87" i="4"/>
  <c r="A86" i="5"/>
  <c r="EF86" i="4"/>
  <c r="EE86" i="4"/>
  <c r="ED86" i="4"/>
  <c r="EC86" i="4"/>
  <c r="EB86" i="4"/>
  <c r="EA86" i="4"/>
  <c r="DZ86" i="4"/>
  <c r="DY86" i="4"/>
  <c r="DX86" i="4"/>
  <c r="DW86" i="4"/>
  <c r="DV86" i="4"/>
  <c r="DU86" i="4"/>
  <c r="DT86" i="4"/>
  <c r="DS86" i="4"/>
  <c r="DR86" i="4"/>
  <c r="DQ86" i="4"/>
  <c r="DP86" i="4"/>
  <c r="DO86" i="4"/>
  <c r="DN86" i="4"/>
  <c r="DM86" i="4"/>
  <c r="DL86" i="4"/>
  <c r="DK86" i="4"/>
  <c r="DJ86" i="4"/>
  <c r="DI86" i="4"/>
  <c r="DH86" i="4"/>
  <c r="DG86" i="4"/>
  <c r="DF86" i="4"/>
  <c r="DE86" i="4"/>
  <c r="DD86" i="4"/>
  <c r="DC86" i="4"/>
  <c r="DB86" i="4"/>
  <c r="DA86" i="4"/>
  <c r="CZ86" i="4"/>
  <c r="CY86" i="4"/>
  <c r="CX86" i="4"/>
  <c r="CW86" i="4"/>
  <c r="CV86" i="4"/>
  <c r="CU86" i="4"/>
  <c r="CT86" i="4"/>
  <c r="CS86" i="4"/>
  <c r="A85" i="5"/>
  <c r="EF85" i="4"/>
  <c r="EE85" i="4"/>
  <c r="ED85" i="4"/>
  <c r="EC85" i="4"/>
  <c r="EB85" i="4"/>
  <c r="EA85" i="4"/>
  <c r="DZ85" i="4"/>
  <c r="DY85" i="4"/>
  <c r="DX85" i="4"/>
  <c r="DW85" i="4"/>
  <c r="DV85" i="4"/>
  <c r="DU85" i="4"/>
  <c r="DT85" i="4"/>
  <c r="DS85" i="4"/>
  <c r="DR85" i="4"/>
  <c r="DQ85" i="4"/>
  <c r="DP85" i="4"/>
  <c r="DO85" i="4"/>
  <c r="DN85" i="4"/>
  <c r="DM85" i="4"/>
  <c r="DL85" i="4"/>
  <c r="DK85" i="4"/>
  <c r="DJ85" i="4"/>
  <c r="DI85" i="4"/>
  <c r="DH85" i="4"/>
  <c r="DG85" i="4"/>
  <c r="DF85" i="4"/>
  <c r="DE85" i="4"/>
  <c r="DD85" i="4"/>
  <c r="DC85" i="4"/>
  <c r="DB85" i="4"/>
  <c r="DA85" i="4"/>
  <c r="CZ85" i="4"/>
  <c r="CY85" i="4"/>
  <c r="CX85" i="4"/>
  <c r="CW85" i="4"/>
  <c r="CV85" i="4"/>
  <c r="CU85" i="4"/>
  <c r="CT85" i="4"/>
  <c r="CS85" i="4"/>
  <c r="A84" i="5"/>
  <c r="EF84" i="4"/>
  <c r="EE84" i="4"/>
  <c r="ED84" i="4"/>
  <c r="EC84" i="4"/>
  <c r="EB84" i="4"/>
  <c r="EA84" i="4"/>
  <c r="DZ84" i="4"/>
  <c r="DY84" i="4"/>
  <c r="DX84" i="4"/>
  <c r="DW84" i="4"/>
  <c r="DV84" i="4"/>
  <c r="DU84" i="4"/>
  <c r="DT84" i="4"/>
  <c r="DS84" i="4"/>
  <c r="DR84" i="4"/>
  <c r="DQ84" i="4"/>
  <c r="DP84" i="4"/>
  <c r="DO84" i="4"/>
  <c r="DN84" i="4"/>
  <c r="DM84" i="4"/>
  <c r="DL84" i="4"/>
  <c r="DK84" i="4"/>
  <c r="DJ84" i="4"/>
  <c r="DI84" i="4"/>
  <c r="DH84" i="4"/>
  <c r="DG84" i="4"/>
  <c r="DF84" i="4"/>
  <c r="DE84" i="4"/>
  <c r="DD84" i="4"/>
  <c r="DC84" i="4"/>
  <c r="DB84" i="4"/>
  <c r="DA84" i="4"/>
  <c r="CZ84" i="4"/>
  <c r="CY84" i="4"/>
  <c r="CX84" i="4"/>
  <c r="CW84" i="4"/>
  <c r="CV84" i="4"/>
  <c r="CU84" i="4"/>
  <c r="CT84" i="4"/>
  <c r="CS84" i="4"/>
  <c r="A83" i="5"/>
  <c r="EF83" i="4"/>
  <c r="EE83" i="4"/>
  <c r="ED83" i="4"/>
  <c r="EC83" i="4"/>
  <c r="EB83" i="4"/>
  <c r="EA83" i="4"/>
  <c r="DZ83" i="4"/>
  <c r="DY83" i="4"/>
  <c r="DX83" i="4"/>
  <c r="DW83" i="4"/>
  <c r="DV83" i="4"/>
  <c r="DU83" i="4"/>
  <c r="DT83" i="4"/>
  <c r="DS83" i="4"/>
  <c r="DR83" i="4"/>
  <c r="DQ83" i="4"/>
  <c r="DP83" i="4"/>
  <c r="DO83" i="4"/>
  <c r="DN83" i="4"/>
  <c r="DM83" i="4"/>
  <c r="DL83" i="4"/>
  <c r="DK83" i="4"/>
  <c r="DJ83" i="4"/>
  <c r="DI83" i="4"/>
  <c r="DH83" i="4"/>
  <c r="DG83" i="4"/>
  <c r="DF83" i="4"/>
  <c r="DE83" i="4"/>
  <c r="DD83" i="4"/>
  <c r="DC83" i="4"/>
  <c r="DB83" i="4"/>
  <c r="DA83" i="4"/>
  <c r="CZ83" i="4"/>
  <c r="CY83" i="4"/>
  <c r="CX83" i="4"/>
  <c r="CW83" i="4"/>
  <c r="CV83" i="4"/>
  <c r="CU83" i="4"/>
  <c r="CT83" i="4"/>
  <c r="CS83" i="4"/>
  <c r="A82" i="5"/>
  <c r="EF82" i="4"/>
  <c r="EE82" i="4"/>
  <c r="ED82" i="4"/>
  <c r="EC82" i="4"/>
  <c r="EB82" i="4"/>
  <c r="EA82" i="4"/>
  <c r="DZ82" i="4"/>
  <c r="DY82" i="4"/>
  <c r="DX82" i="4"/>
  <c r="DW82" i="4"/>
  <c r="DV82" i="4"/>
  <c r="DU82" i="4"/>
  <c r="DT82" i="4"/>
  <c r="DS82" i="4"/>
  <c r="DR82" i="4"/>
  <c r="DQ82" i="4"/>
  <c r="DP82" i="4"/>
  <c r="DO82" i="4"/>
  <c r="DN82" i="4"/>
  <c r="DM82" i="4"/>
  <c r="DL82" i="4"/>
  <c r="DK82" i="4"/>
  <c r="DJ82" i="4"/>
  <c r="DI82" i="4"/>
  <c r="DH82" i="4"/>
  <c r="DG82" i="4"/>
  <c r="DF82" i="4"/>
  <c r="DE82" i="4"/>
  <c r="DD82" i="4"/>
  <c r="DC82" i="4"/>
  <c r="DB82" i="4"/>
  <c r="DA82" i="4"/>
  <c r="CZ82" i="4"/>
  <c r="CY82" i="4"/>
  <c r="CX82" i="4"/>
  <c r="CW82" i="4"/>
  <c r="CV82" i="4"/>
  <c r="CU82" i="4"/>
  <c r="CT82" i="4"/>
  <c r="CS82" i="4"/>
  <c r="A81" i="5"/>
  <c r="EF81" i="4"/>
  <c r="EE81" i="4"/>
  <c r="ED81" i="4"/>
  <c r="EC81" i="4"/>
  <c r="EB81" i="4"/>
  <c r="EA81" i="4"/>
  <c r="DZ81" i="4"/>
  <c r="DY81" i="4"/>
  <c r="DX81" i="4"/>
  <c r="DW81" i="4"/>
  <c r="DV81" i="4"/>
  <c r="DU81" i="4"/>
  <c r="DT81" i="4"/>
  <c r="DS81" i="4"/>
  <c r="DR81" i="4"/>
  <c r="DQ81" i="4"/>
  <c r="DP81" i="4"/>
  <c r="DO81" i="4"/>
  <c r="DN81" i="4"/>
  <c r="DM81" i="4"/>
  <c r="DL81" i="4"/>
  <c r="DK81" i="4"/>
  <c r="DJ81" i="4"/>
  <c r="DI81" i="4"/>
  <c r="DH81" i="4"/>
  <c r="DG81" i="4"/>
  <c r="DF81" i="4"/>
  <c r="DE81" i="4"/>
  <c r="DD81" i="4"/>
  <c r="DC81" i="4"/>
  <c r="DB81" i="4"/>
  <c r="DA81" i="4"/>
  <c r="CZ81" i="4"/>
  <c r="CY81" i="4"/>
  <c r="CX81" i="4"/>
  <c r="CW81" i="4"/>
  <c r="CV81" i="4"/>
  <c r="CU81" i="4"/>
  <c r="CT81" i="4"/>
  <c r="CS81" i="4"/>
  <c r="A80" i="5"/>
  <c r="EF80" i="4"/>
  <c r="EE80" i="4"/>
  <c r="ED80" i="4"/>
  <c r="EC80" i="4"/>
  <c r="EB80" i="4"/>
  <c r="EA80" i="4"/>
  <c r="DZ80" i="4"/>
  <c r="DY80" i="4"/>
  <c r="DX80" i="4"/>
  <c r="DW80" i="4"/>
  <c r="DV80" i="4"/>
  <c r="DU80" i="4"/>
  <c r="DT80" i="4"/>
  <c r="DS80" i="4"/>
  <c r="DR80" i="4"/>
  <c r="DQ80" i="4"/>
  <c r="DP80" i="4"/>
  <c r="DO80" i="4"/>
  <c r="DN80" i="4"/>
  <c r="DM80" i="4"/>
  <c r="DL80" i="4"/>
  <c r="DK80" i="4"/>
  <c r="DJ80" i="4"/>
  <c r="DI80" i="4"/>
  <c r="DH80" i="4"/>
  <c r="DG80" i="4"/>
  <c r="DF80" i="4"/>
  <c r="DE80" i="4"/>
  <c r="DD80" i="4"/>
  <c r="DC80" i="4"/>
  <c r="DB80" i="4"/>
  <c r="DA80" i="4"/>
  <c r="CZ80" i="4"/>
  <c r="CY80" i="4"/>
  <c r="CX80" i="4"/>
  <c r="CW80" i="4"/>
  <c r="CV80" i="4"/>
  <c r="CU80" i="4"/>
  <c r="CT80" i="4"/>
  <c r="CS80" i="4"/>
  <c r="A79" i="5"/>
  <c r="EF79" i="4"/>
  <c r="EE79" i="4"/>
  <c r="ED79" i="4"/>
  <c r="EC79" i="4"/>
  <c r="EB79" i="4"/>
  <c r="EA79" i="4"/>
  <c r="DZ79" i="4"/>
  <c r="DY79" i="4"/>
  <c r="DX79" i="4"/>
  <c r="DW79" i="4"/>
  <c r="DV79" i="4"/>
  <c r="DU79" i="4"/>
  <c r="DT79" i="4"/>
  <c r="DS79" i="4"/>
  <c r="DR79" i="4"/>
  <c r="DQ79" i="4"/>
  <c r="DP79" i="4"/>
  <c r="DO79" i="4"/>
  <c r="DN79" i="4"/>
  <c r="DM79" i="4"/>
  <c r="DL79" i="4"/>
  <c r="DK79" i="4"/>
  <c r="DJ79" i="4"/>
  <c r="DI79" i="4"/>
  <c r="DH79" i="4"/>
  <c r="DG79" i="4"/>
  <c r="DF79" i="4"/>
  <c r="DE79" i="4"/>
  <c r="DD79" i="4"/>
  <c r="DC79" i="4"/>
  <c r="DB79" i="4"/>
  <c r="DA79" i="4"/>
  <c r="CZ79" i="4"/>
  <c r="CY79" i="4"/>
  <c r="CX79" i="4"/>
  <c r="CW79" i="4"/>
  <c r="CV79" i="4"/>
  <c r="CU79" i="4"/>
  <c r="CT79" i="4"/>
  <c r="CS79" i="4"/>
  <c r="A78" i="5"/>
  <c r="EF78" i="4"/>
  <c r="EE78" i="4"/>
  <c r="ED78" i="4"/>
  <c r="EC78" i="4"/>
  <c r="EB78" i="4"/>
  <c r="EA78" i="4"/>
  <c r="DZ78" i="4"/>
  <c r="DY78" i="4"/>
  <c r="DX78" i="4"/>
  <c r="DW78" i="4"/>
  <c r="DV78" i="4"/>
  <c r="DU78" i="4"/>
  <c r="DT78" i="4"/>
  <c r="DS78" i="4"/>
  <c r="DR78" i="4"/>
  <c r="DQ78" i="4"/>
  <c r="DP78" i="4"/>
  <c r="DO78" i="4"/>
  <c r="DN78" i="4"/>
  <c r="DM78" i="4"/>
  <c r="DL78" i="4"/>
  <c r="DK78" i="4"/>
  <c r="DJ78" i="4"/>
  <c r="DI78" i="4"/>
  <c r="DH78" i="4"/>
  <c r="DG78" i="4"/>
  <c r="DF78" i="4"/>
  <c r="DE78" i="4"/>
  <c r="DD78" i="4"/>
  <c r="DC78" i="4"/>
  <c r="DB78" i="4"/>
  <c r="DA78" i="4"/>
  <c r="CZ78" i="4"/>
  <c r="CY78" i="4"/>
  <c r="CX78" i="4"/>
  <c r="CW78" i="4"/>
  <c r="CV78" i="4"/>
  <c r="CU78" i="4"/>
  <c r="CT78" i="4"/>
  <c r="CS78" i="4"/>
  <c r="A77" i="5"/>
  <c r="EF77" i="4"/>
  <c r="EE77" i="4"/>
  <c r="ED77" i="4"/>
  <c r="EC77" i="4"/>
  <c r="EB77" i="4"/>
  <c r="EA77" i="4"/>
  <c r="DZ77" i="4"/>
  <c r="DY77" i="4"/>
  <c r="DX77" i="4"/>
  <c r="DW77" i="4"/>
  <c r="DV77" i="4"/>
  <c r="DU77" i="4"/>
  <c r="DT77" i="4"/>
  <c r="DS77" i="4"/>
  <c r="DR77" i="4"/>
  <c r="DQ77" i="4"/>
  <c r="DP77" i="4"/>
  <c r="DO77" i="4"/>
  <c r="DN77" i="4"/>
  <c r="DM77" i="4"/>
  <c r="DL77" i="4"/>
  <c r="DK77" i="4"/>
  <c r="DJ77" i="4"/>
  <c r="DI77" i="4"/>
  <c r="DH77" i="4"/>
  <c r="DG77" i="4"/>
  <c r="DF77" i="4"/>
  <c r="DE77" i="4"/>
  <c r="DD77" i="4"/>
  <c r="DC77" i="4"/>
  <c r="DB77" i="4"/>
  <c r="DA77" i="4"/>
  <c r="CZ77" i="4"/>
  <c r="CY77" i="4"/>
  <c r="CX77" i="4"/>
  <c r="CW77" i="4"/>
  <c r="CV77" i="4"/>
  <c r="CU77" i="4"/>
  <c r="CT77" i="4"/>
  <c r="CS77" i="4"/>
  <c r="A76" i="5"/>
  <c r="EF76" i="4"/>
  <c r="EE76" i="4"/>
  <c r="ED76" i="4"/>
  <c r="EC76" i="4"/>
  <c r="EB76" i="4"/>
  <c r="EA76" i="4"/>
  <c r="DZ76" i="4"/>
  <c r="DY76" i="4"/>
  <c r="DX76" i="4"/>
  <c r="DW76" i="4"/>
  <c r="DV76" i="4"/>
  <c r="DU76" i="4"/>
  <c r="DT76" i="4"/>
  <c r="DS76" i="4"/>
  <c r="DR76" i="4"/>
  <c r="DQ76" i="4"/>
  <c r="DP76" i="4"/>
  <c r="DO76" i="4"/>
  <c r="DN76" i="4"/>
  <c r="DM76" i="4"/>
  <c r="DL76" i="4"/>
  <c r="DK76" i="4"/>
  <c r="DJ76" i="4"/>
  <c r="DI76" i="4"/>
  <c r="DH76" i="4"/>
  <c r="DG76" i="4"/>
  <c r="DF76" i="4"/>
  <c r="DE76" i="4"/>
  <c r="DD76" i="4"/>
  <c r="DC76" i="4"/>
  <c r="DB76" i="4"/>
  <c r="DA76" i="4"/>
  <c r="CZ76" i="4"/>
  <c r="CY76" i="4"/>
  <c r="CX76" i="4"/>
  <c r="CW76" i="4"/>
  <c r="CV76" i="4"/>
  <c r="CU76" i="4"/>
  <c r="CT76" i="4"/>
  <c r="CS76" i="4"/>
  <c r="A75" i="5"/>
  <c r="EF75" i="4"/>
  <c r="EE75" i="4"/>
  <c r="ED75" i="4"/>
  <c r="EC75" i="4"/>
  <c r="EB75" i="4"/>
  <c r="EA75" i="4"/>
  <c r="DZ75" i="4"/>
  <c r="DY75" i="4"/>
  <c r="DX75" i="4"/>
  <c r="DW75" i="4"/>
  <c r="DV75" i="4"/>
  <c r="DU75" i="4"/>
  <c r="DT75" i="4"/>
  <c r="DS75" i="4"/>
  <c r="DR75" i="4"/>
  <c r="DQ75" i="4"/>
  <c r="DP75" i="4"/>
  <c r="DO75" i="4"/>
  <c r="DN75" i="4"/>
  <c r="DM75" i="4"/>
  <c r="DL75" i="4"/>
  <c r="DK75" i="4"/>
  <c r="DJ75" i="4"/>
  <c r="DI75" i="4"/>
  <c r="DH75" i="4"/>
  <c r="DG75" i="4"/>
  <c r="DF75" i="4"/>
  <c r="DE75" i="4"/>
  <c r="DD75" i="4"/>
  <c r="DC75" i="4"/>
  <c r="DB75" i="4"/>
  <c r="DA75" i="4"/>
  <c r="CZ75" i="4"/>
  <c r="CY75" i="4"/>
  <c r="CX75" i="4"/>
  <c r="CW75" i="4"/>
  <c r="CV75" i="4"/>
  <c r="CU75" i="4"/>
  <c r="CT75" i="4"/>
  <c r="CS75" i="4"/>
  <c r="A74" i="5"/>
  <c r="EF74" i="4"/>
  <c r="EE74" i="4"/>
  <c r="ED74" i="4"/>
  <c r="EC74" i="4"/>
  <c r="EB74" i="4"/>
  <c r="EA74" i="4"/>
  <c r="DZ74" i="4"/>
  <c r="DY74" i="4"/>
  <c r="DX74" i="4"/>
  <c r="DW74" i="4"/>
  <c r="DV74" i="4"/>
  <c r="DU74" i="4"/>
  <c r="DT74" i="4"/>
  <c r="DS74" i="4"/>
  <c r="DR74" i="4"/>
  <c r="DQ74" i="4"/>
  <c r="DP74" i="4"/>
  <c r="DO74" i="4"/>
  <c r="DN74" i="4"/>
  <c r="DM74" i="4"/>
  <c r="DL74" i="4"/>
  <c r="DK74" i="4"/>
  <c r="DJ74" i="4"/>
  <c r="DI74" i="4"/>
  <c r="DH74" i="4"/>
  <c r="DG74" i="4"/>
  <c r="DF74" i="4"/>
  <c r="DE74" i="4"/>
  <c r="DD74" i="4"/>
  <c r="DC74" i="4"/>
  <c r="DB74" i="4"/>
  <c r="DA74" i="4"/>
  <c r="CZ74" i="4"/>
  <c r="CY74" i="4"/>
  <c r="CX74" i="4"/>
  <c r="CW74" i="4"/>
  <c r="CV74" i="4"/>
  <c r="CU74" i="4"/>
  <c r="CT74" i="4"/>
  <c r="CS74" i="4"/>
  <c r="A73" i="5"/>
  <c r="EF73" i="4"/>
  <c r="EE73" i="4"/>
  <c r="ED73" i="4"/>
  <c r="EC73" i="4"/>
  <c r="EB73" i="4"/>
  <c r="EA73" i="4"/>
  <c r="DZ73" i="4"/>
  <c r="DY73" i="4"/>
  <c r="DX73" i="4"/>
  <c r="DW73" i="4"/>
  <c r="DV73" i="4"/>
  <c r="DU73" i="4"/>
  <c r="DT73" i="4"/>
  <c r="DS73" i="4"/>
  <c r="DR73" i="4"/>
  <c r="DQ73" i="4"/>
  <c r="DP73" i="4"/>
  <c r="DO73" i="4"/>
  <c r="DN73" i="4"/>
  <c r="DM73" i="4"/>
  <c r="DL73" i="4"/>
  <c r="DK73" i="4"/>
  <c r="DJ73" i="4"/>
  <c r="DI73" i="4"/>
  <c r="DH73" i="4"/>
  <c r="DG73" i="4"/>
  <c r="DF73" i="4"/>
  <c r="DE73" i="4"/>
  <c r="DD73" i="4"/>
  <c r="DC73" i="4"/>
  <c r="DB73" i="4"/>
  <c r="DA73" i="4"/>
  <c r="CZ73" i="4"/>
  <c r="CY73" i="4"/>
  <c r="CX73" i="4"/>
  <c r="CW73" i="4"/>
  <c r="CV73" i="4"/>
  <c r="CU73" i="4"/>
  <c r="CT73" i="4"/>
  <c r="CS73" i="4"/>
  <c r="A72" i="5"/>
  <c r="EF72" i="4"/>
  <c r="EE72" i="4"/>
  <c r="ED72" i="4"/>
  <c r="EC72" i="4"/>
  <c r="EB72" i="4"/>
  <c r="EA72" i="4"/>
  <c r="DZ72" i="4"/>
  <c r="DY72" i="4"/>
  <c r="DX72" i="4"/>
  <c r="DW72" i="4"/>
  <c r="DV72" i="4"/>
  <c r="DU72" i="4"/>
  <c r="DT72" i="4"/>
  <c r="DS72" i="4"/>
  <c r="DR72" i="4"/>
  <c r="DQ72" i="4"/>
  <c r="DP72" i="4"/>
  <c r="DO72" i="4"/>
  <c r="DN72" i="4"/>
  <c r="DM72" i="4"/>
  <c r="DL72" i="4"/>
  <c r="DK72" i="4"/>
  <c r="DJ72" i="4"/>
  <c r="DI72" i="4"/>
  <c r="DH72" i="4"/>
  <c r="DG72" i="4"/>
  <c r="DF72" i="4"/>
  <c r="DE72" i="4"/>
  <c r="DD72" i="4"/>
  <c r="DC72" i="4"/>
  <c r="DB72" i="4"/>
  <c r="DA72" i="4"/>
  <c r="CZ72" i="4"/>
  <c r="CY72" i="4"/>
  <c r="CX72" i="4"/>
  <c r="CW72" i="4"/>
  <c r="CV72" i="4"/>
  <c r="CU72" i="4"/>
  <c r="CT72" i="4"/>
  <c r="CS72" i="4"/>
  <c r="A71" i="5"/>
  <c r="EF71" i="4"/>
  <c r="EE71" i="4"/>
  <c r="ED71" i="4"/>
  <c r="EC71" i="4"/>
  <c r="EB71" i="4"/>
  <c r="EA71" i="4"/>
  <c r="DZ71" i="4"/>
  <c r="DY71" i="4"/>
  <c r="DX71" i="4"/>
  <c r="DW71" i="4"/>
  <c r="DV71" i="4"/>
  <c r="DU71" i="4"/>
  <c r="DT71" i="4"/>
  <c r="DS71" i="4"/>
  <c r="DR71" i="4"/>
  <c r="DQ71" i="4"/>
  <c r="DP71" i="4"/>
  <c r="DO71" i="4"/>
  <c r="DN71" i="4"/>
  <c r="DM71" i="4"/>
  <c r="DL71" i="4"/>
  <c r="DK71" i="4"/>
  <c r="DJ71" i="4"/>
  <c r="DI71" i="4"/>
  <c r="DH71" i="4"/>
  <c r="DG71" i="4"/>
  <c r="DF71" i="4"/>
  <c r="DE71" i="4"/>
  <c r="DD71" i="4"/>
  <c r="DC71" i="4"/>
  <c r="DB71" i="4"/>
  <c r="DA71" i="4"/>
  <c r="CZ71" i="4"/>
  <c r="CY71" i="4"/>
  <c r="CX71" i="4"/>
  <c r="CW71" i="4"/>
  <c r="CV71" i="4"/>
  <c r="CU71" i="4"/>
  <c r="CT71" i="4"/>
  <c r="CS71" i="4"/>
  <c r="A70" i="5"/>
  <c r="EF70" i="4"/>
  <c r="EE70" i="4"/>
  <c r="ED70" i="4"/>
  <c r="EC70" i="4"/>
  <c r="EB70" i="4"/>
  <c r="EA70" i="4"/>
  <c r="DZ70" i="4"/>
  <c r="DY70" i="4"/>
  <c r="DX70" i="4"/>
  <c r="DW70" i="4"/>
  <c r="DV70" i="4"/>
  <c r="DU70" i="4"/>
  <c r="DT70" i="4"/>
  <c r="DS70" i="4"/>
  <c r="DR70" i="4"/>
  <c r="DQ70" i="4"/>
  <c r="DP70" i="4"/>
  <c r="DO70" i="4"/>
  <c r="DN70" i="4"/>
  <c r="DM70" i="4"/>
  <c r="DL70" i="4"/>
  <c r="DK70" i="4"/>
  <c r="DJ70" i="4"/>
  <c r="DI70" i="4"/>
  <c r="DH70" i="4"/>
  <c r="DG70" i="4"/>
  <c r="DF70" i="4"/>
  <c r="DE70" i="4"/>
  <c r="DD70" i="4"/>
  <c r="DC70" i="4"/>
  <c r="DB70" i="4"/>
  <c r="DA70" i="4"/>
  <c r="CZ70" i="4"/>
  <c r="CY70" i="4"/>
  <c r="CX70" i="4"/>
  <c r="CW70" i="4"/>
  <c r="CV70" i="4"/>
  <c r="CU70" i="4"/>
  <c r="CT70" i="4"/>
  <c r="CS70" i="4"/>
  <c r="A69" i="5"/>
  <c r="EF69" i="4"/>
  <c r="EE69" i="4"/>
  <c r="ED69" i="4"/>
  <c r="EC69" i="4"/>
  <c r="EB69" i="4"/>
  <c r="EA69" i="4"/>
  <c r="DZ69" i="4"/>
  <c r="DY69" i="4"/>
  <c r="DX69" i="4"/>
  <c r="DW69" i="4"/>
  <c r="DV69" i="4"/>
  <c r="DU69" i="4"/>
  <c r="DT69" i="4"/>
  <c r="DS69" i="4"/>
  <c r="DR69" i="4"/>
  <c r="DQ69" i="4"/>
  <c r="DP69" i="4"/>
  <c r="DO69" i="4"/>
  <c r="DN69" i="4"/>
  <c r="DM69" i="4"/>
  <c r="DL69" i="4"/>
  <c r="DK69" i="4"/>
  <c r="DJ69" i="4"/>
  <c r="DI69" i="4"/>
  <c r="DH69" i="4"/>
  <c r="DG69" i="4"/>
  <c r="DF69" i="4"/>
  <c r="DE69" i="4"/>
  <c r="DD69" i="4"/>
  <c r="DC69" i="4"/>
  <c r="DB69" i="4"/>
  <c r="DA69" i="4"/>
  <c r="CZ69" i="4"/>
  <c r="CY69" i="4"/>
  <c r="CX69" i="4"/>
  <c r="CW69" i="4"/>
  <c r="CV69" i="4"/>
  <c r="CU69" i="4"/>
  <c r="CT69" i="4"/>
  <c r="CS69" i="4"/>
  <c r="A68" i="5"/>
  <c r="EF68" i="4"/>
  <c r="EE68" i="4"/>
  <c r="ED68" i="4"/>
  <c r="EC68" i="4"/>
  <c r="EB68" i="4"/>
  <c r="EA68" i="4"/>
  <c r="DZ68" i="4"/>
  <c r="DY68" i="4"/>
  <c r="DX68" i="4"/>
  <c r="DW68" i="4"/>
  <c r="DV68" i="4"/>
  <c r="DU68" i="4"/>
  <c r="DT68" i="4"/>
  <c r="DS68" i="4"/>
  <c r="DR68" i="4"/>
  <c r="DQ68" i="4"/>
  <c r="DP68" i="4"/>
  <c r="DO68" i="4"/>
  <c r="DN68" i="4"/>
  <c r="DM68" i="4"/>
  <c r="DL68" i="4"/>
  <c r="DK68" i="4"/>
  <c r="DJ68" i="4"/>
  <c r="DI68" i="4"/>
  <c r="DH68" i="4"/>
  <c r="DG68" i="4"/>
  <c r="DF68" i="4"/>
  <c r="DE68" i="4"/>
  <c r="DD68" i="4"/>
  <c r="DC68" i="4"/>
  <c r="DB68" i="4"/>
  <c r="DA68" i="4"/>
  <c r="CZ68" i="4"/>
  <c r="CY68" i="4"/>
  <c r="CX68" i="4"/>
  <c r="CW68" i="4"/>
  <c r="CV68" i="4"/>
  <c r="CU68" i="4"/>
  <c r="CT68" i="4"/>
  <c r="CS68" i="4"/>
  <c r="A67" i="5"/>
  <c r="EF67" i="4"/>
  <c r="EE67" i="4"/>
  <c r="ED67" i="4"/>
  <c r="EC67" i="4"/>
  <c r="EB67" i="4"/>
  <c r="EA67" i="4"/>
  <c r="DZ67" i="4"/>
  <c r="DY67" i="4"/>
  <c r="DX67" i="4"/>
  <c r="DW67" i="4"/>
  <c r="DV67" i="4"/>
  <c r="DU67" i="4"/>
  <c r="DT67" i="4"/>
  <c r="DS67" i="4"/>
  <c r="DR67" i="4"/>
  <c r="DQ67" i="4"/>
  <c r="DP67" i="4"/>
  <c r="DO67" i="4"/>
  <c r="DN67" i="4"/>
  <c r="DM67" i="4"/>
  <c r="DL67" i="4"/>
  <c r="DK67" i="4"/>
  <c r="DJ67" i="4"/>
  <c r="DI67" i="4"/>
  <c r="DH67" i="4"/>
  <c r="DG67" i="4"/>
  <c r="DF67" i="4"/>
  <c r="DE67" i="4"/>
  <c r="DD67" i="4"/>
  <c r="DC67" i="4"/>
  <c r="DB67" i="4"/>
  <c r="DA67" i="4"/>
  <c r="CZ67" i="4"/>
  <c r="CY67" i="4"/>
  <c r="CX67" i="4"/>
  <c r="CW67" i="4"/>
  <c r="CV67" i="4"/>
  <c r="CU67" i="4"/>
  <c r="CT67" i="4"/>
  <c r="CS67" i="4"/>
  <c r="A66" i="5"/>
  <c r="EF66" i="4"/>
  <c r="EE66" i="4"/>
  <c r="ED66" i="4"/>
  <c r="EC66" i="4"/>
  <c r="EB66" i="4"/>
  <c r="EA66" i="4"/>
  <c r="DZ66" i="4"/>
  <c r="DY66" i="4"/>
  <c r="DX66" i="4"/>
  <c r="DW66" i="4"/>
  <c r="DV66" i="4"/>
  <c r="DU66" i="4"/>
  <c r="DT66" i="4"/>
  <c r="DS66" i="4"/>
  <c r="DR66" i="4"/>
  <c r="DQ66" i="4"/>
  <c r="DP66" i="4"/>
  <c r="DO66" i="4"/>
  <c r="DN66" i="4"/>
  <c r="DM66" i="4"/>
  <c r="DL66" i="4"/>
  <c r="DK66" i="4"/>
  <c r="DJ66" i="4"/>
  <c r="DI66" i="4"/>
  <c r="DH66" i="4"/>
  <c r="DG66" i="4"/>
  <c r="DF66" i="4"/>
  <c r="DE66" i="4"/>
  <c r="DD66" i="4"/>
  <c r="DC66" i="4"/>
  <c r="DB66" i="4"/>
  <c r="DA66" i="4"/>
  <c r="CZ66" i="4"/>
  <c r="CY66" i="4"/>
  <c r="CX66" i="4"/>
  <c r="CW66" i="4"/>
  <c r="CV66" i="4"/>
  <c r="CU66" i="4"/>
  <c r="CT66" i="4"/>
  <c r="CS66" i="4"/>
  <c r="A65" i="5"/>
  <c r="EF65" i="4"/>
  <c r="EE65" i="4"/>
  <c r="ED65" i="4"/>
  <c r="EC65" i="4"/>
  <c r="EB65" i="4"/>
  <c r="EA65" i="4"/>
  <c r="DZ65" i="4"/>
  <c r="DY65" i="4"/>
  <c r="DX65" i="4"/>
  <c r="DW65" i="4"/>
  <c r="DV65" i="4"/>
  <c r="DU65" i="4"/>
  <c r="DT65" i="4"/>
  <c r="DS65" i="4"/>
  <c r="DR65" i="4"/>
  <c r="DQ65" i="4"/>
  <c r="DP65" i="4"/>
  <c r="DO65" i="4"/>
  <c r="DN65" i="4"/>
  <c r="DM65" i="4"/>
  <c r="DL65" i="4"/>
  <c r="DK65" i="4"/>
  <c r="DJ65" i="4"/>
  <c r="DI65" i="4"/>
  <c r="DH65" i="4"/>
  <c r="DG65" i="4"/>
  <c r="DF65" i="4"/>
  <c r="DE65" i="4"/>
  <c r="DD65" i="4"/>
  <c r="DC65" i="4"/>
  <c r="DB65" i="4"/>
  <c r="DA65" i="4"/>
  <c r="CZ65" i="4"/>
  <c r="CY65" i="4"/>
  <c r="CX65" i="4"/>
  <c r="CW65" i="4"/>
  <c r="CV65" i="4"/>
  <c r="CU65" i="4"/>
  <c r="CT65" i="4"/>
  <c r="CS65" i="4"/>
  <c r="A64" i="5"/>
  <c r="EF64" i="4"/>
  <c r="EE64" i="4"/>
  <c r="ED64" i="4"/>
  <c r="EC64" i="4"/>
  <c r="EB64" i="4"/>
  <c r="EA64" i="4"/>
  <c r="DZ64" i="4"/>
  <c r="DY64" i="4"/>
  <c r="DX64" i="4"/>
  <c r="DW64" i="4"/>
  <c r="DV64" i="4"/>
  <c r="DU64" i="4"/>
  <c r="DT64" i="4"/>
  <c r="DS64" i="4"/>
  <c r="DR64" i="4"/>
  <c r="DQ64" i="4"/>
  <c r="DP64" i="4"/>
  <c r="DO64" i="4"/>
  <c r="DN64" i="4"/>
  <c r="DM64" i="4"/>
  <c r="DL64" i="4"/>
  <c r="DK64" i="4"/>
  <c r="DJ64" i="4"/>
  <c r="DI64" i="4"/>
  <c r="DH64" i="4"/>
  <c r="DG64" i="4"/>
  <c r="DF64" i="4"/>
  <c r="DE64" i="4"/>
  <c r="DD64" i="4"/>
  <c r="DC64" i="4"/>
  <c r="DB64" i="4"/>
  <c r="DA64" i="4"/>
  <c r="CZ64" i="4"/>
  <c r="CY64" i="4"/>
  <c r="CX64" i="4"/>
  <c r="CW64" i="4"/>
  <c r="CV64" i="4"/>
  <c r="CU64" i="4"/>
  <c r="CT64" i="4"/>
  <c r="CS64" i="4"/>
  <c r="A63" i="5"/>
  <c r="EF63" i="4"/>
  <c r="EE63" i="4"/>
  <c r="ED63" i="4"/>
  <c r="EC63" i="4"/>
  <c r="EB63" i="4"/>
  <c r="EA63" i="4"/>
  <c r="DZ63" i="4"/>
  <c r="DY63" i="4"/>
  <c r="DX63" i="4"/>
  <c r="DW63" i="4"/>
  <c r="DV63" i="4"/>
  <c r="DU63" i="4"/>
  <c r="DT63" i="4"/>
  <c r="DS63" i="4"/>
  <c r="DR63" i="4"/>
  <c r="DQ63" i="4"/>
  <c r="DP63" i="4"/>
  <c r="DO63" i="4"/>
  <c r="DN63" i="4"/>
  <c r="DM63" i="4"/>
  <c r="DL63" i="4"/>
  <c r="DK63" i="4"/>
  <c r="DJ63" i="4"/>
  <c r="DI63" i="4"/>
  <c r="DH63" i="4"/>
  <c r="DG63" i="4"/>
  <c r="DF63" i="4"/>
  <c r="DE63" i="4"/>
  <c r="DD63" i="4"/>
  <c r="DC63" i="4"/>
  <c r="DB63" i="4"/>
  <c r="DA63" i="4"/>
  <c r="CZ63" i="4"/>
  <c r="CY63" i="4"/>
  <c r="CX63" i="4"/>
  <c r="CW63" i="4"/>
  <c r="CV63" i="4"/>
  <c r="CU63" i="4"/>
  <c r="CT63" i="4"/>
  <c r="CS63" i="4"/>
  <c r="A62" i="5"/>
  <c r="EF62" i="4"/>
  <c r="EE62" i="4"/>
  <c r="ED62" i="4"/>
  <c r="EC62" i="4"/>
  <c r="EB62" i="4"/>
  <c r="EA62" i="4"/>
  <c r="DZ62" i="4"/>
  <c r="DY62" i="4"/>
  <c r="DX62" i="4"/>
  <c r="DW62" i="4"/>
  <c r="DV62" i="4"/>
  <c r="DU62" i="4"/>
  <c r="DT62" i="4"/>
  <c r="DS62" i="4"/>
  <c r="DR62" i="4"/>
  <c r="DQ62" i="4"/>
  <c r="DP62" i="4"/>
  <c r="DO62" i="4"/>
  <c r="DN62" i="4"/>
  <c r="DM62" i="4"/>
  <c r="DL62" i="4"/>
  <c r="DK62" i="4"/>
  <c r="DJ62" i="4"/>
  <c r="DI62" i="4"/>
  <c r="DH62" i="4"/>
  <c r="DG62" i="4"/>
  <c r="DF62" i="4"/>
  <c r="DE62" i="4"/>
  <c r="DD62" i="4"/>
  <c r="DC62" i="4"/>
  <c r="DB62" i="4"/>
  <c r="DA62" i="4"/>
  <c r="CZ62" i="4"/>
  <c r="CY62" i="4"/>
  <c r="CX62" i="4"/>
  <c r="CW62" i="4"/>
  <c r="CV62" i="4"/>
  <c r="CU62" i="4"/>
  <c r="CT62" i="4"/>
  <c r="CS62" i="4"/>
  <c r="A61" i="5"/>
  <c r="EF61" i="4"/>
  <c r="EE61" i="4"/>
  <c r="ED61" i="4"/>
  <c r="EC61" i="4"/>
  <c r="EB61" i="4"/>
  <c r="EA61" i="4"/>
  <c r="DZ61" i="4"/>
  <c r="DY61" i="4"/>
  <c r="DX61" i="4"/>
  <c r="DW61" i="4"/>
  <c r="DV61" i="4"/>
  <c r="DU61" i="4"/>
  <c r="DT61" i="4"/>
  <c r="DS61" i="4"/>
  <c r="DR61" i="4"/>
  <c r="DQ61" i="4"/>
  <c r="DP61" i="4"/>
  <c r="DO61" i="4"/>
  <c r="DN61" i="4"/>
  <c r="DM61" i="4"/>
  <c r="DL61" i="4"/>
  <c r="DK61" i="4"/>
  <c r="DJ61" i="4"/>
  <c r="DI61" i="4"/>
  <c r="DH61" i="4"/>
  <c r="DG61" i="4"/>
  <c r="DF61" i="4"/>
  <c r="DE61" i="4"/>
  <c r="DD61" i="4"/>
  <c r="DC61" i="4"/>
  <c r="DB61" i="4"/>
  <c r="DA61" i="4"/>
  <c r="CZ61" i="4"/>
  <c r="CY61" i="4"/>
  <c r="CX61" i="4"/>
  <c r="CW61" i="4"/>
  <c r="CV61" i="4"/>
  <c r="CU61" i="4"/>
  <c r="CT61" i="4"/>
  <c r="CS61" i="4"/>
  <c r="A60" i="5"/>
  <c r="EF60" i="4"/>
  <c r="EE60" i="4"/>
  <c r="ED60" i="4"/>
  <c r="EC60" i="4"/>
  <c r="EB60" i="4"/>
  <c r="EA60" i="4"/>
  <c r="DZ60" i="4"/>
  <c r="DY60" i="4"/>
  <c r="DX60" i="4"/>
  <c r="DW60" i="4"/>
  <c r="DV60" i="4"/>
  <c r="DU60" i="4"/>
  <c r="DT60" i="4"/>
  <c r="DS60" i="4"/>
  <c r="DR60" i="4"/>
  <c r="DQ60" i="4"/>
  <c r="DP60" i="4"/>
  <c r="DO60" i="4"/>
  <c r="DN60" i="4"/>
  <c r="DM60" i="4"/>
  <c r="DL60" i="4"/>
  <c r="DK60" i="4"/>
  <c r="DJ60" i="4"/>
  <c r="DI60" i="4"/>
  <c r="DH60" i="4"/>
  <c r="DG60" i="4"/>
  <c r="DF60" i="4"/>
  <c r="DE60" i="4"/>
  <c r="DD60" i="4"/>
  <c r="DC60" i="4"/>
  <c r="DB60" i="4"/>
  <c r="DA60" i="4"/>
  <c r="CZ60" i="4"/>
  <c r="CY60" i="4"/>
  <c r="CX60" i="4"/>
  <c r="CW60" i="4"/>
  <c r="CV60" i="4"/>
  <c r="CU60" i="4"/>
  <c r="CT60" i="4"/>
  <c r="CS60" i="4"/>
  <c r="A59" i="5"/>
  <c r="EF59" i="4"/>
  <c r="EE59" i="4"/>
  <c r="ED59" i="4"/>
  <c r="EC59" i="4"/>
  <c r="EB59" i="4"/>
  <c r="EA59" i="4"/>
  <c r="DZ59" i="4"/>
  <c r="DY59" i="4"/>
  <c r="DX59" i="4"/>
  <c r="DW59" i="4"/>
  <c r="DV59" i="4"/>
  <c r="DU59" i="4"/>
  <c r="DT59" i="4"/>
  <c r="DS59" i="4"/>
  <c r="DR59" i="4"/>
  <c r="DQ59" i="4"/>
  <c r="DP59" i="4"/>
  <c r="DO59" i="4"/>
  <c r="DN59" i="4"/>
  <c r="DM59" i="4"/>
  <c r="DL59" i="4"/>
  <c r="DK59" i="4"/>
  <c r="DJ59" i="4"/>
  <c r="DI59" i="4"/>
  <c r="DH59" i="4"/>
  <c r="DG59" i="4"/>
  <c r="DF59" i="4"/>
  <c r="DE59" i="4"/>
  <c r="DD59" i="4"/>
  <c r="DC59" i="4"/>
  <c r="DB59" i="4"/>
  <c r="DA59" i="4"/>
  <c r="CZ59" i="4"/>
  <c r="CY59" i="4"/>
  <c r="CX59" i="4"/>
  <c r="CW59" i="4"/>
  <c r="CV59" i="4"/>
  <c r="CU59" i="4"/>
  <c r="CT59" i="4"/>
  <c r="CS59" i="4"/>
  <c r="A58" i="5"/>
  <c r="EF58" i="4"/>
  <c r="EE58" i="4"/>
  <c r="ED58" i="4"/>
  <c r="EC58" i="4"/>
  <c r="EB58" i="4"/>
  <c r="EA58" i="4"/>
  <c r="DZ58" i="4"/>
  <c r="DY58" i="4"/>
  <c r="DX58" i="4"/>
  <c r="DW58" i="4"/>
  <c r="DV58" i="4"/>
  <c r="DU58" i="4"/>
  <c r="DT58" i="4"/>
  <c r="DS58" i="4"/>
  <c r="DR58" i="4"/>
  <c r="DQ58" i="4"/>
  <c r="DP58" i="4"/>
  <c r="DO58" i="4"/>
  <c r="DN58" i="4"/>
  <c r="DM58" i="4"/>
  <c r="DL58" i="4"/>
  <c r="DK58" i="4"/>
  <c r="DJ58" i="4"/>
  <c r="DI58" i="4"/>
  <c r="DH58" i="4"/>
  <c r="DG58" i="4"/>
  <c r="DF58" i="4"/>
  <c r="DE58" i="4"/>
  <c r="DD58" i="4"/>
  <c r="DC58" i="4"/>
  <c r="DB58" i="4"/>
  <c r="DA58" i="4"/>
  <c r="CZ58" i="4"/>
  <c r="CY58" i="4"/>
  <c r="CX58" i="4"/>
  <c r="CW58" i="4"/>
  <c r="CV58" i="4"/>
  <c r="CU58" i="4"/>
  <c r="CT58" i="4"/>
  <c r="CS58" i="4"/>
  <c r="A57" i="5"/>
  <c r="EF57" i="4"/>
  <c r="EE57" i="4"/>
  <c r="ED57" i="4"/>
  <c r="EC57" i="4"/>
  <c r="EB57" i="4"/>
  <c r="EA57" i="4"/>
  <c r="DZ57" i="4"/>
  <c r="DY57" i="4"/>
  <c r="DX57" i="4"/>
  <c r="DW57" i="4"/>
  <c r="DV57" i="4"/>
  <c r="DU57" i="4"/>
  <c r="DT57" i="4"/>
  <c r="DS57" i="4"/>
  <c r="DR57" i="4"/>
  <c r="DQ57" i="4"/>
  <c r="DP57" i="4"/>
  <c r="DO57" i="4"/>
  <c r="DN57" i="4"/>
  <c r="DM57" i="4"/>
  <c r="DL57" i="4"/>
  <c r="DK57" i="4"/>
  <c r="DJ57" i="4"/>
  <c r="DI57" i="4"/>
  <c r="DH57" i="4"/>
  <c r="DG57" i="4"/>
  <c r="DF57" i="4"/>
  <c r="DE57" i="4"/>
  <c r="DD57" i="4"/>
  <c r="DC57" i="4"/>
  <c r="DB57" i="4"/>
  <c r="DA57" i="4"/>
  <c r="CZ57" i="4"/>
  <c r="CY57" i="4"/>
  <c r="CX57" i="4"/>
  <c r="CW57" i="4"/>
  <c r="CV57" i="4"/>
  <c r="CU57" i="4"/>
  <c r="CT57" i="4"/>
  <c r="CS57" i="4"/>
  <c r="A56" i="5"/>
  <c r="EF56" i="4"/>
  <c r="EE56" i="4"/>
  <c r="ED56" i="4"/>
  <c r="EC56" i="4"/>
  <c r="EB56" i="4"/>
  <c r="EA56" i="4"/>
  <c r="DZ56" i="4"/>
  <c r="DY56" i="4"/>
  <c r="DX56" i="4"/>
  <c r="DW56" i="4"/>
  <c r="DV56" i="4"/>
  <c r="DU56" i="4"/>
  <c r="DT56" i="4"/>
  <c r="DS56" i="4"/>
  <c r="DR56" i="4"/>
  <c r="DQ56" i="4"/>
  <c r="DP56" i="4"/>
  <c r="DO56" i="4"/>
  <c r="DN56" i="4"/>
  <c r="DM56" i="4"/>
  <c r="DL56" i="4"/>
  <c r="DK56" i="4"/>
  <c r="DJ56" i="4"/>
  <c r="DI56" i="4"/>
  <c r="DH56" i="4"/>
  <c r="DG56" i="4"/>
  <c r="DF56" i="4"/>
  <c r="DE56" i="4"/>
  <c r="DD56" i="4"/>
  <c r="DC56" i="4"/>
  <c r="DB56" i="4"/>
  <c r="DA56" i="4"/>
  <c r="CZ56" i="4"/>
  <c r="CY56" i="4"/>
  <c r="CX56" i="4"/>
  <c r="CW56" i="4"/>
  <c r="CV56" i="4"/>
  <c r="CU56" i="4"/>
  <c r="CT56" i="4"/>
  <c r="CS56" i="4"/>
  <c r="A55" i="5"/>
  <c r="EF55" i="4"/>
  <c r="EE55" i="4"/>
  <c r="ED55" i="4"/>
  <c r="EC55" i="4"/>
  <c r="EB55" i="4"/>
  <c r="EA55" i="4"/>
  <c r="DZ55" i="4"/>
  <c r="DY55" i="4"/>
  <c r="DX55" i="4"/>
  <c r="DW55" i="4"/>
  <c r="DV55" i="4"/>
  <c r="DU55" i="4"/>
  <c r="DT55" i="4"/>
  <c r="DS55" i="4"/>
  <c r="DR55" i="4"/>
  <c r="DQ55" i="4"/>
  <c r="DP55" i="4"/>
  <c r="DO55" i="4"/>
  <c r="DN55" i="4"/>
  <c r="DM55" i="4"/>
  <c r="DL55" i="4"/>
  <c r="DK55" i="4"/>
  <c r="DJ55" i="4"/>
  <c r="DI55" i="4"/>
  <c r="DH55" i="4"/>
  <c r="DG55" i="4"/>
  <c r="DF55" i="4"/>
  <c r="DE55" i="4"/>
  <c r="DD55" i="4"/>
  <c r="DC55" i="4"/>
  <c r="DB55" i="4"/>
  <c r="DA55" i="4"/>
  <c r="CZ55" i="4"/>
  <c r="CY55" i="4"/>
  <c r="CX55" i="4"/>
  <c r="CW55" i="4"/>
  <c r="CV55" i="4"/>
  <c r="CU55" i="4"/>
  <c r="CT55" i="4"/>
  <c r="CS55" i="4"/>
  <c r="A54" i="5"/>
  <c r="EF54" i="4"/>
  <c r="EE54" i="4"/>
  <c r="ED54" i="4"/>
  <c r="EC54" i="4"/>
  <c r="EB54" i="4"/>
  <c r="EA54" i="4"/>
  <c r="DZ54" i="4"/>
  <c r="DY54" i="4"/>
  <c r="DX54" i="4"/>
  <c r="DW54" i="4"/>
  <c r="DV54" i="4"/>
  <c r="DU54" i="4"/>
  <c r="DT54" i="4"/>
  <c r="DS54" i="4"/>
  <c r="DR54" i="4"/>
  <c r="DQ54" i="4"/>
  <c r="DP54" i="4"/>
  <c r="DO54" i="4"/>
  <c r="DN54" i="4"/>
  <c r="DM54" i="4"/>
  <c r="DL54" i="4"/>
  <c r="DK54" i="4"/>
  <c r="DJ54" i="4"/>
  <c r="DI54" i="4"/>
  <c r="DH54" i="4"/>
  <c r="DG54" i="4"/>
  <c r="DF54" i="4"/>
  <c r="DE54" i="4"/>
  <c r="DD54" i="4"/>
  <c r="DC54" i="4"/>
  <c r="DB54" i="4"/>
  <c r="DA54" i="4"/>
  <c r="CZ54" i="4"/>
  <c r="CY54" i="4"/>
  <c r="CX54" i="4"/>
  <c r="CW54" i="4"/>
  <c r="CV54" i="4"/>
  <c r="CU54" i="4"/>
  <c r="CT54" i="4"/>
  <c r="CS54" i="4"/>
  <c r="A53" i="5"/>
  <c r="EF53" i="4"/>
  <c r="EE53" i="4"/>
  <c r="ED53" i="4"/>
  <c r="EC53" i="4"/>
  <c r="EB53" i="4"/>
  <c r="EA53" i="4"/>
  <c r="DZ53" i="4"/>
  <c r="DY53" i="4"/>
  <c r="DX53" i="4"/>
  <c r="DW53" i="4"/>
  <c r="DV53" i="4"/>
  <c r="DU53" i="4"/>
  <c r="DT53" i="4"/>
  <c r="DS53" i="4"/>
  <c r="DR53" i="4"/>
  <c r="DQ53" i="4"/>
  <c r="DP53" i="4"/>
  <c r="DO53" i="4"/>
  <c r="DN53" i="4"/>
  <c r="DM53" i="4"/>
  <c r="DL53" i="4"/>
  <c r="DK53" i="4"/>
  <c r="DJ53" i="4"/>
  <c r="DI53" i="4"/>
  <c r="DH53" i="4"/>
  <c r="DG53" i="4"/>
  <c r="DF53" i="4"/>
  <c r="DE53" i="4"/>
  <c r="DD53" i="4"/>
  <c r="DC53" i="4"/>
  <c r="DB53" i="4"/>
  <c r="DA53" i="4"/>
  <c r="CZ53" i="4"/>
  <c r="CY53" i="4"/>
  <c r="CX53" i="4"/>
  <c r="CW53" i="4"/>
  <c r="CV53" i="4"/>
  <c r="CU53" i="4"/>
  <c r="CT53" i="4"/>
  <c r="CS53" i="4"/>
  <c r="A52" i="5"/>
  <c r="EF52" i="4"/>
  <c r="EE52" i="4"/>
  <c r="ED52" i="4"/>
  <c r="EC52" i="4"/>
  <c r="EB52" i="4"/>
  <c r="EA52" i="4"/>
  <c r="DZ52" i="4"/>
  <c r="DY52" i="4"/>
  <c r="DX52" i="4"/>
  <c r="DW52" i="4"/>
  <c r="DV52" i="4"/>
  <c r="DU52" i="4"/>
  <c r="DT52" i="4"/>
  <c r="DS52" i="4"/>
  <c r="DR52" i="4"/>
  <c r="DQ52" i="4"/>
  <c r="DP52" i="4"/>
  <c r="DO52" i="4"/>
  <c r="DN52" i="4"/>
  <c r="DM52" i="4"/>
  <c r="DL52" i="4"/>
  <c r="DK52" i="4"/>
  <c r="DJ52" i="4"/>
  <c r="DI52" i="4"/>
  <c r="DH52" i="4"/>
  <c r="DG52" i="4"/>
  <c r="DF52" i="4"/>
  <c r="DE52" i="4"/>
  <c r="DD52" i="4"/>
  <c r="DC52" i="4"/>
  <c r="DB52" i="4"/>
  <c r="DA52" i="4"/>
  <c r="CZ52" i="4"/>
  <c r="CY52" i="4"/>
  <c r="CX52" i="4"/>
  <c r="CW52" i="4"/>
  <c r="CV52" i="4"/>
  <c r="CU52" i="4"/>
  <c r="CT52" i="4"/>
  <c r="CS52" i="4"/>
  <c r="A51" i="5"/>
  <c r="EF51" i="4"/>
  <c r="EE51" i="4"/>
  <c r="ED51" i="4"/>
  <c r="EC51" i="4"/>
  <c r="EB51" i="4"/>
  <c r="EA51" i="4"/>
  <c r="DZ51" i="4"/>
  <c r="DY51" i="4"/>
  <c r="DX51" i="4"/>
  <c r="DW51" i="4"/>
  <c r="DV51" i="4"/>
  <c r="DU51" i="4"/>
  <c r="DT51" i="4"/>
  <c r="DS51" i="4"/>
  <c r="DR51" i="4"/>
  <c r="DQ51" i="4"/>
  <c r="DP51" i="4"/>
  <c r="DO51" i="4"/>
  <c r="DN51" i="4"/>
  <c r="DM51" i="4"/>
  <c r="DL51" i="4"/>
  <c r="DK51" i="4"/>
  <c r="DJ51" i="4"/>
  <c r="DI51" i="4"/>
  <c r="DH51" i="4"/>
  <c r="DG51" i="4"/>
  <c r="DF51" i="4"/>
  <c r="DE51" i="4"/>
  <c r="DD51" i="4"/>
  <c r="DC51" i="4"/>
  <c r="DB51" i="4"/>
  <c r="DA51" i="4"/>
  <c r="CZ51" i="4"/>
  <c r="CY51" i="4"/>
  <c r="CX51" i="4"/>
  <c r="CW51" i="4"/>
  <c r="CV51" i="4"/>
  <c r="CU51" i="4"/>
  <c r="CT51" i="4"/>
  <c r="CS51" i="4"/>
  <c r="A50" i="5"/>
  <c r="EF50" i="4"/>
  <c r="EE50" i="4"/>
  <c r="ED50" i="4"/>
  <c r="EC50" i="4"/>
  <c r="EB50" i="4"/>
  <c r="EA50" i="4"/>
  <c r="DZ50" i="4"/>
  <c r="DY50" i="4"/>
  <c r="DX50" i="4"/>
  <c r="DW50" i="4"/>
  <c r="DV50" i="4"/>
  <c r="DU50" i="4"/>
  <c r="DT50" i="4"/>
  <c r="DS50" i="4"/>
  <c r="DR50" i="4"/>
  <c r="DQ50" i="4"/>
  <c r="DP50" i="4"/>
  <c r="DO50" i="4"/>
  <c r="DN50" i="4"/>
  <c r="DM50" i="4"/>
  <c r="DL50" i="4"/>
  <c r="DK50" i="4"/>
  <c r="DJ50" i="4"/>
  <c r="DI50" i="4"/>
  <c r="DH50" i="4"/>
  <c r="DG50" i="4"/>
  <c r="DF50" i="4"/>
  <c r="DE50" i="4"/>
  <c r="DD50" i="4"/>
  <c r="DC50" i="4"/>
  <c r="DB50" i="4"/>
  <c r="DA50" i="4"/>
  <c r="CZ50" i="4"/>
  <c r="CY50" i="4"/>
  <c r="CX50" i="4"/>
  <c r="CW50" i="4"/>
  <c r="CV50" i="4"/>
  <c r="CU50" i="4"/>
  <c r="CT50" i="4"/>
  <c r="CS50" i="4"/>
  <c r="A49" i="5"/>
  <c r="EF49" i="4"/>
  <c r="EE49" i="4"/>
  <c r="ED49" i="4"/>
  <c r="EC49" i="4"/>
  <c r="EB49" i="4"/>
  <c r="EA49" i="4"/>
  <c r="DZ49" i="4"/>
  <c r="DY49" i="4"/>
  <c r="DX49" i="4"/>
  <c r="DW49" i="4"/>
  <c r="DV49" i="4"/>
  <c r="DU49" i="4"/>
  <c r="DT49" i="4"/>
  <c r="DS49" i="4"/>
  <c r="DR49" i="4"/>
  <c r="DQ49" i="4"/>
  <c r="DP49" i="4"/>
  <c r="DO49" i="4"/>
  <c r="DN49" i="4"/>
  <c r="DM49" i="4"/>
  <c r="DL49" i="4"/>
  <c r="DK49" i="4"/>
  <c r="DJ49" i="4"/>
  <c r="DI49" i="4"/>
  <c r="DH49" i="4"/>
  <c r="DG49" i="4"/>
  <c r="DF49" i="4"/>
  <c r="DE49" i="4"/>
  <c r="DD49" i="4"/>
  <c r="DC49" i="4"/>
  <c r="DB49" i="4"/>
  <c r="DA49" i="4"/>
  <c r="CZ49" i="4"/>
  <c r="CY49" i="4"/>
  <c r="CX49" i="4"/>
  <c r="CW49" i="4"/>
  <c r="CV49" i="4"/>
  <c r="CU49" i="4"/>
  <c r="CT49" i="4"/>
  <c r="CS49" i="4"/>
  <c r="A48" i="5"/>
  <c r="EF48" i="4"/>
  <c r="EE48" i="4"/>
  <c r="ED48" i="4"/>
  <c r="EC48" i="4"/>
  <c r="EB48" i="4"/>
  <c r="EA48" i="4"/>
  <c r="DZ48" i="4"/>
  <c r="DY48" i="4"/>
  <c r="DX48" i="4"/>
  <c r="DW48" i="4"/>
  <c r="DV48" i="4"/>
  <c r="DU48" i="4"/>
  <c r="DT48" i="4"/>
  <c r="DS48" i="4"/>
  <c r="DR48" i="4"/>
  <c r="DQ48" i="4"/>
  <c r="DP48" i="4"/>
  <c r="DO48" i="4"/>
  <c r="DN48" i="4"/>
  <c r="DM48" i="4"/>
  <c r="DL48" i="4"/>
  <c r="DK48" i="4"/>
  <c r="DJ48" i="4"/>
  <c r="DI48" i="4"/>
  <c r="DH48" i="4"/>
  <c r="DG48" i="4"/>
  <c r="DF48" i="4"/>
  <c r="DE48" i="4"/>
  <c r="DD48" i="4"/>
  <c r="DC48" i="4"/>
  <c r="DB48" i="4"/>
  <c r="DA48" i="4"/>
  <c r="CZ48" i="4"/>
  <c r="CY48" i="4"/>
  <c r="CX48" i="4"/>
  <c r="CW48" i="4"/>
  <c r="CV48" i="4"/>
  <c r="CU48" i="4"/>
  <c r="CT48" i="4"/>
  <c r="CS48" i="4"/>
  <c r="A47" i="5"/>
  <c r="EF47" i="4"/>
  <c r="EE47" i="4"/>
  <c r="ED47" i="4"/>
  <c r="EC47" i="4"/>
  <c r="EB47" i="4"/>
  <c r="EA47" i="4"/>
  <c r="DZ47" i="4"/>
  <c r="DY47" i="4"/>
  <c r="DX47" i="4"/>
  <c r="DW47" i="4"/>
  <c r="DV47" i="4"/>
  <c r="DU47" i="4"/>
  <c r="DT47" i="4"/>
  <c r="DS47" i="4"/>
  <c r="DR47" i="4"/>
  <c r="DQ47" i="4"/>
  <c r="DP47" i="4"/>
  <c r="DO47" i="4"/>
  <c r="DN47" i="4"/>
  <c r="DM47" i="4"/>
  <c r="DL47" i="4"/>
  <c r="DK47" i="4"/>
  <c r="DJ47" i="4"/>
  <c r="DI47" i="4"/>
  <c r="DH47" i="4"/>
  <c r="DG47" i="4"/>
  <c r="DF47" i="4"/>
  <c r="DE47" i="4"/>
  <c r="DD47" i="4"/>
  <c r="DC47" i="4"/>
  <c r="DB47" i="4"/>
  <c r="DA47" i="4"/>
  <c r="CZ47" i="4"/>
  <c r="CY47" i="4"/>
  <c r="CX47" i="4"/>
  <c r="CW47" i="4"/>
  <c r="CV47" i="4"/>
  <c r="CU47" i="4"/>
  <c r="CT47" i="4"/>
  <c r="CS47" i="4"/>
  <c r="A46" i="5"/>
  <c r="EF46" i="4"/>
  <c r="EE46" i="4"/>
  <c r="ED46" i="4"/>
  <c r="EC46" i="4"/>
  <c r="EB46" i="4"/>
  <c r="EA46" i="4"/>
  <c r="DZ46" i="4"/>
  <c r="DY46" i="4"/>
  <c r="DX46" i="4"/>
  <c r="DW46" i="4"/>
  <c r="DV46" i="4"/>
  <c r="DU46" i="4"/>
  <c r="DT46" i="4"/>
  <c r="DS46" i="4"/>
  <c r="DR46" i="4"/>
  <c r="DQ46" i="4"/>
  <c r="DP46" i="4"/>
  <c r="DO46" i="4"/>
  <c r="DN46" i="4"/>
  <c r="DM46" i="4"/>
  <c r="DL46" i="4"/>
  <c r="DK46" i="4"/>
  <c r="DJ46" i="4"/>
  <c r="DI46" i="4"/>
  <c r="DH46" i="4"/>
  <c r="DG46" i="4"/>
  <c r="DF46" i="4"/>
  <c r="DE46" i="4"/>
  <c r="DD46" i="4"/>
  <c r="DC46" i="4"/>
  <c r="DB46" i="4"/>
  <c r="DA46" i="4"/>
  <c r="CZ46" i="4"/>
  <c r="CY46" i="4"/>
  <c r="CX46" i="4"/>
  <c r="CW46" i="4"/>
  <c r="CV46" i="4"/>
  <c r="CU46" i="4"/>
  <c r="CT46" i="4"/>
  <c r="CS46" i="4"/>
  <c r="A45" i="5"/>
  <c r="EF45" i="4"/>
  <c r="EE45" i="4"/>
  <c r="ED45" i="4"/>
  <c r="EC45" i="4"/>
  <c r="EB45" i="4"/>
  <c r="EA45" i="4"/>
  <c r="DZ45" i="4"/>
  <c r="DY45" i="4"/>
  <c r="DX45" i="4"/>
  <c r="DW45" i="4"/>
  <c r="DV45" i="4"/>
  <c r="DU45" i="4"/>
  <c r="DT45" i="4"/>
  <c r="DS45" i="4"/>
  <c r="DR45" i="4"/>
  <c r="DQ45" i="4"/>
  <c r="DP45" i="4"/>
  <c r="DO45" i="4"/>
  <c r="DN45" i="4"/>
  <c r="DM45" i="4"/>
  <c r="DL45" i="4"/>
  <c r="DK45" i="4"/>
  <c r="DJ45" i="4"/>
  <c r="DI45" i="4"/>
  <c r="DH45" i="4"/>
  <c r="DG45" i="4"/>
  <c r="DF45" i="4"/>
  <c r="DE45" i="4"/>
  <c r="DD45" i="4"/>
  <c r="DC45" i="4"/>
  <c r="DB45" i="4"/>
  <c r="DA45" i="4"/>
  <c r="CZ45" i="4"/>
  <c r="CY45" i="4"/>
  <c r="CX45" i="4"/>
  <c r="CW45" i="4"/>
  <c r="CV45" i="4"/>
  <c r="CU45" i="4"/>
  <c r="CT45" i="4"/>
  <c r="CS45" i="4"/>
  <c r="A44" i="5"/>
  <c r="EF44" i="4"/>
  <c r="EE44" i="4"/>
  <c r="ED44" i="4"/>
  <c r="EC44" i="4"/>
  <c r="EB44" i="4"/>
  <c r="EA44" i="4"/>
  <c r="DZ44" i="4"/>
  <c r="DY44" i="4"/>
  <c r="DX44" i="4"/>
  <c r="DW44" i="4"/>
  <c r="DV44" i="4"/>
  <c r="DU44" i="4"/>
  <c r="DT44" i="4"/>
  <c r="DS44" i="4"/>
  <c r="DR44" i="4"/>
  <c r="DQ44" i="4"/>
  <c r="DP44" i="4"/>
  <c r="DO44" i="4"/>
  <c r="DN44" i="4"/>
  <c r="DM44" i="4"/>
  <c r="DL44" i="4"/>
  <c r="DK44" i="4"/>
  <c r="DJ44" i="4"/>
  <c r="DI44" i="4"/>
  <c r="DH44" i="4"/>
  <c r="DG44" i="4"/>
  <c r="DF44" i="4"/>
  <c r="DE44" i="4"/>
  <c r="DD44" i="4"/>
  <c r="DC44" i="4"/>
  <c r="DB44" i="4"/>
  <c r="DA44" i="4"/>
  <c r="CZ44" i="4"/>
  <c r="CY44" i="4"/>
  <c r="CX44" i="4"/>
  <c r="CW44" i="4"/>
  <c r="CV44" i="4"/>
  <c r="CU44" i="4"/>
  <c r="CT44" i="4"/>
  <c r="CS44" i="4"/>
  <c r="A43" i="5"/>
  <c r="EF43" i="4"/>
  <c r="EE43" i="4"/>
  <c r="ED43" i="4"/>
  <c r="EC43" i="4"/>
  <c r="EB43" i="4"/>
  <c r="EA43" i="4"/>
  <c r="DZ43" i="4"/>
  <c r="DY43" i="4"/>
  <c r="DX43" i="4"/>
  <c r="DW43" i="4"/>
  <c r="DV43" i="4"/>
  <c r="DU43" i="4"/>
  <c r="DT43" i="4"/>
  <c r="DS43" i="4"/>
  <c r="DR43" i="4"/>
  <c r="DQ43" i="4"/>
  <c r="DP43" i="4"/>
  <c r="DO43" i="4"/>
  <c r="DN43" i="4"/>
  <c r="DM43" i="4"/>
  <c r="DL43" i="4"/>
  <c r="DK43" i="4"/>
  <c r="DJ43" i="4"/>
  <c r="DI43" i="4"/>
  <c r="DH43" i="4"/>
  <c r="DG43" i="4"/>
  <c r="DF43" i="4"/>
  <c r="DE43" i="4"/>
  <c r="DD43" i="4"/>
  <c r="DC43" i="4"/>
  <c r="DB43" i="4"/>
  <c r="DA43" i="4"/>
  <c r="CZ43" i="4"/>
  <c r="CY43" i="4"/>
  <c r="CX43" i="4"/>
  <c r="CW43" i="4"/>
  <c r="CV43" i="4"/>
  <c r="CU43" i="4"/>
  <c r="CT43" i="4"/>
  <c r="CS43" i="4"/>
  <c r="A42" i="5"/>
  <c r="EF42" i="4"/>
  <c r="EE42" i="4"/>
  <c r="ED42" i="4"/>
  <c r="EC42" i="4"/>
  <c r="EB42" i="4"/>
  <c r="EA42" i="4"/>
  <c r="DZ42" i="4"/>
  <c r="DY42" i="4"/>
  <c r="DX42" i="4"/>
  <c r="DW42" i="4"/>
  <c r="DV42" i="4"/>
  <c r="DU42" i="4"/>
  <c r="DT42" i="4"/>
  <c r="DS42" i="4"/>
  <c r="DR42" i="4"/>
  <c r="DQ42" i="4"/>
  <c r="DP42" i="4"/>
  <c r="DO42" i="4"/>
  <c r="DN42" i="4"/>
  <c r="DM42" i="4"/>
  <c r="DL42" i="4"/>
  <c r="DK42" i="4"/>
  <c r="DJ42" i="4"/>
  <c r="DI42" i="4"/>
  <c r="DH42" i="4"/>
  <c r="DG42" i="4"/>
  <c r="DF42" i="4"/>
  <c r="DE42" i="4"/>
  <c r="DD42" i="4"/>
  <c r="DC42" i="4"/>
  <c r="DB42" i="4"/>
  <c r="DA42" i="4"/>
  <c r="CZ42" i="4"/>
  <c r="CY42" i="4"/>
  <c r="CX42" i="4"/>
  <c r="CW42" i="4"/>
  <c r="CV42" i="4"/>
  <c r="CU42" i="4"/>
  <c r="CT42" i="4"/>
  <c r="CS42" i="4"/>
  <c r="A41" i="5"/>
  <c r="EF41" i="4"/>
  <c r="EE41" i="4"/>
  <c r="ED41" i="4"/>
  <c r="EC41" i="4"/>
  <c r="EB41" i="4"/>
  <c r="EA41" i="4"/>
  <c r="DZ41" i="4"/>
  <c r="DY41" i="4"/>
  <c r="DX41" i="4"/>
  <c r="DW41" i="4"/>
  <c r="DV41" i="4"/>
  <c r="DU41" i="4"/>
  <c r="DT41" i="4"/>
  <c r="DS41" i="4"/>
  <c r="DR41" i="4"/>
  <c r="DQ41" i="4"/>
  <c r="DP41" i="4"/>
  <c r="DO41" i="4"/>
  <c r="DN41" i="4"/>
  <c r="DM41" i="4"/>
  <c r="DL41" i="4"/>
  <c r="DK41" i="4"/>
  <c r="DJ41" i="4"/>
  <c r="DI41" i="4"/>
  <c r="DH41" i="4"/>
  <c r="DG41" i="4"/>
  <c r="DF41" i="4"/>
  <c r="DE41" i="4"/>
  <c r="DD41" i="4"/>
  <c r="DC41" i="4"/>
  <c r="DB41" i="4"/>
  <c r="DA41" i="4"/>
  <c r="CZ41" i="4"/>
  <c r="CY41" i="4"/>
  <c r="CX41" i="4"/>
  <c r="CW41" i="4"/>
  <c r="CV41" i="4"/>
  <c r="CU41" i="4"/>
  <c r="CT41" i="4"/>
  <c r="CS41" i="4"/>
  <c r="A40" i="5"/>
  <c r="EF40" i="4"/>
  <c r="EE40" i="4"/>
  <c r="ED40" i="4"/>
  <c r="EC40" i="4"/>
  <c r="EB40" i="4"/>
  <c r="EA40" i="4"/>
  <c r="DZ40" i="4"/>
  <c r="DY40" i="4"/>
  <c r="DX40" i="4"/>
  <c r="DW40" i="4"/>
  <c r="DV40" i="4"/>
  <c r="DU40" i="4"/>
  <c r="DT40" i="4"/>
  <c r="DS40" i="4"/>
  <c r="DR40" i="4"/>
  <c r="DQ40" i="4"/>
  <c r="DP40" i="4"/>
  <c r="DO40" i="4"/>
  <c r="DN40" i="4"/>
  <c r="DM40" i="4"/>
  <c r="DL40" i="4"/>
  <c r="DK40" i="4"/>
  <c r="DJ40" i="4"/>
  <c r="DI40" i="4"/>
  <c r="DH40" i="4"/>
  <c r="DG40" i="4"/>
  <c r="DF40" i="4"/>
  <c r="DE40" i="4"/>
  <c r="DD40" i="4"/>
  <c r="DC40" i="4"/>
  <c r="DB40" i="4"/>
  <c r="DA40" i="4"/>
  <c r="CZ40" i="4"/>
  <c r="CY40" i="4"/>
  <c r="CX40" i="4"/>
  <c r="CW40" i="4"/>
  <c r="CV40" i="4"/>
  <c r="CU40" i="4"/>
  <c r="CT40" i="4"/>
  <c r="CS40" i="4"/>
  <c r="A39" i="5"/>
  <c r="EF39" i="4"/>
  <c r="EE39" i="4"/>
  <c r="ED39" i="4"/>
  <c r="EC39" i="4"/>
  <c r="EB39" i="4"/>
  <c r="EA39" i="4"/>
  <c r="DZ39" i="4"/>
  <c r="DY39" i="4"/>
  <c r="DX39" i="4"/>
  <c r="DW39" i="4"/>
  <c r="DV39" i="4"/>
  <c r="DU39" i="4"/>
  <c r="DT39" i="4"/>
  <c r="DS39" i="4"/>
  <c r="DR39" i="4"/>
  <c r="DQ39" i="4"/>
  <c r="DP39" i="4"/>
  <c r="DO39" i="4"/>
  <c r="DN39" i="4"/>
  <c r="DM39" i="4"/>
  <c r="DL39" i="4"/>
  <c r="DK39" i="4"/>
  <c r="DJ39" i="4"/>
  <c r="DI39" i="4"/>
  <c r="DH39" i="4"/>
  <c r="DG39" i="4"/>
  <c r="DF39" i="4"/>
  <c r="DE39" i="4"/>
  <c r="DD39" i="4"/>
  <c r="DC39" i="4"/>
  <c r="DB39" i="4"/>
  <c r="DA39" i="4"/>
  <c r="CZ39" i="4"/>
  <c r="CY39" i="4"/>
  <c r="CX39" i="4"/>
  <c r="CW39" i="4"/>
  <c r="CV39" i="4"/>
  <c r="CU39" i="4"/>
  <c r="CT39" i="4"/>
  <c r="CS39" i="4"/>
  <c r="A38" i="5"/>
  <c r="EF38" i="4"/>
  <c r="EE38" i="4"/>
  <c r="ED38" i="4"/>
  <c r="EC38" i="4"/>
  <c r="EB38" i="4"/>
  <c r="EA38" i="4"/>
  <c r="DZ38" i="4"/>
  <c r="DY38" i="4"/>
  <c r="DX38" i="4"/>
  <c r="DW38" i="4"/>
  <c r="DV38" i="4"/>
  <c r="DU38" i="4"/>
  <c r="DT38" i="4"/>
  <c r="DS38" i="4"/>
  <c r="DR38" i="4"/>
  <c r="DQ38" i="4"/>
  <c r="DP38" i="4"/>
  <c r="DO38" i="4"/>
  <c r="DN38" i="4"/>
  <c r="DM38" i="4"/>
  <c r="DL38" i="4"/>
  <c r="DK38" i="4"/>
  <c r="DJ38" i="4"/>
  <c r="DI38" i="4"/>
  <c r="DH38" i="4"/>
  <c r="DG38" i="4"/>
  <c r="DF38" i="4"/>
  <c r="DE38" i="4"/>
  <c r="DD38" i="4"/>
  <c r="DC38" i="4"/>
  <c r="DB38" i="4"/>
  <c r="DA38" i="4"/>
  <c r="CZ38" i="4"/>
  <c r="CY38" i="4"/>
  <c r="CX38" i="4"/>
  <c r="CW38" i="4"/>
  <c r="CV38" i="4"/>
  <c r="CU38" i="4"/>
  <c r="CT38" i="4"/>
  <c r="CS38" i="4"/>
  <c r="A37" i="5"/>
  <c r="EF37" i="4"/>
  <c r="EE37" i="4"/>
  <c r="ED37" i="4"/>
  <c r="EC37" i="4"/>
  <c r="EB37" i="4"/>
  <c r="EA37" i="4"/>
  <c r="DZ37" i="4"/>
  <c r="DY37" i="4"/>
  <c r="DX37" i="4"/>
  <c r="DW37" i="4"/>
  <c r="DV37" i="4"/>
  <c r="DU37" i="4"/>
  <c r="DT37" i="4"/>
  <c r="DS37" i="4"/>
  <c r="DR37" i="4"/>
  <c r="DQ37" i="4"/>
  <c r="DP37" i="4"/>
  <c r="DO37" i="4"/>
  <c r="DN37" i="4"/>
  <c r="DM37" i="4"/>
  <c r="DL37" i="4"/>
  <c r="DK37" i="4"/>
  <c r="DJ37" i="4"/>
  <c r="DI37" i="4"/>
  <c r="DH37" i="4"/>
  <c r="DG37" i="4"/>
  <c r="DF37" i="4"/>
  <c r="DE37" i="4"/>
  <c r="DD37" i="4"/>
  <c r="DC37" i="4"/>
  <c r="DB37" i="4"/>
  <c r="DA37" i="4"/>
  <c r="CZ37" i="4"/>
  <c r="CY37" i="4"/>
  <c r="CX37" i="4"/>
  <c r="CW37" i="4"/>
  <c r="CV37" i="4"/>
  <c r="CU37" i="4"/>
  <c r="CT37" i="4"/>
  <c r="CS37" i="4"/>
  <c r="A36" i="5"/>
  <c r="EF36" i="4"/>
  <c r="EE36" i="4"/>
  <c r="ED36" i="4"/>
  <c r="EC36" i="4"/>
  <c r="EB36" i="4"/>
  <c r="EA36" i="4"/>
  <c r="DZ36" i="4"/>
  <c r="DY36" i="4"/>
  <c r="DX36" i="4"/>
  <c r="DW36" i="4"/>
  <c r="DV36" i="4"/>
  <c r="DU36" i="4"/>
  <c r="DT36" i="4"/>
  <c r="DS36" i="4"/>
  <c r="DR36" i="4"/>
  <c r="DQ36" i="4"/>
  <c r="DP36" i="4"/>
  <c r="DO36" i="4"/>
  <c r="DN36" i="4"/>
  <c r="DM36" i="4"/>
  <c r="DL36" i="4"/>
  <c r="DK36" i="4"/>
  <c r="DJ36" i="4"/>
  <c r="DI36" i="4"/>
  <c r="DH36" i="4"/>
  <c r="DG36" i="4"/>
  <c r="DF36" i="4"/>
  <c r="DE36" i="4"/>
  <c r="DD36" i="4"/>
  <c r="DC36" i="4"/>
  <c r="DB36" i="4"/>
  <c r="DA36" i="4"/>
  <c r="CZ36" i="4"/>
  <c r="CY36" i="4"/>
  <c r="CX36" i="4"/>
  <c r="CW36" i="4"/>
  <c r="CV36" i="4"/>
  <c r="CU36" i="4"/>
  <c r="CT36" i="4"/>
  <c r="CS36" i="4"/>
  <c r="A35" i="5"/>
  <c r="EF35" i="4"/>
  <c r="EE35" i="4"/>
  <c r="ED35" i="4"/>
  <c r="EC35" i="4"/>
  <c r="EB35" i="4"/>
  <c r="EA35" i="4"/>
  <c r="DZ35" i="4"/>
  <c r="DY35" i="4"/>
  <c r="DX35" i="4"/>
  <c r="DW35" i="4"/>
  <c r="DV35" i="4"/>
  <c r="DU35" i="4"/>
  <c r="DT35" i="4"/>
  <c r="DS35" i="4"/>
  <c r="DR35" i="4"/>
  <c r="DQ35" i="4"/>
  <c r="DP35" i="4"/>
  <c r="DO35" i="4"/>
  <c r="DN35" i="4"/>
  <c r="DM35" i="4"/>
  <c r="DL35" i="4"/>
  <c r="DK35" i="4"/>
  <c r="DJ35" i="4"/>
  <c r="DI35" i="4"/>
  <c r="DH35" i="4"/>
  <c r="DG35" i="4"/>
  <c r="DF35" i="4"/>
  <c r="DE35" i="4"/>
  <c r="DD35" i="4"/>
  <c r="DC35" i="4"/>
  <c r="DB35" i="4"/>
  <c r="DA35" i="4"/>
  <c r="CZ35" i="4"/>
  <c r="CY35" i="4"/>
  <c r="CX35" i="4"/>
  <c r="CW35" i="4"/>
  <c r="CV35" i="4"/>
  <c r="CU35" i="4"/>
  <c r="CT35" i="4"/>
  <c r="CS35" i="4"/>
  <c r="A34" i="5"/>
  <c r="EF34" i="4"/>
  <c r="EE34" i="4"/>
  <c r="ED34" i="4"/>
  <c r="EC34" i="4"/>
  <c r="EB34" i="4"/>
  <c r="EA34" i="4"/>
  <c r="DZ34" i="4"/>
  <c r="DY34" i="4"/>
  <c r="DX34" i="4"/>
  <c r="DW34" i="4"/>
  <c r="DV34" i="4"/>
  <c r="DU34" i="4"/>
  <c r="DT34" i="4"/>
  <c r="DS34" i="4"/>
  <c r="DR34" i="4"/>
  <c r="DQ34" i="4"/>
  <c r="DP34" i="4"/>
  <c r="DO34" i="4"/>
  <c r="DN34" i="4"/>
  <c r="DM34" i="4"/>
  <c r="DL34" i="4"/>
  <c r="DK34" i="4"/>
  <c r="DJ34" i="4"/>
  <c r="DI34" i="4"/>
  <c r="DH34" i="4"/>
  <c r="DG34" i="4"/>
  <c r="DF34" i="4"/>
  <c r="DE34" i="4"/>
  <c r="DD34" i="4"/>
  <c r="DC34" i="4"/>
  <c r="DB34" i="4"/>
  <c r="DA34" i="4"/>
  <c r="CZ34" i="4"/>
  <c r="CY34" i="4"/>
  <c r="CX34" i="4"/>
  <c r="CW34" i="4"/>
  <c r="CV34" i="4"/>
  <c r="CU34" i="4"/>
  <c r="CT34" i="4"/>
  <c r="CS34" i="4"/>
  <c r="A33" i="5"/>
  <c r="EF33" i="4"/>
  <c r="EE33" i="4"/>
  <c r="ED33" i="4"/>
  <c r="EC33" i="4"/>
  <c r="EB33" i="4"/>
  <c r="EA33" i="4"/>
  <c r="DZ33" i="4"/>
  <c r="DY33" i="4"/>
  <c r="DX33" i="4"/>
  <c r="DW33" i="4"/>
  <c r="DV33" i="4"/>
  <c r="DU33" i="4"/>
  <c r="DT33" i="4"/>
  <c r="DS33" i="4"/>
  <c r="DR33" i="4"/>
  <c r="DQ33" i="4"/>
  <c r="DP33" i="4"/>
  <c r="DO33" i="4"/>
  <c r="DN33" i="4"/>
  <c r="DM33" i="4"/>
  <c r="DL33" i="4"/>
  <c r="DK33" i="4"/>
  <c r="DJ33" i="4"/>
  <c r="DI33" i="4"/>
  <c r="DH33" i="4"/>
  <c r="DG33" i="4"/>
  <c r="DF33" i="4"/>
  <c r="DE33" i="4"/>
  <c r="DD33" i="4"/>
  <c r="DC33" i="4"/>
  <c r="DB33" i="4"/>
  <c r="DA33" i="4"/>
  <c r="CZ33" i="4"/>
  <c r="CY33" i="4"/>
  <c r="CX33" i="4"/>
  <c r="CW33" i="4"/>
  <c r="CV33" i="4"/>
  <c r="CU33" i="4"/>
  <c r="CT33" i="4"/>
  <c r="CS33" i="4"/>
  <c r="A32" i="5"/>
  <c r="EF32" i="4"/>
  <c r="EE32" i="4"/>
  <c r="ED32" i="4"/>
  <c r="EC32" i="4"/>
  <c r="EB32" i="4"/>
  <c r="EA32" i="4"/>
  <c r="DZ32" i="4"/>
  <c r="DY32" i="4"/>
  <c r="DX32" i="4"/>
  <c r="DW32" i="4"/>
  <c r="DV32" i="4"/>
  <c r="DU32" i="4"/>
  <c r="DT32" i="4"/>
  <c r="DS32" i="4"/>
  <c r="DR32" i="4"/>
  <c r="DQ32" i="4"/>
  <c r="DP32" i="4"/>
  <c r="DO32" i="4"/>
  <c r="DN32" i="4"/>
  <c r="DM32" i="4"/>
  <c r="DL32" i="4"/>
  <c r="DK32" i="4"/>
  <c r="DJ32" i="4"/>
  <c r="DI32" i="4"/>
  <c r="DH32" i="4"/>
  <c r="DG32" i="4"/>
  <c r="DF32" i="4"/>
  <c r="DE32" i="4"/>
  <c r="DD32" i="4"/>
  <c r="DC32" i="4"/>
  <c r="DB32" i="4"/>
  <c r="DA32" i="4"/>
  <c r="CZ32" i="4"/>
  <c r="CY32" i="4"/>
  <c r="CX32" i="4"/>
  <c r="CW32" i="4"/>
  <c r="CV32" i="4"/>
  <c r="CU32" i="4"/>
  <c r="CT32" i="4"/>
  <c r="CS32" i="4"/>
  <c r="A31" i="5"/>
  <c r="EF31" i="4"/>
  <c r="EE31" i="4"/>
  <c r="ED31" i="4"/>
  <c r="EC31" i="4"/>
  <c r="EB31" i="4"/>
  <c r="EA31" i="4"/>
  <c r="DZ31" i="4"/>
  <c r="DY31" i="4"/>
  <c r="DX31" i="4"/>
  <c r="DW31" i="4"/>
  <c r="DV31" i="4"/>
  <c r="DU31" i="4"/>
  <c r="DT31" i="4"/>
  <c r="DS31" i="4"/>
  <c r="DR31" i="4"/>
  <c r="DQ31" i="4"/>
  <c r="DP31" i="4"/>
  <c r="DO31" i="4"/>
  <c r="DN31" i="4"/>
  <c r="DM31" i="4"/>
  <c r="DL31" i="4"/>
  <c r="DK31" i="4"/>
  <c r="DJ31" i="4"/>
  <c r="DI31" i="4"/>
  <c r="DH31" i="4"/>
  <c r="DG31" i="4"/>
  <c r="DF31" i="4"/>
  <c r="DE31" i="4"/>
  <c r="DD31" i="4"/>
  <c r="DC31" i="4"/>
  <c r="DB31" i="4"/>
  <c r="DA31" i="4"/>
  <c r="CZ31" i="4"/>
  <c r="CY31" i="4"/>
  <c r="CX31" i="4"/>
  <c r="CW31" i="4"/>
  <c r="CV31" i="4"/>
  <c r="CU31" i="4"/>
  <c r="CT31" i="4"/>
  <c r="CS31" i="4"/>
  <c r="A30" i="5"/>
  <c r="EF30" i="4"/>
  <c r="EE30" i="4"/>
  <c r="ED30" i="4"/>
  <c r="EC30" i="4"/>
  <c r="EB30" i="4"/>
  <c r="EA30" i="4"/>
  <c r="DZ30" i="4"/>
  <c r="DY30" i="4"/>
  <c r="DX30" i="4"/>
  <c r="DW30" i="4"/>
  <c r="DV30" i="4"/>
  <c r="DU30" i="4"/>
  <c r="DT30" i="4"/>
  <c r="DS30" i="4"/>
  <c r="DR30" i="4"/>
  <c r="DQ30" i="4"/>
  <c r="DP30" i="4"/>
  <c r="DO30" i="4"/>
  <c r="DN30" i="4"/>
  <c r="DM30" i="4"/>
  <c r="DL30" i="4"/>
  <c r="DK30" i="4"/>
  <c r="DJ30" i="4"/>
  <c r="DI30" i="4"/>
  <c r="DH30" i="4"/>
  <c r="DG30" i="4"/>
  <c r="DF30" i="4"/>
  <c r="DE30" i="4"/>
  <c r="DD30" i="4"/>
  <c r="DC30" i="4"/>
  <c r="DB30" i="4"/>
  <c r="DA30" i="4"/>
  <c r="CZ30" i="4"/>
  <c r="CY30" i="4"/>
  <c r="CX30" i="4"/>
  <c r="CW30" i="4"/>
  <c r="CV30" i="4"/>
  <c r="CU30" i="4"/>
  <c r="CT30" i="4"/>
  <c r="CS30" i="4"/>
  <c r="A29" i="5"/>
  <c r="EF29" i="4"/>
  <c r="EE29" i="4"/>
  <c r="ED29" i="4"/>
  <c r="EC29" i="4"/>
  <c r="EB29" i="4"/>
  <c r="EA29" i="4"/>
  <c r="DZ29" i="4"/>
  <c r="DY29" i="4"/>
  <c r="DX29" i="4"/>
  <c r="DW29" i="4"/>
  <c r="DV29" i="4"/>
  <c r="DU29" i="4"/>
  <c r="DT29" i="4"/>
  <c r="DS29" i="4"/>
  <c r="DR29" i="4"/>
  <c r="DQ29" i="4"/>
  <c r="DP29" i="4"/>
  <c r="DO29" i="4"/>
  <c r="DN29" i="4"/>
  <c r="DM29" i="4"/>
  <c r="DL29" i="4"/>
  <c r="DK29" i="4"/>
  <c r="DJ29" i="4"/>
  <c r="DI29" i="4"/>
  <c r="DH29" i="4"/>
  <c r="DG29" i="4"/>
  <c r="DF29" i="4"/>
  <c r="DE29" i="4"/>
  <c r="DD29" i="4"/>
  <c r="DC29" i="4"/>
  <c r="DB29" i="4"/>
  <c r="DA29" i="4"/>
  <c r="CZ29" i="4"/>
  <c r="CY29" i="4"/>
  <c r="CX29" i="4"/>
  <c r="CW29" i="4"/>
  <c r="CV29" i="4"/>
  <c r="CU29" i="4"/>
  <c r="CT29" i="4"/>
  <c r="CS29" i="4"/>
  <c r="A28" i="5"/>
  <c r="EF28" i="4"/>
  <c r="EE28" i="4"/>
  <c r="ED28" i="4"/>
  <c r="EC28" i="4"/>
  <c r="EB28" i="4"/>
  <c r="EA28" i="4"/>
  <c r="DZ28" i="4"/>
  <c r="DY28" i="4"/>
  <c r="DX28" i="4"/>
  <c r="DW28" i="4"/>
  <c r="DV28" i="4"/>
  <c r="DU28" i="4"/>
  <c r="DT28" i="4"/>
  <c r="DS28" i="4"/>
  <c r="DR28" i="4"/>
  <c r="DQ28" i="4"/>
  <c r="DP28" i="4"/>
  <c r="DO28" i="4"/>
  <c r="DN28" i="4"/>
  <c r="DM28" i="4"/>
  <c r="DL28" i="4"/>
  <c r="DK28" i="4"/>
  <c r="DJ28" i="4"/>
  <c r="DI28" i="4"/>
  <c r="DH28" i="4"/>
  <c r="DG28" i="4"/>
  <c r="DF28" i="4"/>
  <c r="DE28" i="4"/>
  <c r="DD28" i="4"/>
  <c r="DC28" i="4"/>
  <c r="DB28" i="4"/>
  <c r="DA28" i="4"/>
  <c r="CZ28" i="4"/>
  <c r="CY28" i="4"/>
  <c r="CX28" i="4"/>
  <c r="CW28" i="4"/>
  <c r="CV28" i="4"/>
  <c r="CU28" i="4"/>
  <c r="CT28" i="4"/>
  <c r="CS28" i="4"/>
  <c r="A27" i="5"/>
  <c r="EF27" i="4"/>
  <c r="EE27" i="4"/>
  <c r="ED27" i="4"/>
  <c r="EC27" i="4"/>
  <c r="EB27" i="4"/>
  <c r="EA27" i="4"/>
  <c r="DZ27" i="4"/>
  <c r="DY27" i="4"/>
  <c r="DX27" i="4"/>
  <c r="DW27" i="4"/>
  <c r="DV27" i="4"/>
  <c r="DU27" i="4"/>
  <c r="DT27" i="4"/>
  <c r="DS27" i="4"/>
  <c r="DR27" i="4"/>
  <c r="DQ27" i="4"/>
  <c r="DP27" i="4"/>
  <c r="DO27" i="4"/>
  <c r="DN27" i="4"/>
  <c r="DM27" i="4"/>
  <c r="DL27" i="4"/>
  <c r="DK27" i="4"/>
  <c r="DJ27" i="4"/>
  <c r="DI27" i="4"/>
  <c r="DH27" i="4"/>
  <c r="DG27" i="4"/>
  <c r="DF27" i="4"/>
  <c r="DE27" i="4"/>
  <c r="DD27" i="4"/>
  <c r="DC27" i="4"/>
  <c r="DB27" i="4"/>
  <c r="DA27" i="4"/>
  <c r="CZ27" i="4"/>
  <c r="CY27" i="4"/>
  <c r="CX27" i="4"/>
  <c r="CW27" i="4"/>
  <c r="CV27" i="4"/>
  <c r="CU27" i="4"/>
  <c r="CT27" i="4"/>
  <c r="CS27" i="4"/>
  <c r="A26" i="5"/>
  <c r="EF26" i="4"/>
  <c r="EE26" i="4"/>
  <c r="ED26" i="4"/>
  <c r="EC26" i="4"/>
  <c r="EB26" i="4"/>
  <c r="EA26" i="4"/>
  <c r="DZ26" i="4"/>
  <c r="DY26" i="4"/>
  <c r="DX26" i="4"/>
  <c r="DW26" i="4"/>
  <c r="DV26" i="4"/>
  <c r="DU26" i="4"/>
  <c r="DT26" i="4"/>
  <c r="DS26" i="4"/>
  <c r="DR26" i="4"/>
  <c r="DQ26" i="4"/>
  <c r="DP26" i="4"/>
  <c r="DO26" i="4"/>
  <c r="DN26" i="4"/>
  <c r="DM26" i="4"/>
  <c r="DL26" i="4"/>
  <c r="DK26" i="4"/>
  <c r="DJ26" i="4"/>
  <c r="DI26" i="4"/>
  <c r="DH26" i="4"/>
  <c r="DG26" i="4"/>
  <c r="DF26" i="4"/>
  <c r="DE26" i="4"/>
  <c r="DD26" i="4"/>
  <c r="DC26" i="4"/>
  <c r="DB26" i="4"/>
  <c r="DA26" i="4"/>
  <c r="CZ26" i="4"/>
  <c r="CY26" i="4"/>
  <c r="CX26" i="4"/>
  <c r="CW26" i="4"/>
  <c r="CV26" i="4"/>
  <c r="CU26" i="4"/>
  <c r="CT26" i="4"/>
  <c r="CS26" i="4"/>
  <c r="A25" i="5"/>
  <c r="EF25" i="4"/>
  <c r="EE25" i="4"/>
  <c r="ED25" i="4"/>
  <c r="EC25" i="4"/>
  <c r="EB25" i="4"/>
  <c r="EA25" i="4"/>
  <c r="DZ25" i="4"/>
  <c r="DY25" i="4"/>
  <c r="DX25" i="4"/>
  <c r="DW25" i="4"/>
  <c r="DV25" i="4"/>
  <c r="DU25" i="4"/>
  <c r="DT25" i="4"/>
  <c r="DS25" i="4"/>
  <c r="DR25" i="4"/>
  <c r="DQ25" i="4"/>
  <c r="DP25" i="4"/>
  <c r="DO25" i="4"/>
  <c r="DN25" i="4"/>
  <c r="DM25" i="4"/>
  <c r="DL25" i="4"/>
  <c r="DK25" i="4"/>
  <c r="DJ25" i="4"/>
  <c r="DI25" i="4"/>
  <c r="DH25" i="4"/>
  <c r="DG25" i="4"/>
  <c r="DF25" i="4"/>
  <c r="DE25" i="4"/>
  <c r="DD25" i="4"/>
  <c r="DC25" i="4"/>
  <c r="DB25" i="4"/>
  <c r="DA25" i="4"/>
  <c r="CZ25" i="4"/>
  <c r="CY25" i="4"/>
  <c r="CX25" i="4"/>
  <c r="CW25" i="4"/>
  <c r="CV25" i="4"/>
  <c r="CU25" i="4"/>
  <c r="CT25" i="4"/>
  <c r="CS25" i="4"/>
  <c r="A24" i="5"/>
  <c r="EF24" i="4"/>
  <c r="EE24" i="4"/>
  <c r="ED24" i="4"/>
  <c r="EC24" i="4"/>
  <c r="EB24" i="4"/>
  <c r="EA24" i="4"/>
  <c r="DZ24" i="4"/>
  <c r="DY24" i="4"/>
  <c r="DX24" i="4"/>
  <c r="DW24" i="4"/>
  <c r="DV24" i="4"/>
  <c r="DU24" i="4"/>
  <c r="DT24" i="4"/>
  <c r="DS24" i="4"/>
  <c r="DR24" i="4"/>
  <c r="DQ24" i="4"/>
  <c r="DP24" i="4"/>
  <c r="DO24" i="4"/>
  <c r="DN24" i="4"/>
  <c r="DM24" i="4"/>
  <c r="DL24" i="4"/>
  <c r="DK24" i="4"/>
  <c r="DJ24" i="4"/>
  <c r="DI24" i="4"/>
  <c r="DH24" i="4"/>
  <c r="DG24" i="4"/>
  <c r="DF24" i="4"/>
  <c r="DE24" i="4"/>
  <c r="DD24" i="4"/>
  <c r="DC24" i="4"/>
  <c r="DB24" i="4"/>
  <c r="DA24" i="4"/>
  <c r="CZ24" i="4"/>
  <c r="CY24" i="4"/>
  <c r="CX24" i="4"/>
  <c r="CW24" i="4"/>
  <c r="CV24" i="4"/>
  <c r="CU24" i="4"/>
  <c r="CT24" i="4"/>
  <c r="CS24" i="4"/>
  <c r="A23" i="5"/>
  <c r="EF23" i="4"/>
  <c r="EE23" i="4"/>
  <c r="ED23" i="4"/>
  <c r="EC23" i="4"/>
  <c r="EB23" i="4"/>
  <c r="EA23" i="4"/>
  <c r="DZ23" i="4"/>
  <c r="DY23" i="4"/>
  <c r="DX23" i="4"/>
  <c r="DW23" i="4"/>
  <c r="DV23" i="4"/>
  <c r="DU23" i="4"/>
  <c r="DT23" i="4"/>
  <c r="DS23" i="4"/>
  <c r="DR23" i="4"/>
  <c r="DQ23" i="4"/>
  <c r="DP23" i="4"/>
  <c r="DO23" i="4"/>
  <c r="DN23" i="4"/>
  <c r="DM23" i="4"/>
  <c r="DL23" i="4"/>
  <c r="DK23" i="4"/>
  <c r="DJ23" i="4"/>
  <c r="DI23" i="4"/>
  <c r="DH23" i="4"/>
  <c r="DG23" i="4"/>
  <c r="DF23" i="4"/>
  <c r="DE23" i="4"/>
  <c r="DD23" i="4"/>
  <c r="DC23" i="4"/>
  <c r="DB23" i="4"/>
  <c r="DA23" i="4"/>
  <c r="CZ23" i="4"/>
  <c r="CY23" i="4"/>
  <c r="CX23" i="4"/>
  <c r="CW23" i="4"/>
  <c r="CV23" i="4"/>
  <c r="CU23" i="4"/>
  <c r="CT23" i="4"/>
  <c r="CS23" i="4"/>
  <c r="A22" i="5"/>
  <c r="EF22" i="4"/>
  <c r="EE22" i="4"/>
  <c r="ED22" i="4"/>
  <c r="EC22" i="4"/>
  <c r="EB22" i="4"/>
  <c r="EA22" i="4"/>
  <c r="DZ22" i="4"/>
  <c r="DY22" i="4"/>
  <c r="DX22" i="4"/>
  <c r="DW22" i="4"/>
  <c r="DV22" i="4"/>
  <c r="DU22" i="4"/>
  <c r="DT22" i="4"/>
  <c r="DS22" i="4"/>
  <c r="DR22" i="4"/>
  <c r="DQ22" i="4"/>
  <c r="DP22" i="4"/>
  <c r="DO22" i="4"/>
  <c r="DN22" i="4"/>
  <c r="DM22" i="4"/>
  <c r="DL22" i="4"/>
  <c r="DK22" i="4"/>
  <c r="DJ22" i="4"/>
  <c r="DI22" i="4"/>
  <c r="DH22" i="4"/>
  <c r="DG22" i="4"/>
  <c r="DF22" i="4"/>
  <c r="DE22" i="4"/>
  <c r="DD22" i="4"/>
  <c r="DC22" i="4"/>
  <c r="DB22" i="4"/>
  <c r="DA22" i="4"/>
  <c r="CZ22" i="4"/>
  <c r="CY22" i="4"/>
  <c r="CX22" i="4"/>
  <c r="CW22" i="4"/>
  <c r="CV22" i="4"/>
  <c r="CU22" i="4"/>
  <c r="CT22" i="4"/>
  <c r="CS22" i="4"/>
  <c r="A21" i="5"/>
  <c r="EF21" i="4"/>
  <c r="EE21" i="4"/>
  <c r="ED21" i="4"/>
  <c r="EC21" i="4"/>
  <c r="EB21" i="4"/>
  <c r="EA21" i="4"/>
  <c r="DZ21" i="4"/>
  <c r="DY21" i="4"/>
  <c r="DX21" i="4"/>
  <c r="DW21" i="4"/>
  <c r="DV21" i="4"/>
  <c r="DU21" i="4"/>
  <c r="DT21" i="4"/>
  <c r="DS21" i="4"/>
  <c r="DR21" i="4"/>
  <c r="DQ21" i="4"/>
  <c r="DP21" i="4"/>
  <c r="DO21" i="4"/>
  <c r="DN21" i="4"/>
  <c r="DM21" i="4"/>
  <c r="DL21" i="4"/>
  <c r="DK21" i="4"/>
  <c r="DJ21" i="4"/>
  <c r="DI21" i="4"/>
  <c r="DH21" i="4"/>
  <c r="DG21" i="4"/>
  <c r="DF21" i="4"/>
  <c r="DE21" i="4"/>
  <c r="DD21" i="4"/>
  <c r="DC21" i="4"/>
  <c r="DB21" i="4"/>
  <c r="DA21" i="4"/>
  <c r="CZ21" i="4"/>
  <c r="CY21" i="4"/>
  <c r="CX21" i="4"/>
  <c r="CW21" i="4"/>
  <c r="CV21" i="4"/>
  <c r="CU21" i="4"/>
  <c r="CT21" i="4"/>
  <c r="CS21" i="4"/>
  <c r="A20" i="5"/>
  <c r="EF20" i="4"/>
  <c r="EE20" i="4"/>
  <c r="ED20" i="4"/>
  <c r="EC20" i="4"/>
  <c r="EB20" i="4"/>
  <c r="EA20" i="4"/>
  <c r="DZ20" i="4"/>
  <c r="DY20" i="4"/>
  <c r="DX20" i="4"/>
  <c r="DW20" i="4"/>
  <c r="DV20" i="4"/>
  <c r="DU20" i="4"/>
  <c r="DT20" i="4"/>
  <c r="DS20" i="4"/>
  <c r="DR20" i="4"/>
  <c r="DQ20" i="4"/>
  <c r="DP20" i="4"/>
  <c r="DO20" i="4"/>
  <c r="DN20" i="4"/>
  <c r="DM20" i="4"/>
  <c r="DL20" i="4"/>
  <c r="DK20" i="4"/>
  <c r="DJ20" i="4"/>
  <c r="DI20" i="4"/>
  <c r="DH20" i="4"/>
  <c r="DG20" i="4"/>
  <c r="DF20" i="4"/>
  <c r="DE20" i="4"/>
  <c r="DD20" i="4"/>
  <c r="DC20" i="4"/>
  <c r="DB20" i="4"/>
  <c r="DA20" i="4"/>
  <c r="CZ20" i="4"/>
  <c r="CY20" i="4"/>
  <c r="CX20" i="4"/>
  <c r="CW20" i="4"/>
  <c r="CV20" i="4"/>
  <c r="CU20" i="4"/>
  <c r="CT20" i="4"/>
  <c r="CS20" i="4"/>
  <c r="A19" i="5"/>
  <c r="EF19" i="4"/>
  <c r="EE19" i="4"/>
  <c r="ED19" i="4"/>
  <c r="EC19" i="4"/>
  <c r="EB19" i="4"/>
  <c r="EA19" i="4"/>
  <c r="DZ19" i="4"/>
  <c r="DY19" i="4"/>
  <c r="DX19" i="4"/>
  <c r="DW19" i="4"/>
  <c r="DV19" i="4"/>
  <c r="DU19" i="4"/>
  <c r="DT19" i="4"/>
  <c r="DS19" i="4"/>
  <c r="DR19" i="4"/>
  <c r="DQ19" i="4"/>
  <c r="DP19" i="4"/>
  <c r="DO19" i="4"/>
  <c r="DN19" i="4"/>
  <c r="DM19" i="4"/>
  <c r="DL19" i="4"/>
  <c r="DK19" i="4"/>
  <c r="DJ19" i="4"/>
  <c r="DI19" i="4"/>
  <c r="DH19" i="4"/>
  <c r="DG19" i="4"/>
  <c r="DF19" i="4"/>
  <c r="DE19" i="4"/>
  <c r="DD19" i="4"/>
  <c r="DC19" i="4"/>
  <c r="DB19" i="4"/>
  <c r="DA19" i="4"/>
  <c r="CZ19" i="4"/>
  <c r="CY19" i="4"/>
  <c r="CX19" i="4"/>
  <c r="CW19" i="4"/>
  <c r="CV19" i="4"/>
  <c r="CU19" i="4"/>
  <c r="CT19" i="4"/>
  <c r="CS19" i="4"/>
  <c r="A18" i="5"/>
  <c r="EF18" i="4"/>
  <c r="EE18" i="4"/>
  <c r="ED18" i="4"/>
  <c r="EC18" i="4"/>
  <c r="EB18" i="4"/>
  <c r="EA18" i="4"/>
  <c r="DZ18" i="4"/>
  <c r="DY18" i="4"/>
  <c r="DX18" i="4"/>
  <c r="DW18" i="4"/>
  <c r="DV18" i="4"/>
  <c r="DU18" i="4"/>
  <c r="DT18" i="4"/>
  <c r="DS18" i="4"/>
  <c r="DR18" i="4"/>
  <c r="DQ18" i="4"/>
  <c r="DP18" i="4"/>
  <c r="DO18" i="4"/>
  <c r="DN18" i="4"/>
  <c r="DM18" i="4"/>
  <c r="DL18" i="4"/>
  <c r="DK18" i="4"/>
  <c r="DJ18" i="4"/>
  <c r="DI18" i="4"/>
  <c r="DH18" i="4"/>
  <c r="DG18" i="4"/>
  <c r="DF18" i="4"/>
  <c r="DE18" i="4"/>
  <c r="DD18" i="4"/>
  <c r="DC18" i="4"/>
  <c r="DB18" i="4"/>
  <c r="DA18" i="4"/>
  <c r="CZ18" i="4"/>
  <c r="CY18" i="4"/>
  <c r="CX18" i="4"/>
  <c r="CW18" i="4"/>
  <c r="CV18" i="4"/>
  <c r="CU18" i="4"/>
  <c r="CT18" i="4"/>
  <c r="CS18" i="4"/>
  <c r="A17" i="5"/>
  <c r="EF17" i="4"/>
  <c r="EE17" i="4"/>
  <c r="ED17" i="4"/>
  <c r="EC17" i="4"/>
  <c r="EB17" i="4"/>
  <c r="EA17" i="4"/>
  <c r="DZ17" i="4"/>
  <c r="DY17" i="4"/>
  <c r="DX17" i="4"/>
  <c r="DW17" i="4"/>
  <c r="DV17" i="4"/>
  <c r="DU17" i="4"/>
  <c r="DT17" i="4"/>
  <c r="DS17" i="4"/>
  <c r="DR17" i="4"/>
  <c r="DQ17" i="4"/>
  <c r="DP17" i="4"/>
  <c r="DO17" i="4"/>
  <c r="DN17" i="4"/>
  <c r="DM17" i="4"/>
  <c r="DL17" i="4"/>
  <c r="DK17" i="4"/>
  <c r="DJ17" i="4"/>
  <c r="DI17" i="4"/>
  <c r="DH17" i="4"/>
  <c r="DG17" i="4"/>
  <c r="DF17" i="4"/>
  <c r="DE17" i="4"/>
  <c r="DD17" i="4"/>
  <c r="DC17" i="4"/>
  <c r="DB17" i="4"/>
  <c r="DA17" i="4"/>
  <c r="CZ17" i="4"/>
  <c r="CY17" i="4"/>
  <c r="CX17" i="4"/>
  <c r="CW17" i="4"/>
  <c r="CV17" i="4"/>
  <c r="CU17" i="4"/>
  <c r="CT17" i="4"/>
  <c r="CS17" i="4"/>
  <c r="A16" i="5"/>
  <c r="EF16" i="4"/>
  <c r="EE16" i="4"/>
  <c r="ED16" i="4"/>
  <c r="EC16" i="4"/>
  <c r="EB16" i="4"/>
  <c r="EA16" i="4"/>
  <c r="DZ16" i="4"/>
  <c r="DY16" i="4"/>
  <c r="DX16" i="4"/>
  <c r="DW16" i="4"/>
  <c r="DV16" i="4"/>
  <c r="DU16" i="4"/>
  <c r="DT16" i="4"/>
  <c r="DS16" i="4"/>
  <c r="DR16" i="4"/>
  <c r="DQ16" i="4"/>
  <c r="DP16" i="4"/>
  <c r="DO16" i="4"/>
  <c r="DN16" i="4"/>
  <c r="DM16" i="4"/>
  <c r="DL16" i="4"/>
  <c r="DK16" i="4"/>
  <c r="DJ16" i="4"/>
  <c r="DI16" i="4"/>
  <c r="DH16" i="4"/>
  <c r="DG16" i="4"/>
  <c r="DF16" i="4"/>
  <c r="DE16" i="4"/>
  <c r="DD16" i="4"/>
  <c r="DC16" i="4"/>
  <c r="DB16" i="4"/>
  <c r="DA16" i="4"/>
  <c r="CZ16" i="4"/>
  <c r="CY16" i="4"/>
  <c r="CX16" i="4"/>
  <c r="CW16" i="4"/>
  <c r="CV16" i="4"/>
  <c r="CU16" i="4"/>
  <c r="CT16" i="4"/>
  <c r="CS16" i="4"/>
  <c r="A15" i="5"/>
  <c r="EF15" i="4"/>
  <c r="EE15" i="4"/>
  <c r="ED15" i="4"/>
  <c r="EC15" i="4"/>
  <c r="EB15" i="4"/>
  <c r="EA15" i="4"/>
  <c r="DZ15" i="4"/>
  <c r="DY15" i="4"/>
  <c r="DX15" i="4"/>
  <c r="DW15" i="4"/>
  <c r="DV15" i="4"/>
  <c r="DU15" i="4"/>
  <c r="DT15" i="4"/>
  <c r="DS15" i="4"/>
  <c r="DR15" i="4"/>
  <c r="DQ15" i="4"/>
  <c r="DP15" i="4"/>
  <c r="DO15" i="4"/>
  <c r="DN15" i="4"/>
  <c r="DM15" i="4"/>
  <c r="DL15" i="4"/>
  <c r="DK15" i="4"/>
  <c r="DJ15" i="4"/>
  <c r="DI15" i="4"/>
  <c r="DH15" i="4"/>
  <c r="DG15" i="4"/>
  <c r="DF15" i="4"/>
  <c r="DE15" i="4"/>
  <c r="DD15" i="4"/>
  <c r="DC15" i="4"/>
  <c r="DB15" i="4"/>
  <c r="DA15" i="4"/>
  <c r="CZ15" i="4"/>
  <c r="CY15" i="4"/>
  <c r="CX15" i="4"/>
  <c r="CW15" i="4"/>
  <c r="CV15" i="4"/>
  <c r="CU15" i="4"/>
  <c r="CT15" i="4"/>
  <c r="CS15" i="4"/>
  <c r="A14" i="5"/>
  <c r="EF14" i="4"/>
  <c r="EE14" i="4"/>
  <c r="ED14" i="4"/>
  <c r="EC14" i="4"/>
  <c r="EB14" i="4"/>
  <c r="EA14" i="4"/>
  <c r="DZ14" i="4"/>
  <c r="DY14" i="4"/>
  <c r="DX14" i="4"/>
  <c r="DW14" i="4"/>
  <c r="DV14" i="4"/>
  <c r="DU14" i="4"/>
  <c r="DT14" i="4"/>
  <c r="DS14" i="4"/>
  <c r="DR14" i="4"/>
  <c r="DQ14" i="4"/>
  <c r="DP14" i="4"/>
  <c r="DO14" i="4"/>
  <c r="DN14" i="4"/>
  <c r="DM14" i="4"/>
  <c r="DL14" i="4"/>
  <c r="DK14" i="4"/>
  <c r="DJ14" i="4"/>
  <c r="DI14" i="4"/>
  <c r="DH14" i="4"/>
  <c r="DG14" i="4"/>
  <c r="DF14" i="4"/>
  <c r="DE14" i="4"/>
  <c r="DD14" i="4"/>
  <c r="DC14" i="4"/>
  <c r="DB14" i="4"/>
  <c r="DA14" i="4"/>
  <c r="CZ14" i="4"/>
  <c r="CY14" i="4"/>
  <c r="CX14" i="4"/>
  <c r="CW14" i="4"/>
  <c r="CV14" i="4"/>
  <c r="CU14" i="4"/>
  <c r="CT14" i="4"/>
  <c r="CS14" i="4"/>
  <c r="A13" i="5"/>
  <c r="EF13" i="4"/>
  <c r="EE13" i="4"/>
  <c r="ED13" i="4"/>
  <c r="EC13" i="4"/>
  <c r="EB13" i="4"/>
  <c r="EA13" i="4"/>
  <c r="DZ13" i="4"/>
  <c r="DY13" i="4"/>
  <c r="DX13" i="4"/>
  <c r="DW13" i="4"/>
  <c r="DV13" i="4"/>
  <c r="DU13" i="4"/>
  <c r="DT13" i="4"/>
  <c r="DS13" i="4"/>
  <c r="DR13" i="4"/>
  <c r="DQ13" i="4"/>
  <c r="DP13" i="4"/>
  <c r="DO13" i="4"/>
  <c r="DN13" i="4"/>
  <c r="DM13" i="4"/>
  <c r="DL13" i="4"/>
  <c r="DK13" i="4"/>
  <c r="DJ13" i="4"/>
  <c r="DI13" i="4"/>
  <c r="DH13" i="4"/>
  <c r="DG13" i="4"/>
  <c r="DF13" i="4"/>
  <c r="DE13" i="4"/>
  <c r="DD13" i="4"/>
  <c r="DC13" i="4"/>
  <c r="DB13" i="4"/>
  <c r="DA13" i="4"/>
  <c r="CZ13" i="4"/>
  <c r="CY13" i="4"/>
  <c r="CX13" i="4"/>
  <c r="CW13" i="4"/>
  <c r="CV13" i="4"/>
  <c r="CU13" i="4"/>
  <c r="CT13" i="4"/>
  <c r="CS13" i="4"/>
  <c r="A12" i="5"/>
  <c r="EF12" i="4"/>
  <c r="EE12" i="4"/>
  <c r="ED12" i="4"/>
  <c r="EC12" i="4"/>
  <c r="EB12" i="4"/>
  <c r="EA12" i="4"/>
  <c r="DZ12" i="4"/>
  <c r="DY12" i="4"/>
  <c r="DX12" i="4"/>
  <c r="DW12" i="4"/>
  <c r="DV12" i="4"/>
  <c r="DU12" i="4"/>
  <c r="DT12" i="4"/>
  <c r="DS12" i="4"/>
  <c r="DR12" i="4"/>
  <c r="DQ12" i="4"/>
  <c r="DP12" i="4"/>
  <c r="DO12" i="4"/>
  <c r="DN12" i="4"/>
  <c r="DM12" i="4"/>
  <c r="DL12" i="4"/>
  <c r="DK12" i="4"/>
  <c r="DJ12" i="4"/>
  <c r="DI12" i="4"/>
  <c r="DH12" i="4"/>
  <c r="DG12" i="4"/>
  <c r="DF12" i="4"/>
  <c r="DE12" i="4"/>
  <c r="DD12" i="4"/>
  <c r="DC12" i="4"/>
  <c r="DB12" i="4"/>
  <c r="DA12" i="4"/>
  <c r="CZ12" i="4"/>
  <c r="CY12" i="4"/>
  <c r="CX12" i="4"/>
  <c r="CW12" i="4"/>
  <c r="CV12" i="4"/>
  <c r="CU12" i="4"/>
  <c r="CT12" i="4"/>
  <c r="CS12" i="4"/>
  <c r="A11" i="5"/>
  <c r="EF11" i="4"/>
  <c r="EE11" i="4"/>
  <c r="ED11" i="4"/>
  <c r="EC11" i="4"/>
  <c r="EB11" i="4"/>
  <c r="EA11" i="4"/>
  <c r="DZ11" i="4"/>
  <c r="DY11" i="4"/>
  <c r="DX11" i="4"/>
  <c r="DW11" i="4"/>
  <c r="DV11" i="4"/>
  <c r="DU11" i="4"/>
  <c r="DT11" i="4"/>
  <c r="DS11" i="4"/>
  <c r="DR11" i="4"/>
  <c r="DQ11" i="4"/>
  <c r="DP11" i="4"/>
  <c r="DO11" i="4"/>
  <c r="DN11" i="4"/>
  <c r="DM11" i="4"/>
  <c r="DL11" i="4"/>
  <c r="DK11" i="4"/>
  <c r="DJ11" i="4"/>
  <c r="DI11" i="4"/>
  <c r="DH11" i="4"/>
  <c r="DG11" i="4"/>
  <c r="DF11" i="4"/>
  <c r="DE11" i="4"/>
  <c r="DD11" i="4"/>
  <c r="DC11" i="4"/>
  <c r="DB11" i="4"/>
  <c r="DA11" i="4"/>
  <c r="CZ11" i="4"/>
  <c r="CY11" i="4"/>
  <c r="CX11" i="4"/>
  <c r="CW11" i="4"/>
  <c r="CV11" i="4"/>
  <c r="CU11" i="4"/>
  <c r="CT11" i="4"/>
  <c r="CS11" i="4"/>
  <c r="A10" i="5"/>
  <c r="EF10" i="4"/>
  <c r="EE10" i="4"/>
  <c r="ED10" i="4"/>
  <c r="EC10" i="4"/>
  <c r="EB10" i="4"/>
  <c r="EA10" i="4"/>
  <c r="DZ10" i="4"/>
  <c r="DY10" i="4"/>
  <c r="DX10" i="4"/>
  <c r="DW10" i="4"/>
  <c r="DV10" i="4"/>
  <c r="DU10" i="4"/>
  <c r="DT10" i="4"/>
  <c r="DS10" i="4"/>
  <c r="DR10" i="4"/>
  <c r="DQ10" i="4"/>
  <c r="DP10" i="4"/>
  <c r="DO10" i="4"/>
  <c r="DN10" i="4"/>
  <c r="DM10" i="4"/>
  <c r="DL10" i="4"/>
  <c r="DK10" i="4"/>
  <c r="DJ10" i="4"/>
  <c r="DI10" i="4"/>
  <c r="DH10" i="4"/>
  <c r="DG10" i="4"/>
  <c r="DF10" i="4"/>
  <c r="DE10" i="4"/>
  <c r="DD10" i="4"/>
  <c r="DC10" i="4"/>
  <c r="DB10" i="4"/>
  <c r="DA10" i="4"/>
  <c r="CZ10" i="4"/>
  <c r="CY10" i="4"/>
  <c r="CX10" i="4"/>
  <c r="CW10" i="4"/>
  <c r="CV10" i="4"/>
  <c r="CU10" i="4"/>
  <c r="CT10" i="4"/>
  <c r="CS10" i="4"/>
  <c r="A9" i="5"/>
  <c r="EF9" i="4"/>
  <c r="EE9" i="4"/>
  <c r="ED9" i="4"/>
  <c r="EC9" i="4"/>
  <c r="EB9" i="4"/>
  <c r="EA9" i="4"/>
  <c r="DZ9" i="4"/>
  <c r="DY9" i="4"/>
  <c r="DX9" i="4"/>
  <c r="DW9" i="4"/>
  <c r="DV9" i="4"/>
  <c r="DU9" i="4"/>
  <c r="DT9" i="4"/>
  <c r="DS9" i="4"/>
  <c r="DR9" i="4"/>
  <c r="DQ9" i="4"/>
  <c r="DP9" i="4"/>
  <c r="DO9" i="4"/>
  <c r="DN9" i="4"/>
  <c r="DM9" i="4"/>
  <c r="DL9" i="4"/>
  <c r="DK9" i="4"/>
  <c r="DJ9" i="4"/>
  <c r="DI9" i="4"/>
  <c r="DH9" i="4"/>
  <c r="DG9" i="4"/>
  <c r="DF9" i="4"/>
  <c r="DE9" i="4"/>
  <c r="DD9" i="4"/>
  <c r="DC9" i="4"/>
  <c r="DB9" i="4"/>
  <c r="DA9" i="4"/>
  <c r="CZ9" i="4"/>
  <c r="CY9" i="4"/>
  <c r="CX9" i="4"/>
  <c r="CW9" i="4"/>
  <c r="CV9" i="4"/>
  <c r="CU9" i="4"/>
  <c r="CT9" i="4"/>
  <c r="CS9" i="4"/>
  <c r="A8" i="5"/>
  <c r="S236" i="6"/>
  <c r="Q236" i="6"/>
  <c r="P236" i="6"/>
  <c r="O236" i="6"/>
  <c r="N236" i="6"/>
  <c r="S235" i="6"/>
  <c r="Q235" i="6"/>
  <c r="P235" i="6"/>
  <c r="O235" i="6"/>
  <c r="N235" i="6"/>
  <c r="S234" i="6"/>
  <c r="Q234" i="6"/>
  <c r="P234" i="6"/>
  <c r="O234" i="6"/>
  <c r="N234" i="6"/>
  <c r="S233" i="6"/>
  <c r="Q233" i="6"/>
  <c r="P233" i="6"/>
  <c r="O233" i="6"/>
  <c r="N233" i="6"/>
  <c r="S232" i="6"/>
  <c r="Q232" i="6"/>
  <c r="P232" i="6"/>
  <c r="O232" i="6"/>
  <c r="N232" i="6"/>
  <c r="S231" i="6"/>
  <c r="Q231" i="6"/>
  <c r="P231" i="6"/>
  <c r="O231" i="6"/>
  <c r="N231" i="6"/>
  <c r="R230" i="6"/>
  <c r="Q230" i="6"/>
  <c r="P230" i="6"/>
  <c r="O230" i="6"/>
  <c r="N230" i="6"/>
  <c r="R229" i="6"/>
  <c r="Q229" i="6"/>
  <c r="P229" i="6"/>
  <c r="O229" i="6"/>
  <c r="N229" i="6"/>
  <c r="S228" i="6"/>
  <c r="R228" i="6"/>
  <c r="P228" i="6"/>
  <c r="O228" i="6"/>
  <c r="N228" i="6"/>
  <c r="S227" i="6"/>
  <c r="R227" i="6"/>
  <c r="P227" i="6"/>
  <c r="O227" i="6"/>
  <c r="N227" i="6"/>
  <c r="S226" i="6"/>
  <c r="R226" i="6"/>
  <c r="Q226" i="6"/>
  <c r="P226" i="6"/>
  <c r="O226" i="6"/>
  <c r="N226" i="6"/>
  <c r="S225" i="6"/>
  <c r="R225" i="6"/>
  <c r="Q225" i="6"/>
  <c r="P225" i="6"/>
  <c r="O225" i="6"/>
  <c r="N225" i="6"/>
  <c r="S224" i="6"/>
  <c r="R224" i="6"/>
  <c r="Q224" i="6"/>
  <c r="P224" i="6"/>
  <c r="O224" i="6"/>
  <c r="N224" i="6"/>
  <c r="S223" i="6"/>
  <c r="R223" i="6"/>
  <c r="Q223" i="6"/>
  <c r="P223" i="6"/>
  <c r="O223" i="6"/>
  <c r="N223" i="6"/>
  <c r="S222" i="6"/>
  <c r="R222" i="6"/>
  <c r="Q222" i="6"/>
  <c r="P222" i="6"/>
  <c r="O222" i="6"/>
  <c r="N222" i="6"/>
  <c r="S221" i="6"/>
  <c r="R221" i="6"/>
  <c r="Q221" i="6"/>
  <c r="P221" i="6"/>
  <c r="O221" i="6"/>
  <c r="N221" i="6"/>
  <c r="S220" i="6"/>
  <c r="R220" i="6"/>
  <c r="Q220" i="6"/>
  <c r="P220" i="6"/>
  <c r="O220" i="6"/>
  <c r="N220" i="6"/>
  <c r="S219" i="6"/>
  <c r="Q219" i="6"/>
  <c r="P219" i="6"/>
  <c r="O219" i="6"/>
  <c r="N219" i="6"/>
  <c r="S218" i="6"/>
  <c r="Q218" i="6"/>
  <c r="P218" i="6"/>
  <c r="O218" i="6"/>
  <c r="N218" i="6"/>
  <c r="S217" i="6"/>
  <c r="Q217" i="6"/>
  <c r="P217" i="6"/>
  <c r="O217" i="6"/>
  <c r="N217" i="6"/>
  <c r="S216" i="6"/>
  <c r="Q216" i="6"/>
  <c r="P216" i="6"/>
  <c r="O216" i="6"/>
  <c r="N216" i="6"/>
  <c r="S215" i="6"/>
  <c r="R215" i="6"/>
  <c r="P215" i="6"/>
  <c r="O215" i="6"/>
  <c r="N215" i="6"/>
  <c r="S214" i="6"/>
  <c r="R214" i="6"/>
  <c r="P214" i="6"/>
  <c r="O214" i="6"/>
  <c r="N214" i="6"/>
  <c r="S213" i="6"/>
  <c r="R213" i="6"/>
  <c r="Q213" i="6"/>
  <c r="P213" i="6"/>
  <c r="O213" i="6"/>
  <c r="N213" i="6"/>
  <c r="S212" i="6"/>
  <c r="R212" i="6"/>
  <c r="Q212" i="6"/>
  <c r="P212" i="6"/>
  <c r="O212" i="6"/>
  <c r="N212" i="6"/>
  <c r="S211" i="6"/>
  <c r="R211" i="6"/>
  <c r="Q211" i="6"/>
  <c r="P211" i="6"/>
  <c r="O211" i="6"/>
  <c r="N211" i="6"/>
  <c r="S210" i="6"/>
  <c r="R210" i="6"/>
  <c r="Q210" i="6"/>
  <c r="P210" i="6"/>
  <c r="O210" i="6"/>
  <c r="N210" i="6"/>
  <c r="S209" i="6"/>
  <c r="R209" i="6"/>
  <c r="Q209" i="6"/>
  <c r="P209" i="6"/>
  <c r="O209" i="6"/>
  <c r="N209" i="6"/>
  <c r="S208" i="6"/>
  <c r="R208" i="6"/>
  <c r="Q208" i="6"/>
  <c r="P208" i="6"/>
  <c r="O208" i="6"/>
  <c r="N208" i="6"/>
  <c r="S207" i="6"/>
  <c r="R207" i="6"/>
  <c r="Q207" i="6"/>
  <c r="P207" i="6"/>
  <c r="O207" i="6"/>
  <c r="N207" i="6"/>
  <c r="S206" i="6"/>
  <c r="R206" i="6"/>
  <c r="Q206" i="6"/>
  <c r="P206" i="6"/>
  <c r="O206" i="6"/>
  <c r="N206" i="6"/>
  <c r="S205" i="6"/>
  <c r="R205" i="6"/>
  <c r="Q205" i="6"/>
  <c r="P205" i="6"/>
  <c r="O205" i="6"/>
  <c r="N205" i="6"/>
  <c r="S204" i="6"/>
  <c r="Q204" i="6"/>
  <c r="P204" i="6"/>
  <c r="O204" i="6"/>
  <c r="N204" i="6"/>
  <c r="S203" i="6"/>
  <c r="Q203" i="6"/>
  <c r="P203" i="6"/>
  <c r="O203" i="6"/>
  <c r="N203" i="6"/>
  <c r="S202" i="6"/>
  <c r="Q202" i="6"/>
  <c r="P202" i="6"/>
  <c r="O202" i="6"/>
  <c r="N202" i="6"/>
  <c r="S201" i="6"/>
  <c r="Q201" i="6"/>
  <c r="P201" i="6"/>
  <c r="O201" i="6"/>
  <c r="N201" i="6"/>
  <c r="S200" i="6"/>
  <c r="R200" i="6"/>
  <c r="P200" i="6"/>
  <c r="O200" i="6"/>
  <c r="N200" i="6"/>
  <c r="S199" i="6"/>
  <c r="R199" i="6"/>
  <c r="Q199" i="6"/>
  <c r="P199" i="6"/>
  <c r="O199" i="6"/>
  <c r="N199" i="6"/>
  <c r="S198" i="6"/>
  <c r="Q198" i="6"/>
  <c r="P198" i="6"/>
  <c r="O198" i="6"/>
  <c r="N198" i="6"/>
  <c r="S197" i="6"/>
  <c r="Q197" i="6"/>
  <c r="P197" i="6"/>
  <c r="O197" i="6"/>
  <c r="N197" i="6"/>
  <c r="S196" i="6"/>
  <c r="Q196" i="6"/>
  <c r="P196" i="6"/>
  <c r="O196" i="6"/>
  <c r="N196" i="6"/>
  <c r="S195" i="6"/>
  <c r="Q195" i="6"/>
  <c r="P195" i="6"/>
  <c r="O195" i="6"/>
  <c r="N195" i="6"/>
  <c r="S194" i="6"/>
  <c r="R194" i="6"/>
  <c r="Q194" i="6"/>
  <c r="P194" i="6"/>
  <c r="O194" i="6"/>
  <c r="N194" i="6"/>
  <c r="S193" i="6"/>
  <c r="R193" i="6"/>
  <c r="Q193" i="6"/>
  <c r="P193" i="6"/>
  <c r="O193" i="6"/>
  <c r="N193" i="6"/>
  <c r="S192" i="6"/>
  <c r="R192" i="6"/>
  <c r="Q192" i="6"/>
  <c r="P192" i="6"/>
  <c r="O192" i="6"/>
  <c r="N192" i="6"/>
  <c r="S191" i="6"/>
  <c r="R191" i="6"/>
  <c r="Q191" i="6"/>
  <c r="P191" i="6"/>
  <c r="O191" i="6"/>
  <c r="N191" i="6"/>
  <c r="S190" i="6"/>
  <c r="R190" i="6"/>
  <c r="Q190" i="6"/>
  <c r="P190" i="6"/>
  <c r="O190" i="6"/>
  <c r="N190" i="6"/>
  <c r="S189" i="6"/>
  <c r="R189" i="6"/>
  <c r="Q189" i="6"/>
  <c r="P189" i="6"/>
  <c r="O189" i="6"/>
  <c r="N189" i="6"/>
  <c r="S188" i="6"/>
  <c r="R188" i="6"/>
  <c r="Q188" i="6"/>
  <c r="P188" i="6"/>
  <c r="O188" i="6"/>
  <c r="N188" i="6"/>
  <c r="S187" i="6"/>
  <c r="Q187" i="6"/>
  <c r="P187" i="6"/>
  <c r="O187" i="6"/>
  <c r="N187" i="6"/>
  <c r="S186" i="6"/>
  <c r="Q186" i="6"/>
  <c r="P186" i="6"/>
  <c r="O186" i="6"/>
  <c r="N186" i="6"/>
  <c r="S185" i="6"/>
  <c r="Q185" i="6"/>
  <c r="P185" i="6"/>
  <c r="O185" i="6"/>
  <c r="N185" i="6"/>
  <c r="S184" i="6"/>
  <c r="Q184" i="6"/>
  <c r="P184" i="6"/>
  <c r="O184" i="6"/>
  <c r="N184" i="6"/>
  <c r="S183" i="6"/>
  <c r="Q183" i="6"/>
  <c r="P183" i="6"/>
  <c r="O183" i="6"/>
  <c r="N183" i="6"/>
  <c r="S182" i="6"/>
  <c r="Q182" i="6"/>
  <c r="P182" i="6"/>
  <c r="O182" i="6"/>
  <c r="N182" i="6"/>
  <c r="S181" i="6"/>
  <c r="R181" i="6"/>
  <c r="P181" i="6"/>
  <c r="O181" i="6"/>
  <c r="N181" i="6"/>
  <c r="S180" i="6"/>
  <c r="R180" i="6"/>
  <c r="P180" i="6"/>
  <c r="O180" i="6"/>
  <c r="N180" i="6"/>
  <c r="R179" i="6"/>
  <c r="Q179" i="6"/>
  <c r="P179" i="6"/>
  <c r="O179" i="6"/>
  <c r="N179" i="6"/>
  <c r="R178" i="6"/>
  <c r="Q178" i="6"/>
  <c r="P178" i="6"/>
  <c r="O178" i="6"/>
  <c r="N178" i="6"/>
  <c r="S177" i="6"/>
  <c r="R177" i="6"/>
  <c r="Q177" i="6"/>
  <c r="P177" i="6"/>
  <c r="O177" i="6"/>
  <c r="N177" i="6"/>
  <c r="S176" i="6"/>
  <c r="R176" i="6"/>
  <c r="Q176" i="6"/>
  <c r="P176" i="6"/>
  <c r="O176" i="6"/>
  <c r="N176" i="6"/>
  <c r="S175" i="6"/>
  <c r="R175" i="6"/>
  <c r="Q175" i="6"/>
  <c r="P175" i="6"/>
  <c r="O175" i="6"/>
  <c r="N175" i="6"/>
  <c r="S174" i="6"/>
  <c r="R174" i="6"/>
  <c r="Q174" i="6"/>
  <c r="P174" i="6"/>
  <c r="O174" i="6"/>
  <c r="N174" i="6"/>
  <c r="S173" i="6"/>
  <c r="R173" i="6"/>
  <c r="P173" i="6"/>
  <c r="O173" i="6"/>
  <c r="N173" i="6"/>
  <c r="S172" i="6"/>
  <c r="R172" i="6"/>
  <c r="P172" i="6"/>
  <c r="O172" i="6"/>
  <c r="N172" i="6"/>
  <c r="S171" i="6"/>
  <c r="R171" i="6"/>
  <c r="Q171" i="6"/>
  <c r="P171" i="6"/>
  <c r="O171" i="6"/>
  <c r="N171" i="6"/>
  <c r="S170" i="6"/>
  <c r="R170" i="6"/>
  <c r="Q170" i="6"/>
  <c r="P170" i="6"/>
  <c r="O170" i="6"/>
  <c r="N170" i="6"/>
  <c r="S169" i="6"/>
  <c r="R169" i="6"/>
  <c r="Q169" i="6"/>
  <c r="P169" i="6"/>
  <c r="O169" i="6"/>
  <c r="N169" i="6"/>
  <c r="S168" i="6"/>
  <c r="R168" i="6"/>
  <c r="Q168" i="6"/>
  <c r="P168" i="6"/>
  <c r="O168" i="6"/>
  <c r="N168" i="6"/>
  <c r="S167" i="6"/>
  <c r="R167" i="6"/>
  <c r="Q167" i="6"/>
  <c r="P167" i="6"/>
  <c r="O167" i="6"/>
  <c r="N167" i="6"/>
  <c r="S166" i="6"/>
  <c r="R166" i="6"/>
  <c r="Q166" i="6"/>
  <c r="P166" i="6"/>
  <c r="O166" i="6"/>
  <c r="N166" i="6"/>
  <c r="S165" i="6"/>
  <c r="R165" i="6"/>
  <c r="Q165" i="6"/>
  <c r="P165" i="6"/>
  <c r="O165" i="6"/>
  <c r="N165" i="6"/>
  <c r="S164" i="6"/>
  <c r="R164" i="6"/>
  <c r="Q164" i="6"/>
  <c r="P164" i="6"/>
  <c r="O164" i="6"/>
  <c r="N164" i="6"/>
  <c r="S163" i="6"/>
  <c r="R163" i="6"/>
  <c r="Q163" i="6"/>
  <c r="P163" i="6"/>
  <c r="O163" i="6"/>
  <c r="N163" i="6"/>
  <c r="S162" i="6"/>
  <c r="R162" i="6"/>
  <c r="Q162" i="6"/>
  <c r="P162" i="6"/>
  <c r="O162" i="6"/>
  <c r="N162" i="6"/>
  <c r="S161" i="6"/>
  <c r="R161" i="6"/>
  <c r="Q161" i="6"/>
  <c r="P161" i="6"/>
  <c r="O161" i="6"/>
  <c r="N161" i="6"/>
  <c r="S160" i="6"/>
  <c r="R160" i="6"/>
  <c r="Q160" i="6"/>
  <c r="P160" i="6"/>
  <c r="O160" i="6"/>
  <c r="N160" i="6"/>
  <c r="S159" i="6"/>
  <c r="R159" i="6"/>
  <c r="Q159" i="6"/>
  <c r="P159" i="6"/>
  <c r="O159" i="6"/>
  <c r="N159" i="6"/>
  <c r="S158" i="6"/>
  <c r="R158" i="6"/>
  <c r="Q158" i="6"/>
  <c r="P158" i="6"/>
  <c r="O158" i="6"/>
  <c r="N158" i="6"/>
  <c r="S157" i="6"/>
  <c r="R157" i="6"/>
  <c r="Q157" i="6"/>
  <c r="P157" i="6"/>
  <c r="O157" i="6"/>
  <c r="N157" i="6"/>
  <c r="S156" i="6"/>
  <c r="R156" i="6"/>
  <c r="Q156" i="6"/>
  <c r="P156" i="6"/>
  <c r="O156" i="6"/>
  <c r="N156" i="6"/>
  <c r="S155" i="6"/>
  <c r="R155" i="6"/>
  <c r="Q155" i="6"/>
  <c r="P155" i="6"/>
  <c r="O155" i="6"/>
  <c r="N155" i="6"/>
  <c r="S154" i="6"/>
  <c r="Q154" i="6"/>
  <c r="P154" i="6"/>
  <c r="O154" i="6"/>
  <c r="N154" i="6"/>
  <c r="S153" i="6"/>
  <c r="Q153" i="6"/>
  <c r="P153" i="6"/>
  <c r="O153" i="6"/>
  <c r="N153" i="6"/>
  <c r="S152" i="6"/>
  <c r="Q152" i="6"/>
  <c r="P152" i="6"/>
  <c r="O152" i="6"/>
  <c r="N152" i="6"/>
  <c r="S151" i="6"/>
  <c r="Q151" i="6"/>
  <c r="P151" i="6"/>
  <c r="O151" i="6"/>
  <c r="N151" i="6"/>
  <c r="S150" i="6"/>
  <c r="Q150" i="6"/>
  <c r="P150" i="6"/>
  <c r="O150" i="6"/>
  <c r="N150" i="6"/>
  <c r="S149" i="6"/>
  <c r="Q149" i="6"/>
  <c r="P149" i="6"/>
  <c r="O149" i="6"/>
  <c r="N149" i="6"/>
  <c r="S148" i="6"/>
  <c r="Q148" i="6"/>
  <c r="P148" i="6"/>
  <c r="O148" i="6"/>
  <c r="N148" i="6"/>
  <c r="S147" i="6"/>
  <c r="Q147" i="6"/>
  <c r="P147" i="6"/>
  <c r="O147" i="6"/>
  <c r="N147" i="6"/>
  <c r="S146" i="6"/>
  <c r="Q146" i="6"/>
  <c r="P146" i="6"/>
  <c r="O146" i="6"/>
  <c r="N146" i="6"/>
  <c r="S145" i="6"/>
  <c r="Q145" i="6"/>
  <c r="P145" i="6"/>
  <c r="O145" i="6"/>
  <c r="N145" i="6"/>
  <c r="S144" i="6"/>
  <c r="Q144" i="6"/>
  <c r="P144" i="6"/>
  <c r="O144" i="6"/>
  <c r="N144" i="6"/>
  <c r="S143" i="6"/>
  <c r="Q143" i="6"/>
  <c r="P143" i="6"/>
  <c r="O143" i="6"/>
  <c r="N143" i="6"/>
  <c r="S142" i="6"/>
  <c r="Q142" i="6"/>
  <c r="P142" i="6"/>
  <c r="O142" i="6"/>
  <c r="N142" i="6"/>
  <c r="S141" i="6"/>
  <c r="Q141" i="6"/>
  <c r="P141" i="6"/>
  <c r="O141" i="6"/>
  <c r="N141" i="6"/>
  <c r="S140" i="6"/>
  <c r="Q140" i="6"/>
  <c r="P140" i="6"/>
  <c r="O140" i="6"/>
  <c r="N140" i="6"/>
  <c r="S139" i="6"/>
  <c r="R139" i="6"/>
  <c r="P139" i="6"/>
  <c r="O139" i="6"/>
  <c r="N139" i="6"/>
  <c r="S138" i="6"/>
  <c r="R138" i="6"/>
  <c r="P138" i="6"/>
  <c r="O138" i="6"/>
  <c r="N138" i="6"/>
  <c r="S137" i="6"/>
  <c r="R137" i="6"/>
  <c r="P137" i="6"/>
  <c r="O137" i="6"/>
  <c r="N137" i="6"/>
  <c r="S136" i="6"/>
  <c r="R136" i="6"/>
  <c r="Q136" i="6"/>
  <c r="P136" i="6"/>
  <c r="O136" i="6"/>
  <c r="N136" i="6"/>
  <c r="S135" i="6"/>
  <c r="R135" i="6"/>
  <c r="Q135" i="6"/>
  <c r="P135" i="6"/>
  <c r="O135" i="6"/>
  <c r="N135" i="6"/>
  <c r="S134" i="6"/>
  <c r="R134" i="6"/>
  <c r="Q134" i="6"/>
  <c r="P134" i="6"/>
  <c r="O134" i="6"/>
  <c r="N134" i="6"/>
  <c r="S133" i="6"/>
  <c r="R133" i="6"/>
  <c r="Q133" i="6"/>
  <c r="P133" i="6"/>
  <c r="O133" i="6"/>
  <c r="N133" i="6"/>
  <c r="S132" i="6"/>
  <c r="R132" i="6"/>
  <c r="Q132" i="6"/>
  <c r="P132" i="6"/>
  <c r="O132" i="6"/>
  <c r="N132" i="6"/>
  <c r="S131" i="6"/>
  <c r="R131" i="6"/>
  <c r="Q131" i="6"/>
  <c r="P131" i="6"/>
  <c r="O131" i="6"/>
  <c r="N131" i="6"/>
  <c r="S130" i="6"/>
  <c r="R130" i="6"/>
  <c r="Q130" i="6"/>
  <c r="P130" i="6"/>
  <c r="O130" i="6"/>
  <c r="N130" i="6"/>
  <c r="S129" i="6"/>
  <c r="Q129" i="6"/>
  <c r="P129" i="6"/>
  <c r="O129" i="6"/>
  <c r="N129" i="6"/>
  <c r="S128" i="6"/>
  <c r="Q128" i="6"/>
  <c r="P128" i="6"/>
  <c r="O128" i="6"/>
  <c r="N128" i="6"/>
  <c r="S127" i="6"/>
  <c r="Q127" i="6"/>
  <c r="P127" i="6"/>
  <c r="O127" i="6"/>
  <c r="N127" i="6"/>
  <c r="S126" i="6"/>
  <c r="Q126" i="6"/>
  <c r="P126" i="6"/>
  <c r="O126" i="6"/>
  <c r="N126" i="6"/>
  <c r="S125" i="6"/>
  <c r="Q125" i="6"/>
  <c r="P125" i="6"/>
  <c r="O125" i="6"/>
  <c r="N125" i="6"/>
  <c r="S124" i="6"/>
  <c r="R124" i="6"/>
  <c r="Q124" i="6"/>
  <c r="P124" i="6"/>
  <c r="O124" i="6"/>
  <c r="N124" i="6"/>
  <c r="S123" i="6"/>
  <c r="R123" i="6"/>
  <c r="Q123" i="6"/>
  <c r="P123" i="6"/>
  <c r="O123" i="6"/>
  <c r="N123" i="6"/>
  <c r="S122" i="6"/>
  <c r="R122" i="6"/>
  <c r="Q122" i="6"/>
  <c r="P122" i="6"/>
  <c r="O122" i="6"/>
  <c r="N122" i="6"/>
  <c r="S121" i="6"/>
  <c r="R121" i="6"/>
  <c r="Q121" i="6"/>
  <c r="P121" i="6"/>
  <c r="O121" i="6"/>
  <c r="N121" i="6"/>
  <c r="S120" i="6"/>
  <c r="R120" i="6"/>
  <c r="Q120" i="6"/>
  <c r="P120" i="6"/>
  <c r="O120" i="6"/>
  <c r="N120" i="6"/>
  <c r="S119" i="6"/>
  <c r="R119" i="6"/>
  <c r="Q119" i="6"/>
  <c r="P119" i="6"/>
  <c r="O119" i="6"/>
  <c r="N119" i="6"/>
  <c r="S118" i="6"/>
  <c r="R118" i="6"/>
  <c r="Q118" i="6"/>
  <c r="P118" i="6"/>
  <c r="O118" i="6"/>
  <c r="N118" i="6"/>
  <c r="S117" i="6"/>
  <c r="R117" i="6"/>
  <c r="Q117" i="6"/>
  <c r="P117" i="6"/>
  <c r="O117" i="6"/>
  <c r="N117" i="6"/>
  <c r="S116" i="6"/>
  <c r="R116" i="6"/>
  <c r="Q116" i="6"/>
  <c r="P116" i="6"/>
  <c r="O116" i="6"/>
  <c r="N116" i="6"/>
  <c r="S115" i="6"/>
  <c r="R115" i="6"/>
  <c r="Q115" i="6"/>
  <c r="P115" i="6"/>
  <c r="O115" i="6"/>
  <c r="N115" i="6"/>
  <c r="S114" i="6"/>
  <c r="R114" i="6"/>
  <c r="Q114" i="6"/>
  <c r="P114" i="6"/>
  <c r="O114" i="6"/>
  <c r="N114" i="6"/>
  <c r="S113" i="6"/>
  <c r="R113" i="6"/>
  <c r="Q113" i="6"/>
  <c r="P113" i="6"/>
  <c r="O113" i="6"/>
  <c r="N113" i="6"/>
  <c r="S112" i="6"/>
  <c r="R112" i="6"/>
  <c r="Q112" i="6"/>
  <c r="P112" i="6"/>
  <c r="O112" i="6"/>
  <c r="N112" i="6"/>
  <c r="S111" i="6"/>
  <c r="R111" i="6"/>
  <c r="Q111" i="6"/>
  <c r="P111" i="6"/>
  <c r="O111" i="6"/>
  <c r="N111" i="6"/>
  <c r="S110" i="6"/>
  <c r="Q110" i="6"/>
  <c r="P110" i="6"/>
  <c r="O110" i="6"/>
  <c r="N110" i="6"/>
  <c r="S109" i="6"/>
  <c r="Q109" i="6"/>
  <c r="P109" i="6"/>
  <c r="O109" i="6"/>
  <c r="N109" i="6"/>
  <c r="S108" i="6"/>
  <c r="Q108" i="6"/>
  <c r="P108" i="6"/>
  <c r="O108" i="6"/>
  <c r="N108" i="6"/>
  <c r="S107" i="6"/>
  <c r="Q107" i="6"/>
  <c r="P107" i="6"/>
  <c r="O107" i="6"/>
  <c r="N107" i="6"/>
  <c r="S106" i="6"/>
  <c r="Q106" i="6"/>
  <c r="P106" i="6"/>
  <c r="O106" i="6"/>
  <c r="N106" i="6"/>
  <c r="S105" i="6"/>
  <c r="Q105" i="6"/>
  <c r="P105" i="6"/>
  <c r="O105" i="6"/>
  <c r="N105" i="6"/>
  <c r="S104" i="6"/>
  <c r="Q104" i="6"/>
  <c r="P104" i="6"/>
  <c r="O104" i="6"/>
  <c r="N104" i="6"/>
  <c r="S103" i="6"/>
  <c r="Q103" i="6"/>
  <c r="P103" i="6"/>
  <c r="O103" i="6"/>
  <c r="N103" i="6"/>
  <c r="S102" i="6"/>
  <c r="Q102" i="6"/>
  <c r="P102" i="6"/>
  <c r="O102" i="6"/>
  <c r="N102" i="6"/>
  <c r="S101" i="6"/>
  <c r="Q101" i="6"/>
  <c r="P101" i="6"/>
  <c r="O101" i="6"/>
  <c r="N101" i="6"/>
  <c r="S100" i="6"/>
  <c r="Q100" i="6"/>
  <c r="P100" i="6"/>
  <c r="O100" i="6"/>
  <c r="N100" i="6"/>
  <c r="S99" i="6"/>
  <c r="Q99" i="6"/>
  <c r="P99" i="6"/>
  <c r="O99" i="6"/>
  <c r="N99" i="6"/>
  <c r="S98" i="6"/>
  <c r="Q98" i="6"/>
  <c r="P98" i="6"/>
  <c r="O98" i="6"/>
  <c r="N98" i="6"/>
  <c r="S97" i="6"/>
  <c r="Q97" i="6"/>
  <c r="P97" i="6"/>
  <c r="O97" i="6"/>
  <c r="N97" i="6"/>
  <c r="J97" i="6"/>
  <c r="I97" i="6"/>
  <c r="H97" i="6"/>
  <c r="G97" i="6"/>
  <c r="F97" i="6"/>
  <c r="E97" i="6"/>
  <c r="S96" i="6"/>
  <c r="Q96" i="6"/>
  <c r="P96" i="6"/>
  <c r="O96" i="6"/>
  <c r="N96" i="6"/>
  <c r="J96" i="6"/>
  <c r="I96" i="6"/>
  <c r="H96" i="6"/>
  <c r="G96" i="6"/>
  <c r="F96" i="6"/>
  <c r="E96" i="6"/>
  <c r="S95" i="6"/>
  <c r="R95" i="6"/>
  <c r="P95" i="6"/>
  <c r="O95" i="6"/>
  <c r="N95" i="6"/>
  <c r="J95" i="6"/>
  <c r="I95" i="6"/>
  <c r="H95" i="6"/>
  <c r="G95" i="6"/>
  <c r="F95" i="6"/>
  <c r="E95" i="6"/>
  <c r="S94" i="6"/>
  <c r="R94" i="6"/>
  <c r="P94" i="6"/>
  <c r="O94" i="6"/>
  <c r="N94" i="6"/>
  <c r="J94" i="6"/>
  <c r="I94" i="6"/>
  <c r="H94" i="6"/>
  <c r="G94" i="6"/>
  <c r="F94" i="6"/>
  <c r="E94" i="6"/>
  <c r="S93" i="6"/>
  <c r="R93" i="6"/>
  <c r="P93" i="6"/>
  <c r="O93" i="6"/>
  <c r="N93" i="6"/>
  <c r="J93" i="6"/>
  <c r="I93" i="6"/>
  <c r="H93" i="6"/>
  <c r="G93" i="6"/>
  <c r="F93" i="6"/>
  <c r="E93" i="6"/>
  <c r="S92" i="6"/>
  <c r="R92" i="6"/>
  <c r="P92" i="6"/>
  <c r="O92" i="6"/>
  <c r="N92" i="6"/>
  <c r="J92" i="6"/>
  <c r="I92" i="6"/>
  <c r="H92" i="6"/>
  <c r="G92" i="6"/>
  <c r="F92" i="6"/>
  <c r="E92" i="6"/>
  <c r="S91" i="6"/>
  <c r="R91" i="6"/>
  <c r="P91" i="6"/>
  <c r="O91" i="6"/>
  <c r="N91" i="6"/>
  <c r="J91" i="6"/>
  <c r="I91" i="6"/>
  <c r="H91" i="6"/>
  <c r="G91" i="6"/>
  <c r="F91" i="6"/>
  <c r="E91" i="6"/>
  <c r="S90" i="6"/>
  <c r="R90" i="6"/>
  <c r="P90" i="6"/>
  <c r="O90" i="6"/>
  <c r="N90" i="6"/>
  <c r="J90" i="6"/>
  <c r="I90" i="6"/>
  <c r="H90" i="6"/>
  <c r="G90" i="6"/>
  <c r="F90" i="6"/>
  <c r="E90" i="6"/>
  <c r="S89" i="6"/>
  <c r="R89" i="6"/>
  <c r="P89" i="6"/>
  <c r="O89" i="6"/>
  <c r="N89" i="6"/>
  <c r="J89" i="6"/>
  <c r="I89" i="6"/>
  <c r="H89" i="6"/>
  <c r="G89" i="6"/>
  <c r="F89" i="6"/>
  <c r="E89" i="6"/>
  <c r="S88" i="6"/>
  <c r="R88" i="6"/>
  <c r="P88" i="6"/>
  <c r="O88" i="6"/>
  <c r="N88" i="6"/>
  <c r="J88" i="6"/>
  <c r="I88" i="6"/>
  <c r="H88" i="6"/>
  <c r="G88" i="6"/>
  <c r="F88" i="6"/>
  <c r="E88" i="6"/>
  <c r="S87" i="6"/>
  <c r="R87" i="6"/>
  <c r="P87" i="6"/>
  <c r="O87" i="6"/>
  <c r="N87" i="6"/>
  <c r="J87" i="6"/>
  <c r="I87" i="6"/>
  <c r="H87" i="6"/>
  <c r="G87" i="6"/>
  <c r="F87" i="6"/>
  <c r="E87" i="6"/>
  <c r="S86" i="6"/>
  <c r="R86" i="6"/>
  <c r="P86" i="6"/>
  <c r="O86" i="6"/>
  <c r="N86" i="6"/>
  <c r="J86" i="6"/>
  <c r="I86" i="6"/>
  <c r="H86" i="6"/>
  <c r="G86" i="6"/>
  <c r="F86" i="6"/>
  <c r="E86" i="6"/>
  <c r="S85" i="6"/>
  <c r="R85" i="6"/>
  <c r="P85" i="6"/>
  <c r="O85" i="6"/>
  <c r="N85" i="6"/>
  <c r="J85" i="6"/>
  <c r="I85" i="6"/>
  <c r="H85" i="6"/>
  <c r="G85" i="6"/>
  <c r="F85" i="6"/>
  <c r="E85" i="6"/>
  <c r="S84" i="6"/>
  <c r="R84" i="6"/>
  <c r="P84" i="6"/>
  <c r="O84" i="6"/>
  <c r="N84" i="6"/>
  <c r="J84" i="6"/>
  <c r="I84" i="6"/>
  <c r="H84" i="6"/>
  <c r="G84" i="6"/>
  <c r="F84" i="6"/>
  <c r="E84" i="6"/>
  <c r="S83" i="6"/>
  <c r="R83" i="6"/>
  <c r="P83" i="6"/>
  <c r="O83" i="6"/>
  <c r="N83" i="6"/>
  <c r="J83" i="6"/>
  <c r="I83" i="6"/>
  <c r="H83" i="6"/>
  <c r="G83" i="6"/>
  <c r="F83" i="6"/>
  <c r="E83" i="6"/>
  <c r="S82" i="6"/>
  <c r="R82" i="6"/>
  <c r="Q82" i="6"/>
  <c r="P82" i="6"/>
  <c r="O82" i="6"/>
  <c r="N82" i="6"/>
  <c r="J82" i="6"/>
  <c r="I82" i="6"/>
  <c r="H82" i="6"/>
  <c r="G82" i="6"/>
  <c r="F82" i="6"/>
  <c r="E82" i="6"/>
  <c r="S81" i="6"/>
  <c r="R81" i="6"/>
  <c r="Q81" i="6"/>
  <c r="P81" i="6"/>
  <c r="O81" i="6"/>
  <c r="N81" i="6"/>
  <c r="J81" i="6"/>
  <c r="I81" i="6"/>
  <c r="H81" i="6"/>
  <c r="G81" i="6"/>
  <c r="F81" i="6"/>
  <c r="E81" i="6"/>
  <c r="S80" i="6"/>
  <c r="R80" i="6"/>
  <c r="Q80" i="6"/>
  <c r="P80" i="6"/>
  <c r="O80" i="6"/>
  <c r="N80" i="6"/>
  <c r="J80" i="6"/>
  <c r="I80" i="6"/>
  <c r="H80" i="6"/>
  <c r="G80" i="6"/>
  <c r="F80" i="6"/>
  <c r="E80" i="6"/>
  <c r="S79" i="6"/>
  <c r="R79" i="6"/>
  <c r="Q79" i="6"/>
  <c r="P79" i="6"/>
  <c r="O79" i="6"/>
  <c r="N79" i="6"/>
  <c r="J79" i="6"/>
  <c r="I79" i="6"/>
  <c r="H79" i="6"/>
  <c r="G79" i="6"/>
  <c r="F79" i="6"/>
  <c r="E79" i="6"/>
  <c r="S78" i="6"/>
  <c r="R78" i="6"/>
  <c r="Q78" i="6"/>
  <c r="P78" i="6"/>
  <c r="O78" i="6"/>
  <c r="N78" i="6"/>
  <c r="J78" i="6"/>
  <c r="I78" i="6"/>
  <c r="H78" i="6"/>
  <c r="G78" i="6"/>
  <c r="F78" i="6"/>
  <c r="E78" i="6"/>
  <c r="S77" i="6"/>
  <c r="R77" i="6"/>
  <c r="Q77" i="6"/>
  <c r="P77" i="6"/>
  <c r="O77" i="6"/>
  <c r="N77" i="6"/>
  <c r="J77" i="6"/>
  <c r="I77" i="6"/>
  <c r="H77" i="6"/>
  <c r="G77" i="6"/>
  <c r="F77" i="6"/>
  <c r="E77" i="6"/>
  <c r="S76" i="6"/>
  <c r="R76" i="6"/>
  <c r="Q76" i="6"/>
  <c r="P76" i="6"/>
  <c r="O76" i="6"/>
  <c r="N76" i="6"/>
  <c r="J76" i="6"/>
  <c r="I76" i="6"/>
  <c r="H76" i="6"/>
  <c r="G76" i="6"/>
  <c r="F76" i="6"/>
  <c r="E76" i="6"/>
  <c r="S75" i="6"/>
  <c r="R75" i="6"/>
  <c r="Q75" i="6"/>
  <c r="P75" i="6"/>
  <c r="O75" i="6"/>
  <c r="N75" i="6"/>
  <c r="J75" i="6"/>
  <c r="I75" i="6"/>
  <c r="H75" i="6"/>
  <c r="G75" i="6"/>
  <c r="F75" i="6"/>
  <c r="E75" i="6"/>
  <c r="S74" i="6"/>
  <c r="R74" i="6"/>
  <c r="Q74" i="6"/>
  <c r="P74" i="6"/>
  <c r="O74" i="6"/>
  <c r="N74" i="6"/>
  <c r="J74" i="6"/>
  <c r="I74" i="6"/>
  <c r="H74" i="6"/>
  <c r="G74" i="6"/>
  <c r="F74" i="6"/>
  <c r="E74" i="6"/>
  <c r="S73" i="6"/>
  <c r="R73" i="6"/>
  <c r="Q73" i="6"/>
  <c r="P73" i="6"/>
  <c r="O73" i="6"/>
  <c r="N73" i="6"/>
  <c r="J73" i="6"/>
  <c r="I73" i="6"/>
  <c r="H73" i="6"/>
  <c r="G73" i="6"/>
  <c r="F73" i="6"/>
  <c r="E73" i="6"/>
  <c r="S72" i="6"/>
  <c r="R72" i="6"/>
  <c r="Q72" i="6"/>
  <c r="P72" i="6"/>
  <c r="O72" i="6"/>
  <c r="N72" i="6"/>
  <c r="J72" i="6"/>
  <c r="I72" i="6"/>
  <c r="H72" i="6"/>
  <c r="G72" i="6"/>
  <c r="F72" i="6"/>
  <c r="E72" i="6"/>
  <c r="S71" i="6"/>
  <c r="R71" i="6"/>
  <c r="Q71" i="6"/>
  <c r="P71" i="6"/>
  <c r="O71" i="6"/>
  <c r="N71" i="6"/>
  <c r="J71" i="6"/>
  <c r="I71" i="6"/>
  <c r="H71" i="6"/>
  <c r="G71" i="6"/>
  <c r="F71" i="6"/>
  <c r="E71" i="6"/>
  <c r="S70" i="6"/>
  <c r="R70" i="6"/>
  <c r="Q70" i="6"/>
  <c r="P70" i="6"/>
  <c r="O70" i="6"/>
  <c r="N70" i="6"/>
  <c r="J70" i="6"/>
  <c r="I70" i="6"/>
  <c r="H70" i="6"/>
  <c r="G70" i="6"/>
  <c r="F70" i="6"/>
  <c r="E70" i="6"/>
  <c r="S69" i="6"/>
  <c r="R69" i="6"/>
  <c r="Q69" i="6"/>
  <c r="P69" i="6"/>
  <c r="O69" i="6"/>
  <c r="N69" i="6"/>
  <c r="J69" i="6"/>
  <c r="I69" i="6"/>
  <c r="H69" i="6"/>
  <c r="G69" i="6"/>
  <c r="F69" i="6"/>
  <c r="E69" i="6"/>
  <c r="S68" i="6"/>
  <c r="R68" i="6"/>
  <c r="Q68" i="6"/>
  <c r="P68" i="6"/>
  <c r="O68" i="6"/>
  <c r="N68" i="6"/>
  <c r="J68" i="6"/>
  <c r="I68" i="6"/>
  <c r="H68" i="6"/>
  <c r="G68" i="6"/>
  <c r="F68" i="6"/>
  <c r="E68" i="6"/>
  <c r="S67" i="6"/>
  <c r="R67" i="6"/>
  <c r="Q67" i="6"/>
  <c r="P67" i="6"/>
  <c r="O67" i="6"/>
  <c r="N67" i="6"/>
  <c r="J67" i="6"/>
  <c r="I67" i="6"/>
  <c r="H67" i="6"/>
  <c r="G67" i="6"/>
  <c r="F67" i="6"/>
  <c r="E67" i="6"/>
  <c r="S66" i="6"/>
  <c r="R66" i="6"/>
  <c r="Q66" i="6"/>
  <c r="P66" i="6"/>
  <c r="O66" i="6"/>
  <c r="N66" i="6"/>
  <c r="J66" i="6"/>
  <c r="I66" i="6"/>
  <c r="H66" i="6"/>
  <c r="G66" i="6"/>
  <c r="F66" i="6"/>
  <c r="E66" i="6"/>
  <c r="S65" i="6"/>
  <c r="R65" i="6"/>
  <c r="Q65" i="6"/>
  <c r="P65" i="6"/>
  <c r="O65" i="6"/>
  <c r="N65" i="6"/>
  <c r="J65" i="6"/>
  <c r="I65" i="6"/>
  <c r="H65" i="6"/>
  <c r="G65" i="6"/>
  <c r="F65" i="6"/>
  <c r="E65" i="6"/>
  <c r="S64" i="6"/>
  <c r="R64" i="6"/>
  <c r="Q64" i="6"/>
  <c r="P64" i="6"/>
  <c r="O64" i="6"/>
  <c r="N64" i="6"/>
  <c r="J64" i="6"/>
  <c r="I64" i="6"/>
  <c r="H64" i="6"/>
  <c r="G64" i="6"/>
  <c r="F64" i="6"/>
  <c r="E64" i="6"/>
  <c r="S63" i="6"/>
  <c r="R63" i="6"/>
  <c r="Q63" i="6"/>
  <c r="P63" i="6"/>
  <c r="O63" i="6"/>
  <c r="N63" i="6"/>
  <c r="J63" i="6"/>
  <c r="I63" i="6"/>
  <c r="H63" i="6"/>
  <c r="G63" i="6"/>
  <c r="F63" i="6"/>
  <c r="E63" i="6"/>
  <c r="S62" i="6"/>
  <c r="R62" i="6"/>
  <c r="Q62" i="6"/>
  <c r="P62" i="6"/>
  <c r="O62" i="6"/>
  <c r="N62" i="6"/>
  <c r="J62" i="6"/>
  <c r="I62" i="6"/>
  <c r="H62" i="6"/>
  <c r="G62" i="6"/>
  <c r="F62" i="6"/>
  <c r="E62" i="6"/>
  <c r="S61" i="6"/>
  <c r="R61" i="6"/>
  <c r="Q61" i="6"/>
  <c r="P61" i="6"/>
  <c r="O61" i="6"/>
  <c r="N61" i="6"/>
  <c r="J61" i="6"/>
  <c r="I61" i="6"/>
  <c r="H61" i="6"/>
  <c r="G61" i="6"/>
  <c r="F61" i="6"/>
  <c r="E61" i="6"/>
  <c r="S60" i="6"/>
  <c r="R60" i="6"/>
  <c r="Q60" i="6"/>
  <c r="P60" i="6"/>
  <c r="O60" i="6"/>
  <c r="N60" i="6"/>
  <c r="J60" i="6"/>
  <c r="I60" i="6"/>
  <c r="H60" i="6"/>
  <c r="G60" i="6"/>
  <c r="F60" i="6"/>
  <c r="E60" i="6"/>
  <c r="S59" i="6"/>
  <c r="R59" i="6"/>
  <c r="Q59" i="6"/>
  <c r="P59" i="6"/>
  <c r="O59" i="6"/>
  <c r="N59" i="6"/>
  <c r="J59" i="6"/>
  <c r="I59" i="6"/>
  <c r="H59" i="6"/>
  <c r="G59" i="6"/>
  <c r="F59" i="6"/>
  <c r="E59" i="6"/>
  <c r="S58" i="6"/>
  <c r="R58" i="6"/>
  <c r="Q58" i="6"/>
  <c r="P58" i="6"/>
  <c r="O58" i="6"/>
  <c r="N58" i="6"/>
  <c r="J58" i="6"/>
  <c r="I58" i="6"/>
  <c r="H58" i="6"/>
  <c r="G58" i="6"/>
  <c r="F58" i="6"/>
  <c r="E58" i="6"/>
  <c r="S57" i="6"/>
  <c r="R57" i="6"/>
  <c r="Q57" i="6"/>
  <c r="P57" i="6"/>
  <c r="O57" i="6"/>
  <c r="N57" i="6"/>
  <c r="J57" i="6"/>
  <c r="I57" i="6"/>
  <c r="H57" i="6"/>
  <c r="G57" i="6"/>
  <c r="F57" i="6"/>
  <c r="E57" i="6"/>
  <c r="AZ44" i="6"/>
  <c r="AY44" i="6"/>
  <c r="AX44" i="6"/>
  <c r="AW44" i="6"/>
  <c r="AV44" i="6"/>
  <c r="AR44" i="6"/>
  <c r="AQ44" i="6"/>
  <c r="AP44" i="6"/>
  <c r="AO44" i="6"/>
  <c r="AN44" i="6"/>
  <c r="AM44" i="6"/>
  <c r="AU44" i="6" s="1"/>
  <c r="AZ43" i="6"/>
  <c r="AY43" i="6"/>
  <c r="AX43" i="6"/>
  <c r="AW43" i="6"/>
  <c r="AV43" i="6"/>
  <c r="AU43" i="6"/>
  <c r="AR43" i="6"/>
  <c r="AQ43" i="6"/>
  <c r="AP43" i="6"/>
  <c r="AO43" i="6"/>
  <c r="AN43" i="6"/>
  <c r="AM43" i="6"/>
  <c r="AZ42" i="6"/>
  <c r="AY42" i="6"/>
  <c r="AX42" i="6"/>
  <c r="AW42" i="6"/>
  <c r="AV42" i="6"/>
  <c r="AU42" i="6"/>
  <c r="AR42" i="6"/>
  <c r="AQ42" i="6"/>
  <c r="AP42" i="6"/>
  <c r="AO42" i="6"/>
  <c r="AN42" i="6"/>
  <c r="AM42" i="6"/>
  <c r="AZ41" i="6"/>
  <c r="AY41" i="6"/>
  <c r="AX41" i="6"/>
  <c r="AW41" i="6"/>
  <c r="AV41" i="6"/>
  <c r="AU41" i="6"/>
  <c r="AR41" i="6"/>
  <c r="AQ41" i="6"/>
  <c r="AP41" i="6"/>
  <c r="AO41" i="6"/>
  <c r="AN41" i="6"/>
  <c r="AM41" i="6"/>
  <c r="AZ40" i="6"/>
  <c r="AY40" i="6"/>
  <c r="AX40" i="6"/>
  <c r="AW40" i="6"/>
  <c r="AV40" i="6"/>
  <c r="AU40" i="6"/>
  <c r="AR40" i="6"/>
  <c r="AQ40" i="6"/>
  <c r="AP40" i="6"/>
  <c r="AO40" i="6"/>
  <c r="AN40" i="6"/>
  <c r="AM40" i="6"/>
  <c r="AZ39" i="6"/>
  <c r="AY39" i="6"/>
  <c r="AX39" i="6"/>
  <c r="AW39" i="6"/>
  <c r="AV39" i="6"/>
  <c r="AU39" i="6"/>
  <c r="AR39" i="6"/>
  <c r="AQ39" i="6"/>
  <c r="AP39" i="6"/>
  <c r="AO39" i="6"/>
  <c r="AN39" i="6"/>
  <c r="AM39" i="6"/>
  <c r="AZ38" i="6"/>
  <c r="AY38" i="6"/>
  <c r="AX38" i="6"/>
  <c r="AW38" i="6"/>
  <c r="AV38" i="6"/>
  <c r="AU38" i="6"/>
  <c r="AR38" i="6"/>
  <c r="AQ38" i="6"/>
  <c r="AP38" i="6"/>
  <c r="AO38" i="6"/>
  <c r="AN38" i="6"/>
  <c r="AM38" i="6"/>
  <c r="AZ37" i="6"/>
  <c r="AR37" i="6"/>
  <c r="AQ37" i="6"/>
  <c r="AY37" i="6" s="1"/>
  <c r="AP37" i="6"/>
  <c r="AX37" i="6" s="1"/>
  <c r="AO37" i="6"/>
  <c r="AW37" i="6" s="1"/>
  <c r="AN37" i="6"/>
  <c r="AV37" i="6" s="1"/>
  <c r="AM37" i="6"/>
  <c r="AU37" i="6" s="1"/>
  <c r="AZ36" i="6"/>
  <c r="AR36" i="6"/>
  <c r="AQ36" i="6"/>
  <c r="AY36" i="6" s="1"/>
  <c r="AP36" i="6"/>
  <c r="AX36" i="6" s="1"/>
  <c r="AO36" i="6"/>
  <c r="AW36" i="6" s="1"/>
  <c r="AN36" i="6"/>
  <c r="AV36" i="6" s="1"/>
  <c r="AM36" i="6"/>
  <c r="AU36" i="6" s="1"/>
  <c r="AR35" i="6"/>
  <c r="AZ35" i="6" s="1"/>
  <c r="AQ35" i="6"/>
  <c r="AY35" i="6" s="1"/>
  <c r="AP35" i="6"/>
  <c r="AX35" i="6" s="1"/>
  <c r="AO35" i="6"/>
  <c r="AW35" i="6" s="1"/>
  <c r="AN35" i="6"/>
  <c r="AV35" i="6" s="1"/>
  <c r="AM35" i="6"/>
  <c r="AU35" i="6" s="1"/>
  <c r="AU34" i="6"/>
  <c r="AR34" i="6"/>
  <c r="AZ34" i="6" s="1"/>
  <c r="AQ34" i="6"/>
  <c r="AY34" i="6" s="1"/>
  <c r="AP34" i="6"/>
  <c r="AX34" i="6" s="1"/>
  <c r="AO34" i="6"/>
  <c r="AW34" i="6" s="1"/>
  <c r="AN34" i="6"/>
  <c r="AV34" i="6" s="1"/>
  <c r="AM34" i="6"/>
  <c r="AR33" i="6"/>
  <c r="AZ33" i="6" s="1"/>
  <c r="AQ33" i="6"/>
  <c r="AY33" i="6" s="1"/>
  <c r="AP33" i="6"/>
  <c r="AX33" i="6" s="1"/>
  <c r="AO33" i="6"/>
  <c r="AW33" i="6" s="1"/>
  <c r="AN33" i="6"/>
  <c r="AV33" i="6" s="1"/>
  <c r="AM33" i="6"/>
  <c r="AU33" i="6" s="1"/>
  <c r="AZ32" i="6"/>
  <c r="AR32" i="6"/>
  <c r="AQ32" i="6"/>
  <c r="AY32" i="6" s="1"/>
  <c r="AP32" i="6"/>
  <c r="AX32" i="6" s="1"/>
  <c r="AO32" i="6"/>
  <c r="AW32" i="6" s="1"/>
  <c r="AN32" i="6"/>
  <c r="AV32" i="6" s="1"/>
  <c r="AM32" i="6"/>
  <c r="AU32" i="6" s="1"/>
  <c r="AZ31" i="6"/>
  <c r="AR31" i="6"/>
  <c r="AQ31" i="6"/>
  <c r="AY31" i="6" s="1"/>
  <c r="AP31" i="6"/>
  <c r="AX31" i="6" s="1"/>
  <c r="AO31" i="6"/>
  <c r="AW31" i="6" s="1"/>
  <c r="AN31" i="6"/>
  <c r="AV31" i="6" s="1"/>
  <c r="AM31" i="6"/>
  <c r="AU31" i="6" s="1"/>
  <c r="AZ30" i="6"/>
  <c r="AY30" i="6"/>
  <c r="AX30" i="6"/>
  <c r="AW30" i="6"/>
  <c r="AV30" i="6"/>
  <c r="AU30" i="6"/>
  <c r="AR30" i="6"/>
  <c r="AQ30" i="6"/>
  <c r="AP30" i="6"/>
  <c r="AO30" i="6"/>
  <c r="AN30" i="6"/>
  <c r="AM30" i="6"/>
  <c r="AZ29" i="6"/>
  <c r="AY29" i="6"/>
  <c r="AX29" i="6"/>
  <c r="AW29" i="6"/>
  <c r="AV29" i="6"/>
  <c r="AU29" i="6"/>
  <c r="AR29" i="6"/>
  <c r="AQ29" i="6"/>
  <c r="AP29" i="6"/>
  <c r="AO29" i="6"/>
  <c r="AN29" i="6"/>
  <c r="AM29" i="6"/>
  <c r="AZ28" i="6"/>
  <c r="AR28" i="6"/>
  <c r="AQ28" i="6"/>
  <c r="AY28" i="6" s="1"/>
  <c r="AP28" i="6"/>
  <c r="AX28" i="6" s="1"/>
  <c r="AO28" i="6"/>
  <c r="AW28" i="6" s="1"/>
  <c r="AN28" i="6"/>
  <c r="AV28" i="6" s="1"/>
  <c r="AM28" i="6"/>
  <c r="AU28" i="6" s="1"/>
  <c r="AZ27" i="6"/>
  <c r="AY27" i="6"/>
  <c r="AX27" i="6"/>
  <c r="AW27" i="6"/>
  <c r="AV27" i="6"/>
  <c r="AU27" i="6"/>
  <c r="AR27" i="6"/>
  <c r="AQ27" i="6"/>
  <c r="AP27" i="6"/>
  <c r="AO27" i="6"/>
  <c r="AN27" i="6"/>
  <c r="AM27" i="6"/>
  <c r="AR26" i="6"/>
  <c r="AZ26" i="6" s="1"/>
  <c r="AQ26" i="6"/>
  <c r="AY26" i="6" s="1"/>
  <c r="AP26" i="6"/>
  <c r="AX26" i="6" s="1"/>
  <c r="AO26" i="6"/>
  <c r="AW26" i="6" s="1"/>
  <c r="AN26" i="6"/>
  <c r="AV26" i="6" s="1"/>
  <c r="AM26" i="6"/>
  <c r="AU26" i="6" s="1"/>
  <c r="AW25" i="6"/>
  <c r="AV25" i="6"/>
  <c r="AU25" i="6"/>
  <c r="AR25" i="6"/>
  <c r="AZ25" i="6" s="1"/>
  <c r="AQ25" i="6"/>
  <c r="AY25" i="6" s="1"/>
  <c r="AP25" i="6"/>
  <c r="AX25" i="6" s="1"/>
  <c r="AO25" i="6"/>
  <c r="AN25" i="6"/>
  <c r="AM25" i="6"/>
  <c r="AZ24" i="6"/>
  <c r="AW24" i="6"/>
  <c r="AV24" i="6"/>
  <c r="AU24" i="6"/>
  <c r="AR24" i="6"/>
  <c r="AQ24" i="6"/>
  <c r="AY24" i="6" s="1"/>
  <c r="AP24" i="6"/>
  <c r="AX24" i="6" s="1"/>
  <c r="AO24" i="6"/>
  <c r="AN24" i="6"/>
  <c r="AM24" i="6"/>
  <c r="AZ23" i="6"/>
  <c r="AY23" i="6"/>
  <c r="AX23" i="6"/>
  <c r="AW23" i="6"/>
  <c r="AV23" i="6"/>
  <c r="AU23" i="6"/>
  <c r="AR23" i="6"/>
  <c r="AQ23" i="6"/>
  <c r="AP23" i="6"/>
  <c r="AO23" i="6"/>
  <c r="AN23" i="6"/>
  <c r="AM23" i="6"/>
  <c r="AY22" i="6"/>
  <c r="AX22" i="6"/>
  <c r="AW22" i="6"/>
  <c r="AV22" i="6"/>
  <c r="AU22" i="6"/>
  <c r="AR22" i="6"/>
  <c r="AZ22" i="6" s="1"/>
  <c r="AQ22" i="6"/>
  <c r="AP22" i="6"/>
  <c r="AO22" i="6"/>
  <c r="AN22" i="6"/>
  <c r="AM22" i="6"/>
  <c r="AZ21" i="6"/>
  <c r="AY21" i="6"/>
  <c r="AX21" i="6"/>
  <c r="AW21" i="6"/>
  <c r="AV21" i="6"/>
  <c r="AU21" i="6"/>
  <c r="AR21" i="6"/>
  <c r="AQ21" i="6"/>
  <c r="AP21" i="6"/>
  <c r="AO21" i="6"/>
  <c r="AN21" i="6"/>
  <c r="AM21" i="6"/>
  <c r="AR20" i="6"/>
  <c r="AZ20" i="6" s="1"/>
  <c r="AQ20" i="6"/>
  <c r="AY20" i="6" s="1"/>
  <c r="AP20" i="6"/>
  <c r="AX20" i="6" s="1"/>
  <c r="AO20" i="6"/>
  <c r="AW20" i="6" s="1"/>
  <c r="AN20" i="6"/>
  <c r="AV20" i="6" s="1"/>
  <c r="AM20" i="6"/>
  <c r="AU20" i="6" s="1"/>
  <c r="AZ19" i="6"/>
  <c r="AY19" i="6"/>
  <c r="AX19" i="6"/>
  <c r="AW19" i="6"/>
  <c r="AV19" i="6"/>
  <c r="AU19" i="6"/>
  <c r="AR19" i="6"/>
  <c r="AQ19" i="6"/>
  <c r="AP19" i="6"/>
  <c r="AO19" i="6"/>
  <c r="AN19" i="6"/>
  <c r="AM19" i="6"/>
  <c r="AR18" i="6"/>
  <c r="AZ18" i="6" s="1"/>
  <c r="AQ18" i="6"/>
  <c r="AY18" i="6" s="1"/>
  <c r="AP18" i="6"/>
  <c r="AX18" i="6" s="1"/>
  <c r="AO18" i="6"/>
  <c r="AW18" i="6" s="1"/>
  <c r="AN18" i="6"/>
  <c r="AV18" i="6" s="1"/>
  <c r="AM18" i="6"/>
  <c r="AU18" i="6" s="1"/>
  <c r="AZ17" i="6"/>
  <c r="AY17" i="6"/>
  <c r="AX17" i="6"/>
  <c r="AW17" i="6"/>
  <c r="AV17" i="6"/>
  <c r="AU17" i="6"/>
  <c r="AR17" i="6"/>
  <c r="AQ17" i="6"/>
  <c r="AP17" i="6"/>
  <c r="AO17" i="6"/>
  <c r="AN17" i="6"/>
  <c r="AM17" i="6"/>
  <c r="AZ16" i="6"/>
  <c r="AY16" i="6"/>
  <c r="AX16" i="6"/>
  <c r="AW16" i="6"/>
  <c r="AV16" i="6"/>
  <c r="AU16" i="6"/>
  <c r="AR16" i="6"/>
  <c r="AQ16" i="6"/>
  <c r="AP16" i="6"/>
  <c r="AO16" i="6"/>
  <c r="AN16" i="6"/>
  <c r="AM16" i="6"/>
  <c r="AZ15" i="6"/>
  <c r="AY15" i="6"/>
  <c r="AX15" i="6"/>
  <c r="AW15" i="6"/>
  <c r="AV15" i="6"/>
  <c r="AU15" i="6"/>
  <c r="AR15" i="6"/>
  <c r="AQ15" i="6"/>
  <c r="AP15" i="6"/>
  <c r="AO15" i="6"/>
  <c r="AN15" i="6"/>
  <c r="AM15" i="6"/>
  <c r="AR14" i="6"/>
  <c r="AZ14" i="6" s="1"/>
  <c r="AQ14" i="6"/>
  <c r="AY14" i="6" s="1"/>
  <c r="AP14" i="6"/>
  <c r="AX14" i="6" s="1"/>
  <c r="AO14" i="6"/>
  <c r="AW14" i="6" s="1"/>
  <c r="AN14" i="6"/>
  <c r="AV14" i="6" s="1"/>
  <c r="AM14" i="6"/>
  <c r="AU14" i="6" s="1"/>
  <c r="AZ13" i="6"/>
  <c r="AW13" i="6"/>
  <c r="AV13" i="6"/>
  <c r="AU13" i="6"/>
  <c r="AR13" i="6"/>
  <c r="AQ13" i="6"/>
  <c r="AY13" i="6" s="1"/>
  <c r="AP13" i="6"/>
  <c r="AX13" i="6" s="1"/>
  <c r="AO13" i="6"/>
  <c r="AN13" i="6"/>
  <c r="AM13" i="6"/>
  <c r="AR12" i="6"/>
  <c r="AZ12" i="6" s="1"/>
  <c r="AQ12" i="6"/>
  <c r="AY12" i="6" s="1"/>
  <c r="AP12" i="6"/>
  <c r="AX12" i="6" s="1"/>
  <c r="AO12" i="6"/>
  <c r="AW12" i="6" s="1"/>
  <c r="AN12" i="6"/>
  <c r="AV12" i="6" s="1"/>
  <c r="AM12" i="6"/>
  <c r="AU12" i="6" s="1"/>
  <c r="AR11" i="6"/>
  <c r="AZ11" i="6" s="1"/>
  <c r="AQ11" i="6"/>
  <c r="AY11" i="6" s="1"/>
  <c r="AP11" i="6"/>
  <c r="AX11" i="6" s="1"/>
  <c r="AO11" i="6"/>
  <c r="AW11" i="6" s="1"/>
  <c r="AN11" i="6"/>
  <c r="AV11" i="6" s="1"/>
  <c r="AM11" i="6"/>
  <c r="AU11" i="6" s="1"/>
  <c r="AR10" i="6"/>
  <c r="AZ10" i="6" s="1"/>
  <c r="AQ10" i="6"/>
  <c r="AY10" i="6" s="1"/>
  <c r="AP10" i="6"/>
  <c r="AX10" i="6" s="1"/>
  <c r="AO10" i="6"/>
  <c r="AW10" i="6" s="1"/>
  <c r="AN10" i="6"/>
  <c r="AV10" i="6" s="1"/>
  <c r="AM10" i="6"/>
  <c r="AU10" i="6" s="1"/>
  <c r="AR9" i="6"/>
  <c r="AZ9" i="6" s="1"/>
  <c r="AQ9" i="6"/>
  <c r="AY9" i="6" s="1"/>
  <c r="AP9" i="6"/>
  <c r="AX9" i="6" s="1"/>
  <c r="AO9" i="6"/>
  <c r="AW9" i="6" s="1"/>
  <c r="AN9" i="6"/>
  <c r="AV9" i="6" s="1"/>
  <c r="AM9" i="6"/>
  <c r="AU9" i="6" s="1"/>
  <c r="AZ8" i="6"/>
  <c r="AW8" i="6"/>
  <c r="AV8" i="6"/>
  <c r="AU8" i="6"/>
  <c r="AR8" i="6"/>
  <c r="AQ8" i="6"/>
  <c r="AY8" i="6" s="1"/>
  <c r="AP8" i="6"/>
  <c r="AX8" i="6" s="1"/>
  <c r="AO8" i="6"/>
  <c r="AN8" i="6"/>
  <c r="AM8" i="6"/>
  <c r="AZ7" i="6"/>
  <c r="AY7" i="6"/>
  <c r="AX7" i="6"/>
  <c r="AW7" i="6"/>
  <c r="AV7" i="6"/>
  <c r="AU7" i="6"/>
  <c r="AR7" i="6"/>
  <c r="AQ7" i="6"/>
  <c r="AP7" i="6"/>
  <c r="AO7" i="6"/>
  <c r="AN7" i="6"/>
  <c r="AM7" i="6"/>
  <c r="AZ6" i="6"/>
  <c r="AR6" i="6"/>
  <c r="AQ6" i="6"/>
  <c r="AY6" i="6" s="1"/>
  <c r="AP6" i="6"/>
  <c r="AX6" i="6" s="1"/>
  <c r="AO6" i="6"/>
  <c r="AW6" i="6" s="1"/>
  <c r="AN6" i="6"/>
  <c r="AV6" i="6" s="1"/>
  <c r="AM6" i="6"/>
  <c r="AU6" i="6" s="1"/>
  <c r="AR5" i="6"/>
  <c r="AZ5" i="6" s="1"/>
  <c r="AQ5" i="6"/>
  <c r="AY5" i="6" s="1"/>
  <c r="AP5" i="6"/>
  <c r="AX5" i="6" s="1"/>
  <c r="AO5" i="6"/>
  <c r="AW5" i="6" s="1"/>
  <c r="AN5" i="6"/>
  <c r="AV5" i="6" s="1"/>
  <c r="AM5" i="6"/>
  <c r="AU5" i="6" s="1"/>
  <c r="AR4" i="6"/>
  <c r="AZ4" i="6" s="1"/>
  <c r="AQ4" i="6"/>
  <c r="AY4" i="6" s="1"/>
  <c r="AP4" i="6"/>
  <c r="AX4" i="6" s="1"/>
  <c r="AO4" i="6"/>
  <c r="AW4" i="6" s="1"/>
  <c r="AN4" i="6"/>
  <c r="AV4" i="6" s="1"/>
  <c r="AM4" i="6"/>
  <c r="AU4" i="6" s="1"/>
  <c r="M236" i="6"/>
  <c r="R236" i="6" s="1"/>
  <c r="M235" i="6"/>
  <c r="R235" i="6" s="1"/>
  <c r="M234" i="6"/>
  <c r="R234" i="6" s="1"/>
  <c r="M233" i="6"/>
  <c r="R233" i="6" s="1"/>
  <c r="M232" i="6"/>
  <c r="R232" i="6" s="1"/>
  <c r="M231" i="6"/>
  <c r="R231" i="6" s="1"/>
  <c r="M230" i="6"/>
  <c r="S230" i="6" s="1"/>
  <c r="M229" i="6"/>
  <c r="S229" i="6" s="1"/>
  <c r="M228" i="6"/>
  <c r="Q228" i="6" s="1"/>
  <c r="M227" i="6"/>
  <c r="Q227" i="6" s="1"/>
  <c r="M226" i="6"/>
  <c r="M225" i="6"/>
  <c r="M224" i="6"/>
  <c r="M223" i="6"/>
  <c r="M222" i="6"/>
  <c r="M221" i="6"/>
  <c r="M220" i="6"/>
  <c r="M219" i="6"/>
  <c r="R219" i="6" s="1"/>
  <c r="M218" i="6"/>
  <c r="R218" i="6" s="1"/>
  <c r="M217" i="6"/>
  <c r="R217" i="6" s="1"/>
  <c r="M216" i="6"/>
  <c r="R216" i="6" s="1"/>
  <c r="M215" i="6"/>
  <c r="Q215" i="6" s="1"/>
  <c r="M214" i="6"/>
  <c r="Q214" i="6" s="1"/>
  <c r="M213" i="6"/>
  <c r="M212" i="6"/>
  <c r="M211" i="6"/>
  <c r="M210" i="6"/>
  <c r="M209" i="6"/>
  <c r="M208" i="6"/>
  <c r="M207" i="6"/>
  <c r="M206" i="6"/>
  <c r="M205" i="6"/>
  <c r="M204" i="6"/>
  <c r="R204" i="6" s="1"/>
  <c r="M203" i="6"/>
  <c r="R203" i="6" s="1"/>
  <c r="M202" i="6"/>
  <c r="R202" i="6" s="1"/>
  <c r="M201" i="6"/>
  <c r="R201" i="6" s="1"/>
  <c r="M200" i="6"/>
  <c r="Q200" i="6" s="1"/>
  <c r="M199" i="6"/>
  <c r="M198" i="6"/>
  <c r="R198" i="6" s="1"/>
  <c r="M197" i="6"/>
  <c r="R197" i="6" s="1"/>
  <c r="M196" i="6"/>
  <c r="R196" i="6" s="1"/>
  <c r="M195" i="6"/>
  <c r="R195" i="6" s="1"/>
  <c r="M194" i="6"/>
  <c r="M193" i="6"/>
  <c r="M192" i="6"/>
  <c r="M191" i="6"/>
  <c r="M190" i="6"/>
  <c r="M189" i="6"/>
  <c r="M188" i="6"/>
  <c r="M187" i="6"/>
  <c r="R187" i="6" s="1"/>
  <c r="M186" i="6"/>
  <c r="R186" i="6" s="1"/>
  <c r="M185" i="6"/>
  <c r="R185" i="6" s="1"/>
  <c r="M184" i="6"/>
  <c r="R184" i="6" s="1"/>
  <c r="M183" i="6"/>
  <c r="R183" i="6" s="1"/>
  <c r="M182" i="6"/>
  <c r="R182" i="6" s="1"/>
  <c r="M181" i="6"/>
  <c r="Q181" i="6" s="1"/>
  <c r="M180" i="6"/>
  <c r="Q180" i="6" s="1"/>
  <c r="M179" i="6"/>
  <c r="S179" i="6" s="1"/>
  <c r="M178" i="6"/>
  <c r="S178" i="6" s="1"/>
  <c r="M177" i="6"/>
  <c r="M176" i="6"/>
  <c r="M175" i="6"/>
  <c r="M174" i="6"/>
  <c r="M173" i="6"/>
  <c r="Q173" i="6" s="1"/>
  <c r="M172" i="6"/>
  <c r="Q172" i="6" s="1"/>
  <c r="M171" i="6"/>
  <c r="M170" i="6"/>
  <c r="M169" i="6"/>
  <c r="M168" i="6"/>
  <c r="M167" i="6"/>
  <c r="M166" i="6"/>
  <c r="M165" i="6"/>
  <c r="M164" i="6"/>
  <c r="M163" i="6"/>
  <c r="M162" i="6"/>
  <c r="M161" i="6"/>
  <c r="M160" i="6"/>
  <c r="M159" i="6"/>
  <c r="M158" i="6"/>
  <c r="M157" i="6"/>
  <c r="M156" i="6"/>
  <c r="M155" i="6"/>
  <c r="M154" i="6"/>
  <c r="R154" i="6" s="1"/>
  <c r="M153" i="6"/>
  <c r="R153" i="6" s="1"/>
  <c r="M152" i="6"/>
  <c r="R152" i="6" s="1"/>
  <c r="M151" i="6"/>
  <c r="R151" i="6" s="1"/>
  <c r="M150" i="6"/>
  <c r="R150" i="6" s="1"/>
  <c r="M149" i="6"/>
  <c r="R149" i="6" s="1"/>
  <c r="M148" i="6"/>
  <c r="R148" i="6" s="1"/>
  <c r="M147" i="6"/>
  <c r="R147" i="6" s="1"/>
  <c r="M146" i="6"/>
  <c r="R146" i="6" s="1"/>
  <c r="M145" i="6"/>
  <c r="R145" i="6" s="1"/>
  <c r="M144" i="6"/>
  <c r="R144" i="6" s="1"/>
  <c r="M143" i="6"/>
  <c r="R143" i="6" s="1"/>
  <c r="M142" i="6"/>
  <c r="R142" i="6" s="1"/>
  <c r="M141" i="6"/>
  <c r="R141" i="6" s="1"/>
  <c r="M140" i="6"/>
  <c r="R140" i="6" s="1"/>
  <c r="M139" i="6"/>
  <c r="Q139" i="6" s="1"/>
  <c r="M138" i="6"/>
  <c r="Q138" i="6" s="1"/>
  <c r="M137" i="6"/>
  <c r="Q137" i="6" s="1"/>
  <c r="M136" i="6"/>
  <c r="M135" i="6"/>
  <c r="M134" i="6"/>
  <c r="M133" i="6"/>
  <c r="M132" i="6"/>
  <c r="M131" i="6"/>
  <c r="M130" i="6"/>
  <c r="M129" i="6"/>
  <c r="R129" i="6" s="1"/>
  <c r="M128" i="6"/>
  <c r="R128" i="6" s="1"/>
  <c r="M127" i="6"/>
  <c r="R127" i="6" s="1"/>
  <c r="M126" i="6"/>
  <c r="R126" i="6" s="1"/>
  <c r="M125" i="6"/>
  <c r="R125" i="6" s="1"/>
  <c r="M124" i="6"/>
  <c r="M123" i="6"/>
  <c r="M122" i="6"/>
  <c r="M121" i="6"/>
  <c r="M120" i="6"/>
  <c r="M119" i="6"/>
  <c r="M118" i="6"/>
  <c r="M117" i="6"/>
  <c r="M116" i="6"/>
  <c r="M115" i="6"/>
  <c r="M114" i="6"/>
  <c r="M113" i="6"/>
  <c r="M112" i="6"/>
  <c r="M111" i="6"/>
  <c r="M110" i="6"/>
  <c r="R110" i="6" s="1"/>
  <c r="M109" i="6"/>
  <c r="R109" i="6" s="1"/>
  <c r="M108" i="6"/>
  <c r="R108" i="6" s="1"/>
  <c r="M107" i="6"/>
  <c r="R107" i="6" s="1"/>
  <c r="M106" i="6"/>
  <c r="R106" i="6" s="1"/>
  <c r="M105" i="6"/>
  <c r="R105" i="6" s="1"/>
  <c r="M104" i="6"/>
  <c r="R104" i="6" s="1"/>
  <c r="M103" i="6"/>
  <c r="R103" i="6" s="1"/>
  <c r="M102" i="6"/>
  <c r="R102" i="6" s="1"/>
  <c r="M101" i="6"/>
  <c r="R101" i="6" s="1"/>
  <c r="M100" i="6"/>
  <c r="R100" i="6" s="1"/>
  <c r="M99" i="6"/>
  <c r="R99" i="6" s="1"/>
  <c r="M98" i="6"/>
  <c r="R98" i="6" s="1"/>
  <c r="M97" i="6"/>
  <c r="R97" i="6" s="1"/>
  <c r="M96" i="6"/>
  <c r="R96" i="6" s="1"/>
  <c r="M95" i="6"/>
  <c r="Q95" i="6" s="1"/>
  <c r="M94" i="6"/>
  <c r="Q94" i="6" s="1"/>
  <c r="M93" i="6"/>
  <c r="Q93" i="6" s="1"/>
  <c r="M92" i="6"/>
  <c r="Q92" i="6" s="1"/>
  <c r="M91" i="6"/>
  <c r="Q91" i="6" s="1"/>
  <c r="M90" i="6"/>
  <c r="Q90" i="6" s="1"/>
  <c r="M89" i="6"/>
  <c r="Q89" i="6" s="1"/>
  <c r="M88" i="6"/>
  <c r="Q88" i="6" s="1"/>
  <c r="M87" i="6"/>
  <c r="Q87" i="6" s="1"/>
  <c r="M86" i="6"/>
  <c r="Q86" i="6" s="1"/>
  <c r="M85" i="6"/>
  <c r="Q85" i="6" s="1"/>
  <c r="M84" i="6"/>
  <c r="Q84" i="6" s="1"/>
  <c r="M83" i="6"/>
  <c r="Q83" i="6" s="1"/>
  <c r="M82" i="6"/>
  <c r="M81" i="6"/>
  <c r="M80" i="6"/>
  <c r="M79" i="6"/>
  <c r="M78" i="6"/>
  <c r="M77" i="6"/>
  <c r="M76" i="6"/>
  <c r="M75" i="6"/>
  <c r="M74" i="6"/>
  <c r="M73" i="6"/>
  <c r="M72" i="6"/>
  <c r="M71" i="6"/>
  <c r="M70" i="6"/>
  <c r="M69" i="6"/>
  <c r="M68" i="6"/>
  <c r="M67" i="6"/>
  <c r="M66" i="6"/>
  <c r="M65" i="6"/>
  <c r="M64" i="6"/>
  <c r="M63" i="6"/>
  <c r="M62" i="6"/>
  <c r="M61" i="6"/>
  <c r="M60" i="6"/>
  <c r="M59" i="6"/>
  <c r="M58" i="6"/>
  <c r="M57" i="6"/>
  <c r="EL9" i="4" l="1"/>
  <c r="EL13" i="4"/>
  <c r="EL17" i="4"/>
  <c r="EL21" i="4"/>
  <c r="EL25" i="4"/>
  <c r="EL29" i="4"/>
  <c r="EL33" i="4"/>
  <c r="EL37" i="4"/>
  <c r="EL41" i="4"/>
  <c r="EL45" i="4"/>
  <c r="EL49" i="4"/>
  <c r="EL53" i="4"/>
  <c r="EL57" i="4"/>
  <c r="EL61" i="4"/>
  <c r="EL65" i="4"/>
  <c r="EL69" i="4"/>
  <c r="EL73" i="4"/>
  <c r="EL77" i="4"/>
  <c r="EL81" i="4"/>
  <c r="EL85" i="4"/>
  <c r="EL89" i="4"/>
  <c r="EL93" i="4"/>
  <c r="EL97" i="4"/>
  <c r="EL101" i="4"/>
  <c r="EL105" i="4"/>
  <c r="EL109" i="4"/>
  <c r="EL113" i="4"/>
  <c r="EL117" i="4"/>
  <c r="EL121" i="4"/>
  <c r="EL125" i="4"/>
  <c r="EL129" i="4"/>
  <c r="EL133" i="4"/>
  <c r="EL137" i="4"/>
  <c r="EL141" i="4"/>
  <c r="EL145" i="4"/>
  <c r="EL149" i="4"/>
  <c r="EL153" i="4"/>
  <c r="EL157" i="4"/>
  <c r="EL161" i="4"/>
  <c r="EL165" i="4"/>
  <c r="EL169" i="4"/>
  <c r="EL173" i="4"/>
  <c r="EL177" i="4"/>
  <c r="EL181" i="4"/>
  <c r="EL208" i="4"/>
  <c r="EL14" i="4"/>
  <c r="EL18" i="4"/>
  <c r="EL22" i="4"/>
  <c r="EL26" i="4"/>
  <c r="EL30" i="4"/>
  <c r="EL34" i="4"/>
  <c r="EL38" i="4"/>
  <c r="EL42" i="4"/>
  <c r="EL50" i="4"/>
  <c r="EL58" i="4"/>
  <c r="EL66" i="4"/>
  <c r="EL82" i="4"/>
  <c r="EL90" i="4"/>
  <c r="EL98" i="4"/>
  <c r="EL110" i="4"/>
  <c r="EL122" i="4"/>
  <c r="EL126" i="4"/>
  <c r="EL130" i="4"/>
  <c r="EL134" i="4"/>
  <c r="EL142" i="4"/>
  <c r="EL209" i="4"/>
  <c r="EL12" i="4"/>
  <c r="EL16" i="4"/>
  <c r="EL20" i="4"/>
  <c r="EL24" i="4"/>
  <c r="EL28" i="4"/>
  <c r="EL32" i="4"/>
  <c r="EL36" i="4"/>
  <c r="EL40" i="4"/>
  <c r="EL44" i="4"/>
  <c r="EL48" i="4"/>
  <c r="EL52" i="4"/>
  <c r="EL56" i="4"/>
  <c r="EL60" i="4"/>
  <c r="EL64" i="4"/>
  <c r="EL68" i="4"/>
  <c r="EL72" i="4"/>
  <c r="EL76" i="4"/>
  <c r="EL80" i="4"/>
  <c r="EL84" i="4"/>
  <c r="EL88" i="4"/>
  <c r="EL92" i="4"/>
  <c r="EL96" i="4"/>
  <c r="EL100" i="4"/>
  <c r="EL104" i="4"/>
  <c r="EL108" i="4"/>
  <c r="EL112" i="4"/>
  <c r="EL116" i="4"/>
  <c r="EL120" i="4"/>
  <c r="EL124" i="4"/>
  <c r="EL128" i="4"/>
  <c r="EL132" i="4"/>
  <c r="EL136" i="4"/>
  <c r="EL140" i="4"/>
  <c r="EL144" i="4"/>
  <c r="EL148" i="4"/>
  <c r="EL152" i="4"/>
  <c r="EL156" i="4"/>
  <c r="EL160" i="4"/>
  <c r="EL164" i="4"/>
  <c r="EL168" i="4"/>
  <c r="EL172" i="4"/>
  <c r="EL176" i="4"/>
  <c r="EL180" i="4"/>
  <c r="EL184" i="4"/>
  <c r="EL211" i="4"/>
  <c r="EL10" i="4"/>
  <c r="EL46" i="4"/>
  <c r="EL54" i="4"/>
  <c r="EL62" i="4"/>
  <c r="EL70" i="4"/>
  <c r="EL74" i="4"/>
  <c r="EL78" i="4"/>
  <c r="EL86" i="4"/>
  <c r="EL94" i="4"/>
  <c r="EL102" i="4"/>
  <c r="EL106" i="4"/>
  <c r="EL114" i="4"/>
  <c r="EL118" i="4"/>
  <c r="EL138" i="4"/>
  <c r="EL146" i="4"/>
  <c r="EL150" i="4"/>
  <c r="EL154" i="4"/>
  <c r="EL158" i="4"/>
  <c r="EL162" i="4"/>
  <c r="EL166" i="4"/>
  <c r="EL170" i="4"/>
  <c r="EL174" i="4"/>
  <c r="EL178" i="4"/>
  <c r="EL182" i="4"/>
  <c r="EL11" i="4"/>
  <c r="EL15" i="4"/>
  <c r="EL19" i="4"/>
  <c r="EL23" i="4"/>
  <c r="EL27" i="4"/>
  <c r="EL31" i="4"/>
  <c r="EL35" i="4"/>
  <c r="EL39" i="4"/>
  <c r="EL43" i="4"/>
  <c r="EL47" i="4"/>
  <c r="EL51" i="4"/>
  <c r="EL55" i="4"/>
  <c r="EL59" i="4"/>
  <c r="EL63" i="4"/>
  <c r="EL67" i="4"/>
  <c r="EL71" i="4"/>
  <c r="EL75" i="4"/>
  <c r="EL79" i="4"/>
  <c r="EL83" i="4"/>
  <c r="EL87" i="4"/>
  <c r="EL91" i="4"/>
  <c r="EL95" i="4"/>
  <c r="EL99" i="4"/>
  <c r="EL103" i="4"/>
  <c r="EL107" i="4"/>
  <c r="EL111" i="4"/>
  <c r="EL115" i="4"/>
  <c r="EL119" i="4"/>
  <c r="EL123" i="4"/>
  <c r="EL127" i="4"/>
  <c r="EL131" i="4"/>
  <c r="EL135" i="4"/>
  <c r="EL139" i="4"/>
  <c r="EL143" i="4"/>
  <c r="EL147" i="4"/>
  <c r="EL151" i="4"/>
  <c r="EL155" i="4"/>
  <c r="EL159" i="4"/>
  <c r="EL163" i="4"/>
  <c r="EL167" i="4"/>
  <c r="EL171" i="4"/>
  <c r="EL175" i="4"/>
  <c r="EL179" i="4"/>
  <c r="EL183" i="4"/>
  <c r="EL210" i="4"/>
  <c r="BG101" i="6"/>
  <c r="W151" i="6" s="1"/>
  <c r="W93" i="6" s="1"/>
  <c r="BH104" i="6"/>
  <c r="AB104" i="6"/>
  <c r="Z120" i="6" s="1"/>
  <c r="Z62" i="6" s="1"/>
  <c r="AY103" i="6"/>
  <c r="Y143" i="6" s="1"/>
  <c r="Y85" i="6" s="1"/>
  <c r="AB102" i="6"/>
  <c r="X120" i="6" s="1"/>
  <c r="X62" i="6" s="1"/>
  <c r="AB106" i="6"/>
  <c r="AB120" i="6" s="1"/>
  <c r="AB62" i="6" s="1"/>
  <c r="BG103" i="6"/>
  <c r="Y151" i="6" s="1"/>
  <c r="Y93" i="6" s="1"/>
  <c r="AA105" i="6"/>
  <c r="AA119" i="6" s="1"/>
  <c r="AA61" i="6" s="1"/>
  <c r="W101" i="6"/>
  <c r="W115" i="6" s="1"/>
  <c r="W57" i="6" s="1"/>
  <c r="AQ105" i="6"/>
  <c r="AA135" i="6" s="1"/>
  <c r="AA77" i="6" s="1"/>
  <c r="AQ103" i="6"/>
  <c r="Y135" i="6" s="1"/>
  <c r="Y77" i="6" s="1"/>
  <c r="AE101" i="6"/>
  <c r="W123" i="6" s="1"/>
  <c r="W65" i="6" s="1"/>
  <c r="BG105" i="6"/>
  <c r="AY101" i="6"/>
  <c r="W143" i="6" s="1"/>
  <c r="W85" i="6" s="1"/>
  <c r="AY105" i="6"/>
  <c r="AA143" i="6" s="1"/>
  <c r="AA85" i="6" s="1"/>
  <c r="BH102" i="6"/>
  <c r="X152" i="6" s="1"/>
  <c r="X94" i="6" s="1"/>
  <c r="AA103" i="6"/>
  <c r="Y119" i="6" s="1"/>
  <c r="Y61" i="6" s="1"/>
  <c r="AZ102" i="6"/>
  <c r="X144" i="6" s="1"/>
  <c r="X86" i="6" s="1"/>
  <c r="AJ102" i="6"/>
  <c r="X128" i="6" s="1"/>
  <c r="X70" i="6" s="1"/>
  <c r="AJ106" i="6"/>
  <c r="AB128" i="6" s="1"/>
  <c r="AB70" i="6" s="1"/>
  <c r="AQ101" i="6"/>
  <c r="W135" i="6" s="1"/>
  <c r="W77" i="6" s="1"/>
  <c r="BG102" i="6"/>
  <c r="X151" i="6" s="1"/>
  <c r="X93" i="6" s="1"/>
  <c r="BH106" i="6"/>
  <c r="AB152" i="6" s="1"/>
  <c r="AB94" i="6" s="1"/>
  <c r="AZ103" i="6"/>
  <c r="Y144" i="6" s="1"/>
  <c r="Y86" i="6" s="1"/>
  <c r="BD104" i="6"/>
  <c r="Z148" i="6" s="1"/>
  <c r="Z90" i="6" s="1"/>
  <c r="BD105" i="6"/>
  <c r="AA148" i="6" s="1"/>
  <c r="AA90" i="6" s="1"/>
  <c r="AZ104" i="6"/>
  <c r="Z144" i="6" s="1"/>
  <c r="Z86" i="6" s="1"/>
  <c r="AJ104" i="6"/>
  <c r="Z128" i="6" s="1"/>
  <c r="Z70" i="6" s="1"/>
  <c r="AR102" i="6"/>
  <c r="X136" i="6" s="1"/>
  <c r="X78" i="6" s="1"/>
  <c r="AR104" i="6"/>
  <c r="Z136" i="6" s="1"/>
  <c r="Z78" i="6" s="1"/>
  <c r="AR106" i="6"/>
  <c r="AB136" i="6" s="1"/>
  <c r="AB78" i="6" s="1"/>
  <c r="AY104" i="6"/>
  <c r="Z143" i="6" s="1"/>
  <c r="Z85" i="6" s="1"/>
  <c r="BH101" i="6"/>
  <c r="W152" i="6" s="1"/>
  <c r="W94" i="6" s="1"/>
  <c r="BH105" i="6"/>
  <c r="AI101" i="6"/>
  <c r="W127" i="6" s="1"/>
  <c r="W69" i="6" s="1"/>
  <c r="AI103" i="6"/>
  <c r="Y127" i="6" s="1"/>
  <c r="Y69" i="6" s="1"/>
  <c r="AI105" i="6"/>
  <c r="AA127" i="6" s="1"/>
  <c r="AA69" i="6" s="1"/>
  <c r="AA101" i="6"/>
  <c r="W119" i="6" s="1"/>
  <c r="W61" i="6" s="1"/>
  <c r="AB101" i="6"/>
  <c r="W120" i="6" s="1"/>
  <c r="W62" i="6" s="1"/>
  <c r="AJ101" i="6"/>
  <c r="W128" i="6" s="1"/>
  <c r="W70" i="6" s="1"/>
  <c r="AZ101" i="6"/>
  <c r="AI102" i="6"/>
  <c r="X127" i="6" s="1"/>
  <c r="X69" i="6" s="1"/>
  <c r="AY102" i="6"/>
  <c r="X143" i="6" s="1"/>
  <c r="X85" i="6" s="1"/>
  <c r="AB103" i="6"/>
  <c r="Y120" i="6" s="1"/>
  <c r="Y62" i="6" s="1"/>
  <c r="AR103" i="6"/>
  <c r="Y136" i="6" s="1"/>
  <c r="Y78" i="6" s="1"/>
  <c r="BH103" i="6"/>
  <c r="Y152" i="6" s="1"/>
  <c r="Y94" i="6" s="1"/>
  <c r="AA104" i="6"/>
  <c r="Z119" i="6" s="1"/>
  <c r="Z61" i="6" s="1"/>
  <c r="AQ104" i="6"/>
  <c r="Z135" i="6" s="1"/>
  <c r="Z77" i="6" s="1"/>
  <c r="BG104" i="6"/>
  <c r="AJ105" i="6"/>
  <c r="AA128" i="6" s="1"/>
  <c r="AA70" i="6" s="1"/>
  <c r="AZ105" i="6"/>
  <c r="AA144" i="6" s="1"/>
  <c r="AA86" i="6" s="1"/>
  <c r="AI106" i="6"/>
  <c r="AB127" i="6" s="1"/>
  <c r="AB69" i="6" s="1"/>
  <c r="AY106" i="6"/>
  <c r="AB143" i="6" s="1"/>
  <c r="AB85" i="6" s="1"/>
  <c r="AZ106" i="6"/>
  <c r="AB144" i="6" s="1"/>
  <c r="AB86" i="6" s="1"/>
  <c r="X101" i="6"/>
  <c r="W116" i="6" s="1"/>
  <c r="W58" i="6" s="1"/>
  <c r="AF101" i="6"/>
  <c r="W124" i="6" s="1"/>
  <c r="W66" i="6" s="1"/>
  <c r="AR101" i="6"/>
  <c r="W136" i="6" s="1"/>
  <c r="W78" i="6" s="1"/>
  <c r="AA102" i="6"/>
  <c r="X119" i="6" s="1"/>
  <c r="X61" i="6" s="1"/>
  <c r="AQ102" i="6"/>
  <c r="X135" i="6" s="1"/>
  <c r="X77" i="6" s="1"/>
  <c r="AJ103" i="6"/>
  <c r="Y128" i="6" s="1"/>
  <c r="Y70" i="6" s="1"/>
  <c r="AI104" i="6"/>
  <c r="Z127" i="6" s="1"/>
  <c r="Z69" i="6" s="1"/>
  <c r="AB105" i="6"/>
  <c r="AA120" i="6" s="1"/>
  <c r="AA62" i="6" s="1"/>
  <c r="AR105" i="6"/>
  <c r="AA136" i="6" s="1"/>
  <c r="AA78" i="6" s="1"/>
  <c r="AA106" i="6"/>
  <c r="AB119" i="6" s="1"/>
  <c r="AB61" i="6" s="1"/>
  <c r="AQ106" i="6"/>
  <c r="AB135" i="6" s="1"/>
  <c r="AB77" i="6" s="1"/>
  <c r="BI102" i="6"/>
  <c r="X153" i="6" s="1"/>
  <c r="X95" i="6" s="1"/>
  <c r="BE102" i="6"/>
  <c r="X149" i="6" s="1"/>
  <c r="X91" i="6" s="1"/>
  <c r="BA102" i="6"/>
  <c r="X145" i="6" s="1"/>
  <c r="X87" i="6" s="1"/>
  <c r="AW102" i="6"/>
  <c r="X141" i="6" s="1"/>
  <c r="X83" i="6" s="1"/>
  <c r="AS102" i="6"/>
  <c r="AO102" i="6"/>
  <c r="X133" i="6" s="1"/>
  <c r="X75" i="6" s="1"/>
  <c r="AK102" i="6"/>
  <c r="X129" i="6" s="1"/>
  <c r="X71" i="6" s="1"/>
  <c r="AG102" i="6"/>
  <c r="X125" i="6" s="1"/>
  <c r="X67" i="6" s="1"/>
  <c r="AC102" i="6"/>
  <c r="X121" i="6" s="1"/>
  <c r="X63" i="6" s="1"/>
  <c r="Y102" i="6"/>
  <c r="X117" i="6" s="1"/>
  <c r="X59" i="6" s="1"/>
  <c r="BJ102" i="6"/>
  <c r="X154" i="6" s="1"/>
  <c r="X96" i="6" s="1"/>
  <c r="BF102" i="6"/>
  <c r="BB102" i="6"/>
  <c r="X146" i="6" s="1"/>
  <c r="X88" i="6" s="1"/>
  <c r="AX102" i="6"/>
  <c r="X142" i="6" s="1"/>
  <c r="X84" i="6" s="1"/>
  <c r="AT102" i="6"/>
  <c r="X138" i="6" s="1"/>
  <c r="X80" i="6" s="1"/>
  <c r="AP102" i="6"/>
  <c r="X134" i="6" s="1"/>
  <c r="X76" i="6" s="1"/>
  <c r="AL102" i="6"/>
  <c r="X130" i="6" s="1"/>
  <c r="X72" i="6" s="1"/>
  <c r="AH102" i="6"/>
  <c r="X126" i="6" s="1"/>
  <c r="X68" i="6" s="1"/>
  <c r="AD102" i="6"/>
  <c r="X122" i="6" s="1"/>
  <c r="X64" i="6" s="1"/>
  <c r="Z102" i="6"/>
  <c r="X118" i="6" s="1"/>
  <c r="X60" i="6" s="1"/>
  <c r="BI103" i="6"/>
  <c r="Y153" i="6" s="1"/>
  <c r="Y95" i="6" s="1"/>
  <c r="BE103" i="6"/>
  <c r="Y149" i="6" s="1"/>
  <c r="Y91" i="6" s="1"/>
  <c r="BA103" i="6"/>
  <c r="Y145" i="6" s="1"/>
  <c r="Y87" i="6" s="1"/>
  <c r="AW103" i="6"/>
  <c r="Y141" i="6" s="1"/>
  <c r="Y83" i="6" s="1"/>
  <c r="AS103" i="6"/>
  <c r="AO103" i="6"/>
  <c r="Y133" i="6" s="1"/>
  <c r="Y75" i="6" s="1"/>
  <c r="AK103" i="6"/>
  <c r="Y129" i="6" s="1"/>
  <c r="Y71" i="6" s="1"/>
  <c r="AG103" i="6"/>
  <c r="Y125" i="6" s="1"/>
  <c r="Y67" i="6" s="1"/>
  <c r="AC103" i="6"/>
  <c r="Y121" i="6" s="1"/>
  <c r="Y63" i="6" s="1"/>
  <c r="Y103" i="6"/>
  <c r="Y117" i="6" s="1"/>
  <c r="Y59" i="6" s="1"/>
  <c r="BJ103" i="6"/>
  <c r="Y154" i="6" s="1"/>
  <c r="Y96" i="6" s="1"/>
  <c r="BF103" i="6"/>
  <c r="BB103" i="6"/>
  <c r="Y146" i="6" s="1"/>
  <c r="Y88" i="6" s="1"/>
  <c r="AX103" i="6"/>
  <c r="Y142" i="6" s="1"/>
  <c r="Y84" i="6" s="1"/>
  <c r="AT103" i="6"/>
  <c r="Y138" i="6" s="1"/>
  <c r="Y80" i="6" s="1"/>
  <c r="AP103" i="6"/>
  <c r="Y134" i="6" s="1"/>
  <c r="Y76" i="6" s="1"/>
  <c r="AL103" i="6"/>
  <c r="Y130" i="6" s="1"/>
  <c r="Y72" i="6" s="1"/>
  <c r="AH103" i="6"/>
  <c r="Y126" i="6" s="1"/>
  <c r="Y68" i="6" s="1"/>
  <c r="AD103" i="6"/>
  <c r="Y122" i="6" s="1"/>
  <c r="Y64" i="6" s="1"/>
  <c r="Z103" i="6"/>
  <c r="Y118" i="6" s="1"/>
  <c r="Y60" i="6" s="1"/>
  <c r="BI101" i="6"/>
  <c r="BE101" i="6"/>
  <c r="BA101" i="6"/>
  <c r="AW101" i="6"/>
  <c r="AS101" i="6"/>
  <c r="AO101" i="6"/>
  <c r="AK101" i="6"/>
  <c r="BJ101" i="6"/>
  <c r="BF101" i="6"/>
  <c r="BB101" i="6"/>
  <c r="AX101" i="6"/>
  <c r="AT101" i="6"/>
  <c r="AP101" i="6"/>
  <c r="AL101" i="6"/>
  <c r="Z101" i="6"/>
  <c r="AD101" i="6"/>
  <c r="AH101" i="6"/>
  <c r="AN101" i="6"/>
  <c r="AV101" i="6"/>
  <c r="BD101" i="6"/>
  <c r="X102" i="6"/>
  <c r="X116" i="6" s="1"/>
  <c r="X58" i="6" s="1"/>
  <c r="AF102" i="6"/>
  <c r="X124" i="6" s="1"/>
  <c r="X66" i="6" s="1"/>
  <c r="AN102" i="6"/>
  <c r="AV102" i="6"/>
  <c r="X140" i="6" s="1"/>
  <c r="X82" i="6" s="1"/>
  <c r="BD102" i="6"/>
  <c r="X148" i="6" s="1"/>
  <c r="X90" i="6" s="1"/>
  <c r="X103" i="6"/>
  <c r="Y116" i="6" s="1"/>
  <c r="Y58" i="6" s="1"/>
  <c r="AF103" i="6"/>
  <c r="Y124" i="6" s="1"/>
  <c r="Y66" i="6" s="1"/>
  <c r="AN103" i="6"/>
  <c r="AV103" i="6"/>
  <c r="Y140" i="6" s="1"/>
  <c r="Y82" i="6" s="1"/>
  <c r="BD103" i="6"/>
  <c r="Y148" i="6" s="1"/>
  <c r="Y90" i="6" s="1"/>
  <c r="X104" i="6"/>
  <c r="Z116" i="6" s="1"/>
  <c r="Z58" i="6" s="1"/>
  <c r="AF104" i="6"/>
  <c r="Z124" i="6" s="1"/>
  <c r="Z66" i="6" s="1"/>
  <c r="AN104" i="6"/>
  <c r="Z132" i="6" s="1"/>
  <c r="Z74" i="6" s="1"/>
  <c r="AV104" i="6"/>
  <c r="Z140" i="6" s="1"/>
  <c r="Z82" i="6" s="1"/>
  <c r="X105" i="6"/>
  <c r="AA116" i="6" s="1"/>
  <c r="AA58" i="6" s="1"/>
  <c r="AF105" i="6"/>
  <c r="AA124" i="6" s="1"/>
  <c r="AA66" i="6" s="1"/>
  <c r="AN105" i="6"/>
  <c r="AA132" i="6" s="1"/>
  <c r="AA74" i="6" s="1"/>
  <c r="AV105" i="6"/>
  <c r="AA140" i="6" s="1"/>
  <c r="AA82" i="6" s="1"/>
  <c r="X106" i="6"/>
  <c r="AB116" i="6" s="1"/>
  <c r="AB58" i="6" s="1"/>
  <c r="AF106" i="6"/>
  <c r="AB124" i="6" s="1"/>
  <c r="AB66" i="6" s="1"/>
  <c r="AN106" i="6"/>
  <c r="AB132" i="6" s="1"/>
  <c r="AB74" i="6" s="1"/>
  <c r="AV106" i="6"/>
  <c r="AB140" i="6" s="1"/>
  <c r="AB82" i="6" s="1"/>
  <c r="BK106" i="6"/>
  <c r="AB155" i="6" s="1"/>
  <c r="AB97" i="6" s="1"/>
  <c r="BG106" i="6"/>
  <c r="AB151" i="6" s="1"/>
  <c r="AB93" i="6" s="1"/>
  <c r="BC106" i="6"/>
  <c r="AB147" i="6" s="1"/>
  <c r="AB89" i="6" s="1"/>
  <c r="BI106" i="6"/>
  <c r="AB153" i="6" s="1"/>
  <c r="AB95" i="6" s="1"/>
  <c r="BE106" i="6"/>
  <c r="AB149" i="6" s="1"/>
  <c r="AB91" i="6" s="1"/>
  <c r="BA106" i="6"/>
  <c r="AB145" i="6" s="1"/>
  <c r="AB87" i="6" s="1"/>
  <c r="BJ106" i="6"/>
  <c r="AB154" i="6" s="1"/>
  <c r="AB96" i="6" s="1"/>
  <c r="BB106" i="6"/>
  <c r="AB146" i="6" s="1"/>
  <c r="AB88" i="6" s="1"/>
  <c r="AW106" i="6"/>
  <c r="AB141" i="6" s="1"/>
  <c r="AB83" i="6" s="1"/>
  <c r="AS106" i="6"/>
  <c r="AB137" i="6" s="1"/>
  <c r="AB79" i="6" s="1"/>
  <c r="AO106" i="6"/>
  <c r="AB133" i="6" s="1"/>
  <c r="AB75" i="6" s="1"/>
  <c r="AK106" i="6"/>
  <c r="AB129" i="6" s="1"/>
  <c r="AB71" i="6" s="1"/>
  <c r="AG106" i="6"/>
  <c r="AB125" i="6" s="1"/>
  <c r="AB67" i="6" s="1"/>
  <c r="AC106" i="6"/>
  <c r="AB121" i="6" s="1"/>
  <c r="AB63" i="6" s="1"/>
  <c r="Y106" i="6"/>
  <c r="AB117" i="6" s="1"/>
  <c r="AB59" i="6" s="1"/>
  <c r="BD106" i="6"/>
  <c r="AB148" i="6" s="1"/>
  <c r="AB90" i="6" s="1"/>
  <c r="AX106" i="6"/>
  <c r="AB142" i="6" s="1"/>
  <c r="AB84" i="6" s="1"/>
  <c r="AT106" i="6"/>
  <c r="AB138" i="6" s="1"/>
  <c r="AB80" i="6" s="1"/>
  <c r="AP106" i="6"/>
  <c r="AB134" i="6" s="1"/>
  <c r="AB76" i="6" s="1"/>
  <c r="AL106" i="6"/>
  <c r="AB130" i="6" s="1"/>
  <c r="AB72" i="6" s="1"/>
  <c r="AH106" i="6"/>
  <c r="AB126" i="6" s="1"/>
  <c r="AB68" i="6" s="1"/>
  <c r="AD106" i="6"/>
  <c r="AB122" i="6" s="1"/>
  <c r="AB64" i="6" s="1"/>
  <c r="Z106" i="6"/>
  <c r="AB118" i="6" s="1"/>
  <c r="AB60" i="6" s="1"/>
  <c r="BI104" i="6"/>
  <c r="Z153" i="6" s="1"/>
  <c r="Z95" i="6" s="1"/>
  <c r="BE104" i="6"/>
  <c r="Z149" i="6" s="1"/>
  <c r="Z91" i="6" s="1"/>
  <c r="BA104" i="6"/>
  <c r="AW104" i="6"/>
  <c r="Z141" i="6" s="1"/>
  <c r="Z83" i="6" s="1"/>
  <c r="AS104" i="6"/>
  <c r="Z137" i="6" s="1"/>
  <c r="Z79" i="6" s="1"/>
  <c r="AO104" i="6"/>
  <c r="Z133" i="6" s="1"/>
  <c r="Z75" i="6" s="1"/>
  <c r="AK104" i="6"/>
  <c r="AG104" i="6"/>
  <c r="Z125" i="6" s="1"/>
  <c r="Z67" i="6" s="1"/>
  <c r="AC104" i="6"/>
  <c r="Z121" i="6" s="1"/>
  <c r="Z63" i="6" s="1"/>
  <c r="Y104" i="6"/>
  <c r="Z117" i="6" s="1"/>
  <c r="Z59" i="6" s="1"/>
  <c r="BJ104" i="6"/>
  <c r="Z154" i="6" s="1"/>
  <c r="Z96" i="6" s="1"/>
  <c r="BF104" i="6"/>
  <c r="Z150" i="6" s="1"/>
  <c r="Z92" i="6" s="1"/>
  <c r="BB104" i="6"/>
  <c r="Z146" i="6" s="1"/>
  <c r="Z88" i="6" s="1"/>
  <c r="AX104" i="6"/>
  <c r="AT104" i="6"/>
  <c r="Z138" i="6" s="1"/>
  <c r="Z80" i="6" s="1"/>
  <c r="AP104" i="6"/>
  <c r="Z134" i="6" s="1"/>
  <c r="Z76" i="6" s="1"/>
  <c r="AL104" i="6"/>
  <c r="AH104" i="6"/>
  <c r="AD104" i="6"/>
  <c r="Z122" i="6" s="1"/>
  <c r="Z64" i="6" s="1"/>
  <c r="Z104" i="6"/>
  <c r="Z118" i="6" s="1"/>
  <c r="Z60" i="6" s="1"/>
  <c r="BI105" i="6"/>
  <c r="AA153" i="6" s="1"/>
  <c r="AA95" i="6" s="1"/>
  <c r="BE105" i="6"/>
  <c r="AA149" i="6" s="1"/>
  <c r="AA91" i="6" s="1"/>
  <c r="BA105" i="6"/>
  <c r="AW105" i="6"/>
  <c r="AA141" i="6" s="1"/>
  <c r="AA83" i="6" s="1"/>
  <c r="AS105" i="6"/>
  <c r="AA137" i="6" s="1"/>
  <c r="AA79" i="6" s="1"/>
  <c r="AO105" i="6"/>
  <c r="AA133" i="6" s="1"/>
  <c r="AA75" i="6" s="1"/>
  <c r="AK105" i="6"/>
  <c r="AG105" i="6"/>
  <c r="AA125" i="6" s="1"/>
  <c r="AA67" i="6" s="1"/>
  <c r="AC105" i="6"/>
  <c r="AA121" i="6" s="1"/>
  <c r="AA63" i="6" s="1"/>
  <c r="Y105" i="6"/>
  <c r="AA117" i="6" s="1"/>
  <c r="AA59" i="6" s="1"/>
  <c r="BJ105" i="6"/>
  <c r="AA154" i="6" s="1"/>
  <c r="AA96" i="6" s="1"/>
  <c r="BF105" i="6"/>
  <c r="AA150" i="6" s="1"/>
  <c r="AA92" i="6" s="1"/>
  <c r="BB105" i="6"/>
  <c r="AA146" i="6" s="1"/>
  <c r="AA88" i="6" s="1"/>
  <c r="AX105" i="6"/>
  <c r="AT105" i="6"/>
  <c r="AA138" i="6" s="1"/>
  <c r="AA80" i="6" s="1"/>
  <c r="AP105" i="6"/>
  <c r="AA134" i="6" s="1"/>
  <c r="AA76" i="6" s="1"/>
  <c r="AL105" i="6"/>
  <c r="AH105" i="6"/>
  <c r="AD105" i="6"/>
  <c r="AA122" i="6" s="1"/>
  <c r="AA64" i="6" s="1"/>
  <c r="Z105" i="6"/>
  <c r="AA118" i="6" s="1"/>
  <c r="AA60" i="6" s="1"/>
  <c r="Y101" i="6"/>
  <c r="AC101" i="6"/>
  <c r="AG101" i="6"/>
  <c r="AM101" i="6"/>
  <c r="AU101" i="6"/>
  <c r="BC101" i="6"/>
  <c r="BK101" i="6"/>
  <c r="W102" i="6"/>
  <c r="X115" i="6" s="1"/>
  <c r="X57" i="6" s="1"/>
  <c r="AE102" i="6"/>
  <c r="X123" i="6" s="1"/>
  <c r="X65" i="6" s="1"/>
  <c r="AM102" i="6"/>
  <c r="X131" i="6" s="1"/>
  <c r="X73" i="6" s="1"/>
  <c r="AU102" i="6"/>
  <c r="X139" i="6" s="1"/>
  <c r="X81" i="6" s="1"/>
  <c r="BC102" i="6"/>
  <c r="BK102" i="6"/>
  <c r="X155" i="6" s="1"/>
  <c r="X97" i="6" s="1"/>
  <c r="W103" i="6"/>
  <c r="Y115" i="6" s="1"/>
  <c r="Y57" i="6" s="1"/>
  <c r="AE103" i="6"/>
  <c r="Y123" i="6" s="1"/>
  <c r="Y65" i="6" s="1"/>
  <c r="AM103" i="6"/>
  <c r="Y131" i="6" s="1"/>
  <c r="Y73" i="6" s="1"/>
  <c r="AU103" i="6"/>
  <c r="Y139" i="6" s="1"/>
  <c r="Y81" i="6" s="1"/>
  <c r="BC103" i="6"/>
  <c r="BK103" i="6"/>
  <c r="Y155" i="6" s="1"/>
  <c r="Y97" i="6" s="1"/>
  <c r="W104" i="6"/>
  <c r="Z115" i="6" s="1"/>
  <c r="Z57" i="6" s="1"/>
  <c r="AE104" i="6"/>
  <c r="Z123" i="6" s="1"/>
  <c r="Z65" i="6" s="1"/>
  <c r="AM104" i="6"/>
  <c r="Z131" i="6" s="1"/>
  <c r="Z73" i="6" s="1"/>
  <c r="AU104" i="6"/>
  <c r="BC104" i="6"/>
  <c r="BK104" i="6"/>
  <c r="Z155" i="6" s="1"/>
  <c r="Z97" i="6" s="1"/>
  <c r="W105" i="6"/>
  <c r="AA115" i="6" s="1"/>
  <c r="AA57" i="6" s="1"/>
  <c r="AE105" i="6"/>
  <c r="AA123" i="6" s="1"/>
  <c r="AA65" i="6" s="1"/>
  <c r="AM105" i="6"/>
  <c r="AA131" i="6" s="1"/>
  <c r="AA73" i="6" s="1"/>
  <c r="AU105" i="6"/>
  <c r="BC105" i="6"/>
  <c r="BK105" i="6"/>
  <c r="AA155" i="6" s="1"/>
  <c r="AA97" i="6" s="1"/>
  <c r="W106" i="6"/>
  <c r="AB115" i="6" s="1"/>
  <c r="AB57" i="6" s="1"/>
  <c r="AE106" i="6"/>
  <c r="AB123" i="6" s="1"/>
  <c r="AB65" i="6" s="1"/>
  <c r="AM106" i="6"/>
  <c r="AB131" i="6" s="1"/>
  <c r="AB73" i="6" s="1"/>
  <c r="AU106" i="6"/>
  <c r="AB139" i="6" s="1"/>
  <c r="AB81" i="6" s="1"/>
  <c r="BF106" i="6"/>
  <c r="AB150" i="6" s="1"/>
  <c r="AB92" i="6" s="1"/>
  <c r="AA152" i="6" l="1"/>
  <c r="AA94" i="6" s="1"/>
  <c r="Z151" i="6"/>
  <c r="Z93" i="6" s="1"/>
  <c r="AR109" i="6"/>
  <c r="AR110" i="6" s="1"/>
  <c r="AA151" i="6"/>
  <c r="AA93" i="6" s="1"/>
  <c r="AZ109" i="6"/>
  <c r="AZ110" i="6" s="1"/>
  <c r="Z152" i="6"/>
  <c r="Z94" i="6" s="1"/>
  <c r="AY109" i="6"/>
  <c r="AY110" i="6" s="1"/>
  <c r="W144" i="6"/>
  <c r="W86" i="6" s="1"/>
  <c r="AJ109" i="6"/>
  <c r="AJ110" i="6" s="1"/>
  <c r="AQ109" i="6"/>
  <c r="AQ110" i="6" s="1"/>
  <c r="AB109" i="6"/>
  <c r="AB110" i="6" s="1"/>
  <c r="AI109" i="6"/>
  <c r="AI110" i="6" s="1"/>
  <c r="BH109" i="6"/>
  <c r="BH110" i="6" s="1"/>
  <c r="AA109" i="6"/>
  <c r="AA110" i="6" s="1"/>
  <c r="X109" i="6"/>
  <c r="X110" i="6" s="1"/>
  <c r="BG109" i="6"/>
  <c r="BG110" i="6" s="1"/>
  <c r="AC109" i="6"/>
  <c r="AC110" i="6" s="1"/>
  <c r="W121" i="6"/>
  <c r="W63" i="6" s="1"/>
  <c r="Z147" i="6"/>
  <c r="Z89" i="6" s="1"/>
  <c r="AA147" i="6"/>
  <c r="AA89" i="6" s="1"/>
  <c r="W131" i="6"/>
  <c r="W73" i="6" s="1"/>
  <c r="AM109" i="6"/>
  <c r="AM110" i="6" s="1"/>
  <c r="AF109" i="6"/>
  <c r="AF110" i="6" s="1"/>
  <c r="AN109" i="6"/>
  <c r="AN110" i="6" s="1"/>
  <c r="W130" i="6"/>
  <c r="W72" i="6" s="1"/>
  <c r="AL109" i="6"/>
  <c r="AL110" i="6" s="1"/>
  <c r="W146" i="6"/>
  <c r="W88" i="6" s="1"/>
  <c r="BB109" i="6"/>
  <c r="BB110" i="6" s="1"/>
  <c r="W133" i="6"/>
  <c r="W75" i="6" s="1"/>
  <c r="AO109" i="6"/>
  <c r="AO110" i="6" s="1"/>
  <c r="W149" i="6"/>
  <c r="W91" i="6" s="1"/>
  <c r="BE109" i="6"/>
  <c r="BE110" i="6" s="1"/>
  <c r="BK109" i="6"/>
  <c r="BK110" i="6" s="1"/>
  <c r="W155" i="6"/>
  <c r="W97" i="6" s="1"/>
  <c r="W125" i="6"/>
  <c r="W67" i="6" s="1"/>
  <c r="AG109" i="6"/>
  <c r="AG110" i="6" s="1"/>
  <c r="Z129" i="6"/>
  <c r="Z71" i="6" s="1"/>
  <c r="AA129" i="6"/>
  <c r="AA71" i="6" s="1"/>
  <c r="Z145" i="6"/>
  <c r="Z87" i="6" s="1"/>
  <c r="AA145" i="6"/>
  <c r="AA87" i="6" s="1"/>
  <c r="W126" i="6"/>
  <c r="W68" i="6" s="1"/>
  <c r="AH109" i="6"/>
  <c r="AH110" i="6" s="1"/>
  <c r="W134" i="6"/>
  <c r="W76" i="6" s="1"/>
  <c r="AP109" i="6"/>
  <c r="AP110" i="6" s="1"/>
  <c r="W150" i="6"/>
  <c r="W92" i="6" s="1"/>
  <c r="BF109" i="6"/>
  <c r="BF110" i="6" s="1"/>
  <c r="X137" i="6"/>
  <c r="X79" i="6" s="1"/>
  <c r="AS109" i="6"/>
  <c r="AS110" i="6" s="1"/>
  <c r="Y137" i="6"/>
  <c r="Y79" i="6" s="1"/>
  <c r="W137" i="6"/>
  <c r="W79" i="6" s="1"/>
  <c r="BI109" i="6"/>
  <c r="BI110" i="6" s="1"/>
  <c r="W153" i="6"/>
  <c r="W95" i="6" s="1"/>
  <c r="X147" i="6"/>
  <c r="X89" i="6" s="1"/>
  <c r="Y147" i="6"/>
  <c r="Y89" i="6" s="1"/>
  <c r="BC109" i="6"/>
  <c r="BC110" i="6" s="1"/>
  <c r="W147" i="6"/>
  <c r="W89" i="6" s="1"/>
  <c r="AA126" i="6"/>
  <c r="AA68" i="6" s="1"/>
  <c r="Z126" i="6"/>
  <c r="Z68" i="6" s="1"/>
  <c r="AA142" i="6"/>
  <c r="AA84" i="6" s="1"/>
  <c r="Z142" i="6"/>
  <c r="Z84" i="6" s="1"/>
  <c r="W132" i="6"/>
  <c r="W74" i="6" s="1"/>
  <c r="Y132" i="6"/>
  <c r="Y74" i="6" s="1"/>
  <c r="X132" i="6"/>
  <c r="X74" i="6" s="1"/>
  <c r="W148" i="6"/>
  <c r="W90" i="6" s="1"/>
  <c r="BD109" i="6"/>
  <c r="BD110" i="6" s="1"/>
  <c r="W122" i="6"/>
  <c r="W64" i="6" s="1"/>
  <c r="AD109" i="6"/>
  <c r="AD110" i="6" s="1"/>
  <c r="W138" i="6"/>
  <c r="W80" i="6" s="1"/>
  <c r="AT109" i="6"/>
  <c r="AT110" i="6" s="1"/>
  <c r="W154" i="6"/>
  <c r="W96" i="6" s="1"/>
  <c r="BJ109" i="6"/>
  <c r="BJ110" i="6" s="1"/>
  <c r="W141" i="6"/>
  <c r="W83" i="6" s="1"/>
  <c r="AW109" i="6"/>
  <c r="AW110" i="6" s="1"/>
  <c r="Y150" i="6"/>
  <c r="Y92" i="6" s="1"/>
  <c r="X150" i="6"/>
  <c r="X92" i="6" s="1"/>
  <c r="Z139" i="6"/>
  <c r="Z81" i="6" s="1"/>
  <c r="AA139" i="6"/>
  <c r="AA81" i="6" s="1"/>
  <c r="AU109" i="6"/>
  <c r="AU110" i="6" s="1"/>
  <c r="W139" i="6"/>
  <c r="W81" i="6" s="1"/>
  <c r="W117" i="6"/>
  <c r="W59" i="6" s="1"/>
  <c r="Y109" i="6"/>
  <c r="Y110" i="6" s="1"/>
  <c r="AA130" i="6"/>
  <c r="AA72" i="6" s="1"/>
  <c r="Z130" i="6"/>
  <c r="Z72" i="6" s="1"/>
  <c r="W109" i="6"/>
  <c r="W110" i="6" s="1"/>
  <c r="V109" i="6"/>
  <c r="W140" i="6"/>
  <c r="W82" i="6" s="1"/>
  <c r="AV109" i="6"/>
  <c r="AV110" i="6" s="1"/>
  <c r="W118" i="6"/>
  <c r="W60" i="6" s="1"/>
  <c r="Z109" i="6"/>
  <c r="Z110" i="6" s="1"/>
  <c r="W142" i="6"/>
  <c r="W84" i="6" s="1"/>
  <c r="AX109" i="6"/>
  <c r="AX110" i="6" s="1"/>
  <c r="AK109" i="6"/>
  <c r="AK110" i="6" s="1"/>
  <c r="W129" i="6"/>
  <c r="W71" i="6" s="1"/>
  <c r="BA109" i="6"/>
  <c r="BA110" i="6" s="1"/>
  <c r="W145" i="6"/>
  <c r="W87" i="6" s="1"/>
  <c r="AE109" i="6"/>
  <c r="AE110" i="6" s="1"/>
</calcChain>
</file>

<file path=xl/comments1.xml><?xml version="1.0" encoding="utf-8"?>
<comments xmlns="http://schemas.openxmlformats.org/spreadsheetml/2006/main">
  <authors>
    <author>staffan.waldo</author>
    <author>Staffan Waldo</author>
  </authors>
  <commentList>
    <comment ref="O6" authorId="0" shapeId="0">
      <text>
        <r>
          <rPr>
            <b/>
            <sz val="8"/>
            <color indexed="81"/>
            <rFont val="Tahoma"/>
            <family val="2"/>
          </rPr>
          <t>staffan.waldo:</t>
        </r>
        <r>
          <rPr>
            <sz val="8"/>
            <color indexed="81"/>
            <rFont val="Tahoma"/>
            <family val="2"/>
          </rPr>
          <t xml:space="preserve">
från Emma Sernland, FiV, "Torsktillstånd_2005-2008_per_segment.xls"
OBSERVE, vessels&lt;8m do not need permit
permits relevant for OTB</t>
        </r>
      </text>
    </comment>
    <comment ref="P6" authorId="1" shapeId="0">
      <text>
        <r>
          <rPr>
            <b/>
            <sz val="9"/>
            <color indexed="81"/>
            <rFont val="Tahoma"/>
            <family val="2"/>
          </rPr>
          <t>Staffan Waldo:</t>
        </r>
        <r>
          <rPr>
            <sz val="9"/>
            <color indexed="81"/>
            <rFont val="Tahoma"/>
            <family val="2"/>
          </rPr>
          <t xml:space="preserve">
CPUE från "Metier_final" uttryckt i ton per dag</t>
        </r>
      </text>
    </comment>
  </commentList>
</comments>
</file>

<file path=xl/comments2.xml><?xml version="1.0" encoding="utf-8"?>
<comments xmlns="http://schemas.openxmlformats.org/spreadsheetml/2006/main">
  <authors>
    <author>Staffan Waldo</author>
  </authors>
  <commentList>
    <comment ref="AA6" authorId="0" shapeId="0">
      <text>
        <r>
          <rPr>
            <b/>
            <sz val="9"/>
            <color indexed="81"/>
            <rFont val="Tahoma"/>
            <family val="2"/>
          </rPr>
          <t>Staffan Waldo:</t>
        </r>
        <r>
          <rPr>
            <sz val="9"/>
            <color indexed="81"/>
            <rFont val="Tahoma"/>
            <family val="2"/>
          </rPr>
          <t xml:space="preserve">
This is calculated in 
C:\Users\waldo\Documents\Staffan\Fiske\Säl\Formas\Sälskador\Economic compensation 2012. Economic compensation 2012.xls. 
</t>
        </r>
      </text>
    </comment>
  </commentList>
</comments>
</file>

<file path=xl/comments3.xml><?xml version="1.0" encoding="utf-8"?>
<comments xmlns="http://schemas.openxmlformats.org/spreadsheetml/2006/main">
  <authors>
    <author>staffan.waldo</author>
  </authors>
  <commentList>
    <comment ref="E7" authorId="0" shapeId="0">
      <text>
        <r>
          <rPr>
            <b/>
            <sz val="8"/>
            <color indexed="81"/>
            <rFont val="Tahoma"/>
            <family val="2"/>
          </rPr>
          <t>staffan.waldo:</t>
        </r>
        <r>
          <rPr>
            <sz val="8"/>
            <color indexed="81"/>
            <rFont val="Tahoma"/>
            <family val="2"/>
          </rPr>
          <t xml:space="preserve">
Koder K = Kattegatt
S = Skagerrak
TR1 etc är redskapskoder från Eus rådsförordning 43/2009</t>
        </r>
      </text>
    </comment>
    <comment ref="H7" authorId="0" shapeId="0">
      <text>
        <r>
          <rPr>
            <b/>
            <sz val="8"/>
            <color indexed="81"/>
            <rFont val="Tahoma"/>
            <family val="2"/>
          </rPr>
          <t>staffan.waldo:</t>
        </r>
        <r>
          <rPr>
            <sz val="8"/>
            <color indexed="81"/>
            <rFont val="Tahoma"/>
            <family val="2"/>
          </rPr>
          <t xml:space="preserve">
Koder K = Kattegatt
S = Skagerrak
TR1 etc är redskapskoder från Eus rådsförordning 43/2009</t>
        </r>
      </text>
    </comment>
  </commentList>
</comments>
</file>

<file path=xl/comments4.xml><?xml version="1.0" encoding="utf-8"?>
<comments xmlns="http://schemas.openxmlformats.org/spreadsheetml/2006/main">
  <authors>
    <author>Torbjörn Jansson</author>
  </authors>
  <commentList>
    <comment ref="B9" authorId="0" shapeId="0">
      <text>
        <r>
          <rPr>
            <b/>
            <sz val="9"/>
            <color indexed="81"/>
            <rFont val="Tahoma"/>
            <family val="2"/>
          </rPr>
          <t>Torbjörn Jansson:</t>
        </r>
        <r>
          <rPr>
            <sz val="9"/>
            <color indexed="81"/>
            <rFont val="Tahoma"/>
            <family val="2"/>
          </rPr>
          <t xml:space="preserve">
Regleringen gäller fartyg över 10 m, vi har gränsen 12 m i modellen. Därför modellerar vi f.n. inte denna reglering.</t>
        </r>
      </text>
    </comment>
  </commentList>
</comments>
</file>

<file path=xl/sharedStrings.xml><?xml version="1.0" encoding="utf-8"?>
<sst xmlns="http://schemas.openxmlformats.org/spreadsheetml/2006/main" count="12249" uniqueCount="951">
  <si>
    <t>Fisketyper</t>
  </si>
  <si>
    <t>Abborre</t>
  </si>
  <si>
    <t>Bergtunga</t>
  </si>
  <si>
    <t>Havskatt</t>
  </si>
  <si>
    <t>Hummer</t>
  </si>
  <si>
    <t>Krabbtaska</t>
  </si>
  <si>
    <t>Kummel</t>
  </si>
  <si>
    <t>Lax</t>
  </si>
  <si>
    <t>Makrill</t>
  </si>
  <si>
    <t>Marulk</t>
  </si>
  <si>
    <t>Pigghaj</t>
  </si>
  <si>
    <t>Piggvar</t>
  </si>
  <si>
    <t>Sjurygg</t>
  </si>
  <si>
    <t>Taggmakrill</t>
  </si>
  <si>
    <t>DFN - nät</t>
  </si>
  <si>
    <t>FPO - bur</t>
  </si>
  <si>
    <t>OTB - bottentrål</t>
  </si>
  <si>
    <t>PEL - pelagisk trål</t>
  </si>
  <si>
    <t>FISHERY</t>
  </si>
  <si>
    <t>Range that is imported to GAMS model</t>
  </si>
  <si>
    <t>Fleet data</t>
  </si>
  <si>
    <t>VESS_CAP</t>
  </si>
  <si>
    <t>TAC_MOD</t>
  </si>
  <si>
    <t>Actual catch 2006</t>
  </si>
  <si>
    <t>Område</t>
  </si>
  <si>
    <t>SEGMENT</t>
  </si>
  <si>
    <t>STOCK</t>
  </si>
  <si>
    <t>WK01</t>
  </si>
  <si>
    <t>WK02</t>
  </si>
  <si>
    <t>WK03</t>
  </si>
  <si>
    <t>WK04</t>
  </si>
  <si>
    <t>WK05</t>
  </si>
  <si>
    <t>WK06</t>
  </si>
  <si>
    <t>WK07</t>
  </si>
  <si>
    <t>WK08</t>
  </si>
  <si>
    <t>WK09</t>
  </si>
  <si>
    <t>WK10</t>
  </si>
  <si>
    <t>WK11</t>
  </si>
  <si>
    <t>WK12</t>
  </si>
  <si>
    <t>WK13</t>
  </si>
  <si>
    <t>WK14</t>
  </si>
  <si>
    <t>WK15</t>
  </si>
  <si>
    <t>WK16</t>
  </si>
  <si>
    <t>WK17</t>
  </si>
  <si>
    <t>WK18</t>
  </si>
  <si>
    <t>WK19</t>
  </si>
  <si>
    <t>WK20</t>
  </si>
  <si>
    <t>WK21</t>
  </si>
  <si>
    <t>WK22</t>
  </si>
  <si>
    <t>WK23</t>
  </si>
  <si>
    <t>WK24</t>
  </si>
  <si>
    <t>WK25</t>
  </si>
  <si>
    <t>WK26</t>
  </si>
  <si>
    <t>WK27</t>
  </si>
  <si>
    <t>WK28</t>
  </si>
  <si>
    <t>WK29</t>
  </si>
  <si>
    <t>WK30</t>
  </si>
  <si>
    <t>WK31</t>
  </si>
  <si>
    <t>WK32</t>
  </si>
  <si>
    <t>WK33</t>
  </si>
  <si>
    <t>WK34</t>
  </si>
  <si>
    <t>WK35</t>
  </si>
  <si>
    <t>WK36</t>
  </si>
  <si>
    <t>WK37</t>
  </si>
  <si>
    <t>WK38</t>
  </si>
  <si>
    <t>WK39</t>
  </si>
  <si>
    <t>WK40</t>
  </si>
  <si>
    <t>WK41</t>
  </si>
  <si>
    <t>WK42</t>
  </si>
  <si>
    <t>WK43</t>
  </si>
  <si>
    <t>WK44</t>
  </si>
  <si>
    <t>WK45</t>
  </si>
  <si>
    <t>WK46</t>
  </si>
  <si>
    <t>WK47</t>
  </si>
  <si>
    <t>WK48</t>
  </si>
  <si>
    <t>WK49</t>
  </si>
  <si>
    <t>WK50</t>
  </si>
  <si>
    <t>WK51</t>
  </si>
  <si>
    <t>WK52</t>
  </si>
  <si>
    <t>Variable costs per unit effort (e.g., per day)</t>
  </si>
  <si>
    <r>
      <t xml:space="preserve">TABLE </t>
    </r>
    <r>
      <rPr>
        <b/>
        <sz val="10"/>
        <color indexed="12"/>
        <rFont val="Arial"/>
        <family val="2"/>
      </rPr>
      <t>PRICES(FISHERY,STOCK)</t>
    </r>
    <r>
      <rPr>
        <sz val="10"/>
        <color indexed="12"/>
        <rFont val="Arial"/>
        <family val="2"/>
      </rPr>
      <t xml:space="preserve"> </t>
    </r>
  </si>
  <si>
    <t>MAX_EFF_V(SEGMENT,PERIOD)</t>
  </si>
  <si>
    <t>Maximum effort per vessel and period in each segment</t>
  </si>
  <si>
    <r>
      <t xml:space="preserve">TABLE   MAX_EFF_F(FISHERY,PERIOD)   </t>
    </r>
    <r>
      <rPr>
        <sz val="10"/>
        <rFont val="Arial"/>
        <family val="2"/>
      </rPr>
      <t>maximum possible effort units (eg. days) per fishing period</t>
    </r>
  </si>
  <si>
    <t>BIOL_MAX</t>
  </si>
  <si>
    <t>Historical TAC</t>
  </si>
  <si>
    <t>Biological</t>
  </si>
  <si>
    <t>max catch</t>
  </si>
  <si>
    <r>
      <t xml:space="preserve">Blue text </t>
    </r>
    <r>
      <rPr>
        <sz val="10"/>
        <color indexed="12"/>
        <rFont val="Arial"/>
        <family val="2"/>
      </rPr>
      <t>= GAMS SET OR VARIABLE NAME</t>
    </r>
  </si>
  <si>
    <t>Maximum effort per fishery and  fishing period (e.g. effort regulation)</t>
  </si>
  <si>
    <t>VC_REPAIR</t>
  </si>
  <si>
    <t>VC_OTHER</t>
  </si>
  <si>
    <t>VC_LABOUR</t>
  </si>
  <si>
    <t>VC_FUEL</t>
  </si>
  <si>
    <t>Braxen</t>
  </si>
  <si>
    <t>Sik</t>
  </si>
  <si>
    <t>Tobis</t>
  </si>
  <si>
    <t>Tunga</t>
  </si>
  <si>
    <t>SEGKOD</t>
  </si>
  <si>
    <t>Arbkostn enl SCB</t>
  </si>
  <si>
    <t>discount rate</t>
  </si>
  <si>
    <t>Week</t>
  </si>
  <si>
    <t>DISCOUNT</t>
  </si>
  <si>
    <t>1. Kattegat</t>
  </si>
  <si>
    <t>2. Nordsjön</t>
  </si>
  <si>
    <t>3. Skagerack</t>
  </si>
  <si>
    <t>4. Östersjön</t>
  </si>
  <si>
    <t>Omr.koder</t>
  </si>
  <si>
    <t>Stationary uncovered pound nets-small pelagic fish</t>
  </si>
  <si>
    <t>Pots and traps-Finfish-ALL-</t>
  </si>
  <si>
    <t>Bottom otter trawl-Crustaceans-90-119-MIX</t>
  </si>
  <si>
    <t>Fyke nets-freshwater species</t>
  </si>
  <si>
    <t>Fyke nets-small pelagic fish</t>
  </si>
  <si>
    <t>Bottom otter trawl-Crustaceans-90-119-</t>
  </si>
  <si>
    <t>Set longlines-Demersal fish-ALL</t>
  </si>
  <si>
    <t>Bottom otter trawl -small pelagic fish</t>
  </si>
  <si>
    <t>hand and pole line-all</t>
  </si>
  <si>
    <t>Set gillnet-anadromous species</t>
  </si>
  <si>
    <t>Set longlines-Demersal fish</t>
  </si>
  <si>
    <t>Set longlines-catadromous species</t>
  </si>
  <si>
    <t>drift nets -anadromous species</t>
  </si>
  <si>
    <t>Fyke nets-catadromous species</t>
  </si>
  <si>
    <t>Stationary uncovered pound nets-freshwater species</t>
  </si>
  <si>
    <t>Set gillnet-Crustaceans-ALL</t>
  </si>
  <si>
    <t>Fyke nets-anadromous species</t>
  </si>
  <si>
    <t>Fyke nets-Catadromous species-ALL</t>
  </si>
  <si>
    <t>Set gillnet-Small pelagic fish-ALL</t>
  </si>
  <si>
    <t>Set gillnet-small pelagic fish</t>
  </si>
  <si>
    <t>trammel net-catadromous species</t>
  </si>
  <si>
    <t>Hand and pole lines-Finfish-ALL</t>
  </si>
  <si>
    <t>Stationary uncovered pound nets-anadromous species</t>
  </si>
  <si>
    <t>Trammel net-Demersal fish-ALL</t>
  </si>
  <si>
    <t>Set gillnet-Demersal fish-ALL</t>
  </si>
  <si>
    <t>pots and traps-anadromous species</t>
  </si>
  <si>
    <t>Pots and traps-Crustaceans-ALL-</t>
  </si>
  <si>
    <t>Stationary uncovered pound nets-catadromous species</t>
  </si>
  <si>
    <t>Set gillnet-freshwater species</t>
  </si>
  <si>
    <t>Set gillnet-Demersal fish</t>
  </si>
  <si>
    <t>Midwater pair trawl-freshwater species</t>
  </si>
  <si>
    <t>Drifting longlines-anadromous species</t>
  </si>
  <si>
    <t>pots and traps-freshwater species</t>
  </si>
  <si>
    <t>Beach seine-Finfish-ALL</t>
  </si>
  <si>
    <t>Bottom otter trawl-Crustaceans-32-69-</t>
  </si>
  <si>
    <t>Bottom otter trawl-Demersal fish-90-119-</t>
  </si>
  <si>
    <t>Bottom otter trawl-Demersal fish</t>
  </si>
  <si>
    <t>Bottom otter trawl-Crustaceans-70-89-grid</t>
  </si>
  <si>
    <t>Bottom otter trawl-Crustaceans-32-69-grid</t>
  </si>
  <si>
    <t>Bottom otter trawl-Demersal fish-&gt;120</t>
  </si>
  <si>
    <t xml:space="preserve">Bottom otter trawl-Demersal fish-90-119- </t>
  </si>
  <si>
    <t>Bottom otter trawl-Crustaceans-&gt;120-MIX</t>
  </si>
  <si>
    <t>Anchored  seine-Demersal fish-ALL</t>
  </si>
  <si>
    <t xml:space="preserve">Bottom otter trawl-Demersal fish-90-119-WIT </t>
  </si>
  <si>
    <t>Midwater otter trawl-Demersal fish</t>
  </si>
  <si>
    <t xml:space="preserve">Bottom otter trawl-Crustaceans-90-119-MIX </t>
  </si>
  <si>
    <t>Bottom otter trawl-Demersal fish-90-119-WIT</t>
  </si>
  <si>
    <t>Midwater pair trawl-small pelagic fish</t>
  </si>
  <si>
    <t>Midwater pair trawl-Small pelagic fish-ALL</t>
  </si>
  <si>
    <t>Purse seine-Small pelagic fish-ALL</t>
  </si>
  <si>
    <t>Midwater otter trawl-small pelagic fish</t>
  </si>
  <si>
    <t>Bottom otter trawl-Demersal fish-&lt;16-</t>
  </si>
  <si>
    <t>25-29,32</t>
  </si>
  <si>
    <t>S</t>
  </si>
  <si>
    <t>30-31</t>
  </si>
  <si>
    <t>N</t>
  </si>
  <si>
    <t>22-24</t>
  </si>
  <si>
    <t>K</t>
  </si>
  <si>
    <t>Ål</t>
  </si>
  <si>
    <t>Blåvitling</t>
  </si>
  <si>
    <t>Bleka</t>
  </si>
  <si>
    <t>Gädda</t>
  </si>
  <si>
    <t>Fjärsing</t>
  </si>
  <si>
    <t>Gös</t>
  </si>
  <si>
    <t>Gråsej</t>
  </si>
  <si>
    <t>Kolja</t>
  </si>
  <si>
    <t>Långa</t>
  </si>
  <si>
    <t>Öring</t>
  </si>
  <si>
    <t>Rödspotta</t>
  </si>
  <si>
    <t>Rödtunga</t>
  </si>
  <si>
    <t>Sandskädda</t>
  </si>
  <si>
    <t>Räka</t>
  </si>
  <si>
    <t>Siklöja</t>
  </si>
  <si>
    <t>Slätvar</t>
  </si>
  <si>
    <t>Torsk</t>
  </si>
  <si>
    <t>Vitling</t>
  </si>
  <si>
    <t>siffor</t>
  </si>
  <si>
    <t>% cod</t>
  </si>
  <si>
    <t>All restrictions are for 2009 "Information om TAC och kvotförordningen för 2009" Fiskeriverket</t>
  </si>
  <si>
    <t xml:space="preserve">OBS Effort in K, S are from 2007 </t>
  </si>
  <si>
    <t>Comment</t>
  </si>
  <si>
    <t>Baltic East + cod</t>
  </si>
  <si>
    <t>Baltic West + cod</t>
  </si>
  <si>
    <t/>
  </si>
  <si>
    <t>Month 2009</t>
  </si>
  <si>
    <t>EU-regulation</t>
  </si>
  <si>
    <t>National regulation</t>
  </si>
  <si>
    <t>undantag för småskaligt fiske</t>
  </si>
  <si>
    <t>Max effort Baltic</t>
  </si>
  <si>
    <t>Kwh group S och K</t>
  </si>
  <si>
    <t>B</t>
  </si>
  <si>
    <t>B= Baltic</t>
  </si>
  <si>
    <t>E</t>
  </si>
  <si>
    <t>Sill och makrillgarn ej i systemet enl Jarl Engkvist</t>
  </si>
  <si>
    <t>Krok förutom långrev ej med i systemet</t>
  </si>
  <si>
    <t>Pot and traps ej med i systemet</t>
  </si>
  <si>
    <t>Trål med rist ej med i systemet</t>
  </si>
  <si>
    <t>SN_LL1</t>
  </si>
  <si>
    <t>K_GT1</t>
  </si>
  <si>
    <t>K_GN1</t>
  </si>
  <si>
    <t>Räktrålare 32-69mm, ej i systemet</t>
  </si>
  <si>
    <t>E = Ej i effort-systemet</t>
  </si>
  <si>
    <t>SN_GT1</t>
  </si>
  <si>
    <t>SN_GN1</t>
  </si>
  <si>
    <t>SN_TR3</t>
  </si>
  <si>
    <t>SN_TR12</t>
  </si>
  <si>
    <t>K_TR12</t>
  </si>
  <si>
    <t>Area</t>
  </si>
  <si>
    <t>TR3</t>
  </si>
  <si>
    <t>K_TR2</t>
  </si>
  <si>
    <t>Al</t>
  </si>
  <si>
    <t>Blavitling</t>
  </si>
  <si>
    <t>Gadda</t>
  </si>
  <si>
    <t>Fjarsing</t>
  </si>
  <si>
    <t>Gos</t>
  </si>
  <si>
    <t>Grasej</t>
  </si>
  <si>
    <t>Langa</t>
  </si>
  <si>
    <t>Oring</t>
  </si>
  <si>
    <t>Rodspotta</t>
  </si>
  <si>
    <t>Rodtunga</t>
  </si>
  <si>
    <t>Sandskadda</t>
  </si>
  <si>
    <t>Raka</t>
  </si>
  <si>
    <t>Sikloja</t>
  </si>
  <si>
    <t>Slatvar</t>
  </si>
  <si>
    <t>25-29+32</t>
  </si>
  <si>
    <t>jan</t>
  </si>
  <si>
    <t>feb</t>
  </si>
  <si>
    <t>mar</t>
  </si>
  <si>
    <t>apr</t>
  </si>
  <si>
    <t>maj</t>
  </si>
  <si>
    <t>jun</t>
  </si>
  <si>
    <t>jul</t>
  </si>
  <si>
    <t>aug</t>
  </si>
  <si>
    <t>sep</t>
  </si>
  <si>
    <t>okt</t>
  </si>
  <si>
    <t>nov</t>
  </si>
  <si>
    <t>dec</t>
  </si>
  <si>
    <t>hur fungerar undantag för småskaligt här??</t>
  </si>
  <si>
    <t>5 dagar per mån, men om halv månad stopp, här tolkat som att småskaligt ej får extratilldelning</t>
  </si>
  <si>
    <r>
      <t>TABLE FISHINGAREA(FISHERY,STOCK)</t>
    </r>
    <r>
      <rPr>
        <sz val="10"/>
        <rFont val="Arial"/>
        <family val="2"/>
      </rPr>
      <t xml:space="preserve">  fishing areas</t>
    </r>
  </si>
  <si>
    <t>ej i systemet?</t>
  </si>
  <si>
    <t>CAP viktigt bra tal, nu = fiskeyp med max catch per effort</t>
  </si>
  <si>
    <t>kwH_vessel_seg</t>
  </si>
  <si>
    <t>BALTIC_COD_PERMIT</t>
  </si>
  <si>
    <t>Aktiva redskap 300 dagar om året</t>
  </si>
  <si>
    <t>300/12=25</t>
  </si>
  <si>
    <t>Utgångspunkt i Max beräkningar i Ökonomien… för effektivt utnyttjande av flottan, sid 34</t>
  </si>
  <si>
    <t>Omrade</t>
  </si>
  <si>
    <t>SUBSET_NAMES</t>
  </si>
  <si>
    <t>1=K</t>
  </si>
  <si>
    <t>2=S</t>
  </si>
  <si>
    <t>3=N</t>
  </si>
  <si>
    <t>X=</t>
  </si>
  <si>
    <t>TAC i ton</t>
  </si>
  <si>
    <t>180/12=15</t>
  </si>
  <si>
    <t>250/12=21</t>
  </si>
  <si>
    <t>Passiva redskap 180 dagar om året</t>
  </si>
  <si>
    <t>SEASON</t>
  </si>
  <si>
    <t>fångst tot</t>
  </si>
  <si>
    <t>Fisketyp</t>
  </si>
  <si>
    <t>% av tot per art</t>
  </si>
  <si>
    <t>TAC minus fångster från metiers som är "off" i ON_OFF</t>
  </si>
  <si>
    <t>Avstängda</t>
  </si>
  <si>
    <t>Avstängda metiers i olika områden</t>
  </si>
  <si>
    <t>Avstängda metiers, fångster</t>
  </si>
  <si>
    <t>tot fångst avstängda</t>
  </si>
  <si>
    <t>till TAC_MOD</t>
  </si>
  <si>
    <t>Avstängda metiers, fångster, transponerat matrisen för att arter och områden på "rätt håll"</t>
  </si>
  <si>
    <t>obs att slår samman fångster för gemensamma kvoter</t>
  </si>
  <si>
    <t>Hämta manuellt data frånTAC minus fångster från avstängda fisken, nedan</t>
  </si>
  <si>
    <t>Set longlines + gillnet -Demersal fish</t>
  </si>
  <si>
    <t>S_TR3</t>
  </si>
  <si>
    <t>S_GN1</t>
  </si>
  <si>
    <t>S_LL1</t>
  </si>
  <si>
    <t>S_TR1</t>
  </si>
  <si>
    <t>S_TR2</t>
  </si>
  <si>
    <t>OTB_CRU_70-89_2_35</t>
  </si>
  <si>
    <t>OTB_CRU_&lt;100</t>
  </si>
  <si>
    <t>OTB_MDC_&lt;100</t>
  </si>
  <si>
    <t>OTB_DEF_90-99</t>
  </si>
  <si>
    <t>OTB_CRU_32-69_2_22</t>
  </si>
  <si>
    <t>OTB_DEF</t>
  </si>
  <si>
    <t>OTB_CRU_32-69_0_0</t>
  </si>
  <si>
    <t>OTB_SPF</t>
  </si>
  <si>
    <t>OTB_DEF_&gt;=100</t>
  </si>
  <si>
    <t>PTM_SPF</t>
  </si>
  <si>
    <t>FPO_CRU</t>
  </si>
  <si>
    <t>FYK_CAT</t>
  </si>
  <si>
    <t>FPO_FIF</t>
  </si>
  <si>
    <t>FYK_CRU</t>
  </si>
  <si>
    <t>FPN_FWS</t>
  </si>
  <si>
    <t>FPO_ANA</t>
  </si>
  <si>
    <t>FPO_FWS</t>
  </si>
  <si>
    <t>FYK_ANA</t>
  </si>
  <si>
    <t>FYK_FWS</t>
  </si>
  <si>
    <t>FYK_SPF</t>
  </si>
  <si>
    <t>FPN_CAT</t>
  </si>
  <si>
    <t>FPN_DEF</t>
  </si>
  <si>
    <t>FPN_SPF</t>
  </si>
  <si>
    <t>FPO_CAT</t>
  </si>
  <si>
    <t>FPO_DEF</t>
  </si>
  <si>
    <t>GNS_CRU</t>
  </si>
  <si>
    <t>GNS_DEF</t>
  </si>
  <si>
    <t>GNS_DEF_SJURYGG</t>
  </si>
  <si>
    <t>GNS_SPF</t>
  </si>
  <si>
    <t>GNS_FWS</t>
  </si>
  <si>
    <t>GNS_ANA</t>
  </si>
  <si>
    <t>GTR_CAT</t>
  </si>
  <si>
    <t>LLS_DEF</t>
  </si>
  <si>
    <t>LLD_ANA</t>
  </si>
  <si>
    <t>OTM_SPF</t>
  </si>
  <si>
    <t>OTB_DEF_&lt;16</t>
  </si>
  <si>
    <t>PS_SPF</t>
  </si>
  <si>
    <t>PTB_FWS</t>
  </si>
  <si>
    <t>Havskräfta</t>
  </si>
  <si>
    <t>Sill industri</t>
  </si>
  <si>
    <t>Sill konsum</t>
  </si>
  <si>
    <t>Skrubbskädda</t>
  </si>
  <si>
    <t>Skarpsill industri</t>
  </si>
  <si>
    <t>Skarpsill konsum</t>
  </si>
  <si>
    <t>Trammel net</t>
  </si>
  <si>
    <t>DTS_KRÄFTA_0010</t>
  </si>
  <si>
    <t>DTS_KRÄFTA_1012</t>
  </si>
  <si>
    <t>DTS_KRÄFTA_1218</t>
  </si>
  <si>
    <t>DTS_KRÄFTA_1824</t>
  </si>
  <si>
    <t>DTS_1012</t>
  </si>
  <si>
    <t>DTS_1218</t>
  </si>
  <si>
    <t>DTS_1824</t>
  </si>
  <si>
    <t>DTS_2440</t>
  </si>
  <si>
    <t>DTS_RÄKA_1012</t>
  </si>
  <si>
    <t>DTS_RÄKA_1218</t>
  </si>
  <si>
    <t>DTS_RÄKA_1824</t>
  </si>
  <si>
    <t>DTS_RÄKA_2440</t>
  </si>
  <si>
    <t>FPO_KRÄFTA_0010</t>
  </si>
  <si>
    <t>FPO_KRÄFTA_1012</t>
  </si>
  <si>
    <t>FPO_0010</t>
  </si>
  <si>
    <t>FPO_1012</t>
  </si>
  <si>
    <t>PAS_0010</t>
  </si>
  <si>
    <t>PAS_1012</t>
  </si>
  <si>
    <t>PAS_1218</t>
  </si>
  <si>
    <t>PTS_1824</t>
  </si>
  <si>
    <t>PTS_2440</t>
  </si>
  <si>
    <t>PTS_40XX</t>
  </si>
  <si>
    <t>PTS_SIKL_1012</t>
  </si>
  <si>
    <t>PTS_SIKL_1218</t>
  </si>
  <si>
    <t>5 dagar jul-aug enl 2007</t>
  </si>
  <si>
    <t>&gt;12 m</t>
  </si>
  <si>
    <t>TAC_2009</t>
  </si>
  <si>
    <t>Havskrafta</t>
  </si>
  <si>
    <t>Sill_industri</t>
  </si>
  <si>
    <t>Sill_konsum</t>
  </si>
  <si>
    <t>Skrubbskadda</t>
  </si>
  <si>
    <t>Skarpsill_industri</t>
  </si>
  <si>
    <t>Skarpsill_konsum</t>
  </si>
  <si>
    <t>Försäkringsvärde skattat</t>
  </si>
  <si>
    <t>Vessels</t>
  </si>
  <si>
    <t>kW</t>
  </si>
  <si>
    <t>DTS</t>
  </si>
  <si>
    <t>kWDagar</t>
  </si>
  <si>
    <t>GTDagar</t>
  </si>
  <si>
    <t>Infiskad vikt</t>
  </si>
  <si>
    <t>Infiskat värde</t>
  </si>
  <si>
    <t>Fasta kostnader</t>
  </si>
  <si>
    <t>FTE Nat</t>
  </si>
  <si>
    <t>Anställd besättning</t>
  </si>
  <si>
    <t>SNITTSIFFROR</t>
  </si>
  <si>
    <t>Kvoter faktiska 2009</t>
  </si>
  <si>
    <t>Catch 2009 used for biological max</t>
  </si>
  <si>
    <t>Max av Catch2009 och TAC</t>
  </si>
  <si>
    <t>fiktiv siffra som ej bergränsar</t>
  </si>
  <si>
    <t>S_RIST</t>
  </si>
  <si>
    <t>K_RIST</t>
  </si>
  <si>
    <t>TR2</t>
  </si>
  <si>
    <t>TR1</t>
  </si>
  <si>
    <t>Catch 2009*(1+X)</t>
  </si>
  <si>
    <t>orange = biomax satts till kvoten för att inte biomax ska hindra att vi fiskar torskkvoten i K o S</t>
  </si>
  <si>
    <t>SB_FIF</t>
  </si>
  <si>
    <t>RESERV</t>
  </si>
  <si>
    <t>fishery</t>
  </si>
  <si>
    <t>segment</t>
  </si>
  <si>
    <t>Nedan används ej</t>
  </si>
  <si>
    <t>Passiva redskap 144 dagar om året - Enl sjöfartsavtal enligt Viking Bengtsson</t>
  </si>
  <si>
    <t xml:space="preserve">Beräknad antal DAS </t>
  </si>
  <si>
    <t>Beräknad DAS per vessel</t>
  </si>
  <si>
    <t>Anton: Varför skiljer sig DAS per vessel mellan modell och Havs data??</t>
  </si>
  <si>
    <t xml:space="preserve"> </t>
  </si>
  <si>
    <t>SSB_2009</t>
  </si>
  <si>
    <t>Sill</t>
  </si>
  <si>
    <t>Skarpsill</t>
  </si>
  <si>
    <t>SSB_MOD</t>
  </si>
  <si>
    <t>SSB</t>
  </si>
  <si>
    <t>obs att det endast är relativa förändringar mellan SSB_MOD och SSB_2009 som spelar roll</t>
  </si>
  <si>
    <t>används vid CPUE=1 i Gams-programmet</t>
  </si>
  <si>
    <t>SSB i olika  scenarier = till SSB_MOD</t>
  </si>
  <si>
    <t>S1, hög torsk</t>
  </si>
  <si>
    <t>S2, hög skarpsill</t>
  </si>
  <si>
    <t>S4, MSY</t>
  </si>
  <si>
    <t>S3= utfiskningscenario med SSB_MOD = SSB_2009</t>
  </si>
  <si>
    <t>Description</t>
  </si>
  <si>
    <t>Kattegatt</t>
  </si>
  <si>
    <t>Skagerack</t>
  </si>
  <si>
    <t>North Sea</t>
  </si>
  <si>
    <t>ICES areas 30-31</t>
  </si>
  <si>
    <t>ICES areas 22-24</t>
  </si>
  <si>
    <t>ICES areas 25-29+32</t>
  </si>
  <si>
    <t>area</t>
  </si>
  <si>
    <t>species</t>
  </si>
  <si>
    <t>quotaArea</t>
  </si>
  <si>
    <t>set</t>
  </si>
  <si>
    <t>Type of symbol</t>
  </si>
  <si>
    <t>Name of symbol</t>
  </si>
  <si>
    <t>Range to read</t>
  </si>
  <si>
    <t>SETS!A6</t>
  </si>
  <si>
    <t>rDim</t>
  </si>
  <si>
    <t>cDim</t>
  </si>
  <si>
    <t>SETS!D6</t>
  </si>
  <si>
    <t>SETS!G6</t>
  </si>
  <si>
    <t>SETS!J6</t>
  </si>
  <si>
    <t>SETS!M6</t>
  </si>
  <si>
    <t>SETS!O6</t>
  </si>
  <si>
    <t>SETS!T6</t>
  </si>
  <si>
    <t>quotaArea_area</t>
  </si>
  <si>
    <t>SETS!V6</t>
  </si>
  <si>
    <t>par</t>
  </si>
  <si>
    <t>varCost</t>
  </si>
  <si>
    <t>SETS!Y6</t>
  </si>
  <si>
    <t>Fuel cost</t>
  </si>
  <si>
    <t>Labour cost</t>
  </si>
  <si>
    <t>Repair cost</t>
  </si>
  <si>
    <t>Other variable costs</t>
  </si>
  <si>
    <t>fixCost</t>
  </si>
  <si>
    <t>SETS!AB6</t>
  </si>
  <si>
    <t>period</t>
  </si>
  <si>
    <t>p1</t>
  </si>
  <si>
    <t>p2</t>
  </si>
  <si>
    <t>p3</t>
  </si>
  <si>
    <t>p4</t>
  </si>
  <si>
    <t>p5</t>
  </si>
  <si>
    <t>p6</t>
  </si>
  <si>
    <t>p7</t>
  </si>
  <si>
    <t>p8</t>
  </si>
  <si>
    <t>p9</t>
  </si>
  <si>
    <t>p10</t>
  </si>
  <si>
    <t>p11</t>
  </si>
  <si>
    <t>p12</t>
  </si>
  <si>
    <t>Januari</t>
  </si>
  <si>
    <t>Februari</t>
  </si>
  <si>
    <t>Mars</t>
  </si>
  <si>
    <t>April</t>
  </si>
  <si>
    <t>Maj</t>
  </si>
  <si>
    <t>Juni</t>
  </si>
  <si>
    <t>Juli</t>
  </si>
  <si>
    <t>Augusti</t>
  </si>
  <si>
    <t>September</t>
  </si>
  <si>
    <t>Oktober</t>
  </si>
  <si>
    <t>November</t>
  </si>
  <si>
    <t>December</t>
  </si>
  <si>
    <t>SETS!AE6</t>
  </si>
  <si>
    <t>P1</t>
  </si>
  <si>
    <t>P2</t>
  </si>
  <si>
    <t>P3</t>
  </si>
  <si>
    <t>P4</t>
  </si>
  <si>
    <t>P5</t>
  </si>
  <si>
    <t>P6</t>
  </si>
  <si>
    <t>P7</t>
  </si>
  <si>
    <t>P8</t>
  </si>
  <si>
    <t>P9</t>
  </si>
  <si>
    <t>P10</t>
  </si>
  <si>
    <t>P11</t>
  </si>
  <si>
    <t>P12</t>
  </si>
  <si>
    <t>MAX_EFF_V!B3</t>
  </si>
  <si>
    <t>Species</t>
  </si>
  <si>
    <t>SETS!AH6</t>
  </si>
  <si>
    <t>SETS!AJ6</t>
  </si>
  <si>
    <t>p_season</t>
  </si>
  <si>
    <t>SEASON!D7</t>
  </si>
  <si>
    <t>VESSELS!K7</t>
  </si>
  <si>
    <t>VESSELS!B7</t>
  </si>
  <si>
    <t>This table is the one used in the model</t>
  </si>
  <si>
    <t>p_maxEffSegPeriod</t>
  </si>
  <si>
    <t>2014-01-14 satte vi in 25 dagar i månaden för alla segment, för att inte observerad fiskeansträngning ska vara omöjlig.</t>
  </si>
  <si>
    <t>Blekegarn</t>
  </si>
  <si>
    <t>Bottengarn</t>
  </si>
  <si>
    <t>Bottentrål Fisk/Kräfta</t>
  </si>
  <si>
    <t>Bottentrål Sill</t>
  </si>
  <si>
    <t>Bottentrål, Kräfta, Rist</t>
  </si>
  <si>
    <t>Bottentrål, Räka</t>
  </si>
  <si>
    <t>Bottentrål, Räka, Rist</t>
  </si>
  <si>
    <t>Bottentrål, Tobis</t>
  </si>
  <si>
    <t>Btrål, Räka, Rist, Tunnel</t>
  </si>
  <si>
    <t>Btråltorsk, Bacomapanel</t>
  </si>
  <si>
    <t>Btråltorsk, T-90 Panel</t>
  </si>
  <si>
    <t>Burar, Kräfta</t>
  </si>
  <si>
    <t>Byxtrål, Fisk/Kräfta</t>
  </si>
  <si>
    <t>Dörj/Häckla</t>
  </si>
  <si>
    <t>Flyttrål Sill/Skarpsill</t>
  </si>
  <si>
    <t>Flyttrål Torsk,Bacomapanel</t>
  </si>
  <si>
    <t>Grimnät/Garn</t>
  </si>
  <si>
    <t>Krabbegarn</t>
  </si>
  <si>
    <t>Krabbryssjor</t>
  </si>
  <si>
    <t>Landvad (not)</t>
  </si>
  <si>
    <t>Laxdrivlinor</t>
  </si>
  <si>
    <t>Laxredskap</t>
  </si>
  <si>
    <t>Lysfiske Med Snörpvad</t>
  </si>
  <si>
    <t>Makrillgarn</t>
  </si>
  <si>
    <t>Mjärdar</t>
  </si>
  <si>
    <t>Parbottentrål, Fisk</t>
  </si>
  <si>
    <t>Parbottentrål, Siklöja</t>
  </si>
  <si>
    <t>Parflyttrål Sill/Skarpsill</t>
  </si>
  <si>
    <t>Piggvar/ Vargarn</t>
  </si>
  <si>
    <t>Pilk</t>
  </si>
  <si>
    <t>Ringnot</t>
  </si>
  <si>
    <t>Siklöjenät/Skötar</t>
  </si>
  <si>
    <t>Sill/Strömming/Löj Ryssja</t>
  </si>
  <si>
    <t>Sillgarn/Strömmingsskötar</t>
  </si>
  <si>
    <t>Skäddegarn</t>
  </si>
  <si>
    <t>Småbackor/Långrev</t>
  </si>
  <si>
    <t>Snurrevad, Dansk</t>
  </si>
  <si>
    <t>Snörpvad</t>
  </si>
  <si>
    <t>Sötvatten</t>
  </si>
  <si>
    <t>Tinor, Hummer</t>
  </si>
  <si>
    <t>Tinor, Krabba</t>
  </si>
  <si>
    <t>Torskgarn</t>
  </si>
  <si>
    <t>Tungegarn</t>
  </si>
  <si>
    <t>Ålredskap</t>
  </si>
  <si>
    <t>DTS_VL1218_KRÄFTA</t>
  </si>
  <si>
    <t>DTS_VL1218_SIKL</t>
  </si>
  <si>
    <t>DTS_VL1824_RÄKA</t>
  </si>
  <si>
    <t>DTS_VL1824_TORSK</t>
  </si>
  <si>
    <t>Berggylta</t>
  </si>
  <si>
    <t>BlavitlingKolmule</t>
  </si>
  <si>
    <t>Halleflundra</t>
  </si>
  <si>
    <t>Havskatter</t>
  </si>
  <si>
    <t>Kungsrakor</t>
  </si>
  <si>
    <t>Lubb</t>
  </si>
  <si>
    <t>Lyrtorsk</t>
  </si>
  <si>
    <t>Nordhavsraka</t>
  </si>
  <si>
    <t>Rocka</t>
  </si>
  <si>
    <t>SikFiskar</t>
  </si>
  <si>
    <t>Skarsnultra</t>
  </si>
  <si>
    <t>Tobisfiskar</t>
  </si>
  <si>
    <t>Vitlinglyra</t>
  </si>
  <si>
    <t>aktaTunga</t>
  </si>
  <si>
    <t>oring</t>
  </si>
  <si>
    <t>redskap_mod</t>
  </si>
  <si>
    <t>2529+32</t>
  </si>
  <si>
    <t>Berg_o_Rodtunga</t>
  </si>
  <si>
    <t>Foderfisk</t>
  </si>
  <si>
    <t>Guldlax</t>
  </si>
  <si>
    <t>Lodda</t>
  </si>
  <si>
    <t>Piggvar_Slatvar</t>
  </si>
  <si>
    <t>Sand_o_Skrskr</t>
  </si>
  <si>
    <t>Sill_ej_konsum</t>
  </si>
  <si>
    <t>gjord för hand, se quotas.do för kvoter med flera arter</t>
  </si>
  <si>
    <t>FÅNGAS EJ</t>
  </si>
  <si>
    <t>quota20122224</t>
  </si>
  <si>
    <t>quota2012252932</t>
  </si>
  <si>
    <t>quota20123031</t>
  </si>
  <si>
    <t>quota2012K</t>
  </si>
  <si>
    <t>quota2012N</t>
  </si>
  <si>
    <t>quota2012S</t>
  </si>
  <si>
    <t>TAC for 2012</t>
  </si>
  <si>
    <t>Unit: Ton</t>
  </si>
  <si>
    <t>kvantAbborre</t>
  </si>
  <si>
    <t>kvantBerggylta</t>
  </si>
  <si>
    <t>kvantBergtunga</t>
  </si>
  <si>
    <t>kvantBlavitlingKolmule</t>
  </si>
  <si>
    <t>kvantBraxen</t>
  </si>
  <si>
    <t>kvantFjarsing</t>
  </si>
  <si>
    <t>kvantGadda</t>
  </si>
  <si>
    <t>kvantGos</t>
  </si>
  <si>
    <t>kvantGrasej</t>
  </si>
  <si>
    <t>kvantHalleflundra</t>
  </si>
  <si>
    <t>kvantHavskatter</t>
  </si>
  <si>
    <t>kvantHavskrafta</t>
  </si>
  <si>
    <t>kvantHummer</t>
  </si>
  <si>
    <t>kvantKolja</t>
  </si>
  <si>
    <t>kvantKrabbtaska</t>
  </si>
  <si>
    <t>kvantKummel</t>
  </si>
  <si>
    <t>kvantKungsrakor</t>
  </si>
  <si>
    <t>kvantLanga</t>
  </si>
  <si>
    <t>kvantLax</t>
  </si>
  <si>
    <t>kvantLubb</t>
  </si>
  <si>
    <t>kvantLyrtorsk</t>
  </si>
  <si>
    <t>kvantMakrill</t>
  </si>
  <si>
    <t>kvantMarulk</t>
  </si>
  <si>
    <t>kvantNordhavsraka</t>
  </si>
  <si>
    <t>kvantPiggvar</t>
  </si>
  <si>
    <t>kvantRodspotta</t>
  </si>
  <si>
    <t>kvantRodtunga</t>
  </si>
  <si>
    <t>kvantSandskadda</t>
  </si>
  <si>
    <t>kvantSikFiskar</t>
  </si>
  <si>
    <t>kvantSikloja</t>
  </si>
  <si>
    <t>kvantSill</t>
  </si>
  <si>
    <t>kvantSjurygg</t>
  </si>
  <si>
    <t>kvantSkarpsill</t>
  </si>
  <si>
    <t>kvantSkarsnultra</t>
  </si>
  <si>
    <t>kvantSkrubbskadda</t>
  </si>
  <si>
    <t>kvantSlatvar</t>
  </si>
  <si>
    <t>kvantTobisfiskar</t>
  </si>
  <si>
    <t>kvantTorsk</t>
  </si>
  <si>
    <t>kvantVitling</t>
  </si>
  <si>
    <t>kvantVitlinglyra</t>
  </si>
  <si>
    <t>kvantaktaTunga</t>
  </si>
  <si>
    <t>kvantoring</t>
  </si>
  <si>
    <t>kvantAl</t>
  </si>
  <si>
    <t>kvantRocka</t>
  </si>
  <si>
    <t>2224</t>
  </si>
  <si>
    <t>3031</t>
  </si>
  <si>
    <t>innehållet ej heller uppdaterat</t>
  </si>
  <si>
    <t>ändrar ej färg pga redan</t>
  </si>
  <si>
    <t>färgkodat</t>
  </si>
  <si>
    <t>Annat Redskap</t>
  </si>
  <si>
    <t>Laxgarn</t>
  </si>
  <si>
    <t>DFN_VL0012_N/A</t>
  </si>
  <si>
    <t>DFN_VL0012_TORSK</t>
  </si>
  <si>
    <t>DFN_VL0012_ÅL</t>
  </si>
  <si>
    <t>DFN_VL00XX_KRÄFTA</t>
  </si>
  <si>
    <t>DFN_VL00XX_LAX</t>
  </si>
  <si>
    <t>DFN_VL00XX_SIKL</t>
  </si>
  <si>
    <t>DFN_VL12XX_N/A</t>
  </si>
  <si>
    <t>DFN_VL12XX_TORSK</t>
  </si>
  <si>
    <t>DTS_VL0012_KRÄFTA</t>
  </si>
  <si>
    <t>DTS_VL0012_N/A_ÅL</t>
  </si>
  <si>
    <t>DTS_VL0018_RÄKA</t>
  </si>
  <si>
    <t>DTS_VL0018_SIKL_LAX</t>
  </si>
  <si>
    <t>DTS_VL0018_TORSK</t>
  </si>
  <si>
    <t>DTS_VL1224_N/A</t>
  </si>
  <si>
    <t>DTS_VL18XX_KRÄFTA</t>
  </si>
  <si>
    <t>DTS_VL24XX_N/A_TORSK</t>
  </si>
  <si>
    <t>DTS_VL24XX_RÄKA</t>
  </si>
  <si>
    <t>PEL_0018</t>
  </si>
  <si>
    <t>PEL_1824</t>
  </si>
  <si>
    <t>PEL_24XX</t>
  </si>
  <si>
    <t>VC_UNPAIDLABOUR</t>
  </si>
  <si>
    <t>FixedCost</t>
  </si>
  <si>
    <t>Fixed costs</t>
  </si>
  <si>
    <t>Depreciation</t>
  </si>
  <si>
    <t>Unpaid labour costs</t>
  </si>
  <si>
    <t>Priser i kronor per kilo</t>
  </si>
  <si>
    <t>EFFORT_2012</t>
  </si>
  <si>
    <t>fleet_2012</t>
  </si>
  <si>
    <t>DAS från Stata, ej HaV</t>
  </si>
  <si>
    <t>ännu ej inläst enl 'index'</t>
  </si>
  <si>
    <t>Tot DAS</t>
  </si>
  <si>
    <t>VC_labour</t>
  </si>
  <si>
    <t>VC_repair</t>
  </si>
  <si>
    <t>VC_fuel</t>
  </si>
  <si>
    <t>VC_other</t>
  </si>
  <si>
    <t>VC_unpaidLabour</t>
  </si>
  <si>
    <t>'DFN_VL0012_N/A'</t>
  </si>
  <si>
    <t>'DFN_VL0012_TORSK'</t>
  </si>
  <si>
    <t>'DFN_VL0012_ÅL'</t>
  </si>
  <si>
    <t>'DFN_VL00XX_KRÄFTA'</t>
  </si>
  <si>
    <t>'DFN_VL00XX_LAX'</t>
  </si>
  <si>
    <t>'DFN_VL00XX_SIKL'</t>
  </si>
  <si>
    <t>'DFN_VL12XX_N/A'</t>
  </si>
  <si>
    <t>'DFN_VL12XX_TORSK'</t>
  </si>
  <si>
    <t>'DTS_VL0012_KRÄFTA'</t>
  </si>
  <si>
    <t>'DTS_VL0012_N/A_ÅL'</t>
  </si>
  <si>
    <t>'DTS_VL0018_RÄKA'</t>
  </si>
  <si>
    <t>'DTS_VL0018_SIKL_LAX'</t>
  </si>
  <si>
    <t>'DTS_VL0018_TORSK'</t>
  </si>
  <si>
    <t>'DTS_VL1218_KRÄFTA'</t>
  </si>
  <si>
    <t>'DTS_VL1218_SIKL'</t>
  </si>
  <si>
    <t>'DTS_VL1224_N/A'</t>
  </si>
  <si>
    <t>'DTS_VL1824_RÄKA'</t>
  </si>
  <si>
    <t>'DTS_VL1824_TORSK'</t>
  </si>
  <si>
    <t>'DTS_VL18XX_KRÄFTA'</t>
  </si>
  <si>
    <t>'DTS_VL24XX_N/A_TORSK'</t>
  </si>
  <si>
    <t>'DTS_VL24XX_RÄKA'</t>
  </si>
  <si>
    <t>'PEL_0018'</t>
  </si>
  <si>
    <t>'PEL_1824'</t>
  </si>
  <si>
    <t>'PEL_24XX'</t>
  </si>
  <si>
    <t>'Annat Redskap'</t>
  </si>
  <si>
    <t>'Blekegarn'</t>
  </si>
  <si>
    <t>'Bottengarn'</t>
  </si>
  <si>
    <t>'Bottentrål Fisk/Kräfta'</t>
  </si>
  <si>
    <t>'Bottentrål Sill'</t>
  </si>
  <si>
    <t>'Bottentrål, Kräfta, Rist'</t>
  </si>
  <si>
    <t>'Bottentrål, Räka'</t>
  </si>
  <si>
    <t>'Bottentrål, Räka, Rist'</t>
  </si>
  <si>
    <t>'Bottentrål, Tobis'</t>
  </si>
  <si>
    <t>'Btrål, Räka, Rist, Tunnel'</t>
  </si>
  <si>
    <t>'Btråltorsk, Bacomapanel'</t>
  </si>
  <si>
    <t>'Btråltorsk, T-90 Panel'</t>
  </si>
  <si>
    <t>'Burar, Kräfta'</t>
  </si>
  <si>
    <t>'Byxtrål, Fisk/Kräfta'</t>
  </si>
  <si>
    <t>'Dörj/Häckla'</t>
  </si>
  <si>
    <t>'Flyttrål Sill/Skarpsill'</t>
  </si>
  <si>
    <t>'Flyttrål Torsk,Bacomapanel'</t>
  </si>
  <si>
    <t>'Grimnät/Garn'</t>
  </si>
  <si>
    <t>'Krabbegarn'</t>
  </si>
  <si>
    <t>'Krabbryssjor'</t>
  </si>
  <si>
    <t>'Landvad (not)'</t>
  </si>
  <si>
    <t>'Laxdrivlinor'</t>
  </si>
  <si>
    <t>'Laxgarn'</t>
  </si>
  <si>
    <t>'Laxredskap'</t>
  </si>
  <si>
    <t>'Lysfiske Med Snörpvad'</t>
  </si>
  <si>
    <t>'Makrillgarn'</t>
  </si>
  <si>
    <t>'Mjärdar'</t>
  </si>
  <si>
    <t>'Parbottentrål, Fisk'</t>
  </si>
  <si>
    <t>'Parbottentrål, Siklöja'</t>
  </si>
  <si>
    <t>'Parflyttrål Sill/Skarpsill'</t>
  </si>
  <si>
    <t>'Piggvar/ Vargarn'</t>
  </si>
  <si>
    <t>'Pilk'</t>
  </si>
  <si>
    <t>'Ringnot'</t>
  </si>
  <si>
    <t>'Siklöjenät/Skötar'</t>
  </si>
  <si>
    <t>'Sill/Strömming/Löj Ryssja'</t>
  </si>
  <si>
    <t>'Sillgarn/Strömmingsskötar'</t>
  </si>
  <si>
    <t>'Skäddegarn'</t>
  </si>
  <si>
    <t>'Småbackor/Långrev'</t>
  </si>
  <si>
    <t>'Snurrevad, Dansk'</t>
  </si>
  <si>
    <t>'Snörpvad'</t>
  </si>
  <si>
    <t>'Sötvatten'</t>
  </si>
  <si>
    <t>'Tinor, Hummer'</t>
  </si>
  <si>
    <t>'Tinor, Krabba'</t>
  </si>
  <si>
    <t>'Torskgarn'</t>
  </si>
  <si>
    <t>'Tungegarn'</t>
  </si>
  <si>
    <t>'Ålredskap'</t>
  </si>
  <si>
    <t>'2224'</t>
  </si>
  <si>
    <t>'2529+32'</t>
  </si>
  <si>
    <t>'3031'</t>
  </si>
  <si>
    <t>'K'</t>
  </si>
  <si>
    <t>'S'</t>
  </si>
  <si>
    <t>'N'</t>
  </si>
  <si>
    <t>'BALTIC'</t>
  </si>
  <si>
    <t>'KS'</t>
  </si>
  <si>
    <t>'KSN'</t>
  </si>
  <si>
    <t>'BALTIC_EAST'</t>
  </si>
  <si>
    <t>Costs: fixed and variable</t>
  </si>
  <si>
    <t>Correction factor for small fisheries that have been dropped</t>
  </si>
  <si>
    <t>Before clean</t>
  </si>
  <si>
    <t>After clean</t>
  </si>
  <si>
    <t>After/before</t>
  </si>
  <si>
    <t>Originaldata från HaV</t>
  </si>
  <si>
    <t>Clean= STATA program meteir.do for deleting metiers with DAS&lt;15</t>
  </si>
  <si>
    <t>Correction factor for part of company being other than fisheries</t>
  </si>
  <si>
    <t>Data from HaV</t>
  </si>
  <si>
    <t>R_total</t>
  </si>
  <si>
    <t>R_other</t>
  </si>
  <si>
    <t>% revenue from fishing</t>
  </si>
  <si>
    <t>correction factor 1</t>
  </si>
  <si>
    <t>correction factor 2</t>
  </si>
  <si>
    <t>COST!A6</t>
  </si>
  <si>
    <t>p_effortOri</t>
  </si>
  <si>
    <t>p_vesselsOri</t>
  </si>
  <si>
    <t>vet ej art</t>
  </si>
  <si>
    <t>pris i tkr per ton</t>
  </si>
  <si>
    <t>Unit: tusen SEK/year in total fleet</t>
  </si>
  <si>
    <t>totalt för hela segmentet i kronor per år</t>
  </si>
  <si>
    <t>Enhet = ton</t>
  </si>
  <si>
    <t>Enheten är ton per år</t>
  </si>
  <si>
    <t>från stata i kilo per år</t>
  </si>
  <si>
    <t>p_costOri</t>
  </si>
  <si>
    <t>Prices for industrial fish (price of sortB in the model)</t>
  </si>
  <si>
    <t>Prices of fish rounded to 2-decimal places. This is the market quality (sortA in the model)</t>
  </si>
  <si>
    <t>p_pricesBOri</t>
  </si>
  <si>
    <t>p_pricesBOri(species)</t>
  </si>
  <si>
    <t>This is set to "1 tkr/ton" across all species by assumption, based on the approximate price of industrial herring.</t>
  </si>
  <si>
    <t>p_pricesAOri</t>
  </si>
  <si>
    <t>PRICES_A!D4</t>
  </si>
  <si>
    <t>PRICES_B!A5</t>
  </si>
  <si>
    <t>Landingobligation (LO): If this is zero, as by default, discard is permitted and catch is net of discards. If it is "1", then all catch has to be landed, and inferior fish sold as sortB.</t>
  </si>
  <si>
    <t>p_landingObligation(fishery,species)</t>
  </si>
  <si>
    <t>p_landingObligation</t>
  </si>
  <si>
    <t>LANDINGOBLIGATION!B4</t>
  </si>
  <si>
    <t>p_TACOri</t>
  </si>
  <si>
    <t>En lax antas väga i snitt (kg)</t>
  </si>
  <si>
    <t>Laxkvot i antal:</t>
  </si>
  <si>
    <t>Summa var. kst:</t>
  </si>
  <si>
    <r>
      <t>TABLE landings(fishery,species)</t>
    </r>
    <r>
      <rPr>
        <sz val="10"/>
        <rFont val="Arial"/>
        <family val="2"/>
      </rPr>
      <t xml:space="preserve">  historical landings by species and fishery</t>
    </r>
  </si>
  <si>
    <t>Actual landings 2012</t>
  </si>
  <si>
    <t>Estimated discards 2012</t>
  </si>
  <si>
    <r>
      <t>TABLE discards(fishery,species)</t>
    </r>
    <r>
      <rPr>
        <sz val="10"/>
        <rFont val="Arial"/>
        <family val="2"/>
      </rPr>
      <t xml:space="preserve">  Estimated discards from SLU discard sampling, by species and fishery</t>
    </r>
  </si>
  <si>
    <t>p_landingsOri</t>
  </si>
  <si>
    <t>landings!D8</t>
  </si>
  <si>
    <t>discards!D8</t>
  </si>
  <si>
    <t>QuotaSpecies</t>
  </si>
  <si>
    <t>Kvoter inklusiver fördelning aktiva/passiva redskap</t>
  </si>
  <si>
    <t>Gäller torskregleringar</t>
  </si>
  <si>
    <t>"AktivTorsk"</t>
  </si>
  <si>
    <t>"PassivTorsk"</t>
  </si>
  <si>
    <t>"Total"</t>
  </si>
  <si>
    <t>TAC_quotaArea!C3</t>
  </si>
  <si>
    <t>Pelagiska kustkvoter</t>
  </si>
  <si>
    <t>"KustSill"</t>
  </si>
  <si>
    <t>"KustMakrill"</t>
  </si>
  <si>
    <t>"KustSkarpsill"</t>
  </si>
  <si>
    <t>"ejKustSill"</t>
  </si>
  <si>
    <t>"ejKustMakrill"</t>
  </si>
  <si>
    <t>"ejKustSkarpsill"</t>
  </si>
  <si>
    <t>kan vi fylla i alla metiers och områden - även dem utan arter i rätt område?? Har gjort detta på pelagiska arter men inte på torsk</t>
  </si>
  <si>
    <t>gul markering nedan bryter mönstret men OK vad jag vet</t>
  </si>
  <si>
    <t>catchQuotaName</t>
  </si>
  <si>
    <t>MakrillKust</t>
  </si>
  <si>
    <t>MakrillEjKust</t>
  </si>
  <si>
    <t>SillKust</t>
  </si>
  <si>
    <t>SillEjKust</t>
  </si>
  <si>
    <t>SkarpsillKust</t>
  </si>
  <si>
    <t>SkarpsillEjKust</t>
  </si>
  <si>
    <t>TorskPassiv</t>
  </si>
  <si>
    <t>TorskAktiv</t>
  </si>
  <si>
    <t>catchQuotaName_species</t>
  </si>
  <si>
    <t>sjurygg feb-maj enl 2009 input från Wagnström. Obs skiljer sig från piggvarsäsongen</t>
  </si>
  <si>
    <t>Piggvarsäsong enligt FiskOnline, se fil i "Modelluppdatering 2012"</t>
  </si>
  <si>
    <t>Enheten är andel av total fångst (alla arter)</t>
  </si>
  <si>
    <t>p_discardShareOri</t>
  </si>
  <si>
    <t>Laxfiske i Norrbotten enl yrkesfiskaren nr 5 2016</t>
  </si>
  <si>
    <t>väldigt små sillfångster apr-juni enl loggbok</t>
  </si>
  <si>
    <t>primärt mars-juli enl loggbok, men fiskas året runt</t>
  </si>
  <si>
    <t>loggbok: maj-dec</t>
  </si>
  <si>
    <t xml:space="preserve">loggbok: mars-okt </t>
  </si>
  <si>
    <t>loggbok juni-nov</t>
  </si>
  <si>
    <t>okt-april enl loggbok, är det inte is då??</t>
  </si>
  <si>
    <t>ungefär jan-aug enl loggbok</t>
  </si>
  <si>
    <t>juli-augusti enl loggbok</t>
  </si>
  <si>
    <t>loggbok: mars - nov</t>
  </si>
  <si>
    <t>maj-okt enl loggbok</t>
  </si>
  <si>
    <t>mars-april enl loggbok</t>
  </si>
  <si>
    <t>oktober - nov enl loggbok</t>
  </si>
  <si>
    <t>sept-jan enl loggbok</t>
  </si>
  <si>
    <t>juni-dec enl loggbok</t>
  </si>
  <si>
    <t>april-oktober enl loggbok</t>
  </si>
  <si>
    <t>jun-sept enl loggbok</t>
  </si>
  <si>
    <t>mars-aug enl loggbok</t>
  </si>
  <si>
    <t>?</t>
  </si>
  <si>
    <t>okt-nov enl loggbok</t>
  </si>
  <si>
    <t>maj-sept enl loggbok</t>
  </si>
  <si>
    <t>april - aug enligt loggbok</t>
  </si>
  <si>
    <t>nov-mars enl loggbok</t>
  </si>
  <si>
    <t>sept-dec enl loggbok</t>
  </si>
  <si>
    <t>april - nov en loggbok</t>
  </si>
  <si>
    <t>obs, mycket baserat på loggbok där vi inte vet om det är säsong, regleringar, kvoten slut eller vad som begränsar. Har inte tittat på pelagiskt. Trål för kräfta och räka verkar vara hela året</t>
  </si>
  <si>
    <t>144/12</t>
  </si>
  <si>
    <t xml:space="preserve">Ursprungskörning passiva </t>
  </si>
  <si>
    <t xml:space="preserve">ursprungskörning aktiva </t>
  </si>
  <si>
    <t>260 arbdagar på ett år</t>
  </si>
  <si>
    <t>fiskestopp juli-aug enl HaVs hemsida</t>
  </si>
  <si>
    <t>redskkod_mod</t>
  </si>
  <si>
    <t>EffortGroup</t>
  </si>
  <si>
    <t>Grimn�t/Garn</t>
  </si>
  <si>
    <t>No</t>
  </si>
  <si>
    <t>Sillgarn/Str�mmingssk�tar</t>
  </si>
  <si>
    <t>Sk�ddegarn</t>
  </si>
  <si>
    <t>ålredskap</t>
  </si>
  <si>
    <t>Mj�rdar</t>
  </si>
  <si>
    <t>Parbottentr�l, Fisk</t>
  </si>
  <si>
    <t>Sm�backor/L�ngrev</t>
  </si>
  <si>
    <t>8.42e+08</t>
  </si>
  <si>
    <t>Sikl�jen�t/Sk�tar</t>
  </si>
  <si>
    <t>Sill/Str�mming/L�j Ryssja</t>
  </si>
  <si>
    <t>Burar, Kr�fta</t>
  </si>
  <si>
    <t>GT</t>
  </si>
  <si>
    <t>GN</t>
  </si>
  <si>
    <t>Lysfiske Med Sn�rpvad</t>
  </si>
  <si>
    <t>DFN_VL0012_�L</t>
  </si>
  <si>
    <t>DFN_VL00XX_KR�FTA</t>
  </si>
  <si>
    <t>Bottentr�l, Kr�fta, Rist</t>
  </si>
  <si>
    <t>Bottentr�l, R�ka, Rist</t>
  </si>
  <si>
    <t>Parbottentr�l, Sikl�ja</t>
  </si>
  <si>
    <t>LL</t>
  </si>
  <si>
    <t>DTS_VL0012_KR�FTA</t>
  </si>
  <si>
    <t>Bottentr�l Fisk/Kr�fta</t>
  </si>
  <si>
    <t>Bottentr�l, R�ka</t>
  </si>
  <si>
    <t>DTS_VL0012_N/A_�L</t>
  </si>
  <si>
    <t>Bottentr�l Sill</t>
  </si>
  <si>
    <t>Sn�rpvad</t>
  </si>
  <si>
    <t>DTS_VL0018_R�KA</t>
  </si>
  <si>
    <t>Btr�ltorsk, T-90 Panel</t>
  </si>
  <si>
    <t>Btr�ltorsk, Bacomapanel</t>
  </si>
  <si>
    <t>DTS_VL1218_KR�FTA</t>
  </si>
  <si>
    <t>Parflyttr�l Sill/Skarpsill</t>
  </si>
  <si>
    <t>Btr�l, R�ka, Rist, Tunnel</t>
  </si>
  <si>
    <t>DTS_VL1824_R�KA</t>
  </si>
  <si>
    <t>Byxtr�l, Fisk/Kr�fta</t>
  </si>
  <si>
    <t>Flyttr�l Torsk,Bacomapanel</t>
  </si>
  <si>
    <t>DTS_VL18XX_KR�FTA</t>
  </si>
  <si>
    <t>DTS_VL24XX_R�KA</t>
  </si>
  <si>
    <t>Flyttr�l Sill/Skarpsill</t>
  </si>
  <si>
    <t>Bottentr�l, Tobis</t>
  </si>
  <si>
    <t>49 bifångstkvot som jag lagt dit i efterhand, finns i kvot-fil från HaV men står konstigt</t>
  </si>
  <si>
    <t xml:space="preserve">KilowattDagar från </t>
  </si>
  <si>
    <t>av den 17 januari 2012</t>
  </si>
  <si>
    <t xml:space="preserve">RÅDETS FÖRORDNING (EU) nr 43/2012 </t>
  </si>
  <si>
    <t xml:space="preserve">Angivelse om fisket bedrivs inom Effortsystemet. Bygger på loggboksdata. </t>
  </si>
  <si>
    <t>effortGearGroup</t>
  </si>
  <si>
    <t>Trawl 1</t>
  </si>
  <si>
    <t>Gill net</t>
  </si>
  <si>
    <t>Long line</t>
  </si>
  <si>
    <t>gear</t>
  </si>
  <si>
    <t>effortGroup</t>
  </si>
  <si>
    <t>SETS!AM6</t>
  </si>
  <si>
    <t>p_maxEffortPerEffortGroup</t>
  </si>
  <si>
    <t>EffortRegulation!A5</t>
  </si>
  <si>
    <t>fishery_effortGroup</t>
  </si>
  <si>
    <t>EffortRegulation!I5</t>
  </si>
  <si>
    <t>f_seg_g_a</t>
  </si>
  <si>
    <t>Average_KwH</t>
  </si>
  <si>
    <t>EffortRegulation!A14</t>
  </si>
  <si>
    <t xml:space="preserve">Detta ark anger vilka fisken som är tillåtna under varje kvot. </t>
  </si>
  <si>
    <t>Detta behövs på fiskenivå eftersom vissa kvoter, t.ex. havskräfta, är uppdelad på olika redskap (med/utan rist, bur)</t>
  </si>
  <si>
    <t>Tillåtna fisken per kvot</t>
  </si>
  <si>
    <t>Havskrafta_rist</t>
  </si>
  <si>
    <t>Havskrafta_ejRist</t>
  </si>
  <si>
    <t>Havskrafta_bur</t>
  </si>
  <si>
    <t>50% av kvoten får tas med rist, resten delas lika mellan bur och trål utan rist</t>
  </si>
  <si>
    <t>fishery_catchQuotaName</t>
  </si>
  <si>
    <t>set_fishery_catchQuotaName!F5</t>
  </si>
  <si>
    <t>Ingår i GN, GT: Grimgarn, skäddegarn, öringgarn, krabbegarn, torskgarn, blekegarn, tungegarn, piggvar/vargarn</t>
  </si>
  <si>
    <t>SweRist</t>
  </si>
  <si>
    <t>"Svensk Effortreglering för kräftrist"</t>
  </si>
  <si>
    <t>Explanation</t>
  </si>
  <si>
    <t>p_kwhOri</t>
  </si>
  <si>
    <t>no catches in June, do not know why</t>
  </si>
  <si>
    <t>gearGroup</t>
  </si>
  <si>
    <t>Elasticity</t>
  </si>
  <si>
    <t>GearGroup</t>
  </si>
  <si>
    <t>fasta_redskap</t>
  </si>
  <si>
    <t>ej_fasta_redskap</t>
  </si>
  <si>
    <t>"Fasta redskap"</t>
  </si>
  <si>
    <t>"Ej fasta redskap"</t>
  </si>
  <si>
    <t>Mapping from gearGroup to Gear</t>
  </si>
  <si>
    <t>gearGroup_gear</t>
  </si>
  <si>
    <t>SETS!AP6</t>
  </si>
  <si>
    <t>SETS!AS6</t>
  </si>
  <si>
    <t>Catch-elasticity of effort</t>
  </si>
  <si>
    <t>Coming from estimated Cobb-Douglas catch function depending on stock s and effort e, of the form Y=a*s^b1*e^b2. We use b2</t>
  </si>
  <si>
    <t>catchElasticity!b6</t>
  </si>
  <si>
    <t>p_catchElasticityPerGearGroup</t>
  </si>
  <si>
    <t>seal_compensation</t>
  </si>
  <si>
    <t>Budget (tkr/year)</t>
  </si>
  <si>
    <t>Subsidies to fisheries</t>
  </si>
  <si>
    <t>p_subsidyBudget</t>
  </si>
  <si>
    <t>Subsidies!b5</t>
  </si>
  <si>
    <t>Fishery</t>
  </si>
  <si>
    <t>Share of days at sea when seal damage is observed</t>
  </si>
  <si>
    <t>p_ShareDASseal</t>
  </si>
  <si>
    <t>SealDamage!B5</t>
  </si>
  <si>
    <t>Data on the share of days at sea when seal interaction was reported</t>
  </si>
  <si>
    <t>SealComp</t>
  </si>
  <si>
    <t>R_other_new</t>
  </si>
  <si>
    <t>Adj_R_other_new</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</si>
</sst>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43" formatCode="_-* #,##0.00\ _k_r_-;\-* #,##0.00\ _k_r_-;_-* &quot;-&quot;??\ _k_r_-;_-@_-"/>
    <numFmt numFmtId="164" formatCode="0.0"/>
    <numFmt numFmtId="165" formatCode="#,##0.0"/>
    <numFmt numFmtId="166" formatCode="0.0000%"/>
    <numFmt numFmtId="167" formatCode="0.0%"/>
    <numFmt numFmtId="168" formatCode="0.000"/>
    <numFmt numFmtId="169" formatCode="###0.00"/>
    <numFmt numFmtId="170" formatCode="###0"/>
    <numFmt numFmtId="171" formatCode="0.00000"/>
    <numFmt numFmtId="172" formatCode="#,##0.000"/>
  </numFmts>
  <fonts count="41"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8"/>
      <name val="Arial"/>
      <family val="2"/>
    </font>
    <font>
      <b/>
      <sz val="10"/>
      <name val="Arial"/>
      <family val="2"/>
    </font>
    <font>
      <b/>
      <sz val="10"/>
      <color indexed="12"/>
      <name val="Arial"/>
      <family val="2"/>
    </font>
    <font>
      <sz val="10"/>
      <color indexed="12"/>
      <name val="Arial"/>
      <family val="2"/>
    </font>
    <font>
      <sz val="10"/>
      <color indexed="12"/>
      <name val="Arial"/>
      <family val="2"/>
    </font>
    <font>
      <sz val="10"/>
      <color indexed="10"/>
      <name val="Arial"/>
      <family val="2"/>
    </font>
    <font>
      <b/>
      <sz val="12"/>
      <name val="Arial"/>
      <family val="2"/>
    </font>
    <font>
      <sz val="10"/>
      <name val="Arial"/>
      <family val="2"/>
    </font>
    <font>
      <b/>
      <sz val="10"/>
      <color indexed="53"/>
      <name val="Arial"/>
      <family val="2"/>
    </font>
    <font>
      <sz val="10"/>
      <color indexed="53"/>
      <name val="Arial"/>
      <family val="2"/>
    </font>
    <font>
      <sz val="10"/>
      <name val="Arial"/>
      <family val="2"/>
    </font>
    <font>
      <b/>
      <sz val="10"/>
      <color indexed="48"/>
      <name val="Arial"/>
      <family val="2"/>
    </font>
    <font>
      <b/>
      <sz val="10"/>
      <color rgb="FF00B0F0"/>
      <name val="Arial"/>
      <family val="2"/>
    </font>
    <font>
      <sz val="9"/>
      <name val="Arial"/>
      <family val="2"/>
    </font>
    <font>
      <b/>
      <sz val="9"/>
      <name val="Arial"/>
      <family val="2"/>
    </font>
    <font>
      <sz val="10"/>
      <color rgb="FFFF0000"/>
      <name val="Arial"/>
      <family val="2"/>
    </font>
    <font>
      <sz val="8"/>
      <color indexed="81"/>
      <name val="Tahoma"/>
      <family val="2"/>
    </font>
    <font>
      <b/>
      <sz val="8"/>
      <color indexed="81"/>
      <name val="Tahoma"/>
      <family val="2"/>
    </font>
    <font>
      <b/>
      <sz val="10"/>
      <color rgb="FF0070C0"/>
      <name val="Arial"/>
      <family val="2"/>
    </font>
    <font>
      <b/>
      <sz val="10"/>
      <color rgb="FF0000FF"/>
      <name val="Arial"/>
      <family val="2"/>
    </font>
    <font>
      <sz val="9"/>
      <color indexed="12"/>
      <name val="Arial"/>
      <family val="2"/>
    </font>
    <font>
      <b/>
      <sz val="10"/>
      <color rgb="FFFF0000"/>
      <name val="Arial"/>
      <family val="2"/>
    </font>
    <font>
      <sz val="9"/>
      <color indexed="81"/>
      <name val="Tahoma"/>
      <family val="2"/>
    </font>
    <font>
      <b/>
      <sz val="9"/>
      <color indexed="81"/>
      <name val="Tahoma"/>
      <family val="2"/>
    </font>
    <font>
      <b/>
      <sz val="10"/>
      <color theme="3" tint="0.39997558519241921"/>
      <name val="Arial"/>
      <family val="2"/>
    </font>
    <font>
      <sz val="9"/>
      <color indexed="8"/>
      <name val="Arial"/>
      <family val="2"/>
    </font>
    <font>
      <sz val="10"/>
      <color theme="1"/>
      <name val="Calibri"/>
      <family val="2"/>
      <scheme val="minor"/>
    </font>
    <font>
      <i/>
      <sz val="11"/>
      <color rgb="FF7F7F7F"/>
      <name val="Calibri"/>
      <family val="2"/>
      <scheme val="minor"/>
    </font>
    <font>
      <sz val="14"/>
      <name val="Arial"/>
      <family val="2"/>
    </font>
    <font>
      <b/>
      <sz val="10"/>
      <color theme="0" tint="-0.499984740745262"/>
      <name val="Arial"/>
      <family val="2"/>
    </font>
    <font>
      <sz val="10"/>
      <color theme="0" tint="-0.499984740745262"/>
      <name val="Arial"/>
      <family val="2"/>
    </font>
    <font>
      <sz val="10"/>
      <color theme="1"/>
      <name val="Arial"/>
      <family val="2"/>
    </font>
    <font>
      <b/>
      <sz val="14"/>
      <name val="Arial"/>
      <family val="2"/>
    </font>
    <font>
      <b/>
      <sz val="11"/>
      <name val="Arial"/>
      <family val="2"/>
    </font>
  </fonts>
  <fills count="20">
    <fill>
      <patternFill patternType="none"/>
    </fill>
    <fill>
      <patternFill patternType="gray125"/>
    </fill>
    <fill>
      <patternFill patternType="solid">
        <fgColor indexed="41"/>
        <bgColor indexed="64"/>
      </patternFill>
    </fill>
    <fill>
      <patternFill patternType="solid">
        <fgColor theme="8" tint="0.59999389629810485"/>
        <bgColor indexed="64"/>
      </patternFill>
    </fill>
    <fill>
      <patternFill patternType="solid">
        <fgColor rgb="FFFF0000"/>
        <bgColor indexed="64"/>
      </patternFill>
    </fill>
    <fill>
      <patternFill patternType="solid">
        <fgColor theme="6"/>
        <bgColor indexed="64"/>
      </patternFill>
    </fill>
    <fill>
      <patternFill patternType="solid">
        <fgColor theme="9"/>
        <bgColor indexed="64"/>
      </patternFill>
    </fill>
    <fill>
      <patternFill patternType="solid">
        <fgColor theme="4"/>
        <bgColor indexed="64"/>
      </patternFill>
    </fill>
    <fill>
      <patternFill patternType="solid">
        <fgColor rgb="FFFFFF00"/>
        <bgColor indexed="64"/>
      </patternFill>
    </fill>
    <fill>
      <patternFill patternType="solid">
        <fgColor theme="8" tint="0.79998168889431442"/>
        <bgColor indexed="64"/>
      </patternFill>
    </fill>
    <fill>
      <patternFill patternType="solid">
        <fgColor theme="3" tint="0.39997558519241921"/>
        <bgColor indexed="64"/>
      </patternFill>
    </fill>
    <fill>
      <patternFill patternType="solid">
        <fgColor theme="9" tint="-0.249977111117893"/>
        <bgColor indexed="64"/>
      </patternFill>
    </fill>
    <fill>
      <patternFill patternType="solid">
        <fgColor rgb="FF0070C0"/>
        <bgColor indexed="64"/>
      </patternFill>
    </fill>
    <fill>
      <patternFill patternType="solid">
        <fgColor theme="0" tint="-4.9989318521683403E-2"/>
        <bgColor indexed="64"/>
      </patternFill>
    </fill>
    <fill>
      <patternFill patternType="solid">
        <fgColor theme="6" tint="0.59999389629810485"/>
        <bgColor indexed="64"/>
      </patternFill>
    </fill>
    <fill>
      <patternFill patternType="solid">
        <fgColor theme="3" tint="0.79998168889431442"/>
        <bgColor indexed="64"/>
      </patternFill>
    </fill>
    <fill>
      <patternFill patternType="solid">
        <fgColor rgb="FF92D050"/>
        <bgColor indexed="64"/>
      </patternFill>
    </fill>
    <fill>
      <patternFill patternType="solid">
        <fgColor theme="0"/>
        <bgColor indexed="64"/>
      </patternFill>
    </fill>
    <fill>
      <patternFill patternType="solid">
        <fgColor theme="9" tint="0.59999389629810485"/>
        <bgColor indexed="64"/>
      </patternFill>
    </fill>
    <fill>
      <patternFill patternType="solid">
        <fgColor theme="4" tint="0.59999389629810485"/>
        <bgColor theme="4" tint="0.59999389629810485"/>
      </patternFill>
    </fill>
  </fills>
  <borders count="47">
    <border>
      <left/>
      <right/>
      <top/>
      <bottom/>
      <diagonal/>
    </border>
    <border>
      <left style="medium">
        <color indexed="64"/>
      </left>
      <right/>
      <top style="medium">
        <color indexed="64"/>
      </top>
      <bottom/>
      <diagonal/>
    </border>
    <border>
      <left style="medium">
        <color indexed="64"/>
      </left>
      <right/>
      <top/>
      <bottom/>
      <diagonal/>
    </border>
    <border>
      <left/>
      <right/>
      <top style="medium">
        <color indexed="64"/>
      </top>
      <bottom/>
      <diagonal/>
    </border>
    <border>
      <left style="thin">
        <color indexed="8"/>
      </left>
      <right/>
      <top style="thin">
        <color indexed="8"/>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diagonal/>
    </border>
    <border>
      <left style="thin">
        <color indexed="8"/>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medium">
        <color indexed="64"/>
      </right>
      <top style="medium">
        <color indexed="64"/>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thin">
        <color indexed="8"/>
      </left>
      <right style="thin">
        <color indexed="8"/>
      </right>
      <top/>
      <bottom/>
      <diagonal/>
    </border>
    <border>
      <left style="thin">
        <color indexed="8"/>
      </left>
      <right style="thin">
        <color indexed="8"/>
      </right>
      <top style="medium">
        <color indexed="8"/>
      </top>
      <bottom style="medium">
        <color indexed="8"/>
      </bottom>
      <diagonal/>
    </border>
    <border>
      <left/>
      <right style="thin">
        <color indexed="8"/>
      </right>
      <top style="medium">
        <color indexed="8"/>
      </top>
      <bottom style="medium">
        <color indexed="8"/>
      </bottom>
      <diagonal/>
    </border>
    <border>
      <left/>
      <right style="thin">
        <color indexed="8"/>
      </right>
      <top/>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right style="medium">
        <color indexed="64"/>
      </right>
      <top style="medium">
        <color indexed="64"/>
      </top>
      <bottom style="medium">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style="medium">
        <color indexed="64"/>
      </bottom>
      <diagonal/>
    </border>
    <border>
      <left style="thin">
        <color indexed="8"/>
      </left>
      <right style="medium">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medium">
        <color indexed="64"/>
      </right>
      <top/>
      <bottom/>
      <diagonal/>
    </border>
    <border>
      <left style="medium">
        <color indexed="64"/>
      </left>
      <right style="thin">
        <color indexed="64"/>
      </right>
      <top/>
      <bottom/>
      <diagonal/>
    </border>
    <border>
      <left style="medium">
        <color indexed="64"/>
      </left>
      <right style="medium">
        <color indexed="64"/>
      </right>
      <top style="medium">
        <color indexed="64"/>
      </top>
      <bottom style="medium">
        <color indexed="64"/>
      </bottom>
      <diagonal/>
    </border>
    <border>
      <left style="thin">
        <color indexed="64"/>
      </left>
      <right/>
      <top style="medium">
        <color indexed="64"/>
      </top>
      <bottom style="thin">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theme="0"/>
      </right>
      <top style="thin">
        <color theme="0"/>
      </top>
      <bottom style="thin">
        <color theme="0"/>
      </bottom>
      <diagonal/>
    </border>
    <border>
      <left/>
      <right style="thin">
        <color theme="0"/>
      </right>
      <top/>
      <bottom/>
      <diagonal/>
    </border>
  </borders>
  <cellStyleXfs count="11">
    <xf numFmtId="0" fontId="0" fillId="0" borderId="0"/>
    <xf numFmtId="9" fontId="6" fillId="0" borderId="0" applyFont="0" applyFill="0" applyBorder="0" applyAlignment="0" applyProtection="0"/>
    <xf numFmtId="0" fontId="6" fillId="0" borderId="0"/>
    <xf numFmtId="9" fontId="6" fillId="0" borderId="0" applyFont="0" applyFill="0" applyBorder="0" applyAlignment="0" applyProtection="0"/>
    <xf numFmtId="0" fontId="5" fillId="0" borderId="0"/>
    <xf numFmtId="43" fontId="6" fillId="0" borderId="0" applyFont="0" applyFill="0" applyBorder="0" applyAlignment="0" applyProtection="0"/>
    <xf numFmtId="0" fontId="4" fillId="0" borderId="0"/>
    <xf numFmtId="0" fontId="34" fillId="0" borderId="0" applyNumberFormat="0" applyFill="0" applyBorder="0" applyAlignment="0" applyProtection="0"/>
    <xf numFmtId="0" fontId="3" fillId="0" borderId="0"/>
    <xf numFmtId="0" fontId="2" fillId="0" borderId="0"/>
    <xf numFmtId="0" fontId="1" fillId="0" borderId="0"/>
  </cellStyleXfs>
  <cellXfs count="434">
    <xf numFmtId="0" fontId="0" fillId="0" borderId="0" xfId="0"/>
    <xf numFmtId="0" fontId="8" fillId="0" borderId="0" xfId="0" applyFont="1"/>
    <xf numFmtId="0" fontId="8" fillId="0" borderId="0" xfId="0" applyFont="1" applyAlignment="1">
      <alignment horizontal="center"/>
    </xf>
    <xf numFmtId="0" fontId="9" fillId="0" borderId="0" xfId="0" applyFont="1"/>
    <xf numFmtId="0" fontId="0" fillId="0" borderId="0" xfId="0" applyBorder="1"/>
    <xf numFmtId="0" fontId="0" fillId="2" borderId="0" xfId="0" applyFill="1"/>
    <xf numFmtId="1" fontId="0" fillId="0" borderId="0" xfId="0" applyNumberFormat="1"/>
    <xf numFmtId="0" fontId="8" fillId="0" borderId="0" xfId="0" applyFont="1" applyBorder="1"/>
    <xf numFmtId="0" fontId="12" fillId="0" borderId="0" xfId="0" applyFont="1"/>
    <xf numFmtId="0" fontId="6" fillId="2" borderId="0" xfId="0" applyFont="1" applyFill="1"/>
    <xf numFmtId="0" fontId="10" fillId="0" borderId="0" xfId="0" applyFont="1" applyFill="1" applyBorder="1"/>
    <xf numFmtId="0" fontId="0" fillId="0" borderId="0" xfId="0" applyFill="1"/>
    <xf numFmtId="0" fontId="8" fillId="2" borderId="0" xfId="0" applyFont="1" applyFill="1"/>
    <xf numFmtId="1" fontId="0" fillId="0" borderId="0" xfId="0" applyNumberFormat="1" applyFill="1"/>
    <xf numFmtId="1" fontId="0" fillId="0" borderId="0" xfId="0" applyNumberFormat="1" applyFill="1" applyBorder="1"/>
    <xf numFmtId="0" fontId="12" fillId="0" borderId="0" xfId="0" applyFont="1" applyFill="1"/>
    <xf numFmtId="0" fontId="8" fillId="0" borderId="0" xfId="0" applyFont="1" applyFill="1" applyBorder="1"/>
    <xf numFmtId="0" fontId="0" fillId="0" borderId="0" xfId="0" applyAlignment="1">
      <alignment horizontal="center"/>
    </xf>
    <xf numFmtId="0" fontId="10" fillId="0" borderId="0" xfId="0" applyFont="1" applyFill="1" applyBorder="1" applyAlignment="1">
      <alignment horizontal="center"/>
    </xf>
    <xf numFmtId="0" fontId="14" fillId="0" borderId="0" xfId="0" applyFont="1" applyFill="1" applyBorder="1"/>
    <xf numFmtId="2" fontId="0" fillId="0" borderId="0" xfId="0" applyNumberFormat="1" applyFill="1" applyBorder="1"/>
    <xf numFmtId="0" fontId="0" fillId="0" borderId="0" xfId="0" applyFill="1" applyBorder="1"/>
    <xf numFmtId="0" fontId="6" fillId="0" borderId="0" xfId="0" applyFont="1" applyFill="1" applyBorder="1"/>
    <xf numFmtId="0" fontId="9" fillId="0" borderId="1" xfId="0" applyFont="1" applyBorder="1"/>
    <xf numFmtId="0" fontId="15" fillId="0" borderId="0" xfId="0" applyFont="1"/>
    <xf numFmtId="0" fontId="16" fillId="0" borderId="0" xfId="0" applyFont="1"/>
    <xf numFmtId="0" fontId="9" fillId="0" borderId="0" xfId="0" applyFont="1" applyBorder="1"/>
    <xf numFmtId="0" fontId="9" fillId="0" borderId="0" xfId="0" applyFont="1" applyBorder="1" applyAlignment="1">
      <alignment horizontal="center"/>
    </xf>
    <xf numFmtId="0" fontId="9" fillId="0" borderId="0" xfId="0" applyFont="1" applyBorder="1" applyAlignment="1">
      <alignment horizontal="right"/>
    </xf>
    <xf numFmtId="165" fontId="0" fillId="0" borderId="0" xfId="0" applyNumberFormat="1"/>
    <xf numFmtId="0" fontId="6" fillId="0" borderId="0" xfId="0" applyFont="1"/>
    <xf numFmtId="0" fontId="17" fillId="0" borderId="0" xfId="0" applyFont="1"/>
    <xf numFmtId="2" fontId="0" fillId="0" borderId="0" xfId="0" applyNumberFormat="1" applyBorder="1"/>
    <xf numFmtId="0" fontId="13" fillId="0" borderId="0" xfId="0" applyFont="1" applyBorder="1"/>
    <xf numFmtId="0" fontId="9" fillId="0" borderId="0" xfId="0" applyFont="1" applyFill="1" applyAlignment="1">
      <alignment horizontal="right"/>
    </xf>
    <xf numFmtId="0" fontId="14" fillId="0" borderId="0" xfId="0" applyFont="1" applyFill="1"/>
    <xf numFmtId="3" fontId="8" fillId="0" borderId="0" xfId="0" applyNumberFormat="1" applyFont="1" applyBorder="1"/>
    <xf numFmtId="3" fontId="0" fillId="0" borderId="0" xfId="0" applyNumberFormat="1" applyBorder="1"/>
    <xf numFmtId="3" fontId="9" fillId="0" borderId="0" xfId="0" applyNumberFormat="1" applyFont="1" applyBorder="1"/>
    <xf numFmtId="3" fontId="8" fillId="0" borderId="0" xfId="0" applyNumberFormat="1" applyFont="1" applyAlignment="1">
      <alignment horizontal="center"/>
    </xf>
    <xf numFmtId="3" fontId="9" fillId="0" borderId="0" xfId="0" applyNumberFormat="1" applyFont="1" applyAlignment="1">
      <alignment horizontal="right"/>
    </xf>
    <xf numFmtId="3" fontId="0" fillId="0" borderId="0" xfId="0" applyNumberFormat="1"/>
    <xf numFmtId="3" fontId="0" fillId="0" borderId="0" xfId="0" applyNumberFormat="1" applyFill="1"/>
    <xf numFmtId="166" fontId="0" fillId="0" borderId="0" xfId="1" applyNumberFormat="1" applyFont="1"/>
    <xf numFmtId="0" fontId="18" fillId="0" borderId="0" xfId="0" applyFont="1"/>
    <xf numFmtId="0" fontId="9" fillId="0" borderId="5" xfId="0" applyFont="1" applyBorder="1"/>
    <xf numFmtId="3" fontId="0" fillId="0" borderId="0" xfId="0" applyNumberFormat="1" applyBorder="1" applyAlignment="1">
      <alignment horizontal="center"/>
    </xf>
    <xf numFmtId="3" fontId="8" fillId="0" borderId="0" xfId="0" applyNumberFormat="1" applyFont="1" applyBorder="1" applyAlignment="1">
      <alignment horizontal="center"/>
    </xf>
    <xf numFmtId="3" fontId="9" fillId="0" borderId="0" xfId="0" applyNumberFormat="1" applyFont="1" applyBorder="1" applyAlignment="1">
      <alignment horizontal="center"/>
    </xf>
    <xf numFmtId="3" fontId="14" fillId="0" borderId="0" xfId="0" applyNumberFormat="1" applyFont="1" applyBorder="1" applyAlignment="1">
      <alignment horizontal="center"/>
    </xf>
    <xf numFmtId="2" fontId="8" fillId="0" borderId="0" xfId="0" applyNumberFormat="1" applyFont="1" applyAlignment="1">
      <alignment horizontal="center"/>
    </xf>
    <xf numFmtId="0" fontId="20" fillId="0" borderId="0" xfId="0" applyFont="1"/>
    <xf numFmtId="0" fontId="20" fillId="0" borderId="4" xfId="0" applyFont="1" applyBorder="1"/>
    <xf numFmtId="0" fontId="10" fillId="3" borderId="2" xfId="0" applyFont="1" applyFill="1" applyBorder="1" applyAlignment="1">
      <alignment horizontal="center"/>
    </xf>
    <xf numFmtId="0" fontId="9" fillId="0" borderId="7" xfId="0" applyFont="1" applyBorder="1" applyAlignment="1">
      <alignment horizontal="center"/>
    </xf>
    <xf numFmtId="0" fontId="20" fillId="0" borderId="0" xfId="0" applyFont="1" applyFill="1" applyBorder="1"/>
    <xf numFmtId="1" fontId="0" fillId="0" borderId="0" xfId="0" applyNumberFormat="1" applyFill="1" applyBorder="1" applyAlignment="1">
      <alignment horizontal="center"/>
    </xf>
    <xf numFmtId="0" fontId="6" fillId="0" borderId="0" xfId="0" applyFont="1" applyFill="1"/>
    <xf numFmtId="0" fontId="0" fillId="0" borderId="4" xfId="0" applyBorder="1"/>
    <xf numFmtId="0" fontId="0" fillId="3" borderId="0" xfId="0" applyFill="1"/>
    <xf numFmtId="0" fontId="0" fillId="0" borderId="8" xfId="0" applyBorder="1"/>
    <xf numFmtId="0" fontId="8" fillId="0" borderId="4" xfId="0" applyFont="1" applyBorder="1"/>
    <xf numFmtId="3" fontId="19" fillId="0" borderId="0" xfId="0" applyNumberFormat="1" applyFont="1" applyFill="1" applyBorder="1" applyAlignment="1">
      <alignment horizontal="center"/>
    </xf>
    <xf numFmtId="3" fontId="0" fillId="0" borderId="0" xfId="0" applyNumberFormat="1" applyFill="1" applyBorder="1"/>
    <xf numFmtId="3" fontId="6" fillId="0" borderId="0" xfId="0" applyNumberFormat="1" applyFont="1" applyBorder="1" applyAlignment="1">
      <alignment horizontal="center"/>
    </xf>
    <xf numFmtId="0" fontId="9" fillId="3" borderId="0" xfId="0" applyFont="1" applyFill="1" applyBorder="1"/>
    <xf numFmtId="167" fontId="20" fillId="0" borderId="0" xfId="1" applyNumberFormat="1" applyFont="1"/>
    <xf numFmtId="0" fontId="6" fillId="0" borderId="0" xfId="0" applyFont="1" applyBorder="1"/>
    <xf numFmtId="0" fontId="0" fillId="4" borderId="0" xfId="0" applyFill="1"/>
    <xf numFmtId="0" fontId="6" fillId="0" borderId="8" xfId="0" applyFont="1" applyBorder="1"/>
    <xf numFmtId="0" fontId="0" fillId="5" borderId="0" xfId="0" applyFill="1" applyBorder="1"/>
    <xf numFmtId="0" fontId="0" fillId="6" borderId="0" xfId="0" applyFill="1" applyBorder="1"/>
    <xf numFmtId="0" fontId="0" fillId="7" borderId="0" xfId="0" applyFill="1" applyBorder="1"/>
    <xf numFmtId="0" fontId="0" fillId="8" borderId="0" xfId="0" applyFill="1" applyBorder="1"/>
    <xf numFmtId="0" fontId="9" fillId="0" borderId="0" xfId="0" applyFont="1" applyBorder="1" applyAlignment="1">
      <alignment horizontal="left"/>
    </xf>
    <xf numFmtId="0" fontId="8" fillId="0" borderId="0" xfId="0" applyFont="1" applyFill="1" applyBorder="1" applyAlignment="1">
      <alignment horizontal="left"/>
    </xf>
    <xf numFmtId="4" fontId="0" fillId="0" borderId="0" xfId="0" applyNumberFormat="1" applyFill="1"/>
    <xf numFmtId="0" fontId="0" fillId="9" borderId="0" xfId="0" applyFill="1"/>
    <xf numFmtId="0" fontId="10" fillId="0" borderId="0" xfId="0" applyFont="1" applyFill="1"/>
    <xf numFmtId="164" fontId="0" fillId="0" borderId="0" xfId="0" applyNumberFormat="1" applyFill="1"/>
    <xf numFmtId="2" fontId="0" fillId="0" borderId="0" xfId="0" applyNumberFormat="1" applyFill="1" applyBorder="1" applyAlignment="1">
      <alignment horizontal="center"/>
    </xf>
    <xf numFmtId="3" fontId="0" fillId="9" borderId="0" xfId="0" applyNumberFormat="1" applyFill="1"/>
    <xf numFmtId="3" fontId="6" fillId="0" borderId="0" xfId="0" applyNumberFormat="1" applyFont="1" applyBorder="1"/>
    <xf numFmtId="0" fontId="0" fillId="10" borderId="0" xfId="0" applyFill="1" applyBorder="1"/>
    <xf numFmtId="0" fontId="0" fillId="11" borderId="0" xfId="0" applyFill="1" applyBorder="1"/>
    <xf numFmtId="0" fontId="0" fillId="12" borderId="0" xfId="0" applyFill="1" applyBorder="1"/>
    <xf numFmtId="0" fontId="9" fillId="0" borderId="0" xfId="0" applyFont="1" applyFill="1" applyBorder="1" applyAlignment="1">
      <alignment horizontal="right"/>
    </xf>
    <xf numFmtId="0" fontId="9" fillId="0" borderId="0" xfId="0" applyFont="1" applyFill="1" applyBorder="1"/>
    <xf numFmtId="0" fontId="10" fillId="0" borderId="2" xfId="0" applyFont="1" applyFill="1" applyBorder="1" applyAlignment="1">
      <alignment horizontal="center"/>
    </xf>
    <xf numFmtId="0" fontId="6" fillId="4" borderId="0" xfId="0" applyFont="1" applyFill="1"/>
    <xf numFmtId="0" fontId="0" fillId="0" borderId="0" xfId="0" applyFont="1" applyFill="1" applyBorder="1"/>
    <xf numFmtId="4" fontId="0" fillId="0" borderId="0" xfId="0" applyNumberFormat="1"/>
    <xf numFmtId="3" fontId="0" fillId="0" borderId="9" xfId="0" applyNumberFormat="1" applyFill="1" applyBorder="1"/>
    <xf numFmtId="3" fontId="0" fillId="0" borderId="10" xfId="0" applyNumberFormat="1" applyFill="1" applyBorder="1"/>
    <xf numFmtId="3" fontId="0" fillId="0" borderId="11" xfId="0" applyNumberFormat="1" applyFill="1" applyBorder="1"/>
    <xf numFmtId="0" fontId="0" fillId="0" borderId="12" xfId="0" applyFill="1" applyBorder="1"/>
    <xf numFmtId="4" fontId="0" fillId="0" borderId="0" xfId="0" applyNumberFormat="1" applyFill="1" applyBorder="1"/>
    <xf numFmtId="4" fontId="0" fillId="0" borderId="13" xfId="0" applyNumberFormat="1" applyFill="1" applyBorder="1"/>
    <xf numFmtId="0" fontId="26" fillId="0" borderId="0" xfId="0" applyFont="1"/>
    <xf numFmtId="1" fontId="20" fillId="0" borderId="0" xfId="0" applyNumberFormat="1" applyFont="1" applyFill="1"/>
    <xf numFmtId="0" fontId="14" fillId="0" borderId="0" xfId="0" applyFont="1" applyFill="1" applyAlignment="1">
      <alignment horizontal="left"/>
    </xf>
    <xf numFmtId="2" fontId="8" fillId="3" borderId="0" xfId="0" applyNumberFormat="1" applyFont="1" applyFill="1" applyAlignment="1">
      <alignment horizontal="center"/>
    </xf>
    <xf numFmtId="0" fontId="8" fillId="3" borderId="0" xfId="0" applyFont="1" applyFill="1" applyBorder="1"/>
    <xf numFmtId="49" fontId="0" fillId="0" borderId="0" xfId="0" applyNumberFormat="1" applyBorder="1"/>
    <xf numFmtId="0" fontId="8" fillId="0" borderId="0" xfId="0" applyFont="1" applyFill="1"/>
    <xf numFmtId="3" fontId="6" fillId="0" borderId="0" xfId="0" applyNumberFormat="1" applyFont="1" applyFill="1"/>
    <xf numFmtId="3" fontId="0" fillId="0" borderId="1" xfId="0" applyNumberFormat="1" applyFill="1" applyBorder="1"/>
    <xf numFmtId="3" fontId="0" fillId="0" borderId="3" xfId="0" applyNumberFormat="1" applyFill="1" applyBorder="1"/>
    <xf numFmtId="3" fontId="0" fillId="0" borderId="17" xfId="0" applyNumberFormat="1" applyFill="1" applyBorder="1"/>
    <xf numFmtId="3" fontId="9" fillId="0" borderId="0" xfId="0" applyNumberFormat="1" applyFont="1" applyAlignment="1">
      <alignment horizontal="left"/>
    </xf>
    <xf numFmtId="3" fontId="6" fillId="0" borderId="3" xfId="0" applyNumberFormat="1" applyFont="1" applyFill="1" applyBorder="1"/>
    <xf numFmtId="4" fontId="0" fillId="0" borderId="0" xfId="0" applyNumberFormat="1" applyBorder="1"/>
    <xf numFmtId="0" fontId="13" fillId="0" borderId="0" xfId="0" applyFont="1" applyFill="1" applyBorder="1"/>
    <xf numFmtId="3" fontId="28" fillId="0" borderId="0" xfId="0" applyNumberFormat="1" applyFont="1" applyAlignment="1">
      <alignment horizontal="left"/>
    </xf>
    <xf numFmtId="0" fontId="0" fillId="0" borderId="18" xfId="0" applyFill="1" applyBorder="1"/>
    <xf numFmtId="0" fontId="0" fillId="4" borderId="0" xfId="0" applyFill="1" applyBorder="1"/>
    <xf numFmtId="0" fontId="6" fillId="9" borderId="0" xfId="0" applyFont="1" applyFill="1" applyBorder="1"/>
    <xf numFmtId="3" fontId="6" fillId="0" borderId="0" xfId="0" applyNumberFormat="1" applyFont="1" applyFill="1" applyBorder="1"/>
    <xf numFmtId="0" fontId="0" fillId="13" borderId="0" xfId="0" applyFill="1"/>
    <xf numFmtId="0" fontId="0" fillId="0" borderId="0" xfId="0" applyNumberFormat="1" applyBorder="1"/>
    <xf numFmtId="0" fontId="6" fillId="0" borderId="14" xfId="0" applyFont="1" applyFill="1" applyBorder="1"/>
    <xf numFmtId="0" fontId="6" fillId="9" borderId="0" xfId="0" applyFont="1" applyFill="1"/>
    <xf numFmtId="0" fontId="6" fillId="14" borderId="0" xfId="0" applyFont="1" applyFill="1"/>
    <xf numFmtId="0" fontId="6" fillId="14" borderId="0" xfId="0" applyFont="1" applyFill="1" applyBorder="1"/>
    <xf numFmtId="0" fontId="31" fillId="0" borderId="0" xfId="0" applyFont="1" applyAlignment="1">
      <alignment horizontal="right"/>
    </xf>
    <xf numFmtId="0" fontId="8" fillId="14" borderId="0" xfId="0" applyFont="1" applyFill="1" applyBorder="1"/>
    <xf numFmtId="0" fontId="0" fillId="14" borderId="0" xfId="0" applyFill="1"/>
    <xf numFmtId="0" fontId="0" fillId="14" borderId="0" xfId="0" applyFill="1" applyBorder="1"/>
    <xf numFmtId="0" fontId="0" fillId="14" borderId="5" xfId="0" applyFill="1" applyBorder="1"/>
    <xf numFmtId="0" fontId="8" fillId="14" borderId="6" xfId="0" applyFont="1" applyFill="1" applyBorder="1"/>
    <xf numFmtId="0" fontId="0" fillId="14" borderId="6" xfId="0" applyFill="1" applyBorder="1"/>
    <xf numFmtId="0" fontId="32" fillId="14" borderId="23" xfId="0" applyFont="1" applyFill="1" applyBorder="1" applyAlignment="1">
      <alignment horizontal="center" wrapText="1"/>
    </xf>
    <xf numFmtId="0" fontId="32" fillId="14" borderId="22" xfId="0" applyFont="1" applyFill="1" applyBorder="1" applyAlignment="1">
      <alignment horizontal="center" wrapText="1"/>
    </xf>
    <xf numFmtId="0" fontId="20" fillId="14" borderId="0" xfId="0" applyFont="1" applyFill="1" applyBorder="1"/>
    <xf numFmtId="169" fontId="32" fillId="14" borderId="21" xfId="0" applyNumberFormat="1" applyFont="1" applyFill="1" applyBorder="1" applyAlignment="1">
      <alignment horizontal="right" vertical="top"/>
    </xf>
    <xf numFmtId="2" fontId="0" fillId="14" borderId="0" xfId="0" applyNumberFormat="1" applyFill="1"/>
    <xf numFmtId="2" fontId="32" fillId="14" borderId="21" xfId="0" applyNumberFormat="1" applyFont="1" applyFill="1" applyBorder="1" applyAlignment="1">
      <alignment horizontal="right" vertical="top"/>
    </xf>
    <xf numFmtId="169" fontId="32" fillId="14" borderId="24" xfId="0" applyNumberFormat="1" applyFont="1" applyFill="1" applyBorder="1" applyAlignment="1">
      <alignment horizontal="right" vertical="top"/>
    </xf>
    <xf numFmtId="2" fontId="32" fillId="14" borderId="24" xfId="0" applyNumberFormat="1" applyFont="1" applyFill="1" applyBorder="1" applyAlignment="1">
      <alignment horizontal="right" vertical="top"/>
    </xf>
    <xf numFmtId="0" fontId="6" fillId="14" borderId="25" xfId="0" applyFont="1" applyFill="1" applyBorder="1"/>
    <xf numFmtId="0" fontId="0" fillId="14" borderId="26" xfId="0" applyFill="1" applyBorder="1"/>
    <xf numFmtId="169" fontId="32" fillId="14" borderId="26" xfId="0" applyNumberFormat="1" applyFont="1" applyFill="1" applyBorder="1" applyAlignment="1">
      <alignment horizontal="right" vertical="top"/>
    </xf>
    <xf numFmtId="2" fontId="0" fillId="14" borderId="26" xfId="0" applyNumberFormat="1" applyFill="1" applyBorder="1"/>
    <xf numFmtId="3" fontId="6" fillId="0" borderId="0" xfId="2" applyNumberFormat="1" applyFont="1" applyFill="1"/>
    <xf numFmtId="0" fontId="33" fillId="0" borderId="0" xfId="0" applyFont="1"/>
    <xf numFmtId="4" fontId="8" fillId="0" borderId="0" xfId="0" applyNumberFormat="1" applyFont="1" applyBorder="1"/>
    <xf numFmtId="4" fontId="19" fillId="0" borderId="0" xfId="0" applyNumberFormat="1" applyFont="1" applyFill="1" applyBorder="1" applyAlignment="1">
      <alignment horizontal="center"/>
    </xf>
    <xf numFmtId="4" fontId="0" fillId="0" borderId="18" xfId="0" applyNumberFormat="1" applyFill="1" applyBorder="1"/>
    <xf numFmtId="4" fontId="0" fillId="0" borderId="19" xfId="0" applyNumberFormat="1" applyFill="1" applyBorder="1"/>
    <xf numFmtId="4" fontId="0" fillId="0" borderId="20" xfId="0" applyNumberFormat="1" applyFill="1" applyBorder="1"/>
    <xf numFmtId="1" fontId="0" fillId="4" borderId="0" xfId="0" applyNumberFormat="1" applyFill="1"/>
    <xf numFmtId="0" fontId="0" fillId="0" borderId="0" xfId="0" applyFont="1" applyFill="1"/>
    <xf numFmtId="0" fontId="0" fillId="6" borderId="0" xfId="0" applyFill="1"/>
    <xf numFmtId="0" fontId="0" fillId="0" borderId="0" xfId="0" applyFill="1" applyAlignment="1">
      <alignment horizontal="center"/>
    </xf>
    <xf numFmtId="0" fontId="0" fillId="0" borderId="0" xfId="0" applyFont="1" applyFill="1" applyAlignment="1">
      <alignment horizontal="center"/>
    </xf>
    <xf numFmtId="0" fontId="20" fillId="0" borderId="0" xfId="0" applyFont="1" applyFill="1"/>
    <xf numFmtId="0" fontId="5" fillId="0" borderId="0" xfId="4" applyFill="1"/>
    <xf numFmtId="0" fontId="10" fillId="4" borderId="0" xfId="0" applyFont="1" applyFill="1"/>
    <xf numFmtId="164" fontId="0" fillId="4" borderId="0" xfId="0" applyNumberFormat="1" applyFill="1"/>
    <xf numFmtId="3" fontId="0" fillId="4" borderId="0" xfId="0" applyNumberFormat="1" applyFill="1"/>
    <xf numFmtId="165" fontId="0" fillId="0" borderId="0" xfId="0" applyNumberFormat="1" applyFill="1" applyAlignment="1">
      <alignment horizontal="left"/>
    </xf>
    <xf numFmtId="165" fontId="0" fillId="0" borderId="0" xfId="0" applyNumberFormat="1" applyFill="1"/>
    <xf numFmtId="0" fontId="32" fillId="14" borderId="21" xfId="0" applyFont="1" applyFill="1" applyBorder="1" applyAlignment="1">
      <alignment horizontal="center" wrapText="1"/>
    </xf>
    <xf numFmtId="0" fontId="9" fillId="0" borderId="27" xfId="0" applyFont="1" applyBorder="1" applyAlignment="1">
      <alignment horizontal="right"/>
    </xf>
    <xf numFmtId="0" fontId="6" fillId="0" borderId="29" xfId="0" applyFont="1" applyBorder="1"/>
    <xf numFmtId="0" fontId="6" fillId="0" borderId="18" xfId="0" applyFont="1" applyBorder="1"/>
    <xf numFmtId="0" fontId="0" fillId="0" borderId="19" xfId="0" applyBorder="1"/>
    <xf numFmtId="0" fontId="25" fillId="0" borderId="28" xfId="0" applyFont="1" applyFill="1" applyBorder="1"/>
    <xf numFmtId="0" fontId="6" fillId="0" borderId="20" xfId="0" applyFont="1" applyBorder="1"/>
    <xf numFmtId="0" fontId="6" fillId="0" borderId="18" xfId="0" applyFont="1" applyFill="1" applyBorder="1"/>
    <xf numFmtId="0" fontId="8" fillId="0" borderId="5" xfId="0" applyFont="1" applyFill="1" applyBorder="1" applyAlignment="1">
      <alignment horizontal="left"/>
    </xf>
    <xf numFmtId="0" fontId="8" fillId="0" borderId="27" xfId="0" applyFont="1" applyFill="1" applyBorder="1" applyAlignment="1">
      <alignment horizontal="left"/>
    </xf>
    <xf numFmtId="0" fontId="8" fillId="0" borderId="15" xfId="0" applyFont="1" applyBorder="1"/>
    <xf numFmtId="0" fontId="0" fillId="0" borderId="15" xfId="0" applyBorder="1"/>
    <xf numFmtId="0" fontId="34" fillId="0" borderId="15" xfId="7" applyBorder="1"/>
    <xf numFmtId="0" fontId="8" fillId="0" borderId="14" xfId="0" applyFont="1" applyBorder="1"/>
    <xf numFmtId="0" fontId="0" fillId="0" borderId="12" xfId="0" applyBorder="1"/>
    <xf numFmtId="0" fontId="6" fillId="0" borderId="20" xfId="0" applyFont="1" applyFill="1" applyBorder="1"/>
    <xf numFmtId="0" fontId="0" fillId="0" borderId="0" xfId="0" applyFill="1" applyAlignment="1">
      <alignment horizontal="right"/>
    </xf>
    <xf numFmtId="0" fontId="6" fillId="0" borderId="0" xfId="0" applyFont="1" applyFill="1" applyAlignment="1">
      <alignment horizontal="right"/>
    </xf>
    <xf numFmtId="0" fontId="9" fillId="0" borderId="0" xfId="0" applyFont="1" applyFill="1" applyBorder="1" applyAlignment="1">
      <alignment horizontal="left"/>
    </xf>
    <xf numFmtId="2" fontId="20" fillId="0" borderId="0" xfId="0" applyNumberFormat="1" applyFont="1" applyFill="1" applyBorder="1"/>
    <xf numFmtId="0" fontId="14" fillId="0" borderId="0" xfId="0" applyFont="1" applyFill="1" applyBorder="1" applyAlignment="1">
      <alignment horizontal="left"/>
    </xf>
    <xf numFmtId="1" fontId="20" fillId="0" borderId="0" xfId="0" applyNumberFormat="1" applyFont="1" applyFill="1" applyBorder="1"/>
    <xf numFmtId="168" fontId="0" fillId="0" borderId="0" xfId="0" applyNumberFormat="1" applyFill="1" applyBorder="1"/>
    <xf numFmtId="0" fontId="9" fillId="0" borderId="27" xfId="0" applyFont="1" applyBorder="1" applyAlignment="1">
      <alignment horizontal="left"/>
    </xf>
    <xf numFmtId="0" fontId="9" fillId="0" borderId="9" xfId="0" applyFont="1" applyBorder="1" applyAlignment="1">
      <alignment horizontal="left"/>
    </xf>
    <xf numFmtId="0" fontId="6" fillId="0" borderId="11" xfId="0" applyFont="1" applyBorder="1"/>
    <xf numFmtId="0" fontId="6" fillId="0" borderId="13" xfId="0" applyFont="1" applyBorder="1"/>
    <xf numFmtId="0" fontId="0" fillId="0" borderId="13" xfId="0" applyBorder="1"/>
    <xf numFmtId="0" fontId="0" fillId="0" borderId="16" xfId="0" applyBorder="1"/>
    <xf numFmtId="0" fontId="0" fillId="15" borderId="12" xfId="0" applyFill="1" applyBorder="1"/>
    <xf numFmtId="0" fontId="0" fillId="15" borderId="14" xfId="0" applyFill="1" applyBorder="1"/>
    <xf numFmtId="0" fontId="0" fillId="15" borderId="2" xfId="0" applyFill="1" applyBorder="1"/>
    <xf numFmtId="0" fontId="0" fillId="15" borderId="30" xfId="0" applyFill="1" applyBorder="1"/>
    <xf numFmtId="0" fontId="6" fillId="0" borderId="17" xfId="0" applyFont="1" applyBorder="1"/>
    <xf numFmtId="0" fontId="0" fillId="15" borderId="9" xfId="0" applyFill="1" applyBorder="1"/>
    <xf numFmtId="0" fontId="8" fillId="0" borderId="17" xfId="0" applyFont="1" applyFill="1" applyBorder="1" applyAlignment="1">
      <alignment horizontal="left"/>
    </xf>
    <xf numFmtId="0" fontId="0" fillId="0" borderId="13" xfId="0" applyFill="1" applyBorder="1"/>
    <xf numFmtId="0" fontId="0" fillId="0" borderId="16" xfId="0" applyFill="1" applyBorder="1"/>
    <xf numFmtId="0" fontId="6" fillId="15" borderId="9" xfId="0" applyFont="1" applyFill="1" applyBorder="1"/>
    <xf numFmtId="0" fontId="6" fillId="15" borderId="12" xfId="0" applyFont="1" applyFill="1" applyBorder="1"/>
    <xf numFmtId="0" fontId="6" fillId="15" borderId="2" xfId="0" applyFont="1" applyFill="1" applyBorder="1"/>
    <xf numFmtId="0" fontId="6" fillId="15" borderId="30" xfId="0" applyFont="1" applyFill="1" applyBorder="1"/>
    <xf numFmtId="0" fontId="10" fillId="15" borderId="2" xfId="0" applyFont="1" applyFill="1" applyBorder="1" applyAlignment="1">
      <alignment horizontal="center"/>
    </xf>
    <xf numFmtId="0" fontId="8" fillId="0" borderId="1" xfId="0" applyFont="1" applyBorder="1"/>
    <xf numFmtId="0" fontId="10" fillId="15" borderId="32" xfId="0" applyFont="1" applyFill="1" applyBorder="1" applyAlignment="1">
      <alignment horizontal="center"/>
    </xf>
    <xf numFmtId="0" fontId="10" fillId="15" borderId="26" xfId="0" applyFont="1" applyFill="1" applyBorder="1" applyAlignment="1">
      <alignment horizontal="center"/>
    </xf>
    <xf numFmtId="0" fontId="27" fillId="15" borderId="26" xfId="0" applyFont="1" applyFill="1" applyBorder="1" applyAlignment="1">
      <alignment horizontal="center"/>
    </xf>
    <xf numFmtId="0" fontId="10" fillId="15" borderId="33" xfId="0" applyFont="1" applyFill="1" applyBorder="1" applyAlignment="1">
      <alignment horizontal="center"/>
    </xf>
    <xf numFmtId="0" fontId="0" fillId="15" borderId="0" xfId="0" applyFill="1" applyBorder="1" applyAlignment="1">
      <alignment horizontal="center"/>
    </xf>
    <xf numFmtId="0" fontId="0" fillId="15" borderId="0" xfId="0" applyFill="1" applyBorder="1"/>
    <xf numFmtId="0" fontId="0" fillId="15" borderId="0" xfId="0" applyFont="1" applyFill="1" applyBorder="1" applyAlignment="1">
      <alignment horizontal="center"/>
    </xf>
    <xf numFmtId="0" fontId="6" fillId="15" borderId="0" xfId="0" applyFont="1" applyFill="1" applyBorder="1"/>
    <xf numFmtId="0" fontId="8" fillId="0" borderId="3" xfId="0" applyFont="1" applyFill="1" applyBorder="1" applyAlignment="1">
      <alignment horizontal="left"/>
    </xf>
    <xf numFmtId="0" fontId="10" fillId="15" borderId="9" xfId="0" applyFont="1" applyFill="1" applyBorder="1" applyAlignment="1">
      <alignment horizontal="center"/>
    </xf>
    <xf numFmtId="0" fontId="0" fillId="15" borderId="10" xfId="0" applyFill="1" applyBorder="1" applyAlignment="1">
      <alignment horizontal="center"/>
    </xf>
    <xf numFmtId="0" fontId="0" fillId="15" borderId="10" xfId="0" applyFill="1" applyBorder="1"/>
    <xf numFmtId="0" fontId="10" fillId="15" borderId="12" xfId="0" applyFont="1" applyFill="1" applyBorder="1" applyAlignment="1">
      <alignment horizontal="center"/>
    </xf>
    <xf numFmtId="0" fontId="0" fillId="15" borderId="13" xfId="0" applyFill="1" applyBorder="1"/>
    <xf numFmtId="0" fontId="27" fillId="15" borderId="12" xfId="0" applyFont="1" applyFill="1" applyBorder="1" applyAlignment="1">
      <alignment horizontal="center"/>
    </xf>
    <xf numFmtId="0" fontId="0" fillId="15" borderId="13" xfId="0" applyFont="1" applyFill="1" applyBorder="1"/>
    <xf numFmtId="0" fontId="10" fillId="15" borderId="14" xfId="0" applyFont="1" applyFill="1" applyBorder="1" applyAlignment="1">
      <alignment horizontal="center"/>
    </xf>
    <xf numFmtId="0" fontId="0" fillId="15" borderId="15" xfId="0" applyFill="1" applyBorder="1"/>
    <xf numFmtId="49" fontId="0" fillId="15" borderId="2" xfId="0" applyNumberFormat="1" applyFill="1" applyBorder="1"/>
    <xf numFmtId="49" fontId="0" fillId="15" borderId="30" xfId="0" applyNumberFormat="1" applyFill="1" applyBorder="1"/>
    <xf numFmtId="49" fontId="0" fillId="2" borderId="0" xfId="0" applyNumberFormat="1" applyFill="1"/>
    <xf numFmtId="49" fontId="0" fillId="0" borderId="0" xfId="0" applyNumberFormat="1"/>
    <xf numFmtId="49" fontId="8" fillId="0" borderId="17" xfId="0" applyNumberFormat="1" applyFont="1" applyFill="1" applyBorder="1" applyAlignment="1">
      <alignment horizontal="left"/>
    </xf>
    <xf numFmtId="49" fontId="0" fillId="15" borderId="11" xfId="0" applyNumberFormat="1" applyFill="1" applyBorder="1"/>
    <xf numFmtId="49" fontId="0" fillId="15" borderId="13" xfId="0" applyNumberFormat="1" applyFill="1" applyBorder="1"/>
    <xf numFmtId="49" fontId="0" fillId="15" borderId="13" xfId="0" applyNumberFormat="1" applyFont="1" applyFill="1" applyBorder="1"/>
    <xf numFmtId="49" fontId="6" fillId="15" borderId="13" xfId="0" applyNumberFormat="1" applyFont="1" applyFill="1" applyBorder="1"/>
    <xf numFmtId="49" fontId="0" fillId="15" borderId="16" xfId="0" applyNumberFormat="1" applyFill="1" applyBorder="1"/>
    <xf numFmtId="0" fontId="8" fillId="0" borderId="1" xfId="0" applyFont="1" applyFill="1" applyBorder="1" applyAlignment="1">
      <alignment horizontal="left"/>
    </xf>
    <xf numFmtId="49" fontId="8" fillId="0" borderId="1" xfId="0" applyNumberFormat="1" applyFont="1" applyFill="1" applyBorder="1" applyAlignment="1">
      <alignment horizontal="left"/>
    </xf>
    <xf numFmtId="49" fontId="0" fillId="15" borderId="32" xfId="0" applyNumberFormat="1" applyFill="1" applyBorder="1"/>
    <xf numFmtId="49" fontId="0" fillId="15" borderId="26" xfId="0" applyNumberFormat="1" applyFill="1" applyBorder="1"/>
    <xf numFmtId="49" fontId="0" fillId="15" borderId="26" xfId="0" applyNumberFormat="1" applyFont="1" applyFill="1" applyBorder="1"/>
    <xf numFmtId="49" fontId="6" fillId="15" borderId="33" xfId="0" applyNumberFormat="1" applyFont="1" applyFill="1" applyBorder="1"/>
    <xf numFmtId="49" fontId="0" fillId="0" borderId="0" xfId="0" applyNumberFormat="1" applyFont="1" applyFill="1" applyBorder="1"/>
    <xf numFmtId="49" fontId="0" fillId="0" borderId="0" xfId="0" applyNumberFormat="1" applyFill="1" applyBorder="1"/>
    <xf numFmtId="49" fontId="0" fillId="15" borderId="9" xfId="0" applyNumberFormat="1" applyFill="1" applyBorder="1"/>
    <xf numFmtId="49" fontId="0" fillId="15" borderId="12" xfId="0" applyNumberFormat="1" applyFill="1" applyBorder="1"/>
    <xf numFmtId="0" fontId="0" fillId="15" borderId="12" xfId="0" applyFont="1" applyFill="1" applyBorder="1"/>
    <xf numFmtId="49" fontId="0" fillId="15" borderId="12" xfId="0" applyNumberFormat="1" applyFont="1" applyFill="1" applyBorder="1"/>
    <xf numFmtId="0" fontId="0" fillId="15" borderId="14" xfId="0" applyFont="1" applyFill="1" applyBorder="1"/>
    <xf numFmtId="0" fontId="6" fillId="0" borderId="35" xfId="0" applyFont="1" applyBorder="1"/>
    <xf numFmtId="0" fontId="8" fillId="2" borderId="0" xfId="0" applyFont="1" applyFill="1" applyBorder="1"/>
    <xf numFmtId="0" fontId="6" fillId="15" borderId="0" xfId="0" applyFont="1" applyFill="1"/>
    <xf numFmtId="0" fontId="6" fillId="15" borderId="34" xfId="0" applyFont="1" applyFill="1" applyBorder="1"/>
    <xf numFmtId="0" fontId="8" fillId="0" borderId="36" xfId="0" applyFont="1" applyFill="1" applyBorder="1" applyAlignment="1">
      <alignment horizontal="left"/>
    </xf>
    <xf numFmtId="0" fontId="0" fillId="8" borderId="12" xfId="0" applyFill="1" applyBorder="1"/>
    <xf numFmtId="0" fontId="0" fillId="0" borderId="18" xfId="0" applyBorder="1"/>
    <xf numFmtId="0" fontId="0" fillId="0" borderId="20" xfId="0" applyBorder="1"/>
    <xf numFmtId="0" fontId="0" fillId="15" borderId="1" xfId="0" applyFill="1" applyBorder="1"/>
    <xf numFmtId="0" fontId="0" fillId="15" borderId="3" xfId="0" applyFill="1" applyBorder="1"/>
    <xf numFmtId="0" fontId="0" fillId="15" borderId="17" xfId="0" applyFill="1" applyBorder="1"/>
    <xf numFmtId="3" fontId="8" fillId="15" borderId="0" xfId="0" applyNumberFormat="1" applyFont="1" applyFill="1" applyBorder="1" applyAlignment="1">
      <alignment horizontal="center"/>
    </xf>
    <xf numFmtId="4" fontId="6" fillId="15" borderId="0" xfId="0" applyNumberFormat="1" applyFont="1" applyFill="1" applyBorder="1" applyAlignment="1">
      <alignment horizontal="center"/>
    </xf>
    <xf numFmtId="3" fontId="6" fillId="0" borderId="0" xfId="3" applyNumberFormat="1" applyFont="1"/>
    <xf numFmtId="0" fontId="8" fillId="15" borderId="0" xfId="0" applyFont="1" applyFill="1"/>
    <xf numFmtId="0" fontId="9" fillId="15" borderId="0" xfId="0" applyFont="1" applyFill="1" applyAlignment="1">
      <alignment horizontal="right"/>
    </xf>
    <xf numFmtId="0" fontId="9" fillId="0" borderId="37" xfId="0" applyFont="1" applyBorder="1" applyAlignment="1">
      <alignment horizontal="left"/>
    </xf>
    <xf numFmtId="0" fontId="10" fillId="15" borderId="38" xfId="0" applyFont="1" applyFill="1" applyBorder="1" applyAlignment="1">
      <alignment horizontal="center"/>
    </xf>
    <xf numFmtId="0" fontId="0" fillId="0" borderId="15" xfId="0" applyFill="1" applyBorder="1"/>
    <xf numFmtId="0" fontId="0" fillId="0" borderId="39" xfId="0" applyBorder="1"/>
    <xf numFmtId="0" fontId="0" fillId="0" borderId="0" xfId="0" applyFill="1" applyBorder="1" applyAlignment="1">
      <alignment horizontal="left"/>
    </xf>
    <xf numFmtId="0" fontId="0" fillId="0" borderId="0" xfId="0" applyFont="1" applyFill="1" applyBorder="1" applyAlignment="1">
      <alignment horizontal="left"/>
    </xf>
    <xf numFmtId="0" fontId="8" fillId="0" borderId="0" xfId="0" applyFont="1" applyBorder="1" applyAlignment="1">
      <alignment horizontal="left"/>
    </xf>
    <xf numFmtId="49" fontId="0" fillId="0" borderId="0" xfId="0" applyNumberFormat="1" applyFill="1" applyBorder="1" applyAlignment="1">
      <alignment horizontal="left"/>
    </xf>
    <xf numFmtId="0" fontId="6" fillId="0" borderId="0" xfId="0" applyFont="1" applyFill="1" applyBorder="1" applyAlignment="1">
      <alignment horizontal="left"/>
    </xf>
    <xf numFmtId="0" fontId="0" fillId="16" borderId="1" xfId="0" applyFill="1" applyBorder="1"/>
    <xf numFmtId="0" fontId="0" fillId="16" borderId="2" xfId="0" applyFill="1" applyBorder="1"/>
    <xf numFmtId="0" fontId="0" fillId="16" borderId="30" xfId="0" applyFill="1" applyBorder="1"/>
    <xf numFmtId="0" fontId="0" fillId="16" borderId="3" xfId="0" applyFill="1" applyBorder="1"/>
    <xf numFmtId="0" fontId="0" fillId="16" borderId="17" xfId="0" applyFill="1" applyBorder="1"/>
    <xf numFmtId="0" fontId="0" fillId="16" borderId="0" xfId="0" applyFill="1" applyBorder="1"/>
    <xf numFmtId="0" fontId="0" fillId="16" borderId="0" xfId="0" applyFill="1"/>
    <xf numFmtId="3" fontId="8" fillId="16" borderId="0" xfId="0" applyNumberFormat="1" applyFont="1" applyFill="1" applyBorder="1" applyAlignment="1">
      <alignment horizontal="center"/>
    </xf>
    <xf numFmtId="0" fontId="0" fillId="16" borderId="8" xfId="0" applyFill="1" applyBorder="1"/>
    <xf numFmtId="170" fontId="32" fillId="16" borderId="31" xfId="0" applyNumberFormat="1" applyFont="1" applyFill="1" applyBorder="1" applyAlignment="1">
      <alignment horizontal="right" vertical="top"/>
    </xf>
    <xf numFmtId="170" fontId="0" fillId="16" borderId="18" xfId="0" applyNumberFormat="1" applyFill="1" applyBorder="1"/>
    <xf numFmtId="0" fontId="9" fillId="16" borderId="0" xfId="0" applyFont="1" applyFill="1" applyBorder="1"/>
    <xf numFmtId="0" fontId="9" fillId="16" borderId="0" xfId="0" applyFont="1" applyFill="1" applyBorder="1" applyAlignment="1">
      <alignment horizontal="right"/>
    </xf>
    <xf numFmtId="0" fontId="10" fillId="16" borderId="2" xfId="0" applyFont="1" applyFill="1" applyBorder="1" applyAlignment="1">
      <alignment horizontal="center"/>
    </xf>
    <xf numFmtId="0" fontId="0" fillId="0" borderId="14" xfId="0" applyFill="1" applyBorder="1"/>
    <xf numFmtId="0" fontId="6" fillId="16" borderId="0" xfId="0" applyFont="1" applyFill="1"/>
    <xf numFmtId="3" fontId="0" fillId="16" borderId="0" xfId="0" applyNumberFormat="1" applyFill="1"/>
    <xf numFmtId="0" fontId="0" fillId="16" borderId="0" xfId="0" applyFill="1" applyAlignment="1">
      <alignment horizontal="center"/>
    </xf>
    <xf numFmtId="49" fontId="0" fillId="16" borderId="0" xfId="0" applyNumberFormat="1" applyFill="1" applyBorder="1"/>
    <xf numFmtId="49" fontId="6" fillId="16" borderId="0" xfId="0" applyNumberFormat="1" applyFont="1" applyFill="1" applyBorder="1"/>
    <xf numFmtId="0" fontId="0" fillId="16" borderId="0" xfId="0" applyFont="1" applyFill="1" applyAlignment="1">
      <alignment horizontal="center"/>
    </xf>
    <xf numFmtId="0" fontId="0" fillId="16" borderId="0" xfId="0" applyFont="1" applyFill="1"/>
    <xf numFmtId="165" fontId="0" fillId="16" borderId="0" xfId="0" applyNumberFormat="1" applyFill="1"/>
    <xf numFmtId="168" fontId="0" fillId="16" borderId="0" xfId="0" applyNumberFormat="1" applyFill="1"/>
    <xf numFmtId="0" fontId="9" fillId="16" borderId="0" xfId="0" applyFont="1" applyFill="1" applyAlignment="1">
      <alignment horizontal="right"/>
    </xf>
    <xf numFmtId="0" fontId="0" fillId="0" borderId="11" xfId="0" applyBorder="1"/>
    <xf numFmtId="0" fontId="6" fillId="0" borderId="10" xfId="0" applyFont="1" applyBorder="1"/>
    <xf numFmtId="0" fontId="9" fillId="0" borderId="3" xfId="0" applyFont="1" applyBorder="1" applyAlignment="1">
      <alignment horizontal="left"/>
    </xf>
    <xf numFmtId="0" fontId="6" fillId="0" borderId="26" xfId="0" applyFont="1" applyBorder="1"/>
    <xf numFmtId="49" fontId="0" fillId="0" borderId="13" xfId="0" applyNumberFormat="1" applyFill="1" applyBorder="1"/>
    <xf numFmtId="169" fontId="32" fillId="0" borderId="0" xfId="0" applyNumberFormat="1" applyFont="1" applyFill="1" applyBorder="1" applyAlignment="1">
      <alignment horizontal="right" vertical="top"/>
    </xf>
    <xf numFmtId="170" fontId="32" fillId="0" borderId="0" xfId="0" applyNumberFormat="1" applyFont="1" applyFill="1" applyBorder="1" applyAlignment="1">
      <alignment horizontal="right" vertical="top"/>
    </xf>
    <xf numFmtId="49" fontId="0" fillId="0" borderId="11" xfId="0" applyNumberFormat="1" applyFill="1" applyBorder="1"/>
    <xf numFmtId="49" fontId="0" fillId="0" borderId="13" xfId="0" applyNumberFormat="1" applyFont="1" applyFill="1" applyBorder="1"/>
    <xf numFmtId="49" fontId="6" fillId="0" borderId="13" xfId="0" applyNumberFormat="1" applyFont="1" applyFill="1" applyBorder="1"/>
    <xf numFmtId="3" fontId="0" fillId="0" borderId="0" xfId="0" applyNumberFormat="1" applyBorder="1" applyAlignment="1">
      <alignment horizontal="left"/>
    </xf>
    <xf numFmtId="3" fontId="8" fillId="0" borderId="0" xfId="0" applyNumberFormat="1" applyFont="1" applyBorder="1" applyAlignment="1">
      <alignment horizontal="left"/>
    </xf>
    <xf numFmtId="3" fontId="9" fillId="0" borderId="0" xfId="0" applyNumberFormat="1" applyFont="1" applyBorder="1" applyAlignment="1">
      <alignment horizontal="left"/>
    </xf>
    <xf numFmtId="0" fontId="0" fillId="0" borderId="10" xfId="0" applyFill="1" applyBorder="1" applyAlignment="1">
      <alignment horizontal="left"/>
    </xf>
    <xf numFmtId="0" fontId="11" fillId="0" borderId="0" xfId="0" applyFont="1" applyBorder="1" applyAlignment="1">
      <alignment horizontal="left"/>
    </xf>
    <xf numFmtId="0" fontId="6" fillId="0" borderId="0" xfId="0" applyFont="1" applyBorder="1" applyAlignment="1">
      <alignment horizontal="left"/>
    </xf>
    <xf numFmtId="1" fontId="6" fillId="0" borderId="0" xfId="0" applyNumberFormat="1" applyFont="1" applyFill="1" applyAlignment="1">
      <alignment horizontal="left"/>
    </xf>
    <xf numFmtId="0" fontId="0" fillId="0" borderId="0" xfId="0" applyBorder="1" applyAlignment="1">
      <alignment horizontal="left"/>
    </xf>
    <xf numFmtId="0" fontId="22" fillId="0" borderId="0" xfId="0" applyFont="1" applyFill="1" applyAlignment="1">
      <alignment horizontal="left"/>
    </xf>
    <xf numFmtId="0" fontId="21" fillId="0" borderId="0" xfId="0" applyFont="1" applyFill="1" applyAlignment="1">
      <alignment horizontal="left"/>
    </xf>
    <xf numFmtId="0" fontId="21" fillId="0" borderId="0" xfId="0" applyFont="1" applyFill="1" applyAlignment="1">
      <alignment horizontal="right"/>
    </xf>
    <xf numFmtId="0" fontId="6" fillId="0" borderId="0" xfId="2" applyFill="1" applyBorder="1"/>
    <xf numFmtId="165" fontId="9" fillId="0" borderId="0" xfId="0" applyNumberFormat="1" applyFont="1" applyFill="1" applyAlignment="1">
      <alignment horizontal="right"/>
    </xf>
    <xf numFmtId="0" fontId="31" fillId="0" borderId="0" xfId="0" applyFont="1" applyFill="1" applyAlignment="1">
      <alignment horizontal="right"/>
    </xf>
    <xf numFmtId="0" fontId="6" fillId="0" borderId="0" xfId="2" applyFont="1" applyFill="1" applyBorder="1"/>
    <xf numFmtId="3" fontId="20" fillId="0" borderId="0" xfId="0" applyNumberFormat="1" applyFont="1" applyFill="1"/>
    <xf numFmtId="0" fontId="9" fillId="0" borderId="17" xfId="0" applyFont="1" applyBorder="1" applyAlignment="1">
      <alignment horizontal="right"/>
    </xf>
    <xf numFmtId="1" fontId="20" fillId="0" borderId="13" xfId="0" applyNumberFormat="1" applyFont="1" applyFill="1" applyBorder="1" applyAlignment="1">
      <alignment horizontal="right"/>
    </xf>
    <xf numFmtId="1" fontId="6" fillId="0" borderId="13" xfId="0" applyNumberFormat="1" applyFont="1" applyFill="1" applyBorder="1" applyAlignment="1">
      <alignment horizontal="right"/>
    </xf>
    <xf numFmtId="1" fontId="6" fillId="0" borderId="13" xfId="0" applyNumberFormat="1" applyFont="1" applyBorder="1" applyAlignment="1">
      <alignment horizontal="right"/>
    </xf>
    <xf numFmtId="1" fontId="6" fillId="0" borderId="16" xfId="0" applyNumberFormat="1" applyFont="1" applyBorder="1" applyAlignment="1">
      <alignment horizontal="right"/>
    </xf>
    <xf numFmtId="1" fontId="20" fillId="0" borderId="13" xfId="0" applyNumberFormat="1" applyFont="1" applyBorder="1" applyAlignment="1">
      <alignment horizontal="right"/>
    </xf>
    <xf numFmtId="0" fontId="26" fillId="0" borderId="5" xfId="0" applyFont="1" applyBorder="1"/>
    <xf numFmtId="0" fontId="9" fillId="0" borderId="27" xfId="0" applyFont="1" applyBorder="1" applyAlignment="1">
      <alignment horizontal="center"/>
    </xf>
    <xf numFmtId="165" fontId="6" fillId="15" borderId="2" xfId="0" applyNumberFormat="1" applyFont="1" applyFill="1" applyBorder="1" applyAlignment="1">
      <alignment horizontal="left"/>
    </xf>
    <xf numFmtId="0" fontId="6" fillId="15" borderId="30" xfId="0" applyFont="1" applyFill="1" applyBorder="1" applyAlignment="1">
      <alignment horizontal="left"/>
    </xf>
    <xf numFmtId="165" fontId="6" fillId="15" borderId="2" xfId="0" applyNumberFormat="1" applyFont="1" applyFill="1" applyBorder="1" applyAlignment="1">
      <alignment horizontal="right"/>
    </xf>
    <xf numFmtId="165" fontId="6" fillId="15" borderId="30" xfId="0" applyNumberFormat="1" applyFont="1" applyFill="1" applyBorder="1" applyAlignment="1">
      <alignment horizontal="right"/>
    </xf>
    <xf numFmtId="3" fontId="0" fillId="0" borderId="15" xfId="0" applyNumberFormat="1" applyBorder="1"/>
    <xf numFmtId="4" fontId="6" fillId="0" borderId="0" xfId="0" applyNumberFormat="1" applyFont="1" applyFill="1" applyBorder="1" applyAlignment="1">
      <alignment horizontal="center"/>
    </xf>
    <xf numFmtId="0" fontId="8" fillId="15" borderId="5" xfId="0" applyFont="1" applyFill="1" applyBorder="1"/>
    <xf numFmtId="0" fontId="8" fillId="15" borderId="6" xfId="0" applyFont="1" applyFill="1" applyBorder="1" applyAlignment="1">
      <alignment horizontal="left"/>
    </xf>
    <xf numFmtId="49" fontId="8" fillId="15" borderId="6" xfId="0" applyNumberFormat="1" applyFont="1" applyFill="1" applyBorder="1" applyAlignment="1">
      <alignment horizontal="left"/>
    </xf>
    <xf numFmtId="0" fontId="0" fillId="15" borderId="0" xfId="0" applyFill="1" applyBorder="1" applyAlignment="1">
      <alignment horizontal="left"/>
    </xf>
    <xf numFmtId="0" fontId="0" fillId="15" borderId="0" xfId="0" applyFont="1" applyFill="1" applyBorder="1" applyAlignment="1">
      <alignment horizontal="left"/>
    </xf>
    <xf numFmtId="0" fontId="0" fillId="15" borderId="15" xfId="0" applyFill="1" applyBorder="1" applyAlignment="1">
      <alignment horizontal="left"/>
    </xf>
    <xf numFmtId="0" fontId="0" fillId="15" borderId="6" xfId="0" applyFill="1" applyBorder="1"/>
    <xf numFmtId="0" fontId="0" fillId="15" borderId="27" xfId="0" applyFill="1" applyBorder="1"/>
    <xf numFmtId="49" fontId="0" fillId="15" borderId="26" xfId="0" quotePrefix="1" applyNumberFormat="1" applyFill="1" applyBorder="1"/>
    <xf numFmtId="3" fontId="3" fillId="0" borderId="0" xfId="8" applyNumberFormat="1" applyBorder="1"/>
    <xf numFmtId="3" fontId="3" fillId="0" borderId="13" xfId="8" applyNumberFormat="1" applyBorder="1"/>
    <xf numFmtId="3" fontId="3" fillId="0" borderId="15" xfId="8" applyNumberFormat="1" applyBorder="1"/>
    <xf numFmtId="3" fontId="3" fillId="0" borderId="16" xfId="8" applyNumberFormat="1" applyBorder="1"/>
    <xf numFmtId="0" fontId="10" fillId="15" borderId="40" xfId="0" applyFont="1" applyFill="1" applyBorder="1"/>
    <xf numFmtId="0" fontId="9" fillId="15" borderId="41" xfId="0" applyFont="1" applyFill="1" applyBorder="1" applyAlignment="1">
      <alignment horizontal="right"/>
    </xf>
    <xf numFmtId="0" fontId="3" fillId="15" borderId="41" xfId="8" applyFill="1" applyBorder="1"/>
    <xf numFmtId="0" fontId="3" fillId="15" borderId="42" xfId="8" applyFill="1" applyBorder="1"/>
    <xf numFmtId="9" fontId="0" fillId="0" borderId="0" xfId="1" applyFont="1"/>
    <xf numFmtId="168" fontId="0" fillId="0" borderId="0" xfId="0" applyNumberFormat="1"/>
    <xf numFmtId="0" fontId="6" fillId="8" borderId="12" xfId="0" applyFont="1" applyFill="1" applyBorder="1"/>
    <xf numFmtId="0" fontId="0" fillId="15" borderId="10" xfId="0" applyFill="1" applyBorder="1" applyAlignment="1">
      <alignment horizontal="right"/>
    </xf>
    <xf numFmtId="0" fontId="0" fillId="15" borderId="11" xfId="0" applyFill="1" applyBorder="1" applyAlignment="1">
      <alignment horizontal="right"/>
    </xf>
    <xf numFmtId="168" fontId="6" fillId="0" borderId="0" xfId="3" applyNumberFormat="1" applyFont="1"/>
    <xf numFmtId="171" fontId="0" fillId="0" borderId="0" xfId="0" applyNumberFormat="1"/>
    <xf numFmtId="171" fontId="0" fillId="0" borderId="0" xfId="0" applyNumberFormat="1" applyBorder="1"/>
    <xf numFmtId="171" fontId="6" fillId="0" borderId="0" xfId="0" applyNumberFormat="1" applyFont="1" applyBorder="1"/>
    <xf numFmtId="171" fontId="14" fillId="0" borderId="0" xfId="0" applyNumberFormat="1" applyFont="1" applyFill="1" applyBorder="1"/>
    <xf numFmtId="171" fontId="0" fillId="0" borderId="0" xfId="0" applyNumberFormat="1" applyFill="1" applyBorder="1"/>
    <xf numFmtId="171" fontId="6" fillId="0" borderId="0" xfId="0" applyNumberFormat="1" applyFont="1"/>
    <xf numFmtId="171" fontId="6" fillId="15" borderId="0" xfId="0" applyNumberFormat="1" applyFont="1" applyFill="1"/>
    <xf numFmtId="171" fontId="6" fillId="15" borderId="0" xfId="0" applyNumberFormat="1" applyFont="1" applyFill="1" applyBorder="1"/>
    <xf numFmtId="171" fontId="6" fillId="15" borderId="0" xfId="0" applyNumberFormat="1" applyFont="1" applyFill="1" applyBorder="1" applyAlignment="1">
      <alignment horizontal="center"/>
    </xf>
    <xf numFmtId="1" fontId="8" fillId="0" borderId="0" xfId="0" applyNumberFormat="1" applyFont="1" applyBorder="1"/>
    <xf numFmtId="0" fontId="9" fillId="15" borderId="0" xfId="0" applyFont="1" applyFill="1" applyBorder="1"/>
    <xf numFmtId="0" fontId="9" fillId="15" borderId="0" xfId="0" applyFont="1" applyFill="1" applyBorder="1" applyAlignment="1">
      <alignment horizontal="right"/>
    </xf>
    <xf numFmtId="0" fontId="27" fillId="15" borderId="2" xfId="0" applyFont="1" applyFill="1" applyBorder="1" applyAlignment="1">
      <alignment horizontal="center"/>
    </xf>
    <xf numFmtId="1" fontId="0" fillId="0" borderId="0" xfId="0" applyNumberFormat="1" applyBorder="1"/>
    <xf numFmtId="0" fontId="8" fillId="15" borderId="9" xfId="0" applyFont="1" applyFill="1" applyBorder="1"/>
    <xf numFmtId="3" fontId="0" fillId="0" borderId="13" xfId="0" applyNumberFormat="1" applyBorder="1"/>
    <xf numFmtId="3" fontId="0" fillId="0" borderId="16" xfId="0" applyNumberFormat="1" applyBorder="1"/>
    <xf numFmtId="0" fontId="6" fillId="17" borderId="0" xfId="0" applyFont="1" applyFill="1" applyBorder="1"/>
    <xf numFmtId="0" fontId="0" fillId="17" borderId="0" xfId="0" applyFill="1" applyBorder="1"/>
    <xf numFmtId="0" fontId="8" fillId="15" borderId="1" xfId="0" applyFont="1" applyFill="1" applyBorder="1"/>
    <xf numFmtId="0" fontId="0" fillId="15" borderId="43" xfId="0" applyFill="1" applyBorder="1"/>
    <xf numFmtId="0" fontId="0" fillId="15" borderId="44" xfId="0" applyFill="1" applyBorder="1"/>
    <xf numFmtId="0" fontId="0" fillId="17" borderId="0" xfId="0" applyFill="1"/>
    <xf numFmtId="49" fontId="8" fillId="17" borderId="3" xfId="0" applyNumberFormat="1" applyFont="1" applyFill="1" applyBorder="1" applyAlignment="1">
      <alignment horizontal="left"/>
    </xf>
    <xf numFmtId="0" fontId="8" fillId="17" borderId="3" xfId="0" applyFont="1" applyFill="1" applyBorder="1" applyAlignment="1">
      <alignment horizontal="left"/>
    </xf>
    <xf numFmtId="0" fontId="0" fillId="17" borderId="10" xfId="0" applyFill="1" applyBorder="1" applyAlignment="1">
      <alignment horizontal="center"/>
    </xf>
    <xf numFmtId="0" fontId="0" fillId="17" borderId="10" xfId="0" applyFill="1" applyBorder="1"/>
    <xf numFmtId="49" fontId="0" fillId="17" borderId="11" xfId="0" applyNumberFormat="1" applyFill="1" applyBorder="1"/>
    <xf numFmtId="0" fontId="0" fillId="17" borderId="0" xfId="0" applyFill="1" applyBorder="1" applyAlignment="1">
      <alignment horizontal="center"/>
    </xf>
    <xf numFmtId="49" fontId="0" fillId="17" borderId="13" xfId="0" applyNumberFormat="1" applyFill="1" applyBorder="1"/>
    <xf numFmtId="0" fontId="0" fillId="17" borderId="0" xfId="0" applyFont="1" applyFill="1" applyBorder="1" applyAlignment="1">
      <alignment horizontal="center"/>
    </xf>
    <xf numFmtId="49" fontId="0" fillId="17" borderId="13" xfId="0" applyNumberFormat="1" applyFont="1" applyFill="1" applyBorder="1"/>
    <xf numFmtId="49" fontId="6" fillId="17" borderId="13" xfId="0" applyNumberFormat="1" applyFont="1" applyFill="1" applyBorder="1"/>
    <xf numFmtId="0" fontId="0" fillId="17" borderId="15" xfId="0" applyFill="1" applyBorder="1"/>
    <xf numFmtId="49" fontId="0" fillId="17" borderId="16" xfId="0" applyNumberFormat="1" applyFill="1" applyBorder="1"/>
    <xf numFmtId="0" fontId="6" fillId="0" borderId="0" xfId="0" applyFont="1" applyFill="1" applyBorder="1" applyAlignment="1">
      <alignment horizontal="center"/>
    </xf>
    <xf numFmtId="0" fontId="6" fillId="15" borderId="44" xfId="0" applyFont="1" applyFill="1" applyBorder="1"/>
    <xf numFmtId="0" fontId="0" fillId="15" borderId="0" xfId="0" applyFont="1" applyFill="1" applyBorder="1"/>
    <xf numFmtId="0" fontId="6" fillId="8" borderId="0" xfId="0" applyFont="1" applyFill="1"/>
    <xf numFmtId="0" fontId="0" fillId="8" borderId="0" xfId="0" applyFill="1"/>
    <xf numFmtId="0" fontId="0" fillId="15" borderId="0" xfId="0" applyFill="1"/>
    <xf numFmtId="172" fontId="6" fillId="0" borderId="0" xfId="3" applyNumberFormat="1" applyFont="1"/>
    <xf numFmtId="172" fontId="0" fillId="0" borderId="0" xfId="0" applyNumberFormat="1" applyFill="1"/>
    <xf numFmtId="172" fontId="0" fillId="0" borderId="0" xfId="0" applyNumberFormat="1" applyBorder="1" applyAlignment="1">
      <alignment horizontal="center"/>
    </xf>
    <xf numFmtId="172" fontId="0" fillId="0" borderId="0" xfId="0" applyNumberFormat="1" applyBorder="1"/>
    <xf numFmtId="172" fontId="0" fillId="0" borderId="0" xfId="0" applyNumberFormat="1" applyFill="1" applyBorder="1"/>
    <xf numFmtId="0" fontId="9" fillId="0" borderId="9" xfId="9" applyFont="1" applyBorder="1" applyAlignment="1">
      <alignment horizontal="left"/>
    </xf>
    <xf numFmtId="0" fontId="2" fillId="15" borderId="9" xfId="9" applyFill="1" applyBorder="1"/>
    <xf numFmtId="0" fontId="2" fillId="15" borderId="12" xfId="9" applyFill="1" applyBorder="1"/>
    <xf numFmtId="0" fontId="2" fillId="15" borderId="14" xfId="9" applyFill="1" applyBorder="1"/>
    <xf numFmtId="164" fontId="2" fillId="0" borderId="0" xfId="9" applyNumberFormat="1"/>
    <xf numFmtId="0" fontId="6" fillId="15" borderId="10" xfId="9" applyFont="1" applyFill="1" applyBorder="1"/>
    <xf numFmtId="0" fontId="1" fillId="0" borderId="0" xfId="10"/>
    <xf numFmtId="0" fontId="1" fillId="15" borderId="0" xfId="10" applyFill="1"/>
    <xf numFmtId="3" fontId="8" fillId="15" borderId="0" xfId="10" applyNumberFormat="1" applyFont="1" applyFill="1" applyBorder="1" applyAlignment="1">
      <alignment horizontal="center"/>
    </xf>
    <xf numFmtId="0" fontId="1" fillId="15" borderId="0" xfId="10" applyFill="1" applyBorder="1"/>
    <xf numFmtId="0" fontId="35" fillId="0" borderId="0" xfId="0" applyFont="1"/>
    <xf numFmtId="0" fontId="36" fillId="13" borderId="3" xfId="0" applyFont="1" applyFill="1" applyBorder="1" applyAlignment="1">
      <alignment horizontal="left"/>
    </xf>
    <xf numFmtId="49" fontId="36" fillId="13" borderId="17" xfId="0" applyNumberFormat="1" applyFont="1" applyFill="1" applyBorder="1" applyAlignment="1">
      <alignment horizontal="left"/>
    </xf>
    <xf numFmtId="0" fontId="37" fillId="13" borderId="10" xfId="0" applyFont="1" applyFill="1" applyBorder="1" applyAlignment="1">
      <alignment horizontal="left"/>
    </xf>
    <xf numFmtId="0" fontId="37" fillId="13" borderId="10" xfId="0" applyFont="1" applyFill="1" applyBorder="1"/>
    <xf numFmtId="49" fontId="37" fillId="13" borderId="11" xfId="0" applyNumberFormat="1" applyFont="1" applyFill="1" applyBorder="1"/>
    <xf numFmtId="0" fontId="37" fillId="13" borderId="0" xfId="0" applyFont="1" applyFill="1" applyBorder="1" applyAlignment="1">
      <alignment horizontal="left"/>
    </xf>
    <xf numFmtId="0" fontId="37" fillId="13" borderId="0" xfId="0" applyFont="1" applyFill="1" applyBorder="1"/>
    <xf numFmtId="49" fontId="37" fillId="13" borderId="13" xfId="0" applyNumberFormat="1" applyFont="1" applyFill="1" applyBorder="1"/>
    <xf numFmtId="0" fontId="37" fillId="13" borderId="15" xfId="0" applyFont="1" applyFill="1" applyBorder="1" applyAlignment="1">
      <alignment horizontal="left"/>
    </xf>
    <xf numFmtId="0" fontId="37" fillId="13" borderId="15" xfId="0" applyFont="1" applyFill="1" applyBorder="1"/>
    <xf numFmtId="49" fontId="37" fillId="13" borderId="16" xfId="0" applyNumberFormat="1" applyFont="1" applyFill="1" applyBorder="1"/>
    <xf numFmtId="0" fontId="1" fillId="18" borderId="0" xfId="10" applyFill="1"/>
    <xf numFmtId="0" fontId="8" fillId="0" borderId="2" xfId="0" applyFont="1" applyFill="1" applyBorder="1" applyAlignment="1">
      <alignment horizontal="left"/>
    </xf>
    <xf numFmtId="0" fontId="38" fillId="19" borderId="45" xfId="0" applyFont="1" applyFill="1" applyBorder="1"/>
    <xf numFmtId="0" fontId="38" fillId="19" borderId="46" xfId="0" applyFont="1" applyFill="1" applyBorder="1"/>
    <xf numFmtId="0" fontId="39" fillId="0" borderId="0" xfId="0" applyFont="1"/>
    <xf numFmtId="0" fontId="40" fillId="0" borderId="0" xfId="0" applyFont="1"/>
  </cellXfs>
  <cellStyles count="11">
    <cellStyle name="Explanatory Text" xfId="7" builtinId="53"/>
    <cellStyle name="Normal" xfId="0" builtinId="0"/>
    <cellStyle name="Normal 2" xfId="2"/>
    <cellStyle name="Normal 3" xfId="4"/>
    <cellStyle name="Normal 3 2" xfId="6"/>
    <cellStyle name="Normal 4" xfId="8"/>
    <cellStyle name="Normal 5" xfId="9"/>
    <cellStyle name="Normal 6" xfId="10"/>
    <cellStyle name="Percent" xfId="1" builtinId="5"/>
    <cellStyle name="Procent 2" xfId="3"/>
    <cellStyle name="Tusental 2" xfId="5"/>
  </cellStyles>
  <dxfs count="4">
    <dxf>
      <font>
        <b val="0"/>
        <i val="0"/>
        <strike val="0"/>
        <condense val="0"/>
        <extend val="0"/>
        <outline val="0"/>
        <shadow val="0"/>
        <u val="none"/>
        <vertAlign val="baseline"/>
        <sz val="10"/>
        <color theme="1"/>
        <name val="Arial"/>
        <scheme val="none"/>
      </font>
      <fill>
        <patternFill patternType="solid">
          <fgColor theme="4" tint="0.59999389629810485"/>
          <bgColor theme="4" tint="0.59999389629810485"/>
        </patternFill>
      </fill>
      <border diagonalUp="0" diagonalDown="0">
        <left/>
        <right style="thin">
          <color theme="0"/>
        </right>
        <top/>
        <bottom/>
        <vertical/>
        <horizontal/>
      </border>
    </dxf>
    <dxf>
      <fill>
        <patternFill patternType="solid">
          <fgColor indexed="64"/>
          <bgColor theme="0"/>
        </patternFill>
      </fill>
    </dxf>
    <dxf>
      <fill>
        <patternFill patternType="solid">
          <fgColor indexed="64"/>
          <bgColor theme="3" tint="0.79998168889431442"/>
        </patternFill>
      </fill>
    </dxf>
    <dxf>
      <border outline="0">
        <top style="medium">
          <color indexed="64"/>
        </top>
      </border>
    </dxf>
  </dxfs>
  <tableStyles count="0" defaultTableStyle="TableStyleMedium9" defaultPivotStyle="PivotStyleLight16"/>
  <colors>
    <mruColors>
      <color rgb="FF0000FF"/>
      <color rgb="FF00539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tables/table1.xml><?xml version="1.0" encoding="utf-8"?>
<table xmlns="http://schemas.openxmlformats.org/spreadsheetml/2006/main" id="1" name="Table1" displayName="Table1" ref="AM5:AN12" totalsRowShown="0" tableBorderDxfId="3">
  <autoFilter ref="AM5:AN12"/>
  <tableColumns count="2">
    <tableColumn id="1" name="effortGearGroup" dataDxfId="2"/>
    <tableColumn id="2" name="Explanation" dataDxfId="1"/>
  </tableColumns>
  <tableStyleInfo name="TableStyleMedium9" showFirstColumn="0" showLastColumn="0" showRowStripes="1" showColumnStripes="0"/>
</table>
</file>

<file path=xl/tables/table2.xml><?xml version="1.0" encoding="utf-8"?>
<table xmlns="http://schemas.openxmlformats.org/spreadsheetml/2006/main" id="2" name="gearGroup" displayName="gearGroup" ref="AP5:AQ7" totalsRowShown="0">
  <autoFilter ref="AP5:AQ7"/>
  <tableColumns count="2">
    <tableColumn id="1" name="GearGroup"/>
    <tableColumn id="2" name="Explanation"/>
  </tableColumns>
  <tableStyleInfo name="TableStyleMedium9" showFirstColumn="0" showLastColumn="0" showRowStripes="1" showColumnStripes="0"/>
</table>
</file>

<file path=xl/tables/table3.xml><?xml version="1.0" encoding="utf-8"?>
<table xmlns="http://schemas.openxmlformats.org/spreadsheetml/2006/main" id="3" name="gearGroup_gear" displayName="gearGroup_gear" ref="AS5:AT51" totalsRowShown="0">
  <autoFilter ref="AS5:AT51"/>
  <tableColumns count="2">
    <tableColumn id="1" name="gearGroup" dataDxfId="0"/>
    <tableColumn id="2" name="gear"/>
  </tableColumns>
  <tableStyleInfo name="TableStyleMedium9" showFirstColumn="0" showLastColumn="0" showRowStripes="1" showColumnStripes="0"/>
</table>
</file>

<file path=xl/tables/table4.xml><?xml version="1.0" encoding="utf-8"?>
<table xmlns="http://schemas.openxmlformats.org/spreadsheetml/2006/main" id="4" name="tab_catchElasticity" displayName="tab_catchElasticity" ref="B5:C7" totalsRowShown="0">
  <autoFilter ref="B5:C7"/>
  <tableColumns count="2">
    <tableColumn id="1" name="gearGroup"/>
    <tableColumn id="2" name="Elasticity"/>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2.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16.bin"/></Relationships>
</file>

<file path=xl/worksheets/_rels/sheet2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 Id="rId4" Type="http://schemas.openxmlformats.org/officeDocument/2006/relationships/table" Target="../tables/table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08"/>
  <sheetViews>
    <sheetView topLeftCell="A10" workbookViewId="0">
      <selection activeCell="B34" sqref="B34"/>
    </sheetView>
  </sheetViews>
  <sheetFormatPr defaultRowHeight="13.2" x14ac:dyDescent="0.25"/>
  <cols>
    <col min="1" max="1" width="20" customWidth="1"/>
    <col min="2" max="2" width="44.5546875" customWidth="1"/>
    <col min="3" max="3" width="27.88671875" bestFit="1" customWidth="1"/>
    <col min="4" max="5" width="20" customWidth="1"/>
  </cols>
  <sheetData>
    <row r="1" spans="1:7" ht="14.4" x14ac:dyDescent="0.3">
      <c r="A1" s="174" t="s">
        <v>417</v>
      </c>
      <c r="B1" s="174" t="s">
        <v>418</v>
      </c>
      <c r="C1" s="174" t="s">
        <v>419</v>
      </c>
      <c r="D1" s="175" t="s">
        <v>421</v>
      </c>
      <c r="E1" s="172" t="s">
        <v>422</v>
      </c>
      <c r="F1" s="173"/>
      <c r="G1" s="173"/>
    </row>
    <row r="2" spans="1:7" x14ac:dyDescent="0.25">
      <c r="A2" s="30" t="s">
        <v>416</v>
      </c>
      <c r="B2" s="30" t="s">
        <v>387</v>
      </c>
      <c r="C2" s="30" t="s">
        <v>420</v>
      </c>
      <c r="D2" s="176">
        <v>1</v>
      </c>
      <c r="E2">
        <v>0</v>
      </c>
    </row>
    <row r="3" spans="1:7" x14ac:dyDescent="0.25">
      <c r="A3" s="30" t="s">
        <v>416</v>
      </c>
      <c r="B3" s="30" t="s">
        <v>898</v>
      </c>
      <c r="C3" s="30" t="s">
        <v>423</v>
      </c>
      <c r="D3" s="176">
        <v>1</v>
      </c>
      <c r="E3">
        <v>0</v>
      </c>
    </row>
    <row r="4" spans="1:7" x14ac:dyDescent="0.25">
      <c r="A4" s="30" t="s">
        <v>416</v>
      </c>
      <c r="B4" s="30" t="s">
        <v>413</v>
      </c>
      <c r="C4" s="30" t="s">
        <v>424</v>
      </c>
      <c r="D4" s="176">
        <v>1</v>
      </c>
      <c r="E4">
        <v>0</v>
      </c>
    </row>
    <row r="5" spans="1:7" x14ac:dyDescent="0.25">
      <c r="A5" s="30" t="s">
        <v>416</v>
      </c>
      <c r="B5" s="30" t="s">
        <v>414</v>
      </c>
      <c r="C5" s="30" t="s">
        <v>425</v>
      </c>
      <c r="D5" s="176">
        <v>1</v>
      </c>
      <c r="E5">
        <v>0</v>
      </c>
    </row>
    <row r="6" spans="1:7" x14ac:dyDescent="0.25">
      <c r="A6" s="30" t="s">
        <v>416</v>
      </c>
      <c r="B6" s="30" t="s">
        <v>386</v>
      </c>
      <c r="C6" s="30" t="s">
        <v>426</v>
      </c>
      <c r="D6" s="176">
        <v>1</v>
      </c>
      <c r="E6">
        <v>0</v>
      </c>
    </row>
    <row r="7" spans="1:7" x14ac:dyDescent="0.25">
      <c r="A7" s="30" t="s">
        <v>416</v>
      </c>
      <c r="B7" s="30" t="s">
        <v>905</v>
      </c>
      <c r="C7" s="30" t="s">
        <v>427</v>
      </c>
      <c r="D7" s="176">
        <v>4</v>
      </c>
      <c r="E7">
        <v>0</v>
      </c>
    </row>
    <row r="8" spans="1:7" x14ac:dyDescent="0.25">
      <c r="A8" s="30" t="s">
        <v>416</v>
      </c>
      <c r="B8" s="30" t="s">
        <v>415</v>
      </c>
      <c r="C8" s="30" t="s">
        <v>428</v>
      </c>
      <c r="D8" s="176">
        <v>1</v>
      </c>
      <c r="E8">
        <v>0</v>
      </c>
    </row>
    <row r="9" spans="1:7" x14ac:dyDescent="0.25">
      <c r="A9" s="30" t="s">
        <v>416</v>
      </c>
      <c r="B9" s="30" t="s">
        <v>429</v>
      </c>
      <c r="C9" s="30" t="s">
        <v>430</v>
      </c>
      <c r="D9" s="176">
        <v>2</v>
      </c>
      <c r="E9">
        <v>0</v>
      </c>
    </row>
    <row r="10" spans="1:7" x14ac:dyDescent="0.25">
      <c r="A10" s="30" t="s">
        <v>416</v>
      </c>
      <c r="B10" s="30" t="s">
        <v>432</v>
      </c>
      <c r="C10" s="30" t="s">
        <v>433</v>
      </c>
      <c r="D10" s="95">
        <v>1</v>
      </c>
      <c r="E10">
        <v>0</v>
      </c>
    </row>
    <row r="11" spans="1:7" x14ac:dyDescent="0.25">
      <c r="A11" s="30" t="s">
        <v>416</v>
      </c>
      <c r="B11" s="30" t="s">
        <v>438</v>
      </c>
      <c r="C11" s="30" t="s">
        <v>439</v>
      </c>
      <c r="D11" s="95">
        <v>1</v>
      </c>
      <c r="E11">
        <v>0</v>
      </c>
    </row>
    <row r="12" spans="1:7" x14ac:dyDescent="0.25">
      <c r="A12" s="30" t="s">
        <v>416</v>
      </c>
      <c r="B12" s="30" t="s">
        <v>440</v>
      </c>
      <c r="C12" s="30" t="s">
        <v>465</v>
      </c>
      <c r="D12" s="95">
        <v>1</v>
      </c>
      <c r="E12">
        <v>0</v>
      </c>
    </row>
    <row r="13" spans="1:7" x14ac:dyDescent="0.25">
      <c r="A13" s="30" t="s">
        <v>416</v>
      </c>
      <c r="B13" s="30" t="s">
        <v>802</v>
      </c>
      <c r="C13" s="30" t="s">
        <v>480</v>
      </c>
      <c r="D13" s="176">
        <v>1</v>
      </c>
      <c r="E13">
        <v>0</v>
      </c>
    </row>
    <row r="14" spans="1:7" x14ac:dyDescent="0.25">
      <c r="A14" s="30" t="s">
        <v>416</v>
      </c>
      <c r="B14" s="30" t="s">
        <v>811</v>
      </c>
      <c r="C14" s="30" t="s">
        <v>481</v>
      </c>
      <c r="D14" s="176">
        <v>2</v>
      </c>
      <c r="E14">
        <v>0</v>
      </c>
    </row>
    <row r="15" spans="1:7" x14ac:dyDescent="0.25">
      <c r="A15" s="30" t="s">
        <v>416</v>
      </c>
      <c r="B15" s="30" t="s">
        <v>915</v>
      </c>
      <c r="C15" s="30" t="s">
        <v>916</v>
      </c>
      <c r="D15" s="176">
        <v>1</v>
      </c>
      <c r="E15">
        <v>1</v>
      </c>
    </row>
    <row r="16" spans="1:7" x14ac:dyDescent="0.25">
      <c r="A16" s="30" t="s">
        <v>416</v>
      </c>
      <c r="B16" s="30" t="s">
        <v>899</v>
      </c>
      <c r="C16" s="30" t="s">
        <v>900</v>
      </c>
      <c r="D16" s="176">
        <v>1</v>
      </c>
      <c r="E16">
        <v>0</v>
      </c>
    </row>
    <row r="17" spans="1:5" x14ac:dyDescent="0.25">
      <c r="A17" s="30" t="s">
        <v>416</v>
      </c>
      <c r="B17" s="30" t="s">
        <v>903</v>
      </c>
      <c r="C17" s="30" t="s">
        <v>904</v>
      </c>
      <c r="D17" s="176">
        <v>1</v>
      </c>
      <c r="E17">
        <v>1</v>
      </c>
    </row>
    <row r="18" spans="1:5" x14ac:dyDescent="0.25">
      <c r="A18" s="30" t="s">
        <v>416</v>
      </c>
      <c r="B18" s="30" t="s">
        <v>923</v>
      </c>
      <c r="C18" s="30" t="s">
        <v>932</v>
      </c>
      <c r="D18" s="176">
        <v>1</v>
      </c>
      <c r="E18">
        <v>0</v>
      </c>
    </row>
    <row r="19" spans="1:5" x14ac:dyDescent="0.25">
      <c r="A19" s="30" t="s">
        <v>416</v>
      </c>
      <c r="B19" s="30" t="s">
        <v>931</v>
      </c>
      <c r="C19" s="30" t="s">
        <v>933</v>
      </c>
      <c r="D19" s="176">
        <v>2</v>
      </c>
      <c r="E19">
        <v>0</v>
      </c>
    </row>
    <row r="20" spans="1:5" x14ac:dyDescent="0.25">
      <c r="A20" s="30" t="s">
        <v>431</v>
      </c>
      <c r="B20" s="30" t="s">
        <v>901</v>
      </c>
      <c r="C20" s="30" t="s">
        <v>902</v>
      </c>
      <c r="D20" s="176">
        <v>1</v>
      </c>
      <c r="E20">
        <v>1</v>
      </c>
    </row>
    <row r="21" spans="1:5" x14ac:dyDescent="0.25">
      <c r="A21" s="30" t="s">
        <v>431</v>
      </c>
      <c r="B21" s="30" t="s">
        <v>921</v>
      </c>
      <c r="C21" s="30" t="s">
        <v>907</v>
      </c>
      <c r="D21" s="95">
        <v>1</v>
      </c>
      <c r="E21">
        <v>0</v>
      </c>
    </row>
    <row r="22" spans="1:5" x14ac:dyDescent="0.25">
      <c r="A22" s="30" t="s">
        <v>431</v>
      </c>
      <c r="B22" s="30" t="s">
        <v>768</v>
      </c>
      <c r="C22" s="30" t="s">
        <v>769</v>
      </c>
      <c r="D22" s="176">
        <v>1</v>
      </c>
      <c r="E22">
        <v>1</v>
      </c>
    </row>
    <row r="23" spans="1:5" x14ac:dyDescent="0.25">
      <c r="A23" s="30" t="s">
        <v>431</v>
      </c>
      <c r="B23" s="30" t="s">
        <v>765</v>
      </c>
      <c r="C23" s="30" t="s">
        <v>770</v>
      </c>
      <c r="D23" s="176">
        <v>1</v>
      </c>
      <c r="E23">
        <v>0</v>
      </c>
    </row>
    <row r="24" spans="1:5" x14ac:dyDescent="0.25">
      <c r="A24" s="30" t="s">
        <v>431</v>
      </c>
      <c r="B24" s="30" t="s">
        <v>762</v>
      </c>
      <c r="C24" s="30" t="s">
        <v>752</v>
      </c>
      <c r="D24" s="176">
        <v>1</v>
      </c>
      <c r="E24">
        <v>1</v>
      </c>
    </row>
    <row r="25" spans="1:5" x14ac:dyDescent="0.25">
      <c r="A25" s="30" t="s">
        <v>431</v>
      </c>
      <c r="B25" s="30" t="s">
        <v>487</v>
      </c>
      <c r="C25" s="30" t="s">
        <v>478</v>
      </c>
      <c r="D25" s="176">
        <v>1</v>
      </c>
      <c r="E25">
        <v>1</v>
      </c>
    </row>
    <row r="26" spans="1:5" x14ac:dyDescent="0.25">
      <c r="A26" s="30" t="s">
        <v>431</v>
      </c>
      <c r="B26" s="30" t="s">
        <v>482</v>
      </c>
      <c r="C26" s="30" t="s">
        <v>483</v>
      </c>
      <c r="D26" s="176">
        <v>1</v>
      </c>
      <c r="E26">
        <v>1</v>
      </c>
    </row>
    <row r="27" spans="1:5" x14ac:dyDescent="0.25">
      <c r="A27" s="30" t="s">
        <v>431</v>
      </c>
      <c r="B27" s="30" t="s">
        <v>775</v>
      </c>
      <c r="C27" s="30" t="s">
        <v>792</v>
      </c>
      <c r="D27" s="176">
        <v>1</v>
      </c>
      <c r="E27">
        <v>1</v>
      </c>
    </row>
    <row r="28" spans="1:5" x14ac:dyDescent="0.25">
      <c r="A28" s="30" t="s">
        <v>431</v>
      </c>
      <c r="B28" s="30" t="s">
        <v>783</v>
      </c>
      <c r="C28" s="30" t="s">
        <v>784</v>
      </c>
      <c r="D28" s="176">
        <v>1</v>
      </c>
      <c r="E28">
        <v>1</v>
      </c>
    </row>
    <row r="29" spans="1:5" x14ac:dyDescent="0.25">
      <c r="A29" s="30" t="s">
        <v>431</v>
      </c>
      <c r="B29" s="30" t="s">
        <v>815</v>
      </c>
      <c r="C29" s="30" t="s">
        <v>785</v>
      </c>
      <c r="D29" s="176">
        <v>1</v>
      </c>
      <c r="E29">
        <v>1</v>
      </c>
    </row>
    <row r="30" spans="1:5" x14ac:dyDescent="0.25">
      <c r="A30" s="30" t="s">
        <v>431</v>
      </c>
      <c r="B30" s="30" t="s">
        <v>753</v>
      </c>
      <c r="C30" s="30" t="s">
        <v>484</v>
      </c>
      <c r="D30" s="176">
        <v>1</v>
      </c>
      <c r="E30">
        <v>0</v>
      </c>
    </row>
    <row r="31" spans="1:5" x14ac:dyDescent="0.25">
      <c r="A31" s="30" t="s">
        <v>431</v>
      </c>
      <c r="B31" s="30" t="s">
        <v>754</v>
      </c>
      <c r="C31" s="30" t="s">
        <v>485</v>
      </c>
      <c r="D31" s="176">
        <v>1</v>
      </c>
      <c r="E31">
        <v>0</v>
      </c>
    </row>
    <row r="32" spans="1:5" x14ac:dyDescent="0.25">
      <c r="A32" s="30" t="s">
        <v>431</v>
      </c>
      <c r="B32" s="30" t="s">
        <v>773</v>
      </c>
      <c r="C32" s="30" t="s">
        <v>774</v>
      </c>
      <c r="D32" s="95">
        <v>1</v>
      </c>
      <c r="E32">
        <v>1</v>
      </c>
    </row>
    <row r="33" spans="1:5" x14ac:dyDescent="0.25">
      <c r="A33" s="30" t="s">
        <v>431</v>
      </c>
      <c r="B33" s="30" t="s">
        <v>937</v>
      </c>
      <c r="C33" s="30" t="s">
        <v>936</v>
      </c>
      <c r="D33" s="176">
        <v>1</v>
      </c>
      <c r="E33">
        <v>0</v>
      </c>
    </row>
    <row r="34" spans="1:5" x14ac:dyDescent="0.25">
      <c r="A34" s="30" t="s">
        <v>431</v>
      </c>
      <c r="B34" s="30" t="s">
        <v>941</v>
      </c>
      <c r="C34" s="30" t="s">
        <v>942</v>
      </c>
      <c r="D34" s="95">
        <v>0</v>
      </c>
      <c r="E34">
        <v>0</v>
      </c>
    </row>
    <row r="35" spans="1:5" x14ac:dyDescent="0.25">
      <c r="A35" s="30" t="s">
        <v>431</v>
      </c>
      <c r="B35" s="30" t="s">
        <v>945</v>
      </c>
      <c r="C35" s="30" t="s">
        <v>946</v>
      </c>
      <c r="D35" s="95">
        <v>1</v>
      </c>
      <c r="E35">
        <v>0</v>
      </c>
    </row>
    <row r="125" spans="1:1" x14ac:dyDescent="0.25">
      <c r="A125" s="11"/>
    </row>
    <row r="126" spans="1:1" x14ac:dyDescent="0.25">
      <c r="A126" s="11"/>
    </row>
    <row r="127" spans="1:1" x14ac:dyDescent="0.25">
      <c r="A127" s="11"/>
    </row>
    <row r="128" spans="1:1" x14ac:dyDescent="0.25">
      <c r="A128" s="11"/>
    </row>
    <row r="129" spans="1:1" x14ac:dyDescent="0.25">
      <c r="A129" s="11"/>
    </row>
    <row r="130" spans="1:1" x14ac:dyDescent="0.25">
      <c r="A130" s="11"/>
    </row>
    <row r="165" spans="1:1" x14ac:dyDescent="0.25">
      <c r="A165" s="11"/>
    </row>
    <row r="166" spans="1:1" x14ac:dyDescent="0.25">
      <c r="A166" s="11"/>
    </row>
    <row r="167" spans="1:1" x14ac:dyDescent="0.25">
      <c r="A167" s="11"/>
    </row>
    <row r="168" spans="1:1" x14ac:dyDescent="0.25">
      <c r="A168" s="11"/>
    </row>
    <row r="169" spans="1:1" x14ac:dyDescent="0.25">
      <c r="A169" s="11"/>
    </row>
    <row r="172" spans="1:1" x14ac:dyDescent="0.25">
      <c r="A172" s="57"/>
    </row>
    <row r="173" spans="1:1" x14ac:dyDescent="0.25">
      <c r="A173" s="11"/>
    </row>
    <row r="174" spans="1:1" x14ac:dyDescent="0.25">
      <c r="A174" s="11"/>
    </row>
    <row r="175" spans="1:1" x14ac:dyDescent="0.25">
      <c r="A175" s="11"/>
    </row>
    <row r="176" spans="1:1" x14ac:dyDescent="0.25">
      <c r="A176" s="11"/>
    </row>
    <row r="177" spans="1:1" x14ac:dyDescent="0.25">
      <c r="A177" s="11"/>
    </row>
    <row r="178" spans="1:1" x14ac:dyDescent="0.25">
      <c r="A178" s="11"/>
    </row>
    <row r="179" spans="1:1" x14ac:dyDescent="0.25">
      <c r="A179" s="11"/>
    </row>
    <row r="180" spans="1:1" x14ac:dyDescent="0.25">
      <c r="A180" s="11"/>
    </row>
    <row r="181" spans="1:1" x14ac:dyDescent="0.25">
      <c r="A181" s="11"/>
    </row>
    <row r="182" spans="1:1" x14ac:dyDescent="0.25">
      <c r="A182" s="11"/>
    </row>
    <row r="183" spans="1:1" x14ac:dyDescent="0.25">
      <c r="A183" s="11"/>
    </row>
    <row r="184" spans="1:1" x14ac:dyDescent="0.25">
      <c r="A184" s="11"/>
    </row>
    <row r="185" spans="1:1" x14ac:dyDescent="0.25">
      <c r="A185" s="11"/>
    </row>
    <row r="186" spans="1:1" x14ac:dyDescent="0.25">
      <c r="A186" s="57"/>
    </row>
    <row r="187" spans="1:1" x14ac:dyDescent="0.25">
      <c r="A187" s="57"/>
    </row>
    <row r="188" spans="1:1" x14ac:dyDescent="0.25">
      <c r="A188" s="11"/>
    </row>
    <row r="190" spans="1:1" x14ac:dyDescent="0.25">
      <c r="A190" s="11"/>
    </row>
    <row r="191" spans="1:1" x14ac:dyDescent="0.25">
      <c r="A191" s="11"/>
    </row>
    <row r="192" spans="1:1" x14ac:dyDescent="0.25">
      <c r="A192" s="11"/>
    </row>
    <row r="193" spans="1:1" x14ac:dyDescent="0.25">
      <c r="A193" s="11"/>
    </row>
    <row r="194" spans="1:1" x14ac:dyDescent="0.25">
      <c r="A194" s="11"/>
    </row>
    <row r="200" spans="1:1" x14ac:dyDescent="0.25">
      <c r="A200" s="11"/>
    </row>
    <row r="201" spans="1:1" x14ac:dyDescent="0.25">
      <c r="A201" s="11"/>
    </row>
    <row r="202" spans="1:1" x14ac:dyDescent="0.25">
      <c r="A202" s="11"/>
    </row>
    <row r="203" spans="1:1" x14ac:dyDescent="0.25">
      <c r="A203" s="11"/>
    </row>
    <row r="204" spans="1:1" x14ac:dyDescent="0.25">
      <c r="A204" s="11"/>
    </row>
    <row r="205" spans="1:1" x14ac:dyDescent="0.25">
      <c r="A205" s="11"/>
    </row>
    <row r="206" spans="1:1" x14ac:dyDescent="0.25">
      <c r="A206" s="11"/>
    </row>
    <row r="207" spans="1:1" x14ac:dyDescent="0.25">
      <c r="A207" s="11"/>
    </row>
    <row r="208" spans="1:1" x14ac:dyDescent="0.25">
      <c r="A208" s="11"/>
    </row>
  </sheetData>
  <sortState ref="G1:G203">
    <sortCondition descending="1" ref="G1"/>
  </sortState>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8"/>
  <sheetViews>
    <sheetView workbookViewId="0">
      <selection activeCell="A5" sqref="A5"/>
    </sheetView>
  </sheetViews>
  <sheetFormatPr defaultRowHeight="13.2" x14ac:dyDescent="0.25"/>
  <sheetData>
    <row r="1" spans="1:2" x14ac:dyDescent="0.25">
      <c r="A1" s="30" t="s">
        <v>763</v>
      </c>
    </row>
    <row r="2" spans="1:2" x14ac:dyDescent="0.25">
      <c r="A2" s="30" t="s">
        <v>767</v>
      </c>
    </row>
    <row r="4" spans="1:2" x14ac:dyDescent="0.25">
      <c r="A4" s="30" t="s">
        <v>766</v>
      </c>
    </row>
    <row r="5" spans="1:2" x14ac:dyDescent="0.25">
      <c r="A5" s="200" t="s">
        <v>1</v>
      </c>
      <c r="B5">
        <v>1</v>
      </c>
    </row>
    <row r="6" spans="1:2" x14ac:dyDescent="0.25">
      <c r="A6" s="191" t="s">
        <v>218</v>
      </c>
      <c r="B6">
        <v>1</v>
      </c>
    </row>
    <row r="7" spans="1:2" x14ac:dyDescent="0.25">
      <c r="A7" s="201" t="s">
        <v>537</v>
      </c>
      <c r="B7">
        <v>1</v>
      </c>
    </row>
    <row r="8" spans="1:2" x14ac:dyDescent="0.25">
      <c r="A8" s="191" t="s">
        <v>2</v>
      </c>
      <c r="B8">
        <v>1</v>
      </c>
    </row>
    <row r="9" spans="1:2" x14ac:dyDescent="0.25">
      <c r="A9" s="191" t="s">
        <v>538</v>
      </c>
      <c r="B9">
        <v>1</v>
      </c>
    </row>
    <row r="10" spans="1:2" x14ac:dyDescent="0.25">
      <c r="A10" s="201" t="s">
        <v>94</v>
      </c>
      <c r="B10">
        <v>1</v>
      </c>
    </row>
    <row r="11" spans="1:2" x14ac:dyDescent="0.25">
      <c r="A11" s="201" t="s">
        <v>221</v>
      </c>
      <c r="B11">
        <v>1</v>
      </c>
    </row>
    <row r="12" spans="1:2" x14ac:dyDescent="0.25">
      <c r="A12" s="201" t="s">
        <v>220</v>
      </c>
      <c r="B12">
        <v>1</v>
      </c>
    </row>
    <row r="13" spans="1:2" x14ac:dyDescent="0.25">
      <c r="A13" s="201" t="s">
        <v>222</v>
      </c>
      <c r="B13">
        <v>1</v>
      </c>
    </row>
    <row r="14" spans="1:2" x14ac:dyDescent="0.25">
      <c r="A14" s="191" t="s">
        <v>223</v>
      </c>
      <c r="B14">
        <v>1</v>
      </c>
    </row>
    <row r="15" spans="1:2" x14ac:dyDescent="0.25">
      <c r="A15" s="201" t="s">
        <v>539</v>
      </c>
      <c r="B15">
        <v>1</v>
      </c>
    </row>
    <row r="16" spans="1:2" x14ac:dyDescent="0.25">
      <c r="A16" s="201" t="s">
        <v>540</v>
      </c>
      <c r="B16">
        <v>1</v>
      </c>
    </row>
    <row r="17" spans="1:2" x14ac:dyDescent="0.25">
      <c r="A17" s="201" t="s">
        <v>356</v>
      </c>
      <c r="B17">
        <v>1</v>
      </c>
    </row>
    <row r="18" spans="1:2" x14ac:dyDescent="0.25">
      <c r="A18" s="191" t="s">
        <v>4</v>
      </c>
      <c r="B18">
        <v>1</v>
      </c>
    </row>
    <row r="19" spans="1:2" x14ac:dyDescent="0.25">
      <c r="A19" s="191" t="s">
        <v>173</v>
      </c>
      <c r="B19">
        <v>1</v>
      </c>
    </row>
    <row r="20" spans="1:2" x14ac:dyDescent="0.25">
      <c r="A20" s="191" t="s">
        <v>5</v>
      </c>
      <c r="B20">
        <v>1</v>
      </c>
    </row>
    <row r="21" spans="1:2" x14ac:dyDescent="0.25">
      <c r="A21" s="191" t="s">
        <v>6</v>
      </c>
      <c r="B21">
        <v>1</v>
      </c>
    </row>
    <row r="22" spans="1:2" x14ac:dyDescent="0.25">
      <c r="A22" s="201" t="s">
        <v>541</v>
      </c>
      <c r="B22">
        <v>1</v>
      </c>
    </row>
    <row r="23" spans="1:2" x14ac:dyDescent="0.25">
      <c r="A23" s="191" t="s">
        <v>224</v>
      </c>
      <c r="B23">
        <v>1</v>
      </c>
    </row>
    <row r="24" spans="1:2" x14ac:dyDescent="0.25">
      <c r="A24" s="191" t="s">
        <v>7</v>
      </c>
      <c r="B24">
        <v>1</v>
      </c>
    </row>
    <row r="25" spans="1:2" x14ac:dyDescent="0.25">
      <c r="A25" s="191" t="s">
        <v>542</v>
      </c>
      <c r="B25">
        <v>1</v>
      </c>
    </row>
    <row r="26" spans="1:2" x14ac:dyDescent="0.25">
      <c r="A26" s="201" t="s">
        <v>543</v>
      </c>
      <c r="B26">
        <v>1</v>
      </c>
    </row>
    <row r="27" spans="1:2" x14ac:dyDescent="0.25">
      <c r="A27" s="191" t="s">
        <v>8</v>
      </c>
      <c r="B27">
        <v>1</v>
      </c>
    </row>
    <row r="28" spans="1:2" x14ac:dyDescent="0.25">
      <c r="A28" s="191" t="s">
        <v>9</v>
      </c>
      <c r="B28">
        <v>1</v>
      </c>
    </row>
    <row r="29" spans="1:2" x14ac:dyDescent="0.25">
      <c r="A29" s="201" t="s">
        <v>544</v>
      </c>
      <c r="B29">
        <v>1</v>
      </c>
    </row>
    <row r="30" spans="1:2" x14ac:dyDescent="0.25">
      <c r="A30" s="201" t="s">
        <v>11</v>
      </c>
      <c r="B30">
        <v>1</v>
      </c>
    </row>
    <row r="31" spans="1:2" x14ac:dyDescent="0.25">
      <c r="A31" s="201" t="s">
        <v>545</v>
      </c>
      <c r="B31">
        <v>1</v>
      </c>
    </row>
    <row r="32" spans="1:2" x14ac:dyDescent="0.25">
      <c r="A32" s="201" t="s">
        <v>226</v>
      </c>
      <c r="B32">
        <v>1</v>
      </c>
    </row>
    <row r="33" spans="1:2" x14ac:dyDescent="0.25">
      <c r="A33" s="191" t="s">
        <v>227</v>
      </c>
      <c r="B33">
        <v>1</v>
      </c>
    </row>
    <row r="34" spans="1:2" x14ac:dyDescent="0.25">
      <c r="A34" s="201" t="s">
        <v>228</v>
      </c>
      <c r="B34">
        <v>1</v>
      </c>
    </row>
    <row r="35" spans="1:2" x14ac:dyDescent="0.25">
      <c r="A35" s="191" t="s">
        <v>546</v>
      </c>
      <c r="B35">
        <v>1</v>
      </c>
    </row>
    <row r="36" spans="1:2" x14ac:dyDescent="0.25">
      <c r="A36" s="201" t="s">
        <v>230</v>
      </c>
      <c r="B36">
        <v>1</v>
      </c>
    </row>
    <row r="37" spans="1:2" x14ac:dyDescent="0.25">
      <c r="A37" s="201" t="s">
        <v>395</v>
      </c>
      <c r="B37">
        <v>1</v>
      </c>
    </row>
    <row r="38" spans="1:2" x14ac:dyDescent="0.25">
      <c r="A38" s="201" t="s">
        <v>12</v>
      </c>
      <c r="B38">
        <v>1</v>
      </c>
    </row>
    <row r="39" spans="1:2" x14ac:dyDescent="0.25">
      <c r="A39" s="201" t="s">
        <v>396</v>
      </c>
      <c r="B39">
        <v>1</v>
      </c>
    </row>
    <row r="40" spans="1:2" x14ac:dyDescent="0.25">
      <c r="A40" s="191" t="s">
        <v>547</v>
      </c>
      <c r="B40">
        <v>1</v>
      </c>
    </row>
    <row r="41" spans="1:2" x14ac:dyDescent="0.25">
      <c r="A41" s="191" t="s">
        <v>359</v>
      </c>
      <c r="B41">
        <v>1</v>
      </c>
    </row>
    <row r="42" spans="1:2" x14ac:dyDescent="0.25">
      <c r="A42" s="191" t="s">
        <v>231</v>
      </c>
      <c r="B42">
        <v>1</v>
      </c>
    </row>
    <row r="43" spans="1:2" x14ac:dyDescent="0.25">
      <c r="A43" s="191" t="s">
        <v>548</v>
      </c>
      <c r="B43">
        <v>1</v>
      </c>
    </row>
    <row r="44" spans="1:2" x14ac:dyDescent="0.25">
      <c r="A44" s="201" t="s">
        <v>182</v>
      </c>
      <c r="B44">
        <v>1</v>
      </c>
    </row>
    <row r="45" spans="1:2" x14ac:dyDescent="0.25">
      <c r="A45" s="191" t="s">
        <v>183</v>
      </c>
      <c r="B45">
        <v>1</v>
      </c>
    </row>
    <row r="46" spans="1:2" x14ac:dyDescent="0.25">
      <c r="A46" s="191" t="s">
        <v>549</v>
      </c>
      <c r="B46">
        <v>1</v>
      </c>
    </row>
    <row r="47" spans="1:2" x14ac:dyDescent="0.25">
      <c r="A47" s="191" t="s">
        <v>550</v>
      </c>
      <c r="B47">
        <v>1</v>
      </c>
    </row>
    <row r="48" spans="1:2" x14ac:dyDescent="0.25">
      <c r="A48" s="192" t="s">
        <v>551</v>
      </c>
      <c r="B48">
        <v>1</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V290"/>
  <sheetViews>
    <sheetView workbookViewId="0">
      <selection activeCell="J3" sqref="J3"/>
    </sheetView>
  </sheetViews>
  <sheetFormatPr defaultRowHeight="13.2" x14ac:dyDescent="0.25"/>
  <cols>
    <col min="1" max="1" width="17.5546875" customWidth="1"/>
    <col min="2" max="2" width="23.44140625" style="31" customWidth="1"/>
    <col min="3" max="3" width="10.44140625" customWidth="1"/>
    <col min="5" max="5" width="10.44140625" style="29" customWidth="1"/>
    <col min="6" max="6" width="12.44140625" style="29" bestFit="1" customWidth="1"/>
    <col min="7" max="8" width="11" style="29" customWidth="1"/>
    <col min="9" max="9" width="15.5546875" customWidth="1"/>
    <col min="11" max="11" width="15.5546875" customWidth="1"/>
    <col min="12" max="12" width="12.109375" style="11" customWidth="1"/>
    <col min="13" max="13" width="9.109375" style="11"/>
    <col min="14" max="14" width="11.88671875" style="11" customWidth="1"/>
    <col min="15" max="15" width="12.44140625" style="21" customWidth="1"/>
    <col min="16" max="16" width="26.88671875" style="21" customWidth="1"/>
    <col min="17" max="17" width="11.44140625" style="21" customWidth="1"/>
    <col min="18" max="18" width="11.5546875" style="21" customWidth="1"/>
    <col min="19" max="19" width="9.109375" style="11"/>
    <col min="20" max="24" width="9.109375" style="21"/>
    <col min="25" max="25" width="9.109375" style="11"/>
    <col min="26" max="26" width="18.109375" style="21" customWidth="1"/>
    <col min="27" max="36" width="9.109375" style="21"/>
    <col min="37" max="37" width="22" style="21" customWidth="1"/>
    <col min="38" max="38" width="9.109375" style="21"/>
    <col min="39" max="44" width="9.109375" style="11"/>
    <col min="45" max="126" width="9.109375" style="21"/>
  </cols>
  <sheetData>
    <row r="1" spans="1:51" x14ac:dyDescent="0.25">
      <c r="B1" s="30"/>
      <c r="C1" s="1" t="s">
        <v>79</v>
      </c>
      <c r="I1" s="30"/>
      <c r="K1" s="30"/>
      <c r="N1" s="57"/>
      <c r="O1" s="22"/>
    </row>
    <row r="2" spans="1:51" ht="13.8" thickBot="1" x14ac:dyDescent="0.3">
      <c r="B2" s="30"/>
      <c r="F2" s="29" t="s">
        <v>99</v>
      </c>
      <c r="L2" s="315"/>
      <c r="N2" s="57"/>
      <c r="AM2" s="57"/>
    </row>
    <row r="3" spans="1:51" ht="13.8" thickBot="1" x14ac:dyDescent="0.3">
      <c r="A3" s="338" t="s">
        <v>25</v>
      </c>
      <c r="B3" s="338" t="s">
        <v>552</v>
      </c>
      <c r="C3" s="339" t="s">
        <v>413</v>
      </c>
      <c r="D3" s="337" t="s">
        <v>386</v>
      </c>
      <c r="E3" s="343" t="s">
        <v>653</v>
      </c>
      <c r="F3" s="343" t="s">
        <v>654</v>
      </c>
      <c r="G3" s="343" t="s">
        <v>655</v>
      </c>
      <c r="H3" s="343" t="s">
        <v>656</v>
      </c>
      <c r="I3" s="344" t="s">
        <v>657</v>
      </c>
      <c r="K3" s="124"/>
      <c r="L3" s="160"/>
      <c r="N3" s="316"/>
      <c r="O3" s="317"/>
      <c r="P3" s="317"/>
      <c r="Q3" s="317"/>
      <c r="R3" s="155"/>
      <c r="AK3" s="160"/>
    </row>
    <row r="4" spans="1:51" ht="14.25" customHeight="1" x14ac:dyDescent="0.25">
      <c r="A4" s="340" t="s">
        <v>622</v>
      </c>
      <c r="B4" s="211" t="s">
        <v>505</v>
      </c>
      <c r="C4" s="230" t="s">
        <v>615</v>
      </c>
      <c r="D4" s="218">
        <v>1</v>
      </c>
      <c r="E4" s="41">
        <v>2973928</v>
      </c>
      <c r="F4" s="41">
        <v>10490002.234696325</v>
      </c>
      <c r="G4" s="41">
        <v>10664957.168195093</v>
      </c>
      <c r="H4" s="41">
        <v>5681017.7309867917</v>
      </c>
      <c r="I4" s="41">
        <v>32610313.407797657</v>
      </c>
      <c r="N4" s="76"/>
      <c r="P4" s="22"/>
      <c r="Q4" s="318"/>
      <c r="X4" s="22"/>
      <c r="Y4" s="57"/>
      <c r="Z4" s="22"/>
      <c r="AA4" s="22"/>
      <c r="AD4" s="319"/>
      <c r="AE4" s="319"/>
      <c r="AF4" s="319"/>
      <c r="AG4" s="319"/>
      <c r="AH4" s="320"/>
      <c r="AI4" s="160"/>
      <c r="AJ4" s="22"/>
      <c r="AM4" s="319"/>
      <c r="AN4" s="319"/>
      <c r="AO4" s="319"/>
      <c r="AP4" s="319"/>
      <c r="AQ4" s="320"/>
      <c r="AR4" s="160"/>
      <c r="AT4" s="319"/>
      <c r="AU4" s="319"/>
      <c r="AV4" s="319"/>
      <c r="AW4" s="319"/>
      <c r="AX4" s="320"/>
      <c r="AY4" s="160"/>
    </row>
    <row r="5" spans="1:51" ht="14.4" x14ac:dyDescent="0.3">
      <c r="A5" s="340" t="s">
        <v>622</v>
      </c>
      <c r="B5" s="211" t="s">
        <v>517</v>
      </c>
      <c r="C5" s="230" t="s">
        <v>615</v>
      </c>
      <c r="D5" s="218">
        <v>2</v>
      </c>
      <c r="E5" s="41">
        <v>2973928</v>
      </c>
      <c r="F5" s="41">
        <v>10490002.234696325</v>
      </c>
      <c r="G5" s="41">
        <v>10664957.168195093</v>
      </c>
      <c r="H5" s="41">
        <v>5681017.7309867917</v>
      </c>
      <c r="I5" s="41">
        <v>32610313.407797657</v>
      </c>
      <c r="N5" s="76"/>
      <c r="P5" s="22"/>
      <c r="Q5" s="321"/>
      <c r="W5" s="153"/>
      <c r="X5" s="155"/>
      <c r="Z5" s="11"/>
      <c r="AA5" s="156"/>
      <c r="AD5" s="11"/>
      <c r="AE5" s="11"/>
      <c r="AF5" s="11"/>
      <c r="AG5" s="11"/>
      <c r="AH5" s="11"/>
      <c r="AI5" s="11"/>
      <c r="AJ5" s="155"/>
      <c r="AK5" s="11"/>
    </row>
    <row r="6" spans="1:51" ht="14.4" x14ac:dyDescent="0.3">
      <c r="A6" s="340" t="s">
        <v>622</v>
      </c>
      <c r="B6" s="211" t="s">
        <v>522</v>
      </c>
      <c r="C6" s="230" t="s">
        <v>615</v>
      </c>
      <c r="D6" s="218">
        <v>3</v>
      </c>
      <c r="E6" s="41">
        <v>2973928</v>
      </c>
      <c r="F6" s="41">
        <v>10490002.234696325</v>
      </c>
      <c r="G6" s="41">
        <v>10664957.168195093</v>
      </c>
      <c r="H6" s="41">
        <v>5681017.7309867917</v>
      </c>
      <c r="I6" s="41">
        <v>32610313.407797657</v>
      </c>
      <c r="N6" s="76"/>
      <c r="P6" s="22"/>
      <c r="Q6" s="318"/>
      <c r="W6" s="153"/>
      <c r="X6" s="155"/>
      <c r="Z6" s="11"/>
      <c r="AA6" s="156"/>
      <c r="AD6" s="11"/>
      <c r="AE6" s="11"/>
      <c r="AF6" s="11"/>
      <c r="AG6" s="11"/>
      <c r="AH6" s="11"/>
      <c r="AI6" s="11"/>
      <c r="AJ6" s="155"/>
      <c r="AK6" s="11"/>
    </row>
    <row r="7" spans="1:51" ht="14.4" x14ac:dyDescent="0.3">
      <c r="A7" s="340" t="s">
        <v>622</v>
      </c>
      <c r="B7" s="211" t="s">
        <v>523</v>
      </c>
      <c r="C7" s="230" t="s">
        <v>615</v>
      </c>
      <c r="D7" s="218">
        <v>4</v>
      </c>
      <c r="E7" s="41">
        <v>2973928</v>
      </c>
      <c r="F7" s="41">
        <v>10490002.234696325</v>
      </c>
      <c r="G7" s="41">
        <v>10664957.168195093</v>
      </c>
      <c r="H7" s="41">
        <v>5681017.7309867917</v>
      </c>
      <c r="I7" s="41">
        <v>32610313.407797657</v>
      </c>
      <c r="N7" s="76"/>
      <c r="P7" s="22"/>
      <c r="Q7" s="318"/>
      <c r="W7" s="153"/>
      <c r="X7" s="155"/>
      <c r="Z7" s="11"/>
      <c r="AA7" s="156"/>
      <c r="AD7" s="11"/>
      <c r="AE7" s="11"/>
      <c r="AF7" s="11"/>
      <c r="AG7" s="11"/>
      <c r="AH7" s="11"/>
      <c r="AI7" s="11"/>
      <c r="AJ7" s="155"/>
      <c r="AK7" s="11"/>
    </row>
    <row r="8" spans="1:51" ht="14.4" x14ac:dyDescent="0.3">
      <c r="A8" s="340" t="s">
        <v>622</v>
      </c>
      <c r="B8" s="211" t="s">
        <v>530</v>
      </c>
      <c r="C8" s="230" t="s">
        <v>615</v>
      </c>
      <c r="D8" s="218">
        <v>5</v>
      </c>
      <c r="E8" s="41">
        <v>2973928</v>
      </c>
      <c r="F8" s="41">
        <v>10490002.234696325</v>
      </c>
      <c r="G8" s="41">
        <v>10664957.168195093</v>
      </c>
      <c r="H8" s="41">
        <v>5681017.7309867917</v>
      </c>
      <c r="I8" s="41">
        <v>32610313.407797657</v>
      </c>
      <c r="N8" s="76"/>
      <c r="W8" s="153"/>
      <c r="X8" s="155"/>
      <c r="Z8" s="11"/>
      <c r="AA8" s="156"/>
      <c r="AD8" s="11"/>
      <c r="AE8" s="11"/>
      <c r="AF8" s="11"/>
      <c r="AG8" s="11"/>
      <c r="AH8" s="11"/>
      <c r="AI8" s="11"/>
      <c r="AJ8" s="155"/>
      <c r="AK8" s="11"/>
    </row>
    <row r="9" spans="1:51" ht="14.4" x14ac:dyDescent="0.3">
      <c r="A9" s="340" t="s">
        <v>622</v>
      </c>
      <c r="B9" s="211" t="s">
        <v>532</v>
      </c>
      <c r="C9" s="230" t="s">
        <v>615</v>
      </c>
      <c r="D9" s="218">
        <v>6</v>
      </c>
      <c r="E9" s="41">
        <v>2973928</v>
      </c>
      <c r="F9" s="41">
        <v>10490002.234696325</v>
      </c>
      <c r="G9" s="41">
        <v>10664957.168195093</v>
      </c>
      <c r="H9" s="41">
        <v>5681017.7309867917</v>
      </c>
      <c r="I9" s="41">
        <v>32610313.407797657</v>
      </c>
      <c r="N9" s="76"/>
      <c r="W9" s="153"/>
      <c r="X9" s="155"/>
      <c r="Z9" s="11"/>
      <c r="AA9" s="156"/>
      <c r="AD9" s="11"/>
      <c r="AE9" s="11"/>
      <c r="AF9" s="11"/>
      <c r="AG9" s="11"/>
      <c r="AH9" s="11"/>
      <c r="AI9" s="11"/>
      <c r="AJ9" s="155"/>
      <c r="AK9" s="11"/>
    </row>
    <row r="10" spans="1:51" ht="14.4" x14ac:dyDescent="0.3">
      <c r="A10" s="340" t="s">
        <v>622</v>
      </c>
      <c r="B10" s="211" t="s">
        <v>490</v>
      </c>
      <c r="C10" s="230" t="s">
        <v>553</v>
      </c>
      <c r="D10" s="218">
        <v>7</v>
      </c>
      <c r="E10" s="41">
        <v>2973928</v>
      </c>
      <c r="F10" s="41">
        <v>10490002.234696325</v>
      </c>
      <c r="G10" s="41">
        <v>10664957.168195093</v>
      </c>
      <c r="H10" s="41">
        <v>5681017.7309867917</v>
      </c>
      <c r="I10" s="41">
        <v>32610313.407797657</v>
      </c>
      <c r="N10" s="76"/>
      <c r="P10" s="90"/>
      <c r="W10" s="153"/>
      <c r="X10" s="155"/>
      <c r="Z10" s="11"/>
      <c r="AA10" s="156"/>
      <c r="AD10" s="11"/>
      <c r="AE10" s="11"/>
      <c r="AF10" s="11"/>
      <c r="AG10" s="11"/>
      <c r="AH10" s="11"/>
      <c r="AI10" s="11"/>
      <c r="AJ10" s="155"/>
      <c r="AK10" s="11"/>
    </row>
    <row r="11" spans="1:51" ht="14.4" x14ac:dyDescent="0.3">
      <c r="A11" s="340" t="s">
        <v>622</v>
      </c>
      <c r="B11" s="211" t="s">
        <v>505</v>
      </c>
      <c r="C11" s="230" t="s">
        <v>553</v>
      </c>
      <c r="D11" s="218">
        <v>8</v>
      </c>
      <c r="E11" s="41">
        <v>2973928</v>
      </c>
      <c r="F11" s="41">
        <v>10490002.234696325</v>
      </c>
      <c r="G11" s="41">
        <v>10664957.168195093</v>
      </c>
      <c r="H11" s="41">
        <v>5681017.7309867917</v>
      </c>
      <c r="I11" s="41">
        <v>32610313.407797657</v>
      </c>
      <c r="N11" s="76"/>
      <c r="W11" s="153"/>
      <c r="X11" s="155"/>
      <c r="Z11" s="11"/>
      <c r="AA11" s="156"/>
      <c r="AD11" s="11"/>
      <c r="AE11" s="11"/>
      <c r="AF11" s="11"/>
      <c r="AG11" s="11"/>
      <c r="AH11" s="11"/>
      <c r="AI11" s="11"/>
      <c r="AJ11" s="155"/>
      <c r="AK11" s="11"/>
    </row>
    <row r="12" spans="1:51" ht="14.4" x14ac:dyDescent="0.3">
      <c r="A12" s="340" t="s">
        <v>622</v>
      </c>
      <c r="B12" s="211" t="s">
        <v>509</v>
      </c>
      <c r="C12" s="230" t="s">
        <v>553</v>
      </c>
      <c r="D12" s="218">
        <v>9</v>
      </c>
      <c r="E12" s="41">
        <v>2973928</v>
      </c>
      <c r="F12" s="41">
        <v>10490002.234696325</v>
      </c>
      <c r="G12" s="41">
        <v>10664957.168195093</v>
      </c>
      <c r="H12" s="41">
        <v>5681017.7309867917</v>
      </c>
      <c r="I12" s="41">
        <v>32610313.407797657</v>
      </c>
      <c r="N12" s="76"/>
      <c r="W12" s="153"/>
      <c r="X12" s="155"/>
      <c r="Z12" s="11"/>
      <c r="AA12" s="156"/>
      <c r="AD12" s="11"/>
      <c r="AE12" s="11"/>
      <c r="AF12" s="11"/>
      <c r="AG12" s="11"/>
      <c r="AH12" s="11"/>
      <c r="AI12" s="11"/>
      <c r="AJ12" s="155"/>
      <c r="AK12" s="11"/>
    </row>
    <row r="13" spans="1:51" ht="14.4" x14ac:dyDescent="0.3">
      <c r="A13" s="340" t="s">
        <v>622</v>
      </c>
      <c r="B13" s="211" t="s">
        <v>513</v>
      </c>
      <c r="C13" s="230" t="s">
        <v>553</v>
      </c>
      <c r="D13" s="218">
        <v>10</v>
      </c>
      <c r="E13" s="41">
        <v>2973928</v>
      </c>
      <c r="F13" s="41">
        <v>10490002.234696325</v>
      </c>
      <c r="G13" s="41">
        <v>10664957.168195093</v>
      </c>
      <c r="H13" s="41">
        <v>5681017.7309867917</v>
      </c>
      <c r="I13" s="41">
        <v>32610313.407797657</v>
      </c>
      <c r="N13" s="76"/>
      <c r="W13" s="153"/>
      <c r="X13" s="155"/>
      <c r="Z13" s="11"/>
      <c r="AA13" s="156"/>
      <c r="AD13" s="11"/>
      <c r="AE13" s="11"/>
      <c r="AF13" s="11"/>
      <c r="AG13" s="11"/>
      <c r="AH13" s="11"/>
      <c r="AI13" s="11"/>
      <c r="AJ13" s="155"/>
      <c r="AK13" s="11"/>
    </row>
    <row r="14" spans="1:51" ht="14.4" x14ac:dyDescent="0.3">
      <c r="A14" s="340" t="s">
        <v>622</v>
      </c>
      <c r="B14" s="211" t="s">
        <v>514</v>
      </c>
      <c r="C14" s="230" t="s">
        <v>553</v>
      </c>
      <c r="D14" s="218">
        <v>11</v>
      </c>
      <c r="E14" s="41">
        <v>2973928</v>
      </c>
      <c r="F14" s="41">
        <v>10490002.234696325</v>
      </c>
      <c r="G14" s="41">
        <v>10664957.168195093</v>
      </c>
      <c r="H14" s="41">
        <v>5681017.7309867917</v>
      </c>
      <c r="I14" s="41">
        <v>32610313.407797657</v>
      </c>
      <c r="N14" s="76"/>
      <c r="W14" s="153"/>
      <c r="X14" s="155"/>
      <c r="Z14" s="11"/>
      <c r="AA14" s="156"/>
      <c r="AD14" s="11"/>
      <c r="AE14" s="11"/>
      <c r="AF14" s="11"/>
      <c r="AG14" s="11"/>
      <c r="AH14" s="11"/>
      <c r="AI14" s="11"/>
      <c r="AJ14" s="155"/>
      <c r="AK14" s="11"/>
    </row>
    <row r="15" spans="1:51" ht="14.4" x14ac:dyDescent="0.3">
      <c r="A15" s="340" t="s">
        <v>622</v>
      </c>
      <c r="B15" s="211" t="s">
        <v>517</v>
      </c>
      <c r="C15" s="230" t="s">
        <v>553</v>
      </c>
      <c r="D15" s="218">
        <v>12</v>
      </c>
      <c r="E15" s="41">
        <v>2973928</v>
      </c>
      <c r="F15" s="41">
        <v>10490002.234696325</v>
      </c>
      <c r="G15" s="41">
        <v>10664957.168195093</v>
      </c>
      <c r="H15" s="41">
        <v>5681017.7309867917</v>
      </c>
      <c r="I15" s="41">
        <v>32610313.407797657</v>
      </c>
      <c r="N15" s="76"/>
      <c r="P15" s="55"/>
      <c r="Q15" s="55"/>
      <c r="R15" s="22"/>
      <c r="S15" s="57"/>
      <c r="W15" s="153"/>
      <c r="X15" s="155"/>
      <c r="Z15" s="11"/>
      <c r="AA15" s="156"/>
      <c r="AD15" s="11"/>
      <c r="AE15" s="11"/>
      <c r="AF15" s="11"/>
      <c r="AG15" s="11"/>
      <c r="AH15" s="11"/>
      <c r="AI15" s="11"/>
      <c r="AJ15" s="155"/>
      <c r="AK15" s="11"/>
    </row>
    <row r="16" spans="1:51" ht="14.4" x14ac:dyDescent="0.3">
      <c r="A16" s="340" t="s">
        <v>622</v>
      </c>
      <c r="B16" s="211" t="s">
        <v>522</v>
      </c>
      <c r="C16" s="230" t="s">
        <v>553</v>
      </c>
      <c r="D16" s="218">
        <v>13</v>
      </c>
      <c r="E16" s="41">
        <v>2973928</v>
      </c>
      <c r="F16" s="41">
        <v>10490002.234696325</v>
      </c>
      <c r="G16" s="41">
        <v>10664957.168195093</v>
      </c>
      <c r="H16" s="41">
        <v>5681017.7309867917</v>
      </c>
      <c r="I16" s="41">
        <v>32610313.407797657</v>
      </c>
      <c r="N16" s="76"/>
      <c r="P16" s="55"/>
      <c r="Q16" s="55"/>
      <c r="W16" s="153"/>
      <c r="X16" s="155"/>
      <c r="Z16" s="11"/>
      <c r="AA16" s="156"/>
      <c r="AD16" s="11"/>
      <c r="AE16" s="11"/>
      <c r="AF16" s="11"/>
      <c r="AG16" s="11"/>
      <c r="AH16" s="11"/>
      <c r="AI16" s="11"/>
      <c r="AJ16" s="155"/>
      <c r="AK16" s="11"/>
    </row>
    <row r="17" spans="1:37" ht="14.4" x14ac:dyDescent="0.3">
      <c r="A17" s="340" t="s">
        <v>622</v>
      </c>
      <c r="B17" s="211" t="s">
        <v>523</v>
      </c>
      <c r="C17" s="230" t="s">
        <v>553</v>
      </c>
      <c r="D17" s="218">
        <v>14</v>
      </c>
      <c r="E17" s="41">
        <v>2973928</v>
      </c>
      <c r="F17" s="41">
        <v>10490002.234696325</v>
      </c>
      <c r="G17" s="41">
        <v>10664957.168195093</v>
      </c>
      <c r="H17" s="41">
        <v>5681017.7309867917</v>
      </c>
      <c r="I17" s="41">
        <v>32610313.407797657</v>
      </c>
      <c r="N17" s="76"/>
      <c r="P17" s="55"/>
      <c r="Q17" s="55"/>
      <c r="W17" s="153"/>
      <c r="X17" s="155"/>
      <c r="Z17" s="11"/>
      <c r="AA17" s="156"/>
      <c r="AD17" s="11"/>
      <c r="AE17" s="11"/>
      <c r="AF17" s="11"/>
      <c r="AG17" s="11"/>
      <c r="AH17" s="11"/>
      <c r="AI17" s="11"/>
      <c r="AJ17" s="155"/>
      <c r="AK17" s="11"/>
    </row>
    <row r="18" spans="1:37" ht="14.4" x14ac:dyDescent="0.3">
      <c r="A18" s="340" t="s">
        <v>622</v>
      </c>
      <c r="B18" s="211" t="s">
        <v>524</v>
      </c>
      <c r="C18" s="230" t="s">
        <v>553</v>
      </c>
      <c r="D18" s="218">
        <v>15</v>
      </c>
      <c r="E18" s="41">
        <v>2973928</v>
      </c>
      <c r="F18" s="41">
        <v>10490002.234696325</v>
      </c>
      <c r="G18" s="41">
        <v>10664957.168195093</v>
      </c>
      <c r="H18" s="41">
        <v>5681017.7309867917</v>
      </c>
      <c r="I18" s="41">
        <v>32610313.407797657</v>
      </c>
      <c r="N18" s="76"/>
      <c r="P18" s="55"/>
      <c r="Q18" s="55"/>
      <c r="W18" s="153"/>
      <c r="X18" s="155"/>
      <c r="Z18" s="11"/>
      <c r="AA18" s="156"/>
      <c r="AD18" s="11"/>
      <c r="AE18" s="11"/>
      <c r="AF18" s="11"/>
      <c r="AG18" s="11"/>
      <c r="AH18" s="11"/>
      <c r="AI18" s="11"/>
      <c r="AJ18" s="155"/>
      <c r="AK18" s="11"/>
    </row>
    <row r="19" spans="1:37" ht="14.4" x14ac:dyDescent="0.3">
      <c r="A19" s="340" t="s">
        <v>622</v>
      </c>
      <c r="B19" s="211" t="s">
        <v>527</v>
      </c>
      <c r="C19" s="230" t="s">
        <v>553</v>
      </c>
      <c r="D19" s="218">
        <v>16</v>
      </c>
      <c r="E19" s="41">
        <v>2973928</v>
      </c>
      <c r="F19" s="41">
        <v>10490002.234696325</v>
      </c>
      <c r="G19" s="41">
        <v>10664957.168195093</v>
      </c>
      <c r="H19" s="41">
        <v>5681017.7309867917</v>
      </c>
      <c r="I19" s="41">
        <v>32610313.407797657</v>
      </c>
      <c r="N19" s="76"/>
      <c r="P19" s="55"/>
      <c r="Q19" s="55"/>
      <c r="W19" s="153"/>
      <c r="X19" s="155"/>
      <c r="Z19" s="11"/>
      <c r="AA19" s="156"/>
      <c r="AD19" s="11"/>
      <c r="AE19" s="11"/>
      <c r="AF19" s="11"/>
      <c r="AG19" s="11"/>
      <c r="AH19" s="11"/>
      <c r="AI19" s="11"/>
      <c r="AJ19" s="155"/>
      <c r="AK19" s="11"/>
    </row>
    <row r="20" spans="1:37" ht="14.4" x14ac:dyDescent="0.3">
      <c r="A20" s="340" t="s">
        <v>622</v>
      </c>
      <c r="B20" s="211" t="s">
        <v>530</v>
      </c>
      <c r="C20" s="230" t="s">
        <v>553</v>
      </c>
      <c r="D20" s="218">
        <v>17</v>
      </c>
      <c r="E20" s="41">
        <v>2973928</v>
      </c>
      <c r="F20" s="41">
        <v>10490002.234696325</v>
      </c>
      <c r="G20" s="41">
        <v>10664957.168195093</v>
      </c>
      <c r="H20" s="41">
        <v>5681017.7309867917</v>
      </c>
      <c r="I20" s="41">
        <v>32610313.407797657</v>
      </c>
      <c r="N20" s="76"/>
      <c r="P20" s="55"/>
      <c r="Q20" s="55"/>
      <c r="W20" s="153"/>
      <c r="X20" s="155"/>
      <c r="Z20" s="11"/>
      <c r="AA20" s="156"/>
      <c r="AD20" s="11"/>
      <c r="AE20" s="11"/>
      <c r="AF20" s="11"/>
      <c r="AG20" s="11"/>
      <c r="AH20" s="11"/>
      <c r="AI20" s="11"/>
      <c r="AJ20" s="155"/>
      <c r="AK20" s="11"/>
    </row>
    <row r="21" spans="1:37" ht="14.4" x14ac:dyDescent="0.3">
      <c r="A21" s="340" t="s">
        <v>622</v>
      </c>
      <c r="B21" s="211" t="s">
        <v>532</v>
      </c>
      <c r="C21" s="230" t="s">
        <v>553</v>
      </c>
      <c r="D21" s="218">
        <v>18</v>
      </c>
      <c r="E21" s="41">
        <v>2973928</v>
      </c>
      <c r="F21" s="41">
        <v>10490002.234696325</v>
      </c>
      <c r="G21" s="41">
        <v>10664957.168195093</v>
      </c>
      <c r="H21" s="41">
        <v>5681017.7309867917</v>
      </c>
      <c r="I21" s="41">
        <v>32610313.407797657</v>
      </c>
      <c r="N21" s="76"/>
      <c r="P21" s="55"/>
      <c r="Q21" s="55"/>
      <c r="W21" s="153"/>
      <c r="X21" s="57"/>
      <c r="Z21" s="11"/>
      <c r="AA21" s="156"/>
      <c r="AD21" s="11"/>
      <c r="AE21" s="11"/>
      <c r="AF21" s="11"/>
      <c r="AG21" s="11"/>
      <c r="AH21" s="11"/>
      <c r="AI21" s="11"/>
      <c r="AJ21" s="57"/>
      <c r="AK21" s="11"/>
    </row>
    <row r="22" spans="1:37" ht="14.4" x14ac:dyDescent="0.3">
      <c r="A22" s="340" t="s">
        <v>622</v>
      </c>
      <c r="B22" s="211" t="s">
        <v>620</v>
      </c>
      <c r="C22" s="230" t="s">
        <v>616</v>
      </c>
      <c r="D22" s="218">
        <v>19</v>
      </c>
      <c r="E22" s="41">
        <v>2973928</v>
      </c>
      <c r="F22" s="41">
        <v>10490002.234696325</v>
      </c>
      <c r="G22" s="41">
        <v>10664957.168195093</v>
      </c>
      <c r="H22" s="41">
        <v>5681017.7309867917</v>
      </c>
      <c r="I22" s="41">
        <v>32610313.407797657</v>
      </c>
      <c r="N22" s="76"/>
      <c r="P22" s="55"/>
      <c r="Q22" s="55"/>
      <c r="W22" s="153"/>
      <c r="X22" s="155"/>
      <c r="Z22" s="11"/>
      <c r="AA22" s="156"/>
      <c r="AD22" s="11"/>
      <c r="AE22" s="11"/>
      <c r="AF22" s="11"/>
      <c r="AG22" s="11"/>
      <c r="AH22" s="11"/>
      <c r="AI22" s="11"/>
      <c r="AJ22" s="155"/>
      <c r="AK22" s="11"/>
    </row>
    <row r="23" spans="1:37" ht="14.4" x14ac:dyDescent="0.3">
      <c r="A23" s="340" t="s">
        <v>622</v>
      </c>
      <c r="B23" s="211" t="s">
        <v>510</v>
      </c>
      <c r="C23" s="230" t="s">
        <v>616</v>
      </c>
      <c r="D23" s="218">
        <v>20</v>
      </c>
      <c r="E23" s="41">
        <v>2973928</v>
      </c>
      <c r="F23" s="41">
        <v>10490002.234696325</v>
      </c>
      <c r="G23" s="41">
        <v>10664957.168195093</v>
      </c>
      <c r="H23" s="41">
        <v>5681017.7309867917</v>
      </c>
      <c r="I23" s="41">
        <v>32610313.407797657</v>
      </c>
      <c r="N23" s="76"/>
      <c r="P23" s="55"/>
      <c r="Q23" s="55"/>
      <c r="W23" s="153"/>
      <c r="X23" s="155"/>
      <c r="Z23" s="11"/>
      <c r="AA23" s="156"/>
      <c r="AD23" s="11"/>
      <c r="AE23" s="11"/>
      <c r="AF23" s="11"/>
      <c r="AG23" s="11"/>
      <c r="AH23" s="11"/>
      <c r="AI23" s="11"/>
      <c r="AJ23" s="155"/>
      <c r="AK23" s="11"/>
    </row>
    <row r="24" spans="1:37" ht="14.4" x14ac:dyDescent="0.3">
      <c r="A24" s="340" t="s">
        <v>622</v>
      </c>
      <c r="B24" s="211" t="s">
        <v>513</v>
      </c>
      <c r="C24" s="230" t="s">
        <v>616</v>
      </c>
      <c r="D24" s="218">
        <v>21</v>
      </c>
      <c r="E24" s="41">
        <v>2973928</v>
      </c>
      <c r="F24" s="41">
        <v>10490002.234696325</v>
      </c>
      <c r="G24" s="41">
        <v>10664957.168195093</v>
      </c>
      <c r="H24" s="41">
        <v>5681017.7309867917</v>
      </c>
      <c r="I24" s="41">
        <v>32610313.407797657</v>
      </c>
      <c r="N24" s="76"/>
      <c r="P24" s="55"/>
      <c r="Q24" s="55"/>
      <c r="W24" s="153"/>
      <c r="X24" s="155"/>
      <c r="Z24" s="11"/>
      <c r="AA24" s="156"/>
      <c r="AD24" s="11"/>
      <c r="AE24" s="11"/>
      <c r="AF24" s="11"/>
      <c r="AG24" s="11"/>
      <c r="AH24" s="11"/>
      <c r="AI24" s="11"/>
      <c r="AJ24" s="155"/>
      <c r="AK24" s="11"/>
    </row>
    <row r="25" spans="1:37" ht="14.4" x14ac:dyDescent="0.3">
      <c r="A25" s="340" t="s">
        <v>622</v>
      </c>
      <c r="B25" s="211" t="s">
        <v>520</v>
      </c>
      <c r="C25" s="230" t="s">
        <v>616</v>
      </c>
      <c r="D25" s="218">
        <v>22</v>
      </c>
      <c r="E25" s="41">
        <v>2973928</v>
      </c>
      <c r="F25" s="41">
        <v>10490002.234696325</v>
      </c>
      <c r="G25" s="41">
        <v>10664957.168195093</v>
      </c>
      <c r="H25" s="41">
        <v>5681017.7309867917</v>
      </c>
      <c r="I25" s="41">
        <v>32610313.407797657</v>
      </c>
      <c r="N25" s="76"/>
      <c r="P25" s="55"/>
      <c r="Q25" s="55"/>
      <c r="W25" s="153"/>
      <c r="X25" s="155"/>
      <c r="Z25" s="11"/>
      <c r="AA25" s="156"/>
      <c r="AD25" s="11"/>
      <c r="AE25" s="11"/>
      <c r="AF25" s="11"/>
      <c r="AG25" s="11"/>
      <c r="AH25" s="11"/>
      <c r="AI25" s="11"/>
      <c r="AJ25" s="155"/>
      <c r="AK25" s="11"/>
    </row>
    <row r="26" spans="1:37" ht="14.4" x14ac:dyDescent="0.3">
      <c r="A26" s="340" t="s">
        <v>622</v>
      </c>
      <c r="B26" s="211" t="s">
        <v>521</v>
      </c>
      <c r="C26" s="230" t="s">
        <v>616</v>
      </c>
      <c r="D26" s="218">
        <v>23</v>
      </c>
      <c r="E26" s="41">
        <v>2973928</v>
      </c>
      <c r="F26" s="41">
        <v>10490002.234696325</v>
      </c>
      <c r="G26" s="41">
        <v>10664957.168195093</v>
      </c>
      <c r="H26" s="41">
        <v>5681017.7309867917</v>
      </c>
      <c r="I26" s="41">
        <v>32610313.407797657</v>
      </c>
      <c r="N26" s="76"/>
      <c r="P26" s="55"/>
      <c r="Q26" s="55"/>
      <c r="W26" s="153"/>
      <c r="X26" s="155"/>
      <c r="Z26" s="11"/>
      <c r="AA26" s="156"/>
      <c r="AD26" s="11"/>
      <c r="AE26" s="11"/>
      <c r="AF26" s="11"/>
      <c r="AG26" s="11"/>
      <c r="AH26" s="11"/>
      <c r="AI26" s="11"/>
      <c r="AJ26" s="155"/>
      <c r="AK26" s="11"/>
    </row>
    <row r="27" spans="1:37" ht="14.4" x14ac:dyDescent="0.3">
      <c r="A27" s="340" t="s">
        <v>622</v>
      </c>
      <c r="B27" s="211" t="s">
        <v>522</v>
      </c>
      <c r="C27" s="230" t="s">
        <v>616</v>
      </c>
      <c r="D27" s="218">
        <v>24</v>
      </c>
      <c r="E27" s="41">
        <v>2973928</v>
      </c>
      <c r="F27" s="41">
        <v>10490002.234696325</v>
      </c>
      <c r="G27" s="41">
        <v>10664957.168195093</v>
      </c>
      <c r="H27" s="41">
        <v>5681017.7309867917</v>
      </c>
      <c r="I27" s="41">
        <v>32610313.407797657</v>
      </c>
      <c r="N27" s="76"/>
      <c r="P27" s="55"/>
      <c r="Q27" s="55"/>
      <c r="W27" s="153"/>
      <c r="X27" s="155"/>
      <c r="Z27" s="11"/>
      <c r="AA27" s="156"/>
      <c r="AD27" s="11"/>
      <c r="AE27" s="11"/>
      <c r="AF27" s="11"/>
      <c r="AG27" s="11"/>
      <c r="AH27" s="11"/>
      <c r="AI27" s="11"/>
      <c r="AJ27" s="155"/>
      <c r="AK27" s="11"/>
    </row>
    <row r="28" spans="1:37" ht="14.4" x14ac:dyDescent="0.3">
      <c r="A28" s="340" t="s">
        <v>622</v>
      </c>
      <c r="B28" s="211" t="s">
        <v>527</v>
      </c>
      <c r="C28" s="230" t="s">
        <v>616</v>
      </c>
      <c r="D28" s="218">
        <v>25</v>
      </c>
      <c r="E28" s="41">
        <v>2973928</v>
      </c>
      <c r="F28" s="41">
        <v>10490002.234696325</v>
      </c>
      <c r="G28" s="41">
        <v>10664957.168195093</v>
      </c>
      <c r="H28" s="41">
        <v>5681017.7309867917</v>
      </c>
      <c r="I28" s="41">
        <v>32610313.407797657</v>
      </c>
      <c r="N28" s="76"/>
      <c r="P28" s="55"/>
      <c r="Q28" s="55"/>
      <c r="W28" s="153"/>
      <c r="X28" s="155"/>
      <c r="Z28" s="11"/>
      <c r="AA28" s="156"/>
      <c r="AD28" s="11"/>
      <c r="AE28" s="11"/>
      <c r="AF28" s="11"/>
      <c r="AG28" s="11"/>
      <c r="AH28" s="11"/>
      <c r="AI28" s="11"/>
      <c r="AJ28" s="155"/>
      <c r="AK28" s="11"/>
    </row>
    <row r="29" spans="1:37" ht="14.4" x14ac:dyDescent="0.3">
      <c r="A29" s="340" t="s">
        <v>622</v>
      </c>
      <c r="B29" s="211" t="s">
        <v>532</v>
      </c>
      <c r="C29" s="230" t="s">
        <v>616</v>
      </c>
      <c r="D29" s="218">
        <v>26</v>
      </c>
      <c r="E29" s="41">
        <v>2973928</v>
      </c>
      <c r="F29" s="41">
        <v>10490002.234696325</v>
      </c>
      <c r="G29" s="41">
        <v>10664957.168195093</v>
      </c>
      <c r="H29" s="41">
        <v>5681017.7309867917</v>
      </c>
      <c r="I29" s="41">
        <v>32610313.407797657</v>
      </c>
      <c r="N29" s="76"/>
      <c r="P29" s="55"/>
      <c r="Q29" s="55"/>
      <c r="W29" s="153"/>
      <c r="X29" s="155"/>
      <c r="Z29" s="11"/>
      <c r="AA29" s="156"/>
      <c r="AD29" s="11"/>
      <c r="AE29" s="11"/>
      <c r="AF29" s="11"/>
      <c r="AG29" s="11"/>
      <c r="AH29" s="11"/>
      <c r="AI29" s="11"/>
      <c r="AJ29" s="155"/>
      <c r="AK29" s="11"/>
    </row>
    <row r="30" spans="1:37" ht="14.4" x14ac:dyDescent="0.3">
      <c r="A30" s="340" t="s">
        <v>622</v>
      </c>
      <c r="B30" s="211" t="s">
        <v>500</v>
      </c>
      <c r="C30" s="230" t="s">
        <v>165</v>
      </c>
      <c r="D30" s="218">
        <v>27</v>
      </c>
      <c r="E30" s="41">
        <v>2973928</v>
      </c>
      <c r="F30" s="41">
        <v>10490002.234696325</v>
      </c>
      <c r="G30" s="41">
        <v>10664957.168195093</v>
      </c>
      <c r="H30" s="41">
        <v>5681017.7309867917</v>
      </c>
      <c r="I30" s="41">
        <v>32610313.407797657</v>
      </c>
      <c r="N30" s="76"/>
      <c r="P30" s="55"/>
      <c r="Q30" s="55"/>
      <c r="S30" s="57"/>
      <c r="W30" s="153"/>
      <c r="X30" s="155"/>
      <c r="Z30" s="11"/>
      <c r="AA30" s="156"/>
      <c r="AD30" s="11"/>
      <c r="AE30" s="11"/>
      <c r="AF30" s="11"/>
      <c r="AG30" s="11"/>
      <c r="AH30" s="11"/>
      <c r="AI30" s="11"/>
      <c r="AJ30" s="155"/>
      <c r="AK30" s="11"/>
    </row>
    <row r="31" spans="1:37" ht="14.4" x14ac:dyDescent="0.3">
      <c r="A31" s="340" t="s">
        <v>622</v>
      </c>
      <c r="B31" s="211" t="s">
        <v>502</v>
      </c>
      <c r="C31" s="230" t="s">
        <v>165</v>
      </c>
      <c r="D31" s="218">
        <v>28</v>
      </c>
      <c r="E31" s="41">
        <v>2973928</v>
      </c>
      <c r="F31" s="41">
        <v>10490002.234696325</v>
      </c>
      <c r="G31" s="41">
        <v>10664957.168195093</v>
      </c>
      <c r="H31" s="41">
        <v>5681017.7309867917</v>
      </c>
      <c r="I31" s="41">
        <v>32610313.407797657</v>
      </c>
      <c r="N31" s="76"/>
      <c r="P31" s="55"/>
      <c r="Q31" s="55"/>
      <c r="W31" s="153"/>
      <c r="X31" s="155"/>
      <c r="Z31" s="11"/>
      <c r="AA31" s="156"/>
      <c r="AD31" s="11"/>
      <c r="AE31" s="11"/>
      <c r="AF31" s="11"/>
      <c r="AG31" s="11"/>
      <c r="AH31" s="11"/>
      <c r="AI31" s="11"/>
      <c r="AJ31" s="155"/>
      <c r="AK31" s="11"/>
    </row>
    <row r="32" spans="1:37" ht="14.4" x14ac:dyDescent="0.3">
      <c r="A32" s="340" t="s">
        <v>622</v>
      </c>
      <c r="B32" s="211" t="s">
        <v>505</v>
      </c>
      <c r="C32" s="230" t="s">
        <v>165</v>
      </c>
      <c r="D32" s="218">
        <v>29</v>
      </c>
      <c r="E32" s="41">
        <v>2973928</v>
      </c>
      <c r="F32" s="41">
        <v>10490002.234696325</v>
      </c>
      <c r="G32" s="41">
        <v>10664957.168195093</v>
      </c>
      <c r="H32" s="41">
        <v>5681017.7309867917</v>
      </c>
      <c r="I32" s="41">
        <v>32610313.407797657</v>
      </c>
      <c r="N32" s="76"/>
      <c r="P32" s="55"/>
      <c r="Q32" s="55"/>
      <c r="W32" s="153"/>
      <c r="X32" s="155"/>
      <c r="Z32" s="11"/>
      <c r="AA32" s="156"/>
      <c r="AD32" s="11"/>
      <c r="AE32" s="11"/>
      <c r="AF32" s="11"/>
      <c r="AG32" s="11"/>
      <c r="AH32" s="11"/>
      <c r="AI32" s="11"/>
      <c r="AJ32" s="155"/>
      <c r="AK32" s="11"/>
    </row>
    <row r="33" spans="1:37" ht="14.4" x14ac:dyDescent="0.3">
      <c r="A33" s="340" t="s">
        <v>622</v>
      </c>
      <c r="B33" s="211" t="s">
        <v>506</v>
      </c>
      <c r="C33" s="230" t="s">
        <v>165</v>
      </c>
      <c r="D33" s="218">
        <v>30</v>
      </c>
      <c r="E33" s="41">
        <v>2973928</v>
      </c>
      <c r="F33" s="41">
        <v>10490002.234696325</v>
      </c>
      <c r="G33" s="41">
        <v>10664957.168195093</v>
      </c>
      <c r="H33" s="41">
        <v>5681017.7309867917</v>
      </c>
      <c r="I33" s="41">
        <v>32610313.407797657</v>
      </c>
      <c r="N33" s="76"/>
      <c r="P33" s="55"/>
      <c r="Q33" s="55"/>
      <c r="W33" s="153"/>
      <c r="X33" s="155"/>
      <c r="Z33" s="11"/>
      <c r="AA33" s="156"/>
      <c r="AD33" s="11"/>
      <c r="AE33" s="11"/>
      <c r="AF33" s="11"/>
      <c r="AG33" s="11"/>
      <c r="AH33" s="11"/>
      <c r="AI33" s="11"/>
      <c r="AJ33" s="155"/>
      <c r="AK33" s="11"/>
    </row>
    <row r="34" spans="1:37" ht="14.4" x14ac:dyDescent="0.3">
      <c r="A34" s="340" t="s">
        <v>622</v>
      </c>
      <c r="B34" s="211" t="s">
        <v>507</v>
      </c>
      <c r="C34" s="230" t="s">
        <v>165</v>
      </c>
      <c r="D34" s="218">
        <v>31</v>
      </c>
      <c r="E34" s="41">
        <v>2973928</v>
      </c>
      <c r="F34" s="41">
        <v>10490002.234696325</v>
      </c>
      <c r="G34" s="41">
        <v>10664957.168195093</v>
      </c>
      <c r="H34" s="41">
        <v>5681017.7309867917</v>
      </c>
      <c r="I34" s="41">
        <v>32610313.407797657</v>
      </c>
      <c r="N34" s="76"/>
      <c r="P34" s="55"/>
      <c r="Q34" s="55"/>
      <c r="R34" s="22"/>
      <c r="S34" s="57"/>
      <c r="W34" s="153"/>
      <c r="X34" s="155"/>
      <c r="Z34" s="11"/>
      <c r="AA34" s="156"/>
      <c r="AD34" s="11"/>
      <c r="AE34" s="11"/>
      <c r="AF34" s="11"/>
      <c r="AG34" s="11"/>
      <c r="AH34" s="11"/>
      <c r="AI34" s="11"/>
      <c r="AJ34" s="155"/>
      <c r="AK34" s="11"/>
    </row>
    <row r="35" spans="1:37" ht="14.4" x14ac:dyDescent="0.3">
      <c r="A35" s="340" t="s">
        <v>622</v>
      </c>
      <c r="B35" s="211" t="s">
        <v>621</v>
      </c>
      <c r="C35" s="230" t="s">
        <v>165</v>
      </c>
      <c r="D35" s="220">
        <v>32</v>
      </c>
      <c r="E35" s="41">
        <v>2973928</v>
      </c>
      <c r="F35" s="41">
        <v>10490002.234696325</v>
      </c>
      <c r="G35" s="41">
        <v>10664957.168195093</v>
      </c>
      <c r="H35" s="41">
        <v>5681017.7309867917</v>
      </c>
      <c r="I35" s="41">
        <v>32610313.407797657</v>
      </c>
      <c r="N35" s="76"/>
      <c r="P35" s="55"/>
      <c r="Q35" s="55"/>
      <c r="W35" s="153"/>
      <c r="X35" s="155"/>
      <c r="Z35" s="11"/>
      <c r="AA35" s="156"/>
      <c r="AD35" s="11"/>
      <c r="AE35" s="11"/>
      <c r="AF35" s="11"/>
      <c r="AG35" s="11"/>
      <c r="AH35" s="11"/>
      <c r="AI35" s="11"/>
      <c r="AJ35" s="155"/>
      <c r="AK35" s="11"/>
    </row>
    <row r="36" spans="1:37" ht="14.4" x14ac:dyDescent="0.3">
      <c r="A36" s="340" t="s">
        <v>622</v>
      </c>
      <c r="B36" s="211" t="s">
        <v>512</v>
      </c>
      <c r="C36" s="230" t="s">
        <v>165</v>
      </c>
      <c r="D36" s="220">
        <v>33</v>
      </c>
      <c r="E36" s="41">
        <v>2973928</v>
      </c>
      <c r="F36" s="41">
        <v>10490002.234696325</v>
      </c>
      <c r="G36" s="41">
        <v>10664957.168195093</v>
      </c>
      <c r="H36" s="41">
        <v>5681017.7309867917</v>
      </c>
      <c r="I36" s="41">
        <v>32610313.407797657</v>
      </c>
      <c r="N36" s="76"/>
      <c r="P36" s="55"/>
      <c r="Q36" s="55"/>
      <c r="W36" s="153"/>
      <c r="X36" s="155"/>
      <c r="Z36" s="11"/>
      <c r="AA36" s="156"/>
      <c r="AD36" s="11"/>
      <c r="AE36" s="11"/>
      <c r="AF36" s="11"/>
      <c r="AG36" s="11"/>
      <c r="AH36" s="11"/>
      <c r="AI36" s="11"/>
      <c r="AJ36" s="155"/>
      <c r="AK36" s="11"/>
    </row>
    <row r="37" spans="1:37" ht="14.4" x14ac:dyDescent="0.3">
      <c r="A37" s="340" t="s">
        <v>622</v>
      </c>
      <c r="B37" s="211" t="s">
        <v>517</v>
      </c>
      <c r="C37" s="230" t="s">
        <v>165</v>
      </c>
      <c r="D37" s="220">
        <v>34</v>
      </c>
      <c r="E37" s="41">
        <v>2973928</v>
      </c>
      <c r="F37" s="41">
        <v>10490002.234696325</v>
      </c>
      <c r="G37" s="41">
        <v>10664957.168195093</v>
      </c>
      <c r="H37" s="41">
        <v>5681017.7309867917</v>
      </c>
      <c r="I37" s="41">
        <v>32610313.407797657</v>
      </c>
      <c r="N37" s="76"/>
      <c r="P37" s="55"/>
      <c r="Q37" s="55"/>
      <c r="W37" s="153"/>
      <c r="X37" s="155"/>
      <c r="Z37" s="11"/>
      <c r="AA37" s="156"/>
      <c r="AD37" s="11"/>
      <c r="AE37" s="11"/>
      <c r="AF37" s="11"/>
      <c r="AG37" s="11"/>
      <c r="AH37" s="11"/>
      <c r="AI37" s="11"/>
      <c r="AJ37" s="155"/>
      <c r="AK37" s="11"/>
    </row>
    <row r="38" spans="1:37" ht="14.4" x14ac:dyDescent="0.3">
      <c r="A38" s="340" t="s">
        <v>622</v>
      </c>
      <c r="B38" s="211" t="s">
        <v>522</v>
      </c>
      <c r="C38" s="230" t="s">
        <v>165</v>
      </c>
      <c r="D38" s="220">
        <v>35</v>
      </c>
      <c r="E38" s="41">
        <v>2973928</v>
      </c>
      <c r="F38" s="41">
        <v>10490002.234696325</v>
      </c>
      <c r="G38" s="41">
        <v>10664957.168195093</v>
      </c>
      <c r="H38" s="41">
        <v>5681017.7309867917</v>
      </c>
      <c r="I38" s="41">
        <v>32610313.407797657</v>
      </c>
      <c r="N38" s="76"/>
      <c r="P38" s="55"/>
      <c r="Q38" s="55"/>
      <c r="W38" s="153"/>
      <c r="X38" s="155"/>
      <c r="Z38" s="11"/>
      <c r="AA38" s="156"/>
      <c r="AD38" s="11"/>
      <c r="AE38" s="11"/>
      <c r="AF38" s="11"/>
      <c r="AG38" s="11"/>
      <c r="AH38" s="11"/>
      <c r="AI38" s="11"/>
      <c r="AJ38" s="155"/>
      <c r="AK38" s="11"/>
    </row>
    <row r="39" spans="1:37" ht="14.4" x14ac:dyDescent="0.3">
      <c r="A39" s="340" t="s">
        <v>622</v>
      </c>
      <c r="B39" s="211" t="s">
        <v>523</v>
      </c>
      <c r="C39" s="230" t="s">
        <v>165</v>
      </c>
      <c r="D39" s="220">
        <v>36</v>
      </c>
      <c r="E39" s="41">
        <v>2973928</v>
      </c>
      <c r="F39" s="41">
        <v>10490002.234696325</v>
      </c>
      <c r="G39" s="41">
        <v>10664957.168195093</v>
      </c>
      <c r="H39" s="41">
        <v>5681017.7309867917</v>
      </c>
      <c r="I39" s="41">
        <v>32610313.407797657</v>
      </c>
      <c r="N39" s="76"/>
      <c r="W39" s="153"/>
      <c r="X39" s="155"/>
      <c r="Z39" s="11"/>
      <c r="AA39" s="156"/>
      <c r="AD39" s="11"/>
      <c r="AE39" s="11"/>
      <c r="AF39" s="11"/>
      <c r="AG39" s="11"/>
      <c r="AH39" s="11"/>
      <c r="AI39" s="11"/>
      <c r="AJ39" s="155"/>
      <c r="AK39" s="11"/>
    </row>
    <row r="40" spans="1:37" ht="14.4" x14ac:dyDescent="0.3">
      <c r="A40" s="340" t="s">
        <v>622</v>
      </c>
      <c r="B40" s="211" t="s">
        <v>528</v>
      </c>
      <c r="C40" s="230" t="s">
        <v>165</v>
      </c>
      <c r="D40" s="220">
        <v>37</v>
      </c>
      <c r="E40" s="41">
        <v>2973928</v>
      </c>
      <c r="F40" s="41">
        <v>10490002.234696325</v>
      </c>
      <c r="G40" s="41">
        <v>10664957.168195093</v>
      </c>
      <c r="H40" s="41">
        <v>5681017.7309867917</v>
      </c>
      <c r="I40" s="41">
        <v>32610313.407797657</v>
      </c>
      <c r="N40" s="76"/>
      <c r="W40" s="153"/>
      <c r="X40" s="155"/>
      <c r="Z40" s="11"/>
      <c r="AA40" s="156"/>
      <c r="AD40" s="11"/>
      <c r="AE40" s="11"/>
      <c r="AF40" s="11"/>
      <c r="AG40" s="11"/>
      <c r="AH40" s="11"/>
      <c r="AI40" s="11"/>
      <c r="AJ40" s="155"/>
      <c r="AK40" s="11"/>
    </row>
    <row r="41" spans="1:37" ht="14.4" x14ac:dyDescent="0.3">
      <c r="A41" s="340" t="s">
        <v>622</v>
      </c>
      <c r="B41" s="211" t="s">
        <v>529</v>
      </c>
      <c r="C41" s="230" t="s">
        <v>165</v>
      </c>
      <c r="D41" s="220">
        <v>38</v>
      </c>
      <c r="E41" s="41">
        <v>2973928</v>
      </c>
      <c r="F41" s="41">
        <v>10490002.234696325</v>
      </c>
      <c r="G41" s="41">
        <v>10664957.168195093</v>
      </c>
      <c r="H41" s="41">
        <v>5681017.7309867917</v>
      </c>
      <c r="I41" s="41">
        <v>32610313.407797657</v>
      </c>
      <c r="N41" s="76"/>
      <c r="W41" s="153"/>
      <c r="X41" s="155"/>
      <c r="Z41" s="11"/>
      <c r="AA41" s="156"/>
      <c r="AD41" s="11"/>
      <c r="AE41" s="11"/>
      <c r="AF41" s="11"/>
      <c r="AG41" s="11"/>
      <c r="AH41" s="11"/>
      <c r="AI41" s="11"/>
      <c r="AJ41" s="155"/>
      <c r="AK41" s="11"/>
    </row>
    <row r="42" spans="1:37" ht="14.4" x14ac:dyDescent="0.3">
      <c r="A42" s="340" t="s">
        <v>622</v>
      </c>
      <c r="B42" s="211" t="s">
        <v>531</v>
      </c>
      <c r="C42" s="230" t="s">
        <v>165</v>
      </c>
      <c r="D42" s="220">
        <v>39</v>
      </c>
      <c r="E42" s="41">
        <v>2973928</v>
      </c>
      <c r="F42" s="41">
        <v>10490002.234696325</v>
      </c>
      <c r="G42" s="41">
        <v>10664957.168195093</v>
      </c>
      <c r="H42" s="41">
        <v>5681017.7309867917</v>
      </c>
      <c r="I42" s="41">
        <v>32610313.407797657</v>
      </c>
      <c r="N42" s="76"/>
      <c r="W42" s="153"/>
      <c r="X42" s="155"/>
      <c r="Z42" s="11"/>
      <c r="AA42" s="156"/>
      <c r="AD42" s="11"/>
      <c r="AE42" s="11"/>
      <c r="AF42" s="11"/>
      <c r="AG42" s="11"/>
      <c r="AH42" s="11"/>
      <c r="AI42" s="11"/>
      <c r="AJ42" s="155"/>
      <c r="AK42" s="11"/>
    </row>
    <row r="43" spans="1:37" ht="14.4" x14ac:dyDescent="0.3">
      <c r="A43" s="340" t="s">
        <v>622</v>
      </c>
      <c r="B43" s="211" t="s">
        <v>489</v>
      </c>
      <c r="C43" s="230" t="s">
        <v>161</v>
      </c>
      <c r="D43" s="220">
        <v>40</v>
      </c>
      <c r="E43" s="41">
        <v>2973928</v>
      </c>
      <c r="F43" s="41">
        <v>10490002.234696325</v>
      </c>
      <c r="G43" s="41">
        <v>10664957.168195093</v>
      </c>
      <c r="H43" s="41">
        <v>5681017.7309867917</v>
      </c>
      <c r="I43" s="41">
        <v>32610313.407797657</v>
      </c>
      <c r="N43" s="76"/>
      <c r="W43" s="153"/>
      <c r="X43" s="155"/>
      <c r="Z43" s="11"/>
      <c r="AA43" s="156"/>
      <c r="AD43" s="11"/>
      <c r="AE43" s="11"/>
      <c r="AF43" s="11"/>
      <c r="AG43" s="11"/>
      <c r="AH43" s="11"/>
      <c r="AI43" s="11"/>
      <c r="AJ43" s="155"/>
      <c r="AK43" s="11"/>
    </row>
    <row r="44" spans="1:37" ht="14.4" x14ac:dyDescent="0.3">
      <c r="A44" s="340" t="s">
        <v>622</v>
      </c>
      <c r="B44" s="211" t="s">
        <v>500</v>
      </c>
      <c r="C44" s="230" t="s">
        <v>161</v>
      </c>
      <c r="D44" s="220">
        <v>41</v>
      </c>
      <c r="E44" s="41">
        <v>2973928</v>
      </c>
      <c r="F44" s="41">
        <v>10490002.234696325</v>
      </c>
      <c r="G44" s="41">
        <v>10664957.168195093</v>
      </c>
      <c r="H44" s="41">
        <v>5681017.7309867917</v>
      </c>
      <c r="I44" s="41">
        <v>32610313.407797657</v>
      </c>
      <c r="N44" s="76"/>
      <c r="W44" s="153"/>
      <c r="X44" s="155"/>
      <c r="Z44" s="11"/>
      <c r="AA44" s="156"/>
      <c r="AD44" s="11"/>
      <c r="AE44" s="11"/>
      <c r="AF44" s="11"/>
      <c r="AG44" s="11"/>
      <c r="AH44" s="11"/>
      <c r="AI44" s="11"/>
      <c r="AJ44" s="155"/>
      <c r="AK44" s="11"/>
    </row>
    <row r="45" spans="1:37" ht="14.4" x14ac:dyDescent="0.3">
      <c r="A45" s="340" t="s">
        <v>622</v>
      </c>
      <c r="B45" s="211" t="s">
        <v>502</v>
      </c>
      <c r="C45" s="230" t="s">
        <v>161</v>
      </c>
      <c r="D45" s="220">
        <v>42</v>
      </c>
      <c r="E45" s="41">
        <v>2973928</v>
      </c>
      <c r="F45" s="41">
        <v>10490002.234696325</v>
      </c>
      <c r="G45" s="41">
        <v>10664957.168195093</v>
      </c>
      <c r="H45" s="41">
        <v>5681017.7309867917</v>
      </c>
      <c r="I45" s="41">
        <v>32610313.407797657</v>
      </c>
      <c r="N45" s="76"/>
      <c r="W45" s="153"/>
      <c r="X45" s="155"/>
      <c r="Z45" s="11"/>
      <c r="AA45" s="156"/>
      <c r="AD45" s="11"/>
      <c r="AE45" s="11"/>
      <c r="AF45" s="11"/>
      <c r="AG45" s="11"/>
      <c r="AH45" s="11"/>
      <c r="AI45" s="11"/>
      <c r="AJ45" s="155"/>
      <c r="AK45" s="11"/>
    </row>
    <row r="46" spans="1:37" ht="14.4" x14ac:dyDescent="0.3">
      <c r="A46" s="340" t="s">
        <v>622</v>
      </c>
      <c r="B46" s="211" t="s">
        <v>505</v>
      </c>
      <c r="C46" s="230" t="s">
        <v>161</v>
      </c>
      <c r="D46" s="220">
        <v>43</v>
      </c>
      <c r="E46" s="41">
        <v>2973928</v>
      </c>
      <c r="F46" s="41">
        <v>10490002.234696325</v>
      </c>
      <c r="G46" s="41">
        <v>10664957.168195093</v>
      </c>
      <c r="H46" s="41">
        <v>5681017.7309867917</v>
      </c>
      <c r="I46" s="41">
        <v>32610313.407797657</v>
      </c>
      <c r="N46" s="76"/>
      <c r="W46" s="153"/>
      <c r="X46" s="155"/>
      <c r="Z46" s="11"/>
      <c r="AA46" s="156"/>
      <c r="AD46" s="11"/>
      <c r="AE46" s="11"/>
      <c r="AF46" s="11"/>
      <c r="AG46" s="11"/>
      <c r="AH46" s="11"/>
      <c r="AI46" s="11"/>
      <c r="AJ46" s="155"/>
      <c r="AK46" s="11"/>
    </row>
    <row r="47" spans="1:37" ht="14.4" x14ac:dyDescent="0.3">
      <c r="A47" s="340" t="s">
        <v>622</v>
      </c>
      <c r="B47" s="211" t="s">
        <v>507</v>
      </c>
      <c r="C47" s="230" t="s">
        <v>161</v>
      </c>
      <c r="D47" s="220">
        <v>44</v>
      </c>
      <c r="E47" s="41">
        <v>2973928</v>
      </c>
      <c r="F47" s="41">
        <v>10490002.234696325</v>
      </c>
      <c r="G47" s="41">
        <v>10664957.168195093</v>
      </c>
      <c r="H47" s="41">
        <v>5681017.7309867917</v>
      </c>
      <c r="I47" s="41">
        <v>32610313.407797657</v>
      </c>
      <c r="N47" s="76"/>
      <c r="W47" s="153"/>
      <c r="X47" s="155"/>
      <c r="Z47" s="11"/>
      <c r="AA47" s="156"/>
      <c r="AD47" s="11"/>
      <c r="AE47" s="11"/>
      <c r="AF47" s="11"/>
      <c r="AG47" s="11"/>
      <c r="AH47" s="11"/>
      <c r="AI47" s="11"/>
      <c r="AJ47" s="155"/>
      <c r="AK47" s="11"/>
    </row>
    <row r="48" spans="1:37" ht="14.4" x14ac:dyDescent="0.3">
      <c r="A48" s="340" t="s">
        <v>622</v>
      </c>
      <c r="B48" s="211" t="s">
        <v>508</v>
      </c>
      <c r="C48" s="230" t="s">
        <v>161</v>
      </c>
      <c r="D48" s="220">
        <v>45</v>
      </c>
      <c r="E48" s="41">
        <v>2973928</v>
      </c>
      <c r="F48" s="41">
        <v>10490002.234696325</v>
      </c>
      <c r="G48" s="41">
        <v>10664957.168195093</v>
      </c>
      <c r="H48" s="41">
        <v>5681017.7309867917</v>
      </c>
      <c r="I48" s="41">
        <v>32610313.407797657</v>
      </c>
      <c r="N48" s="76"/>
      <c r="W48" s="153"/>
      <c r="X48" s="155"/>
      <c r="Z48" s="11"/>
      <c r="AA48" s="156"/>
      <c r="AD48" s="11"/>
      <c r="AE48" s="11"/>
      <c r="AF48" s="11"/>
      <c r="AG48" s="11"/>
      <c r="AH48" s="11"/>
      <c r="AI48" s="11"/>
      <c r="AJ48" s="155"/>
      <c r="AK48" s="11"/>
    </row>
    <row r="49" spans="1:37" ht="14.4" x14ac:dyDescent="0.3">
      <c r="A49" s="340" t="s">
        <v>622</v>
      </c>
      <c r="B49" s="211" t="s">
        <v>511</v>
      </c>
      <c r="C49" s="230" t="s">
        <v>161</v>
      </c>
      <c r="D49" s="220">
        <v>46</v>
      </c>
      <c r="E49" s="41">
        <v>2973928</v>
      </c>
      <c r="F49" s="41">
        <v>10490002.234696325</v>
      </c>
      <c r="G49" s="41">
        <v>10664957.168195093</v>
      </c>
      <c r="H49" s="41">
        <v>5681017.7309867917</v>
      </c>
      <c r="I49" s="41">
        <v>32610313.407797657</v>
      </c>
      <c r="N49" s="76"/>
      <c r="W49" s="153"/>
      <c r="X49" s="155"/>
      <c r="Z49" s="11"/>
      <c r="AA49" s="156"/>
      <c r="AD49" s="11"/>
      <c r="AE49" s="11"/>
      <c r="AF49" s="11"/>
      <c r="AG49" s="11"/>
      <c r="AH49" s="11"/>
      <c r="AI49" s="11"/>
      <c r="AJ49" s="155"/>
      <c r="AK49" s="11"/>
    </row>
    <row r="50" spans="1:37" ht="14.4" x14ac:dyDescent="0.3">
      <c r="A50" s="340" t="s">
        <v>622</v>
      </c>
      <c r="B50" s="211" t="s">
        <v>512</v>
      </c>
      <c r="C50" s="230" t="s">
        <v>161</v>
      </c>
      <c r="D50" s="220">
        <v>47</v>
      </c>
      <c r="E50" s="41">
        <v>2973928</v>
      </c>
      <c r="F50" s="41">
        <v>10490002.234696325</v>
      </c>
      <c r="G50" s="41">
        <v>10664957.168195093</v>
      </c>
      <c r="H50" s="41">
        <v>5681017.7309867917</v>
      </c>
      <c r="I50" s="41">
        <v>32610313.407797657</v>
      </c>
      <c r="N50" s="76"/>
      <c r="W50" s="153"/>
      <c r="X50" s="155"/>
      <c r="Z50" s="11"/>
      <c r="AA50" s="156"/>
      <c r="AD50" s="11"/>
      <c r="AE50" s="11"/>
      <c r="AF50" s="11"/>
      <c r="AG50" s="11"/>
      <c r="AH50" s="11"/>
      <c r="AI50" s="11"/>
      <c r="AJ50" s="155"/>
      <c r="AK50" s="11"/>
    </row>
    <row r="51" spans="1:37" ht="14.4" x14ac:dyDescent="0.3">
      <c r="A51" s="340" t="s">
        <v>622</v>
      </c>
      <c r="B51" s="211" t="s">
        <v>513</v>
      </c>
      <c r="C51" s="230" t="s">
        <v>161</v>
      </c>
      <c r="D51" s="220">
        <v>48</v>
      </c>
      <c r="E51" s="41">
        <v>2973928</v>
      </c>
      <c r="F51" s="41">
        <v>10490002.234696325</v>
      </c>
      <c r="G51" s="41">
        <v>10664957.168195093</v>
      </c>
      <c r="H51" s="41">
        <v>5681017.7309867917</v>
      </c>
      <c r="I51" s="41">
        <v>32610313.407797657</v>
      </c>
      <c r="N51" s="76"/>
      <c r="W51" s="153"/>
      <c r="X51" s="155"/>
      <c r="Z51" s="11"/>
      <c r="AA51" s="156"/>
      <c r="AD51" s="11"/>
      <c r="AE51" s="11"/>
      <c r="AF51" s="11"/>
      <c r="AG51" s="11"/>
      <c r="AH51" s="11"/>
      <c r="AI51" s="11"/>
      <c r="AJ51" s="155"/>
      <c r="AK51" s="11"/>
    </row>
    <row r="52" spans="1:37" ht="14.4" x14ac:dyDescent="0.3">
      <c r="A52" s="340" t="s">
        <v>622</v>
      </c>
      <c r="B52" s="211" t="s">
        <v>518</v>
      </c>
      <c r="C52" s="230" t="s">
        <v>161</v>
      </c>
      <c r="D52" s="220">
        <v>49</v>
      </c>
      <c r="E52" s="41">
        <v>2973928</v>
      </c>
      <c r="F52" s="41">
        <v>10490002.234696325</v>
      </c>
      <c r="G52" s="41">
        <v>10664957.168195093</v>
      </c>
      <c r="H52" s="41">
        <v>5681017.7309867917</v>
      </c>
      <c r="I52" s="41">
        <v>32610313.407797657</v>
      </c>
      <c r="N52" s="76"/>
      <c r="W52" s="153"/>
      <c r="X52" s="155"/>
      <c r="Z52" s="11"/>
      <c r="AA52" s="156"/>
      <c r="AD52" s="11"/>
      <c r="AE52" s="11"/>
      <c r="AF52" s="11"/>
      <c r="AG52" s="11"/>
      <c r="AH52" s="11"/>
      <c r="AI52" s="11"/>
      <c r="AJ52" s="155"/>
      <c r="AK52" s="11"/>
    </row>
    <row r="53" spans="1:37" ht="14.4" x14ac:dyDescent="0.3">
      <c r="A53" s="340" t="s">
        <v>622</v>
      </c>
      <c r="B53" s="211" t="s">
        <v>522</v>
      </c>
      <c r="C53" s="230" t="s">
        <v>161</v>
      </c>
      <c r="D53" s="218">
        <v>50</v>
      </c>
      <c r="E53" s="41">
        <v>2973928</v>
      </c>
      <c r="F53" s="41">
        <v>10490002.234696325</v>
      </c>
      <c r="G53" s="41">
        <v>10664957.168195093</v>
      </c>
      <c r="H53" s="41">
        <v>5681017.7309867917</v>
      </c>
      <c r="I53" s="41">
        <v>32610313.407797657</v>
      </c>
      <c r="N53" s="76"/>
      <c r="T53" s="10"/>
      <c r="W53" s="153"/>
      <c r="X53" s="155"/>
      <c r="Z53" s="11"/>
      <c r="AA53" s="156"/>
      <c r="AD53" s="11"/>
      <c r="AE53" s="11"/>
      <c r="AF53" s="11"/>
      <c r="AG53" s="11"/>
      <c r="AH53" s="11"/>
      <c r="AI53" s="11"/>
      <c r="AJ53" s="155"/>
      <c r="AK53" s="11"/>
    </row>
    <row r="54" spans="1:37" ht="14.4" x14ac:dyDescent="0.3">
      <c r="A54" s="340" t="s">
        <v>622</v>
      </c>
      <c r="B54" s="211" t="s">
        <v>528</v>
      </c>
      <c r="C54" s="230" t="s">
        <v>161</v>
      </c>
      <c r="D54" s="218">
        <v>51</v>
      </c>
      <c r="E54" s="41">
        <v>2973928</v>
      </c>
      <c r="F54" s="41">
        <v>10490002.234696325</v>
      </c>
      <c r="G54" s="41">
        <v>10664957.168195093</v>
      </c>
      <c r="H54" s="41">
        <v>5681017.7309867917</v>
      </c>
      <c r="I54" s="41">
        <v>32610313.407797657</v>
      </c>
      <c r="N54" s="76"/>
      <c r="T54" s="10"/>
      <c r="W54" s="153"/>
      <c r="X54" s="155"/>
      <c r="Z54" s="11"/>
      <c r="AA54" s="156"/>
      <c r="AD54" s="11"/>
      <c r="AE54" s="11"/>
      <c r="AF54" s="11"/>
      <c r="AG54" s="11"/>
      <c r="AH54" s="11"/>
      <c r="AI54" s="11"/>
      <c r="AJ54" s="155"/>
      <c r="AK54" s="11"/>
    </row>
    <row r="55" spans="1:37" ht="14.4" x14ac:dyDescent="0.3">
      <c r="A55" s="340" t="s">
        <v>622</v>
      </c>
      <c r="B55" s="211" t="s">
        <v>529</v>
      </c>
      <c r="C55" s="230" t="s">
        <v>161</v>
      </c>
      <c r="D55" s="218">
        <v>52</v>
      </c>
      <c r="E55" s="41">
        <v>2973928</v>
      </c>
      <c r="F55" s="41">
        <v>10490002.234696325</v>
      </c>
      <c r="G55" s="41">
        <v>10664957.168195093</v>
      </c>
      <c r="H55" s="41">
        <v>5681017.7309867917</v>
      </c>
      <c r="I55" s="41">
        <v>32610313.407797657</v>
      </c>
      <c r="N55" s="76"/>
      <c r="T55" s="10"/>
      <c r="W55" s="153"/>
      <c r="X55" s="155"/>
      <c r="Z55" s="11"/>
      <c r="AA55" s="156"/>
      <c r="AD55" s="11"/>
      <c r="AE55" s="11"/>
      <c r="AF55" s="11"/>
      <c r="AG55" s="11"/>
      <c r="AH55" s="11"/>
      <c r="AI55" s="11"/>
      <c r="AJ55" s="155"/>
      <c r="AK55" s="11"/>
    </row>
    <row r="56" spans="1:37" ht="14.4" x14ac:dyDescent="0.3">
      <c r="A56" s="340" t="s">
        <v>622</v>
      </c>
      <c r="B56" s="211" t="s">
        <v>530</v>
      </c>
      <c r="C56" s="230" t="s">
        <v>161</v>
      </c>
      <c r="D56" s="218">
        <v>53</v>
      </c>
      <c r="E56" s="41">
        <v>2973928</v>
      </c>
      <c r="F56" s="41">
        <v>10490002.234696325</v>
      </c>
      <c r="G56" s="41">
        <v>10664957.168195093</v>
      </c>
      <c r="H56" s="41">
        <v>5681017.7309867917</v>
      </c>
      <c r="I56" s="41">
        <v>32610313.407797657</v>
      </c>
      <c r="N56" s="76"/>
      <c r="T56" s="10"/>
      <c r="W56" s="153"/>
      <c r="X56" s="155"/>
      <c r="Z56" s="11"/>
      <c r="AA56" s="156"/>
      <c r="AD56" s="11"/>
      <c r="AE56" s="11"/>
      <c r="AF56" s="11"/>
      <c r="AG56" s="11"/>
      <c r="AH56" s="11"/>
      <c r="AI56" s="11"/>
      <c r="AJ56" s="155"/>
      <c r="AK56" s="11"/>
    </row>
    <row r="57" spans="1:37" ht="14.4" x14ac:dyDescent="0.3">
      <c r="A57" s="340" t="s">
        <v>622</v>
      </c>
      <c r="B57" s="211" t="s">
        <v>532</v>
      </c>
      <c r="C57" s="230" t="s">
        <v>161</v>
      </c>
      <c r="D57" s="218">
        <v>54</v>
      </c>
      <c r="E57" s="41">
        <v>2973928</v>
      </c>
      <c r="F57" s="41">
        <v>10490002.234696325</v>
      </c>
      <c r="G57" s="41">
        <v>10664957.168195093</v>
      </c>
      <c r="H57" s="41">
        <v>5681017.7309867917</v>
      </c>
      <c r="I57" s="41">
        <v>32610313.407797657</v>
      </c>
      <c r="N57" s="76"/>
      <c r="T57" s="10"/>
      <c r="W57" s="153"/>
      <c r="X57" s="155"/>
      <c r="Z57" s="11"/>
      <c r="AA57" s="156"/>
      <c r="AD57" s="11"/>
      <c r="AE57" s="11"/>
      <c r="AF57" s="11"/>
      <c r="AG57" s="11"/>
      <c r="AH57" s="11"/>
      <c r="AI57" s="11"/>
      <c r="AJ57" s="155"/>
      <c r="AK57" s="11"/>
    </row>
    <row r="58" spans="1:37" ht="14.4" x14ac:dyDescent="0.3">
      <c r="A58" s="340" t="s">
        <v>623</v>
      </c>
      <c r="B58" s="211" t="s">
        <v>505</v>
      </c>
      <c r="C58" s="230" t="s">
        <v>615</v>
      </c>
      <c r="D58" s="218">
        <v>55</v>
      </c>
      <c r="E58" s="41">
        <v>2888322</v>
      </c>
      <c r="F58" s="41">
        <v>5667226.0004925691</v>
      </c>
      <c r="G58" s="41">
        <v>6202259.595084263</v>
      </c>
      <c r="H58" s="41">
        <v>4715558.5585155981</v>
      </c>
      <c r="I58" s="41">
        <v>16076852.601252839</v>
      </c>
      <c r="N58" s="76"/>
      <c r="T58" s="10"/>
      <c r="W58" s="153"/>
      <c r="X58" s="155"/>
      <c r="Z58" s="11"/>
      <c r="AA58" s="156"/>
      <c r="AD58" s="11"/>
      <c r="AE58" s="11"/>
      <c r="AF58" s="11"/>
      <c r="AG58" s="11"/>
      <c r="AH58" s="11"/>
      <c r="AI58" s="11"/>
      <c r="AJ58" s="155"/>
      <c r="AK58" s="11"/>
    </row>
    <row r="59" spans="1:37" ht="14.4" x14ac:dyDescent="0.3">
      <c r="A59" s="340" t="s">
        <v>623</v>
      </c>
      <c r="B59" s="211" t="s">
        <v>513</v>
      </c>
      <c r="C59" s="230" t="s">
        <v>615</v>
      </c>
      <c r="D59" s="218">
        <v>56</v>
      </c>
      <c r="E59" s="41">
        <v>2888322</v>
      </c>
      <c r="F59" s="41">
        <v>5667226.0004925691</v>
      </c>
      <c r="G59" s="41">
        <v>6202259.595084263</v>
      </c>
      <c r="H59" s="41">
        <v>4715558.5585155981</v>
      </c>
      <c r="I59" s="41">
        <v>16076852.601252839</v>
      </c>
      <c r="N59" s="76"/>
      <c r="T59" s="10"/>
      <c r="W59" s="153"/>
      <c r="X59" s="155"/>
      <c r="Z59" s="11"/>
      <c r="AA59" s="156"/>
      <c r="AD59" s="11"/>
      <c r="AE59" s="11"/>
      <c r="AF59" s="11"/>
      <c r="AG59" s="11"/>
      <c r="AH59" s="11"/>
      <c r="AI59" s="11"/>
      <c r="AJ59" s="155"/>
      <c r="AK59" s="11"/>
    </row>
    <row r="60" spans="1:37" ht="14.4" x14ac:dyDescent="0.3">
      <c r="A60" s="340" t="s">
        <v>623</v>
      </c>
      <c r="B60" s="211" t="s">
        <v>517</v>
      </c>
      <c r="C60" s="230" t="s">
        <v>615</v>
      </c>
      <c r="D60" s="218">
        <v>57</v>
      </c>
      <c r="E60" s="41">
        <v>2888322</v>
      </c>
      <c r="F60" s="41">
        <v>5667226.0004925691</v>
      </c>
      <c r="G60" s="41">
        <v>6202259.595084263</v>
      </c>
      <c r="H60" s="41">
        <v>4715558.5585155981</v>
      </c>
      <c r="I60" s="41">
        <v>16076852.601252839</v>
      </c>
      <c r="N60" s="76"/>
      <c r="T60" s="10"/>
      <c r="W60" s="153"/>
      <c r="X60" s="155"/>
      <c r="Z60" s="11"/>
      <c r="AA60" s="156"/>
      <c r="AD60" s="11"/>
      <c r="AE60" s="11"/>
      <c r="AF60" s="11"/>
      <c r="AG60" s="11"/>
      <c r="AH60" s="11"/>
      <c r="AI60" s="11"/>
      <c r="AJ60" s="155"/>
      <c r="AK60" s="11"/>
    </row>
    <row r="61" spans="1:37" ht="14.4" x14ac:dyDescent="0.3">
      <c r="A61" s="340" t="s">
        <v>623</v>
      </c>
      <c r="B61" s="211" t="s">
        <v>518</v>
      </c>
      <c r="C61" s="230" t="s">
        <v>615</v>
      </c>
      <c r="D61" s="218">
        <v>58</v>
      </c>
      <c r="E61" s="41">
        <v>2888322</v>
      </c>
      <c r="F61" s="41">
        <v>5667226.0004925691</v>
      </c>
      <c r="G61" s="41">
        <v>6202259.595084263</v>
      </c>
      <c r="H61" s="41">
        <v>4715558.5585155981</v>
      </c>
      <c r="I61" s="41">
        <v>16076852.601252839</v>
      </c>
      <c r="N61" s="76"/>
      <c r="T61" s="10"/>
      <c r="W61" s="153"/>
      <c r="X61" s="155"/>
      <c r="Z61" s="11"/>
      <c r="AA61" s="156"/>
      <c r="AD61" s="11"/>
      <c r="AE61" s="11"/>
      <c r="AF61" s="11"/>
      <c r="AG61" s="11"/>
      <c r="AH61" s="11"/>
      <c r="AI61" s="11"/>
      <c r="AJ61" s="155"/>
      <c r="AK61" s="11"/>
    </row>
    <row r="62" spans="1:37" ht="14.4" x14ac:dyDescent="0.3">
      <c r="A62" s="340" t="s">
        <v>623</v>
      </c>
      <c r="B62" s="211" t="s">
        <v>522</v>
      </c>
      <c r="C62" s="230" t="s">
        <v>615</v>
      </c>
      <c r="D62" s="218">
        <v>59</v>
      </c>
      <c r="E62" s="41">
        <v>2888322</v>
      </c>
      <c r="F62" s="41">
        <v>5667226.0004925691</v>
      </c>
      <c r="G62" s="41">
        <v>6202259.595084263</v>
      </c>
      <c r="H62" s="41">
        <v>4715558.5585155981</v>
      </c>
      <c r="I62" s="41">
        <v>16076852.601252839</v>
      </c>
      <c r="N62" s="76"/>
      <c r="W62" s="153"/>
      <c r="X62" s="155"/>
      <c r="Z62" s="11"/>
      <c r="AA62" s="156"/>
      <c r="AD62" s="11"/>
      <c r="AE62" s="11"/>
      <c r="AF62" s="11"/>
      <c r="AG62" s="11"/>
      <c r="AH62" s="11"/>
      <c r="AI62" s="11"/>
      <c r="AJ62" s="155"/>
      <c r="AK62" s="11"/>
    </row>
    <row r="63" spans="1:37" ht="14.4" x14ac:dyDescent="0.3">
      <c r="A63" s="340" t="s">
        <v>623</v>
      </c>
      <c r="B63" s="211" t="s">
        <v>523</v>
      </c>
      <c r="C63" s="230" t="s">
        <v>615</v>
      </c>
      <c r="D63" s="218">
        <v>60</v>
      </c>
      <c r="E63" s="41">
        <v>2888322</v>
      </c>
      <c r="F63" s="41">
        <v>5667226.0004925691</v>
      </c>
      <c r="G63" s="41">
        <v>6202259.595084263</v>
      </c>
      <c r="H63" s="41">
        <v>4715558.5585155981</v>
      </c>
      <c r="I63" s="41">
        <v>16076852.601252839</v>
      </c>
      <c r="N63" s="76"/>
      <c r="W63" s="153"/>
      <c r="X63" s="155"/>
      <c r="Z63" s="11"/>
      <c r="AA63" s="156"/>
      <c r="AD63" s="11"/>
      <c r="AE63" s="11"/>
      <c r="AF63" s="11"/>
      <c r="AG63" s="11"/>
      <c r="AH63" s="11"/>
      <c r="AI63" s="11"/>
      <c r="AJ63" s="155"/>
      <c r="AK63" s="11"/>
    </row>
    <row r="64" spans="1:37" ht="14.4" x14ac:dyDescent="0.3">
      <c r="A64" s="340" t="s">
        <v>623</v>
      </c>
      <c r="B64" s="211" t="s">
        <v>524</v>
      </c>
      <c r="C64" s="230" t="s">
        <v>615</v>
      </c>
      <c r="D64" s="218">
        <v>61</v>
      </c>
      <c r="E64" s="41">
        <v>2888322</v>
      </c>
      <c r="F64" s="41">
        <v>5667226.0004925691</v>
      </c>
      <c r="G64" s="41">
        <v>6202259.595084263</v>
      </c>
      <c r="H64" s="41">
        <v>4715558.5585155981</v>
      </c>
      <c r="I64" s="41">
        <v>16076852.601252839</v>
      </c>
      <c r="N64" s="76"/>
      <c r="W64" s="153"/>
      <c r="X64" s="155"/>
      <c r="Z64" s="11"/>
      <c r="AA64" s="156"/>
      <c r="AD64" s="11"/>
      <c r="AE64" s="11"/>
      <c r="AF64" s="11"/>
      <c r="AG64" s="11"/>
      <c r="AH64" s="11"/>
      <c r="AI64" s="11"/>
      <c r="AJ64" s="155"/>
      <c r="AK64" s="11"/>
    </row>
    <row r="65" spans="1:37" ht="14.4" x14ac:dyDescent="0.3">
      <c r="A65" s="340" t="s">
        <v>623</v>
      </c>
      <c r="B65" s="211" t="s">
        <v>530</v>
      </c>
      <c r="C65" s="230" t="s">
        <v>615</v>
      </c>
      <c r="D65" s="218">
        <v>62</v>
      </c>
      <c r="E65" s="41">
        <v>2888322</v>
      </c>
      <c r="F65" s="41">
        <v>5667226.0004925691</v>
      </c>
      <c r="G65" s="41">
        <v>6202259.595084263</v>
      </c>
      <c r="H65" s="41">
        <v>4715558.5585155981</v>
      </c>
      <c r="I65" s="41">
        <v>16076852.601252839</v>
      </c>
      <c r="N65" s="76"/>
      <c r="W65" s="153"/>
      <c r="X65" s="155"/>
      <c r="Z65" s="11"/>
      <c r="AA65" s="156"/>
      <c r="AD65" s="11"/>
      <c r="AE65" s="11"/>
      <c r="AF65" s="11"/>
      <c r="AG65" s="11"/>
      <c r="AH65" s="11"/>
      <c r="AI65" s="11"/>
      <c r="AJ65" s="155"/>
      <c r="AK65" s="11"/>
    </row>
    <row r="66" spans="1:37" ht="14.4" x14ac:dyDescent="0.3">
      <c r="A66" s="340" t="s">
        <v>623</v>
      </c>
      <c r="B66" s="211" t="s">
        <v>505</v>
      </c>
      <c r="C66" s="230" t="s">
        <v>553</v>
      </c>
      <c r="D66" s="218">
        <v>63</v>
      </c>
      <c r="E66" s="41">
        <v>2888322</v>
      </c>
      <c r="F66" s="41">
        <v>5667226.0004925691</v>
      </c>
      <c r="G66" s="41">
        <v>6202259.595084263</v>
      </c>
      <c r="H66" s="41">
        <v>4715558.5585155981</v>
      </c>
      <c r="I66" s="41">
        <v>16076852.601252839</v>
      </c>
      <c r="N66" s="76"/>
      <c r="W66" s="153"/>
      <c r="X66" s="155"/>
      <c r="Z66" s="11"/>
      <c r="AA66" s="156"/>
      <c r="AD66" s="11"/>
      <c r="AE66" s="11"/>
      <c r="AF66" s="11"/>
      <c r="AG66" s="11"/>
      <c r="AH66" s="11"/>
      <c r="AI66" s="11"/>
      <c r="AJ66" s="155"/>
      <c r="AK66" s="11"/>
    </row>
    <row r="67" spans="1:37" ht="14.4" x14ac:dyDescent="0.3">
      <c r="A67" s="340" t="s">
        <v>623</v>
      </c>
      <c r="B67" s="211" t="s">
        <v>509</v>
      </c>
      <c r="C67" s="230" t="s">
        <v>553</v>
      </c>
      <c r="D67" s="218">
        <v>64</v>
      </c>
      <c r="E67" s="41">
        <v>2888322</v>
      </c>
      <c r="F67" s="41">
        <v>5667226.0004925691</v>
      </c>
      <c r="G67" s="41">
        <v>6202259.595084263</v>
      </c>
      <c r="H67" s="41">
        <v>4715558.5585155981</v>
      </c>
      <c r="I67" s="41">
        <v>16076852.601252839</v>
      </c>
      <c r="N67" s="76"/>
      <c r="W67" s="153"/>
      <c r="X67" s="155"/>
      <c r="Z67" s="11"/>
      <c r="AA67" s="156"/>
      <c r="AD67" s="11"/>
      <c r="AE67" s="11"/>
      <c r="AF67" s="11"/>
      <c r="AG67" s="11"/>
      <c r="AH67" s="11"/>
      <c r="AI67" s="11"/>
      <c r="AJ67" s="155"/>
      <c r="AK67" s="11"/>
    </row>
    <row r="68" spans="1:37" ht="14.4" x14ac:dyDescent="0.3">
      <c r="A68" s="340" t="s">
        <v>623</v>
      </c>
      <c r="B68" s="211" t="s">
        <v>513</v>
      </c>
      <c r="C68" s="230" t="s">
        <v>553</v>
      </c>
      <c r="D68" s="218">
        <v>65</v>
      </c>
      <c r="E68" s="41">
        <v>2888322</v>
      </c>
      <c r="F68" s="41">
        <v>5667226.0004925691</v>
      </c>
      <c r="G68" s="41">
        <v>6202259.595084263</v>
      </c>
      <c r="H68" s="41">
        <v>4715558.5585155981</v>
      </c>
      <c r="I68" s="41">
        <v>16076852.601252839</v>
      </c>
      <c r="N68" s="76"/>
      <c r="W68" s="153"/>
      <c r="X68" s="155"/>
      <c r="Z68" s="11"/>
      <c r="AA68" s="156"/>
      <c r="AD68" s="11"/>
      <c r="AE68" s="11"/>
      <c r="AF68" s="11"/>
      <c r="AG68" s="11"/>
      <c r="AH68" s="11"/>
      <c r="AI68" s="11"/>
      <c r="AJ68" s="155"/>
      <c r="AK68" s="11"/>
    </row>
    <row r="69" spans="1:37" ht="14.4" x14ac:dyDescent="0.3">
      <c r="A69" s="340" t="s">
        <v>623</v>
      </c>
      <c r="B69" s="211" t="s">
        <v>523</v>
      </c>
      <c r="C69" s="230" t="s">
        <v>553</v>
      </c>
      <c r="D69" s="218">
        <v>66</v>
      </c>
      <c r="E69" s="41">
        <v>2888322</v>
      </c>
      <c r="F69" s="41">
        <v>5667226.0004925691</v>
      </c>
      <c r="G69" s="41">
        <v>6202259.595084263</v>
      </c>
      <c r="H69" s="41">
        <v>4715558.5585155981</v>
      </c>
      <c r="I69" s="41">
        <v>16076852.601252839</v>
      </c>
      <c r="N69" s="76"/>
      <c r="W69" s="153"/>
      <c r="X69" s="155"/>
      <c r="Z69" s="11"/>
      <c r="AA69" s="156"/>
      <c r="AD69" s="11"/>
      <c r="AE69" s="11"/>
      <c r="AF69" s="11"/>
      <c r="AG69" s="11"/>
      <c r="AH69" s="11"/>
      <c r="AI69" s="11"/>
      <c r="AJ69" s="155"/>
      <c r="AK69" s="11"/>
    </row>
    <row r="70" spans="1:37" ht="14.4" x14ac:dyDescent="0.3">
      <c r="A70" s="340" t="s">
        <v>623</v>
      </c>
      <c r="B70" s="211" t="s">
        <v>524</v>
      </c>
      <c r="C70" s="230" t="s">
        <v>553</v>
      </c>
      <c r="D70" s="218">
        <v>67</v>
      </c>
      <c r="E70" s="41">
        <v>2888322</v>
      </c>
      <c r="F70" s="41">
        <v>5667226.0004925691</v>
      </c>
      <c r="G70" s="41">
        <v>6202259.595084263</v>
      </c>
      <c r="H70" s="41">
        <v>4715558.5585155981</v>
      </c>
      <c r="I70" s="41">
        <v>16076852.601252839</v>
      </c>
      <c r="N70" s="76"/>
      <c r="W70" s="153"/>
      <c r="X70" s="155"/>
      <c r="Z70" s="11"/>
      <c r="AA70" s="156"/>
      <c r="AD70" s="11"/>
      <c r="AE70" s="11"/>
      <c r="AF70" s="11"/>
      <c r="AG70" s="11"/>
      <c r="AH70" s="11"/>
      <c r="AI70" s="11"/>
      <c r="AJ70" s="155"/>
      <c r="AK70" s="11"/>
    </row>
    <row r="71" spans="1:37" ht="14.4" x14ac:dyDescent="0.3">
      <c r="A71" s="340" t="s">
        <v>623</v>
      </c>
      <c r="B71" s="211" t="s">
        <v>530</v>
      </c>
      <c r="C71" s="230" t="s">
        <v>553</v>
      </c>
      <c r="D71" s="218">
        <v>68</v>
      </c>
      <c r="E71" s="41">
        <v>2888322</v>
      </c>
      <c r="F71" s="41">
        <v>5667226.0004925691</v>
      </c>
      <c r="G71" s="41">
        <v>6202259.595084263</v>
      </c>
      <c r="H71" s="41">
        <v>4715558.5585155981</v>
      </c>
      <c r="I71" s="41">
        <v>16076852.601252839</v>
      </c>
      <c r="N71" s="76"/>
      <c r="W71" s="153"/>
      <c r="X71" s="155"/>
      <c r="Z71" s="11"/>
      <c r="AA71" s="156"/>
      <c r="AD71" s="11"/>
      <c r="AE71" s="11"/>
      <c r="AF71" s="11"/>
      <c r="AG71" s="11"/>
      <c r="AH71" s="11"/>
      <c r="AI71" s="11"/>
      <c r="AJ71" s="155"/>
      <c r="AK71" s="11"/>
    </row>
    <row r="72" spans="1:37" ht="14.4" x14ac:dyDescent="0.3">
      <c r="A72" s="340" t="s">
        <v>623</v>
      </c>
      <c r="B72" s="211" t="s">
        <v>500</v>
      </c>
      <c r="C72" s="230" t="s">
        <v>161</v>
      </c>
      <c r="D72" s="218">
        <v>69</v>
      </c>
      <c r="E72" s="41">
        <v>2888322</v>
      </c>
      <c r="F72" s="41">
        <v>5667226.0004925691</v>
      </c>
      <c r="G72" s="41">
        <v>6202259.595084263</v>
      </c>
      <c r="H72" s="41">
        <v>4715558.5585155981</v>
      </c>
      <c r="I72" s="41">
        <v>16076852.601252839</v>
      </c>
      <c r="N72" s="76"/>
      <c r="W72" s="153"/>
      <c r="X72" s="155"/>
      <c r="Z72" s="11"/>
      <c r="AA72" s="156"/>
      <c r="AD72" s="11"/>
      <c r="AE72" s="11"/>
      <c r="AF72" s="11"/>
      <c r="AG72" s="11"/>
      <c r="AH72" s="11"/>
      <c r="AI72" s="11"/>
      <c r="AJ72" s="155"/>
      <c r="AK72" s="11"/>
    </row>
    <row r="73" spans="1:37" ht="14.4" x14ac:dyDescent="0.3">
      <c r="A73" s="340" t="s">
        <v>623</v>
      </c>
      <c r="B73" s="211" t="s">
        <v>502</v>
      </c>
      <c r="C73" s="230" t="s">
        <v>161</v>
      </c>
      <c r="D73" s="218">
        <v>70</v>
      </c>
      <c r="E73" s="41">
        <v>2888322</v>
      </c>
      <c r="F73" s="41">
        <v>5667226.0004925691</v>
      </c>
      <c r="G73" s="41">
        <v>6202259.595084263</v>
      </c>
      <c r="H73" s="41">
        <v>4715558.5585155981</v>
      </c>
      <c r="I73" s="41">
        <v>16076852.601252839</v>
      </c>
      <c r="N73" s="76"/>
      <c r="W73" s="153"/>
      <c r="X73" s="155"/>
      <c r="Z73" s="11"/>
      <c r="AA73" s="156"/>
      <c r="AD73" s="11"/>
      <c r="AE73" s="11"/>
      <c r="AF73" s="11"/>
      <c r="AG73" s="11"/>
      <c r="AH73" s="11"/>
      <c r="AI73" s="11"/>
      <c r="AJ73" s="155"/>
      <c r="AK73" s="11"/>
    </row>
    <row r="74" spans="1:37" ht="14.4" x14ac:dyDescent="0.3">
      <c r="A74" s="340" t="s">
        <v>623</v>
      </c>
      <c r="B74" s="211" t="s">
        <v>505</v>
      </c>
      <c r="C74" s="230" t="s">
        <v>161</v>
      </c>
      <c r="D74" s="218">
        <v>71</v>
      </c>
      <c r="E74" s="41">
        <v>2888322</v>
      </c>
      <c r="F74" s="41">
        <v>5667226.0004925691</v>
      </c>
      <c r="G74" s="41">
        <v>6202259.595084263</v>
      </c>
      <c r="H74" s="41">
        <v>4715558.5585155981</v>
      </c>
      <c r="I74" s="41">
        <v>16076852.601252839</v>
      </c>
      <c r="N74" s="76"/>
      <c r="W74" s="153"/>
      <c r="X74" s="155"/>
      <c r="Z74" s="11"/>
      <c r="AA74" s="156"/>
      <c r="AD74" s="11"/>
      <c r="AE74" s="11"/>
      <c r="AF74" s="11"/>
      <c r="AG74" s="11"/>
      <c r="AH74" s="11"/>
      <c r="AI74" s="11"/>
      <c r="AJ74" s="155"/>
      <c r="AK74" s="11"/>
    </row>
    <row r="75" spans="1:37" ht="14.4" x14ac:dyDescent="0.3">
      <c r="A75" s="340" t="s">
        <v>623</v>
      </c>
      <c r="B75" s="211" t="s">
        <v>518</v>
      </c>
      <c r="C75" s="230" t="s">
        <v>161</v>
      </c>
      <c r="D75" s="218">
        <v>72</v>
      </c>
      <c r="E75" s="41">
        <v>2888322</v>
      </c>
      <c r="F75" s="41">
        <v>5667226.0004925691</v>
      </c>
      <c r="G75" s="41">
        <v>6202259.595084263</v>
      </c>
      <c r="H75" s="41">
        <v>4715558.5585155981</v>
      </c>
      <c r="I75" s="41">
        <v>16076852.601252839</v>
      </c>
      <c r="N75" s="76"/>
      <c r="W75" s="153"/>
      <c r="X75" s="155"/>
      <c r="Z75" s="11"/>
      <c r="AA75" s="156"/>
      <c r="AD75" s="11"/>
      <c r="AE75" s="11"/>
      <c r="AF75" s="11"/>
      <c r="AG75" s="11"/>
      <c r="AH75" s="11"/>
      <c r="AI75" s="11"/>
      <c r="AJ75" s="155"/>
      <c r="AK75" s="11"/>
    </row>
    <row r="76" spans="1:37" ht="14.4" x14ac:dyDescent="0.3">
      <c r="A76" s="340" t="s">
        <v>623</v>
      </c>
      <c r="B76" s="211" t="s">
        <v>530</v>
      </c>
      <c r="C76" s="230" t="s">
        <v>161</v>
      </c>
      <c r="D76" s="218">
        <v>73</v>
      </c>
      <c r="E76" s="41">
        <v>2888322</v>
      </c>
      <c r="F76" s="41">
        <v>5667226.0004925691</v>
      </c>
      <c r="G76" s="41">
        <v>6202259.595084263</v>
      </c>
      <c r="H76" s="41">
        <v>4715558.5585155981</v>
      </c>
      <c r="I76" s="41">
        <v>16076852.601252839</v>
      </c>
      <c r="N76" s="76"/>
      <c r="W76" s="153"/>
      <c r="X76" s="155"/>
      <c r="Z76" s="11"/>
      <c r="AA76" s="156"/>
      <c r="AD76" s="11"/>
      <c r="AE76" s="11"/>
      <c r="AF76" s="11"/>
      <c r="AG76" s="11"/>
      <c r="AH76" s="11"/>
      <c r="AI76" s="11"/>
      <c r="AJ76" s="155"/>
      <c r="AK76" s="11"/>
    </row>
    <row r="77" spans="1:37" ht="14.4" x14ac:dyDescent="0.3">
      <c r="A77" s="340" t="s">
        <v>624</v>
      </c>
      <c r="B77" s="211" t="s">
        <v>532</v>
      </c>
      <c r="C77" s="230" t="s">
        <v>615</v>
      </c>
      <c r="D77" s="218">
        <v>74</v>
      </c>
      <c r="E77" s="41">
        <v>375228</v>
      </c>
      <c r="F77" s="41">
        <v>2522880.5433778223</v>
      </c>
      <c r="G77" s="41">
        <v>2078701.3920524793</v>
      </c>
      <c r="H77" s="41">
        <v>1054046.8736633654</v>
      </c>
      <c r="I77" s="41">
        <v>9438877.8455343433</v>
      </c>
      <c r="N77" s="76"/>
      <c r="W77" s="153"/>
      <c r="X77" s="155"/>
      <c r="Z77" s="11"/>
      <c r="AA77" s="156"/>
      <c r="AD77" s="11"/>
      <c r="AE77" s="11"/>
      <c r="AF77" s="11"/>
      <c r="AG77" s="11"/>
      <c r="AH77" s="11"/>
      <c r="AI77" s="11"/>
      <c r="AJ77" s="155"/>
      <c r="AK77" s="11"/>
    </row>
    <row r="78" spans="1:37" ht="14.4" x14ac:dyDescent="0.3">
      <c r="A78" s="340" t="s">
        <v>624</v>
      </c>
      <c r="B78" s="211" t="s">
        <v>490</v>
      </c>
      <c r="C78" s="230" t="s">
        <v>553</v>
      </c>
      <c r="D78" s="218">
        <v>75</v>
      </c>
      <c r="E78" s="41">
        <v>375228</v>
      </c>
      <c r="F78" s="41">
        <v>2522880.5433778223</v>
      </c>
      <c r="G78" s="41">
        <v>2078701.3920524793</v>
      </c>
      <c r="H78" s="41">
        <v>1054046.8736633654</v>
      </c>
      <c r="I78" s="41">
        <v>9438877.8455343433</v>
      </c>
      <c r="N78" s="76"/>
      <c r="W78" s="153"/>
      <c r="X78" s="155"/>
      <c r="Z78" s="11"/>
      <c r="AA78" s="156"/>
      <c r="AD78" s="11"/>
      <c r="AE78" s="11"/>
      <c r="AF78" s="11"/>
      <c r="AG78" s="11"/>
      <c r="AH78" s="11"/>
      <c r="AI78" s="11"/>
      <c r="AJ78" s="155"/>
      <c r="AK78" s="11"/>
    </row>
    <row r="79" spans="1:37" ht="14.4" x14ac:dyDescent="0.3">
      <c r="A79" s="340" t="s">
        <v>624</v>
      </c>
      <c r="B79" s="211" t="s">
        <v>522</v>
      </c>
      <c r="C79" s="230" t="s">
        <v>553</v>
      </c>
      <c r="D79" s="218">
        <v>76</v>
      </c>
      <c r="E79" s="41">
        <v>375228</v>
      </c>
      <c r="F79" s="41">
        <v>2522880.5433778223</v>
      </c>
      <c r="G79" s="41">
        <v>2078701.3920524793</v>
      </c>
      <c r="H79" s="41">
        <v>1054046.8736633654</v>
      </c>
      <c r="I79" s="41">
        <v>9438877.8455343433</v>
      </c>
      <c r="N79" s="76"/>
      <c r="W79" s="153"/>
      <c r="X79" s="155"/>
      <c r="Z79" s="11"/>
      <c r="AA79" s="156"/>
      <c r="AD79" s="11"/>
      <c r="AE79" s="11"/>
      <c r="AF79" s="11"/>
      <c r="AG79" s="11"/>
      <c r="AH79" s="11"/>
      <c r="AI79" s="11"/>
      <c r="AJ79" s="155"/>
      <c r="AK79" s="11"/>
    </row>
    <row r="80" spans="1:37" ht="14.4" x14ac:dyDescent="0.3">
      <c r="A80" s="340" t="s">
        <v>624</v>
      </c>
      <c r="B80" s="211" t="s">
        <v>523</v>
      </c>
      <c r="C80" s="230" t="s">
        <v>553</v>
      </c>
      <c r="D80" s="218">
        <v>77</v>
      </c>
      <c r="E80" s="41">
        <v>375228</v>
      </c>
      <c r="F80" s="41">
        <v>2522880.5433778223</v>
      </c>
      <c r="G80" s="41">
        <v>2078701.3920524793</v>
      </c>
      <c r="H80" s="41">
        <v>1054046.8736633654</v>
      </c>
      <c r="I80" s="41">
        <v>9438877.8455343433</v>
      </c>
      <c r="N80" s="76"/>
      <c r="W80" s="153"/>
      <c r="X80" s="155"/>
      <c r="Z80" s="11"/>
      <c r="AA80" s="156"/>
      <c r="AD80" s="11"/>
      <c r="AE80" s="11"/>
      <c r="AF80" s="11"/>
      <c r="AG80" s="11"/>
      <c r="AH80" s="11"/>
      <c r="AI80" s="11"/>
      <c r="AJ80" s="155"/>
      <c r="AK80" s="11"/>
    </row>
    <row r="81" spans="1:37" ht="14.4" x14ac:dyDescent="0.3">
      <c r="A81" s="340" t="s">
        <v>624</v>
      </c>
      <c r="B81" s="211" t="s">
        <v>527</v>
      </c>
      <c r="C81" s="230" t="s">
        <v>553</v>
      </c>
      <c r="D81" s="218">
        <v>78</v>
      </c>
      <c r="E81" s="41">
        <v>375228</v>
      </c>
      <c r="F81" s="41">
        <v>2522880.5433778223</v>
      </c>
      <c r="G81" s="41">
        <v>2078701.3920524793</v>
      </c>
      <c r="H81" s="41">
        <v>1054046.8736633654</v>
      </c>
      <c r="I81" s="41">
        <v>9438877.8455343433</v>
      </c>
      <c r="N81" s="76"/>
      <c r="W81" s="153"/>
      <c r="X81" s="155"/>
      <c r="Z81" s="11"/>
      <c r="AA81" s="156"/>
      <c r="AD81" s="11"/>
      <c r="AE81" s="11"/>
      <c r="AF81" s="11"/>
      <c r="AG81" s="11"/>
      <c r="AH81" s="11"/>
      <c r="AI81" s="11"/>
      <c r="AJ81" s="155"/>
      <c r="AK81" s="11"/>
    </row>
    <row r="82" spans="1:37" ht="14.4" x14ac:dyDescent="0.3">
      <c r="A82" s="340" t="s">
        <v>624</v>
      </c>
      <c r="B82" s="211" t="s">
        <v>530</v>
      </c>
      <c r="C82" s="230" t="s">
        <v>553</v>
      </c>
      <c r="D82" s="218">
        <v>79</v>
      </c>
      <c r="E82" s="41">
        <v>375228</v>
      </c>
      <c r="F82" s="41">
        <v>2522880.5433778223</v>
      </c>
      <c r="G82" s="41">
        <v>2078701.3920524793</v>
      </c>
      <c r="H82" s="41">
        <v>1054046.8736633654</v>
      </c>
      <c r="I82" s="41">
        <v>9438877.8455343433</v>
      </c>
      <c r="N82" s="76"/>
      <c r="W82" s="153"/>
      <c r="X82" s="155"/>
      <c r="Z82" s="11"/>
      <c r="AA82" s="156"/>
      <c r="AD82" s="11"/>
      <c r="AE82" s="11"/>
      <c r="AF82" s="11"/>
      <c r="AG82" s="11"/>
      <c r="AH82" s="11"/>
      <c r="AI82" s="11"/>
      <c r="AJ82" s="155"/>
      <c r="AK82" s="11"/>
    </row>
    <row r="83" spans="1:37" ht="14.4" x14ac:dyDescent="0.3">
      <c r="A83" s="340" t="s">
        <v>624</v>
      </c>
      <c r="B83" s="211" t="s">
        <v>532</v>
      </c>
      <c r="C83" s="230" t="s">
        <v>553</v>
      </c>
      <c r="D83" s="218">
        <v>80</v>
      </c>
      <c r="E83" s="41">
        <v>375228</v>
      </c>
      <c r="F83" s="41">
        <v>2522880.5433778223</v>
      </c>
      <c r="G83" s="41">
        <v>2078701.3920524793</v>
      </c>
      <c r="H83" s="41">
        <v>1054046.8736633654</v>
      </c>
      <c r="I83" s="41">
        <v>9438877.8455343433</v>
      </c>
      <c r="N83" s="76"/>
      <c r="W83" s="153"/>
      <c r="X83" s="155"/>
      <c r="Z83" s="11"/>
      <c r="AA83" s="156"/>
      <c r="AD83" s="11"/>
      <c r="AE83" s="11"/>
      <c r="AF83" s="11"/>
      <c r="AG83" s="11"/>
      <c r="AH83" s="11"/>
      <c r="AI83" s="11"/>
      <c r="AJ83" s="155"/>
      <c r="AK83" s="11"/>
    </row>
    <row r="84" spans="1:37" ht="14.4" x14ac:dyDescent="0.3">
      <c r="A84" s="340" t="s">
        <v>625</v>
      </c>
      <c r="B84" s="211" t="s">
        <v>500</v>
      </c>
      <c r="C84" s="230" t="s">
        <v>165</v>
      </c>
      <c r="D84" s="218">
        <v>81</v>
      </c>
      <c r="E84" s="41">
        <v>2019933</v>
      </c>
      <c r="F84" s="41">
        <v>7776178.1920363121</v>
      </c>
      <c r="G84" s="41">
        <v>7121561.4780565351</v>
      </c>
      <c r="H84" s="41">
        <v>3921741.4689719356</v>
      </c>
      <c r="I84" s="41">
        <v>13313733.389178969</v>
      </c>
      <c r="N84" s="76"/>
      <c r="W84" s="153"/>
      <c r="X84" s="155"/>
      <c r="Z84" s="11"/>
      <c r="AA84" s="156"/>
      <c r="AD84" s="11"/>
      <c r="AE84" s="11"/>
      <c r="AF84" s="11"/>
      <c r="AG84" s="11"/>
      <c r="AH84" s="11"/>
      <c r="AI84" s="11"/>
      <c r="AJ84" s="155"/>
      <c r="AK84" s="11"/>
    </row>
    <row r="85" spans="1:37" ht="14.4" x14ac:dyDescent="0.3">
      <c r="A85" s="340" t="s">
        <v>625</v>
      </c>
      <c r="B85" s="211" t="s">
        <v>528</v>
      </c>
      <c r="C85" s="230" t="s">
        <v>165</v>
      </c>
      <c r="D85" s="218">
        <v>82</v>
      </c>
      <c r="E85" s="41">
        <v>2019933</v>
      </c>
      <c r="F85" s="41">
        <v>7776178.1920363121</v>
      </c>
      <c r="G85" s="41">
        <v>7121561.4780565351</v>
      </c>
      <c r="H85" s="41">
        <v>3921741.4689719356</v>
      </c>
      <c r="I85" s="41">
        <v>13313733.389178969</v>
      </c>
      <c r="N85" s="76"/>
      <c r="W85" s="153"/>
      <c r="X85" s="155"/>
      <c r="Z85" s="11"/>
      <c r="AA85" s="156"/>
      <c r="AD85" s="11"/>
      <c r="AE85" s="11"/>
      <c r="AF85" s="11"/>
      <c r="AG85" s="11"/>
      <c r="AH85" s="11"/>
      <c r="AI85" s="11"/>
      <c r="AJ85" s="155"/>
      <c r="AK85" s="11"/>
    </row>
    <row r="86" spans="1:37" ht="14.4" x14ac:dyDescent="0.3">
      <c r="A86" s="340" t="s">
        <v>625</v>
      </c>
      <c r="B86" s="211" t="s">
        <v>529</v>
      </c>
      <c r="C86" s="230" t="s">
        <v>165</v>
      </c>
      <c r="D86" s="218">
        <v>83</v>
      </c>
      <c r="E86" s="41">
        <v>2019933</v>
      </c>
      <c r="F86" s="41">
        <v>7776178.1920363121</v>
      </c>
      <c r="G86" s="41">
        <v>7121561.4780565351</v>
      </c>
      <c r="H86" s="41">
        <v>3921741.4689719356</v>
      </c>
      <c r="I86" s="41">
        <v>13313733.389178969</v>
      </c>
      <c r="N86" s="76"/>
      <c r="W86" s="153"/>
      <c r="X86" s="155"/>
      <c r="Z86" s="11"/>
      <c r="AA86" s="156"/>
      <c r="AD86" s="11"/>
      <c r="AE86" s="11"/>
      <c r="AF86" s="11"/>
      <c r="AG86" s="11"/>
      <c r="AH86" s="11"/>
      <c r="AI86" s="11"/>
      <c r="AJ86" s="155"/>
      <c r="AK86" s="11"/>
    </row>
    <row r="87" spans="1:37" ht="14.4" x14ac:dyDescent="0.3">
      <c r="A87" s="340" t="s">
        <v>625</v>
      </c>
      <c r="B87" s="211" t="s">
        <v>489</v>
      </c>
      <c r="C87" s="230" t="s">
        <v>161</v>
      </c>
      <c r="D87" s="218">
        <v>84</v>
      </c>
      <c r="E87" s="41">
        <v>2019933</v>
      </c>
      <c r="F87" s="41">
        <v>7776178.1920363121</v>
      </c>
      <c r="G87" s="41">
        <v>7121561.4780565351</v>
      </c>
      <c r="H87" s="41">
        <v>3921741.4689719356</v>
      </c>
      <c r="I87" s="41">
        <v>13313733.389178969</v>
      </c>
      <c r="N87" s="76"/>
      <c r="W87" s="153"/>
      <c r="X87" s="155"/>
      <c r="Z87" s="11"/>
      <c r="AA87" s="156"/>
      <c r="AD87" s="11"/>
      <c r="AE87" s="11"/>
      <c r="AF87" s="11"/>
      <c r="AG87" s="11"/>
      <c r="AH87" s="11"/>
      <c r="AI87" s="11"/>
      <c r="AJ87" s="155"/>
      <c r="AK87" s="11"/>
    </row>
    <row r="88" spans="1:37" ht="14.4" x14ac:dyDescent="0.3">
      <c r="A88" s="340" t="s">
        <v>625</v>
      </c>
      <c r="B88" s="211" t="s">
        <v>493</v>
      </c>
      <c r="C88" s="230" t="s">
        <v>161</v>
      </c>
      <c r="D88" s="218">
        <v>85</v>
      </c>
      <c r="E88" s="41">
        <v>2019933</v>
      </c>
      <c r="F88" s="41">
        <v>7776178.1920363121</v>
      </c>
      <c r="G88" s="41">
        <v>7121561.4780565351</v>
      </c>
      <c r="H88" s="41">
        <v>3921741.4689719356</v>
      </c>
      <c r="I88" s="41">
        <v>13313733.389178969</v>
      </c>
      <c r="N88" s="76"/>
      <c r="W88" s="153"/>
      <c r="X88" s="155"/>
      <c r="Z88" s="11"/>
      <c r="AA88" s="156"/>
      <c r="AD88" s="11"/>
      <c r="AE88" s="11"/>
      <c r="AF88" s="11"/>
      <c r="AG88" s="11"/>
      <c r="AH88" s="11"/>
      <c r="AI88" s="11"/>
      <c r="AJ88" s="155"/>
      <c r="AK88" s="11"/>
    </row>
    <row r="89" spans="1:37" ht="14.4" x14ac:dyDescent="0.3">
      <c r="A89" s="340" t="s">
        <v>625</v>
      </c>
      <c r="B89" s="211" t="s">
        <v>495</v>
      </c>
      <c r="C89" s="230" t="s">
        <v>161</v>
      </c>
      <c r="D89" s="218">
        <v>86</v>
      </c>
      <c r="E89" s="41">
        <v>2019933</v>
      </c>
      <c r="F89" s="41">
        <v>7776178.1920363121</v>
      </c>
      <c r="G89" s="41">
        <v>7121561.4780565351</v>
      </c>
      <c r="H89" s="41">
        <v>3921741.4689719356</v>
      </c>
      <c r="I89" s="41">
        <v>13313733.389178969</v>
      </c>
      <c r="N89" s="76"/>
      <c r="W89" s="153"/>
      <c r="X89" s="155"/>
      <c r="Z89" s="11"/>
      <c r="AA89" s="156"/>
      <c r="AD89" s="11"/>
      <c r="AE89" s="11"/>
      <c r="AF89" s="11"/>
      <c r="AG89" s="11"/>
      <c r="AH89" s="11"/>
      <c r="AI89" s="11"/>
      <c r="AJ89" s="155"/>
      <c r="AK89" s="11"/>
    </row>
    <row r="90" spans="1:37" ht="14.4" x14ac:dyDescent="0.3">
      <c r="A90" s="340" t="s">
        <v>625</v>
      </c>
      <c r="B90" s="211" t="s">
        <v>500</v>
      </c>
      <c r="C90" s="230" t="s">
        <v>161</v>
      </c>
      <c r="D90" s="218">
        <v>87</v>
      </c>
      <c r="E90" s="41">
        <v>2019933</v>
      </c>
      <c r="F90" s="41">
        <v>7776178.1920363121</v>
      </c>
      <c r="G90" s="41">
        <v>7121561.4780565351</v>
      </c>
      <c r="H90" s="41">
        <v>3921741.4689719356</v>
      </c>
      <c r="I90" s="41">
        <v>13313733.389178969</v>
      </c>
      <c r="N90" s="76"/>
      <c r="W90" s="153"/>
      <c r="X90" s="155"/>
      <c r="Z90" s="11"/>
      <c r="AA90" s="156"/>
      <c r="AD90" s="11"/>
      <c r="AE90" s="11"/>
      <c r="AF90" s="11"/>
      <c r="AG90" s="11"/>
      <c r="AH90" s="11"/>
      <c r="AI90" s="11"/>
      <c r="AJ90" s="155"/>
      <c r="AK90" s="11"/>
    </row>
    <row r="91" spans="1:37" ht="14.4" x14ac:dyDescent="0.3">
      <c r="A91" s="340" t="s">
        <v>625</v>
      </c>
      <c r="B91" s="211" t="s">
        <v>502</v>
      </c>
      <c r="C91" s="230" t="s">
        <v>161</v>
      </c>
      <c r="D91" s="218">
        <v>88</v>
      </c>
      <c r="E91" s="41">
        <v>2019933</v>
      </c>
      <c r="F91" s="41">
        <v>7776178.1920363121</v>
      </c>
      <c r="G91" s="41">
        <v>7121561.4780565351</v>
      </c>
      <c r="H91" s="41">
        <v>3921741.4689719356</v>
      </c>
      <c r="I91" s="41">
        <v>13313733.389178969</v>
      </c>
      <c r="N91" s="76"/>
      <c r="W91" s="153"/>
      <c r="X91" s="155"/>
      <c r="Z91" s="11"/>
      <c r="AA91" s="156"/>
      <c r="AD91" s="11"/>
      <c r="AE91" s="11"/>
      <c r="AF91" s="11"/>
      <c r="AG91" s="11"/>
      <c r="AH91" s="11"/>
      <c r="AI91" s="11"/>
      <c r="AJ91" s="155"/>
      <c r="AK91" s="11"/>
    </row>
    <row r="92" spans="1:37" ht="14.4" x14ac:dyDescent="0.3">
      <c r="A92" s="340" t="s">
        <v>625</v>
      </c>
      <c r="B92" s="211" t="s">
        <v>505</v>
      </c>
      <c r="C92" s="230" t="s">
        <v>161</v>
      </c>
      <c r="D92" s="218">
        <v>89</v>
      </c>
      <c r="E92" s="41">
        <v>2019933</v>
      </c>
      <c r="F92" s="41">
        <v>7776178.1920363121</v>
      </c>
      <c r="G92" s="41">
        <v>7121561.4780565351</v>
      </c>
      <c r="H92" s="41">
        <v>3921741.4689719356</v>
      </c>
      <c r="I92" s="41">
        <v>13313733.389178969</v>
      </c>
      <c r="N92" s="76"/>
      <c r="W92" s="153"/>
      <c r="X92" s="155"/>
      <c r="Z92" s="11"/>
      <c r="AA92" s="156"/>
      <c r="AD92" s="11"/>
      <c r="AE92" s="11"/>
      <c r="AF92" s="11"/>
      <c r="AG92" s="11"/>
      <c r="AH92" s="11"/>
      <c r="AI92" s="11"/>
      <c r="AJ92" s="155"/>
      <c r="AK92" s="11"/>
    </row>
    <row r="93" spans="1:37" ht="14.4" x14ac:dyDescent="0.3">
      <c r="A93" s="340" t="s">
        <v>625</v>
      </c>
      <c r="B93" s="211" t="s">
        <v>507</v>
      </c>
      <c r="C93" s="230" t="s">
        <v>161</v>
      </c>
      <c r="D93" s="218">
        <v>90</v>
      </c>
      <c r="E93" s="41">
        <v>2019933</v>
      </c>
      <c r="F93" s="41">
        <v>7776178.1920363121</v>
      </c>
      <c r="G93" s="41">
        <v>7121561.4780565351</v>
      </c>
      <c r="H93" s="41">
        <v>3921741.4689719356</v>
      </c>
      <c r="I93" s="41">
        <v>13313733.389178969</v>
      </c>
      <c r="N93" s="76"/>
      <c r="W93" s="153"/>
      <c r="X93" s="155"/>
      <c r="Z93" s="11"/>
      <c r="AA93" s="156"/>
      <c r="AD93" s="11"/>
      <c r="AE93" s="11"/>
      <c r="AF93" s="11"/>
      <c r="AG93" s="11"/>
      <c r="AH93" s="11"/>
      <c r="AI93" s="11"/>
      <c r="AJ93" s="155"/>
      <c r="AK93" s="11"/>
    </row>
    <row r="94" spans="1:37" ht="14.4" x14ac:dyDescent="0.3">
      <c r="A94" s="340" t="s">
        <v>625</v>
      </c>
      <c r="B94" s="211" t="s">
        <v>508</v>
      </c>
      <c r="C94" s="230" t="s">
        <v>161</v>
      </c>
      <c r="D94" s="218">
        <v>91</v>
      </c>
      <c r="E94" s="41">
        <v>2019933</v>
      </c>
      <c r="F94" s="41">
        <v>7776178.1920363121</v>
      </c>
      <c r="G94" s="41">
        <v>7121561.4780565351</v>
      </c>
      <c r="H94" s="41">
        <v>3921741.4689719356</v>
      </c>
      <c r="I94" s="41">
        <v>13313733.389178969</v>
      </c>
      <c r="N94" s="76"/>
      <c r="W94" s="153"/>
      <c r="X94" s="155"/>
      <c r="Z94" s="11"/>
      <c r="AA94" s="156"/>
      <c r="AD94" s="11"/>
      <c r="AE94" s="11"/>
      <c r="AF94" s="11"/>
      <c r="AG94" s="11"/>
      <c r="AH94" s="11"/>
      <c r="AI94" s="11"/>
      <c r="AJ94" s="155"/>
      <c r="AK94" s="11"/>
    </row>
    <row r="95" spans="1:37" ht="14.4" x14ac:dyDescent="0.3">
      <c r="A95" s="340" t="s">
        <v>625</v>
      </c>
      <c r="B95" s="211" t="s">
        <v>511</v>
      </c>
      <c r="C95" s="230" t="s">
        <v>161</v>
      </c>
      <c r="D95" s="218">
        <v>92</v>
      </c>
      <c r="E95" s="41">
        <v>2019933</v>
      </c>
      <c r="F95" s="41">
        <v>7776178.1920363121</v>
      </c>
      <c r="G95" s="41">
        <v>7121561.4780565351</v>
      </c>
      <c r="H95" s="41">
        <v>3921741.4689719356</v>
      </c>
      <c r="I95" s="41">
        <v>13313733.389178969</v>
      </c>
      <c r="N95" s="76"/>
      <c r="W95" s="153"/>
      <c r="X95" s="155"/>
      <c r="Z95" s="11"/>
      <c r="AA95" s="156"/>
      <c r="AD95" s="11"/>
      <c r="AE95" s="11"/>
      <c r="AF95" s="11"/>
      <c r="AG95" s="11"/>
      <c r="AH95" s="11"/>
      <c r="AI95" s="11"/>
      <c r="AJ95" s="155"/>
      <c r="AK95" s="11"/>
    </row>
    <row r="96" spans="1:37" ht="14.4" x14ac:dyDescent="0.3">
      <c r="A96" s="340" t="s">
        <v>625</v>
      </c>
      <c r="B96" s="211" t="s">
        <v>512</v>
      </c>
      <c r="C96" s="230" t="s">
        <v>161</v>
      </c>
      <c r="D96" s="218">
        <v>93</v>
      </c>
      <c r="E96" s="41">
        <v>2019933</v>
      </c>
      <c r="F96" s="41">
        <v>7776178.1920363121</v>
      </c>
      <c r="G96" s="41">
        <v>7121561.4780565351</v>
      </c>
      <c r="H96" s="41">
        <v>3921741.4689719356</v>
      </c>
      <c r="I96" s="41">
        <v>13313733.389178969</v>
      </c>
      <c r="N96" s="76"/>
      <c r="W96" s="153"/>
      <c r="X96" s="155"/>
      <c r="Z96" s="11"/>
      <c r="AA96" s="156"/>
      <c r="AD96" s="11"/>
      <c r="AE96" s="11"/>
      <c r="AF96" s="11"/>
      <c r="AG96" s="11"/>
      <c r="AH96" s="11"/>
      <c r="AI96" s="11"/>
      <c r="AJ96" s="155"/>
      <c r="AK96" s="11"/>
    </row>
    <row r="97" spans="1:37" ht="14.4" x14ac:dyDescent="0.3">
      <c r="A97" s="340" t="s">
        <v>625</v>
      </c>
      <c r="B97" s="211" t="s">
        <v>517</v>
      </c>
      <c r="C97" s="230" t="s">
        <v>161</v>
      </c>
      <c r="D97" s="218">
        <v>94</v>
      </c>
      <c r="E97" s="41">
        <v>2019933</v>
      </c>
      <c r="F97" s="41">
        <v>7776178.1920363121</v>
      </c>
      <c r="G97" s="41">
        <v>7121561.4780565351</v>
      </c>
      <c r="H97" s="41">
        <v>3921741.4689719356</v>
      </c>
      <c r="I97" s="41">
        <v>13313733.389178969</v>
      </c>
      <c r="N97" s="76"/>
      <c r="W97" s="153"/>
      <c r="X97" s="155"/>
      <c r="Z97" s="11"/>
      <c r="AA97" s="156"/>
      <c r="AD97" s="11"/>
      <c r="AE97" s="11"/>
      <c r="AF97" s="11"/>
      <c r="AG97" s="11"/>
      <c r="AH97" s="11"/>
      <c r="AI97" s="11"/>
      <c r="AJ97" s="155"/>
      <c r="AK97" s="11"/>
    </row>
    <row r="98" spans="1:37" ht="14.4" x14ac:dyDescent="0.3">
      <c r="A98" s="340" t="s">
        <v>625</v>
      </c>
      <c r="B98" s="211" t="s">
        <v>522</v>
      </c>
      <c r="C98" s="230" t="s">
        <v>161</v>
      </c>
      <c r="D98" s="218">
        <v>95</v>
      </c>
      <c r="E98" s="41">
        <v>2019933</v>
      </c>
      <c r="F98" s="41">
        <v>7776178.1920363121</v>
      </c>
      <c r="G98" s="41">
        <v>7121561.4780565351</v>
      </c>
      <c r="H98" s="41">
        <v>3921741.4689719356</v>
      </c>
      <c r="I98" s="41">
        <v>13313733.389178969</v>
      </c>
      <c r="N98" s="76"/>
      <c r="W98" s="153"/>
      <c r="X98" s="155"/>
      <c r="Z98" s="11"/>
      <c r="AA98" s="156"/>
      <c r="AD98" s="11"/>
      <c r="AE98" s="11"/>
      <c r="AF98" s="11"/>
      <c r="AG98" s="11"/>
      <c r="AH98" s="11"/>
      <c r="AI98" s="11"/>
      <c r="AJ98" s="155"/>
      <c r="AK98" s="11"/>
    </row>
    <row r="99" spans="1:37" ht="14.4" x14ac:dyDescent="0.3">
      <c r="A99" s="340" t="s">
        <v>625</v>
      </c>
      <c r="B99" s="211" t="s">
        <v>528</v>
      </c>
      <c r="C99" s="230" t="s">
        <v>161</v>
      </c>
      <c r="D99" s="218">
        <v>96</v>
      </c>
      <c r="E99" s="41">
        <v>2019933</v>
      </c>
      <c r="F99" s="41">
        <v>7776178.1920363121</v>
      </c>
      <c r="G99" s="41">
        <v>7121561.4780565351</v>
      </c>
      <c r="H99" s="41">
        <v>3921741.4689719356</v>
      </c>
      <c r="I99" s="41">
        <v>13313733.389178969</v>
      </c>
      <c r="N99" s="76"/>
      <c r="W99" s="153"/>
      <c r="X99" s="155"/>
      <c r="Z99" s="11"/>
      <c r="AA99" s="156"/>
      <c r="AD99" s="11"/>
      <c r="AE99" s="11"/>
      <c r="AF99" s="11"/>
      <c r="AG99" s="11"/>
      <c r="AH99" s="11"/>
      <c r="AI99" s="11"/>
      <c r="AJ99" s="155"/>
      <c r="AK99" s="11"/>
    </row>
    <row r="100" spans="1:37" ht="14.4" x14ac:dyDescent="0.3">
      <c r="A100" s="340" t="s">
        <v>625</v>
      </c>
      <c r="B100" s="211" t="s">
        <v>529</v>
      </c>
      <c r="C100" s="230" t="s">
        <v>161</v>
      </c>
      <c r="D100" s="218">
        <v>97</v>
      </c>
      <c r="E100" s="41">
        <v>2019933</v>
      </c>
      <c r="F100" s="41">
        <v>7776178.1920363121</v>
      </c>
      <c r="G100" s="41">
        <v>7121561.4780565351</v>
      </c>
      <c r="H100" s="41">
        <v>3921741.4689719356</v>
      </c>
      <c r="I100" s="41">
        <v>13313733.389178969</v>
      </c>
      <c r="N100" s="76"/>
      <c r="W100" s="153"/>
      <c r="X100" s="155"/>
      <c r="Z100" s="11"/>
      <c r="AA100" s="156"/>
      <c r="AD100" s="11"/>
      <c r="AE100" s="11"/>
      <c r="AF100" s="11"/>
      <c r="AG100" s="11"/>
      <c r="AH100" s="11"/>
      <c r="AI100" s="11"/>
      <c r="AJ100" s="155"/>
      <c r="AK100" s="11"/>
    </row>
    <row r="101" spans="1:37" ht="14.4" x14ac:dyDescent="0.3">
      <c r="A101" s="340" t="s">
        <v>625</v>
      </c>
      <c r="B101" s="211" t="s">
        <v>532</v>
      </c>
      <c r="C101" s="230" t="s">
        <v>161</v>
      </c>
      <c r="D101" s="218">
        <v>98</v>
      </c>
      <c r="E101" s="41">
        <v>2019933</v>
      </c>
      <c r="F101" s="41">
        <v>7776178.1920363121</v>
      </c>
      <c r="G101" s="41">
        <v>7121561.4780565351</v>
      </c>
      <c r="H101" s="41">
        <v>3921741.4689719356</v>
      </c>
      <c r="I101" s="41">
        <v>13313733.389178969</v>
      </c>
      <c r="N101" s="76"/>
      <c r="W101" s="153"/>
      <c r="X101" s="155"/>
      <c r="Z101" s="11"/>
      <c r="AA101" s="156"/>
      <c r="AD101" s="11"/>
      <c r="AE101" s="11"/>
      <c r="AF101" s="11"/>
      <c r="AG101" s="11"/>
      <c r="AH101" s="11"/>
      <c r="AI101" s="11"/>
      <c r="AJ101" s="155"/>
      <c r="AK101" s="11"/>
    </row>
    <row r="102" spans="1:37" ht="14.4" x14ac:dyDescent="0.3">
      <c r="A102" s="340" t="s">
        <v>626</v>
      </c>
      <c r="B102" s="211" t="s">
        <v>509</v>
      </c>
      <c r="C102" s="230" t="s">
        <v>615</v>
      </c>
      <c r="D102" s="218">
        <v>99</v>
      </c>
      <c r="E102" s="41">
        <v>697389</v>
      </c>
      <c r="F102" s="41">
        <v>970190.20463830652</v>
      </c>
      <c r="G102" s="41">
        <v>1402538.6361776926</v>
      </c>
      <c r="H102" s="41">
        <v>800454.68001756829</v>
      </c>
      <c r="I102" s="41">
        <v>3633067.8412529733</v>
      </c>
      <c r="N102" s="76"/>
      <c r="W102" s="153"/>
      <c r="X102" s="155"/>
      <c r="Z102" s="11"/>
      <c r="AA102" s="156"/>
      <c r="AD102" s="11"/>
      <c r="AE102" s="11"/>
      <c r="AF102" s="11"/>
      <c r="AG102" s="11"/>
      <c r="AH102" s="11"/>
      <c r="AI102" s="11"/>
      <c r="AJ102" s="155"/>
      <c r="AK102" s="11"/>
    </row>
    <row r="103" spans="1:37" ht="14.4" x14ac:dyDescent="0.3">
      <c r="A103" s="340" t="s">
        <v>626</v>
      </c>
      <c r="B103" s="211" t="s">
        <v>530</v>
      </c>
      <c r="C103" s="230" t="s">
        <v>615</v>
      </c>
      <c r="D103" s="218">
        <v>100</v>
      </c>
      <c r="E103" s="41">
        <v>697389</v>
      </c>
      <c r="F103" s="41">
        <v>970190.20463830652</v>
      </c>
      <c r="G103" s="41">
        <v>1402538.6361776926</v>
      </c>
      <c r="H103" s="41">
        <v>800454.68001756829</v>
      </c>
      <c r="I103" s="41">
        <v>3633067.8412529733</v>
      </c>
      <c r="N103" s="76"/>
      <c r="W103" s="153"/>
      <c r="X103" s="155"/>
      <c r="Z103" s="11"/>
      <c r="AA103" s="156"/>
      <c r="AD103" s="11"/>
      <c r="AE103" s="11"/>
      <c r="AF103" s="11"/>
      <c r="AG103" s="11"/>
      <c r="AH103" s="11"/>
      <c r="AI103" s="11"/>
      <c r="AJ103" s="155"/>
      <c r="AK103" s="11"/>
    </row>
    <row r="104" spans="1:37" ht="14.4" x14ac:dyDescent="0.3">
      <c r="A104" s="340" t="s">
        <v>626</v>
      </c>
      <c r="B104" s="211" t="s">
        <v>509</v>
      </c>
      <c r="C104" s="230" t="s">
        <v>553</v>
      </c>
      <c r="D104" s="218">
        <v>101</v>
      </c>
      <c r="E104" s="41">
        <v>697389</v>
      </c>
      <c r="F104" s="41">
        <v>970190.20463830652</v>
      </c>
      <c r="G104" s="41">
        <v>1402538.6361776926</v>
      </c>
      <c r="H104" s="41">
        <v>800454.68001756829</v>
      </c>
      <c r="I104" s="41">
        <v>3633067.8412529733</v>
      </c>
      <c r="N104" s="76"/>
      <c r="W104" s="153"/>
      <c r="X104" s="155"/>
      <c r="Z104" s="11"/>
      <c r="AA104" s="156"/>
      <c r="AD104" s="11"/>
      <c r="AE104" s="11"/>
      <c r="AF104" s="11"/>
      <c r="AG104" s="11"/>
      <c r="AH104" s="11"/>
      <c r="AI104" s="11"/>
      <c r="AJ104" s="155"/>
      <c r="AK104" s="11"/>
    </row>
    <row r="105" spans="1:37" ht="14.4" x14ac:dyDescent="0.3">
      <c r="A105" s="340" t="s">
        <v>626</v>
      </c>
      <c r="B105" s="211" t="s">
        <v>524</v>
      </c>
      <c r="C105" s="230" t="s">
        <v>553</v>
      </c>
      <c r="D105" s="218">
        <v>102</v>
      </c>
      <c r="E105" s="41">
        <v>697389</v>
      </c>
      <c r="F105" s="41">
        <v>970190.20463830652</v>
      </c>
      <c r="G105" s="41">
        <v>1402538.6361776926</v>
      </c>
      <c r="H105" s="41">
        <v>800454.68001756829</v>
      </c>
      <c r="I105" s="41">
        <v>3633067.8412529733</v>
      </c>
      <c r="N105" s="76"/>
      <c r="W105" s="153"/>
      <c r="X105" s="155"/>
      <c r="Z105" s="11"/>
      <c r="AA105" s="156"/>
      <c r="AD105" s="11"/>
      <c r="AE105" s="11"/>
      <c r="AF105" s="11"/>
      <c r="AG105" s="11"/>
      <c r="AH105" s="11"/>
      <c r="AI105" s="11"/>
      <c r="AJ105" s="155"/>
      <c r="AK105" s="11"/>
    </row>
    <row r="106" spans="1:37" ht="14.4" x14ac:dyDescent="0.3">
      <c r="A106" s="340" t="s">
        <v>626</v>
      </c>
      <c r="B106" s="211" t="s">
        <v>530</v>
      </c>
      <c r="C106" s="230" t="s">
        <v>553</v>
      </c>
      <c r="D106" s="218">
        <v>103</v>
      </c>
      <c r="E106" s="41">
        <v>697389</v>
      </c>
      <c r="F106" s="41">
        <v>970190.20463830652</v>
      </c>
      <c r="G106" s="41">
        <v>1402538.6361776926</v>
      </c>
      <c r="H106" s="41">
        <v>800454.68001756829</v>
      </c>
      <c r="I106" s="41">
        <v>3633067.8412529733</v>
      </c>
      <c r="N106" s="76"/>
      <c r="W106" s="153"/>
      <c r="X106" s="155"/>
      <c r="Z106" s="11"/>
      <c r="AA106" s="156"/>
      <c r="AD106" s="11"/>
      <c r="AE106" s="11"/>
      <c r="AF106" s="11"/>
      <c r="AG106" s="11"/>
      <c r="AH106" s="11"/>
      <c r="AI106" s="11"/>
      <c r="AJ106" s="155"/>
      <c r="AK106" s="11"/>
    </row>
    <row r="107" spans="1:37" ht="14.4" x14ac:dyDescent="0.3">
      <c r="A107" s="340" t="s">
        <v>626</v>
      </c>
      <c r="B107" s="211" t="s">
        <v>510</v>
      </c>
      <c r="C107" s="230" t="s">
        <v>616</v>
      </c>
      <c r="D107" s="218">
        <v>104</v>
      </c>
      <c r="E107" s="41">
        <v>697389</v>
      </c>
      <c r="F107" s="41">
        <v>970190.20463830652</v>
      </c>
      <c r="G107" s="41">
        <v>1402538.6361776926</v>
      </c>
      <c r="H107" s="41">
        <v>800454.68001756829</v>
      </c>
      <c r="I107" s="41">
        <v>3633067.8412529733</v>
      </c>
      <c r="N107" s="76"/>
      <c r="W107" s="153"/>
      <c r="X107" s="155"/>
      <c r="Z107" s="11"/>
      <c r="AA107" s="156"/>
      <c r="AD107" s="11"/>
      <c r="AE107" s="11"/>
      <c r="AF107" s="11"/>
      <c r="AG107" s="11"/>
      <c r="AH107" s="11"/>
      <c r="AI107" s="11"/>
      <c r="AJ107" s="155"/>
      <c r="AK107" s="11"/>
    </row>
    <row r="108" spans="1:37" ht="14.4" x14ac:dyDescent="0.3">
      <c r="A108" s="340" t="s">
        <v>626</v>
      </c>
      <c r="B108" s="211" t="s">
        <v>521</v>
      </c>
      <c r="C108" s="230" t="s">
        <v>616</v>
      </c>
      <c r="D108" s="218">
        <v>105</v>
      </c>
      <c r="E108" s="41">
        <v>697389</v>
      </c>
      <c r="F108" s="41">
        <v>970190.20463830652</v>
      </c>
      <c r="G108" s="41">
        <v>1402538.6361776926</v>
      </c>
      <c r="H108" s="41">
        <v>800454.68001756829</v>
      </c>
      <c r="I108" s="41">
        <v>3633067.8412529733</v>
      </c>
      <c r="N108" s="76"/>
      <c r="W108" s="153"/>
      <c r="X108" s="155"/>
      <c r="Z108" s="11"/>
      <c r="AA108" s="156"/>
      <c r="AD108" s="11"/>
      <c r="AE108" s="11"/>
      <c r="AF108" s="11"/>
      <c r="AG108" s="11"/>
      <c r="AH108" s="11"/>
      <c r="AI108" s="11"/>
      <c r="AJ108" s="155"/>
      <c r="AK108" s="11"/>
    </row>
    <row r="109" spans="1:37" ht="14.4" x14ac:dyDescent="0.3">
      <c r="A109" s="340" t="s">
        <v>626</v>
      </c>
      <c r="B109" s="211" t="s">
        <v>527</v>
      </c>
      <c r="C109" s="230" t="s">
        <v>616</v>
      </c>
      <c r="D109" s="218">
        <v>106</v>
      </c>
      <c r="E109" s="41">
        <v>697389</v>
      </c>
      <c r="F109" s="41">
        <v>970190.20463830652</v>
      </c>
      <c r="G109" s="41">
        <v>1402538.6361776926</v>
      </c>
      <c r="H109" s="41">
        <v>800454.68001756829</v>
      </c>
      <c r="I109" s="41">
        <v>3633067.8412529733</v>
      </c>
      <c r="N109" s="76"/>
      <c r="P109" s="22"/>
      <c r="W109" s="153"/>
      <c r="X109" s="155"/>
      <c r="Z109" s="11"/>
      <c r="AA109" s="156"/>
      <c r="AD109" s="11"/>
      <c r="AE109" s="11"/>
      <c r="AF109" s="11"/>
      <c r="AG109" s="11"/>
      <c r="AH109" s="11"/>
      <c r="AI109" s="11"/>
      <c r="AJ109" s="155"/>
      <c r="AK109" s="11"/>
    </row>
    <row r="110" spans="1:37" ht="14.4" x14ac:dyDescent="0.3">
      <c r="A110" s="340" t="s">
        <v>627</v>
      </c>
      <c r="B110" s="211" t="s">
        <v>510</v>
      </c>
      <c r="C110" s="230" t="s">
        <v>616</v>
      </c>
      <c r="D110" s="218">
        <v>107</v>
      </c>
      <c r="E110" s="41">
        <v>310739</v>
      </c>
      <c r="F110" s="41">
        <v>1041316.3795416097</v>
      </c>
      <c r="G110" s="41">
        <v>1338474.3299632627</v>
      </c>
      <c r="H110" s="41">
        <v>409982.5031280187</v>
      </c>
      <c r="I110" s="41">
        <v>1307241.2038427936</v>
      </c>
      <c r="N110" s="76"/>
      <c r="Q110" s="160"/>
      <c r="R110" s="160"/>
      <c r="S110" s="160"/>
      <c r="T110" s="160"/>
      <c r="W110" s="153"/>
      <c r="X110" s="155"/>
      <c r="Z110" s="11"/>
      <c r="AA110" s="156"/>
      <c r="AD110" s="11"/>
      <c r="AE110" s="11"/>
      <c r="AF110" s="11"/>
      <c r="AG110" s="11"/>
      <c r="AH110" s="11"/>
      <c r="AI110" s="11"/>
      <c r="AJ110" s="155"/>
      <c r="AK110" s="11"/>
    </row>
    <row r="111" spans="1:37" ht="14.4" x14ac:dyDescent="0.3">
      <c r="A111" s="340" t="s">
        <v>627</v>
      </c>
      <c r="B111" s="211" t="s">
        <v>515</v>
      </c>
      <c r="C111" s="230" t="s">
        <v>616</v>
      </c>
      <c r="D111" s="218">
        <v>108</v>
      </c>
      <c r="E111" s="41">
        <v>310739</v>
      </c>
      <c r="F111" s="41">
        <v>1041316.3795416097</v>
      </c>
      <c r="G111" s="41">
        <v>1338474.3299632627</v>
      </c>
      <c r="H111" s="41">
        <v>409982.5031280187</v>
      </c>
      <c r="I111" s="41">
        <v>1307241.2038427936</v>
      </c>
      <c r="N111" s="76"/>
      <c r="P111" s="11"/>
      <c r="Q111" s="11"/>
      <c r="R111" s="11"/>
      <c r="T111" s="11"/>
      <c r="U111" s="11"/>
      <c r="V111" s="11"/>
      <c r="W111" s="153"/>
      <c r="X111" s="155"/>
      <c r="Z111" s="11"/>
      <c r="AA111" s="156"/>
      <c r="AD111" s="11"/>
      <c r="AE111" s="11"/>
      <c r="AF111" s="11"/>
      <c r="AG111" s="11"/>
      <c r="AH111" s="11"/>
      <c r="AI111" s="11"/>
      <c r="AJ111" s="155"/>
      <c r="AK111" s="11"/>
    </row>
    <row r="112" spans="1:37" ht="14.4" x14ac:dyDescent="0.3">
      <c r="A112" s="340" t="s">
        <v>627</v>
      </c>
      <c r="B112" s="211" t="s">
        <v>520</v>
      </c>
      <c r="C112" s="230" t="s">
        <v>616</v>
      </c>
      <c r="D112" s="218">
        <v>109</v>
      </c>
      <c r="E112" s="41">
        <v>310739</v>
      </c>
      <c r="F112" s="41">
        <v>1041316.3795416097</v>
      </c>
      <c r="G112" s="41">
        <v>1338474.3299632627</v>
      </c>
      <c r="H112" s="41">
        <v>409982.5031280187</v>
      </c>
      <c r="I112" s="41">
        <v>1307241.2038427936</v>
      </c>
      <c r="N112" s="76"/>
      <c r="P112" s="11"/>
      <c r="Q112" s="11"/>
      <c r="R112" s="11"/>
      <c r="T112" s="11"/>
      <c r="U112" s="11"/>
      <c r="V112" s="11"/>
      <c r="W112" s="153"/>
      <c r="X112" s="155"/>
      <c r="Z112" s="11"/>
      <c r="AA112" s="156"/>
      <c r="AD112" s="11"/>
      <c r="AE112" s="11"/>
      <c r="AF112" s="11"/>
      <c r="AG112" s="11"/>
      <c r="AH112" s="11"/>
      <c r="AI112" s="11"/>
      <c r="AJ112" s="155"/>
      <c r="AK112" s="11"/>
    </row>
    <row r="113" spans="1:37" ht="14.4" x14ac:dyDescent="0.3">
      <c r="A113" s="340" t="s">
        <v>627</v>
      </c>
      <c r="B113" s="211" t="s">
        <v>521</v>
      </c>
      <c r="C113" s="230" t="s">
        <v>616</v>
      </c>
      <c r="D113" s="218">
        <v>110</v>
      </c>
      <c r="E113" s="41">
        <v>310739</v>
      </c>
      <c r="F113" s="41">
        <v>1041316.3795416097</v>
      </c>
      <c r="G113" s="41">
        <v>1338474.3299632627</v>
      </c>
      <c r="H113" s="41">
        <v>409982.5031280187</v>
      </c>
      <c r="I113" s="41">
        <v>1307241.2038427936</v>
      </c>
      <c r="N113" s="76"/>
      <c r="P113" s="11"/>
      <c r="Q113" s="11"/>
      <c r="R113" s="11"/>
      <c r="T113" s="11"/>
      <c r="U113" s="11"/>
      <c r="V113" s="11"/>
      <c r="W113" s="153"/>
      <c r="X113" s="155"/>
      <c r="Z113" s="11"/>
      <c r="AA113" s="156"/>
      <c r="AD113" s="11"/>
      <c r="AE113" s="11"/>
      <c r="AF113" s="11"/>
      <c r="AG113" s="11"/>
      <c r="AH113" s="11"/>
      <c r="AI113" s="11"/>
      <c r="AJ113" s="155"/>
      <c r="AK113" s="11"/>
    </row>
    <row r="114" spans="1:37" ht="14.4" x14ac:dyDescent="0.3">
      <c r="A114" s="340" t="s">
        <v>627</v>
      </c>
      <c r="B114" s="211" t="s">
        <v>522</v>
      </c>
      <c r="C114" s="230" t="s">
        <v>616</v>
      </c>
      <c r="D114" s="218">
        <v>111</v>
      </c>
      <c r="E114" s="41">
        <v>310739</v>
      </c>
      <c r="F114" s="41">
        <v>1041316.3795416097</v>
      </c>
      <c r="G114" s="41">
        <v>1338474.3299632627</v>
      </c>
      <c r="H114" s="41">
        <v>409982.5031280187</v>
      </c>
      <c r="I114" s="41">
        <v>1307241.2038427936</v>
      </c>
      <c r="N114" s="76"/>
      <c r="P114" s="11"/>
      <c r="Q114" s="11"/>
      <c r="R114" s="11"/>
      <c r="T114" s="11"/>
      <c r="U114" s="11"/>
      <c r="V114" s="11"/>
      <c r="W114" s="153"/>
      <c r="X114" s="155"/>
      <c r="Z114" s="11"/>
      <c r="AA114" s="156"/>
      <c r="AD114" s="11"/>
      <c r="AE114" s="11"/>
      <c r="AF114" s="11"/>
      <c r="AG114" s="11"/>
      <c r="AH114" s="11"/>
      <c r="AI114" s="11"/>
      <c r="AJ114" s="155"/>
      <c r="AK114" s="11"/>
    </row>
    <row r="115" spans="1:37" ht="14.4" x14ac:dyDescent="0.3">
      <c r="A115" s="340" t="s">
        <v>627</v>
      </c>
      <c r="B115" s="211" t="s">
        <v>527</v>
      </c>
      <c r="C115" s="230" t="s">
        <v>616</v>
      </c>
      <c r="D115" s="218">
        <v>112</v>
      </c>
      <c r="E115" s="41">
        <v>310739</v>
      </c>
      <c r="F115" s="41">
        <v>1041316.3795416097</v>
      </c>
      <c r="G115" s="41">
        <v>1338474.3299632627</v>
      </c>
      <c r="H115" s="41">
        <v>409982.5031280187</v>
      </c>
      <c r="I115" s="41">
        <v>1307241.2038427936</v>
      </c>
      <c r="N115" s="76"/>
      <c r="P115" s="11"/>
      <c r="Q115" s="11"/>
      <c r="R115" s="11"/>
      <c r="T115" s="11"/>
      <c r="U115" s="11"/>
      <c r="V115" s="11"/>
      <c r="W115" s="153"/>
      <c r="X115" s="155"/>
      <c r="Z115" s="11"/>
      <c r="AA115" s="156"/>
      <c r="AD115" s="11"/>
      <c r="AE115" s="11"/>
      <c r="AF115" s="11"/>
      <c r="AG115" s="11"/>
      <c r="AH115" s="11"/>
      <c r="AI115" s="11"/>
      <c r="AJ115" s="155"/>
      <c r="AK115" s="11"/>
    </row>
    <row r="116" spans="1:37" ht="14.4" x14ac:dyDescent="0.3">
      <c r="A116" s="340" t="s">
        <v>628</v>
      </c>
      <c r="B116" s="211" t="s">
        <v>505</v>
      </c>
      <c r="C116" s="230" t="s">
        <v>615</v>
      </c>
      <c r="D116" s="218">
        <v>113</v>
      </c>
      <c r="E116" s="41">
        <v>91290</v>
      </c>
      <c r="F116" s="41">
        <v>309651.5677139592</v>
      </c>
      <c r="G116" s="41">
        <v>388462.96705878351</v>
      </c>
      <c r="H116" s="41">
        <v>278360.19636747637</v>
      </c>
      <c r="I116" s="41">
        <v>579426.03571024979</v>
      </c>
      <c r="N116" s="76"/>
      <c r="P116" s="11"/>
      <c r="Q116" s="11"/>
      <c r="R116" s="11"/>
      <c r="T116" s="11"/>
      <c r="U116" s="11"/>
      <c r="V116" s="11"/>
      <c r="W116" s="153"/>
      <c r="X116" s="155"/>
      <c r="Z116" s="11"/>
      <c r="AA116" s="156"/>
      <c r="AD116" s="11"/>
      <c r="AE116" s="11"/>
      <c r="AF116" s="11"/>
      <c r="AG116" s="11"/>
      <c r="AH116" s="11"/>
      <c r="AI116" s="11"/>
      <c r="AJ116" s="155"/>
      <c r="AK116" s="11"/>
    </row>
    <row r="117" spans="1:37" ht="14.4" x14ac:dyDescent="0.3">
      <c r="A117" s="340" t="s">
        <v>628</v>
      </c>
      <c r="B117" s="211" t="s">
        <v>522</v>
      </c>
      <c r="C117" s="230" t="s">
        <v>615</v>
      </c>
      <c r="D117" s="218">
        <v>114</v>
      </c>
      <c r="E117" s="41">
        <v>91290</v>
      </c>
      <c r="F117" s="41">
        <v>309651.5677139592</v>
      </c>
      <c r="G117" s="41">
        <v>388462.96705878351</v>
      </c>
      <c r="H117" s="41">
        <v>278360.19636747637</v>
      </c>
      <c r="I117" s="41">
        <v>579426.03571024979</v>
      </c>
      <c r="N117" s="76"/>
      <c r="W117" s="153"/>
      <c r="X117" s="155"/>
      <c r="Z117" s="11"/>
      <c r="AA117" s="156"/>
      <c r="AD117" s="11"/>
      <c r="AE117" s="11"/>
      <c r="AF117" s="11"/>
      <c r="AG117" s="11"/>
      <c r="AH117" s="11"/>
      <c r="AI117" s="11"/>
      <c r="AJ117" s="155"/>
      <c r="AK117" s="11"/>
    </row>
    <row r="118" spans="1:37" ht="14.4" x14ac:dyDescent="0.3">
      <c r="A118" s="340" t="s">
        <v>628</v>
      </c>
      <c r="B118" s="211" t="s">
        <v>530</v>
      </c>
      <c r="C118" s="230" t="s">
        <v>615</v>
      </c>
      <c r="D118" s="218">
        <v>115</v>
      </c>
      <c r="E118" s="41">
        <v>91290</v>
      </c>
      <c r="F118" s="41">
        <v>309651.5677139592</v>
      </c>
      <c r="G118" s="41">
        <v>388462.96705878351</v>
      </c>
      <c r="H118" s="41">
        <v>278360.19636747637</v>
      </c>
      <c r="I118" s="41">
        <v>579426.03571024979</v>
      </c>
      <c r="N118" s="76"/>
      <c r="P118" s="11"/>
      <c r="Q118" s="153"/>
      <c r="R118" s="11"/>
      <c r="W118" s="153"/>
      <c r="X118" s="155"/>
      <c r="Z118" s="11"/>
      <c r="AA118" s="156"/>
      <c r="AD118" s="11"/>
      <c r="AE118" s="11"/>
      <c r="AF118" s="11"/>
      <c r="AG118" s="11"/>
      <c r="AH118" s="11"/>
      <c r="AI118" s="11"/>
      <c r="AJ118" s="155"/>
      <c r="AK118" s="11"/>
    </row>
    <row r="119" spans="1:37" ht="14.4" x14ac:dyDescent="0.3">
      <c r="A119" s="340" t="s">
        <v>628</v>
      </c>
      <c r="B119" s="211" t="s">
        <v>505</v>
      </c>
      <c r="C119" s="230" t="s">
        <v>165</v>
      </c>
      <c r="D119" s="218">
        <v>116</v>
      </c>
      <c r="E119" s="41">
        <v>91290</v>
      </c>
      <c r="F119" s="41">
        <v>309651.5677139592</v>
      </c>
      <c r="G119" s="41">
        <v>388462.96705878351</v>
      </c>
      <c r="H119" s="41">
        <v>278360.19636747637</v>
      </c>
      <c r="I119" s="41">
        <v>579426.03571024979</v>
      </c>
      <c r="N119" s="76"/>
      <c r="P119" s="11"/>
      <c r="Q119" s="153"/>
      <c r="R119" s="11"/>
      <c r="W119" s="153"/>
      <c r="X119" s="155"/>
      <c r="Z119" s="11"/>
      <c r="AA119" s="156"/>
      <c r="AD119" s="11"/>
      <c r="AE119" s="11"/>
      <c r="AF119" s="11"/>
      <c r="AG119" s="11"/>
      <c r="AH119" s="11"/>
      <c r="AI119" s="11"/>
      <c r="AJ119" s="155"/>
      <c r="AK119" s="11"/>
    </row>
    <row r="120" spans="1:37" ht="14.4" x14ac:dyDescent="0.3">
      <c r="A120" s="340" t="s">
        <v>628</v>
      </c>
      <c r="B120" s="211" t="s">
        <v>531</v>
      </c>
      <c r="C120" s="230" t="s">
        <v>165</v>
      </c>
      <c r="D120" s="218">
        <v>117</v>
      </c>
      <c r="E120" s="41">
        <v>91290</v>
      </c>
      <c r="F120" s="41">
        <v>309651.5677139592</v>
      </c>
      <c r="G120" s="41">
        <v>388462.96705878351</v>
      </c>
      <c r="H120" s="41">
        <v>278360.19636747637</v>
      </c>
      <c r="I120" s="41">
        <v>579426.03571024979</v>
      </c>
      <c r="N120" s="76"/>
      <c r="P120" s="11"/>
      <c r="Q120" s="153"/>
      <c r="R120" s="11"/>
      <c r="W120" s="153"/>
      <c r="X120" s="155"/>
      <c r="Z120" s="11"/>
      <c r="AA120" s="156"/>
      <c r="AD120" s="11"/>
      <c r="AE120" s="11"/>
      <c r="AF120" s="11"/>
      <c r="AG120" s="11"/>
      <c r="AH120" s="11"/>
      <c r="AI120" s="11"/>
      <c r="AJ120" s="155"/>
      <c r="AK120" s="11"/>
    </row>
    <row r="121" spans="1:37" ht="14.4" x14ac:dyDescent="0.3">
      <c r="A121" s="340" t="s">
        <v>629</v>
      </c>
      <c r="B121" s="211" t="s">
        <v>524</v>
      </c>
      <c r="C121" s="230" t="s">
        <v>615</v>
      </c>
      <c r="D121" s="218">
        <v>118</v>
      </c>
      <c r="E121" s="41">
        <v>448614</v>
      </c>
      <c r="F121" s="41">
        <v>547932.11624108779</v>
      </c>
      <c r="G121" s="41">
        <v>636817.9515111465</v>
      </c>
      <c r="H121" s="41">
        <v>555826.42941207753</v>
      </c>
      <c r="I121" s="41">
        <v>930421.78250117728</v>
      </c>
      <c r="N121" s="76"/>
      <c r="P121" s="11"/>
      <c r="Q121" s="153"/>
      <c r="R121" s="11"/>
      <c r="W121" s="153"/>
      <c r="X121" s="155"/>
      <c r="Z121" s="11"/>
      <c r="AA121" s="156"/>
      <c r="AD121" s="11"/>
      <c r="AE121" s="11"/>
      <c r="AF121" s="11"/>
      <c r="AG121" s="11"/>
      <c r="AH121" s="11"/>
      <c r="AI121" s="11"/>
      <c r="AJ121" s="155"/>
      <c r="AK121" s="11"/>
    </row>
    <row r="122" spans="1:37" ht="14.4" x14ac:dyDescent="0.3">
      <c r="A122" s="340" t="s">
        <v>629</v>
      </c>
      <c r="B122" s="211" t="s">
        <v>530</v>
      </c>
      <c r="C122" s="230" t="s">
        <v>615</v>
      </c>
      <c r="D122" s="218">
        <v>119</v>
      </c>
      <c r="E122" s="41">
        <v>448614</v>
      </c>
      <c r="F122" s="41">
        <v>547932.11624108779</v>
      </c>
      <c r="G122" s="41">
        <v>636817.9515111465</v>
      </c>
      <c r="H122" s="41">
        <v>555826.42941207753</v>
      </c>
      <c r="I122" s="41">
        <v>930421.78250117728</v>
      </c>
      <c r="N122" s="76"/>
      <c r="P122" s="11"/>
      <c r="Q122" s="153"/>
      <c r="R122" s="11"/>
      <c r="W122" s="153"/>
      <c r="X122" s="155"/>
      <c r="Z122" s="11"/>
      <c r="AA122" s="156"/>
      <c r="AD122" s="11"/>
      <c r="AE122" s="11"/>
      <c r="AF122" s="11"/>
      <c r="AG122" s="11"/>
      <c r="AH122" s="11"/>
      <c r="AI122" s="11"/>
      <c r="AJ122" s="155"/>
      <c r="AK122" s="11"/>
    </row>
    <row r="123" spans="1:37" ht="14.4" x14ac:dyDescent="0.3">
      <c r="A123" s="340" t="s">
        <v>629</v>
      </c>
      <c r="B123" s="211" t="s">
        <v>524</v>
      </c>
      <c r="C123" s="230" t="s">
        <v>553</v>
      </c>
      <c r="D123" s="218">
        <v>120</v>
      </c>
      <c r="E123" s="41">
        <v>448614</v>
      </c>
      <c r="F123" s="41">
        <v>547932.11624108779</v>
      </c>
      <c r="G123" s="41">
        <v>636817.9515111465</v>
      </c>
      <c r="H123" s="41">
        <v>555826.42941207753</v>
      </c>
      <c r="I123" s="41">
        <v>930421.78250117728</v>
      </c>
      <c r="N123" s="76"/>
      <c r="P123" s="11"/>
      <c r="Q123" s="153"/>
      <c r="R123" s="11"/>
      <c r="W123" s="153"/>
      <c r="X123" s="155"/>
      <c r="Z123" s="11"/>
      <c r="AA123" s="156"/>
      <c r="AD123" s="11"/>
      <c r="AE123" s="11"/>
      <c r="AF123" s="11"/>
      <c r="AG123" s="11"/>
      <c r="AH123" s="11"/>
      <c r="AI123" s="11"/>
      <c r="AJ123" s="155"/>
      <c r="AK123" s="11"/>
    </row>
    <row r="124" spans="1:37" ht="14.4" x14ac:dyDescent="0.3">
      <c r="A124" s="340" t="s">
        <v>629</v>
      </c>
      <c r="B124" s="211" t="s">
        <v>530</v>
      </c>
      <c r="C124" s="230" t="s">
        <v>553</v>
      </c>
      <c r="D124" s="218">
        <v>121</v>
      </c>
      <c r="E124" s="41">
        <v>448614</v>
      </c>
      <c r="F124" s="41">
        <v>547932.11624108779</v>
      </c>
      <c r="G124" s="41">
        <v>636817.9515111465</v>
      </c>
      <c r="H124" s="41">
        <v>555826.42941207753</v>
      </c>
      <c r="I124" s="41">
        <v>930421.78250117728</v>
      </c>
      <c r="N124" s="76"/>
      <c r="P124" s="11"/>
      <c r="Q124" s="153"/>
      <c r="R124" s="11"/>
      <c r="W124" s="153"/>
      <c r="X124" s="155"/>
      <c r="Z124" s="11"/>
      <c r="AA124" s="156"/>
      <c r="AD124" s="11"/>
      <c r="AE124" s="11"/>
      <c r="AF124" s="11"/>
      <c r="AG124" s="11"/>
      <c r="AH124" s="11"/>
      <c r="AI124" s="11"/>
      <c r="AJ124" s="155"/>
      <c r="AK124" s="11"/>
    </row>
    <row r="125" spans="1:37" ht="14.4" x14ac:dyDescent="0.3">
      <c r="A125" s="340" t="s">
        <v>629</v>
      </c>
      <c r="B125" s="211" t="s">
        <v>518</v>
      </c>
      <c r="C125" s="230" t="s">
        <v>163</v>
      </c>
      <c r="D125" s="218">
        <v>122</v>
      </c>
      <c r="E125" s="41">
        <v>448614</v>
      </c>
      <c r="F125" s="41">
        <v>547932.11624108779</v>
      </c>
      <c r="G125" s="41">
        <v>636817.9515111465</v>
      </c>
      <c r="H125" s="41">
        <v>555826.42941207753</v>
      </c>
      <c r="I125" s="41">
        <v>930421.78250117728</v>
      </c>
      <c r="N125" s="76"/>
      <c r="P125" s="11"/>
      <c r="Q125" s="153"/>
      <c r="R125" s="11"/>
      <c r="W125" s="153"/>
      <c r="X125" s="155"/>
      <c r="Z125" s="11"/>
      <c r="AA125" s="156"/>
      <c r="AD125" s="11"/>
      <c r="AE125" s="11"/>
      <c r="AF125" s="11"/>
      <c r="AG125" s="11"/>
      <c r="AH125" s="11"/>
      <c r="AI125" s="11"/>
      <c r="AJ125" s="155"/>
      <c r="AK125" s="11"/>
    </row>
    <row r="126" spans="1:37" ht="14.4" x14ac:dyDescent="0.3">
      <c r="A126" s="340" t="s">
        <v>629</v>
      </c>
      <c r="B126" s="211" t="s">
        <v>524</v>
      </c>
      <c r="C126" s="230" t="s">
        <v>163</v>
      </c>
      <c r="D126" s="218">
        <v>123</v>
      </c>
      <c r="E126" s="41">
        <v>448614</v>
      </c>
      <c r="F126" s="41">
        <v>547932.11624108779</v>
      </c>
      <c r="G126" s="41">
        <v>636817.9515111465</v>
      </c>
      <c r="H126" s="41">
        <v>555826.42941207753</v>
      </c>
      <c r="I126" s="41">
        <v>930421.78250117728</v>
      </c>
      <c r="N126" s="76"/>
      <c r="P126" s="11"/>
      <c r="Q126" s="153"/>
      <c r="R126" s="11"/>
      <c r="W126" s="153"/>
      <c r="X126" s="155"/>
      <c r="Z126" s="11"/>
      <c r="AA126" s="156"/>
      <c r="AD126" s="11"/>
      <c r="AE126" s="11"/>
      <c r="AF126" s="11"/>
      <c r="AG126" s="11"/>
      <c r="AH126" s="11"/>
      <c r="AI126" s="11"/>
      <c r="AJ126" s="155"/>
      <c r="AK126" s="11"/>
    </row>
    <row r="127" spans="1:37" ht="14.4" x14ac:dyDescent="0.3">
      <c r="A127" s="340" t="s">
        <v>630</v>
      </c>
      <c r="B127" s="211" t="s">
        <v>491</v>
      </c>
      <c r="C127" s="230" t="s">
        <v>165</v>
      </c>
      <c r="D127" s="218">
        <v>124</v>
      </c>
      <c r="E127" s="41">
        <v>2663133</v>
      </c>
      <c r="F127" s="41">
        <v>6942563.8170593167</v>
      </c>
      <c r="G127" s="41">
        <v>6560863.2226472478</v>
      </c>
      <c r="H127" s="41">
        <v>3381519.8190796245</v>
      </c>
      <c r="I127" s="41">
        <v>5850720.5638684472</v>
      </c>
      <c r="N127" s="76"/>
      <c r="P127" s="11"/>
      <c r="Q127" s="153"/>
      <c r="R127" s="11"/>
      <c r="W127" s="153"/>
      <c r="X127" s="155"/>
      <c r="Z127" s="11"/>
      <c r="AA127" s="156"/>
      <c r="AD127" s="11"/>
      <c r="AE127" s="11"/>
      <c r="AF127" s="11"/>
      <c r="AG127" s="11"/>
      <c r="AH127" s="11"/>
      <c r="AI127" s="11"/>
      <c r="AJ127" s="155"/>
      <c r="AK127" s="11"/>
    </row>
    <row r="128" spans="1:37" ht="14.4" x14ac:dyDescent="0.3">
      <c r="A128" s="340" t="s">
        <v>630</v>
      </c>
      <c r="B128" s="211" t="s">
        <v>493</v>
      </c>
      <c r="C128" s="230" t="s">
        <v>165</v>
      </c>
      <c r="D128" s="218">
        <v>125</v>
      </c>
      <c r="E128" s="41">
        <v>2663133</v>
      </c>
      <c r="F128" s="41">
        <v>6942563.8170593167</v>
      </c>
      <c r="G128" s="41">
        <v>6560863.2226472478</v>
      </c>
      <c r="H128" s="41">
        <v>3381519.8190796245</v>
      </c>
      <c r="I128" s="41">
        <v>5850720.5638684472</v>
      </c>
      <c r="N128" s="76"/>
      <c r="P128" s="11"/>
      <c r="Q128" s="153"/>
      <c r="R128" s="11"/>
      <c r="W128" s="153"/>
      <c r="X128" s="155"/>
      <c r="Z128" s="11"/>
      <c r="AA128" s="156"/>
      <c r="AD128" s="11"/>
      <c r="AE128" s="11"/>
      <c r="AF128" s="11"/>
      <c r="AG128" s="11"/>
      <c r="AH128" s="11"/>
      <c r="AI128" s="11"/>
      <c r="AJ128" s="155"/>
      <c r="AK128" s="11"/>
    </row>
    <row r="129" spans="1:37" ht="14.4" x14ac:dyDescent="0.3">
      <c r="A129" s="340" t="s">
        <v>630</v>
      </c>
      <c r="B129" s="211" t="s">
        <v>491</v>
      </c>
      <c r="C129" s="230" t="s">
        <v>161</v>
      </c>
      <c r="D129" s="218">
        <v>126</v>
      </c>
      <c r="E129" s="41">
        <v>2663133</v>
      </c>
      <c r="F129" s="41">
        <v>6942563.8170593167</v>
      </c>
      <c r="G129" s="41">
        <v>6560863.2226472478</v>
      </c>
      <c r="H129" s="41">
        <v>3381519.8190796245</v>
      </c>
      <c r="I129" s="41">
        <v>5850720.5638684472</v>
      </c>
      <c r="N129" s="76"/>
      <c r="P129" s="11"/>
      <c r="Q129" s="153"/>
      <c r="R129" s="11"/>
      <c r="W129" s="153"/>
      <c r="X129" s="155"/>
      <c r="Z129" s="11"/>
      <c r="AA129" s="156"/>
      <c r="AD129" s="11"/>
      <c r="AE129" s="11"/>
      <c r="AF129" s="11"/>
      <c r="AG129" s="11"/>
      <c r="AH129" s="11"/>
      <c r="AI129" s="11"/>
      <c r="AJ129" s="155"/>
      <c r="AK129" s="11"/>
    </row>
    <row r="130" spans="1:37" ht="14.4" x14ac:dyDescent="0.3">
      <c r="A130" s="340" t="s">
        <v>630</v>
      </c>
      <c r="B130" s="211" t="s">
        <v>493</v>
      </c>
      <c r="C130" s="230" t="s">
        <v>161</v>
      </c>
      <c r="D130" s="218">
        <v>127</v>
      </c>
      <c r="E130" s="41">
        <v>2663133</v>
      </c>
      <c r="F130" s="41">
        <v>6942563.8170593167</v>
      </c>
      <c r="G130" s="41">
        <v>6560863.2226472478</v>
      </c>
      <c r="H130" s="41">
        <v>3381519.8190796245</v>
      </c>
      <c r="I130" s="41">
        <v>5850720.5638684472</v>
      </c>
      <c r="N130" s="76"/>
      <c r="P130" s="11"/>
      <c r="Q130" s="153"/>
      <c r="R130" s="11"/>
      <c r="W130" s="153"/>
      <c r="X130" s="155"/>
      <c r="Z130" s="11"/>
      <c r="AA130" s="156"/>
      <c r="AD130" s="11"/>
      <c r="AE130" s="11"/>
      <c r="AF130" s="11"/>
      <c r="AG130" s="11"/>
      <c r="AH130" s="11"/>
      <c r="AI130" s="11"/>
      <c r="AJ130" s="155"/>
      <c r="AK130" s="11"/>
    </row>
    <row r="131" spans="1:37" ht="14.4" x14ac:dyDescent="0.3">
      <c r="A131" s="340" t="s">
        <v>630</v>
      </c>
      <c r="B131" s="211" t="s">
        <v>494</v>
      </c>
      <c r="C131" s="230" t="s">
        <v>161</v>
      </c>
      <c r="D131" s="218">
        <v>128</v>
      </c>
      <c r="E131" s="41">
        <v>2663133</v>
      </c>
      <c r="F131" s="41">
        <v>6942563.8170593167</v>
      </c>
      <c r="G131" s="41">
        <v>6560863.2226472478</v>
      </c>
      <c r="H131" s="41">
        <v>3381519.8190796245</v>
      </c>
      <c r="I131" s="41">
        <v>5850720.5638684472</v>
      </c>
      <c r="N131" s="76"/>
      <c r="P131" s="11"/>
      <c r="Q131" s="153"/>
      <c r="R131" s="11"/>
      <c r="W131" s="153"/>
      <c r="X131" s="155"/>
      <c r="Z131" s="11"/>
      <c r="AA131" s="156"/>
      <c r="AD131" s="11"/>
      <c r="AE131" s="11"/>
      <c r="AF131" s="11"/>
      <c r="AG131" s="11"/>
      <c r="AH131" s="11"/>
      <c r="AI131" s="11"/>
      <c r="AJ131" s="155"/>
      <c r="AK131" s="11"/>
    </row>
    <row r="132" spans="1:37" ht="14.4" x14ac:dyDescent="0.3">
      <c r="A132" s="340" t="s">
        <v>630</v>
      </c>
      <c r="B132" s="211" t="s">
        <v>495</v>
      </c>
      <c r="C132" s="230" t="s">
        <v>161</v>
      </c>
      <c r="D132" s="218">
        <v>129</v>
      </c>
      <c r="E132" s="41">
        <v>2663133</v>
      </c>
      <c r="F132" s="41">
        <v>6942563.8170593167</v>
      </c>
      <c r="G132" s="41">
        <v>6560863.2226472478</v>
      </c>
      <c r="H132" s="41">
        <v>3381519.8190796245</v>
      </c>
      <c r="I132" s="41">
        <v>5850720.5638684472</v>
      </c>
      <c r="N132" s="76"/>
      <c r="P132" s="11"/>
      <c r="Q132" s="153"/>
      <c r="R132" s="11"/>
      <c r="W132" s="153"/>
      <c r="X132" s="155"/>
      <c r="Z132" s="11"/>
      <c r="AA132" s="156"/>
      <c r="AD132" s="11"/>
      <c r="AE132" s="11"/>
      <c r="AF132" s="11"/>
      <c r="AG132" s="11"/>
      <c r="AH132" s="11"/>
      <c r="AI132" s="11"/>
      <c r="AJ132" s="155"/>
      <c r="AK132" s="11"/>
    </row>
    <row r="133" spans="1:37" ht="14.4" x14ac:dyDescent="0.3">
      <c r="A133" s="340" t="s">
        <v>630</v>
      </c>
      <c r="B133" s="211" t="s">
        <v>500</v>
      </c>
      <c r="C133" s="230" t="s">
        <v>161</v>
      </c>
      <c r="D133" s="218">
        <v>130</v>
      </c>
      <c r="E133" s="41">
        <v>2663133</v>
      </c>
      <c r="F133" s="41">
        <v>6942563.8170593167</v>
      </c>
      <c r="G133" s="41">
        <v>6560863.2226472478</v>
      </c>
      <c r="H133" s="41">
        <v>3381519.8190796245</v>
      </c>
      <c r="I133" s="41">
        <v>5850720.5638684472</v>
      </c>
      <c r="N133" s="76"/>
      <c r="P133" s="11"/>
      <c r="Q133" s="153"/>
      <c r="R133" s="11"/>
      <c r="W133" s="153"/>
      <c r="X133" s="155"/>
      <c r="Z133" s="11"/>
      <c r="AA133" s="156"/>
      <c r="AD133" s="11"/>
      <c r="AE133" s="11"/>
      <c r="AF133" s="11"/>
      <c r="AG133" s="11"/>
      <c r="AH133" s="11"/>
      <c r="AI133" s="11"/>
      <c r="AJ133" s="155"/>
      <c r="AK133" s="11"/>
    </row>
    <row r="134" spans="1:37" ht="14.4" x14ac:dyDescent="0.3">
      <c r="A134" s="340" t="s">
        <v>630</v>
      </c>
      <c r="B134" s="211" t="s">
        <v>518</v>
      </c>
      <c r="C134" s="230" t="s">
        <v>161</v>
      </c>
      <c r="D134" s="218">
        <v>131</v>
      </c>
      <c r="E134" s="41">
        <v>2663133</v>
      </c>
      <c r="F134" s="41">
        <v>6942563.8170593167</v>
      </c>
      <c r="G134" s="41">
        <v>6560863.2226472478</v>
      </c>
      <c r="H134" s="41">
        <v>3381519.8190796245</v>
      </c>
      <c r="I134" s="41">
        <v>5850720.5638684472</v>
      </c>
      <c r="N134" s="76"/>
      <c r="P134" s="11"/>
      <c r="Q134" s="153"/>
      <c r="R134" s="11"/>
      <c r="W134" s="153"/>
      <c r="X134" s="155"/>
      <c r="Z134" s="11"/>
      <c r="AA134" s="156"/>
      <c r="AD134" s="11"/>
      <c r="AE134" s="11"/>
      <c r="AF134" s="11"/>
      <c r="AG134" s="11"/>
      <c r="AH134" s="11"/>
      <c r="AI134" s="11"/>
      <c r="AJ134" s="155"/>
      <c r="AK134" s="11"/>
    </row>
    <row r="135" spans="1:37" ht="14.4" x14ac:dyDescent="0.3">
      <c r="A135" s="340" t="s">
        <v>631</v>
      </c>
      <c r="B135" s="211" t="s">
        <v>492</v>
      </c>
      <c r="C135" s="230" t="s">
        <v>615</v>
      </c>
      <c r="D135" s="218">
        <v>132</v>
      </c>
      <c r="E135" s="41">
        <v>134880</v>
      </c>
      <c r="F135" s="41">
        <v>1362382.9849091826</v>
      </c>
      <c r="G135" s="41">
        <v>1491951.766164986</v>
      </c>
      <c r="H135" s="41">
        <v>435076.04015658621</v>
      </c>
      <c r="I135" s="41">
        <v>2795843.5937896087</v>
      </c>
      <c r="N135" s="76"/>
      <c r="P135" s="11"/>
      <c r="Q135" s="153"/>
      <c r="R135" s="11"/>
      <c r="W135" s="153"/>
      <c r="X135" s="155"/>
      <c r="Z135" s="11"/>
      <c r="AA135" s="156"/>
      <c r="AD135" s="11"/>
      <c r="AE135" s="11"/>
      <c r="AF135" s="11"/>
      <c r="AG135" s="11"/>
      <c r="AH135" s="11"/>
      <c r="AI135" s="11"/>
      <c r="AJ135" s="155"/>
      <c r="AK135" s="11"/>
    </row>
    <row r="136" spans="1:37" ht="14.4" x14ac:dyDescent="0.3">
      <c r="A136" s="340" t="s">
        <v>631</v>
      </c>
      <c r="B136" s="211" t="s">
        <v>492</v>
      </c>
      <c r="C136" s="230" t="s">
        <v>553</v>
      </c>
      <c r="D136" s="218">
        <v>133</v>
      </c>
      <c r="E136" s="41">
        <v>134880</v>
      </c>
      <c r="F136" s="41">
        <v>1362382.9849091826</v>
      </c>
      <c r="G136" s="41">
        <v>1491951.766164986</v>
      </c>
      <c r="H136" s="41">
        <v>435076.04015658621</v>
      </c>
      <c r="I136" s="41">
        <v>2795843.5937896087</v>
      </c>
      <c r="N136" s="76"/>
      <c r="P136" s="11"/>
      <c r="Q136" s="153"/>
      <c r="R136" s="11"/>
      <c r="W136" s="153"/>
      <c r="X136" s="155"/>
      <c r="Z136" s="11"/>
      <c r="AA136" s="156"/>
      <c r="AD136" s="11"/>
      <c r="AE136" s="11"/>
      <c r="AF136" s="11"/>
      <c r="AG136" s="11"/>
      <c r="AH136" s="11"/>
      <c r="AI136" s="11"/>
      <c r="AJ136" s="155"/>
      <c r="AK136" s="11"/>
    </row>
    <row r="137" spans="1:37" ht="14.4" x14ac:dyDescent="0.3">
      <c r="A137" s="340" t="s">
        <v>631</v>
      </c>
      <c r="B137" s="211" t="s">
        <v>514</v>
      </c>
      <c r="C137" s="230" t="s">
        <v>553</v>
      </c>
      <c r="D137" s="218">
        <v>134</v>
      </c>
      <c r="E137" s="41">
        <v>134880</v>
      </c>
      <c r="F137" s="41">
        <v>1362382.9849091826</v>
      </c>
      <c r="G137" s="41">
        <v>1491951.766164986</v>
      </c>
      <c r="H137" s="41">
        <v>435076.04015658621</v>
      </c>
      <c r="I137" s="41">
        <v>2795843.5937896087</v>
      </c>
      <c r="N137" s="76"/>
      <c r="P137" s="11"/>
      <c r="Q137" s="153"/>
      <c r="R137" s="11"/>
      <c r="W137" s="153"/>
      <c r="X137" s="155"/>
      <c r="Z137" s="11"/>
      <c r="AA137" s="156"/>
      <c r="AD137" s="11"/>
      <c r="AE137" s="11"/>
      <c r="AF137" s="11"/>
      <c r="AG137" s="11"/>
      <c r="AH137" s="11"/>
      <c r="AI137" s="11"/>
      <c r="AJ137" s="155"/>
      <c r="AK137" s="11"/>
    </row>
    <row r="138" spans="1:37" ht="14.4" x14ac:dyDescent="0.3">
      <c r="A138" s="340" t="s">
        <v>631</v>
      </c>
      <c r="B138" s="211" t="s">
        <v>522</v>
      </c>
      <c r="C138" s="230" t="s">
        <v>553</v>
      </c>
      <c r="D138" s="218">
        <v>135</v>
      </c>
      <c r="E138" s="41">
        <v>134880</v>
      </c>
      <c r="F138" s="41">
        <v>1362382.9849091826</v>
      </c>
      <c r="G138" s="41">
        <v>1491951.766164986</v>
      </c>
      <c r="H138" s="41">
        <v>435076.04015658621</v>
      </c>
      <c r="I138" s="41">
        <v>2795843.5937896087</v>
      </c>
      <c r="N138" s="76"/>
      <c r="P138" s="11"/>
      <c r="Q138" s="153"/>
      <c r="R138" s="11"/>
      <c r="W138" s="153"/>
      <c r="X138" s="155"/>
      <c r="Z138" s="11"/>
      <c r="AA138" s="156"/>
      <c r="AD138" s="11"/>
      <c r="AE138" s="11"/>
      <c r="AF138" s="11"/>
      <c r="AG138" s="11"/>
      <c r="AH138" s="11"/>
      <c r="AI138" s="11"/>
      <c r="AJ138" s="155"/>
      <c r="AK138" s="11"/>
    </row>
    <row r="139" spans="1:37" ht="14.4" x14ac:dyDescent="0.3">
      <c r="A139" s="340" t="s">
        <v>631</v>
      </c>
      <c r="B139" s="211" t="s">
        <v>526</v>
      </c>
      <c r="C139" s="230" t="s">
        <v>553</v>
      </c>
      <c r="D139" s="218">
        <v>136</v>
      </c>
      <c r="E139" s="41">
        <v>134880</v>
      </c>
      <c r="F139" s="41">
        <v>1362382.9849091826</v>
      </c>
      <c r="G139" s="41">
        <v>1491951.766164986</v>
      </c>
      <c r="H139" s="41">
        <v>435076.04015658621</v>
      </c>
      <c r="I139" s="41">
        <v>2795843.5937896087</v>
      </c>
      <c r="N139" s="76"/>
      <c r="P139" s="11"/>
      <c r="Q139" s="153"/>
      <c r="R139" s="11"/>
      <c r="W139" s="153"/>
      <c r="X139" s="155"/>
      <c r="Z139" s="11"/>
      <c r="AA139" s="156"/>
      <c r="AD139" s="11"/>
      <c r="AE139" s="11"/>
      <c r="AF139" s="11"/>
      <c r="AG139" s="11"/>
      <c r="AH139" s="11"/>
      <c r="AI139" s="11"/>
      <c r="AJ139" s="155"/>
      <c r="AK139" s="11"/>
    </row>
    <row r="140" spans="1:37" ht="14.4" x14ac:dyDescent="0.3">
      <c r="A140" s="340" t="s">
        <v>631</v>
      </c>
      <c r="B140" s="211" t="s">
        <v>492</v>
      </c>
      <c r="C140" s="230" t="s">
        <v>616</v>
      </c>
      <c r="D140" s="218">
        <v>137</v>
      </c>
      <c r="E140" s="41">
        <v>134880</v>
      </c>
      <c r="F140" s="41">
        <v>1362382.9849091826</v>
      </c>
      <c r="G140" s="41">
        <v>1491951.766164986</v>
      </c>
      <c r="H140" s="41">
        <v>435076.04015658621</v>
      </c>
      <c r="I140" s="41">
        <v>2795843.5937896087</v>
      </c>
      <c r="N140" s="76"/>
      <c r="P140" s="11"/>
      <c r="Q140" s="153"/>
      <c r="R140" s="11"/>
      <c r="W140" s="153"/>
      <c r="X140" s="155"/>
      <c r="Z140" s="11"/>
      <c r="AA140" s="156"/>
      <c r="AD140" s="11"/>
      <c r="AE140" s="11"/>
      <c r="AF140" s="11"/>
      <c r="AG140" s="11"/>
      <c r="AH140" s="11"/>
      <c r="AI140" s="11"/>
      <c r="AJ140" s="155"/>
      <c r="AK140" s="11"/>
    </row>
    <row r="141" spans="1:37" ht="14.4" x14ac:dyDescent="0.3">
      <c r="A141" s="340" t="s">
        <v>631</v>
      </c>
      <c r="B141" s="211" t="s">
        <v>522</v>
      </c>
      <c r="C141" s="230" t="s">
        <v>616</v>
      </c>
      <c r="D141" s="218">
        <v>138</v>
      </c>
      <c r="E141" s="41">
        <v>134880</v>
      </c>
      <c r="F141" s="41">
        <v>1362382.9849091826</v>
      </c>
      <c r="G141" s="41">
        <v>1491951.766164986</v>
      </c>
      <c r="H141" s="41">
        <v>435076.04015658621</v>
      </c>
      <c r="I141" s="41">
        <v>2795843.5937896087</v>
      </c>
      <c r="N141" s="76"/>
      <c r="P141" s="11"/>
      <c r="Q141" s="153"/>
      <c r="R141" s="11"/>
      <c r="W141" s="153"/>
      <c r="X141" s="155"/>
      <c r="Z141" s="11"/>
      <c r="AA141" s="156"/>
      <c r="AD141" s="11"/>
      <c r="AE141" s="11"/>
      <c r="AF141" s="11"/>
      <c r="AG141" s="11"/>
      <c r="AH141" s="11"/>
      <c r="AI141" s="11"/>
      <c r="AJ141" s="155"/>
      <c r="AK141" s="11"/>
    </row>
    <row r="142" spans="1:37" ht="14.4" x14ac:dyDescent="0.3">
      <c r="A142" s="340" t="s">
        <v>631</v>
      </c>
      <c r="B142" s="211" t="s">
        <v>502</v>
      </c>
      <c r="C142" s="230" t="s">
        <v>161</v>
      </c>
      <c r="D142" s="218">
        <v>139</v>
      </c>
      <c r="E142" s="41">
        <v>134880</v>
      </c>
      <c r="F142" s="41">
        <v>1362382.9849091826</v>
      </c>
      <c r="G142" s="41">
        <v>1491951.766164986</v>
      </c>
      <c r="H142" s="41">
        <v>435076.04015658621</v>
      </c>
      <c r="I142" s="41">
        <v>2795843.5937896087</v>
      </c>
      <c r="N142" s="76"/>
      <c r="P142" s="11"/>
      <c r="Q142" s="153"/>
      <c r="R142" s="11"/>
      <c r="W142" s="153"/>
      <c r="X142" s="155"/>
      <c r="Z142" s="11"/>
      <c r="AA142" s="156"/>
      <c r="AD142" s="11"/>
      <c r="AE142" s="11"/>
      <c r="AF142" s="11"/>
      <c r="AG142" s="11"/>
      <c r="AH142" s="11"/>
      <c r="AI142" s="11"/>
      <c r="AJ142" s="155"/>
      <c r="AK142" s="11"/>
    </row>
    <row r="143" spans="1:37" ht="14.4" x14ac:dyDescent="0.3">
      <c r="A143" s="340" t="s">
        <v>631</v>
      </c>
      <c r="B143" s="211" t="s">
        <v>508</v>
      </c>
      <c r="C143" s="230" t="s">
        <v>161</v>
      </c>
      <c r="D143" s="218">
        <v>140</v>
      </c>
      <c r="E143" s="41">
        <v>134880</v>
      </c>
      <c r="F143" s="41">
        <v>1362382.9849091826</v>
      </c>
      <c r="G143" s="41">
        <v>1491951.766164986</v>
      </c>
      <c r="H143" s="41">
        <v>435076.04015658621</v>
      </c>
      <c r="I143" s="41">
        <v>2795843.5937896087</v>
      </c>
      <c r="N143" s="76"/>
      <c r="P143" s="11"/>
      <c r="Q143" s="153"/>
      <c r="R143" s="11"/>
      <c r="W143" s="153"/>
      <c r="X143" s="155"/>
      <c r="Z143" s="11"/>
      <c r="AA143" s="156"/>
      <c r="AD143" s="11"/>
      <c r="AE143" s="11"/>
      <c r="AF143" s="11"/>
      <c r="AG143" s="11"/>
      <c r="AH143" s="11"/>
      <c r="AI143" s="11"/>
      <c r="AJ143" s="155"/>
      <c r="AK143" s="11"/>
    </row>
    <row r="144" spans="1:37" ht="14.4" x14ac:dyDescent="0.3">
      <c r="A144" s="340" t="s">
        <v>631</v>
      </c>
      <c r="B144" s="211" t="s">
        <v>512</v>
      </c>
      <c r="C144" s="230" t="s">
        <v>161</v>
      </c>
      <c r="D144" s="218">
        <v>141</v>
      </c>
      <c r="E144" s="41">
        <v>134880</v>
      </c>
      <c r="F144" s="41">
        <v>1362382.9849091826</v>
      </c>
      <c r="G144" s="41">
        <v>1491951.766164986</v>
      </c>
      <c r="H144" s="41">
        <v>435076.04015658621</v>
      </c>
      <c r="I144" s="41">
        <v>2795843.5937896087</v>
      </c>
      <c r="N144" s="76"/>
      <c r="P144" s="11"/>
      <c r="Q144" s="153"/>
      <c r="R144" s="11"/>
      <c r="W144" s="153"/>
      <c r="X144" s="155"/>
      <c r="Z144" s="11"/>
      <c r="AA144" s="156"/>
      <c r="AD144" s="11"/>
      <c r="AE144" s="11"/>
      <c r="AF144" s="11"/>
      <c r="AG144" s="11"/>
      <c r="AH144" s="11"/>
      <c r="AI144" s="11"/>
      <c r="AJ144" s="155"/>
      <c r="AK144" s="11"/>
    </row>
    <row r="145" spans="1:37" ht="14.4" x14ac:dyDescent="0.3">
      <c r="A145" s="340" t="s">
        <v>631</v>
      </c>
      <c r="B145" s="211" t="s">
        <v>518</v>
      </c>
      <c r="C145" s="230" t="s">
        <v>161</v>
      </c>
      <c r="D145" s="218">
        <v>142</v>
      </c>
      <c r="E145" s="41">
        <v>134880</v>
      </c>
      <c r="F145" s="41">
        <v>1362382.9849091826</v>
      </c>
      <c r="G145" s="41">
        <v>1491951.766164986</v>
      </c>
      <c r="H145" s="41">
        <v>435076.04015658621</v>
      </c>
      <c r="I145" s="41">
        <v>2795843.5937896087</v>
      </c>
      <c r="N145" s="76"/>
      <c r="P145" s="11"/>
      <c r="Q145" s="153"/>
      <c r="R145" s="11"/>
      <c r="W145" s="153"/>
      <c r="X145" s="155"/>
      <c r="Z145" s="11"/>
      <c r="AA145" s="156"/>
      <c r="AD145" s="11"/>
      <c r="AE145" s="11"/>
      <c r="AF145" s="11"/>
      <c r="AG145" s="11"/>
      <c r="AH145" s="11"/>
      <c r="AI145" s="11"/>
      <c r="AJ145" s="155"/>
      <c r="AK145" s="11"/>
    </row>
    <row r="146" spans="1:37" ht="14.4" x14ac:dyDescent="0.3">
      <c r="A146" s="340" t="s">
        <v>632</v>
      </c>
      <c r="B146" s="211" t="s">
        <v>499</v>
      </c>
      <c r="C146" s="230" t="s">
        <v>553</v>
      </c>
      <c r="D146" s="218">
        <v>143</v>
      </c>
      <c r="E146" s="41">
        <v>4527504</v>
      </c>
      <c r="F146" s="41">
        <v>6426472.9656804632</v>
      </c>
      <c r="G146" s="41">
        <v>7604052.0706993407</v>
      </c>
      <c r="H146" s="41">
        <v>3450586.4257614203</v>
      </c>
      <c r="I146" s="41">
        <v>3862321.6783183087</v>
      </c>
      <c r="N146" s="76"/>
      <c r="P146" s="11"/>
      <c r="Q146" s="153"/>
      <c r="R146" s="11"/>
      <c r="W146" s="153"/>
      <c r="X146" s="155"/>
      <c r="Z146" s="11"/>
      <c r="AA146" s="156"/>
      <c r="AD146" s="11"/>
      <c r="AE146" s="11"/>
      <c r="AF146" s="11"/>
      <c r="AG146" s="11"/>
      <c r="AH146" s="11"/>
      <c r="AI146" s="11"/>
      <c r="AJ146" s="155"/>
      <c r="AK146" s="11"/>
    </row>
    <row r="147" spans="1:37" ht="14.4" x14ac:dyDescent="0.3">
      <c r="A147" s="340" t="s">
        <v>632</v>
      </c>
      <c r="B147" s="211" t="s">
        <v>491</v>
      </c>
      <c r="C147" s="230" t="s">
        <v>165</v>
      </c>
      <c r="D147" s="218">
        <v>144</v>
      </c>
      <c r="E147" s="41">
        <v>4527504</v>
      </c>
      <c r="F147" s="41">
        <v>6426472.9656804632</v>
      </c>
      <c r="G147" s="41">
        <v>7604052.0706993407</v>
      </c>
      <c r="H147" s="41">
        <v>3450586.4257614203</v>
      </c>
      <c r="I147" s="41">
        <v>3862321.6783183087</v>
      </c>
      <c r="N147" s="76"/>
      <c r="P147" s="11"/>
      <c r="Q147" s="153"/>
      <c r="R147" s="11"/>
      <c r="W147" s="153"/>
      <c r="X147" s="155"/>
      <c r="Z147" s="11"/>
      <c r="AA147" s="156"/>
      <c r="AD147" s="11"/>
      <c r="AE147" s="11"/>
      <c r="AF147" s="11"/>
      <c r="AG147" s="11"/>
      <c r="AH147" s="11"/>
      <c r="AI147" s="11"/>
      <c r="AJ147" s="155"/>
      <c r="AK147" s="11"/>
    </row>
    <row r="148" spans="1:37" ht="14.4" x14ac:dyDescent="0.3">
      <c r="A148" s="340" t="s">
        <v>632</v>
      </c>
      <c r="B148" s="211" t="s">
        <v>491</v>
      </c>
      <c r="C148" s="230" t="s">
        <v>161</v>
      </c>
      <c r="D148" s="218">
        <v>145</v>
      </c>
      <c r="E148" s="41">
        <v>4527504</v>
      </c>
      <c r="F148" s="41">
        <v>6426472.9656804632</v>
      </c>
      <c r="G148" s="41">
        <v>7604052.0706993407</v>
      </c>
      <c r="H148" s="41">
        <v>3450586.4257614203</v>
      </c>
      <c r="I148" s="41">
        <v>3862321.6783183087</v>
      </c>
      <c r="N148" s="76"/>
      <c r="P148" s="11"/>
      <c r="Q148" s="153"/>
      <c r="R148" s="11"/>
      <c r="W148" s="153"/>
      <c r="X148" s="155"/>
      <c r="Z148" s="11"/>
      <c r="AA148" s="156"/>
      <c r="AD148" s="11"/>
      <c r="AE148" s="11"/>
      <c r="AF148" s="11"/>
      <c r="AG148" s="11"/>
      <c r="AH148" s="11"/>
      <c r="AI148" s="11"/>
      <c r="AJ148" s="155"/>
      <c r="AK148" s="11"/>
    </row>
    <row r="149" spans="1:37" ht="14.4" x14ac:dyDescent="0.3">
      <c r="A149" s="340" t="s">
        <v>632</v>
      </c>
      <c r="B149" s="211" t="s">
        <v>493</v>
      </c>
      <c r="C149" s="230" t="s">
        <v>161</v>
      </c>
      <c r="D149" s="218">
        <v>146</v>
      </c>
      <c r="E149" s="41">
        <v>4527504</v>
      </c>
      <c r="F149" s="41">
        <v>6426472.9656804632</v>
      </c>
      <c r="G149" s="41">
        <v>7604052.0706993407</v>
      </c>
      <c r="H149" s="41">
        <v>3450586.4257614203</v>
      </c>
      <c r="I149" s="41">
        <v>3862321.6783183087</v>
      </c>
      <c r="N149" s="76"/>
      <c r="P149" s="11"/>
      <c r="Q149" s="153"/>
      <c r="R149" s="11"/>
      <c r="W149" s="153"/>
      <c r="X149" s="155"/>
      <c r="Z149" s="11"/>
      <c r="AA149" s="156"/>
      <c r="AD149" s="11"/>
      <c r="AE149" s="11"/>
      <c r="AF149" s="11"/>
      <c r="AG149" s="11"/>
      <c r="AH149" s="11"/>
      <c r="AI149" s="11"/>
      <c r="AJ149" s="155"/>
      <c r="AK149" s="11"/>
    </row>
    <row r="150" spans="1:37" ht="14.4" x14ac:dyDescent="0.3">
      <c r="A150" s="340" t="s">
        <v>632</v>
      </c>
      <c r="B150" s="211" t="s">
        <v>494</v>
      </c>
      <c r="C150" s="230" t="s">
        <v>161</v>
      </c>
      <c r="D150" s="218">
        <v>147</v>
      </c>
      <c r="E150" s="41">
        <v>4527504</v>
      </c>
      <c r="F150" s="41">
        <v>6426472.9656804632</v>
      </c>
      <c r="G150" s="41">
        <v>7604052.0706993407</v>
      </c>
      <c r="H150" s="41">
        <v>3450586.4257614203</v>
      </c>
      <c r="I150" s="41">
        <v>3862321.6783183087</v>
      </c>
      <c r="N150" s="76"/>
      <c r="P150" s="11"/>
      <c r="Q150" s="153"/>
      <c r="R150" s="11"/>
      <c r="W150" s="153"/>
      <c r="X150" s="155"/>
      <c r="Z150" s="11"/>
      <c r="AA150" s="156"/>
      <c r="AD150" s="11"/>
      <c r="AE150" s="11"/>
      <c r="AF150" s="11"/>
      <c r="AG150" s="11"/>
      <c r="AH150" s="11"/>
      <c r="AI150" s="11"/>
      <c r="AJ150" s="155"/>
      <c r="AK150" s="11"/>
    </row>
    <row r="151" spans="1:37" ht="14.4" x14ac:dyDescent="0.3">
      <c r="A151" s="340" t="s">
        <v>632</v>
      </c>
      <c r="B151" s="211" t="s">
        <v>495</v>
      </c>
      <c r="C151" s="230" t="s">
        <v>161</v>
      </c>
      <c r="D151" s="218">
        <v>148</v>
      </c>
      <c r="E151" s="41">
        <v>4527504</v>
      </c>
      <c r="F151" s="41">
        <v>6426472.9656804632</v>
      </c>
      <c r="G151" s="41">
        <v>7604052.0706993407</v>
      </c>
      <c r="H151" s="41">
        <v>3450586.4257614203</v>
      </c>
      <c r="I151" s="41">
        <v>3862321.6783183087</v>
      </c>
      <c r="N151" s="76"/>
      <c r="P151" s="11"/>
      <c r="Q151" s="153"/>
      <c r="R151" s="11"/>
      <c r="T151" s="22"/>
      <c r="W151" s="153"/>
      <c r="X151" s="155"/>
      <c r="Z151" s="11"/>
      <c r="AA151" s="156"/>
      <c r="AD151" s="11"/>
      <c r="AE151" s="11"/>
      <c r="AF151" s="11"/>
      <c r="AG151" s="11"/>
      <c r="AH151" s="11"/>
      <c r="AI151" s="11"/>
      <c r="AJ151" s="155"/>
      <c r="AK151" s="11"/>
    </row>
    <row r="152" spans="1:37" ht="14.4" x14ac:dyDescent="0.3">
      <c r="A152" s="340" t="s">
        <v>633</v>
      </c>
      <c r="B152" s="211" t="s">
        <v>498</v>
      </c>
      <c r="C152" s="230" t="s">
        <v>553</v>
      </c>
      <c r="D152" s="218">
        <v>149</v>
      </c>
      <c r="E152" s="41">
        <v>4013016</v>
      </c>
      <c r="F152" s="41">
        <v>3136838.4443357922</v>
      </c>
      <c r="G152" s="41">
        <v>2689178.7102190186</v>
      </c>
      <c r="H152" s="41">
        <v>816655.83968468802</v>
      </c>
      <c r="I152" s="41">
        <v>0</v>
      </c>
      <c r="N152" s="76"/>
      <c r="P152" s="11"/>
      <c r="Q152" s="153"/>
      <c r="R152" s="11"/>
      <c r="W152" s="153"/>
      <c r="X152" s="155"/>
      <c r="Z152" s="11"/>
      <c r="AA152" s="156"/>
      <c r="AD152" s="11"/>
      <c r="AE152" s="11"/>
      <c r="AF152" s="11"/>
      <c r="AG152" s="11"/>
      <c r="AH152" s="11"/>
      <c r="AI152" s="11"/>
      <c r="AJ152" s="155"/>
      <c r="AK152" s="11"/>
    </row>
    <row r="153" spans="1:37" ht="14.4" x14ac:dyDescent="0.3">
      <c r="A153" s="340" t="s">
        <v>633</v>
      </c>
      <c r="B153" s="211" t="s">
        <v>499</v>
      </c>
      <c r="C153" s="230" t="s">
        <v>553</v>
      </c>
      <c r="D153" s="218">
        <v>150</v>
      </c>
      <c r="E153" s="41">
        <v>4013016</v>
      </c>
      <c r="F153" s="41">
        <v>3136838.4443357922</v>
      </c>
      <c r="G153" s="41">
        <v>2689178.7102190186</v>
      </c>
      <c r="H153" s="41">
        <v>816655.83968468802</v>
      </c>
      <c r="I153" s="41">
        <v>0</v>
      </c>
      <c r="N153" s="76"/>
      <c r="P153" s="11"/>
      <c r="Q153" s="153"/>
      <c r="R153" s="11"/>
      <c r="W153" s="153"/>
      <c r="X153" s="155"/>
      <c r="Z153" s="11"/>
      <c r="AA153" s="156"/>
      <c r="AD153" s="11"/>
      <c r="AE153" s="11"/>
      <c r="AF153" s="11"/>
      <c r="AG153" s="11"/>
      <c r="AH153" s="11"/>
      <c r="AI153" s="11"/>
      <c r="AJ153" s="155"/>
      <c r="AK153" s="11"/>
    </row>
    <row r="154" spans="1:37" ht="14.4" x14ac:dyDescent="0.3">
      <c r="A154" s="340" t="s">
        <v>633</v>
      </c>
      <c r="B154" s="211" t="s">
        <v>509</v>
      </c>
      <c r="C154" s="230" t="s">
        <v>553</v>
      </c>
      <c r="D154" s="218">
        <v>151</v>
      </c>
      <c r="E154" s="41">
        <v>4013016</v>
      </c>
      <c r="F154" s="41">
        <v>3136838.4443357922</v>
      </c>
      <c r="G154" s="41">
        <v>2689178.7102190186</v>
      </c>
      <c r="H154" s="41">
        <v>816655.83968468802</v>
      </c>
      <c r="I154" s="41">
        <v>0</v>
      </c>
      <c r="N154" s="76"/>
      <c r="P154" s="11"/>
      <c r="Q154" s="153"/>
      <c r="R154" s="11"/>
      <c r="W154" s="153"/>
      <c r="X154" s="155"/>
      <c r="Z154" s="11"/>
      <c r="AA154" s="156"/>
      <c r="AD154" s="11"/>
      <c r="AE154" s="11"/>
      <c r="AF154" s="11"/>
      <c r="AG154" s="11"/>
      <c r="AH154" s="11"/>
      <c r="AI154" s="11"/>
      <c r="AJ154" s="155"/>
      <c r="AK154" s="11"/>
    </row>
    <row r="155" spans="1:37" ht="14.4" x14ac:dyDescent="0.3">
      <c r="A155" s="340" t="s">
        <v>633</v>
      </c>
      <c r="B155" s="211" t="s">
        <v>492</v>
      </c>
      <c r="C155" s="230" t="s">
        <v>616</v>
      </c>
      <c r="D155" s="218">
        <v>152</v>
      </c>
      <c r="E155" s="41">
        <v>4013016</v>
      </c>
      <c r="F155" s="41">
        <v>3136838.4443357922</v>
      </c>
      <c r="G155" s="41">
        <v>2689178.7102190186</v>
      </c>
      <c r="H155" s="41">
        <v>816655.83968468802</v>
      </c>
      <c r="I155" s="41">
        <v>0</v>
      </c>
      <c r="N155" s="76"/>
      <c r="P155" s="11"/>
      <c r="Q155" s="153"/>
      <c r="R155" s="11"/>
      <c r="W155" s="153"/>
      <c r="X155" s="155"/>
      <c r="Z155" s="11"/>
      <c r="AA155" s="156"/>
      <c r="AD155" s="11"/>
      <c r="AE155" s="11"/>
      <c r="AF155" s="11"/>
      <c r="AG155" s="11"/>
      <c r="AH155" s="11"/>
      <c r="AI155" s="11"/>
      <c r="AJ155" s="155"/>
      <c r="AK155" s="11"/>
    </row>
    <row r="156" spans="1:37" ht="14.4" x14ac:dyDescent="0.3">
      <c r="A156" s="340" t="s">
        <v>633</v>
      </c>
      <c r="B156" s="211" t="s">
        <v>515</v>
      </c>
      <c r="C156" s="230" t="s">
        <v>616</v>
      </c>
      <c r="D156" s="218">
        <v>153</v>
      </c>
      <c r="E156" s="41">
        <v>4013016</v>
      </c>
      <c r="F156" s="41">
        <v>3136838.4443357922</v>
      </c>
      <c r="G156" s="41">
        <v>2689178.7102190186</v>
      </c>
      <c r="H156" s="41">
        <v>816655.83968468802</v>
      </c>
      <c r="I156" s="41">
        <v>0</v>
      </c>
      <c r="N156" s="76"/>
      <c r="P156" s="11"/>
      <c r="Q156" s="153"/>
      <c r="R156" s="11"/>
      <c r="W156" s="153"/>
      <c r="X156" s="155"/>
      <c r="Z156" s="11"/>
      <c r="AA156" s="156"/>
      <c r="AD156" s="11"/>
      <c r="AE156" s="11"/>
      <c r="AF156" s="11"/>
      <c r="AG156" s="11"/>
      <c r="AH156" s="11"/>
      <c r="AI156" s="11"/>
      <c r="AJ156" s="155"/>
      <c r="AK156" s="11"/>
    </row>
    <row r="157" spans="1:37" ht="14.4" x14ac:dyDescent="0.3">
      <c r="A157" s="340" t="s">
        <v>634</v>
      </c>
      <c r="B157" s="211" t="s">
        <v>498</v>
      </c>
      <c r="C157" s="230" t="s">
        <v>615</v>
      </c>
      <c r="D157" s="218">
        <v>154</v>
      </c>
      <c r="E157" s="41">
        <v>1642488</v>
      </c>
      <c r="F157" s="41">
        <v>2746862.9849441419</v>
      </c>
      <c r="G157" s="41">
        <v>4296682.9349658247</v>
      </c>
      <c r="H157" s="41">
        <v>1331500.3465105956</v>
      </c>
      <c r="I157" s="41">
        <v>1144319.5724521198</v>
      </c>
      <c r="N157" s="76"/>
      <c r="P157" s="11"/>
      <c r="Q157" s="153"/>
      <c r="R157" s="11"/>
      <c r="W157" s="153"/>
      <c r="X157" s="155"/>
      <c r="Z157" s="11"/>
      <c r="AA157" s="156"/>
      <c r="AD157" s="11"/>
      <c r="AE157" s="11"/>
      <c r="AF157" s="11"/>
      <c r="AG157" s="11"/>
      <c r="AH157" s="11"/>
      <c r="AI157" s="11"/>
      <c r="AJ157" s="155"/>
      <c r="AK157" s="11"/>
    </row>
    <row r="158" spans="1:37" ht="14.4" x14ac:dyDescent="0.3">
      <c r="A158" s="340" t="s">
        <v>634</v>
      </c>
      <c r="B158" s="211" t="s">
        <v>498</v>
      </c>
      <c r="C158" s="230" t="s">
        <v>553</v>
      </c>
      <c r="D158" s="218">
        <v>155</v>
      </c>
      <c r="E158" s="41">
        <v>1642488</v>
      </c>
      <c r="F158" s="41">
        <v>2746862.9849441419</v>
      </c>
      <c r="G158" s="41">
        <v>4296682.9349658247</v>
      </c>
      <c r="H158" s="41">
        <v>1331500.3465105956</v>
      </c>
      <c r="I158" s="41">
        <v>1144319.5724521198</v>
      </c>
      <c r="N158" s="76"/>
      <c r="P158" s="11"/>
      <c r="Q158" s="153"/>
      <c r="R158" s="11"/>
      <c r="W158" s="153"/>
      <c r="X158" s="155"/>
      <c r="Z158" s="11"/>
      <c r="AA158" s="156"/>
      <c r="AD158" s="11"/>
      <c r="AE158" s="11"/>
      <c r="AF158" s="11"/>
      <c r="AG158" s="11"/>
      <c r="AH158" s="11"/>
      <c r="AI158" s="11"/>
      <c r="AJ158" s="155"/>
      <c r="AK158" s="11"/>
    </row>
    <row r="159" spans="1:37" ht="14.4" x14ac:dyDescent="0.3">
      <c r="A159" s="340" t="s">
        <v>634</v>
      </c>
      <c r="B159" s="211" t="s">
        <v>499</v>
      </c>
      <c r="C159" s="230" t="s">
        <v>553</v>
      </c>
      <c r="D159" s="218">
        <v>156</v>
      </c>
      <c r="E159" s="41">
        <v>1642488</v>
      </c>
      <c r="F159" s="41">
        <v>2746862.9849441419</v>
      </c>
      <c r="G159" s="41">
        <v>4296682.9349658247</v>
      </c>
      <c r="H159" s="41">
        <v>1331500.3465105956</v>
      </c>
      <c r="I159" s="41">
        <v>1144319.5724521198</v>
      </c>
      <c r="N159" s="76"/>
      <c r="W159" s="153"/>
      <c r="X159" s="155"/>
      <c r="Z159" s="11"/>
      <c r="AA159" s="156"/>
      <c r="AD159" s="11"/>
      <c r="AE159" s="11"/>
      <c r="AF159" s="11"/>
      <c r="AG159" s="11"/>
      <c r="AH159" s="11"/>
      <c r="AI159" s="11"/>
      <c r="AJ159" s="155"/>
      <c r="AK159" s="11"/>
    </row>
    <row r="160" spans="1:37" ht="14.4" x14ac:dyDescent="0.3">
      <c r="A160" s="340" t="s">
        <v>533</v>
      </c>
      <c r="B160" s="211" t="s">
        <v>498</v>
      </c>
      <c r="C160" s="230" t="s">
        <v>553</v>
      </c>
      <c r="D160" s="218">
        <v>157</v>
      </c>
      <c r="E160" s="41">
        <v>6143742</v>
      </c>
      <c r="F160" s="41">
        <v>8477995.4896009788</v>
      </c>
      <c r="G160" s="41">
        <v>12426265.505604789</v>
      </c>
      <c r="H160" s="41">
        <v>4944735.4218552178</v>
      </c>
      <c r="I160" s="41">
        <v>6675807.6141582597</v>
      </c>
      <c r="N160" s="76"/>
      <c r="W160" s="153"/>
      <c r="X160" s="155"/>
      <c r="Z160" s="11"/>
      <c r="AA160" s="156"/>
      <c r="AD160" s="11"/>
      <c r="AE160" s="11"/>
      <c r="AF160" s="11"/>
      <c r="AG160" s="11"/>
      <c r="AH160" s="11"/>
      <c r="AI160" s="11"/>
      <c r="AJ160" s="155"/>
      <c r="AK160" s="11"/>
    </row>
    <row r="161" spans="1:37" ht="14.4" x14ac:dyDescent="0.3">
      <c r="A161" s="340" t="s">
        <v>533</v>
      </c>
      <c r="B161" s="211" t="s">
        <v>491</v>
      </c>
      <c r="C161" s="230" t="s">
        <v>165</v>
      </c>
      <c r="D161" s="218">
        <v>158</v>
      </c>
      <c r="E161" s="41">
        <v>6143742</v>
      </c>
      <c r="F161" s="41">
        <v>8477995.4896009788</v>
      </c>
      <c r="G161" s="41">
        <v>12426265.505604789</v>
      </c>
      <c r="H161" s="41">
        <v>4944735.4218552178</v>
      </c>
      <c r="I161" s="41">
        <v>6675807.6141582597</v>
      </c>
      <c r="N161" s="76"/>
      <c r="W161" s="153"/>
      <c r="X161" s="155"/>
      <c r="Z161" s="11"/>
      <c r="AA161" s="156"/>
      <c r="AD161" s="11"/>
      <c r="AE161" s="11"/>
      <c r="AF161" s="11"/>
      <c r="AG161" s="11"/>
      <c r="AH161" s="11"/>
      <c r="AI161" s="11"/>
      <c r="AJ161" s="155"/>
      <c r="AK161" s="11"/>
    </row>
    <row r="162" spans="1:37" ht="14.4" x14ac:dyDescent="0.3">
      <c r="A162" s="340" t="s">
        <v>533</v>
      </c>
      <c r="B162" s="211" t="s">
        <v>493</v>
      </c>
      <c r="C162" s="230" t="s">
        <v>165</v>
      </c>
      <c r="D162" s="218">
        <v>159</v>
      </c>
      <c r="E162" s="41">
        <v>6143742</v>
      </c>
      <c r="F162" s="41">
        <v>8477995.4896009788</v>
      </c>
      <c r="G162" s="41">
        <v>12426265.505604789</v>
      </c>
      <c r="H162" s="41">
        <v>4944735.4218552178</v>
      </c>
      <c r="I162" s="41">
        <v>6675807.6141582597</v>
      </c>
      <c r="N162" s="76"/>
      <c r="W162" s="153"/>
      <c r="X162" s="155"/>
      <c r="Z162" s="11"/>
      <c r="AA162" s="156"/>
      <c r="AD162" s="11"/>
      <c r="AE162" s="11"/>
      <c r="AF162" s="11"/>
      <c r="AG162" s="11"/>
      <c r="AH162" s="11"/>
      <c r="AI162" s="11"/>
      <c r="AJ162" s="155"/>
      <c r="AK162" s="11"/>
    </row>
    <row r="163" spans="1:37" ht="14.4" x14ac:dyDescent="0.3">
      <c r="A163" s="341" t="s">
        <v>533</v>
      </c>
      <c r="B163" s="213" t="s">
        <v>491</v>
      </c>
      <c r="C163" s="231" t="s">
        <v>161</v>
      </c>
      <c r="D163" s="218">
        <v>160</v>
      </c>
      <c r="E163" s="41">
        <v>6143742</v>
      </c>
      <c r="F163" s="41">
        <v>8477995.4896009788</v>
      </c>
      <c r="G163" s="41">
        <v>12426265.505604789</v>
      </c>
      <c r="H163" s="41">
        <v>4944735.4218552178</v>
      </c>
      <c r="I163" s="41">
        <v>6675807.6141582597</v>
      </c>
      <c r="N163" s="76"/>
      <c r="W163" s="153"/>
      <c r="X163" s="155"/>
      <c r="Z163" s="11"/>
      <c r="AA163" s="156"/>
      <c r="AD163" s="11"/>
      <c r="AE163" s="11"/>
      <c r="AF163" s="11"/>
      <c r="AG163" s="11"/>
      <c r="AH163" s="11"/>
      <c r="AI163" s="11"/>
      <c r="AJ163" s="155"/>
      <c r="AK163" s="11"/>
    </row>
    <row r="164" spans="1:37" ht="14.4" x14ac:dyDescent="0.3">
      <c r="A164" s="341" t="s">
        <v>533</v>
      </c>
      <c r="B164" s="211" t="s">
        <v>493</v>
      </c>
      <c r="C164" s="232" t="s">
        <v>161</v>
      </c>
      <c r="D164" s="218">
        <v>161</v>
      </c>
      <c r="E164" s="41">
        <v>6143742</v>
      </c>
      <c r="F164" s="41">
        <v>8477995.4896009788</v>
      </c>
      <c r="G164" s="41">
        <v>12426265.505604789</v>
      </c>
      <c r="H164" s="41">
        <v>4944735.4218552178</v>
      </c>
      <c r="I164" s="41">
        <v>6675807.6141582597</v>
      </c>
      <c r="N164" s="76"/>
      <c r="W164" s="153"/>
      <c r="X164" s="155"/>
      <c r="Z164" s="11"/>
      <c r="AA164" s="156"/>
      <c r="AD164" s="11"/>
      <c r="AE164" s="11"/>
      <c r="AF164" s="11"/>
      <c r="AG164" s="11"/>
      <c r="AH164" s="11"/>
      <c r="AI164" s="11"/>
      <c r="AJ164" s="155"/>
      <c r="AK164" s="11"/>
    </row>
    <row r="165" spans="1:37" ht="14.4" x14ac:dyDescent="0.3">
      <c r="A165" s="341" t="s">
        <v>533</v>
      </c>
      <c r="B165" s="211" t="s">
        <v>495</v>
      </c>
      <c r="C165" s="231" t="s">
        <v>161</v>
      </c>
      <c r="D165" s="218">
        <v>162</v>
      </c>
      <c r="E165" s="41">
        <v>6143742</v>
      </c>
      <c r="F165" s="41">
        <v>8477995.4896009788</v>
      </c>
      <c r="G165" s="41">
        <v>12426265.505604789</v>
      </c>
      <c r="H165" s="41">
        <v>4944735.4218552178</v>
      </c>
      <c r="I165" s="41">
        <v>6675807.6141582597</v>
      </c>
      <c r="N165" s="76"/>
      <c r="W165" s="153"/>
      <c r="X165" s="155"/>
      <c r="Z165" s="11"/>
      <c r="AA165" s="156"/>
      <c r="AD165" s="11"/>
      <c r="AE165" s="11"/>
      <c r="AF165" s="11"/>
      <c r="AG165" s="11"/>
      <c r="AH165" s="11"/>
      <c r="AI165" s="11"/>
      <c r="AJ165" s="155"/>
      <c r="AK165" s="11"/>
    </row>
    <row r="166" spans="1:37" ht="14.4" x14ac:dyDescent="0.3">
      <c r="A166" s="341" t="s">
        <v>533</v>
      </c>
      <c r="B166" s="211" t="s">
        <v>511</v>
      </c>
      <c r="C166" s="232" t="s">
        <v>161</v>
      </c>
      <c r="D166" s="218">
        <v>163</v>
      </c>
      <c r="E166" s="41">
        <v>6143742</v>
      </c>
      <c r="F166" s="41">
        <v>8477995.4896009788</v>
      </c>
      <c r="G166" s="41">
        <v>12426265.505604789</v>
      </c>
      <c r="H166" s="41">
        <v>4944735.4218552178</v>
      </c>
      <c r="I166" s="41">
        <v>6675807.6141582597</v>
      </c>
      <c r="N166" s="76"/>
      <c r="W166" s="153"/>
      <c r="X166" s="155"/>
      <c r="Z166" s="11"/>
      <c r="AA166" s="156"/>
      <c r="AD166" s="11"/>
      <c r="AE166" s="11"/>
      <c r="AF166" s="11"/>
      <c r="AG166" s="11"/>
      <c r="AH166" s="11"/>
      <c r="AI166" s="11"/>
      <c r="AJ166" s="155"/>
      <c r="AK166" s="11"/>
    </row>
    <row r="167" spans="1:37" ht="14.4" x14ac:dyDescent="0.3">
      <c r="A167" s="341" t="s">
        <v>534</v>
      </c>
      <c r="B167" s="211" t="s">
        <v>530</v>
      </c>
      <c r="C167" s="232" t="s">
        <v>553</v>
      </c>
      <c r="D167" s="218">
        <v>164</v>
      </c>
      <c r="E167" s="41">
        <v>8721960</v>
      </c>
      <c r="F167" s="41">
        <v>5138483.1003688015</v>
      </c>
      <c r="G167" s="41">
        <v>4992524.8386581745</v>
      </c>
      <c r="H167" s="41">
        <v>1395131.5460327971</v>
      </c>
      <c r="I167" s="41">
        <v>0</v>
      </c>
      <c r="N167" s="76"/>
      <c r="W167" s="153"/>
      <c r="X167" s="155"/>
      <c r="Z167" s="11"/>
      <c r="AA167" s="156"/>
      <c r="AD167" s="11"/>
      <c r="AE167" s="11"/>
      <c r="AF167" s="11"/>
      <c r="AG167" s="11"/>
      <c r="AH167" s="11"/>
      <c r="AI167" s="11"/>
      <c r="AJ167" s="155"/>
      <c r="AK167" s="11"/>
    </row>
    <row r="168" spans="1:37" ht="14.4" x14ac:dyDescent="0.3">
      <c r="A168" s="341" t="s">
        <v>534</v>
      </c>
      <c r="B168" s="211" t="s">
        <v>515</v>
      </c>
      <c r="C168" s="232" t="s">
        <v>616</v>
      </c>
      <c r="D168" s="218">
        <v>165</v>
      </c>
      <c r="E168" s="41">
        <v>8721960</v>
      </c>
      <c r="F168" s="41">
        <v>5138483.1003688015</v>
      </c>
      <c r="G168" s="41">
        <v>4992524.8386581745</v>
      </c>
      <c r="H168" s="41">
        <v>1395131.5460327971</v>
      </c>
      <c r="I168" s="41">
        <v>0</v>
      </c>
      <c r="N168" s="76"/>
      <c r="W168" s="153"/>
      <c r="X168" s="155"/>
      <c r="Z168" s="11"/>
      <c r="AA168" s="156"/>
      <c r="AD168" s="11"/>
      <c r="AE168" s="11"/>
      <c r="AF168" s="11"/>
      <c r="AG168" s="11"/>
      <c r="AH168" s="11"/>
      <c r="AI168" s="11"/>
      <c r="AJ168" s="155"/>
      <c r="AK168" s="11"/>
    </row>
    <row r="169" spans="1:37" ht="14.4" x14ac:dyDescent="0.3">
      <c r="A169" s="341" t="s">
        <v>534</v>
      </c>
      <c r="B169" s="211" t="s">
        <v>516</v>
      </c>
      <c r="C169" s="232" t="s">
        <v>616</v>
      </c>
      <c r="D169" s="218">
        <v>166</v>
      </c>
      <c r="E169" s="41">
        <v>8721960</v>
      </c>
      <c r="F169" s="41">
        <v>5138483.1003688015</v>
      </c>
      <c r="G169" s="41">
        <v>4992524.8386581745</v>
      </c>
      <c r="H169" s="41">
        <v>1395131.5460327971</v>
      </c>
      <c r="I169" s="41">
        <v>0</v>
      </c>
      <c r="N169" s="76"/>
      <c r="W169" s="153"/>
      <c r="X169" s="155"/>
      <c r="Z169" s="11"/>
      <c r="AA169" s="156"/>
      <c r="AD169" s="11"/>
      <c r="AE169" s="11"/>
      <c r="AF169" s="11"/>
      <c r="AG169" s="11"/>
      <c r="AH169" s="11"/>
      <c r="AI169" s="11"/>
      <c r="AJ169" s="155"/>
      <c r="AK169" s="11"/>
    </row>
    <row r="170" spans="1:37" ht="14.4" x14ac:dyDescent="0.3">
      <c r="A170" s="341" t="s">
        <v>534</v>
      </c>
      <c r="B170" s="211" t="s">
        <v>522</v>
      </c>
      <c r="C170" s="232" t="s">
        <v>616</v>
      </c>
      <c r="D170" s="218">
        <v>167</v>
      </c>
      <c r="E170" s="41">
        <v>8721960</v>
      </c>
      <c r="F170" s="41">
        <v>5138483.1003688015</v>
      </c>
      <c r="G170" s="41">
        <v>4992524.8386581745</v>
      </c>
      <c r="H170" s="41">
        <v>1395131.5460327971</v>
      </c>
      <c r="I170" s="41">
        <v>0</v>
      </c>
      <c r="N170" s="76"/>
      <c r="R170" s="22"/>
      <c r="S170" s="57"/>
      <c r="W170" s="153"/>
      <c r="X170" s="155"/>
      <c r="Z170" s="11"/>
      <c r="AA170" s="156"/>
      <c r="AD170" s="11"/>
      <c r="AE170" s="11"/>
      <c r="AF170" s="11"/>
      <c r="AG170" s="11"/>
      <c r="AH170" s="11"/>
      <c r="AI170" s="11"/>
      <c r="AJ170" s="155"/>
      <c r="AK170" s="11"/>
    </row>
    <row r="171" spans="1:37" ht="14.4" x14ac:dyDescent="0.3">
      <c r="A171" s="341" t="s">
        <v>635</v>
      </c>
      <c r="B171" s="211" t="s">
        <v>498</v>
      </c>
      <c r="C171" s="230" t="s">
        <v>553</v>
      </c>
      <c r="D171" s="218">
        <v>168</v>
      </c>
      <c r="E171" s="41">
        <v>3766984</v>
      </c>
      <c r="F171" s="41">
        <v>4064808.9121294226</v>
      </c>
      <c r="G171" s="41">
        <v>6492983.5405892991</v>
      </c>
      <c r="H171" s="41">
        <v>2262999.3952745916</v>
      </c>
      <c r="I171" s="41">
        <v>692880.09270944539</v>
      </c>
      <c r="N171" s="76"/>
      <c r="P171" s="155"/>
      <c r="Q171" s="11"/>
      <c r="R171" s="11"/>
      <c r="W171" s="153"/>
      <c r="X171" s="155"/>
      <c r="Z171" s="11"/>
      <c r="AA171" s="156"/>
      <c r="AD171" s="11"/>
      <c r="AE171" s="11"/>
      <c r="AF171" s="11"/>
      <c r="AG171" s="11"/>
      <c r="AH171" s="11"/>
      <c r="AI171" s="11"/>
      <c r="AJ171" s="155"/>
      <c r="AK171" s="11"/>
    </row>
    <row r="172" spans="1:37" ht="14.4" x14ac:dyDescent="0.3">
      <c r="A172" s="341" t="s">
        <v>635</v>
      </c>
      <c r="B172" s="211" t="s">
        <v>526</v>
      </c>
      <c r="C172" s="232" t="s">
        <v>553</v>
      </c>
      <c r="D172" s="218">
        <v>169</v>
      </c>
      <c r="E172" s="41">
        <v>3766984</v>
      </c>
      <c r="F172" s="41">
        <v>4064808.9121294226</v>
      </c>
      <c r="G172" s="41">
        <v>6492983.5405892991</v>
      </c>
      <c r="H172" s="41">
        <v>2262999.3952745916</v>
      </c>
      <c r="I172" s="41">
        <v>692880.09270944539</v>
      </c>
      <c r="N172" s="76"/>
      <c r="P172" s="155"/>
      <c r="Q172" s="11"/>
      <c r="R172" s="11"/>
      <c r="W172" s="153"/>
      <c r="X172" s="155"/>
      <c r="Z172" s="11"/>
      <c r="AA172" s="156"/>
      <c r="AD172" s="11"/>
      <c r="AE172" s="11"/>
      <c r="AF172" s="11"/>
      <c r="AG172" s="11"/>
      <c r="AH172" s="11"/>
      <c r="AI172" s="11"/>
      <c r="AJ172" s="155"/>
      <c r="AK172" s="11"/>
    </row>
    <row r="173" spans="1:37" ht="14.4" x14ac:dyDescent="0.3">
      <c r="A173" s="341" t="s">
        <v>635</v>
      </c>
      <c r="B173" s="211" t="s">
        <v>492</v>
      </c>
      <c r="C173" s="232" t="s">
        <v>616</v>
      </c>
      <c r="D173" s="218">
        <v>170</v>
      </c>
      <c r="E173" s="41">
        <v>3766984</v>
      </c>
      <c r="F173" s="41">
        <v>4064808.9121294226</v>
      </c>
      <c r="G173" s="41">
        <v>6492983.5405892991</v>
      </c>
      <c r="H173" s="41">
        <v>2262999.3952745916</v>
      </c>
      <c r="I173" s="41">
        <v>692880.09270944539</v>
      </c>
      <c r="N173" s="76"/>
      <c r="P173" s="155"/>
      <c r="Q173" s="11"/>
      <c r="R173" s="11"/>
      <c r="W173" s="153"/>
      <c r="X173" s="155"/>
      <c r="Z173" s="11"/>
      <c r="AA173" s="156"/>
      <c r="AD173" s="11"/>
      <c r="AE173" s="11"/>
      <c r="AF173" s="11"/>
      <c r="AG173" s="11"/>
      <c r="AH173" s="11"/>
      <c r="AI173" s="11"/>
      <c r="AJ173" s="155"/>
      <c r="AK173" s="11"/>
    </row>
    <row r="174" spans="1:37" ht="14.4" x14ac:dyDescent="0.3">
      <c r="A174" s="341" t="s">
        <v>635</v>
      </c>
      <c r="B174" s="213" t="s">
        <v>491</v>
      </c>
      <c r="C174" s="232" t="s">
        <v>165</v>
      </c>
      <c r="D174" s="218">
        <v>171</v>
      </c>
      <c r="E174" s="41">
        <v>3766984</v>
      </c>
      <c r="F174" s="41">
        <v>4064808.9121294226</v>
      </c>
      <c r="G174" s="41">
        <v>6492983.5405892991</v>
      </c>
      <c r="H174" s="41">
        <v>2262999.3952745916</v>
      </c>
      <c r="I174" s="41">
        <v>692880.09270944539</v>
      </c>
      <c r="N174" s="76"/>
      <c r="P174" s="155"/>
      <c r="Q174" s="11"/>
      <c r="R174" s="11"/>
      <c r="W174" s="153"/>
      <c r="X174" s="155"/>
      <c r="Z174" s="11"/>
      <c r="AA174" s="156"/>
      <c r="AD174" s="11"/>
      <c r="AE174" s="11"/>
      <c r="AF174" s="11"/>
      <c r="AG174" s="11"/>
      <c r="AH174" s="11"/>
      <c r="AI174" s="11"/>
      <c r="AJ174" s="155"/>
      <c r="AK174" s="11"/>
    </row>
    <row r="175" spans="1:37" ht="14.4" x14ac:dyDescent="0.3">
      <c r="A175" s="341" t="s">
        <v>635</v>
      </c>
      <c r="B175" s="213" t="s">
        <v>493</v>
      </c>
      <c r="C175" s="232" t="s">
        <v>165</v>
      </c>
      <c r="D175" s="218">
        <v>172</v>
      </c>
      <c r="E175" s="41">
        <v>3766984</v>
      </c>
      <c r="F175" s="41">
        <v>4064808.9121294226</v>
      </c>
      <c r="G175" s="41">
        <v>6492983.5405892991</v>
      </c>
      <c r="H175" s="41">
        <v>2262999.3952745916</v>
      </c>
      <c r="I175" s="41">
        <v>692880.09270944539</v>
      </c>
      <c r="N175" s="76"/>
      <c r="P175" s="155"/>
      <c r="Q175" s="11"/>
      <c r="R175" s="11"/>
      <c r="W175" s="153"/>
      <c r="X175" s="155"/>
      <c r="Z175" s="11"/>
      <c r="AA175" s="156"/>
      <c r="AD175" s="11"/>
      <c r="AE175" s="11"/>
      <c r="AF175" s="11"/>
      <c r="AG175" s="11"/>
      <c r="AH175" s="11"/>
      <c r="AI175" s="11"/>
      <c r="AJ175" s="155"/>
      <c r="AK175" s="11"/>
    </row>
    <row r="176" spans="1:37" ht="14.4" x14ac:dyDescent="0.3">
      <c r="A176" s="341" t="s">
        <v>635</v>
      </c>
      <c r="B176" s="211" t="s">
        <v>494</v>
      </c>
      <c r="C176" s="230" t="s">
        <v>163</v>
      </c>
      <c r="D176" s="218">
        <v>173</v>
      </c>
      <c r="E176" s="41">
        <v>3766984</v>
      </c>
      <c r="F176" s="41">
        <v>4064808.9121294226</v>
      </c>
      <c r="G176" s="41">
        <v>6492983.5405892991</v>
      </c>
      <c r="H176" s="41">
        <v>2262999.3952745916</v>
      </c>
      <c r="I176" s="41">
        <v>692880.09270944539</v>
      </c>
      <c r="N176" s="76"/>
      <c r="P176" s="155"/>
      <c r="Q176" s="11"/>
      <c r="R176" s="11"/>
      <c r="W176" s="153"/>
      <c r="X176" s="155"/>
      <c r="Z176" s="11"/>
      <c r="AA176" s="156"/>
      <c r="AD176" s="11"/>
      <c r="AE176" s="11"/>
      <c r="AF176" s="11"/>
      <c r="AG176" s="11"/>
      <c r="AH176" s="11"/>
      <c r="AI176" s="11"/>
      <c r="AJ176" s="155"/>
      <c r="AK176" s="11"/>
    </row>
    <row r="177" spans="1:37" ht="14.4" x14ac:dyDescent="0.3">
      <c r="A177" s="341" t="s">
        <v>635</v>
      </c>
      <c r="B177" s="211" t="s">
        <v>525</v>
      </c>
      <c r="C177" s="230" t="s">
        <v>163</v>
      </c>
      <c r="D177" s="218">
        <v>174</v>
      </c>
      <c r="E177" s="41">
        <v>3766984</v>
      </c>
      <c r="F177" s="41">
        <v>4064808.9121294226</v>
      </c>
      <c r="G177" s="41">
        <v>6492983.5405892991</v>
      </c>
      <c r="H177" s="41">
        <v>2262999.3952745916</v>
      </c>
      <c r="I177" s="41">
        <v>692880.09270944539</v>
      </c>
      <c r="N177" s="76"/>
      <c r="P177" s="155"/>
      <c r="Q177" s="11"/>
      <c r="R177" s="11"/>
      <c r="W177" s="153"/>
      <c r="X177" s="155"/>
      <c r="Z177" s="11"/>
      <c r="AA177" s="156"/>
      <c r="AD177" s="11"/>
      <c r="AE177" s="11"/>
      <c r="AF177" s="11"/>
      <c r="AG177" s="11"/>
      <c r="AH177" s="11"/>
      <c r="AI177" s="11"/>
      <c r="AJ177" s="155"/>
      <c r="AK177" s="11"/>
    </row>
    <row r="178" spans="1:37" ht="14.4" x14ac:dyDescent="0.3">
      <c r="A178" s="341" t="s">
        <v>635</v>
      </c>
      <c r="B178" s="211" t="s">
        <v>491</v>
      </c>
      <c r="C178" s="230" t="s">
        <v>161</v>
      </c>
      <c r="D178" s="218">
        <v>175</v>
      </c>
      <c r="E178" s="41">
        <v>3766984</v>
      </c>
      <c r="F178" s="41">
        <v>4064808.9121294226</v>
      </c>
      <c r="G178" s="41">
        <v>6492983.5405892991</v>
      </c>
      <c r="H178" s="41">
        <v>2262999.3952745916</v>
      </c>
      <c r="I178" s="41">
        <v>692880.09270944539</v>
      </c>
      <c r="N178" s="76"/>
      <c r="P178" s="155"/>
      <c r="Q178" s="11"/>
      <c r="R178" s="11"/>
      <c r="W178" s="153"/>
      <c r="X178" s="155"/>
      <c r="Z178" s="11"/>
      <c r="AA178" s="156"/>
      <c r="AD178" s="11"/>
      <c r="AE178" s="11"/>
      <c r="AF178" s="11"/>
      <c r="AG178" s="11"/>
      <c r="AH178" s="11"/>
      <c r="AI178" s="11"/>
      <c r="AJ178" s="155"/>
      <c r="AK178" s="11"/>
    </row>
    <row r="179" spans="1:37" ht="14.4" x14ac:dyDescent="0.3">
      <c r="A179" s="341" t="s">
        <v>635</v>
      </c>
      <c r="B179" s="211" t="s">
        <v>493</v>
      </c>
      <c r="C179" s="230" t="s">
        <v>161</v>
      </c>
      <c r="D179" s="218">
        <v>176</v>
      </c>
      <c r="E179" s="41">
        <v>3766984</v>
      </c>
      <c r="F179" s="41">
        <v>4064808.9121294226</v>
      </c>
      <c r="G179" s="41">
        <v>6492983.5405892991</v>
      </c>
      <c r="H179" s="41">
        <v>2262999.3952745916</v>
      </c>
      <c r="I179" s="41">
        <v>692880.09270944539</v>
      </c>
      <c r="N179" s="76"/>
      <c r="P179" s="155"/>
      <c r="Q179" s="11"/>
      <c r="R179" s="11"/>
      <c r="W179" s="153"/>
      <c r="X179" s="155"/>
      <c r="Z179" s="11"/>
      <c r="AA179" s="156"/>
      <c r="AD179" s="11"/>
      <c r="AE179" s="11"/>
      <c r="AF179" s="11"/>
      <c r="AG179" s="11"/>
      <c r="AH179" s="11"/>
      <c r="AI179" s="11"/>
      <c r="AJ179" s="155"/>
      <c r="AK179" s="11"/>
    </row>
    <row r="180" spans="1:37" ht="14.4" x14ac:dyDescent="0.3">
      <c r="A180" s="341" t="s">
        <v>635</v>
      </c>
      <c r="B180" s="211" t="s">
        <v>494</v>
      </c>
      <c r="C180" s="230" t="s">
        <v>161</v>
      </c>
      <c r="D180" s="218">
        <v>177</v>
      </c>
      <c r="E180" s="41">
        <v>3766984</v>
      </c>
      <c r="F180" s="41">
        <v>4064808.9121294226</v>
      </c>
      <c r="G180" s="41">
        <v>6492983.5405892991</v>
      </c>
      <c r="H180" s="41">
        <v>2262999.3952745916</v>
      </c>
      <c r="I180" s="41">
        <v>692880.09270944539</v>
      </c>
      <c r="N180" s="76"/>
      <c r="W180" s="153"/>
      <c r="X180" s="155"/>
      <c r="Z180" s="11"/>
      <c r="AA180" s="156"/>
      <c r="AD180" s="11"/>
      <c r="AE180" s="11"/>
      <c r="AF180" s="11"/>
      <c r="AG180" s="11"/>
      <c r="AH180" s="11"/>
      <c r="AI180" s="11"/>
      <c r="AJ180" s="155"/>
      <c r="AK180" s="11"/>
    </row>
    <row r="181" spans="1:37" ht="14.4" x14ac:dyDescent="0.3">
      <c r="A181" s="341" t="s">
        <v>635</v>
      </c>
      <c r="B181" s="211" t="s">
        <v>497</v>
      </c>
      <c r="C181" s="230" t="s">
        <v>161</v>
      </c>
      <c r="D181" s="218">
        <v>178</v>
      </c>
      <c r="E181" s="41">
        <v>3766984</v>
      </c>
      <c r="F181" s="41">
        <v>4064808.9121294226</v>
      </c>
      <c r="G181" s="41">
        <v>6492983.5405892991</v>
      </c>
      <c r="H181" s="41">
        <v>2262999.3952745916</v>
      </c>
      <c r="I181" s="41">
        <v>692880.09270944539</v>
      </c>
      <c r="N181" s="76"/>
      <c r="X181" s="155"/>
      <c r="Z181" s="11"/>
      <c r="AA181" s="156"/>
      <c r="AD181" s="11"/>
      <c r="AE181" s="11"/>
      <c r="AF181" s="11"/>
      <c r="AG181" s="11"/>
      <c r="AH181" s="11"/>
      <c r="AI181" s="11"/>
      <c r="AJ181" s="155"/>
      <c r="AK181" s="11"/>
    </row>
    <row r="182" spans="1:37" ht="14.4" x14ac:dyDescent="0.3">
      <c r="A182" s="341" t="s">
        <v>635</v>
      </c>
      <c r="B182" s="211" t="s">
        <v>525</v>
      </c>
      <c r="C182" s="230" t="s">
        <v>161</v>
      </c>
      <c r="D182" s="218">
        <v>179</v>
      </c>
      <c r="E182" s="41">
        <v>3766984</v>
      </c>
      <c r="F182" s="41">
        <v>4064808.9121294226</v>
      </c>
      <c r="G182" s="41">
        <v>6492983.5405892991</v>
      </c>
      <c r="H182" s="41">
        <v>2262999.3952745916</v>
      </c>
      <c r="I182" s="41">
        <v>692880.09270944539</v>
      </c>
      <c r="N182" s="76"/>
      <c r="X182" s="155"/>
      <c r="Z182" s="11"/>
      <c r="AA182" s="156"/>
      <c r="AD182" s="11"/>
      <c r="AE182" s="11"/>
      <c r="AF182" s="11"/>
      <c r="AG182" s="11"/>
      <c r="AH182" s="11"/>
      <c r="AI182" s="11"/>
      <c r="AJ182" s="155"/>
      <c r="AK182" s="11"/>
    </row>
    <row r="183" spans="1:37" ht="14.4" x14ac:dyDescent="0.3">
      <c r="A183" s="341" t="s">
        <v>535</v>
      </c>
      <c r="B183" s="211" t="s">
        <v>494</v>
      </c>
      <c r="C183" s="230" t="s">
        <v>163</v>
      </c>
      <c r="D183" s="218">
        <v>180</v>
      </c>
      <c r="E183" s="41">
        <v>6635502</v>
      </c>
      <c r="F183" s="41">
        <v>6132233.2371301828</v>
      </c>
      <c r="G183" s="41">
        <v>9859366.9513361491</v>
      </c>
      <c r="H183" s="41">
        <v>3618283.776802219</v>
      </c>
      <c r="I183" s="41">
        <v>428886.89173828263</v>
      </c>
      <c r="N183" s="76"/>
      <c r="X183" s="155"/>
      <c r="Z183" s="11"/>
      <c r="AA183" s="156"/>
      <c r="AD183" s="11"/>
      <c r="AE183" s="11"/>
      <c r="AF183" s="11"/>
      <c r="AG183" s="11"/>
      <c r="AH183" s="11"/>
      <c r="AI183" s="11"/>
      <c r="AJ183" s="155"/>
      <c r="AK183" s="11"/>
    </row>
    <row r="184" spans="1:37" ht="14.4" x14ac:dyDescent="0.3">
      <c r="A184" s="341" t="s">
        <v>535</v>
      </c>
      <c r="B184" s="211" t="s">
        <v>491</v>
      </c>
      <c r="C184" s="230" t="s">
        <v>161</v>
      </c>
      <c r="D184" s="218">
        <v>181</v>
      </c>
      <c r="E184" s="41">
        <v>6635502</v>
      </c>
      <c r="F184" s="41">
        <v>6132233.2371301828</v>
      </c>
      <c r="G184" s="41">
        <v>9859366.9513361491</v>
      </c>
      <c r="H184" s="41">
        <v>3618283.776802219</v>
      </c>
      <c r="I184" s="41">
        <v>428886.89173828263</v>
      </c>
      <c r="N184" s="76"/>
      <c r="O184" s="322"/>
      <c r="P184" s="322"/>
      <c r="Q184" s="322"/>
      <c r="X184" s="155"/>
      <c r="Z184" s="11"/>
      <c r="AA184" s="156"/>
      <c r="AD184" s="11"/>
      <c r="AE184" s="11"/>
      <c r="AF184" s="11"/>
      <c r="AG184" s="11"/>
      <c r="AH184" s="11"/>
      <c r="AI184" s="11"/>
      <c r="AJ184" s="155"/>
      <c r="AK184" s="11"/>
    </row>
    <row r="185" spans="1:37" ht="14.4" x14ac:dyDescent="0.3">
      <c r="A185" s="341" t="s">
        <v>535</v>
      </c>
      <c r="B185" s="211" t="s">
        <v>493</v>
      </c>
      <c r="C185" s="230" t="s">
        <v>161</v>
      </c>
      <c r="D185" s="218">
        <v>182</v>
      </c>
      <c r="E185" s="41">
        <v>6635502</v>
      </c>
      <c r="F185" s="41">
        <v>6132233.2371301828</v>
      </c>
      <c r="G185" s="41">
        <v>9859366.9513361491</v>
      </c>
      <c r="H185" s="41">
        <v>3618283.776802219</v>
      </c>
      <c r="I185" s="41">
        <v>428886.89173828263</v>
      </c>
      <c r="N185" s="76"/>
      <c r="O185" s="322"/>
      <c r="P185" s="322"/>
      <c r="Q185" s="322"/>
      <c r="X185" s="155"/>
      <c r="Z185" s="11"/>
      <c r="AA185" s="156"/>
      <c r="AD185" s="11"/>
      <c r="AE185" s="11"/>
      <c r="AF185" s="11"/>
      <c r="AG185" s="11"/>
      <c r="AH185" s="11"/>
      <c r="AI185" s="11"/>
      <c r="AJ185" s="155"/>
      <c r="AK185" s="11"/>
    </row>
    <row r="186" spans="1:37" ht="14.4" x14ac:dyDescent="0.3">
      <c r="A186" s="341" t="s">
        <v>535</v>
      </c>
      <c r="B186" s="211" t="s">
        <v>494</v>
      </c>
      <c r="C186" s="231" t="s">
        <v>161</v>
      </c>
      <c r="D186" s="218">
        <v>183</v>
      </c>
      <c r="E186" s="41">
        <v>6635502</v>
      </c>
      <c r="F186" s="41">
        <v>6132233.2371301828</v>
      </c>
      <c r="G186" s="41">
        <v>9859366.9513361491</v>
      </c>
      <c r="H186" s="41">
        <v>3618283.776802219</v>
      </c>
      <c r="I186" s="41">
        <v>428886.89173828263</v>
      </c>
      <c r="N186" s="76"/>
      <c r="O186" s="322"/>
      <c r="P186" s="322"/>
      <c r="Q186" s="322"/>
      <c r="X186" s="155"/>
      <c r="Z186" s="11"/>
      <c r="AA186" s="156"/>
      <c r="AD186" s="11"/>
      <c r="AE186" s="11"/>
      <c r="AF186" s="11"/>
      <c r="AG186" s="11"/>
      <c r="AH186" s="11"/>
      <c r="AI186" s="11"/>
      <c r="AJ186" s="155"/>
      <c r="AK186" s="11"/>
    </row>
    <row r="187" spans="1:37" ht="14.4" x14ac:dyDescent="0.3">
      <c r="A187" s="341" t="s">
        <v>535</v>
      </c>
      <c r="B187" s="211" t="s">
        <v>495</v>
      </c>
      <c r="C187" s="231" t="s">
        <v>161</v>
      </c>
      <c r="D187" s="218">
        <v>184</v>
      </c>
      <c r="E187" s="41">
        <v>6635502</v>
      </c>
      <c r="F187" s="41">
        <v>6132233.2371301828</v>
      </c>
      <c r="G187" s="41">
        <v>9859366.9513361491</v>
      </c>
      <c r="H187" s="41">
        <v>3618283.776802219</v>
      </c>
      <c r="I187" s="41">
        <v>428886.89173828263</v>
      </c>
      <c r="N187" s="76"/>
      <c r="O187" s="322"/>
      <c r="P187" s="322"/>
      <c r="Q187" s="322"/>
      <c r="X187" s="155"/>
      <c r="Z187" s="11"/>
      <c r="AA187" s="156"/>
      <c r="AD187" s="11"/>
      <c r="AE187" s="11"/>
      <c r="AF187" s="11"/>
      <c r="AG187" s="11"/>
      <c r="AH187" s="11"/>
      <c r="AI187" s="11"/>
      <c r="AJ187" s="155"/>
      <c r="AK187" s="11"/>
    </row>
    <row r="188" spans="1:37" ht="14.4" x14ac:dyDescent="0.3">
      <c r="A188" s="341" t="s">
        <v>535</v>
      </c>
      <c r="B188" s="211" t="s">
        <v>497</v>
      </c>
      <c r="C188" s="231" t="s">
        <v>161</v>
      </c>
      <c r="D188" s="218">
        <v>185</v>
      </c>
      <c r="E188" s="41">
        <v>6635502</v>
      </c>
      <c r="F188" s="41">
        <v>6132233.2371301828</v>
      </c>
      <c r="G188" s="41">
        <v>9859366.9513361491</v>
      </c>
      <c r="H188" s="41">
        <v>3618283.776802219</v>
      </c>
      <c r="I188" s="41">
        <v>428886.89173828263</v>
      </c>
      <c r="N188" s="76"/>
      <c r="O188" s="322"/>
      <c r="P188" s="322"/>
      <c r="Q188" s="322"/>
      <c r="X188" s="155"/>
      <c r="Z188" s="11"/>
      <c r="AA188" s="156"/>
      <c r="AD188" s="11"/>
      <c r="AE188" s="11"/>
      <c r="AF188" s="11"/>
      <c r="AG188" s="11"/>
      <c r="AH188" s="11"/>
      <c r="AI188" s="11"/>
      <c r="AJ188" s="155"/>
      <c r="AK188" s="11"/>
    </row>
    <row r="189" spans="1:37" ht="14.4" x14ac:dyDescent="0.3">
      <c r="A189" s="341" t="s">
        <v>535</v>
      </c>
      <c r="B189" s="211" t="s">
        <v>501</v>
      </c>
      <c r="C189" s="232" t="s">
        <v>161</v>
      </c>
      <c r="D189" s="218">
        <v>186</v>
      </c>
      <c r="E189" s="41">
        <v>6635502</v>
      </c>
      <c r="F189" s="41">
        <v>6132233.2371301828</v>
      </c>
      <c r="G189" s="41">
        <v>9859366.9513361491</v>
      </c>
      <c r="H189" s="41">
        <v>3618283.776802219</v>
      </c>
      <c r="I189" s="41">
        <v>428886.89173828263</v>
      </c>
      <c r="N189" s="76"/>
      <c r="O189" s="322"/>
      <c r="P189" s="322"/>
      <c r="Q189" s="322"/>
      <c r="X189" s="155"/>
      <c r="Z189" s="11"/>
      <c r="AA189" s="156"/>
      <c r="AD189" s="11"/>
      <c r="AE189" s="11"/>
      <c r="AF189" s="11"/>
      <c r="AG189" s="11"/>
      <c r="AH189" s="11"/>
      <c r="AI189" s="11"/>
      <c r="AJ189" s="155"/>
      <c r="AK189" s="11"/>
    </row>
    <row r="190" spans="1:37" ht="14.4" x14ac:dyDescent="0.3">
      <c r="A190" s="341" t="s">
        <v>536</v>
      </c>
      <c r="B190" s="211" t="s">
        <v>498</v>
      </c>
      <c r="C190" s="232" t="s">
        <v>615</v>
      </c>
      <c r="D190" s="218">
        <v>187</v>
      </c>
      <c r="E190" s="41">
        <v>13980765</v>
      </c>
      <c r="F190" s="41">
        <v>13264168.484449347</v>
      </c>
      <c r="G190" s="41">
        <v>18047470.008791294</v>
      </c>
      <c r="H190" s="41">
        <v>6472296.2691849805</v>
      </c>
      <c r="I190" s="41">
        <v>153781.28167142335</v>
      </c>
      <c r="N190" s="76"/>
      <c r="O190" s="322"/>
      <c r="P190" s="322"/>
      <c r="Q190" s="322"/>
      <c r="X190" s="155"/>
      <c r="Z190" s="11"/>
      <c r="AA190" s="156"/>
      <c r="AD190" s="11"/>
      <c r="AE190" s="11"/>
      <c r="AF190" s="11"/>
      <c r="AG190" s="11"/>
      <c r="AH190" s="11"/>
      <c r="AI190" s="11"/>
      <c r="AJ190" s="155"/>
      <c r="AK190" s="11"/>
    </row>
    <row r="191" spans="1:37" ht="14.4" x14ac:dyDescent="0.3">
      <c r="A191" s="341" t="s">
        <v>536</v>
      </c>
      <c r="B191" s="211" t="s">
        <v>499</v>
      </c>
      <c r="C191" s="232" t="s">
        <v>615</v>
      </c>
      <c r="D191" s="218">
        <v>188</v>
      </c>
      <c r="E191" s="41">
        <v>13980765</v>
      </c>
      <c r="F191" s="41">
        <v>13264168.484449347</v>
      </c>
      <c r="G191" s="41">
        <v>18047470.008791294</v>
      </c>
      <c r="H191" s="41">
        <v>6472296.2691849805</v>
      </c>
      <c r="I191" s="41">
        <v>153781.28167142335</v>
      </c>
      <c r="N191" s="76"/>
      <c r="O191" s="322"/>
      <c r="P191" s="322"/>
      <c r="Q191" s="322"/>
      <c r="X191" s="155"/>
      <c r="Z191" s="11"/>
      <c r="AA191" s="156"/>
      <c r="AD191" s="11"/>
      <c r="AE191" s="11"/>
      <c r="AF191" s="11"/>
      <c r="AG191" s="11"/>
      <c r="AH191" s="11"/>
      <c r="AI191" s="11"/>
      <c r="AJ191" s="155"/>
      <c r="AK191" s="11"/>
    </row>
    <row r="192" spans="1:37" ht="14.4" x14ac:dyDescent="0.3">
      <c r="A192" s="341" t="s">
        <v>536</v>
      </c>
      <c r="B192" s="211" t="s">
        <v>498</v>
      </c>
      <c r="C192" s="232" t="s">
        <v>553</v>
      </c>
      <c r="D192" s="218">
        <v>189</v>
      </c>
      <c r="E192" s="41">
        <v>13980765</v>
      </c>
      <c r="F192" s="41">
        <v>13264168.484449347</v>
      </c>
      <c r="G192" s="41">
        <v>18047470.008791294</v>
      </c>
      <c r="H192" s="41">
        <v>6472296.2691849805</v>
      </c>
      <c r="I192" s="41">
        <v>153781.28167142335</v>
      </c>
      <c r="N192" s="76"/>
      <c r="X192" s="155"/>
      <c r="Z192" s="11"/>
      <c r="AA192" s="156"/>
      <c r="AD192" s="11"/>
      <c r="AE192" s="11"/>
      <c r="AF192" s="11"/>
      <c r="AG192" s="11"/>
      <c r="AH192" s="11"/>
      <c r="AI192" s="11"/>
      <c r="AJ192" s="155"/>
      <c r="AK192" s="11"/>
    </row>
    <row r="193" spans="1:37" ht="14.4" x14ac:dyDescent="0.3">
      <c r="A193" s="341" t="s">
        <v>536</v>
      </c>
      <c r="B193" s="211" t="s">
        <v>499</v>
      </c>
      <c r="C193" s="232" t="s">
        <v>553</v>
      </c>
      <c r="D193" s="218">
        <v>190</v>
      </c>
      <c r="E193" s="41">
        <v>13980765</v>
      </c>
      <c r="F193" s="41">
        <v>13264168.484449347</v>
      </c>
      <c r="G193" s="41">
        <v>18047470.008791294</v>
      </c>
      <c r="H193" s="41">
        <v>6472296.2691849805</v>
      </c>
      <c r="I193" s="41">
        <v>153781.28167142335</v>
      </c>
      <c r="N193" s="76"/>
      <c r="X193" s="155"/>
      <c r="Z193" s="11"/>
      <c r="AA193" s="156"/>
      <c r="AD193" s="11"/>
      <c r="AE193" s="11"/>
      <c r="AF193" s="11"/>
      <c r="AG193" s="11"/>
      <c r="AH193" s="11"/>
      <c r="AI193" s="11"/>
      <c r="AJ193" s="155"/>
      <c r="AK193" s="11"/>
    </row>
    <row r="194" spans="1:37" ht="14.4" x14ac:dyDescent="0.3">
      <c r="A194" s="341" t="s">
        <v>536</v>
      </c>
      <c r="B194" s="211" t="s">
        <v>504</v>
      </c>
      <c r="C194" s="230" t="s">
        <v>553</v>
      </c>
      <c r="D194" s="218">
        <v>191</v>
      </c>
      <c r="E194" s="41">
        <v>13980765</v>
      </c>
      <c r="F194" s="41">
        <v>13264168.484449347</v>
      </c>
      <c r="G194" s="41">
        <v>18047470.008791294</v>
      </c>
      <c r="H194" s="41">
        <v>6472296.2691849805</v>
      </c>
      <c r="I194" s="41">
        <v>153781.28167142335</v>
      </c>
      <c r="N194" s="76"/>
      <c r="X194" s="155"/>
      <c r="Z194" s="11"/>
      <c r="AA194" s="156"/>
      <c r="AD194" s="11"/>
      <c r="AE194" s="11"/>
      <c r="AF194" s="11"/>
      <c r="AG194" s="11"/>
      <c r="AH194" s="11"/>
      <c r="AI194" s="11"/>
      <c r="AJ194" s="155"/>
      <c r="AK194" s="11"/>
    </row>
    <row r="195" spans="1:37" ht="14.4" x14ac:dyDescent="0.3">
      <c r="A195" s="341" t="s">
        <v>536</v>
      </c>
      <c r="B195" s="211" t="s">
        <v>491</v>
      </c>
      <c r="C195" s="230" t="s">
        <v>165</v>
      </c>
      <c r="D195" s="218">
        <v>192</v>
      </c>
      <c r="E195" s="41">
        <v>13980765</v>
      </c>
      <c r="F195" s="41">
        <v>13264168.484449347</v>
      </c>
      <c r="G195" s="41">
        <v>18047470.008791294</v>
      </c>
      <c r="H195" s="41">
        <v>6472296.2691849805</v>
      </c>
      <c r="I195" s="41">
        <v>153781.28167142335</v>
      </c>
      <c r="N195" s="76"/>
      <c r="X195" s="155"/>
      <c r="Z195" s="11"/>
      <c r="AA195" s="156"/>
      <c r="AD195" s="11"/>
      <c r="AE195" s="11"/>
      <c r="AF195" s="11"/>
      <c r="AG195" s="11"/>
      <c r="AH195" s="11"/>
      <c r="AI195" s="11"/>
      <c r="AJ195" s="155"/>
      <c r="AK195" s="11"/>
    </row>
    <row r="196" spans="1:37" ht="14.4" x14ac:dyDescent="0.3">
      <c r="A196" s="341" t="s">
        <v>536</v>
      </c>
      <c r="B196" s="211" t="s">
        <v>493</v>
      </c>
      <c r="C196" s="232" t="s">
        <v>165</v>
      </c>
      <c r="D196" s="218">
        <v>193</v>
      </c>
      <c r="E196" s="41">
        <v>13980765</v>
      </c>
      <c r="F196" s="41">
        <v>13264168.484449347</v>
      </c>
      <c r="G196" s="41">
        <v>18047470.008791294</v>
      </c>
      <c r="H196" s="41">
        <v>6472296.2691849805</v>
      </c>
      <c r="I196" s="41">
        <v>153781.28167142335</v>
      </c>
      <c r="N196" s="76"/>
      <c r="X196" s="155"/>
      <c r="Z196" s="11"/>
      <c r="AA196" s="156"/>
      <c r="AD196" s="11"/>
      <c r="AE196" s="11"/>
      <c r="AF196" s="11"/>
      <c r="AG196" s="11"/>
      <c r="AH196" s="11"/>
      <c r="AI196" s="11"/>
      <c r="AJ196" s="155"/>
      <c r="AK196" s="11"/>
    </row>
    <row r="197" spans="1:37" ht="14.4" x14ac:dyDescent="0.3">
      <c r="A197" s="341" t="s">
        <v>536</v>
      </c>
      <c r="B197" s="211" t="s">
        <v>491</v>
      </c>
      <c r="C197" s="232" t="s">
        <v>163</v>
      </c>
      <c r="D197" s="218">
        <v>194</v>
      </c>
      <c r="E197" s="41">
        <v>13980765</v>
      </c>
      <c r="F197" s="41">
        <v>13264168.484449347</v>
      </c>
      <c r="G197" s="41">
        <v>18047470.008791294</v>
      </c>
      <c r="H197" s="41">
        <v>6472296.2691849805</v>
      </c>
      <c r="I197" s="41">
        <v>153781.28167142335</v>
      </c>
      <c r="N197" s="76"/>
      <c r="X197" s="155"/>
      <c r="Z197" s="11"/>
      <c r="AA197" s="156"/>
      <c r="AD197" s="11"/>
      <c r="AE197" s="11"/>
      <c r="AF197" s="11"/>
      <c r="AG197" s="11"/>
      <c r="AH197" s="11"/>
      <c r="AI197" s="11"/>
      <c r="AJ197" s="155"/>
      <c r="AK197" s="11"/>
    </row>
    <row r="198" spans="1:37" ht="14.4" x14ac:dyDescent="0.3">
      <c r="A198" s="341" t="s">
        <v>536</v>
      </c>
      <c r="B198" s="211" t="s">
        <v>491</v>
      </c>
      <c r="C198" s="232" t="s">
        <v>161</v>
      </c>
      <c r="D198" s="218">
        <v>195</v>
      </c>
      <c r="E198" s="41">
        <v>13980765</v>
      </c>
      <c r="F198" s="41">
        <v>13264168.484449347</v>
      </c>
      <c r="G198" s="41">
        <v>18047470.008791294</v>
      </c>
      <c r="H198" s="41">
        <v>6472296.2691849805</v>
      </c>
      <c r="I198" s="41">
        <v>153781.28167142335</v>
      </c>
      <c r="N198" s="76"/>
      <c r="X198" s="155"/>
      <c r="Z198" s="11"/>
      <c r="AA198" s="156"/>
      <c r="AD198" s="11"/>
      <c r="AE198" s="11"/>
      <c r="AF198" s="11"/>
      <c r="AG198" s="11"/>
      <c r="AH198" s="11"/>
      <c r="AI198" s="11"/>
      <c r="AJ198" s="155"/>
      <c r="AK198" s="11"/>
    </row>
    <row r="199" spans="1:37" ht="14.4" x14ac:dyDescent="0.3">
      <c r="A199" s="341" t="s">
        <v>636</v>
      </c>
      <c r="B199" s="211" t="s">
        <v>498</v>
      </c>
      <c r="C199" s="230" t="s">
        <v>615</v>
      </c>
      <c r="D199" s="218">
        <v>196</v>
      </c>
      <c r="E199" s="41">
        <v>7306908</v>
      </c>
      <c r="F199" s="41">
        <v>7127266.4164544456</v>
      </c>
      <c r="G199" s="41">
        <v>12456352.702374134</v>
      </c>
      <c r="H199" s="41">
        <v>3942051.324854102</v>
      </c>
      <c r="I199" s="41">
        <v>882340.96162063489</v>
      </c>
      <c r="N199" s="76"/>
      <c r="X199" s="155"/>
      <c r="Z199" s="11"/>
      <c r="AA199" s="156"/>
      <c r="AD199" s="11"/>
      <c r="AE199" s="11"/>
      <c r="AF199" s="11"/>
      <c r="AG199" s="11"/>
      <c r="AH199" s="11"/>
      <c r="AI199" s="11"/>
      <c r="AJ199" s="155"/>
      <c r="AK199" s="11"/>
    </row>
    <row r="200" spans="1:37" ht="14.4" x14ac:dyDescent="0.3">
      <c r="A200" s="341" t="s">
        <v>636</v>
      </c>
      <c r="B200" s="211" t="s">
        <v>498</v>
      </c>
      <c r="C200" s="230" t="s">
        <v>553</v>
      </c>
      <c r="D200" s="218">
        <v>197</v>
      </c>
      <c r="E200" s="41">
        <v>7306908</v>
      </c>
      <c r="F200" s="41">
        <v>7127266.4164544456</v>
      </c>
      <c r="G200" s="41">
        <v>12456352.702374134</v>
      </c>
      <c r="H200" s="41">
        <v>3942051.324854102</v>
      </c>
      <c r="I200" s="41">
        <v>882340.96162063489</v>
      </c>
      <c r="N200" s="76"/>
      <c r="X200" s="155"/>
      <c r="Z200" s="11"/>
      <c r="AA200" s="156"/>
      <c r="AD200" s="11"/>
      <c r="AE200" s="11"/>
      <c r="AF200" s="11"/>
      <c r="AG200" s="11"/>
      <c r="AH200" s="11"/>
      <c r="AI200" s="11"/>
      <c r="AJ200" s="155"/>
      <c r="AK200" s="11"/>
    </row>
    <row r="201" spans="1:37" ht="14.4" x14ac:dyDescent="0.3">
      <c r="A201" s="341" t="s">
        <v>636</v>
      </c>
      <c r="B201" s="211" t="s">
        <v>491</v>
      </c>
      <c r="C201" s="230" t="s">
        <v>165</v>
      </c>
      <c r="D201" s="218">
        <v>198</v>
      </c>
      <c r="E201" s="41">
        <v>7306908</v>
      </c>
      <c r="F201" s="41">
        <v>7127266.4164544456</v>
      </c>
      <c r="G201" s="41">
        <v>12456352.702374134</v>
      </c>
      <c r="H201" s="41">
        <v>3942051.324854102</v>
      </c>
      <c r="I201" s="41">
        <v>882340.96162063489</v>
      </c>
      <c r="N201" s="76"/>
      <c r="X201" s="155"/>
      <c r="Z201" s="11"/>
      <c r="AA201" s="156"/>
      <c r="AD201" s="11"/>
      <c r="AE201" s="11"/>
      <c r="AF201" s="11"/>
      <c r="AG201" s="11"/>
      <c r="AH201" s="11"/>
      <c r="AI201" s="11"/>
      <c r="AJ201" s="155"/>
      <c r="AK201" s="11"/>
    </row>
    <row r="202" spans="1:37" ht="14.4" x14ac:dyDescent="0.3">
      <c r="A202" s="341" t="s">
        <v>636</v>
      </c>
      <c r="B202" s="211" t="s">
        <v>493</v>
      </c>
      <c r="C202" s="230" t="s">
        <v>165</v>
      </c>
      <c r="D202" s="218">
        <v>199</v>
      </c>
      <c r="E202" s="41">
        <v>7306908</v>
      </c>
      <c r="F202" s="41">
        <v>7127266.4164544456</v>
      </c>
      <c r="G202" s="41">
        <v>12456352.702374134</v>
      </c>
      <c r="H202" s="41">
        <v>3942051.324854102</v>
      </c>
      <c r="I202" s="41">
        <v>882340.96162063489</v>
      </c>
      <c r="N202" s="76"/>
      <c r="X202" s="155"/>
      <c r="Z202" s="11"/>
      <c r="AA202" s="156"/>
      <c r="AD202" s="11"/>
      <c r="AE202" s="11"/>
      <c r="AF202" s="11"/>
      <c r="AG202" s="11"/>
      <c r="AH202" s="11"/>
      <c r="AI202" s="11"/>
      <c r="AJ202" s="155"/>
      <c r="AK202" s="11"/>
    </row>
    <row r="203" spans="1:37" ht="14.4" x14ac:dyDescent="0.3">
      <c r="A203" s="340" t="s">
        <v>636</v>
      </c>
      <c r="B203" s="211" t="s">
        <v>491</v>
      </c>
      <c r="C203" s="230" t="s">
        <v>161</v>
      </c>
      <c r="D203" s="218">
        <v>200</v>
      </c>
      <c r="E203" s="41">
        <v>7306908</v>
      </c>
      <c r="F203" s="41">
        <v>7127266.4164544456</v>
      </c>
      <c r="G203" s="41">
        <v>12456352.702374134</v>
      </c>
      <c r="H203" s="41">
        <v>3942051.324854102</v>
      </c>
      <c r="I203" s="41">
        <v>882340.96162063489</v>
      </c>
      <c r="N203" s="76"/>
      <c r="X203" s="155"/>
      <c r="Z203" s="11"/>
      <c r="AA203" s="156"/>
      <c r="AD203" s="11"/>
      <c r="AE203" s="11"/>
      <c r="AF203" s="11"/>
      <c r="AG203" s="11"/>
      <c r="AH203" s="11"/>
      <c r="AI203" s="11"/>
      <c r="AJ203" s="155"/>
      <c r="AK203" s="11"/>
    </row>
    <row r="204" spans="1:37" ht="14.4" x14ac:dyDescent="0.3">
      <c r="A204" s="340" t="s">
        <v>636</v>
      </c>
      <c r="B204" s="211" t="s">
        <v>493</v>
      </c>
      <c r="C204" s="230" t="s">
        <v>161</v>
      </c>
      <c r="D204" s="218">
        <v>201</v>
      </c>
      <c r="E204" s="41">
        <v>7306908</v>
      </c>
      <c r="F204" s="41">
        <v>7127266.4164544456</v>
      </c>
      <c r="G204" s="41">
        <v>12456352.702374134</v>
      </c>
      <c r="H204" s="41">
        <v>3942051.324854102</v>
      </c>
      <c r="I204" s="41">
        <v>882340.96162063489</v>
      </c>
      <c r="N204" s="76"/>
      <c r="W204" s="153"/>
      <c r="X204" s="155"/>
      <c r="Z204" s="11"/>
      <c r="AA204" s="156"/>
      <c r="AD204" s="11"/>
      <c r="AE204" s="11"/>
      <c r="AF204" s="11"/>
      <c r="AG204" s="11"/>
      <c r="AH204" s="11"/>
      <c r="AI204" s="11"/>
      <c r="AJ204" s="155"/>
      <c r="AK204" s="11"/>
    </row>
    <row r="205" spans="1:37" ht="14.4" x14ac:dyDescent="0.3">
      <c r="A205" s="340" t="s">
        <v>636</v>
      </c>
      <c r="B205" s="211" t="s">
        <v>494</v>
      </c>
      <c r="C205" s="230" t="s">
        <v>161</v>
      </c>
      <c r="D205" s="218">
        <v>202</v>
      </c>
      <c r="E205" s="41">
        <v>7306908</v>
      </c>
      <c r="F205" s="41">
        <v>7127266.4164544456</v>
      </c>
      <c r="G205" s="41">
        <v>12456352.702374134</v>
      </c>
      <c r="H205" s="41">
        <v>3942051.324854102</v>
      </c>
      <c r="I205" s="41">
        <v>882340.96162063489</v>
      </c>
      <c r="N205" s="76"/>
      <c r="W205" s="153"/>
      <c r="X205" s="155"/>
      <c r="Z205" s="11"/>
      <c r="AA205" s="156"/>
      <c r="AD205" s="11"/>
      <c r="AE205" s="11"/>
      <c r="AF205" s="11"/>
      <c r="AG205" s="11"/>
      <c r="AH205" s="11"/>
      <c r="AI205" s="11"/>
      <c r="AJ205" s="155"/>
      <c r="AK205" s="11"/>
    </row>
    <row r="206" spans="1:37" ht="14.4" x14ac:dyDescent="0.3">
      <c r="A206" s="340" t="s">
        <v>636</v>
      </c>
      <c r="B206" s="211" t="s">
        <v>495</v>
      </c>
      <c r="C206" s="230" t="s">
        <v>161</v>
      </c>
      <c r="D206" s="218">
        <v>203</v>
      </c>
      <c r="E206" s="41">
        <v>7306908</v>
      </c>
      <c r="F206" s="41">
        <v>7127266.4164544456</v>
      </c>
      <c r="G206" s="41">
        <v>12456352.702374134</v>
      </c>
      <c r="H206" s="41">
        <v>3942051.324854102</v>
      </c>
      <c r="I206" s="41">
        <v>882340.96162063489</v>
      </c>
      <c r="N206" s="76"/>
      <c r="W206" s="153"/>
      <c r="X206" s="155"/>
      <c r="Z206" s="11"/>
      <c r="AA206" s="156"/>
      <c r="AD206" s="11"/>
      <c r="AE206" s="11"/>
      <c r="AF206" s="11"/>
      <c r="AG206" s="11"/>
      <c r="AH206" s="11"/>
      <c r="AI206" s="11"/>
      <c r="AJ206" s="155"/>
      <c r="AK206" s="11"/>
    </row>
    <row r="207" spans="1:37" ht="14.4" x14ac:dyDescent="0.3">
      <c r="A207" s="340" t="s">
        <v>637</v>
      </c>
      <c r="B207" s="211" t="s">
        <v>498</v>
      </c>
      <c r="C207" s="230" t="s">
        <v>615</v>
      </c>
      <c r="D207" s="218">
        <v>204</v>
      </c>
      <c r="E207" s="41">
        <v>15495524</v>
      </c>
      <c r="F207" s="41">
        <v>18440316.706837118</v>
      </c>
      <c r="G207" s="41">
        <v>40617180.646384247</v>
      </c>
      <c r="H207" s="41">
        <v>7983789.8668845315</v>
      </c>
      <c r="I207" s="41">
        <v>5512189.8586082216</v>
      </c>
      <c r="K207" s="29"/>
      <c r="L207" s="161"/>
      <c r="N207" s="76"/>
      <c r="W207" s="153"/>
      <c r="X207" s="155"/>
      <c r="Z207" s="11"/>
      <c r="AA207" s="156"/>
      <c r="AD207" s="11"/>
      <c r="AE207" s="11"/>
      <c r="AF207" s="11"/>
      <c r="AG207" s="11"/>
      <c r="AH207" s="11"/>
      <c r="AI207" s="11"/>
      <c r="AJ207" s="155"/>
      <c r="AK207" s="11"/>
    </row>
    <row r="208" spans="1:37" ht="14.4" x14ac:dyDescent="0.3">
      <c r="A208" s="340" t="s">
        <v>637</v>
      </c>
      <c r="B208" s="211" t="s">
        <v>499</v>
      </c>
      <c r="C208" s="230" t="s">
        <v>615</v>
      </c>
      <c r="D208" s="218">
        <v>205</v>
      </c>
      <c r="E208" s="41">
        <v>15495524</v>
      </c>
      <c r="F208" s="41">
        <v>18440316.706837118</v>
      </c>
      <c r="G208" s="41">
        <v>40617180.646384247</v>
      </c>
      <c r="H208" s="41">
        <v>7983789.8668845315</v>
      </c>
      <c r="I208" s="41">
        <v>5512189.8586082216</v>
      </c>
      <c r="K208" s="29"/>
      <c r="L208" s="161"/>
      <c r="N208" s="76"/>
      <c r="X208" s="57"/>
      <c r="AA208" s="156"/>
      <c r="AD208" s="161"/>
      <c r="AE208" s="161"/>
      <c r="AF208" s="161"/>
      <c r="AG208" s="161"/>
      <c r="AH208" s="161"/>
      <c r="AI208" s="161"/>
      <c r="AJ208" s="57"/>
      <c r="AK208" s="161"/>
    </row>
    <row r="209" spans="1:37" ht="14.4" x14ac:dyDescent="0.3">
      <c r="A209" s="340" t="s">
        <v>637</v>
      </c>
      <c r="B209" s="211" t="s">
        <v>498</v>
      </c>
      <c r="C209" s="230" t="s">
        <v>553</v>
      </c>
      <c r="D209" s="218">
        <v>206</v>
      </c>
      <c r="E209" s="41">
        <v>15495524</v>
      </c>
      <c r="F209" s="41">
        <v>18440316.706837118</v>
      </c>
      <c r="G209" s="41">
        <v>40617180.646384247</v>
      </c>
      <c r="H209" s="41">
        <v>7983789.8668845315</v>
      </c>
      <c r="I209" s="41">
        <v>5512189.8586082216</v>
      </c>
      <c r="K209" s="29"/>
      <c r="L209" s="161"/>
      <c r="N209" s="76"/>
      <c r="X209" s="57"/>
      <c r="AA209" s="156"/>
      <c r="AD209" s="161"/>
      <c r="AE209" s="161"/>
      <c r="AF209" s="161"/>
      <c r="AG209" s="161"/>
      <c r="AH209" s="161"/>
      <c r="AI209" s="161"/>
      <c r="AJ209" s="57"/>
      <c r="AK209" s="161"/>
    </row>
    <row r="210" spans="1:37" ht="14.4" x14ac:dyDescent="0.3">
      <c r="A210" s="340" t="s">
        <v>637</v>
      </c>
      <c r="B210" s="211" t="s">
        <v>499</v>
      </c>
      <c r="C210" s="230" t="s">
        <v>553</v>
      </c>
      <c r="D210" s="218">
        <v>207</v>
      </c>
      <c r="E210" s="41">
        <v>15495524</v>
      </c>
      <c r="F210" s="41">
        <v>18440316.706837118</v>
      </c>
      <c r="G210" s="41">
        <v>40617180.646384247</v>
      </c>
      <c r="H210" s="41">
        <v>7983789.8668845315</v>
      </c>
      <c r="I210" s="41">
        <v>5512189.8586082216</v>
      </c>
      <c r="K210" s="29"/>
      <c r="L210" s="161"/>
      <c r="N210" s="76"/>
      <c r="X210" s="57"/>
      <c r="AA210" s="156"/>
      <c r="AD210" s="161"/>
      <c r="AE210" s="161"/>
      <c r="AF210" s="161"/>
      <c r="AG210" s="161"/>
      <c r="AH210" s="161"/>
      <c r="AI210" s="161"/>
      <c r="AJ210" s="57"/>
      <c r="AK210" s="161"/>
    </row>
    <row r="211" spans="1:37" ht="14.4" x14ac:dyDescent="0.3">
      <c r="A211" s="340" t="s">
        <v>637</v>
      </c>
      <c r="B211" s="211" t="s">
        <v>492</v>
      </c>
      <c r="C211" s="230" t="s">
        <v>616</v>
      </c>
      <c r="D211" s="218">
        <v>208</v>
      </c>
      <c r="E211" s="41">
        <v>15495524</v>
      </c>
      <c r="F211" s="41">
        <v>18440316.706837118</v>
      </c>
      <c r="G211" s="41">
        <v>40617180.646384247</v>
      </c>
      <c r="H211" s="41">
        <v>7983789.8668845315</v>
      </c>
      <c r="I211" s="41">
        <v>5512189.8586082216</v>
      </c>
      <c r="K211" s="29"/>
      <c r="L211" s="161"/>
      <c r="N211" s="76"/>
      <c r="X211" s="57"/>
      <c r="AA211" s="156"/>
      <c r="AD211" s="161"/>
      <c r="AE211" s="161"/>
      <c r="AF211" s="161"/>
      <c r="AG211" s="161"/>
      <c r="AH211" s="161"/>
      <c r="AI211" s="161"/>
      <c r="AJ211" s="57"/>
      <c r="AK211" s="161"/>
    </row>
    <row r="212" spans="1:37" ht="14.4" x14ac:dyDescent="0.3">
      <c r="A212" s="340" t="s">
        <v>637</v>
      </c>
      <c r="B212" s="211" t="s">
        <v>491</v>
      </c>
      <c r="C212" s="230" t="s">
        <v>163</v>
      </c>
      <c r="D212" s="218">
        <v>209</v>
      </c>
      <c r="E212" s="41">
        <v>15495524</v>
      </c>
      <c r="F212" s="41">
        <v>18440316.706837118</v>
      </c>
      <c r="G212" s="41">
        <v>40617180.646384247</v>
      </c>
      <c r="H212" s="41">
        <v>7983789.8668845315</v>
      </c>
      <c r="I212" s="41">
        <v>5512189.8586082216</v>
      </c>
      <c r="K212" s="29"/>
      <c r="L212" s="161"/>
      <c r="N212" s="76"/>
      <c r="X212" s="57"/>
      <c r="AA212" s="156"/>
      <c r="AD212" s="161"/>
      <c r="AE212" s="161"/>
      <c r="AF212" s="161"/>
      <c r="AG212" s="161"/>
      <c r="AH212" s="161"/>
      <c r="AI212" s="161"/>
      <c r="AJ212" s="57"/>
      <c r="AK212" s="161"/>
    </row>
    <row r="213" spans="1:37" ht="14.4" x14ac:dyDescent="0.3">
      <c r="A213" s="340" t="s">
        <v>637</v>
      </c>
      <c r="B213" s="211" t="s">
        <v>491</v>
      </c>
      <c r="C213" s="230" t="s">
        <v>161</v>
      </c>
      <c r="D213" s="218">
        <v>210</v>
      </c>
      <c r="E213" s="41">
        <v>15495524</v>
      </c>
      <c r="F213" s="41">
        <v>18440316.706837118</v>
      </c>
      <c r="G213" s="41">
        <v>40617180.646384247</v>
      </c>
      <c r="H213" s="41">
        <v>7983789.8668845315</v>
      </c>
      <c r="I213" s="41">
        <v>5512189.8586082216</v>
      </c>
      <c r="K213" s="29"/>
      <c r="L213" s="161"/>
      <c r="N213" s="76"/>
      <c r="X213" s="57"/>
      <c r="AA213" s="156"/>
      <c r="AD213" s="161"/>
      <c r="AE213" s="161"/>
      <c r="AF213" s="161"/>
      <c r="AG213" s="161"/>
      <c r="AH213" s="161"/>
      <c r="AI213" s="161"/>
      <c r="AJ213" s="57"/>
      <c r="AK213" s="161"/>
    </row>
    <row r="214" spans="1:37" ht="14.4" x14ac:dyDescent="0.3">
      <c r="A214" s="340" t="s">
        <v>638</v>
      </c>
      <c r="B214" s="211" t="s">
        <v>494</v>
      </c>
      <c r="C214" s="230" t="s">
        <v>163</v>
      </c>
      <c r="D214" s="218">
        <v>211</v>
      </c>
      <c r="E214" s="41">
        <v>18312892</v>
      </c>
      <c r="F214" s="41">
        <v>21793101.562625684</v>
      </c>
      <c r="G214" s="41">
        <v>48002122.582090475</v>
      </c>
      <c r="H214" s="41">
        <v>9435388.0244999025</v>
      </c>
      <c r="I214" s="41">
        <v>6514406.1965369899</v>
      </c>
      <c r="K214" s="29"/>
      <c r="L214" s="161"/>
      <c r="N214" s="76"/>
      <c r="X214" s="57"/>
      <c r="AA214" s="156"/>
      <c r="AD214" s="161"/>
      <c r="AE214" s="161"/>
      <c r="AF214" s="161"/>
      <c r="AG214" s="161"/>
      <c r="AH214" s="161"/>
      <c r="AI214" s="161"/>
      <c r="AJ214" s="57"/>
      <c r="AK214" s="161"/>
    </row>
    <row r="215" spans="1:37" ht="14.4" x14ac:dyDescent="0.3">
      <c r="A215" s="340" t="s">
        <v>638</v>
      </c>
      <c r="B215" s="211" t="s">
        <v>495</v>
      </c>
      <c r="C215" s="230" t="s">
        <v>163</v>
      </c>
      <c r="D215" s="218">
        <v>212</v>
      </c>
      <c r="E215" s="41">
        <v>18312892</v>
      </c>
      <c r="F215" s="41">
        <v>21793101.562625684</v>
      </c>
      <c r="G215" s="41">
        <v>48002122.582090475</v>
      </c>
      <c r="H215" s="41">
        <v>9435388.0244999025</v>
      </c>
      <c r="I215" s="41">
        <v>6514406.1965369899</v>
      </c>
      <c r="K215" s="29"/>
      <c r="L215" s="161"/>
      <c r="N215" s="76"/>
      <c r="X215" s="57"/>
      <c r="AA215" s="156"/>
      <c r="AD215" s="161"/>
      <c r="AE215" s="161"/>
      <c r="AF215" s="161"/>
      <c r="AG215" s="161"/>
      <c r="AH215" s="161"/>
      <c r="AI215" s="161"/>
      <c r="AJ215" s="57"/>
      <c r="AK215" s="161"/>
    </row>
    <row r="216" spans="1:37" ht="14.4" x14ac:dyDescent="0.3">
      <c r="A216" s="340" t="s">
        <v>638</v>
      </c>
      <c r="B216" s="211" t="s">
        <v>497</v>
      </c>
      <c r="C216" s="230" t="s">
        <v>163</v>
      </c>
      <c r="D216" s="218">
        <v>213</v>
      </c>
      <c r="E216" s="41">
        <v>18312892</v>
      </c>
      <c r="F216" s="41">
        <v>21793101.562625684</v>
      </c>
      <c r="G216" s="41">
        <v>48002122.582090475</v>
      </c>
      <c r="H216" s="41">
        <v>9435388.0244999025</v>
      </c>
      <c r="I216" s="41">
        <v>6514406.1965369899</v>
      </c>
      <c r="K216" s="29"/>
      <c r="L216" s="161"/>
      <c r="N216" s="76"/>
      <c r="X216" s="57"/>
      <c r="AA216" s="156"/>
      <c r="AD216" s="161"/>
      <c r="AE216" s="161"/>
      <c r="AF216" s="161"/>
      <c r="AG216" s="161"/>
      <c r="AH216" s="161"/>
      <c r="AI216" s="161"/>
      <c r="AJ216" s="57"/>
      <c r="AK216" s="161"/>
    </row>
    <row r="217" spans="1:37" ht="14.4" x14ac:dyDescent="0.3">
      <c r="A217" s="340" t="s">
        <v>638</v>
      </c>
      <c r="B217" s="211" t="s">
        <v>491</v>
      </c>
      <c r="C217" s="230" t="s">
        <v>161</v>
      </c>
      <c r="D217" s="218">
        <v>214</v>
      </c>
      <c r="E217" s="41">
        <v>18312892</v>
      </c>
      <c r="F217" s="41">
        <v>21793101.562625684</v>
      </c>
      <c r="G217" s="41">
        <v>48002122.582090475</v>
      </c>
      <c r="H217" s="41">
        <v>9435388.0244999025</v>
      </c>
      <c r="I217" s="41">
        <v>6514406.1965369899</v>
      </c>
      <c r="X217" s="57"/>
      <c r="AA217" s="156"/>
      <c r="AD217" s="161"/>
      <c r="AE217" s="161"/>
      <c r="AF217" s="161"/>
      <c r="AG217" s="161"/>
      <c r="AH217" s="161"/>
      <c r="AI217" s="161"/>
      <c r="AJ217" s="57"/>
      <c r="AK217" s="161"/>
    </row>
    <row r="218" spans="1:37" x14ac:dyDescent="0.25">
      <c r="A218" s="340" t="s">
        <v>638</v>
      </c>
      <c r="B218" s="211" t="s">
        <v>494</v>
      </c>
      <c r="C218" s="230" t="s">
        <v>161</v>
      </c>
      <c r="D218" s="218">
        <v>215</v>
      </c>
      <c r="E218" s="41">
        <v>18312892</v>
      </c>
      <c r="F218" s="41">
        <v>21793101.562625684</v>
      </c>
      <c r="G218" s="41">
        <v>48002122.582090475</v>
      </c>
      <c r="H218" s="41">
        <v>9435388.0244999025</v>
      </c>
      <c r="I218" s="41">
        <v>6514406.1965369899</v>
      </c>
    </row>
    <row r="219" spans="1:37" x14ac:dyDescent="0.25">
      <c r="A219" s="340" t="s">
        <v>638</v>
      </c>
      <c r="B219" s="211" t="s">
        <v>495</v>
      </c>
      <c r="C219" s="230" t="s">
        <v>161</v>
      </c>
      <c r="D219" s="218">
        <v>216</v>
      </c>
      <c r="E219" s="41">
        <v>18312892</v>
      </c>
      <c r="F219" s="41">
        <v>21793101.562625684</v>
      </c>
      <c r="G219" s="41">
        <v>48002122.582090475</v>
      </c>
      <c r="H219" s="41">
        <v>9435388.0244999025</v>
      </c>
      <c r="I219" s="41">
        <v>6514406.1965369899</v>
      </c>
    </row>
    <row r="220" spans="1:37" x14ac:dyDescent="0.25">
      <c r="A220" s="340" t="s">
        <v>638</v>
      </c>
      <c r="B220" s="211" t="s">
        <v>497</v>
      </c>
      <c r="C220" s="230" t="s">
        <v>161</v>
      </c>
      <c r="D220" s="218">
        <v>217</v>
      </c>
      <c r="E220" s="41">
        <v>18312892</v>
      </c>
      <c r="F220" s="41">
        <v>21793101.562625684</v>
      </c>
      <c r="G220" s="41">
        <v>48002122.582090475</v>
      </c>
      <c r="H220" s="41">
        <v>9435388.0244999025</v>
      </c>
      <c r="I220" s="41">
        <v>6514406.1965369899</v>
      </c>
    </row>
    <row r="221" spans="1:37" x14ac:dyDescent="0.25">
      <c r="A221" s="340" t="s">
        <v>639</v>
      </c>
      <c r="B221" s="211" t="s">
        <v>492</v>
      </c>
      <c r="C221" s="230" t="s">
        <v>553</v>
      </c>
      <c r="D221" s="218">
        <v>218</v>
      </c>
      <c r="E221" s="41">
        <v>1270921</v>
      </c>
      <c r="F221" s="41">
        <v>2063570.5480390766</v>
      </c>
      <c r="G221" s="41">
        <v>3062963.7107183887</v>
      </c>
      <c r="H221" s="41">
        <v>1057024.5044571424</v>
      </c>
      <c r="I221" s="41">
        <v>1084152.6597808644</v>
      </c>
    </row>
    <row r="222" spans="1:37" x14ac:dyDescent="0.25">
      <c r="A222" s="340" t="s">
        <v>639</v>
      </c>
      <c r="B222" s="211" t="s">
        <v>493</v>
      </c>
      <c r="C222" s="230" t="s">
        <v>161</v>
      </c>
      <c r="D222" s="218">
        <v>219</v>
      </c>
      <c r="E222" s="41">
        <v>1270921</v>
      </c>
      <c r="F222" s="41">
        <v>2063570.5480390766</v>
      </c>
      <c r="G222" s="41">
        <v>3062963.7107183887</v>
      </c>
      <c r="H222" s="41">
        <v>1057024.5044571424</v>
      </c>
      <c r="I222" s="41">
        <v>1084152.6597808644</v>
      </c>
    </row>
    <row r="223" spans="1:37" x14ac:dyDescent="0.25">
      <c r="A223" s="340" t="s">
        <v>640</v>
      </c>
      <c r="B223" s="211" t="s">
        <v>498</v>
      </c>
      <c r="C223" s="230" t="s">
        <v>615</v>
      </c>
      <c r="D223" s="218">
        <v>220</v>
      </c>
      <c r="E223" s="41">
        <v>7567553</v>
      </c>
      <c r="F223" s="41">
        <v>7016511.1360934731</v>
      </c>
      <c r="G223" s="41">
        <v>11062531.618588902</v>
      </c>
      <c r="H223" s="41">
        <v>4049770.1947478843</v>
      </c>
      <c r="I223" s="41">
        <v>439138.97718304419</v>
      </c>
    </row>
    <row r="224" spans="1:37" x14ac:dyDescent="0.25">
      <c r="A224" s="340" t="s">
        <v>640</v>
      </c>
      <c r="B224" s="211" t="s">
        <v>492</v>
      </c>
      <c r="C224" s="230" t="s">
        <v>553</v>
      </c>
      <c r="D224" s="218">
        <v>221</v>
      </c>
      <c r="E224" s="41">
        <v>7567553</v>
      </c>
      <c r="F224" s="41">
        <v>7016511.1360934731</v>
      </c>
      <c r="G224" s="41">
        <v>11062531.618588902</v>
      </c>
      <c r="H224" s="41">
        <v>4049770.1947478843</v>
      </c>
      <c r="I224" s="41">
        <v>439138.97718304419</v>
      </c>
    </row>
    <row r="225" spans="1:9" x14ac:dyDescent="0.25">
      <c r="A225" s="340" t="s">
        <v>640</v>
      </c>
      <c r="B225" s="211" t="s">
        <v>498</v>
      </c>
      <c r="C225" s="230" t="s">
        <v>553</v>
      </c>
      <c r="D225" s="218">
        <v>222</v>
      </c>
      <c r="E225" s="41">
        <v>7567553</v>
      </c>
      <c r="F225" s="41">
        <v>7016511.1360934731</v>
      </c>
      <c r="G225" s="41">
        <v>11062531.618588902</v>
      </c>
      <c r="H225" s="41">
        <v>4049770.1947478843</v>
      </c>
      <c r="I225" s="41">
        <v>439138.97718304419</v>
      </c>
    </row>
    <row r="226" spans="1:9" x14ac:dyDescent="0.25">
      <c r="A226" s="340" t="s">
        <v>640</v>
      </c>
      <c r="B226" s="211" t="s">
        <v>503</v>
      </c>
      <c r="C226" s="230" t="s">
        <v>553</v>
      </c>
      <c r="D226" s="218">
        <v>223</v>
      </c>
      <c r="E226" s="41">
        <v>7567553</v>
      </c>
      <c r="F226" s="41">
        <v>7016511.1360934731</v>
      </c>
      <c r="G226" s="41">
        <v>11062531.618588902</v>
      </c>
      <c r="H226" s="41">
        <v>4049770.1947478843</v>
      </c>
      <c r="I226" s="41">
        <v>439138.97718304419</v>
      </c>
    </row>
    <row r="227" spans="1:9" x14ac:dyDescent="0.25">
      <c r="A227" s="340" t="s">
        <v>640</v>
      </c>
      <c r="B227" s="211" t="s">
        <v>516</v>
      </c>
      <c r="C227" s="230" t="s">
        <v>553</v>
      </c>
      <c r="D227" s="218">
        <v>224</v>
      </c>
      <c r="E227" s="41">
        <v>7567553</v>
      </c>
      <c r="F227" s="41">
        <v>7016511.1360934731</v>
      </c>
      <c r="G227" s="41">
        <v>11062531.618588902</v>
      </c>
      <c r="H227" s="41">
        <v>4049770.1947478843</v>
      </c>
      <c r="I227" s="41">
        <v>439138.97718304419</v>
      </c>
    </row>
    <row r="228" spans="1:9" x14ac:dyDescent="0.25">
      <c r="A228" s="340" t="s">
        <v>640</v>
      </c>
      <c r="B228" s="211" t="s">
        <v>493</v>
      </c>
      <c r="C228" s="230" t="s">
        <v>165</v>
      </c>
      <c r="D228" s="218">
        <v>225</v>
      </c>
      <c r="E228" s="41">
        <v>7567553</v>
      </c>
      <c r="F228" s="41">
        <v>7016511.1360934731</v>
      </c>
      <c r="G228" s="41">
        <v>11062531.618588902</v>
      </c>
      <c r="H228" s="41">
        <v>4049770.1947478843</v>
      </c>
      <c r="I228" s="41">
        <v>439138.97718304419</v>
      </c>
    </row>
    <row r="229" spans="1:9" x14ac:dyDescent="0.25">
      <c r="A229" s="340" t="s">
        <v>640</v>
      </c>
      <c r="B229" s="211" t="s">
        <v>491</v>
      </c>
      <c r="C229" s="230" t="s">
        <v>163</v>
      </c>
      <c r="D229" s="218">
        <v>226</v>
      </c>
      <c r="E229" s="41">
        <v>7567553</v>
      </c>
      <c r="F229" s="41">
        <v>7016511.1360934731</v>
      </c>
      <c r="G229" s="41">
        <v>11062531.618588902</v>
      </c>
      <c r="H229" s="41">
        <v>4049770.1947478843</v>
      </c>
      <c r="I229" s="41">
        <v>439138.97718304419</v>
      </c>
    </row>
    <row r="230" spans="1:9" x14ac:dyDescent="0.25">
      <c r="A230" s="340" t="s">
        <v>640</v>
      </c>
      <c r="B230" s="211" t="s">
        <v>491</v>
      </c>
      <c r="C230" s="230" t="s">
        <v>161</v>
      </c>
      <c r="D230" s="218">
        <v>227</v>
      </c>
      <c r="E230" s="41">
        <v>7567553</v>
      </c>
      <c r="F230" s="41">
        <v>7016511.1360934731</v>
      </c>
      <c r="G230" s="41">
        <v>11062531.618588902</v>
      </c>
      <c r="H230" s="41">
        <v>4049770.1947478843</v>
      </c>
      <c r="I230" s="41">
        <v>439138.97718304419</v>
      </c>
    </row>
    <row r="231" spans="1:9" x14ac:dyDescent="0.25">
      <c r="A231" s="340" t="s">
        <v>640</v>
      </c>
      <c r="B231" s="211" t="s">
        <v>493</v>
      </c>
      <c r="C231" s="230" t="s">
        <v>161</v>
      </c>
      <c r="D231" s="218">
        <v>228</v>
      </c>
      <c r="E231" s="41">
        <v>7567553</v>
      </c>
      <c r="F231" s="41">
        <v>7016511.1360934731</v>
      </c>
      <c r="G231" s="41">
        <v>11062531.618588902</v>
      </c>
      <c r="H231" s="41">
        <v>4049770.1947478843</v>
      </c>
      <c r="I231" s="41">
        <v>439138.97718304419</v>
      </c>
    </row>
    <row r="232" spans="1:9" x14ac:dyDescent="0.25">
      <c r="A232" s="340" t="s">
        <v>640</v>
      </c>
      <c r="B232" s="211" t="s">
        <v>516</v>
      </c>
      <c r="C232" s="230" t="s">
        <v>161</v>
      </c>
      <c r="D232" s="218">
        <v>229</v>
      </c>
      <c r="E232" s="41">
        <v>7567553</v>
      </c>
      <c r="F232" s="41">
        <v>7016511.1360934731</v>
      </c>
      <c r="G232" s="41">
        <v>11062531.618588902</v>
      </c>
      <c r="H232" s="41">
        <v>4049770.1947478843</v>
      </c>
      <c r="I232" s="41">
        <v>439138.97718304419</v>
      </c>
    </row>
    <row r="233" spans="1:9" x14ac:dyDescent="0.25">
      <c r="A233" s="340" t="s">
        <v>641</v>
      </c>
      <c r="B233" s="211" t="s">
        <v>516</v>
      </c>
      <c r="C233" s="230" t="s">
        <v>615</v>
      </c>
      <c r="D233" s="218">
        <v>230</v>
      </c>
      <c r="E233" s="41">
        <v>28173680</v>
      </c>
      <c r="F233" s="41">
        <v>33527848.557885665</v>
      </c>
      <c r="G233" s="41">
        <v>73849419.357062265</v>
      </c>
      <c r="H233" s="41">
        <v>14515981.576153701</v>
      </c>
      <c r="I233" s="41">
        <v>10022163.379287679</v>
      </c>
    </row>
    <row r="234" spans="1:9" x14ac:dyDescent="0.25">
      <c r="A234" s="340" t="s">
        <v>641</v>
      </c>
      <c r="B234" s="211" t="s">
        <v>492</v>
      </c>
      <c r="C234" s="230" t="s">
        <v>553</v>
      </c>
      <c r="D234" s="218">
        <v>231</v>
      </c>
      <c r="E234" s="41">
        <v>28173680</v>
      </c>
      <c r="F234" s="41">
        <v>33527848.557885665</v>
      </c>
      <c r="G234" s="41">
        <v>73849419.357062265</v>
      </c>
      <c r="H234" s="41">
        <v>14515981.576153701</v>
      </c>
      <c r="I234" s="41">
        <v>10022163.379287679</v>
      </c>
    </row>
    <row r="235" spans="1:9" x14ac:dyDescent="0.25">
      <c r="A235" s="340" t="s">
        <v>641</v>
      </c>
      <c r="B235" s="211" t="s">
        <v>498</v>
      </c>
      <c r="C235" s="230" t="s">
        <v>553</v>
      </c>
      <c r="D235" s="218">
        <v>232</v>
      </c>
      <c r="E235" s="41">
        <v>28173680</v>
      </c>
      <c r="F235" s="41">
        <v>33527848.557885665</v>
      </c>
      <c r="G235" s="41">
        <v>73849419.357062265</v>
      </c>
      <c r="H235" s="41">
        <v>14515981.576153701</v>
      </c>
      <c r="I235" s="41">
        <v>10022163.379287679</v>
      </c>
    </row>
    <row r="236" spans="1:9" x14ac:dyDescent="0.25">
      <c r="A236" s="340" t="s">
        <v>641</v>
      </c>
      <c r="B236" s="211" t="s">
        <v>503</v>
      </c>
      <c r="C236" s="230" t="s">
        <v>553</v>
      </c>
      <c r="D236" s="218">
        <v>233</v>
      </c>
      <c r="E236" s="41">
        <v>28173680</v>
      </c>
      <c r="F236" s="41">
        <v>33527848.557885665</v>
      </c>
      <c r="G236" s="41">
        <v>73849419.357062265</v>
      </c>
      <c r="H236" s="41">
        <v>14515981.576153701</v>
      </c>
      <c r="I236" s="41">
        <v>10022163.379287679</v>
      </c>
    </row>
    <row r="237" spans="1:9" x14ac:dyDescent="0.25">
      <c r="A237" s="340" t="s">
        <v>641</v>
      </c>
      <c r="B237" s="211" t="s">
        <v>516</v>
      </c>
      <c r="C237" s="230" t="s">
        <v>553</v>
      </c>
      <c r="D237" s="218">
        <v>234</v>
      </c>
      <c r="E237" s="41">
        <v>28173680</v>
      </c>
      <c r="F237" s="41">
        <v>33527848.557885665</v>
      </c>
      <c r="G237" s="41">
        <v>73849419.357062265</v>
      </c>
      <c r="H237" s="41">
        <v>14515981.576153701</v>
      </c>
      <c r="I237" s="41">
        <v>10022163.379287679</v>
      </c>
    </row>
    <row r="238" spans="1:9" x14ac:dyDescent="0.25">
      <c r="A238" s="340" t="s">
        <v>641</v>
      </c>
      <c r="B238" s="211" t="s">
        <v>503</v>
      </c>
      <c r="C238" s="230" t="s">
        <v>616</v>
      </c>
      <c r="D238" s="218">
        <v>235</v>
      </c>
      <c r="E238" s="41">
        <v>28173680</v>
      </c>
      <c r="F238" s="41">
        <v>33527848.557885665</v>
      </c>
      <c r="G238" s="41">
        <v>73849419.357062265</v>
      </c>
      <c r="H238" s="41">
        <v>14515981.576153701</v>
      </c>
      <c r="I238" s="41">
        <v>10022163.379287679</v>
      </c>
    </row>
    <row r="239" spans="1:9" x14ac:dyDescent="0.25">
      <c r="A239" s="340" t="s">
        <v>641</v>
      </c>
      <c r="B239" s="211" t="s">
        <v>516</v>
      </c>
      <c r="C239" s="230" t="s">
        <v>616</v>
      </c>
      <c r="D239" s="218">
        <v>236</v>
      </c>
      <c r="E239" s="41">
        <v>28173680</v>
      </c>
      <c r="F239" s="41">
        <v>33527848.557885665</v>
      </c>
      <c r="G239" s="41">
        <v>73849419.357062265</v>
      </c>
      <c r="H239" s="41">
        <v>14515981.576153701</v>
      </c>
      <c r="I239" s="41">
        <v>10022163.379287679</v>
      </c>
    </row>
    <row r="240" spans="1:9" x14ac:dyDescent="0.25">
      <c r="A240" s="340" t="s">
        <v>641</v>
      </c>
      <c r="B240" s="211" t="s">
        <v>491</v>
      </c>
      <c r="C240" s="230" t="s">
        <v>165</v>
      </c>
      <c r="D240" s="218">
        <v>237</v>
      </c>
      <c r="E240" s="41">
        <v>28173680</v>
      </c>
      <c r="F240" s="41">
        <v>33527848.557885665</v>
      </c>
      <c r="G240" s="41">
        <v>73849419.357062265</v>
      </c>
      <c r="H240" s="41">
        <v>14515981.576153701</v>
      </c>
      <c r="I240" s="41">
        <v>10022163.379287679</v>
      </c>
    </row>
    <row r="241" spans="1:9" x14ac:dyDescent="0.25">
      <c r="A241" s="340" t="s">
        <v>641</v>
      </c>
      <c r="B241" s="211" t="s">
        <v>493</v>
      </c>
      <c r="C241" s="230" t="s">
        <v>165</v>
      </c>
      <c r="D241" s="218">
        <v>238</v>
      </c>
      <c r="E241" s="41">
        <v>28173680</v>
      </c>
      <c r="F241" s="41">
        <v>33527848.557885665</v>
      </c>
      <c r="G241" s="41">
        <v>73849419.357062265</v>
      </c>
      <c r="H241" s="41">
        <v>14515981.576153701</v>
      </c>
      <c r="I241" s="41">
        <v>10022163.379287679</v>
      </c>
    </row>
    <row r="242" spans="1:9" x14ac:dyDescent="0.25">
      <c r="A242" s="340" t="s">
        <v>641</v>
      </c>
      <c r="B242" s="211" t="s">
        <v>503</v>
      </c>
      <c r="C242" s="230" t="s">
        <v>165</v>
      </c>
      <c r="D242" s="218">
        <v>239</v>
      </c>
      <c r="E242" s="41">
        <v>28173680</v>
      </c>
      <c r="F242" s="41">
        <v>33527848.557885665</v>
      </c>
      <c r="G242" s="41">
        <v>73849419.357062265</v>
      </c>
      <c r="H242" s="41">
        <v>14515981.576153701</v>
      </c>
      <c r="I242" s="41">
        <v>10022163.379287679</v>
      </c>
    </row>
    <row r="243" spans="1:9" x14ac:dyDescent="0.25">
      <c r="A243" s="340" t="s">
        <v>641</v>
      </c>
      <c r="B243" s="211" t="s">
        <v>491</v>
      </c>
      <c r="C243" s="230" t="s">
        <v>163</v>
      </c>
      <c r="D243" s="218">
        <v>240</v>
      </c>
      <c r="E243" s="41">
        <v>28173680</v>
      </c>
      <c r="F243" s="41">
        <v>33527848.557885665</v>
      </c>
      <c r="G243" s="41">
        <v>73849419.357062265</v>
      </c>
      <c r="H243" s="41">
        <v>14515981.576153701</v>
      </c>
      <c r="I243" s="41">
        <v>10022163.379287679</v>
      </c>
    </row>
    <row r="244" spans="1:9" x14ac:dyDescent="0.25">
      <c r="A244" s="340" t="s">
        <v>641</v>
      </c>
      <c r="B244" s="211" t="s">
        <v>496</v>
      </c>
      <c r="C244" s="230" t="s">
        <v>163</v>
      </c>
      <c r="D244" s="218">
        <v>241</v>
      </c>
      <c r="E244" s="41">
        <v>28173680</v>
      </c>
      <c r="F244" s="41">
        <v>33527848.557885665</v>
      </c>
      <c r="G244" s="41">
        <v>73849419.357062265</v>
      </c>
      <c r="H244" s="41">
        <v>14515981.576153701</v>
      </c>
      <c r="I244" s="41">
        <v>10022163.379287679</v>
      </c>
    </row>
    <row r="245" spans="1:9" x14ac:dyDescent="0.25">
      <c r="A245" s="340" t="s">
        <v>641</v>
      </c>
      <c r="B245" s="211" t="s">
        <v>503</v>
      </c>
      <c r="C245" s="230" t="s">
        <v>163</v>
      </c>
      <c r="D245" s="218">
        <v>242</v>
      </c>
      <c r="E245" s="41">
        <v>28173680</v>
      </c>
      <c r="F245" s="41">
        <v>33527848.557885665</v>
      </c>
      <c r="G245" s="41">
        <v>73849419.357062265</v>
      </c>
      <c r="H245" s="41">
        <v>14515981.576153701</v>
      </c>
      <c r="I245" s="41">
        <v>10022163.379287679</v>
      </c>
    </row>
    <row r="246" spans="1:9" x14ac:dyDescent="0.25">
      <c r="A246" s="340" t="s">
        <v>641</v>
      </c>
      <c r="B246" s="211" t="s">
        <v>516</v>
      </c>
      <c r="C246" s="230" t="s">
        <v>163</v>
      </c>
      <c r="D246" s="218">
        <v>243</v>
      </c>
      <c r="E246" s="41">
        <v>28173680</v>
      </c>
      <c r="F246" s="41">
        <v>33527848.557885665</v>
      </c>
      <c r="G246" s="41">
        <v>73849419.357062265</v>
      </c>
      <c r="H246" s="41">
        <v>14515981.576153701</v>
      </c>
      <c r="I246" s="41">
        <v>10022163.379287679</v>
      </c>
    </row>
    <row r="247" spans="1:9" x14ac:dyDescent="0.25">
      <c r="A247" s="340" t="s">
        <v>641</v>
      </c>
      <c r="B247" s="211" t="s">
        <v>519</v>
      </c>
      <c r="C247" s="230" t="s">
        <v>163</v>
      </c>
      <c r="D247" s="218">
        <v>244</v>
      </c>
      <c r="E247" s="41">
        <v>28173680</v>
      </c>
      <c r="F247" s="41">
        <v>33527848.557885665</v>
      </c>
      <c r="G247" s="41">
        <v>73849419.357062265</v>
      </c>
      <c r="H247" s="41">
        <v>14515981.576153701</v>
      </c>
      <c r="I247" s="41">
        <v>10022163.379287679</v>
      </c>
    </row>
    <row r="248" spans="1:9" x14ac:dyDescent="0.25">
      <c r="A248" s="340" t="s">
        <v>641</v>
      </c>
      <c r="B248" s="211" t="s">
        <v>503</v>
      </c>
      <c r="C248" s="230" t="s">
        <v>161</v>
      </c>
      <c r="D248" s="218">
        <v>245</v>
      </c>
      <c r="E248" s="41">
        <v>28173680</v>
      </c>
      <c r="F248" s="41">
        <v>33527848.557885665</v>
      </c>
      <c r="G248" s="41">
        <v>73849419.357062265</v>
      </c>
      <c r="H248" s="41">
        <v>14515981.576153701</v>
      </c>
      <c r="I248" s="41">
        <v>10022163.379287679</v>
      </c>
    </row>
    <row r="249" spans="1:9" x14ac:dyDescent="0.25">
      <c r="A249" s="340" t="s">
        <v>641</v>
      </c>
      <c r="B249" s="211" t="s">
        <v>516</v>
      </c>
      <c r="C249" s="230" t="s">
        <v>161</v>
      </c>
      <c r="D249" s="218">
        <v>246</v>
      </c>
      <c r="E249" s="41">
        <v>28173680</v>
      </c>
      <c r="F249" s="41">
        <v>33527848.557885665</v>
      </c>
      <c r="G249" s="41">
        <v>73849419.357062265</v>
      </c>
      <c r="H249" s="41">
        <v>14515981.576153701</v>
      </c>
      <c r="I249" s="41">
        <v>10022163.379287679</v>
      </c>
    </row>
    <row r="250" spans="1:9" x14ac:dyDescent="0.25">
      <c r="A250" s="342" t="s">
        <v>641</v>
      </c>
      <c r="B250" s="223" t="s">
        <v>526</v>
      </c>
      <c r="C250" s="233" t="s">
        <v>161</v>
      </c>
      <c r="D250" s="222">
        <v>247</v>
      </c>
      <c r="E250" s="41">
        <v>28173680</v>
      </c>
      <c r="F250" s="41">
        <v>33527848.557885665</v>
      </c>
      <c r="G250" s="41">
        <v>73849419.357062265</v>
      </c>
      <c r="H250" s="41">
        <v>14515981.576153701</v>
      </c>
      <c r="I250" s="41">
        <v>10022163.379287679</v>
      </c>
    </row>
    <row r="251" spans="1:9" x14ac:dyDescent="0.25">
      <c r="C251" s="59">
        <v>248</v>
      </c>
      <c r="E251" s="294">
        <v>0</v>
      </c>
      <c r="F251" s="294">
        <v>0</v>
      </c>
      <c r="G251" s="294">
        <v>0</v>
      </c>
      <c r="H251" s="294">
        <v>0</v>
      </c>
      <c r="I251" s="294">
        <v>0</v>
      </c>
    </row>
    <row r="252" spans="1:9" x14ac:dyDescent="0.25">
      <c r="C252" s="59">
        <v>249</v>
      </c>
      <c r="E252" s="294">
        <v>0</v>
      </c>
      <c r="F252" s="294">
        <v>0</v>
      </c>
      <c r="G252" s="294">
        <v>0</v>
      </c>
      <c r="H252" s="294">
        <v>0</v>
      </c>
      <c r="I252" s="294">
        <v>0</v>
      </c>
    </row>
    <row r="253" spans="1:9" x14ac:dyDescent="0.25">
      <c r="C253" s="59">
        <v>250</v>
      </c>
      <c r="E253" s="294">
        <v>0</v>
      </c>
      <c r="F253" s="294">
        <v>0</v>
      </c>
      <c r="G253" s="294">
        <v>0</v>
      </c>
      <c r="H253" s="294">
        <v>0</v>
      </c>
      <c r="I253" s="294">
        <v>0</v>
      </c>
    </row>
    <row r="254" spans="1:9" x14ac:dyDescent="0.25">
      <c r="C254" s="59">
        <v>251</v>
      </c>
      <c r="E254" s="294">
        <v>0</v>
      </c>
      <c r="F254" s="294">
        <v>0</v>
      </c>
      <c r="G254" s="294">
        <v>0</v>
      </c>
      <c r="H254" s="294">
        <v>0</v>
      </c>
      <c r="I254" s="294">
        <v>0</v>
      </c>
    </row>
    <row r="255" spans="1:9" x14ac:dyDescent="0.25">
      <c r="C255" s="59">
        <v>252</v>
      </c>
      <c r="E255" s="294">
        <v>0</v>
      </c>
      <c r="F255" s="294">
        <v>0</v>
      </c>
      <c r="G255" s="294">
        <v>0</v>
      </c>
      <c r="H255" s="294">
        <v>0</v>
      </c>
      <c r="I255" s="294">
        <v>0</v>
      </c>
    </row>
    <row r="256" spans="1:9" x14ac:dyDescent="0.25">
      <c r="C256" s="59">
        <v>253</v>
      </c>
      <c r="E256" s="294">
        <v>0</v>
      </c>
      <c r="F256" s="294">
        <v>0</v>
      </c>
      <c r="G256" s="294">
        <v>0</v>
      </c>
      <c r="H256" s="294">
        <v>0</v>
      </c>
      <c r="I256" s="294">
        <v>0</v>
      </c>
    </row>
    <row r="257" spans="3:9" x14ac:dyDescent="0.25">
      <c r="C257" s="59">
        <v>254</v>
      </c>
      <c r="E257" s="294">
        <v>0</v>
      </c>
      <c r="F257" s="294">
        <v>0</v>
      </c>
      <c r="G257" s="294">
        <v>0</v>
      </c>
      <c r="H257" s="294">
        <v>0</v>
      </c>
      <c r="I257" s="294">
        <v>0</v>
      </c>
    </row>
    <row r="258" spans="3:9" x14ac:dyDescent="0.25">
      <c r="C258" s="59">
        <v>255</v>
      </c>
      <c r="E258" s="294">
        <v>0</v>
      </c>
      <c r="F258" s="294">
        <v>0</v>
      </c>
      <c r="G258" s="294">
        <v>0</v>
      </c>
      <c r="H258" s="294">
        <v>0</v>
      </c>
      <c r="I258" s="294">
        <v>0</v>
      </c>
    </row>
    <row r="259" spans="3:9" x14ac:dyDescent="0.25">
      <c r="C259" s="59">
        <v>256</v>
      </c>
      <c r="E259" s="294">
        <v>0</v>
      </c>
      <c r="F259" s="294">
        <v>0</v>
      </c>
      <c r="G259" s="294">
        <v>0</v>
      </c>
      <c r="H259" s="294">
        <v>0</v>
      </c>
      <c r="I259" s="294">
        <v>0</v>
      </c>
    </row>
    <row r="260" spans="3:9" x14ac:dyDescent="0.25">
      <c r="C260" s="59">
        <v>257</v>
      </c>
      <c r="E260" s="294">
        <v>0</v>
      </c>
      <c r="F260" s="294">
        <v>0</v>
      </c>
      <c r="G260" s="294">
        <v>0</v>
      </c>
      <c r="H260" s="294">
        <v>0</v>
      </c>
      <c r="I260" s="294">
        <v>0</v>
      </c>
    </row>
    <row r="261" spans="3:9" x14ac:dyDescent="0.25">
      <c r="C261" s="59">
        <v>258</v>
      </c>
      <c r="E261" s="294">
        <v>0</v>
      </c>
      <c r="F261" s="294">
        <v>0</v>
      </c>
      <c r="G261" s="294">
        <v>0</v>
      </c>
      <c r="H261" s="294">
        <v>0</v>
      </c>
      <c r="I261" s="294">
        <v>0</v>
      </c>
    </row>
    <row r="262" spans="3:9" x14ac:dyDescent="0.25">
      <c r="C262" s="59">
        <v>259</v>
      </c>
      <c r="E262" s="294">
        <v>0</v>
      </c>
      <c r="F262" s="294">
        <v>0</v>
      </c>
      <c r="G262" s="294">
        <v>0</v>
      </c>
      <c r="H262" s="294">
        <v>0</v>
      </c>
      <c r="I262" s="294">
        <v>0</v>
      </c>
    </row>
    <row r="263" spans="3:9" x14ac:dyDescent="0.25">
      <c r="C263" s="59">
        <v>260</v>
      </c>
      <c r="E263" s="294">
        <v>0</v>
      </c>
      <c r="F263" s="294">
        <v>0</v>
      </c>
      <c r="G263" s="294">
        <v>0</v>
      </c>
      <c r="H263" s="294">
        <v>0</v>
      </c>
      <c r="I263" s="294">
        <v>0</v>
      </c>
    </row>
    <row r="264" spans="3:9" x14ac:dyDescent="0.25">
      <c r="C264" s="59">
        <v>261</v>
      </c>
      <c r="E264" s="294">
        <v>0</v>
      </c>
      <c r="F264" s="294">
        <v>0</v>
      </c>
      <c r="G264" s="294">
        <v>0</v>
      </c>
      <c r="H264" s="294">
        <v>0</v>
      </c>
      <c r="I264" s="294">
        <v>0</v>
      </c>
    </row>
    <row r="265" spans="3:9" x14ac:dyDescent="0.25">
      <c r="C265" s="59">
        <v>262</v>
      </c>
      <c r="E265" s="294">
        <v>0</v>
      </c>
      <c r="F265" s="294">
        <v>0</v>
      </c>
      <c r="G265" s="294">
        <v>0</v>
      </c>
      <c r="H265" s="294">
        <v>0</v>
      </c>
      <c r="I265" s="294">
        <v>0</v>
      </c>
    </row>
    <row r="266" spans="3:9" x14ac:dyDescent="0.25">
      <c r="C266" s="59">
        <v>263</v>
      </c>
      <c r="E266" s="294">
        <v>0</v>
      </c>
      <c r="F266" s="294">
        <v>0</v>
      </c>
      <c r="G266" s="294">
        <v>0</v>
      </c>
      <c r="H266" s="294">
        <v>0</v>
      </c>
      <c r="I266" s="294">
        <v>0</v>
      </c>
    </row>
    <row r="267" spans="3:9" x14ac:dyDescent="0.25">
      <c r="C267" s="59">
        <v>264</v>
      </c>
      <c r="E267" s="294">
        <v>0</v>
      </c>
      <c r="F267" s="294">
        <v>0</v>
      </c>
      <c r="G267" s="294">
        <v>0</v>
      </c>
      <c r="H267" s="294">
        <v>0</v>
      </c>
      <c r="I267" s="294">
        <v>0</v>
      </c>
    </row>
    <row r="268" spans="3:9" x14ac:dyDescent="0.25">
      <c r="C268" s="59">
        <v>265</v>
      </c>
      <c r="E268" s="294">
        <v>0</v>
      </c>
      <c r="F268" s="294">
        <v>0</v>
      </c>
      <c r="G268" s="294">
        <v>0</v>
      </c>
      <c r="H268" s="294">
        <v>0</v>
      </c>
      <c r="I268" s="294">
        <v>0</v>
      </c>
    </row>
    <row r="269" spans="3:9" x14ac:dyDescent="0.25">
      <c r="C269" s="59">
        <v>266</v>
      </c>
      <c r="E269" s="294">
        <v>0</v>
      </c>
      <c r="F269" s="294">
        <v>0</v>
      </c>
      <c r="G269" s="294">
        <v>0</v>
      </c>
      <c r="H269" s="294">
        <v>0</v>
      </c>
      <c r="I269" s="294">
        <v>0</v>
      </c>
    </row>
    <row r="270" spans="3:9" x14ac:dyDescent="0.25">
      <c r="C270" s="59">
        <v>267</v>
      </c>
      <c r="E270" s="294">
        <v>0</v>
      </c>
      <c r="F270" s="294">
        <v>0</v>
      </c>
      <c r="G270" s="294">
        <v>0</v>
      </c>
      <c r="H270" s="294">
        <v>0</v>
      </c>
      <c r="I270" s="294">
        <v>0</v>
      </c>
    </row>
    <row r="271" spans="3:9" x14ac:dyDescent="0.25">
      <c r="C271" s="59">
        <v>268</v>
      </c>
      <c r="E271" s="294">
        <v>0</v>
      </c>
      <c r="F271" s="294">
        <v>0</v>
      </c>
      <c r="G271" s="294">
        <v>0</v>
      </c>
      <c r="H271" s="294">
        <v>0</v>
      </c>
      <c r="I271" s="294">
        <v>0</v>
      </c>
    </row>
    <row r="272" spans="3:9" x14ac:dyDescent="0.25">
      <c r="C272" s="59">
        <v>269</v>
      </c>
      <c r="E272" s="294">
        <v>0</v>
      </c>
      <c r="F272" s="294">
        <v>0</v>
      </c>
      <c r="G272" s="294">
        <v>0</v>
      </c>
      <c r="H272" s="294">
        <v>0</v>
      </c>
      <c r="I272" s="294">
        <v>0</v>
      </c>
    </row>
    <row r="273" spans="3:9" x14ac:dyDescent="0.25">
      <c r="C273" s="59">
        <v>270</v>
      </c>
      <c r="E273" s="294">
        <v>0</v>
      </c>
      <c r="F273" s="294">
        <v>0</v>
      </c>
      <c r="G273" s="294">
        <v>0</v>
      </c>
      <c r="H273" s="294">
        <v>0</v>
      </c>
      <c r="I273" s="294">
        <v>0</v>
      </c>
    </row>
    <row r="274" spans="3:9" x14ac:dyDescent="0.25">
      <c r="C274" s="59">
        <v>271</v>
      </c>
      <c r="E274" s="294">
        <v>0</v>
      </c>
      <c r="F274" s="294">
        <v>0</v>
      </c>
      <c r="G274" s="294">
        <v>0</v>
      </c>
      <c r="H274" s="294">
        <v>0</v>
      </c>
      <c r="I274" s="294">
        <v>0</v>
      </c>
    </row>
    <row r="275" spans="3:9" x14ac:dyDescent="0.25">
      <c r="C275" s="59">
        <v>272</v>
      </c>
      <c r="E275" s="294">
        <v>0</v>
      </c>
      <c r="F275" s="294">
        <v>0</v>
      </c>
      <c r="G275" s="294">
        <v>0</v>
      </c>
      <c r="H275" s="294">
        <v>0</v>
      </c>
      <c r="I275" s="294">
        <v>0</v>
      </c>
    </row>
    <row r="276" spans="3:9" x14ac:dyDescent="0.25">
      <c r="C276" s="59">
        <v>273</v>
      </c>
      <c r="E276" s="294">
        <v>0</v>
      </c>
      <c r="F276" s="294">
        <v>0</v>
      </c>
      <c r="G276" s="294">
        <v>0</v>
      </c>
      <c r="H276" s="294">
        <v>0</v>
      </c>
      <c r="I276" s="294">
        <v>0</v>
      </c>
    </row>
    <row r="277" spans="3:9" x14ac:dyDescent="0.25">
      <c r="C277" s="59">
        <v>274</v>
      </c>
      <c r="E277" s="294">
        <v>0</v>
      </c>
      <c r="F277" s="294">
        <v>0</v>
      </c>
      <c r="G277" s="294">
        <v>0</v>
      </c>
      <c r="H277" s="294">
        <v>0</v>
      </c>
      <c r="I277" s="294">
        <v>0</v>
      </c>
    </row>
    <row r="278" spans="3:9" x14ac:dyDescent="0.25">
      <c r="C278" s="59">
        <v>275</v>
      </c>
      <c r="E278" s="294">
        <v>0</v>
      </c>
      <c r="F278" s="294">
        <v>0</v>
      </c>
      <c r="G278" s="294">
        <v>0</v>
      </c>
      <c r="H278" s="294">
        <v>0</v>
      </c>
      <c r="I278" s="294">
        <v>0</v>
      </c>
    </row>
    <row r="279" spans="3:9" x14ac:dyDescent="0.25">
      <c r="C279" s="59">
        <v>276</v>
      </c>
      <c r="E279" s="294">
        <v>0</v>
      </c>
      <c r="F279" s="294">
        <v>0</v>
      </c>
      <c r="G279" s="294">
        <v>0</v>
      </c>
      <c r="H279" s="294">
        <v>0</v>
      </c>
      <c r="I279" s="294">
        <v>0</v>
      </c>
    </row>
    <row r="280" spans="3:9" x14ac:dyDescent="0.25">
      <c r="C280" s="59">
        <v>277</v>
      </c>
      <c r="E280" s="294">
        <v>0</v>
      </c>
      <c r="F280" s="294">
        <v>0</v>
      </c>
      <c r="G280" s="294">
        <v>0</v>
      </c>
      <c r="H280" s="294">
        <v>0</v>
      </c>
      <c r="I280" s="294">
        <v>0</v>
      </c>
    </row>
    <row r="281" spans="3:9" x14ac:dyDescent="0.25">
      <c r="C281" s="59">
        <v>278</v>
      </c>
      <c r="E281" s="294">
        <v>0</v>
      </c>
      <c r="F281" s="294">
        <v>0</v>
      </c>
      <c r="G281" s="294">
        <v>0</v>
      </c>
      <c r="H281" s="294">
        <v>0</v>
      </c>
      <c r="I281" s="294">
        <v>0</v>
      </c>
    </row>
    <row r="282" spans="3:9" x14ac:dyDescent="0.25">
      <c r="C282" s="59">
        <v>279</v>
      </c>
      <c r="E282" s="294">
        <v>0</v>
      </c>
      <c r="F282" s="294">
        <v>0</v>
      </c>
      <c r="G282" s="294">
        <v>0</v>
      </c>
      <c r="H282" s="294">
        <v>0</v>
      </c>
      <c r="I282" s="294">
        <v>0</v>
      </c>
    </row>
    <row r="283" spans="3:9" x14ac:dyDescent="0.25">
      <c r="C283" s="59">
        <v>280</v>
      </c>
      <c r="E283" s="294">
        <v>0</v>
      </c>
      <c r="F283" s="294">
        <v>0</v>
      </c>
      <c r="G283" s="294">
        <v>0</v>
      </c>
      <c r="H283" s="294">
        <v>0</v>
      </c>
      <c r="I283" s="294">
        <v>0</v>
      </c>
    </row>
    <row r="284" spans="3:9" x14ac:dyDescent="0.25">
      <c r="C284" s="59">
        <v>281</v>
      </c>
      <c r="E284" s="294">
        <v>0</v>
      </c>
      <c r="F284" s="294">
        <v>0</v>
      </c>
      <c r="G284" s="294">
        <v>0</v>
      </c>
      <c r="H284" s="294">
        <v>0</v>
      </c>
      <c r="I284" s="294">
        <v>0</v>
      </c>
    </row>
    <row r="285" spans="3:9" x14ac:dyDescent="0.25">
      <c r="C285" s="59">
        <v>282</v>
      </c>
      <c r="E285" s="294">
        <v>0</v>
      </c>
      <c r="F285" s="294">
        <v>0</v>
      </c>
      <c r="G285" s="294">
        <v>0</v>
      </c>
      <c r="H285" s="294">
        <v>0</v>
      </c>
      <c r="I285" s="294">
        <v>0</v>
      </c>
    </row>
    <row r="286" spans="3:9" x14ac:dyDescent="0.25">
      <c r="C286" s="59">
        <v>283</v>
      </c>
      <c r="E286" s="294">
        <v>0</v>
      </c>
      <c r="F286" s="294">
        <v>0</v>
      </c>
      <c r="G286" s="294">
        <v>0</v>
      </c>
      <c r="H286" s="294">
        <v>0</v>
      </c>
      <c r="I286" s="294">
        <v>0</v>
      </c>
    </row>
    <row r="287" spans="3:9" x14ac:dyDescent="0.25">
      <c r="C287" s="59">
        <v>284</v>
      </c>
      <c r="E287" s="294">
        <v>0</v>
      </c>
      <c r="F287" s="294">
        <v>0</v>
      </c>
      <c r="G287" s="294">
        <v>0</v>
      </c>
      <c r="H287" s="294">
        <v>0</v>
      </c>
      <c r="I287" s="294">
        <v>0</v>
      </c>
    </row>
    <row r="288" spans="3:9" x14ac:dyDescent="0.25">
      <c r="C288" s="59">
        <v>285</v>
      </c>
      <c r="E288" s="294">
        <v>0</v>
      </c>
      <c r="F288" s="294">
        <v>0</v>
      </c>
      <c r="G288" s="294">
        <v>0</v>
      </c>
      <c r="H288" s="294">
        <v>0</v>
      </c>
      <c r="I288" s="294">
        <v>0</v>
      </c>
    </row>
    <row r="289" spans="3:9" x14ac:dyDescent="0.25">
      <c r="C289" s="59">
        <v>286</v>
      </c>
      <c r="E289" s="294">
        <v>0</v>
      </c>
      <c r="F289" s="294">
        <v>0</v>
      </c>
      <c r="G289" s="294">
        <v>0</v>
      </c>
      <c r="H289" s="294">
        <v>0</v>
      </c>
      <c r="I289" s="294">
        <v>0</v>
      </c>
    </row>
    <row r="290" spans="3:9" x14ac:dyDescent="0.25">
      <c r="C290" s="59">
        <v>287</v>
      </c>
      <c r="E290" s="294">
        <v>0</v>
      </c>
      <c r="F290" s="294">
        <v>0</v>
      </c>
      <c r="G290" s="294">
        <v>0</v>
      </c>
      <c r="H290" s="294">
        <v>0</v>
      </c>
      <c r="I290" s="294">
        <v>0</v>
      </c>
    </row>
  </sheetData>
  <phoneticPr fontId="7" type="noConversion"/>
  <pageMargins left="0.75" right="0.75" top="1" bottom="1" header="0.5" footer="0.5"/>
  <pageSetup paperSize="9" orientation="portrait" r:id="rId1"/>
  <headerFooter alignWithMargins="0"/>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G38"/>
  <sheetViews>
    <sheetView topLeftCell="A4" workbookViewId="0">
      <selection activeCell="J29" sqref="J29"/>
    </sheetView>
  </sheetViews>
  <sheetFormatPr defaultColWidth="13" defaultRowHeight="13.2" x14ac:dyDescent="0.25"/>
  <cols>
    <col min="1" max="1" width="27.5546875" customWidth="1"/>
    <col min="2" max="2" width="13.88671875" customWidth="1"/>
    <col min="3" max="3" width="15.109375" customWidth="1"/>
    <col min="4" max="4" width="15.109375" style="22" bestFit="1" customWidth="1"/>
    <col min="5" max="5" width="15.44140625" style="22" bestFit="1" customWidth="1"/>
    <col min="6" max="7" width="13" style="11"/>
    <col min="10" max="10" width="13" customWidth="1"/>
    <col min="11" max="11" width="19" customWidth="1"/>
    <col min="19" max="19" width="14.5546875" customWidth="1"/>
    <col min="25" max="25" width="23.44140625" customWidth="1"/>
    <col min="29" max="30" width="16.88671875" customWidth="1"/>
  </cols>
  <sheetData>
    <row r="1" spans="1:33" x14ac:dyDescent="0.25">
      <c r="A1" s="1" t="s">
        <v>738</v>
      </c>
    </row>
    <row r="3" spans="1:33" x14ac:dyDescent="0.25">
      <c r="A3" s="30" t="s">
        <v>486</v>
      </c>
      <c r="T3" t="s">
        <v>739</v>
      </c>
      <c r="Y3" s="30" t="s">
        <v>745</v>
      </c>
    </row>
    <row r="4" spans="1:33" x14ac:dyDescent="0.25">
      <c r="A4" s="30" t="s">
        <v>757</v>
      </c>
      <c r="B4" s="8"/>
      <c r="T4" s="30" t="s">
        <v>744</v>
      </c>
      <c r="Y4" s="30" t="s">
        <v>746</v>
      </c>
    </row>
    <row r="5" spans="1:33" x14ac:dyDescent="0.25">
      <c r="D5" s="117"/>
      <c r="E5" s="117"/>
      <c r="K5" s="30" t="s">
        <v>743</v>
      </c>
      <c r="L5" s="30" t="s">
        <v>758</v>
      </c>
      <c r="V5" s="30" t="s">
        <v>750</v>
      </c>
      <c r="AE5" s="30" t="s">
        <v>751</v>
      </c>
    </row>
    <row r="6" spans="1:33" ht="15" thickBot="1" x14ac:dyDescent="0.35">
      <c r="A6" s="350" t="s">
        <v>25</v>
      </c>
      <c r="B6" s="351" t="s">
        <v>643</v>
      </c>
      <c r="C6" s="351" t="s">
        <v>645</v>
      </c>
      <c r="D6" s="352" t="s">
        <v>653</v>
      </c>
      <c r="E6" s="352" t="s">
        <v>654</v>
      </c>
      <c r="F6" s="352" t="s">
        <v>655</v>
      </c>
      <c r="G6" s="352" t="s">
        <v>656</v>
      </c>
      <c r="H6" s="353" t="s">
        <v>657</v>
      </c>
      <c r="K6" s="350" t="s">
        <v>25</v>
      </c>
      <c r="L6" s="351" t="s">
        <v>643</v>
      </c>
      <c r="M6" s="351" t="s">
        <v>645</v>
      </c>
      <c r="N6" s="352" t="s">
        <v>653</v>
      </c>
      <c r="O6" s="352" t="s">
        <v>654</v>
      </c>
      <c r="P6" s="352" t="s">
        <v>655</v>
      </c>
      <c r="Q6" s="352" t="s">
        <v>656</v>
      </c>
      <c r="R6" s="353" t="s">
        <v>657</v>
      </c>
      <c r="T6" s="41" t="s">
        <v>740</v>
      </c>
      <c r="U6" s="41" t="s">
        <v>741</v>
      </c>
      <c r="V6" s="41" t="s">
        <v>742</v>
      </c>
      <c r="X6" s="41"/>
      <c r="Y6" t="s">
        <v>747</v>
      </c>
      <c r="Z6" t="s">
        <v>748</v>
      </c>
      <c r="AA6" s="30" t="s">
        <v>948</v>
      </c>
      <c r="AB6" s="30" t="s">
        <v>949</v>
      </c>
      <c r="AC6" s="30" t="s">
        <v>950</v>
      </c>
      <c r="AD6" s="30"/>
      <c r="AE6" s="30" t="s">
        <v>749</v>
      </c>
    </row>
    <row r="7" spans="1:33" ht="14.4" x14ac:dyDescent="0.3">
      <c r="A7" s="191" t="s">
        <v>658</v>
      </c>
      <c r="B7" s="37">
        <f>L7*$V7*$AG7/1000</f>
        <v>5351.9914111647204</v>
      </c>
      <c r="C7" s="37">
        <f t="shared" ref="C7:H22" si="0">M7*$V7*$AG7/1000</f>
        <v>12662.063021807875</v>
      </c>
      <c r="D7" s="37">
        <f t="shared" si="0"/>
        <v>2478.9020250548465</v>
      </c>
      <c r="E7" s="37">
        <f t="shared" si="0"/>
        <v>8743.886127175434</v>
      </c>
      <c r="F7" s="37">
        <f t="shared" si="0"/>
        <v>8889.7188907606433</v>
      </c>
      <c r="G7" s="37">
        <f t="shared" si="0"/>
        <v>4735.3824160220574</v>
      </c>
      <c r="H7" s="37">
        <f t="shared" si="0"/>
        <v>27182.155030068923</v>
      </c>
      <c r="J7" s="37"/>
      <c r="K7" s="191" t="s">
        <v>658</v>
      </c>
      <c r="L7" s="37">
        <v>6420760.8661218146</v>
      </c>
      <c r="M7" s="37">
        <v>15190622.048681373</v>
      </c>
      <c r="N7" s="346">
        <v>2973928</v>
      </c>
      <c r="O7" s="346">
        <v>10490002.234696325</v>
      </c>
      <c r="P7" s="346">
        <v>10664957.168195093</v>
      </c>
      <c r="Q7" s="346">
        <v>5681017.7309867917</v>
      </c>
      <c r="R7" s="347">
        <v>32610313.407797657</v>
      </c>
      <c r="T7" s="41">
        <v>20837</v>
      </c>
      <c r="U7" s="41">
        <v>20321.13</v>
      </c>
      <c r="V7" s="354">
        <f>U7/T7</f>
        <v>0.97524259730287477</v>
      </c>
      <c r="X7" s="354"/>
      <c r="Y7" s="41">
        <v>51090414</v>
      </c>
      <c r="Z7" s="41">
        <v>10812694.126436727</v>
      </c>
      <c r="AA7" s="41">
        <v>4498044.5975220045</v>
      </c>
      <c r="AB7" s="41">
        <f>Z7-AA7</f>
        <v>6314649.5289147226</v>
      </c>
      <c r="AC7" s="41">
        <f>IF(AB7&lt;0,0,AB7)</f>
        <v>6314649.5289147226</v>
      </c>
      <c r="AD7" s="41"/>
      <c r="AE7" s="355">
        <f>1-(AC7/Y7)</f>
        <v>0.87640245919880932</v>
      </c>
      <c r="AG7" s="354">
        <f t="shared" ref="AG7:AG30" si="1">AE7*V7</f>
        <v>0.85470501059167359</v>
      </c>
    </row>
    <row r="8" spans="1:33" ht="14.4" x14ac:dyDescent="0.3">
      <c r="A8" s="191" t="s">
        <v>659</v>
      </c>
      <c r="B8" s="37">
        <f t="shared" ref="B8:B30" si="2">L8*$V8*$AG8/1000</f>
        <v>4485.1439610174966</v>
      </c>
      <c r="C8" s="37">
        <f t="shared" si="0"/>
        <v>5289.3796841862859</v>
      </c>
      <c r="D8" s="37">
        <f t="shared" si="0"/>
        <v>2466.4988554968359</v>
      </c>
      <c r="E8" s="37">
        <f t="shared" si="0"/>
        <v>4839.5595934445091</v>
      </c>
      <c r="F8" s="37">
        <f t="shared" si="0"/>
        <v>5296.4545479242279</v>
      </c>
      <c r="G8" s="37">
        <f t="shared" si="0"/>
        <v>4026.8778161185051</v>
      </c>
      <c r="H8" s="37">
        <f t="shared" si="0"/>
        <v>13728.918915890075</v>
      </c>
      <c r="J8" s="37"/>
      <c r="K8" s="191" t="s">
        <v>659</v>
      </c>
      <c r="L8" s="37">
        <v>5252197.8459075745</v>
      </c>
      <c r="M8" s="37">
        <v>6193974.7809495404</v>
      </c>
      <c r="N8" s="346">
        <v>2888322</v>
      </c>
      <c r="O8" s="346">
        <v>5667226.0004925691</v>
      </c>
      <c r="P8" s="346">
        <v>6202259.595084263</v>
      </c>
      <c r="Q8" s="346">
        <v>4715558.5585155981</v>
      </c>
      <c r="R8" s="347">
        <v>16076852.601252839</v>
      </c>
      <c r="T8" s="41">
        <v>8430</v>
      </c>
      <c r="U8" s="41">
        <v>8196.5</v>
      </c>
      <c r="V8" s="354">
        <f t="shared" ref="V8:V31" si="3">U8/T8</f>
        <v>0.97230130486358246</v>
      </c>
      <c r="X8" s="354"/>
      <c r="Y8" s="41">
        <v>37242956</v>
      </c>
      <c r="Z8" s="41">
        <v>8006300.0117302183</v>
      </c>
      <c r="AA8" s="41">
        <v>4405027.2123616161</v>
      </c>
      <c r="AB8" s="41">
        <f t="shared" ref="AB8:AB30" si="4">Z8-AA8</f>
        <v>3601272.7993686022</v>
      </c>
      <c r="AC8" s="41">
        <f t="shared" ref="AC8:AC30" si="5">IF(AB8&lt;0,0,AB8)</f>
        <v>3601272.7993686022</v>
      </c>
      <c r="AD8" s="41"/>
      <c r="AE8" s="355">
        <f t="shared" ref="AE8:AE30" si="6">1-(AC8/Y8)</f>
        <v>0.90330325016712953</v>
      </c>
      <c r="AG8" s="354">
        <f t="shared" si="1"/>
        <v>0.87828292882501513</v>
      </c>
    </row>
    <row r="9" spans="1:33" ht="14.4" x14ac:dyDescent="0.3">
      <c r="A9" s="191" t="s">
        <v>660</v>
      </c>
      <c r="B9" s="37">
        <f t="shared" si="2"/>
        <v>1115.9257587474908</v>
      </c>
      <c r="C9" s="37">
        <f t="shared" si="0"/>
        <v>770.0365868874552</v>
      </c>
      <c r="D9" s="37">
        <f t="shared" si="0"/>
        <v>334.39322436668886</v>
      </c>
      <c r="E9" s="37">
        <f t="shared" si="0"/>
        <v>2248.3241111859829</v>
      </c>
      <c r="F9" s="37">
        <f t="shared" si="0"/>
        <v>1852.4834526846428</v>
      </c>
      <c r="G9" s="37">
        <f t="shared" si="0"/>
        <v>939.33856939759471</v>
      </c>
      <c r="H9" s="37">
        <f t="shared" si="0"/>
        <v>8411.6771594111688</v>
      </c>
      <c r="J9" s="37"/>
      <c r="K9" s="191" t="s">
        <v>660</v>
      </c>
      <c r="L9" s="37">
        <v>1252198.1909063337</v>
      </c>
      <c r="M9" s="37">
        <v>864070.40385411959</v>
      </c>
      <c r="N9" s="346">
        <v>375228</v>
      </c>
      <c r="O9" s="346">
        <v>2522880.5433778223</v>
      </c>
      <c r="P9" s="346">
        <v>2078701.3920524793</v>
      </c>
      <c r="Q9" s="346">
        <v>1054046.8736633654</v>
      </c>
      <c r="R9" s="347">
        <v>9438877.8455343433</v>
      </c>
      <c r="T9" s="41">
        <v>5315</v>
      </c>
      <c r="U9" s="41">
        <v>5086.2830000000004</v>
      </c>
      <c r="V9" s="354">
        <f t="shared" si="3"/>
        <v>0.95696763875823154</v>
      </c>
      <c r="X9" s="354"/>
      <c r="Y9" s="41">
        <v>13571936</v>
      </c>
      <c r="Z9" s="41">
        <v>2615872.9999999972</v>
      </c>
      <c r="AA9" s="41">
        <v>2251099.7612985563</v>
      </c>
      <c r="AB9" s="41">
        <f t="shared" si="4"/>
        <v>364773.23870144086</v>
      </c>
      <c r="AC9" s="41">
        <f t="shared" si="5"/>
        <v>364773.23870144086</v>
      </c>
      <c r="AD9" s="41"/>
      <c r="AE9" s="355">
        <f t="shared" si="6"/>
        <v>0.97312297680290849</v>
      </c>
      <c r="AG9" s="354">
        <f t="shared" si="1"/>
        <v>0.93124719733246064</v>
      </c>
    </row>
    <row r="10" spans="1:33" ht="14.4" x14ac:dyDescent="0.3">
      <c r="A10" s="191" t="s">
        <v>661</v>
      </c>
      <c r="B10" s="37">
        <f t="shared" si="2"/>
        <v>3999.9975209452527</v>
      </c>
      <c r="C10" s="37">
        <f t="shared" si="0"/>
        <v>5300.4955248604256</v>
      </c>
      <c r="D10" s="37">
        <f t="shared" si="0"/>
        <v>1864.8090691414645</v>
      </c>
      <c r="E10" s="37">
        <f t="shared" si="0"/>
        <v>7178.9943605898779</v>
      </c>
      <c r="F10" s="37">
        <f t="shared" si="0"/>
        <v>6574.6499664733037</v>
      </c>
      <c r="G10" s="37">
        <f t="shared" si="0"/>
        <v>3620.5651663530598</v>
      </c>
      <c r="H10" s="37">
        <f t="shared" si="0"/>
        <v>12291.284299168572</v>
      </c>
      <c r="J10" s="37"/>
      <c r="K10" s="191" t="s">
        <v>661</v>
      </c>
      <c r="L10" s="37">
        <v>4332736.860935214</v>
      </c>
      <c r="M10" s="37">
        <v>5741416.6437677741</v>
      </c>
      <c r="N10" s="346">
        <v>2019933</v>
      </c>
      <c r="O10" s="346">
        <v>7776178.1920363121</v>
      </c>
      <c r="P10" s="346">
        <v>7121561.4780565351</v>
      </c>
      <c r="Q10" s="346">
        <v>3921741.4689719356</v>
      </c>
      <c r="R10" s="347">
        <v>13313733.389178969</v>
      </c>
      <c r="T10" s="41">
        <v>9259</v>
      </c>
      <c r="U10" s="41">
        <v>9159.1669999999995</v>
      </c>
      <c r="V10" s="354">
        <f t="shared" si="3"/>
        <v>0.98921773409655467</v>
      </c>
      <c r="X10" s="354"/>
      <c r="Y10" s="41">
        <v>45647161</v>
      </c>
      <c r="Z10" s="41">
        <v>2910454.9999999995</v>
      </c>
      <c r="AA10" s="41">
        <v>328585.69565695443</v>
      </c>
      <c r="AB10" s="41">
        <f t="shared" si="4"/>
        <v>2581869.3043430452</v>
      </c>
      <c r="AC10" s="41">
        <f t="shared" si="5"/>
        <v>2581869.3043430452</v>
      </c>
      <c r="AD10" s="41"/>
      <c r="AE10" s="355">
        <f t="shared" si="6"/>
        <v>0.94343855679561217</v>
      </c>
      <c r="AG10" s="354">
        <f t="shared" si="1"/>
        <v>0.93326615141267921</v>
      </c>
    </row>
    <row r="11" spans="1:33" ht="14.4" x14ac:dyDescent="0.3">
      <c r="A11" s="191" t="s">
        <v>662</v>
      </c>
      <c r="B11" s="37">
        <f t="shared" si="2"/>
        <v>731.28795505186963</v>
      </c>
      <c r="C11" s="37">
        <f t="shared" si="0"/>
        <v>1051.8408665088502</v>
      </c>
      <c r="D11" s="37">
        <f t="shared" si="0"/>
        <v>513.37403785545462</v>
      </c>
      <c r="E11" s="37">
        <f t="shared" si="0"/>
        <v>714.19317316874412</v>
      </c>
      <c r="F11" s="37">
        <f t="shared" si="0"/>
        <v>1032.4609692765794</v>
      </c>
      <c r="G11" s="37">
        <f t="shared" si="0"/>
        <v>589.24452665716694</v>
      </c>
      <c r="H11" s="37">
        <f t="shared" si="0"/>
        <v>2674.4366594064991</v>
      </c>
      <c r="J11" s="37"/>
      <c r="K11" s="191" t="s">
        <v>662</v>
      </c>
      <c r="L11" s="37">
        <v>993412.47916643065</v>
      </c>
      <c r="M11" s="37">
        <v>1428865.1080175508</v>
      </c>
      <c r="N11" s="346">
        <v>697389</v>
      </c>
      <c r="O11" s="346">
        <v>970190.20463830652</v>
      </c>
      <c r="P11" s="346">
        <v>1402538.6361776926</v>
      </c>
      <c r="Q11" s="346">
        <v>800454.68001756829</v>
      </c>
      <c r="R11" s="347">
        <v>3633067.8412529733</v>
      </c>
      <c r="T11" s="41">
        <v>2266.857</v>
      </c>
      <c r="U11" s="41">
        <v>2050.357</v>
      </c>
      <c r="V11" s="354">
        <f t="shared" si="3"/>
        <v>0.90449331387026177</v>
      </c>
      <c r="X11" s="354"/>
      <c r="Y11" s="41">
        <v>9225328</v>
      </c>
      <c r="Z11" s="41">
        <v>1970303.0000000005</v>
      </c>
      <c r="AA11" s="41">
        <v>1045965.2442038353</v>
      </c>
      <c r="AB11" s="41">
        <f t="shared" si="4"/>
        <v>924337.75579616521</v>
      </c>
      <c r="AC11" s="41">
        <f t="shared" si="5"/>
        <v>924337.75579616521</v>
      </c>
      <c r="AD11" s="41"/>
      <c r="AE11" s="355">
        <f t="shared" si="6"/>
        <v>0.89980434779162699</v>
      </c>
      <c r="AG11" s="354">
        <f t="shared" si="1"/>
        <v>0.81386701636891823</v>
      </c>
    </row>
    <row r="12" spans="1:33" ht="14.4" x14ac:dyDescent="0.3">
      <c r="A12" s="191" t="s">
        <v>663</v>
      </c>
      <c r="B12" s="37">
        <f t="shared" si="2"/>
        <v>617.41329865936257</v>
      </c>
      <c r="C12" s="37">
        <f t="shared" si="0"/>
        <v>495.1336747377423</v>
      </c>
      <c r="D12" s="37">
        <f t="shared" si="0"/>
        <v>302.8589081386836</v>
      </c>
      <c r="E12" s="37">
        <f t="shared" si="0"/>
        <v>1014.9094311782524</v>
      </c>
      <c r="F12" s="37">
        <f t="shared" si="0"/>
        <v>1304.5316942653799</v>
      </c>
      <c r="G12" s="37">
        <f t="shared" si="0"/>
        <v>399.58567560980811</v>
      </c>
      <c r="H12" s="37">
        <f t="shared" si="0"/>
        <v>1274.0906151777756</v>
      </c>
      <c r="J12" s="37"/>
      <c r="K12" s="191" t="s">
        <v>663</v>
      </c>
      <c r="L12" s="37">
        <v>633477.78736710851</v>
      </c>
      <c r="M12" s="37">
        <v>508016.56751624343</v>
      </c>
      <c r="N12" s="346">
        <v>310739</v>
      </c>
      <c r="O12" s="346">
        <v>1041316.3795416097</v>
      </c>
      <c r="P12" s="346">
        <v>1338474.3299632627</v>
      </c>
      <c r="Q12" s="346">
        <v>409982.5031280187</v>
      </c>
      <c r="R12" s="347">
        <v>1307241.2038427936</v>
      </c>
      <c r="T12" s="41">
        <v>862</v>
      </c>
      <c r="U12" s="41">
        <v>851</v>
      </c>
      <c r="V12" s="354">
        <f t="shared" si="3"/>
        <v>0.98723897911832947</v>
      </c>
      <c r="X12" s="354"/>
      <c r="Y12" s="41">
        <v>5908331</v>
      </c>
      <c r="Z12" s="41">
        <v>496778.00000000006</v>
      </c>
      <c r="AA12" s="41">
        <v>596591.01941688277</v>
      </c>
      <c r="AB12" s="41">
        <f t="shared" si="4"/>
        <v>-99813.019416882715</v>
      </c>
      <c r="AC12" s="41">
        <f t="shared" si="5"/>
        <v>0</v>
      </c>
      <c r="AD12" s="41"/>
      <c r="AE12" s="355">
        <f t="shared" si="6"/>
        <v>1</v>
      </c>
      <c r="AG12" s="354">
        <f t="shared" si="1"/>
        <v>0.98723897911832947</v>
      </c>
    </row>
    <row r="13" spans="1:33" ht="14.4" x14ac:dyDescent="0.3">
      <c r="A13" s="191" t="s">
        <v>664</v>
      </c>
      <c r="B13" s="37">
        <f t="shared" si="2"/>
        <v>136.78556832576203</v>
      </c>
      <c r="C13" s="37">
        <f t="shared" si="0"/>
        <v>261.57716949757446</v>
      </c>
      <c r="D13" s="37">
        <f t="shared" si="0"/>
        <v>50.117761795053553</v>
      </c>
      <c r="E13" s="37">
        <f t="shared" si="0"/>
        <v>169.99719038397527</v>
      </c>
      <c r="F13" s="37">
        <f t="shared" si="0"/>
        <v>213.26426168530887</v>
      </c>
      <c r="G13" s="37">
        <f t="shared" si="0"/>
        <v>152.81838114546514</v>
      </c>
      <c r="H13" s="37">
        <f t="shared" si="0"/>
        <v>318.10204880686268</v>
      </c>
      <c r="J13" s="37"/>
      <c r="K13" s="191" t="s">
        <v>664</v>
      </c>
      <c r="L13" s="37">
        <v>249156.26885978086</v>
      </c>
      <c r="M13" s="37">
        <v>476465.40763499099</v>
      </c>
      <c r="N13" s="346">
        <v>91290</v>
      </c>
      <c r="O13" s="346">
        <v>309651.5677139592</v>
      </c>
      <c r="P13" s="346">
        <v>388462.96705878351</v>
      </c>
      <c r="Q13" s="346">
        <v>278360.19636747637</v>
      </c>
      <c r="R13" s="347">
        <v>579426.03571024979</v>
      </c>
      <c r="T13" s="41">
        <v>276</v>
      </c>
      <c r="U13" s="41">
        <v>204.5</v>
      </c>
      <c r="V13" s="354">
        <f t="shared" si="3"/>
        <v>0.74094202898550721</v>
      </c>
      <c r="X13" s="354"/>
      <c r="Y13" s="41">
        <v>1808341</v>
      </c>
      <c r="Z13" s="41">
        <v>114004.87356321831</v>
      </c>
      <c r="AA13" s="41">
        <v>146198.93062460769</v>
      </c>
      <c r="AB13" s="41">
        <f t="shared" si="4"/>
        <v>-32194.05706138938</v>
      </c>
      <c r="AC13" s="41">
        <f t="shared" si="5"/>
        <v>0</v>
      </c>
      <c r="AD13" s="41"/>
      <c r="AE13" s="355">
        <f t="shared" si="6"/>
        <v>1</v>
      </c>
      <c r="AG13" s="354">
        <f t="shared" si="1"/>
        <v>0.74094202898550721</v>
      </c>
    </row>
    <row r="14" spans="1:33" ht="14.4" x14ac:dyDescent="0.3">
      <c r="A14" s="191" t="s">
        <v>665</v>
      </c>
      <c r="B14" s="37">
        <f t="shared" si="2"/>
        <v>410.21469108794901</v>
      </c>
      <c r="C14" s="37">
        <f t="shared" si="0"/>
        <v>391.42957459162847</v>
      </c>
      <c r="D14" s="37">
        <f t="shared" si="0"/>
        <v>400.44968059688125</v>
      </c>
      <c r="E14" s="37">
        <f t="shared" si="0"/>
        <v>489.10475584247666</v>
      </c>
      <c r="F14" s="37">
        <f t="shared" si="0"/>
        <v>568.44758585554348</v>
      </c>
      <c r="G14" s="37">
        <f t="shared" si="0"/>
        <v>496.15151583626772</v>
      </c>
      <c r="H14" s="37">
        <f t="shared" si="0"/>
        <v>830.52937630786687</v>
      </c>
      <c r="J14" s="37"/>
      <c r="K14" s="191" t="s">
        <v>665</v>
      </c>
      <c r="L14" s="37">
        <v>459553.50283568783</v>
      </c>
      <c r="M14" s="37">
        <v>438508.99547256727</v>
      </c>
      <c r="N14" s="346">
        <v>448614</v>
      </c>
      <c r="O14" s="346">
        <v>547932.11624108779</v>
      </c>
      <c r="P14" s="346">
        <v>636817.9515111465</v>
      </c>
      <c r="Q14" s="346">
        <v>555826.42941207753</v>
      </c>
      <c r="R14" s="347">
        <v>930421.78250117728</v>
      </c>
      <c r="T14" s="41">
        <v>634</v>
      </c>
      <c r="U14" s="41">
        <v>599</v>
      </c>
      <c r="V14" s="354">
        <f t="shared" si="3"/>
        <v>0.94479495268138802</v>
      </c>
      <c r="X14" s="354"/>
      <c r="Y14" s="41">
        <v>3807696</v>
      </c>
      <c r="Z14" s="41">
        <v>504661.98826979473</v>
      </c>
      <c r="AA14" s="41">
        <v>1237744.0344248498</v>
      </c>
      <c r="AB14" s="41">
        <f t="shared" si="4"/>
        <v>-733082.04615505505</v>
      </c>
      <c r="AC14" s="41">
        <f t="shared" si="5"/>
        <v>0</v>
      </c>
      <c r="AD14" s="41"/>
      <c r="AE14" s="355">
        <f t="shared" si="6"/>
        <v>1</v>
      </c>
      <c r="AG14" s="354">
        <f t="shared" si="1"/>
        <v>0.94479495268138802</v>
      </c>
    </row>
    <row r="15" spans="1:33" ht="14.4" x14ac:dyDescent="0.3">
      <c r="A15" s="191" t="s">
        <v>666</v>
      </c>
      <c r="B15" s="37">
        <f t="shared" si="2"/>
        <v>2005.5123236382133</v>
      </c>
      <c r="C15" s="37">
        <f t="shared" si="0"/>
        <v>5406.7245527011155</v>
      </c>
      <c r="D15" s="37">
        <f t="shared" si="0"/>
        <v>2316.6005455849759</v>
      </c>
      <c r="E15" s="37">
        <f t="shared" si="0"/>
        <v>6039.1828445511819</v>
      </c>
      <c r="F15" s="37">
        <f t="shared" si="0"/>
        <v>5707.1499324641372</v>
      </c>
      <c r="G15" s="37">
        <f t="shared" si="0"/>
        <v>2941.5093642661732</v>
      </c>
      <c r="H15" s="37">
        <f t="shared" si="0"/>
        <v>5089.4125266454521</v>
      </c>
      <c r="J15" s="37"/>
      <c r="K15" s="191" t="s">
        <v>666</v>
      </c>
      <c r="L15" s="37">
        <v>2305510.1412138096</v>
      </c>
      <c r="M15" s="37">
        <v>6215498.2246076716</v>
      </c>
      <c r="N15" s="346">
        <v>2663133</v>
      </c>
      <c r="O15" s="346">
        <v>6942563.8170593167</v>
      </c>
      <c r="P15" s="346">
        <v>6560863.2226472478</v>
      </c>
      <c r="Q15" s="346">
        <v>3381519.8190796245</v>
      </c>
      <c r="R15" s="347">
        <v>5850720.5638684472</v>
      </c>
      <c r="T15" s="41">
        <v>3019</v>
      </c>
      <c r="U15" s="41">
        <v>2988</v>
      </c>
      <c r="V15" s="354">
        <f t="shared" si="3"/>
        <v>0.98973169923815829</v>
      </c>
      <c r="X15" s="354"/>
      <c r="Y15" s="41">
        <v>32794509</v>
      </c>
      <c r="Z15" s="41">
        <v>3672289.5</v>
      </c>
      <c r="AA15" s="41">
        <v>0</v>
      </c>
      <c r="AB15" s="41">
        <f t="shared" si="4"/>
        <v>3672289.5</v>
      </c>
      <c r="AC15" s="41">
        <f t="shared" si="5"/>
        <v>3672289.5</v>
      </c>
      <c r="AD15" s="41"/>
      <c r="AE15" s="355">
        <f t="shared" si="6"/>
        <v>0.88802120806260587</v>
      </c>
      <c r="AG15" s="354">
        <f t="shared" si="1"/>
        <v>0.87890273921532502</v>
      </c>
    </row>
    <row r="16" spans="1:33" ht="14.4" x14ac:dyDescent="0.3">
      <c r="A16" s="191" t="s">
        <v>667</v>
      </c>
      <c r="B16" s="37">
        <f t="shared" si="2"/>
        <v>205.59713429471589</v>
      </c>
      <c r="C16" s="37">
        <f t="shared" si="0"/>
        <v>800.73535149233123</v>
      </c>
      <c r="D16" s="37">
        <f t="shared" si="0"/>
        <v>49.303903430413463</v>
      </c>
      <c r="E16" s="37">
        <f t="shared" si="0"/>
        <v>498.00414533808402</v>
      </c>
      <c r="F16" s="37">
        <f t="shared" si="0"/>
        <v>545.36659105748265</v>
      </c>
      <c r="G16" s="37">
        <f t="shared" si="0"/>
        <v>159.037270675912</v>
      </c>
      <c r="H16" s="37">
        <f t="shared" si="0"/>
        <v>1021.9899359040849</v>
      </c>
      <c r="J16" s="37"/>
      <c r="K16" s="191" t="s">
        <v>667</v>
      </c>
      <c r="L16" s="37">
        <v>562449.20876924426</v>
      </c>
      <c r="M16" s="37">
        <v>2190560.5174186495</v>
      </c>
      <c r="N16" s="346">
        <v>134880</v>
      </c>
      <c r="O16" s="346">
        <v>1362382.9849091826</v>
      </c>
      <c r="P16" s="346">
        <v>1491951.766164986</v>
      </c>
      <c r="Q16" s="346">
        <v>435076.04015658621</v>
      </c>
      <c r="R16" s="347">
        <v>2795843.5937896087</v>
      </c>
      <c r="T16" s="41">
        <v>810</v>
      </c>
      <c r="U16" s="41">
        <v>506.91669999999999</v>
      </c>
      <c r="V16" s="354">
        <f t="shared" si="3"/>
        <v>0.62582308641975304</v>
      </c>
      <c r="X16" s="354"/>
      <c r="Y16" s="41">
        <v>5325260</v>
      </c>
      <c r="Z16" s="41">
        <v>382394.39999999991</v>
      </c>
      <c r="AA16" s="41">
        <v>27306.226246680686</v>
      </c>
      <c r="AB16" s="41">
        <f t="shared" si="4"/>
        <v>355088.17375331919</v>
      </c>
      <c r="AC16" s="41">
        <f t="shared" si="5"/>
        <v>355088.17375331919</v>
      </c>
      <c r="AD16" s="41"/>
      <c r="AE16" s="355">
        <f t="shared" si="6"/>
        <v>0.93332003061760005</v>
      </c>
      <c r="AG16" s="354">
        <f t="shared" si="1"/>
        <v>0.58409322217848492</v>
      </c>
    </row>
    <row r="17" spans="1:33" ht="14.4" x14ac:dyDescent="0.3">
      <c r="A17" s="191" t="s">
        <v>668</v>
      </c>
      <c r="B17" s="37">
        <f t="shared" si="2"/>
        <v>2592.7484939105434</v>
      </c>
      <c r="C17" s="37">
        <f t="shared" si="0"/>
        <v>2482.2892143383092</v>
      </c>
      <c r="D17" s="37">
        <f t="shared" si="0"/>
        <v>4342.2608201253834</v>
      </c>
      <c r="E17" s="37">
        <f t="shared" si="0"/>
        <v>6163.5333222166673</v>
      </c>
      <c r="F17" s="37">
        <f t="shared" si="0"/>
        <v>7292.9316861544539</v>
      </c>
      <c r="G17" s="37">
        <f t="shared" si="0"/>
        <v>3309.4054125717612</v>
      </c>
      <c r="H17" s="37">
        <f t="shared" si="0"/>
        <v>3704.2944851031621</v>
      </c>
      <c r="J17" s="37"/>
      <c r="K17" s="191" t="s">
        <v>668</v>
      </c>
      <c r="L17" s="37">
        <v>2703356.5378587754</v>
      </c>
      <c r="M17" s="37">
        <v>2588185.0060653514</v>
      </c>
      <c r="N17" s="346">
        <v>4527504</v>
      </c>
      <c r="O17" s="346">
        <v>6426472.9656804632</v>
      </c>
      <c r="P17" s="346">
        <v>7604052.0706993407</v>
      </c>
      <c r="Q17" s="346">
        <v>3450586.4257614203</v>
      </c>
      <c r="R17" s="347">
        <v>3862321.6783183087</v>
      </c>
      <c r="T17" s="41">
        <v>2035.75</v>
      </c>
      <c r="U17" s="41">
        <v>1996</v>
      </c>
      <c r="V17" s="354">
        <f t="shared" si="3"/>
        <v>0.98047402677146012</v>
      </c>
      <c r="X17" s="354"/>
      <c r="Y17" s="41">
        <v>32757772</v>
      </c>
      <c r="Z17" s="41">
        <v>76478.880000000005</v>
      </c>
      <c r="AA17" s="41">
        <v>0</v>
      </c>
      <c r="AB17" s="41">
        <f t="shared" si="4"/>
        <v>76478.880000000005</v>
      </c>
      <c r="AC17" s="41">
        <f t="shared" si="5"/>
        <v>76478.880000000005</v>
      </c>
      <c r="AD17" s="41"/>
      <c r="AE17" s="355">
        <f t="shared" si="6"/>
        <v>0.9976653210725076</v>
      </c>
      <c r="AG17" s="354">
        <f t="shared" si="1"/>
        <v>0.97818493472220314</v>
      </c>
    </row>
    <row r="18" spans="1:33" ht="14.4" x14ac:dyDescent="0.3">
      <c r="A18" s="191" t="s">
        <v>669</v>
      </c>
      <c r="B18" s="37">
        <f t="shared" si="2"/>
        <v>563.86128344082738</v>
      </c>
      <c r="C18" s="37">
        <f t="shared" si="0"/>
        <v>2650.8574960628403</v>
      </c>
      <c r="D18" s="37">
        <f t="shared" si="0"/>
        <v>2600.0019961499038</v>
      </c>
      <c r="E18" s="37">
        <f t="shared" si="0"/>
        <v>2032.3333415248824</v>
      </c>
      <c r="F18" s="37">
        <f t="shared" si="0"/>
        <v>1742.2980657374083</v>
      </c>
      <c r="G18" s="37">
        <f t="shared" si="0"/>
        <v>529.10499568097021</v>
      </c>
      <c r="H18" s="37">
        <f t="shared" si="0"/>
        <v>0</v>
      </c>
      <c r="J18" s="37"/>
      <c r="K18" s="191" t="s">
        <v>669</v>
      </c>
      <c r="L18" s="37">
        <v>870301.00576050254</v>
      </c>
      <c r="M18" s="37">
        <v>4091509.7608281928</v>
      </c>
      <c r="N18" s="346">
        <v>4013016</v>
      </c>
      <c r="O18" s="346">
        <v>3136838.4443357922</v>
      </c>
      <c r="P18" s="346">
        <v>2689178.7102190186</v>
      </c>
      <c r="Q18" s="346">
        <v>816655.83968468802</v>
      </c>
      <c r="R18" s="347">
        <v>0</v>
      </c>
      <c r="T18" s="41">
        <v>480.5</v>
      </c>
      <c r="U18" s="41">
        <v>399.5</v>
      </c>
      <c r="V18" s="354">
        <f t="shared" si="3"/>
        <v>0.83142559833506768</v>
      </c>
      <c r="X18" s="354"/>
      <c r="Y18" s="41">
        <v>25763052</v>
      </c>
      <c r="Z18" s="41">
        <v>2076915.7857142878</v>
      </c>
      <c r="AA18" s="41">
        <v>460315.28234758589</v>
      </c>
      <c r="AB18" s="41">
        <f t="shared" si="4"/>
        <v>1616600.5033667018</v>
      </c>
      <c r="AC18" s="41">
        <f t="shared" si="5"/>
        <v>1616600.5033667018</v>
      </c>
      <c r="AD18" s="41"/>
      <c r="AE18" s="355">
        <f t="shared" si="6"/>
        <v>0.93725120364750647</v>
      </c>
      <c r="AG18" s="354">
        <f t="shared" si="1"/>
        <v>0.77925464278289047</v>
      </c>
    </row>
    <row r="19" spans="1:33" ht="14.4" x14ac:dyDescent="0.3">
      <c r="A19" s="191" t="s">
        <v>670</v>
      </c>
      <c r="B19" s="37">
        <f t="shared" si="2"/>
        <v>1058.1234385970572</v>
      </c>
      <c r="C19" s="37">
        <f t="shared" si="0"/>
        <v>1219.8007851627615</v>
      </c>
      <c r="D19" s="37">
        <f t="shared" si="0"/>
        <v>1296.9438918918972</v>
      </c>
      <c r="E19" s="37">
        <f t="shared" si="0"/>
        <v>2168.9821601054309</v>
      </c>
      <c r="F19" s="37">
        <f t="shared" si="0"/>
        <v>3392.7533643473053</v>
      </c>
      <c r="G19" s="37">
        <f t="shared" si="0"/>
        <v>1051.3813443135425</v>
      </c>
      <c r="H19" s="37">
        <f t="shared" si="0"/>
        <v>903.57937462199072</v>
      </c>
      <c r="J19" s="37"/>
      <c r="K19" s="191" t="s">
        <v>670</v>
      </c>
      <c r="L19" s="37">
        <v>1340038.7335794363</v>
      </c>
      <c r="M19" s="37">
        <v>1544791.6941864206</v>
      </c>
      <c r="N19" s="346">
        <v>1642488</v>
      </c>
      <c r="O19" s="346">
        <v>2746862.9849441419</v>
      </c>
      <c r="P19" s="346">
        <v>4296682.9349658247</v>
      </c>
      <c r="Q19" s="346">
        <v>1331500.3465105956</v>
      </c>
      <c r="R19" s="347">
        <v>1144319.5724521198</v>
      </c>
      <c r="T19" s="41">
        <v>649</v>
      </c>
      <c r="U19" s="41">
        <v>645</v>
      </c>
      <c r="V19" s="354">
        <f t="shared" si="3"/>
        <v>0.99383667180277346</v>
      </c>
      <c r="X19" s="354"/>
      <c r="Y19" s="41">
        <v>14490505</v>
      </c>
      <c r="Z19" s="41">
        <v>2906133.72</v>
      </c>
      <c r="AA19" s="41">
        <v>0</v>
      </c>
      <c r="AB19" s="41">
        <f t="shared" si="4"/>
        <v>2906133.72</v>
      </c>
      <c r="AC19" s="41">
        <f t="shared" si="5"/>
        <v>2906133.72</v>
      </c>
      <c r="AD19" s="41"/>
      <c r="AE19" s="355">
        <f t="shared" si="6"/>
        <v>0.79944565631080489</v>
      </c>
      <c r="AG19" s="354">
        <f t="shared" si="1"/>
        <v>0.79451841035511428</v>
      </c>
    </row>
    <row r="20" spans="1:33" ht="14.4" x14ac:dyDescent="0.3">
      <c r="A20" s="191" t="s">
        <v>671</v>
      </c>
      <c r="B20" s="37">
        <f t="shared" si="2"/>
        <v>4081.4338886914006</v>
      </c>
      <c r="C20" s="37">
        <f t="shared" si="0"/>
        <v>7586.3175164587874</v>
      </c>
      <c r="D20" s="37">
        <f t="shared" si="0"/>
        <v>5980.3900950970474</v>
      </c>
      <c r="E20" s="37">
        <f t="shared" si="0"/>
        <v>8252.5796578513764</v>
      </c>
      <c r="F20" s="37">
        <f t="shared" si="0"/>
        <v>12095.871725857789</v>
      </c>
      <c r="G20" s="37">
        <f t="shared" si="0"/>
        <v>4813.2631122430694</v>
      </c>
      <c r="H20" s="37">
        <f t="shared" si="0"/>
        <v>6498.3089674803241</v>
      </c>
      <c r="J20" s="37"/>
      <c r="K20" s="191" t="s">
        <v>671</v>
      </c>
      <c r="L20" s="37">
        <v>4192916.5829390222</v>
      </c>
      <c r="M20" s="37">
        <v>7793534.6708260514</v>
      </c>
      <c r="N20" s="346">
        <v>6143742</v>
      </c>
      <c r="O20" s="346">
        <v>8477995.4896009788</v>
      </c>
      <c r="P20" s="346">
        <v>12426265.505604789</v>
      </c>
      <c r="Q20" s="346">
        <v>4944735.4218552178</v>
      </c>
      <c r="R20" s="347">
        <v>6675807.6141582597</v>
      </c>
      <c r="T20" s="41">
        <v>3465.5</v>
      </c>
      <c r="U20" s="41">
        <v>3438.5</v>
      </c>
      <c r="V20" s="354">
        <f t="shared" si="3"/>
        <v>0.99220891646227094</v>
      </c>
      <c r="X20" s="354"/>
      <c r="Y20" s="41">
        <v>48574515</v>
      </c>
      <c r="Z20" s="41">
        <v>546043.45714285341</v>
      </c>
      <c r="AA20" s="41">
        <v>0</v>
      </c>
      <c r="AB20" s="41">
        <f t="shared" si="4"/>
        <v>546043.45714285341</v>
      </c>
      <c r="AC20" s="41">
        <f t="shared" si="5"/>
        <v>546043.45714285341</v>
      </c>
      <c r="AD20" s="41"/>
      <c r="AE20" s="355">
        <f t="shared" si="6"/>
        <v>0.988758643145632</v>
      </c>
      <c r="AG20" s="354">
        <f t="shared" si="1"/>
        <v>0.98105514195823273</v>
      </c>
    </row>
    <row r="21" spans="1:33" ht="14.4" x14ac:dyDescent="0.3">
      <c r="A21" s="191" t="s">
        <v>672</v>
      </c>
      <c r="B21" s="37">
        <f t="shared" si="2"/>
        <v>1252.2821231719854</v>
      </c>
      <c r="C21" s="37">
        <f t="shared" si="0"/>
        <v>2854.0509477796272</v>
      </c>
      <c r="D21" s="37">
        <f t="shared" si="0"/>
        <v>7586.7043699749402</v>
      </c>
      <c r="E21" s="37">
        <f t="shared" si="0"/>
        <v>4469.6550078893233</v>
      </c>
      <c r="F21" s="37">
        <f t="shared" si="0"/>
        <v>4342.6947624910454</v>
      </c>
      <c r="G21" s="37">
        <f t="shared" si="0"/>
        <v>1213.5403736060375</v>
      </c>
      <c r="H21" s="37">
        <f t="shared" si="0"/>
        <v>0</v>
      </c>
      <c r="J21" s="37"/>
      <c r="K21" s="191" t="s">
        <v>672</v>
      </c>
      <c r="L21" s="37">
        <v>1439670.514940232</v>
      </c>
      <c r="M21" s="37">
        <v>3281124.0547360647</v>
      </c>
      <c r="N21" s="346">
        <v>8721960</v>
      </c>
      <c r="O21" s="346">
        <v>5138483.1003688015</v>
      </c>
      <c r="P21" s="346">
        <v>4992524.8386581745</v>
      </c>
      <c r="Q21" s="346">
        <v>1395131.5460327971</v>
      </c>
      <c r="R21" s="347">
        <v>0</v>
      </c>
      <c r="T21" s="41">
        <v>379</v>
      </c>
      <c r="U21" s="41">
        <v>363</v>
      </c>
      <c r="V21" s="354">
        <f t="shared" si="3"/>
        <v>0.95778364116094983</v>
      </c>
      <c r="X21" s="354"/>
      <c r="Y21" s="41">
        <v>36027966</v>
      </c>
      <c r="Z21" s="41">
        <v>1869033.2142857169</v>
      </c>
      <c r="AA21" s="41">
        <v>3121.99589642094</v>
      </c>
      <c r="AB21" s="41">
        <f t="shared" si="4"/>
        <v>1865911.218389296</v>
      </c>
      <c r="AC21" s="41">
        <f t="shared" si="5"/>
        <v>1865911.218389296</v>
      </c>
      <c r="AD21" s="41"/>
      <c r="AE21" s="355">
        <f t="shared" si="6"/>
        <v>0.94820936551374291</v>
      </c>
      <c r="AG21" s="354">
        <f t="shared" si="1"/>
        <v>0.90817941868466667</v>
      </c>
    </row>
    <row r="22" spans="1:33" ht="14.4" x14ac:dyDescent="0.3">
      <c r="A22" s="191" t="s">
        <v>673</v>
      </c>
      <c r="B22" s="37">
        <f t="shared" si="2"/>
        <v>1875.9459678010032</v>
      </c>
      <c r="C22" s="37">
        <f t="shared" si="0"/>
        <v>2023.5890987407563</v>
      </c>
      <c r="D22" s="37">
        <f t="shared" si="0"/>
        <v>3202.8609857124784</v>
      </c>
      <c r="E22" s="37">
        <f t="shared" si="0"/>
        <v>3456.0852605255845</v>
      </c>
      <c r="F22" s="37">
        <f t="shared" si="0"/>
        <v>5520.6296769582086</v>
      </c>
      <c r="G22" s="37">
        <f t="shared" si="0"/>
        <v>1924.1049268634856</v>
      </c>
      <c r="H22" s="37">
        <f t="shared" si="0"/>
        <v>589.11814244921868</v>
      </c>
      <c r="J22" s="37"/>
      <c r="K22" s="191" t="s">
        <v>673</v>
      </c>
      <c r="L22" s="37">
        <v>2206358.1520066853</v>
      </c>
      <c r="M22" s="37">
        <v>2380005.8109094445</v>
      </c>
      <c r="N22" s="346">
        <v>3766984</v>
      </c>
      <c r="O22" s="346">
        <v>4064808.9121294226</v>
      </c>
      <c r="P22" s="346">
        <v>6492983.5405892991</v>
      </c>
      <c r="Q22" s="346">
        <v>2262999.3952745916</v>
      </c>
      <c r="R22" s="347">
        <v>692880.09270944539</v>
      </c>
      <c r="T22" s="41">
        <v>725</v>
      </c>
      <c r="U22" s="41">
        <v>695</v>
      </c>
      <c r="V22" s="354">
        <f t="shared" si="3"/>
        <v>0.95862068965517244</v>
      </c>
      <c r="X22" s="354"/>
      <c r="Y22" s="41">
        <v>23342317</v>
      </c>
      <c r="Z22" s="41">
        <v>1745254.7333333325</v>
      </c>
      <c r="AA22" s="41">
        <v>0</v>
      </c>
      <c r="AB22" s="41">
        <f t="shared" si="4"/>
        <v>1745254.7333333325</v>
      </c>
      <c r="AC22" s="41">
        <f t="shared" si="5"/>
        <v>1745254.7333333325</v>
      </c>
      <c r="AD22" s="41"/>
      <c r="AE22" s="355">
        <f t="shared" si="6"/>
        <v>0.92523215525976565</v>
      </c>
      <c r="AG22" s="354">
        <f t="shared" si="1"/>
        <v>0.8869466867662581</v>
      </c>
    </row>
    <row r="23" spans="1:33" ht="14.4" x14ac:dyDescent="0.3">
      <c r="A23" s="191" t="s">
        <v>674</v>
      </c>
      <c r="B23" s="37">
        <f t="shared" si="2"/>
        <v>3287.3731179854763</v>
      </c>
      <c r="C23" s="37">
        <f t="shared" ref="C23:C30" si="7">M23*$V23*$AG23/1000</f>
        <v>3524.7958390110325</v>
      </c>
      <c r="D23" s="37">
        <f t="shared" ref="D23:D30" si="8">N23*$V23*$AG23/1000</f>
        <v>6253.1162372317085</v>
      </c>
      <c r="E23" s="37">
        <f t="shared" ref="E23:E30" si="9">O23*$V23*$AG23/1000</f>
        <v>5778.8494714628532</v>
      </c>
      <c r="F23" s="37">
        <f t="shared" ref="F23:F30" si="10">P23*$V23*$AG23/1000</f>
        <v>9291.1987024080117</v>
      </c>
      <c r="G23" s="37">
        <f t="shared" ref="G23:G30" si="11">Q23*$V23*$AG23/1000</f>
        <v>3409.7720165910623</v>
      </c>
      <c r="H23" s="37">
        <f t="shared" ref="H23:H30" si="12">R23*$V23*$AG23/1000</f>
        <v>404.17131765833136</v>
      </c>
      <c r="J23" s="37"/>
      <c r="K23" s="191" t="s">
        <v>674</v>
      </c>
      <c r="L23" s="37">
        <v>3488400.0347314463</v>
      </c>
      <c r="M23" s="37">
        <v>3740341.447691326</v>
      </c>
      <c r="N23" s="346">
        <v>6635502</v>
      </c>
      <c r="O23" s="346">
        <v>6132233.2371301828</v>
      </c>
      <c r="P23" s="346">
        <v>9859366.9513361491</v>
      </c>
      <c r="Q23" s="346">
        <v>3618283.776802219</v>
      </c>
      <c r="R23" s="347">
        <v>428886.89173828263</v>
      </c>
      <c r="T23" s="41">
        <v>1344</v>
      </c>
      <c r="U23" s="41">
        <v>1317</v>
      </c>
      <c r="V23" s="354">
        <f t="shared" si="3"/>
        <v>0.9799107142857143</v>
      </c>
      <c r="X23" s="354"/>
      <c r="Y23" s="41">
        <v>36517941</v>
      </c>
      <c r="Z23" s="41">
        <v>678932.39999999804</v>
      </c>
      <c r="AA23" s="41">
        <v>0</v>
      </c>
      <c r="AB23" s="41">
        <f t="shared" si="4"/>
        <v>678932.39999999804</v>
      </c>
      <c r="AC23" s="41">
        <f t="shared" si="5"/>
        <v>678932.39999999804</v>
      </c>
      <c r="AD23" s="41"/>
      <c r="AE23" s="355">
        <f t="shared" si="6"/>
        <v>0.98140825081019767</v>
      </c>
      <c r="AG23" s="354">
        <f t="shared" si="1"/>
        <v>0.96169246005731424</v>
      </c>
    </row>
    <row r="24" spans="1:33" ht="14.4" x14ac:dyDescent="0.3">
      <c r="A24" s="191" t="s">
        <v>675</v>
      </c>
      <c r="B24" s="37">
        <f t="shared" si="2"/>
        <v>5176.3594610225591</v>
      </c>
      <c r="C24" s="37">
        <f t="shared" si="7"/>
        <v>5895.5465246046551</v>
      </c>
      <c r="D24" s="37">
        <f t="shared" si="8"/>
        <v>13527.558510122255</v>
      </c>
      <c r="E24" s="37">
        <f t="shared" si="9"/>
        <v>12834.191495351519</v>
      </c>
      <c r="F24" s="37">
        <f t="shared" si="10"/>
        <v>17462.435460691948</v>
      </c>
      <c r="G24" s="37">
        <f t="shared" si="11"/>
        <v>6262.4875302779074</v>
      </c>
      <c r="H24" s="37">
        <f t="shared" si="12"/>
        <v>148.7962415198146</v>
      </c>
      <c r="J24" s="37"/>
      <c r="K24" s="191" t="s">
        <v>675</v>
      </c>
      <c r="L24" s="37">
        <v>5349780.2375743734</v>
      </c>
      <c r="M24" s="37">
        <v>6093061.837092693</v>
      </c>
      <c r="N24" s="346">
        <v>13980765</v>
      </c>
      <c r="O24" s="346">
        <v>13264168.484449347</v>
      </c>
      <c r="P24" s="346">
        <v>18047470.008791294</v>
      </c>
      <c r="Q24" s="346">
        <v>6472296.2691849805</v>
      </c>
      <c r="R24" s="347">
        <v>153781.28167142335</v>
      </c>
      <c r="T24" s="41">
        <v>2069.25</v>
      </c>
      <c r="U24" s="41">
        <v>2059.25</v>
      </c>
      <c r="V24" s="354">
        <f t="shared" si="3"/>
        <v>0.99516733115863232</v>
      </c>
      <c r="X24" s="354"/>
      <c r="Y24" s="41">
        <v>68577870</v>
      </c>
      <c r="Z24" s="41">
        <v>1577028.75</v>
      </c>
      <c r="AA24" s="41">
        <v>0</v>
      </c>
      <c r="AB24" s="41">
        <f t="shared" si="4"/>
        <v>1577028.75</v>
      </c>
      <c r="AC24" s="41">
        <f t="shared" si="5"/>
        <v>1577028.75</v>
      </c>
      <c r="AD24" s="41"/>
      <c r="AE24" s="355">
        <f t="shared" si="6"/>
        <v>0.97700382426575805</v>
      </c>
      <c r="AG24" s="354">
        <f t="shared" si="1"/>
        <v>0.9722822883263319</v>
      </c>
    </row>
    <row r="25" spans="1:33" ht="14.4" x14ac:dyDescent="0.3">
      <c r="A25" s="191" t="s">
        <v>676</v>
      </c>
      <c r="B25" s="37">
        <f t="shared" si="2"/>
        <v>3585.7202373152677</v>
      </c>
      <c r="C25" s="37">
        <f t="shared" si="7"/>
        <v>5588.7990830947829</v>
      </c>
      <c r="D25" s="37">
        <f t="shared" si="8"/>
        <v>6994.9093019785223</v>
      </c>
      <c r="E25" s="37">
        <f t="shared" si="9"/>
        <v>6822.9382598133607</v>
      </c>
      <c r="F25" s="37">
        <f t="shared" si="10"/>
        <v>11924.477136780992</v>
      </c>
      <c r="G25" s="37">
        <f t="shared" si="11"/>
        <v>3773.7291178565156</v>
      </c>
      <c r="H25" s="37">
        <f t="shared" si="12"/>
        <v>844.6657601213609</v>
      </c>
      <c r="J25" s="37"/>
      <c r="K25" s="191" t="s">
        <v>676</v>
      </c>
      <c r="L25" s="37">
        <v>3745656.5563173154</v>
      </c>
      <c r="M25" s="37">
        <v>5838080.0904891174</v>
      </c>
      <c r="N25" s="346">
        <v>7306908</v>
      </c>
      <c r="O25" s="346">
        <v>7127266.4164544456</v>
      </c>
      <c r="P25" s="346">
        <v>12456352.702374134</v>
      </c>
      <c r="Q25" s="346">
        <v>3942051.324854102</v>
      </c>
      <c r="R25" s="347">
        <v>882340.96162063489</v>
      </c>
      <c r="T25" s="41">
        <v>1059</v>
      </c>
      <c r="U25" s="41">
        <v>1044</v>
      </c>
      <c r="V25" s="354">
        <f t="shared" si="3"/>
        <v>0.98583569405099147</v>
      </c>
      <c r="X25" s="354"/>
      <c r="Y25" s="41">
        <v>44699330</v>
      </c>
      <c r="Z25" s="41">
        <v>670171.53333333135</v>
      </c>
      <c r="AA25" s="41">
        <v>0</v>
      </c>
      <c r="AB25" s="41">
        <f t="shared" si="4"/>
        <v>670171.53333333135</v>
      </c>
      <c r="AC25" s="41">
        <f t="shared" si="5"/>
        <v>670171.53333333135</v>
      </c>
      <c r="AD25" s="41"/>
      <c r="AE25" s="355">
        <f t="shared" si="6"/>
        <v>0.98500712352213482</v>
      </c>
      <c r="AG25" s="354">
        <f t="shared" si="1"/>
        <v>0.97105518126261448</v>
      </c>
    </row>
    <row r="26" spans="1:33" ht="14.4" x14ac:dyDescent="0.3">
      <c r="A26" s="191" t="s">
        <v>677</v>
      </c>
      <c r="B26" s="37">
        <f t="shared" si="2"/>
        <v>6917.68415588077</v>
      </c>
      <c r="C26" s="37">
        <f t="shared" si="7"/>
        <v>26961.715073746465</v>
      </c>
      <c r="D26" s="37">
        <f t="shared" si="8"/>
        <v>15111.626544709768</v>
      </c>
      <c r="E26" s="37">
        <f t="shared" si="9"/>
        <v>17983.462801251178</v>
      </c>
      <c r="F26" s="37">
        <f t="shared" si="10"/>
        <v>39610.900878677741</v>
      </c>
      <c r="G26" s="37">
        <f t="shared" si="11"/>
        <v>7785.9936120777293</v>
      </c>
      <c r="H26" s="37">
        <f t="shared" si="12"/>
        <v>5375.6268317756785</v>
      </c>
      <c r="J26" s="37"/>
      <c r="K26" s="191" t="s">
        <v>677</v>
      </c>
      <c r="L26" s="37">
        <v>7093421.779894108</v>
      </c>
      <c r="M26" s="37">
        <v>27646653.506842874</v>
      </c>
      <c r="N26" s="346">
        <v>15495524</v>
      </c>
      <c r="O26" s="346">
        <v>18440316.706837118</v>
      </c>
      <c r="P26" s="346">
        <v>40617180.646384247</v>
      </c>
      <c r="Q26" s="346">
        <v>7983789.8668845315</v>
      </c>
      <c r="R26" s="347">
        <v>5512189.8586082216</v>
      </c>
      <c r="T26" s="41">
        <v>1229</v>
      </c>
      <c r="U26" s="41">
        <v>1217</v>
      </c>
      <c r="V26" s="354">
        <f t="shared" si="3"/>
        <v>0.99023596419853543</v>
      </c>
      <c r="X26" s="354"/>
      <c r="Y26" s="41">
        <v>134628318</v>
      </c>
      <c r="Z26" s="41">
        <v>733436.7333333306</v>
      </c>
      <c r="AA26" s="41">
        <v>0</v>
      </c>
      <c r="AB26" s="41">
        <f t="shared" si="4"/>
        <v>733436.7333333306</v>
      </c>
      <c r="AC26" s="41">
        <f t="shared" si="5"/>
        <v>733436.7333333306</v>
      </c>
      <c r="AD26" s="41"/>
      <c r="AE26" s="355">
        <f t="shared" si="6"/>
        <v>0.99455213625016592</v>
      </c>
      <c r="AG26" s="354">
        <f t="shared" si="1"/>
        <v>0.98484129358539618</v>
      </c>
    </row>
    <row r="27" spans="1:33" ht="14.4" x14ac:dyDescent="0.3">
      <c r="A27" s="191" t="s">
        <v>678</v>
      </c>
      <c r="B27" s="37">
        <f t="shared" si="2"/>
        <v>8176.1474084333704</v>
      </c>
      <c r="C27" s="37">
        <f t="shared" si="7"/>
        <v>31866.583073141763</v>
      </c>
      <c r="D27" s="37">
        <f t="shared" si="8"/>
        <v>17860.729606411249</v>
      </c>
      <c r="E27" s="37">
        <f t="shared" si="9"/>
        <v>21255.00954710571</v>
      </c>
      <c r="F27" s="37">
        <f t="shared" si="10"/>
        <v>46816.905378600241</v>
      </c>
      <c r="G27" s="37">
        <f t="shared" si="11"/>
        <v>9202.4194888040365</v>
      </c>
      <c r="H27" s="37">
        <f t="shared" si="12"/>
        <v>6353.5594281163849</v>
      </c>
      <c r="J27" s="37"/>
      <c r="K27" s="191" t="s">
        <v>678</v>
      </c>
      <c r="L27" s="37">
        <v>8383134.8307839464</v>
      </c>
      <c r="M27" s="37">
        <v>32673317.780814305</v>
      </c>
      <c r="N27" s="346">
        <v>18312892</v>
      </c>
      <c r="O27" s="346">
        <v>21793101.562625684</v>
      </c>
      <c r="P27" s="346">
        <v>48002122.582090475</v>
      </c>
      <c r="Q27" s="346">
        <v>9435388.0244999025</v>
      </c>
      <c r="R27" s="347">
        <v>6514406.1965369899</v>
      </c>
      <c r="T27" s="41">
        <v>1903</v>
      </c>
      <c r="U27" s="41">
        <v>1884.5</v>
      </c>
      <c r="V27" s="354">
        <f t="shared" si="3"/>
        <v>0.99027850761954805</v>
      </c>
      <c r="X27" s="354"/>
      <c r="Y27" s="41">
        <v>159106194</v>
      </c>
      <c r="Z27" s="41">
        <v>866788.86666666344</v>
      </c>
      <c r="AA27" s="41">
        <v>0</v>
      </c>
      <c r="AB27" s="41">
        <f t="shared" si="4"/>
        <v>866788.86666666344</v>
      </c>
      <c r="AC27" s="41">
        <f t="shared" si="5"/>
        <v>866788.86666666344</v>
      </c>
      <c r="AD27" s="41"/>
      <c r="AE27" s="355">
        <f t="shared" si="6"/>
        <v>0.99455213625016592</v>
      </c>
      <c r="AG27" s="354">
        <f t="shared" si="1"/>
        <v>0.98488360523564777</v>
      </c>
    </row>
    <row r="28" spans="1:33" ht="14.4" x14ac:dyDescent="0.3">
      <c r="A28" s="191" t="s">
        <v>679</v>
      </c>
      <c r="B28" s="37">
        <f t="shared" si="2"/>
        <v>799.16663513770709</v>
      </c>
      <c r="C28" s="37">
        <f t="shared" si="7"/>
        <v>1124.0544338606655</v>
      </c>
      <c r="D28" s="37">
        <f t="shared" si="8"/>
        <v>1036.4710968190184</v>
      </c>
      <c r="E28" s="37">
        <f t="shared" si="9"/>
        <v>1682.8986453835328</v>
      </c>
      <c r="F28" s="37">
        <f t="shared" si="10"/>
        <v>2497.9313086849133</v>
      </c>
      <c r="G28" s="37">
        <f t="shared" si="11"/>
        <v>862.03261060229067</v>
      </c>
      <c r="H28" s="37">
        <f t="shared" si="12"/>
        <v>884.15636880839054</v>
      </c>
      <c r="J28" s="37"/>
      <c r="K28" s="191" t="s">
        <v>679</v>
      </c>
      <c r="L28" s="37">
        <v>979938.23678539158</v>
      </c>
      <c r="M28" s="37">
        <v>1378315.6998019798</v>
      </c>
      <c r="N28" s="346">
        <v>1270921</v>
      </c>
      <c r="O28" s="346">
        <v>2063570.5480390766</v>
      </c>
      <c r="P28" s="346">
        <v>3062963.7107183887</v>
      </c>
      <c r="Q28" s="346">
        <v>1057024.5044571424</v>
      </c>
      <c r="R28" s="347">
        <v>1084152.6597808644</v>
      </c>
      <c r="T28" s="41">
        <v>332</v>
      </c>
      <c r="U28" s="41">
        <v>324</v>
      </c>
      <c r="V28" s="354">
        <f t="shared" si="3"/>
        <v>0.97590361445783136</v>
      </c>
      <c r="X28" s="354"/>
      <c r="Y28" s="41">
        <v>11049804</v>
      </c>
      <c r="Z28" s="41">
        <v>1587882.0428571426</v>
      </c>
      <c r="AA28" s="41">
        <v>0</v>
      </c>
      <c r="AB28" s="41">
        <f t="shared" si="4"/>
        <v>1587882.0428571426</v>
      </c>
      <c r="AC28" s="41">
        <f t="shared" si="5"/>
        <v>1587882.0428571426</v>
      </c>
      <c r="AD28" s="41"/>
      <c r="AE28" s="355">
        <f t="shared" si="6"/>
        <v>0.85629771868739546</v>
      </c>
      <c r="AG28" s="354">
        <f t="shared" si="1"/>
        <v>0.8356640387190245</v>
      </c>
    </row>
    <row r="29" spans="1:33" ht="14.4" x14ac:dyDescent="0.3">
      <c r="A29" s="191" t="s">
        <v>680</v>
      </c>
      <c r="B29" s="37">
        <f t="shared" si="2"/>
        <v>3594.2157662857644</v>
      </c>
      <c r="C29" s="37">
        <f t="shared" si="7"/>
        <v>3876.0410178837856</v>
      </c>
      <c r="D29" s="37">
        <f t="shared" si="8"/>
        <v>7073.8751900050047</v>
      </c>
      <c r="E29" s="37">
        <f t="shared" si="9"/>
        <v>6558.7811603044529</v>
      </c>
      <c r="F29" s="37">
        <f t="shared" si="10"/>
        <v>10340.854957392692</v>
      </c>
      <c r="G29" s="37">
        <f t="shared" si="11"/>
        <v>3785.5788926551022</v>
      </c>
      <c r="H29" s="37">
        <f t="shared" si="12"/>
        <v>410.4912533363572</v>
      </c>
      <c r="J29" s="37"/>
      <c r="K29" s="191" t="s">
        <v>680</v>
      </c>
      <c r="L29" s="37">
        <v>3845052.0505697378</v>
      </c>
      <c r="M29" s="37">
        <v>4146545.5701641724</v>
      </c>
      <c r="N29" s="346">
        <v>7567553</v>
      </c>
      <c r="O29" s="346">
        <v>7016511.1360934731</v>
      </c>
      <c r="P29" s="346">
        <v>11062531.618588902</v>
      </c>
      <c r="Q29" s="346">
        <v>4049770.1947478843</v>
      </c>
      <c r="R29" s="347">
        <v>439138.97718304419</v>
      </c>
      <c r="T29" s="41">
        <v>987</v>
      </c>
      <c r="U29" s="41">
        <v>963.5</v>
      </c>
      <c r="V29" s="354">
        <f t="shared" si="3"/>
        <v>0.97619047619047616</v>
      </c>
      <c r="X29" s="354"/>
      <c r="Y29" s="41">
        <v>41089799</v>
      </c>
      <c r="Z29" s="41">
        <v>784067.64999999804</v>
      </c>
      <c r="AA29" s="41">
        <v>0</v>
      </c>
      <c r="AB29" s="41">
        <f t="shared" si="4"/>
        <v>784067.64999999804</v>
      </c>
      <c r="AC29" s="41">
        <f t="shared" si="5"/>
        <v>784067.64999999804</v>
      </c>
      <c r="AD29" s="41"/>
      <c r="AE29" s="355">
        <f t="shared" si="6"/>
        <v>0.98091819212841613</v>
      </c>
      <c r="AG29" s="354">
        <f t="shared" si="1"/>
        <v>0.95756299707773951</v>
      </c>
    </row>
    <row r="30" spans="1:33" ht="14.4" x14ac:dyDescent="0.3">
      <c r="A30" s="192" t="s">
        <v>681</v>
      </c>
      <c r="B30" s="37">
        <f t="shared" si="2"/>
        <v>12480.260405471845</v>
      </c>
      <c r="C30" s="37">
        <f t="shared" si="7"/>
        <v>48641.889036295448</v>
      </c>
      <c r="D30" s="37">
        <f t="shared" si="8"/>
        <v>27263.030542944201</v>
      </c>
      <c r="E30" s="37">
        <f t="shared" si="9"/>
        <v>32444.137907183034</v>
      </c>
      <c r="F30" s="37">
        <f t="shared" si="10"/>
        <v>71462.406597586232</v>
      </c>
      <c r="G30" s="37">
        <f t="shared" si="11"/>
        <v>14046.785832432739</v>
      </c>
      <c r="H30" s="37">
        <f t="shared" si="12"/>
        <v>9698.2199810566744</v>
      </c>
      <c r="J30" s="37"/>
      <c r="K30" s="192" t="s">
        <v>681</v>
      </c>
      <c r="L30" s="335">
        <v>12897130.508898381</v>
      </c>
      <c r="M30" s="335">
        <v>50266642.739714339</v>
      </c>
      <c r="N30" s="348">
        <v>28173680</v>
      </c>
      <c r="O30" s="348">
        <v>33527848.557885665</v>
      </c>
      <c r="P30" s="348">
        <v>73849419.357062265</v>
      </c>
      <c r="Q30" s="348">
        <v>14515981.576153701</v>
      </c>
      <c r="R30" s="349">
        <v>10022163.379287679</v>
      </c>
      <c r="T30" s="41">
        <v>1801</v>
      </c>
      <c r="U30" s="41">
        <v>1776.5</v>
      </c>
      <c r="V30" s="354">
        <f t="shared" si="3"/>
        <v>0.98639644641865631</v>
      </c>
      <c r="X30" s="354"/>
      <c r="Y30" s="41">
        <v>244778760</v>
      </c>
      <c r="Z30" s="41">
        <v>1333521.3333333284</v>
      </c>
      <c r="AA30" s="41">
        <v>0</v>
      </c>
      <c r="AB30" s="41">
        <f t="shared" si="4"/>
        <v>1333521.3333333284</v>
      </c>
      <c r="AC30" s="41">
        <f t="shared" si="5"/>
        <v>1333521.3333333284</v>
      </c>
      <c r="AD30" s="41"/>
      <c r="AE30" s="355">
        <f t="shared" si="6"/>
        <v>0.99455213625016592</v>
      </c>
      <c r="AG30" s="354">
        <f t="shared" si="1"/>
        <v>0.98102269297524691</v>
      </c>
    </row>
    <row r="31" spans="1:33" x14ac:dyDescent="0.25">
      <c r="D31" s="11"/>
      <c r="E31" s="11"/>
      <c r="T31" s="41">
        <f>SUM(T7:T30)</f>
        <v>70167.857000000004</v>
      </c>
      <c r="U31" s="41">
        <f>SUM(U7:U30)</f>
        <v>68085.603700000007</v>
      </c>
      <c r="V31" s="354">
        <f t="shared" si="3"/>
        <v>0.97032468442067432</v>
      </c>
      <c r="X31" s="354"/>
    </row>
    <row r="32" spans="1:33" x14ac:dyDescent="0.25">
      <c r="D32" s="11"/>
      <c r="E32" s="11"/>
    </row>
    <row r="33" spans="4:7" x14ac:dyDescent="0.25">
      <c r="D33" s="11"/>
      <c r="E33" s="11"/>
    </row>
    <row r="34" spans="4:7" x14ac:dyDescent="0.25">
      <c r="D34" s="11"/>
      <c r="E34" s="11"/>
    </row>
    <row r="35" spans="4:7" x14ac:dyDescent="0.25">
      <c r="D35" s="11"/>
      <c r="E35" s="11"/>
    </row>
    <row r="36" spans="4:7" x14ac:dyDescent="0.25">
      <c r="D36" s="11"/>
      <c r="E36" s="11"/>
      <c r="F36" s="11" t="s">
        <v>778</v>
      </c>
      <c r="G36" s="42">
        <f>SUM(D7:H30)</f>
        <v>759193.89325377136</v>
      </c>
    </row>
    <row r="37" spans="4:7" x14ac:dyDescent="0.25">
      <c r="D37" s="11"/>
      <c r="E37" s="11"/>
    </row>
    <row r="38" spans="4:7" x14ac:dyDescent="0.25">
      <c r="D38" s="11"/>
      <c r="E38" s="11"/>
    </row>
  </sheetData>
  <phoneticPr fontId="7" type="noConversion"/>
  <pageMargins left="0.75" right="0.75" top="1" bottom="1" header="0.5" footer="0.5"/>
  <pageSetup paperSize="9" orientation="portrait" horizontalDpi="0" verticalDpi="0" r:id="rId1"/>
  <headerFooter alignWithMargins="0"/>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AG70"/>
  <sheetViews>
    <sheetView zoomScale="80" zoomScaleNormal="80" workbookViewId="0">
      <selection activeCell="N40" sqref="N40"/>
    </sheetView>
  </sheetViews>
  <sheetFormatPr defaultRowHeight="13.2" x14ac:dyDescent="0.25"/>
  <cols>
    <col min="3" max="3" width="17.44140625" customWidth="1"/>
    <col min="4" max="4" width="9.5546875" customWidth="1"/>
    <col min="5" max="5" width="9.5546875" bestFit="1" customWidth="1"/>
    <col min="19" max="19" width="12.44140625" style="41" customWidth="1"/>
    <col min="20" max="20" width="15.88671875" bestFit="1" customWidth="1"/>
    <col min="21" max="21" width="13.5546875" bestFit="1" customWidth="1"/>
    <col min="22" max="22" width="15.5546875" bestFit="1" customWidth="1"/>
    <col min="23" max="23" width="13.5546875" bestFit="1" customWidth="1"/>
    <col min="24" max="24" width="16" bestFit="1" customWidth="1"/>
    <col min="25" max="25" width="10.88671875" bestFit="1" customWidth="1"/>
    <col min="26" max="26" width="12.109375" customWidth="1"/>
    <col min="27" max="27" width="13.5546875" bestFit="1" customWidth="1"/>
    <col min="28" max="29" width="10.88671875" bestFit="1" customWidth="1"/>
    <col min="32" max="32" width="25" bestFit="1" customWidth="1"/>
  </cols>
  <sheetData>
    <row r="1" spans="3:29" x14ac:dyDescent="0.25">
      <c r="S1" s="39"/>
      <c r="T1" s="30" t="s">
        <v>759</v>
      </c>
    </row>
    <row r="2" spans="3:29" x14ac:dyDescent="0.25">
      <c r="C2" s="30" t="s">
        <v>787</v>
      </c>
      <c r="S2"/>
    </row>
    <row r="3" spans="3:29" x14ac:dyDescent="0.25">
      <c r="C3" s="374" t="s">
        <v>786</v>
      </c>
      <c r="D3" s="217" t="s">
        <v>728</v>
      </c>
      <c r="E3" s="357" t="s">
        <v>729</v>
      </c>
      <c r="F3" s="357" t="s">
        <v>730</v>
      </c>
      <c r="G3" s="357" t="s">
        <v>734</v>
      </c>
      <c r="H3" s="357" t="s">
        <v>731</v>
      </c>
      <c r="I3" s="357" t="s">
        <v>735</v>
      </c>
      <c r="J3" s="357" t="s">
        <v>736</v>
      </c>
      <c r="K3" s="357" t="s">
        <v>733</v>
      </c>
      <c r="L3" s="358" t="s">
        <v>732</v>
      </c>
      <c r="S3" s="42"/>
      <c r="T3" s="196"/>
      <c r="U3" s="217" t="s">
        <v>728</v>
      </c>
      <c r="V3" s="357" t="s">
        <v>729</v>
      </c>
      <c r="W3" s="357" t="s">
        <v>730</v>
      </c>
      <c r="X3" s="357" t="s">
        <v>734</v>
      </c>
      <c r="Y3" s="357" t="s">
        <v>731</v>
      </c>
      <c r="Z3" s="357" t="s">
        <v>735</v>
      </c>
      <c r="AA3" s="357" t="s">
        <v>736</v>
      </c>
      <c r="AB3" s="357" t="s">
        <v>733</v>
      </c>
      <c r="AC3" s="358" t="s">
        <v>732</v>
      </c>
    </row>
    <row r="4" spans="3:29" x14ac:dyDescent="0.25">
      <c r="C4" s="191" t="s">
        <v>1</v>
      </c>
      <c r="D4" s="37"/>
      <c r="E4" s="37"/>
      <c r="F4" s="37"/>
      <c r="G4" s="37"/>
      <c r="H4" s="37"/>
      <c r="I4" s="37"/>
      <c r="J4" s="37"/>
      <c r="K4" s="37"/>
      <c r="L4" s="375"/>
      <c r="S4" s="143"/>
      <c r="T4" s="191" t="s">
        <v>1</v>
      </c>
      <c r="U4" s="4"/>
      <c r="V4" s="4"/>
      <c r="W4" s="4"/>
      <c r="X4" s="4"/>
      <c r="Y4" s="4"/>
      <c r="Z4" s="4"/>
      <c r="AA4" s="4"/>
      <c r="AB4" s="4"/>
      <c r="AC4" s="189"/>
    </row>
    <row r="5" spans="3:29" x14ac:dyDescent="0.25">
      <c r="C5" s="191" t="s">
        <v>218</v>
      </c>
      <c r="D5" s="37"/>
      <c r="E5" s="37"/>
      <c r="F5" s="37"/>
      <c r="G5" s="37"/>
      <c r="H5" s="37"/>
      <c r="I5" s="37"/>
      <c r="J5" s="37"/>
      <c r="K5" s="37"/>
      <c r="L5" s="375"/>
      <c r="S5" s="143"/>
      <c r="T5" s="191" t="s">
        <v>218</v>
      </c>
      <c r="U5" s="4"/>
      <c r="V5" s="4"/>
      <c r="W5" s="4"/>
      <c r="X5" s="4"/>
      <c r="Y5" s="4"/>
      <c r="Z5" s="4"/>
      <c r="AA5" s="4"/>
      <c r="AB5" s="4"/>
      <c r="AC5" s="189"/>
    </row>
    <row r="6" spans="3:29" x14ac:dyDescent="0.25">
      <c r="C6" s="191" t="s">
        <v>554</v>
      </c>
      <c r="D6" s="37"/>
      <c r="E6" s="37"/>
      <c r="F6" s="37"/>
      <c r="G6" s="37"/>
      <c r="H6" s="37"/>
      <c r="I6" s="37"/>
      <c r="J6" s="37"/>
      <c r="K6" s="37">
        <v>11</v>
      </c>
      <c r="L6" s="375"/>
      <c r="S6" s="143"/>
      <c r="T6" s="191" t="s">
        <v>554</v>
      </c>
      <c r="U6" s="4"/>
      <c r="V6" s="4"/>
      <c r="W6" s="4"/>
      <c r="X6" s="4"/>
      <c r="Y6" s="4"/>
      <c r="Z6" s="4"/>
      <c r="AA6" s="4"/>
      <c r="AB6" s="4">
        <v>11</v>
      </c>
      <c r="AC6" s="189"/>
    </row>
    <row r="7" spans="3:29" x14ac:dyDescent="0.25">
      <c r="C7" s="191" t="s">
        <v>537</v>
      </c>
      <c r="D7" s="37"/>
      <c r="E7" s="37"/>
      <c r="F7" s="37"/>
      <c r="G7" s="37"/>
      <c r="H7" s="37"/>
      <c r="I7" s="37"/>
      <c r="J7" s="37"/>
      <c r="K7" s="37"/>
      <c r="L7" s="375"/>
      <c r="S7" s="143"/>
      <c r="T7" s="191" t="s">
        <v>537</v>
      </c>
      <c r="U7" s="4"/>
      <c r="V7" s="4"/>
      <c r="W7" s="4"/>
      <c r="X7" s="4"/>
      <c r="Y7" s="4"/>
      <c r="Z7" s="4"/>
      <c r="AA7" s="4"/>
      <c r="AB7" s="4"/>
      <c r="AC7" s="189"/>
    </row>
    <row r="8" spans="3:29" x14ac:dyDescent="0.25">
      <c r="C8" s="191" t="s">
        <v>538</v>
      </c>
      <c r="D8" s="37"/>
      <c r="E8" s="37"/>
      <c r="F8" s="37"/>
      <c r="G8" s="37"/>
      <c r="H8" s="37"/>
      <c r="I8" s="37"/>
      <c r="J8" s="37"/>
      <c r="K8" s="37">
        <v>2395</v>
      </c>
      <c r="L8" s="375"/>
      <c r="S8" s="143"/>
      <c r="T8" s="191" t="s">
        <v>538</v>
      </c>
      <c r="U8" s="4"/>
      <c r="V8" s="4"/>
      <c r="W8" s="4"/>
      <c r="X8" s="4"/>
      <c r="Y8" s="4"/>
      <c r="Z8" s="4"/>
      <c r="AA8" s="4"/>
      <c r="AB8" s="4">
        <v>2395</v>
      </c>
      <c r="AC8" s="189"/>
    </row>
    <row r="9" spans="3:29" x14ac:dyDescent="0.25">
      <c r="C9" s="191" t="s">
        <v>94</v>
      </c>
      <c r="D9" s="37"/>
      <c r="E9" s="37"/>
      <c r="F9" s="37"/>
      <c r="G9" s="37"/>
      <c r="H9" s="37"/>
      <c r="I9" s="37"/>
      <c r="J9" s="37"/>
      <c r="K9" s="37"/>
      <c r="L9" s="375"/>
      <c r="S9" s="143"/>
      <c r="T9" s="191" t="s">
        <v>94</v>
      </c>
      <c r="U9" s="4"/>
      <c r="V9" s="4"/>
      <c r="W9" s="4"/>
      <c r="X9" s="4"/>
      <c r="Y9" s="4"/>
      <c r="Z9" s="4"/>
      <c r="AA9" s="4"/>
      <c r="AB9" s="4"/>
      <c r="AC9" s="189"/>
    </row>
    <row r="10" spans="3:29" x14ac:dyDescent="0.25">
      <c r="C10" s="191" t="s">
        <v>221</v>
      </c>
      <c r="D10" s="37"/>
      <c r="E10" s="37"/>
      <c r="F10" s="37"/>
      <c r="G10" s="37"/>
      <c r="H10" s="37"/>
      <c r="I10" s="37"/>
      <c r="J10" s="37"/>
      <c r="K10" s="37"/>
      <c r="L10" s="375"/>
      <c r="S10" s="143"/>
      <c r="T10" s="191" t="s">
        <v>221</v>
      </c>
      <c r="U10" s="4"/>
      <c r="V10" s="4"/>
      <c r="W10" s="4"/>
      <c r="X10" s="4"/>
      <c r="Y10" s="4"/>
      <c r="Z10" s="4"/>
      <c r="AA10" s="4"/>
      <c r="AB10" s="4"/>
      <c r="AC10" s="189"/>
    </row>
    <row r="11" spans="3:29" x14ac:dyDescent="0.25">
      <c r="C11" s="191" t="s">
        <v>220</v>
      </c>
      <c r="D11" s="37"/>
      <c r="E11" s="37"/>
      <c r="F11" s="37"/>
      <c r="G11" s="37"/>
      <c r="H11" s="37"/>
      <c r="I11" s="37"/>
      <c r="J11" s="37"/>
      <c r="K11" s="37"/>
      <c r="L11" s="375"/>
      <c r="S11" s="143"/>
      <c r="T11" s="191" t="s">
        <v>220</v>
      </c>
      <c r="U11" s="4"/>
      <c r="V11" s="4"/>
      <c r="W11" s="4"/>
      <c r="X11" s="4"/>
      <c r="Y11" s="4"/>
      <c r="Z11" s="4"/>
      <c r="AA11" s="4"/>
      <c r="AB11" s="4"/>
      <c r="AC11" s="189"/>
    </row>
    <row r="12" spans="3:29" x14ac:dyDescent="0.25">
      <c r="C12" s="191" t="s">
        <v>222</v>
      </c>
      <c r="D12" s="37"/>
      <c r="E12" s="37"/>
      <c r="F12" s="37"/>
      <c r="G12" s="37"/>
      <c r="H12" s="37"/>
      <c r="I12" s="37"/>
      <c r="J12" s="37"/>
      <c r="K12" s="37"/>
      <c r="L12" s="375"/>
      <c r="S12" s="143"/>
      <c r="T12" s="191" t="s">
        <v>222</v>
      </c>
      <c r="U12" s="4"/>
      <c r="V12" s="4"/>
      <c r="W12" s="4"/>
      <c r="X12" s="4"/>
      <c r="Y12" s="4"/>
      <c r="Z12" s="4"/>
      <c r="AA12" s="4"/>
      <c r="AB12" s="4"/>
      <c r="AC12" s="189"/>
    </row>
    <row r="13" spans="3:29" x14ac:dyDescent="0.25">
      <c r="C13" s="191" t="s">
        <v>223</v>
      </c>
      <c r="D13" s="37"/>
      <c r="E13" s="37"/>
      <c r="F13" s="37"/>
      <c r="G13" s="37"/>
      <c r="H13" s="37"/>
      <c r="I13" s="37">
        <v>448</v>
      </c>
      <c r="J13" s="37"/>
      <c r="K13" s="37">
        <v>880</v>
      </c>
      <c r="L13" s="375"/>
      <c r="S13" s="143"/>
      <c r="T13" s="191" t="s">
        <v>223</v>
      </c>
      <c r="U13" s="4"/>
      <c r="V13" s="4"/>
      <c r="W13" s="4"/>
      <c r="X13" s="4"/>
      <c r="Y13" s="4"/>
      <c r="Z13" s="4"/>
      <c r="AA13" s="4"/>
      <c r="AB13" s="4">
        <v>1328</v>
      </c>
      <c r="AC13" s="189"/>
    </row>
    <row r="14" spans="3:29" x14ac:dyDescent="0.25">
      <c r="C14" s="191" t="s">
        <v>539</v>
      </c>
      <c r="D14" s="37"/>
      <c r="E14" s="37"/>
      <c r="F14" s="37"/>
      <c r="G14" s="37"/>
      <c r="H14" s="37"/>
      <c r="I14" s="37"/>
      <c r="J14" s="37"/>
      <c r="K14" s="37"/>
      <c r="L14" s="375"/>
      <c r="S14" s="143"/>
      <c r="T14" s="191" t="s">
        <v>539</v>
      </c>
      <c r="U14" s="4"/>
      <c r="V14" s="4"/>
      <c r="W14" s="4"/>
      <c r="X14" s="4"/>
      <c r="Y14" s="4"/>
      <c r="Z14" s="4"/>
      <c r="AA14" s="4"/>
      <c r="AB14" s="4"/>
      <c r="AC14" s="189"/>
    </row>
    <row r="15" spans="3:29" x14ac:dyDescent="0.25">
      <c r="C15" s="191" t="s">
        <v>540</v>
      </c>
      <c r="D15" s="37"/>
      <c r="E15" s="37"/>
      <c r="F15" s="37"/>
      <c r="G15" s="37"/>
      <c r="H15" s="37"/>
      <c r="I15" s="37"/>
      <c r="J15" s="37"/>
      <c r="K15" s="37"/>
      <c r="L15" s="375"/>
      <c r="S15" s="143"/>
      <c r="T15" s="191" t="s">
        <v>540</v>
      </c>
      <c r="U15" s="4"/>
      <c r="V15" s="4"/>
      <c r="W15" s="4"/>
      <c r="X15" s="4"/>
      <c r="Y15" s="4"/>
      <c r="Z15" s="4"/>
      <c r="AA15" s="4"/>
      <c r="AB15" s="4"/>
      <c r="AC15" s="189"/>
    </row>
    <row r="16" spans="3:29" x14ac:dyDescent="0.25">
      <c r="C16" s="201" t="s">
        <v>911</v>
      </c>
      <c r="D16" s="37"/>
      <c r="E16" s="37"/>
      <c r="F16" s="37"/>
      <c r="G16" s="37"/>
      <c r="H16" s="37"/>
      <c r="I16" s="37">
        <f>1578*50%</f>
        <v>789</v>
      </c>
      <c r="J16" s="37"/>
      <c r="K16" s="37"/>
      <c r="L16" s="375"/>
      <c r="M16" s="30" t="s">
        <v>914</v>
      </c>
      <c r="S16" s="143"/>
      <c r="T16" s="191" t="s">
        <v>356</v>
      </c>
      <c r="U16" s="4"/>
      <c r="V16" s="4"/>
      <c r="W16" s="4"/>
      <c r="X16" s="4"/>
      <c r="Y16" s="4"/>
      <c r="Z16" s="4">
        <v>1578</v>
      </c>
      <c r="AA16" s="4"/>
      <c r="AB16" s="4"/>
      <c r="AC16" s="189"/>
    </row>
    <row r="17" spans="3:33" ht="13.8" x14ac:dyDescent="0.3">
      <c r="C17" s="201" t="s">
        <v>912</v>
      </c>
      <c r="D17" s="37"/>
      <c r="E17" s="37"/>
      <c r="F17" s="37"/>
      <c r="G17" s="37"/>
      <c r="H17" s="37"/>
      <c r="I17" s="37">
        <f>1578*25%</f>
        <v>394.5</v>
      </c>
      <c r="J17" s="37"/>
      <c r="K17" s="37"/>
      <c r="L17" s="375"/>
      <c r="S17" s="144"/>
      <c r="T17" s="191" t="s">
        <v>4</v>
      </c>
      <c r="U17" s="4"/>
      <c r="V17" s="4"/>
      <c r="W17" s="4"/>
      <c r="X17" s="4"/>
      <c r="Y17" s="4"/>
      <c r="Z17" s="4"/>
      <c r="AA17" s="4"/>
      <c r="AB17" s="4"/>
      <c r="AC17" s="189"/>
    </row>
    <row r="18" spans="3:33" ht="13.8" x14ac:dyDescent="0.3">
      <c r="C18" s="201" t="s">
        <v>913</v>
      </c>
      <c r="D18" s="37"/>
      <c r="E18" s="37"/>
      <c r="F18" s="37"/>
      <c r="G18" s="37"/>
      <c r="H18" s="37"/>
      <c r="I18" s="37">
        <f>1578*25%</f>
        <v>394.5</v>
      </c>
      <c r="J18" s="37"/>
      <c r="K18" s="37"/>
      <c r="L18" s="375"/>
      <c r="S18" s="144"/>
      <c r="T18" s="191" t="s">
        <v>173</v>
      </c>
      <c r="U18" s="4"/>
      <c r="V18" s="4"/>
      <c r="W18" s="4"/>
      <c r="X18" s="4"/>
      <c r="Y18" s="4"/>
      <c r="Z18" s="4">
        <v>229</v>
      </c>
      <c r="AA18" s="4"/>
      <c r="AB18" s="4">
        <v>862</v>
      </c>
      <c r="AC18" s="189"/>
    </row>
    <row r="19" spans="3:33" x14ac:dyDescent="0.25">
      <c r="C19" s="191" t="s">
        <v>4</v>
      </c>
      <c r="D19" s="37"/>
      <c r="E19" s="37"/>
      <c r="F19" s="37"/>
      <c r="G19" s="37"/>
      <c r="H19" s="37"/>
      <c r="I19" s="37"/>
      <c r="J19" s="37"/>
      <c r="K19" s="37"/>
      <c r="L19" s="375"/>
      <c r="S19" s="143"/>
      <c r="T19" s="191" t="s">
        <v>5</v>
      </c>
      <c r="U19" s="4"/>
      <c r="V19" s="4"/>
      <c r="W19" s="4"/>
      <c r="X19" s="4"/>
      <c r="Y19" s="4"/>
      <c r="Z19" s="4"/>
      <c r="AA19" s="4"/>
      <c r="AB19" s="4"/>
      <c r="AC19" s="189"/>
    </row>
    <row r="20" spans="3:33" x14ac:dyDescent="0.25">
      <c r="C20" s="191" t="s">
        <v>173</v>
      </c>
      <c r="D20" s="37"/>
      <c r="E20" s="37"/>
      <c r="F20" s="37"/>
      <c r="G20" s="37"/>
      <c r="H20" s="37"/>
      <c r="I20" s="37">
        <v>229</v>
      </c>
      <c r="J20" s="37"/>
      <c r="K20" s="37">
        <v>862</v>
      </c>
      <c r="L20" s="375"/>
      <c r="S20" s="143"/>
      <c r="T20" s="191" t="s">
        <v>6</v>
      </c>
      <c r="U20" s="4"/>
      <c r="V20" s="4"/>
      <c r="W20" s="4"/>
      <c r="X20" s="4"/>
      <c r="Y20" s="4"/>
      <c r="Z20" s="4">
        <v>119</v>
      </c>
      <c r="AA20" s="4"/>
      <c r="AB20" s="4"/>
      <c r="AC20" s="189"/>
    </row>
    <row r="21" spans="3:33" x14ac:dyDescent="0.25">
      <c r="C21" s="191" t="s">
        <v>5</v>
      </c>
      <c r="D21" s="37"/>
      <c r="E21" s="37"/>
      <c r="F21" s="37"/>
      <c r="G21" s="37"/>
      <c r="H21" s="37"/>
      <c r="I21" s="37"/>
      <c r="J21" s="37"/>
      <c r="K21" s="37"/>
      <c r="L21" s="375"/>
      <c r="S21" s="143"/>
      <c r="T21" s="191" t="s">
        <v>541</v>
      </c>
      <c r="U21" s="4"/>
      <c r="V21" s="4"/>
      <c r="W21" s="4"/>
      <c r="X21" s="4"/>
      <c r="Y21" s="4"/>
      <c r="Z21" s="4"/>
      <c r="AA21" s="4"/>
      <c r="AB21" s="4"/>
      <c r="AC21" s="189"/>
    </row>
    <row r="22" spans="3:33" x14ac:dyDescent="0.25">
      <c r="C22" s="191" t="s">
        <v>6</v>
      </c>
      <c r="D22" s="37"/>
      <c r="E22" s="37"/>
      <c r="F22" s="37"/>
      <c r="G22" s="37"/>
      <c r="H22" s="37"/>
      <c r="I22" s="37">
        <v>119</v>
      </c>
      <c r="J22" s="37"/>
      <c r="K22" s="37"/>
      <c r="L22" s="375"/>
      <c r="S22" s="143"/>
      <c r="T22" s="191" t="s">
        <v>224</v>
      </c>
      <c r="U22" s="4"/>
      <c r="V22" s="4"/>
      <c r="W22" s="4"/>
      <c r="X22" s="4"/>
      <c r="Y22" s="4"/>
      <c r="Z22" s="4">
        <v>20</v>
      </c>
      <c r="AA22" s="4"/>
      <c r="AB22" s="4">
        <v>10</v>
      </c>
      <c r="AC22" s="189"/>
    </row>
    <row r="23" spans="3:33" x14ac:dyDescent="0.25">
      <c r="C23" s="191" t="s">
        <v>541</v>
      </c>
      <c r="D23" s="37"/>
      <c r="E23" s="37"/>
      <c r="F23" s="37"/>
      <c r="G23" s="37"/>
      <c r="H23" s="37"/>
      <c r="I23" s="37"/>
      <c r="J23" s="37"/>
      <c r="K23" s="37"/>
      <c r="L23" s="375"/>
      <c r="S23" s="143"/>
      <c r="T23" s="191" t="s">
        <v>7</v>
      </c>
      <c r="U23" s="4"/>
      <c r="V23" s="4"/>
      <c r="W23" s="4"/>
      <c r="X23" s="373">
        <f>$AG$23*$AG$25/1000</f>
        <v>205.96199999999999</v>
      </c>
      <c r="Y23" s="4"/>
      <c r="Z23" s="4"/>
      <c r="AA23" s="4"/>
      <c r="AB23" s="4"/>
      <c r="AC23" s="189"/>
      <c r="AF23" t="s">
        <v>776</v>
      </c>
      <c r="AG23">
        <v>6</v>
      </c>
    </row>
    <row r="24" spans="3:33" x14ac:dyDescent="0.25">
      <c r="C24" s="191" t="s">
        <v>224</v>
      </c>
      <c r="D24" s="37"/>
      <c r="E24" s="37"/>
      <c r="F24" s="37"/>
      <c r="G24" s="37"/>
      <c r="H24" s="37"/>
      <c r="I24" s="37">
        <v>20</v>
      </c>
      <c r="J24" s="37"/>
      <c r="K24" s="37">
        <v>10</v>
      </c>
      <c r="L24" s="375"/>
      <c r="S24" s="143"/>
      <c r="T24" s="191" t="s">
        <v>542</v>
      </c>
      <c r="U24" s="4"/>
      <c r="V24" s="4"/>
      <c r="W24" s="4"/>
      <c r="X24" s="373"/>
      <c r="Y24" s="4"/>
      <c r="Z24" s="4"/>
      <c r="AA24" s="4"/>
      <c r="AB24" s="4"/>
      <c r="AC24" s="189"/>
    </row>
    <row r="25" spans="3:33" x14ac:dyDescent="0.25">
      <c r="C25" s="191" t="s">
        <v>7</v>
      </c>
      <c r="D25" s="37"/>
      <c r="E25" s="37"/>
      <c r="F25" s="37"/>
      <c r="G25" s="37">
        <v>205.96199999999999</v>
      </c>
      <c r="H25" s="37"/>
      <c r="I25" s="37"/>
      <c r="J25" s="37"/>
      <c r="K25" s="37"/>
      <c r="L25" s="375"/>
      <c r="S25" s="143"/>
      <c r="T25" s="191" t="s">
        <v>543</v>
      </c>
      <c r="U25" s="4"/>
      <c r="V25" s="4"/>
      <c r="W25" s="4"/>
      <c r="X25" s="4"/>
      <c r="Y25" s="4"/>
      <c r="Z25" s="4"/>
      <c r="AA25" s="4"/>
      <c r="AB25" s="4"/>
      <c r="AC25" s="189"/>
      <c r="AF25" t="s">
        <v>777</v>
      </c>
      <c r="AG25" s="4">
        <v>34327</v>
      </c>
    </row>
    <row r="26" spans="3:33" x14ac:dyDescent="0.25">
      <c r="C26" s="191" t="s">
        <v>542</v>
      </c>
      <c r="D26" s="37"/>
      <c r="E26" s="37"/>
      <c r="F26" s="37"/>
      <c r="G26" s="37"/>
      <c r="H26" s="37"/>
      <c r="I26" s="37"/>
      <c r="J26" s="37"/>
      <c r="K26" s="37"/>
      <c r="L26" s="375"/>
      <c r="S26" s="143"/>
      <c r="T26" s="191" t="s">
        <v>8</v>
      </c>
      <c r="U26" s="4"/>
      <c r="V26" s="4"/>
      <c r="W26" s="4"/>
      <c r="X26" s="4"/>
      <c r="Y26" s="4"/>
      <c r="Z26" s="4"/>
      <c r="AA26" s="4"/>
      <c r="AB26" s="4">
        <v>4243</v>
      </c>
      <c r="AC26" s="189"/>
    </row>
    <row r="27" spans="3:33" x14ac:dyDescent="0.25">
      <c r="C27" s="191" t="s">
        <v>543</v>
      </c>
      <c r="D27" s="37"/>
      <c r="E27" s="37"/>
      <c r="F27" s="37"/>
      <c r="G27" s="37"/>
      <c r="H27" s="37"/>
      <c r="I27" s="37"/>
      <c r="J27" s="37"/>
      <c r="K27" s="37"/>
      <c r="L27" s="375"/>
      <c r="S27" s="143"/>
      <c r="T27" s="191" t="s">
        <v>9</v>
      </c>
      <c r="U27" s="4"/>
      <c r="V27" s="4"/>
      <c r="W27" s="4"/>
      <c r="X27" s="4"/>
      <c r="Y27" s="4"/>
      <c r="Z27" s="4"/>
      <c r="AA27" s="4"/>
      <c r="AB27" s="4">
        <v>7</v>
      </c>
      <c r="AC27" s="189"/>
    </row>
    <row r="28" spans="3:33" x14ac:dyDescent="0.25">
      <c r="C28" s="213" t="s">
        <v>803</v>
      </c>
      <c r="D28" s="37"/>
      <c r="E28" s="37"/>
      <c r="F28" s="37"/>
      <c r="G28" s="37"/>
      <c r="I28" s="37"/>
      <c r="J28" s="37">
        <v>265</v>
      </c>
      <c r="L28" s="375"/>
      <c r="M28" s="57"/>
      <c r="S28" s="143"/>
      <c r="T28" s="191" t="s">
        <v>544</v>
      </c>
      <c r="U28" s="4"/>
      <c r="V28" s="4"/>
      <c r="W28" s="4"/>
      <c r="X28" s="4"/>
      <c r="Y28" s="4"/>
      <c r="Z28" s="4">
        <v>1323</v>
      </c>
      <c r="AA28" s="4"/>
      <c r="AB28" s="4">
        <v>214</v>
      </c>
      <c r="AC28" s="189"/>
    </row>
    <row r="29" spans="3:33" x14ac:dyDescent="0.25">
      <c r="C29" s="213" t="s">
        <v>804</v>
      </c>
      <c r="D29" s="37"/>
      <c r="E29" s="37"/>
      <c r="F29" s="37"/>
      <c r="G29" s="37"/>
      <c r="I29" s="37"/>
      <c r="J29" s="37">
        <v>3978</v>
      </c>
      <c r="L29" s="375"/>
      <c r="M29" s="105"/>
      <c r="S29" s="143"/>
      <c r="T29" s="191" t="s">
        <v>558</v>
      </c>
      <c r="U29" s="4"/>
      <c r="V29" s="4"/>
      <c r="W29" s="4"/>
      <c r="X29" s="4"/>
      <c r="Y29" s="4"/>
      <c r="Z29" s="4"/>
      <c r="AA29" s="4"/>
      <c r="AB29" s="4">
        <v>5</v>
      </c>
      <c r="AC29" s="189"/>
    </row>
    <row r="30" spans="3:33" x14ac:dyDescent="0.25">
      <c r="C30" s="191" t="s">
        <v>9</v>
      </c>
      <c r="D30" s="37"/>
      <c r="E30" s="37"/>
      <c r="F30" s="37"/>
      <c r="G30" s="37"/>
      <c r="H30" s="37"/>
      <c r="I30" s="37"/>
      <c r="J30" s="37"/>
      <c r="K30" s="37">
        <v>7</v>
      </c>
      <c r="L30" s="375"/>
      <c r="S30" s="143"/>
      <c r="T30" s="191" t="s">
        <v>545</v>
      </c>
      <c r="U30" s="4"/>
      <c r="V30" s="4"/>
      <c r="W30" s="4"/>
      <c r="X30" s="4"/>
      <c r="Y30" s="4"/>
      <c r="Z30" s="4">
        <v>11</v>
      </c>
      <c r="AA30" s="4"/>
      <c r="AB30" s="4"/>
      <c r="AC30" s="189"/>
    </row>
    <row r="31" spans="3:33" x14ac:dyDescent="0.25">
      <c r="C31" s="191" t="s">
        <v>544</v>
      </c>
      <c r="D31" s="37"/>
      <c r="E31" s="37"/>
      <c r="F31" s="37"/>
      <c r="G31" s="37"/>
      <c r="H31" s="37"/>
      <c r="I31" s="37">
        <v>1323</v>
      </c>
      <c r="J31" s="37"/>
      <c r="K31" s="37">
        <v>214</v>
      </c>
      <c r="L31" s="375"/>
      <c r="S31" s="143"/>
      <c r="T31" s="191" t="s">
        <v>226</v>
      </c>
      <c r="U31" s="4"/>
      <c r="V31" s="4"/>
      <c r="W31" s="4"/>
      <c r="X31" s="4">
        <v>156</v>
      </c>
      <c r="Y31" s="4">
        <v>199</v>
      </c>
      <c r="Z31" s="4"/>
      <c r="AA31" s="4"/>
      <c r="AB31" s="4"/>
      <c r="AC31" s="189">
        <v>332</v>
      </c>
    </row>
    <row r="32" spans="3:33" x14ac:dyDescent="0.25">
      <c r="C32" s="191" t="s">
        <v>558</v>
      </c>
      <c r="D32" s="37"/>
      <c r="E32" s="37"/>
      <c r="F32" s="37"/>
      <c r="G32" s="37"/>
      <c r="H32" s="37"/>
      <c r="I32" s="37"/>
      <c r="J32" s="37"/>
      <c r="K32" s="37">
        <v>5</v>
      </c>
      <c r="L32" s="375"/>
      <c r="S32" s="143"/>
      <c r="T32" s="191" t="s">
        <v>559</v>
      </c>
      <c r="U32" s="4"/>
      <c r="V32" s="4"/>
      <c r="W32" s="4"/>
      <c r="X32" s="4"/>
      <c r="Y32" s="4"/>
      <c r="Z32" s="4"/>
      <c r="AA32" s="4"/>
      <c r="AB32" s="4">
        <v>6</v>
      </c>
      <c r="AC32" s="189"/>
    </row>
    <row r="33" spans="3:29" x14ac:dyDescent="0.25">
      <c r="C33" s="191" t="s">
        <v>545</v>
      </c>
      <c r="D33" s="37"/>
      <c r="E33" s="37"/>
      <c r="F33" s="37"/>
      <c r="G33" s="37"/>
      <c r="H33" s="37"/>
      <c r="I33" s="37">
        <v>11</v>
      </c>
      <c r="J33" s="37"/>
      <c r="K33" s="37"/>
      <c r="L33" s="375"/>
      <c r="S33" s="143"/>
      <c r="T33" s="191" t="s">
        <v>546</v>
      </c>
      <c r="U33" s="4"/>
      <c r="V33" s="4"/>
      <c r="W33" s="4"/>
      <c r="X33" s="4"/>
      <c r="Y33" s="4"/>
      <c r="Z33" s="4"/>
      <c r="AA33" s="4"/>
      <c r="AB33" s="4"/>
      <c r="AC33" s="189"/>
    </row>
    <row r="34" spans="3:29" x14ac:dyDescent="0.25">
      <c r="C34" s="191" t="s">
        <v>226</v>
      </c>
      <c r="D34" s="37"/>
      <c r="E34" s="37"/>
      <c r="F34" s="37"/>
      <c r="G34" s="37">
        <v>156</v>
      </c>
      <c r="H34" s="37">
        <v>199</v>
      </c>
      <c r="I34" s="37"/>
      <c r="J34" s="37"/>
      <c r="K34" s="37"/>
      <c r="L34" s="375">
        <v>332</v>
      </c>
      <c r="S34" s="143"/>
      <c r="T34" s="191" t="s">
        <v>230</v>
      </c>
      <c r="U34" s="4"/>
      <c r="V34" s="4"/>
      <c r="W34" s="4"/>
      <c r="X34" s="4"/>
      <c r="Y34" s="4"/>
      <c r="Z34" s="4"/>
      <c r="AA34" s="4"/>
      <c r="AB34" s="4"/>
      <c r="AC34" s="189"/>
    </row>
    <row r="35" spans="3:29" x14ac:dyDescent="0.25">
      <c r="C35" s="191" t="s">
        <v>559</v>
      </c>
      <c r="D35" s="37"/>
      <c r="E35" s="37"/>
      <c r="F35" s="37"/>
      <c r="G35" s="37"/>
      <c r="H35" s="37"/>
      <c r="I35" s="37"/>
      <c r="J35" s="37"/>
      <c r="K35" s="37">
        <v>6</v>
      </c>
      <c r="L35" s="375"/>
      <c r="N35" s="41"/>
      <c r="O35" s="41"/>
      <c r="S35" s="143"/>
      <c r="T35" s="191" t="s">
        <v>395</v>
      </c>
      <c r="U35" s="4">
        <v>3718</v>
      </c>
      <c r="V35" s="4">
        <v>26228</v>
      </c>
      <c r="W35" s="4">
        <v>19095</v>
      </c>
      <c r="X35" s="4"/>
      <c r="Y35" s="4"/>
      <c r="Z35" s="4">
        <v>20699</v>
      </c>
      <c r="AA35" s="4"/>
      <c r="AB35" s="4">
        <v>12011</v>
      </c>
      <c r="AC35" s="189"/>
    </row>
    <row r="36" spans="3:29" x14ac:dyDescent="0.25">
      <c r="C36" s="191" t="s">
        <v>546</v>
      </c>
      <c r="D36" s="37"/>
      <c r="E36" s="37"/>
      <c r="F36" s="37"/>
      <c r="G36" s="37"/>
      <c r="H36" s="37"/>
      <c r="I36" s="37"/>
      <c r="J36" s="37"/>
      <c r="K36" s="37"/>
      <c r="L36" s="375"/>
      <c r="M36" s="41"/>
      <c r="S36" s="143"/>
      <c r="T36" s="191" t="s">
        <v>12</v>
      </c>
      <c r="U36" s="4"/>
      <c r="V36" s="4"/>
      <c r="W36" s="4"/>
      <c r="X36" s="4"/>
      <c r="Y36" s="4"/>
      <c r="Z36" s="4"/>
      <c r="AA36" s="4"/>
      <c r="AB36" s="4"/>
      <c r="AC36" s="189"/>
    </row>
    <row r="37" spans="3:29" x14ac:dyDescent="0.25">
      <c r="C37" s="191" t="s">
        <v>230</v>
      </c>
      <c r="D37" s="37"/>
      <c r="E37" s="37"/>
      <c r="F37" s="37"/>
      <c r="G37" s="37"/>
      <c r="H37" s="37"/>
      <c r="I37" s="37"/>
      <c r="J37" s="37"/>
      <c r="K37" s="37"/>
      <c r="L37" s="375"/>
      <c r="M37" s="41"/>
      <c r="S37" s="143"/>
      <c r="T37" s="191" t="s">
        <v>396</v>
      </c>
      <c r="U37" s="4"/>
      <c r="V37" s="4"/>
      <c r="W37" s="4"/>
      <c r="X37" s="4">
        <v>42952</v>
      </c>
      <c r="Y37" s="4"/>
      <c r="Z37" s="4">
        <v>13184</v>
      </c>
      <c r="AA37" s="4"/>
      <c r="AB37" s="4">
        <v>1330</v>
      </c>
      <c r="AC37" s="189"/>
    </row>
    <row r="38" spans="3:29" x14ac:dyDescent="0.25">
      <c r="C38" s="191" t="s">
        <v>805</v>
      </c>
      <c r="D38" s="37">
        <v>744</v>
      </c>
      <c r="E38" s="37">
        <v>756</v>
      </c>
      <c r="F38" s="37">
        <v>3000</v>
      </c>
      <c r="G38" s="37"/>
      <c r="H38" s="37"/>
      <c r="I38" s="37">
        <v>296</v>
      </c>
      <c r="J38" s="37"/>
      <c r="K38" s="37"/>
      <c r="L38" s="375"/>
      <c r="S38" s="143"/>
      <c r="T38" s="191" t="s">
        <v>547</v>
      </c>
      <c r="U38" s="4"/>
      <c r="V38" s="4"/>
      <c r="W38" s="4"/>
      <c r="X38" s="4"/>
      <c r="Y38" s="4"/>
      <c r="Z38" s="4"/>
      <c r="AA38" s="4"/>
      <c r="AB38" s="4"/>
      <c r="AC38" s="189"/>
    </row>
    <row r="39" spans="3:29" x14ac:dyDescent="0.25">
      <c r="C39" s="191" t="s">
        <v>806</v>
      </c>
      <c r="D39" s="37">
        <v>2974</v>
      </c>
      <c r="E39" s="37">
        <v>25472</v>
      </c>
      <c r="F39" s="37">
        <v>16095</v>
      </c>
      <c r="G39" s="37"/>
      <c r="H39" s="37"/>
      <c r="I39" s="37">
        <v>20403</v>
      </c>
      <c r="J39" s="37"/>
      <c r="K39" s="37">
        <v>12011</v>
      </c>
      <c r="L39" s="375"/>
      <c r="S39" s="143"/>
      <c r="T39" s="191" t="s">
        <v>548</v>
      </c>
      <c r="U39" s="4"/>
      <c r="V39" s="4"/>
      <c r="W39" s="4"/>
      <c r="X39" s="4"/>
      <c r="Y39" s="4"/>
      <c r="Z39" s="4"/>
      <c r="AA39" s="4"/>
      <c r="AB39" s="4">
        <v>6235</v>
      </c>
      <c r="AC39" s="189"/>
    </row>
    <row r="40" spans="3:29" x14ac:dyDescent="0.25">
      <c r="C40" s="191" t="s">
        <v>12</v>
      </c>
      <c r="D40" s="37"/>
      <c r="E40" s="37"/>
      <c r="F40" s="37"/>
      <c r="G40" s="37"/>
      <c r="H40" s="37"/>
      <c r="I40" s="37"/>
      <c r="J40" s="37"/>
      <c r="K40" s="37"/>
      <c r="L40" s="375"/>
      <c r="S40" s="143"/>
      <c r="T40" s="191" t="s">
        <v>182</v>
      </c>
      <c r="U40" s="4">
        <v>3312</v>
      </c>
      <c r="V40" s="4">
        <v>15791</v>
      </c>
      <c r="W40" s="4"/>
      <c r="X40" s="4"/>
      <c r="Y40" s="4"/>
      <c r="Z40" s="4"/>
      <c r="AA40" s="4"/>
      <c r="AB40" s="4">
        <v>412</v>
      </c>
      <c r="AC40" s="189">
        <v>530</v>
      </c>
    </row>
    <row r="41" spans="3:29" x14ac:dyDescent="0.25">
      <c r="C41" s="191" t="s">
        <v>807</v>
      </c>
      <c r="D41" s="37"/>
      <c r="E41" s="37"/>
      <c r="F41" s="37"/>
      <c r="G41" s="37">
        <v>215</v>
      </c>
      <c r="H41" s="37"/>
      <c r="I41" s="37">
        <v>527</v>
      </c>
      <c r="J41" s="37"/>
      <c r="K41" s="37"/>
      <c r="L41" s="375"/>
      <c r="S41" s="143"/>
      <c r="T41" s="191" t="s">
        <v>183</v>
      </c>
      <c r="U41" s="4"/>
      <c r="V41" s="4"/>
      <c r="W41" s="4"/>
      <c r="X41" s="4"/>
      <c r="Y41" s="4"/>
      <c r="Z41" s="4">
        <v>99</v>
      </c>
      <c r="AA41" s="4"/>
      <c r="AB41" s="4">
        <v>193</v>
      </c>
      <c r="AC41" s="189"/>
    </row>
    <row r="42" spans="3:29" x14ac:dyDescent="0.25">
      <c r="C42" s="191" t="s">
        <v>808</v>
      </c>
      <c r="D42" s="37"/>
      <c r="E42" s="37"/>
      <c r="F42" s="37"/>
      <c r="G42" s="37">
        <v>42737</v>
      </c>
      <c r="H42" s="37"/>
      <c r="I42" s="37">
        <v>12657</v>
      </c>
      <c r="J42" s="37"/>
      <c r="K42" s="37">
        <v>1330</v>
      </c>
      <c r="L42" s="375"/>
      <c r="M42" s="41"/>
      <c r="S42" s="143"/>
      <c r="T42" s="191" t="s">
        <v>549</v>
      </c>
      <c r="U42" s="4"/>
      <c r="V42" s="4"/>
      <c r="W42" s="4"/>
      <c r="X42" s="4"/>
      <c r="Y42" s="4"/>
      <c r="Z42" s="4"/>
      <c r="AA42" s="4"/>
      <c r="AB42" s="4"/>
      <c r="AC42" s="189"/>
    </row>
    <row r="43" spans="3:29" x14ac:dyDescent="0.25">
      <c r="C43" s="191" t="s">
        <v>547</v>
      </c>
      <c r="D43" s="37"/>
      <c r="E43" s="37"/>
      <c r="F43" s="37"/>
      <c r="G43" s="37"/>
      <c r="H43" s="37"/>
      <c r="I43" s="37"/>
      <c r="J43" s="37"/>
      <c r="K43" s="37"/>
      <c r="L43" s="375"/>
      <c r="S43" s="143"/>
      <c r="T43" s="191" t="s">
        <v>550</v>
      </c>
      <c r="U43" s="4"/>
      <c r="V43" s="4"/>
      <c r="W43" s="4"/>
      <c r="X43" s="4"/>
      <c r="Y43" s="4"/>
      <c r="Z43" s="4">
        <v>19</v>
      </c>
      <c r="AA43" s="4"/>
      <c r="AB43" s="4"/>
      <c r="AC43" s="189"/>
    </row>
    <row r="44" spans="3:29" x14ac:dyDescent="0.25">
      <c r="C44" s="191" t="s">
        <v>548</v>
      </c>
      <c r="D44" s="37"/>
      <c r="E44" s="37"/>
      <c r="F44" s="37"/>
      <c r="G44" s="37"/>
      <c r="H44" s="37"/>
      <c r="I44" s="37"/>
      <c r="J44" s="37"/>
      <c r="K44" s="37">
        <v>6235</v>
      </c>
      <c r="L44" s="375"/>
      <c r="S44" s="143"/>
      <c r="T44" s="192" t="s">
        <v>551</v>
      </c>
      <c r="U44" s="173"/>
      <c r="V44" s="173"/>
      <c r="W44" s="173"/>
      <c r="X44" s="173"/>
      <c r="Y44" s="173"/>
      <c r="Z44" s="173"/>
      <c r="AA44" s="173"/>
      <c r="AB44" s="173"/>
      <c r="AC44" s="190"/>
    </row>
    <row r="45" spans="3:29" x14ac:dyDescent="0.25">
      <c r="C45" s="201" t="s">
        <v>809</v>
      </c>
      <c r="D45" s="37">
        <v>1821.6000000000001</v>
      </c>
      <c r="E45" s="37">
        <v>2684.4700000000003</v>
      </c>
      <c r="F45" s="37"/>
      <c r="G45" s="37"/>
      <c r="H45" s="37"/>
      <c r="I45" s="37"/>
      <c r="J45" s="37"/>
      <c r="K45" s="37"/>
      <c r="L45" s="375">
        <v>132.5</v>
      </c>
      <c r="S45" s="143"/>
    </row>
    <row r="46" spans="3:29" x14ac:dyDescent="0.25">
      <c r="C46" s="201" t="s">
        <v>810</v>
      </c>
      <c r="D46" s="37">
        <v>1490.3999999999999</v>
      </c>
      <c r="E46" s="37">
        <v>13106.529999999999</v>
      </c>
      <c r="F46" s="37"/>
      <c r="G46" s="37"/>
      <c r="H46" s="37">
        <v>49</v>
      </c>
      <c r="I46" s="37"/>
      <c r="J46" s="37"/>
      <c r="K46" s="37">
        <v>412</v>
      </c>
      <c r="L46" s="375">
        <v>397.5</v>
      </c>
      <c r="M46" s="30" t="s">
        <v>889</v>
      </c>
      <c r="S46" s="143"/>
    </row>
    <row r="47" spans="3:29" x14ac:dyDescent="0.25">
      <c r="C47" s="191" t="s">
        <v>183</v>
      </c>
      <c r="D47" s="37"/>
      <c r="E47" s="37"/>
      <c r="F47" s="37"/>
      <c r="G47" s="37"/>
      <c r="H47" s="37"/>
      <c r="I47" s="37">
        <v>99</v>
      </c>
      <c r="J47" s="37"/>
      <c r="K47" s="37">
        <v>193</v>
      </c>
      <c r="L47" s="375"/>
      <c r="S47" s="143"/>
    </row>
    <row r="48" spans="3:29" x14ac:dyDescent="0.25">
      <c r="C48" s="191" t="s">
        <v>549</v>
      </c>
      <c r="D48" s="37"/>
      <c r="E48" s="37"/>
      <c r="F48" s="37"/>
      <c r="G48" s="37"/>
      <c r="H48" s="37"/>
      <c r="I48" s="37"/>
      <c r="J48" s="37"/>
      <c r="K48" s="37"/>
      <c r="L48" s="375"/>
      <c r="S48" s="42"/>
    </row>
    <row r="49" spans="3:13" x14ac:dyDescent="0.25">
      <c r="C49" s="191" t="s">
        <v>550</v>
      </c>
      <c r="D49" s="37"/>
      <c r="E49" s="37"/>
      <c r="F49" s="37"/>
      <c r="G49" s="37"/>
      <c r="H49" s="37"/>
      <c r="I49" s="37">
        <v>38</v>
      </c>
      <c r="J49" s="37"/>
      <c r="K49" s="37"/>
      <c r="L49" s="375"/>
      <c r="M49">
        <v>19</v>
      </c>
    </row>
    <row r="50" spans="3:13" x14ac:dyDescent="0.25">
      <c r="C50" s="192" t="s">
        <v>551</v>
      </c>
      <c r="D50" s="335"/>
      <c r="E50" s="335"/>
      <c r="F50" s="335"/>
      <c r="G50" s="335"/>
      <c r="H50" s="335"/>
      <c r="I50" s="335"/>
      <c r="J50" s="335"/>
      <c r="K50" s="335"/>
      <c r="L50" s="376"/>
    </row>
    <row r="59" spans="3:13" x14ac:dyDescent="0.25">
      <c r="C59" s="191" t="s">
        <v>396</v>
      </c>
      <c r="D59" s="37"/>
      <c r="E59" s="37"/>
      <c r="F59" s="37"/>
      <c r="G59" s="37" t="e">
        <f>#REF!-G60</f>
        <v>#REF!</v>
      </c>
      <c r="H59" s="37"/>
      <c r="I59" s="37" t="e">
        <f>#REF!-I60</f>
        <v>#REF!</v>
      </c>
      <c r="J59" s="37"/>
      <c r="K59" s="37"/>
      <c r="L59" s="375"/>
    </row>
    <row r="60" spans="3:13" x14ac:dyDescent="0.25">
      <c r="C60" s="191" t="s">
        <v>396</v>
      </c>
      <c r="D60" s="37"/>
      <c r="E60" s="37"/>
      <c r="F60" s="37"/>
      <c r="G60" s="37" t="e">
        <f>0.005*#REF!</f>
        <v>#REF!</v>
      </c>
      <c r="H60" s="37"/>
      <c r="I60" s="37" t="e">
        <f>0.015*#REF!</f>
        <v>#REF!</v>
      </c>
      <c r="J60" s="37"/>
      <c r="K60" s="37"/>
      <c r="L60" s="375"/>
    </row>
    <row r="62" spans="3:13" x14ac:dyDescent="0.25">
      <c r="C62" s="191" t="s">
        <v>395</v>
      </c>
      <c r="D62" s="37" t="e">
        <f>#REF!-D63</f>
        <v>#REF!</v>
      </c>
      <c r="E62" s="37" t="e">
        <f>#REF!-E63</f>
        <v>#REF!</v>
      </c>
      <c r="F62" s="37" t="e">
        <f>#REF!-F63</f>
        <v>#REF!</v>
      </c>
      <c r="G62" s="37"/>
      <c r="H62" s="37"/>
      <c r="I62" s="37" t="e">
        <f>#REF!-I63</f>
        <v>#REF!</v>
      </c>
      <c r="J62" s="37"/>
      <c r="K62" s="37"/>
      <c r="L62" s="375"/>
    </row>
    <row r="63" spans="3:13" x14ac:dyDescent="0.25">
      <c r="C63" s="191" t="s">
        <v>395</v>
      </c>
      <c r="D63" s="37" t="e">
        <f>0.2*#REF!</f>
        <v>#REF!</v>
      </c>
      <c r="E63" s="37" t="e">
        <f>0.029*#REF!</f>
        <v>#REF!</v>
      </c>
      <c r="F63" s="37" t="e">
        <f>0.157*#REF!</f>
        <v>#REF!</v>
      </c>
      <c r="G63" s="37"/>
      <c r="H63" s="37"/>
      <c r="I63" s="37" t="e">
        <f>0.015*#REF!</f>
        <v>#REF!</v>
      </c>
      <c r="J63" s="37"/>
      <c r="K63" s="37"/>
      <c r="L63" s="375"/>
    </row>
    <row r="65" spans="3:12" x14ac:dyDescent="0.25">
      <c r="C65" s="191" t="s">
        <v>8</v>
      </c>
      <c r="D65" s="37"/>
      <c r="E65" s="37"/>
      <c r="F65" s="37"/>
      <c r="G65" s="37"/>
      <c r="H65" s="37"/>
      <c r="I65" s="37"/>
      <c r="J65" s="37"/>
      <c r="K65" s="37" t="e">
        <f>#REF!-K66</f>
        <v>#REF!</v>
      </c>
      <c r="L65" s="375"/>
    </row>
    <row r="66" spans="3:12" x14ac:dyDescent="0.25">
      <c r="C66" s="191" t="s">
        <v>8</v>
      </c>
      <c r="D66" s="37"/>
      <c r="E66" s="37"/>
      <c r="F66" s="37"/>
      <c r="G66" s="37"/>
      <c r="H66" s="37"/>
      <c r="I66" s="37"/>
      <c r="J66" s="37"/>
      <c r="K66" s="37" t="e">
        <f>0.0585*#REF!</f>
        <v>#REF!</v>
      </c>
      <c r="L66" s="375"/>
    </row>
    <row r="68" spans="3:12" x14ac:dyDescent="0.25">
      <c r="C68" s="191" t="s">
        <v>356</v>
      </c>
      <c r="D68" s="37"/>
      <c r="E68" s="37"/>
      <c r="F68" s="37"/>
      <c r="G68" s="37"/>
      <c r="H68" s="37"/>
      <c r="I68" s="37">
        <f>0.5*I16</f>
        <v>394.5</v>
      </c>
      <c r="J68" s="37"/>
      <c r="K68" s="37"/>
      <c r="L68" s="375"/>
    </row>
    <row r="69" spans="3:12" x14ac:dyDescent="0.25">
      <c r="C69" s="191" t="s">
        <v>356</v>
      </c>
      <c r="D69" s="37"/>
      <c r="E69" s="37"/>
      <c r="F69" s="37"/>
      <c r="G69" s="37"/>
      <c r="H69" s="37"/>
      <c r="I69" s="37">
        <f>0.3*I16</f>
        <v>236.7</v>
      </c>
      <c r="J69" s="37"/>
      <c r="K69" s="37"/>
      <c r="L69" s="375"/>
    </row>
    <row r="70" spans="3:12" x14ac:dyDescent="0.25">
      <c r="C70" s="191" t="s">
        <v>356</v>
      </c>
      <c r="D70" s="37"/>
      <c r="E70" s="37"/>
      <c r="F70" s="37"/>
      <c r="G70" s="37"/>
      <c r="H70" s="37"/>
      <c r="I70" s="37">
        <f>0.2*I16</f>
        <v>157.80000000000001</v>
      </c>
      <c r="J70" s="37"/>
      <c r="K70" s="37"/>
      <c r="L70" s="375"/>
    </row>
  </sheetData>
  <pageMargins left="0.75" right="0.75" top="1" bottom="1" header="0.5" footer="0.5"/>
  <pageSetup paperSize="9" orientation="portrait"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2:N50"/>
  <sheetViews>
    <sheetView workbookViewId="0">
      <selection activeCell="L34" sqref="L34"/>
    </sheetView>
  </sheetViews>
  <sheetFormatPr defaultRowHeight="13.2" x14ac:dyDescent="0.25"/>
  <cols>
    <col min="4" max="4" width="15.88671875" bestFit="1" customWidth="1"/>
    <col min="5" max="5" width="13.5546875" bestFit="1" customWidth="1"/>
    <col min="6" max="6" width="15.5546875" bestFit="1" customWidth="1"/>
    <col min="7" max="7" width="13.5546875" bestFit="1" customWidth="1"/>
    <col min="8" max="10" width="10.88671875" bestFit="1" customWidth="1"/>
    <col min="13" max="13" width="25" bestFit="1" customWidth="1"/>
  </cols>
  <sheetData>
    <row r="2" spans="4:10" ht="13.8" thickBot="1" x14ac:dyDescent="0.3">
      <c r="D2" s="1" t="s">
        <v>569</v>
      </c>
      <c r="E2" s="30" t="s">
        <v>570</v>
      </c>
    </row>
    <row r="3" spans="4:10" x14ac:dyDescent="0.25">
      <c r="D3" s="255"/>
      <c r="E3" s="256" t="s">
        <v>563</v>
      </c>
      <c r="F3" s="256" t="s">
        <v>564</v>
      </c>
      <c r="G3" s="256" t="s">
        <v>565</v>
      </c>
      <c r="H3" s="256" t="s">
        <v>566</v>
      </c>
      <c r="I3" s="256" t="s">
        <v>567</v>
      </c>
      <c r="J3" s="257" t="s">
        <v>568</v>
      </c>
    </row>
    <row r="4" spans="4:10" x14ac:dyDescent="0.25">
      <c r="D4" s="193" t="s">
        <v>1</v>
      </c>
      <c r="E4" s="4"/>
      <c r="F4" s="4"/>
      <c r="G4" s="4"/>
      <c r="H4" s="4"/>
      <c r="I4" s="4"/>
      <c r="J4" s="253"/>
    </row>
    <row r="5" spans="4:10" x14ac:dyDescent="0.25">
      <c r="D5" s="193" t="s">
        <v>218</v>
      </c>
      <c r="E5" s="4"/>
      <c r="F5" s="4"/>
      <c r="G5" s="4"/>
      <c r="H5" s="4"/>
      <c r="I5" s="4"/>
      <c r="J5" s="253"/>
    </row>
    <row r="6" spans="4:10" x14ac:dyDescent="0.25">
      <c r="D6" s="193" t="s">
        <v>554</v>
      </c>
      <c r="E6" s="4"/>
      <c r="F6" s="4"/>
      <c r="G6" s="4"/>
      <c r="H6" s="4"/>
      <c r="I6" s="4">
        <v>11</v>
      </c>
      <c r="J6" s="253"/>
    </row>
    <row r="7" spans="4:10" x14ac:dyDescent="0.25">
      <c r="D7" s="193" t="s">
        <v>537</v>
      </c>
      <c r="E7" s="4"/>
      <c r="F7" s="4"/>
      <c r="G7" s="4"/>
      <c r="H7" s="4"/>
      <c r="I7" s="4"/>
      <c r="J7" s="253"/>
    </row>
    <row r="8" spans="4:10" x14ac:dyDescent="0.25">
      <c r="D8" s="193" t="s">
        <v>538</v>
      </c>
      <c r="E8" s="4"/>
      <c r="F8" s="4"/>
      <c r="G8" s="4"/>
      <c r="H8" s="4"/>
      <c r="I8" s="4">
        <v>2395</v>
      </c>
      <c r="J8" s="253"/>
    </row>
    <row r="9" spans="4:10" x14ac:dyDescent="0.25">
      <c r="D9" s="193" t="s">
        <v>94</v>
      </c>
      <c r="E9" s="4"/>
      <c r="F9" s="4"/>
      <c r="G9" s="4"/>
      <c r="H9" s="4"/>
      <c r="I9" s="4"/>
      <c r="J9" s="253"/>
    </row>
    <row r="10" spans="4:10" x14ac:dyDescent="0.25">
      <c r="D10" s="193" t="s">
        <v>221</v>
      </c>
      <c r="E10" s="4"/>
      <c r="F10" s="4"/>
      <c r="G10" s="4"/>
      <c r="H10" s="4"/>
      <c r="I10" s="4"/>
      <c r="J10" s="253"/>
    </row>
    <row r="11" spans="4:10" x14ac:dyDescent="0.25">
      <c r="D11" s="193" t="s">
        <v>555</v>
      </c>
      <c r="E11" s="4"/>
      <c r="F11" s="4"/>
      <c r="G11" s="4"/>
      <c r="H11" s="4"/>
      <c r="I11" s="4">
        <v>800</v>
      </c>
      <c r="J11" s="253"/>
    </row>
    <row r="12" spans="4:10" x14ac:dyDescent="0.25">
      <c r="D12" s="193" t="s">
        <v>220</v>
      </c>
      <c r="E12" s="4"/>
      <c r="F12" s="4"/>
      <c r="G12" s="4"/>
      <c r="H12" s="4"/>
      <c r="I12" s="4"/>
      <c r="J12" s="253"/>
    </row>
    <row r="13" spans="4:10" x14ac:dyDescent="0.25">
      <c r="D13" s="193" t="s">
        <v>222</v>
      </c>
      <c r="E13" s="4"/>
      <c r="F13" s="4"/>
      <c r="G13" s="4"/>
      <c r="H13" s="4"/>
      <c r="I13" s="4"/>
      <c r="J13" s="253"/>
    </row>
    <row r="14" spans="4:10" x14ac:dyDescent="0.25">
      <c r="D14" s="193" t="s">
        <v>223</v>
      </c>
      <c r="E14" s="4"/>
      <c r="F14" s="4"/>
      <c r="G14" s="4"/>
      <c r="H14" s="4"/>
      <c r="I14" s="4">
        <v>1328</v>
      </c>
      <c r="J14" s="253"/>
    </row>
    <row r="15" spans="4:10" x14ac:dyDescent="0.25">
      <c r="D15" s="193" t="s">
        <v>556</v>
      </c>
      <c r="E15" s="4"/>
      <c r="F15" s="4"/>
      <c r="G15" s="4"/>
      <c r="H15" s="4">
        <v>37</v>
      </c>
      <c r="I15" s="4">
        <v>37</v>
      </c>
      <c r="J15" s="253">
        <v>37</v>
      </c>
    </row>
    <row r="16" spans="4:10" x14ac:dyDescent="0.25">
      <c r="D16" s="193" t="s">
        <v>539</v>
      </c>
      <c r="E16" s="4"/>
      <c r="F16" s="4"/>
      <c r="G16" s="4"/>
      <c r="H16" s="4"/>
      <c r="I16" s="4"/>
      <c r="J16" s="253"/>
    </row>
    <row r="17" spans="4:14" x14ac:dyDescent="0.25">
      <c r="D17" s="193" t="s">
        <v>540</v>
      </c>
      <c r="E17" s="4"/>
      <c r="F17" s="4"/>
      <c r="G17" s="4"/>
      <c r="H17" s="4"/>
      <c r="I17" s="4"/>
      <c r="J17" s="253"/>
    </row>
    <row r="18" spans="4:14" x14ac:dyDescent="0.25">
      <c r="D18" s="193" t="s">
        <v>356</v>
      </c>
      <c r="E18" s="4"/>
      <c r="F18" s="4"/>
      <c r="G18" s="4"/>
      <c r="H18" s="4">
        <v>1578</v>
      </c>
      <c r="I18" s="4"/>
      <c r="J18" s="253">
        <v>1578</v>
      </c>
    </row>
    <row r="19" spans="4:14" x14ac:dyDescent="0.25">
      <c r="D19" s="193" t="s">
        <v>4</v>
      </c>
      <c r="E19" s="4"/>
      <c r="F19" s="4"/>
      <c r="G19" s="4"/>
      <c r="H19" s="4"/>
      <c r="I19" s="4"/>
      <c r="J19" s="253"/>
    </row>
    <row r="20" spans="4:14" x14ac:dyDescent="0.25">
      <c r="D20" s="193" t="s">
        <v>173</v>
      </c>
      <c r="E20" s="4"/>
      <c r="F20" s="4"/>
      <c r="G20" s="4"/>
      <c r="H20" s="4">
        <v>229</v>
      </c>
      <c r="I20" s="4">
        <v>862</v>
      </c>
      <c r="J20" s="253">
        <v>229</v>
      </c>
    </row>
    <row r="21" spans="4:14" x14ac:dyDescent="0.25">
      <c r="D21" s="193" t="s">
        <v>5</v>
      </c>
      <c r="E21" s="4"/>
      <c r="F21" s="4"/>
      <c r="G21" s="4"/>
      <c r="H21" s="4"/>
      <c r="I21" s="4"/>
      <c r="J21" s="253"/>
    </row>
    <row r="22" spans="4:14" x14ac:dyDescent="0.25">
      <c r="D22" s="193" t="s">
        <v>6</v>
      </c>
      <c r="E22" s="4"/>
      <c r="F22" s="4"/>
      <c r="G22" s="4"/>
      <c r="H22" s="4">
        <v>119</v>
      </c>
      <c r="I22" s="4"/>
      <c r="J22" s="253">
        <v>119</v>
      </c>
    </row>
    <row r="23" spans="4:14" x14ac:dyDescent="0.25">
      <c r="D23" s="193" t="s">
        <v>541</v>
      </c>
      <c r="E23" s="4"/>
      <c r="F23" s="4"/>
      <c r="G23" s="4"/>
      <c r="H23" s="4"/>
      <c r="I23" s="4"/>
      <c r="J23" s="253"/>
    </row>
    <row r="24" spans="4:14" x14ac:dyDescent="0.25">
      <c r="D24" s="193" t="s">
        <v>224</v>
      </c>
      <c r="E24" s="4"/>
      <c r="F24" s="4"/>
      <c r="G24" s="4"/>
      <c r="H24" s="4">
        <v>20</v>
      </c>
      <c r="I24" s="4">
        <v>10</v>
      </c>
      <c r="J24" s="253">
        <v>20</v>
      </c>
    </row>
    <row r="25" spans="4:14" x14ac:dyDescent="0.25">
      <c r="D25" s="193" t="s">
        <v>7</v>
      </c>
      <c r="E25" s="373">
        <f>$N$25*$N$26/1000</f>
        <v>205.96199999999999</v>
      </c>
      <c r="F25" s="373">
        <f t="shared" ref="F25:G25" si="0">$N$25*$N$26/1000</f>
        <v>205.96199999999999</v>
      </c>
      <c r="G25" s="373">
        <f t="shared" si="0"/>
        <v>205.96199999999999</v>
      </c>
      <c r="H25" s="4"/>
      <c r="I25" s="4"/>
      <c r="J25" s="253"/>
      <c r="M25" t="s">
        <v>776</v>
      </c>
      <c r="N25">
        <v>6</v>
      </c>
    </row>
    <row r="26" spans="4:14" x14ac:dyDescent="0.25">
      <c r="D26" s="193" t="s">
        <v>557</v>
      </c>
      <c r="E26" s="4"/>
      <c r="F26" s="4"/>
      <c r="G26" s="4"/>
      <c r="H26" s="4"/>
      <c r="I26" s="4">
        <v>0</v>
      </c>
      <c r="J26" s="253"/>
      <c r="M26" t="s">
        <v>777</v>
      </c>
      <c r="N26" s="4">
        <v>34327</v>
      </c>
    </row>
    <row r="27" spans="4:14" x14ac:dyDescent="0.25">
      <c r="D27" s="193" t="s">
        <v>542</v>
      </c>
      <c r="E27" s="4"/>
      <c r="F27" s="4"/>
      <c r="G27" s="4"/>
      <c r="H27" s="4">
        <v>6</v>
      </c>
      <c r="I27" s="4">
        <v>5</v>
      </c>
      <c r="J27" s="253">
        <v>6</v>
      </c>
    </row>
    <row r="28" spans="4:14" x14ac:dyDescent="0.25">
      <c r="D28" s="193" t="s">
        <v>543</v>
      </c>
      <c r="E28" s="4"/>
      <c r="F28" s="4"/>
      <c r="G28" s="4"/>
      <c r="H28" s="4"/>
      <c r="I28" s="4"/>
      <c r="J28" s="253"/>
    </row>
    <row r="29" spans="4:14" x14ac:dyDescent="0.25">
      <c r="D29" s="193" t="s">
        <v>8</v>
      </c>
      <c r="E29" s="4"/>
      <c r="F29" s="4"/>
      <c r="G29" s="4"/>
      <c r="H29" s="4"/>
      <c r="I29" s="4">
        <v>4243</v>
      </c>
      <c r="J29" s="253"/>
    </row>
    <row r="30" spans="4:14" x14ac:dyDescent="0.25">
      <c r="D30" s="193" t="s">
        <v>9</v>
      </c>
      <c r="E30" s="4"/>
      <c r="F30" s="4"/>
      <c r="G30" s="4"/>
      <c r="H30" s="4"/>
      <c r="I30" s="4">
        <v>7</v>
      </c>
      <c r="J30" s="253"/>
    </row>
    <row r="31" spans="4:14" x14ac:dyDescent="0.25">
      <c r="D31" s="193" t="s">
        <v>544</v>
      </c>
      <c r="E31" s="4"/>
      <c r="F31" s="4"/>
      <c r="G31" s="4"/>
      <c r="H31" s="4">
        <v>1323</v>
      </c>
      <c r="I31" s="4">
        <v>214</v>
      </c>
      <c r="J31" s="253">
        <v>1323</v>
      </c>
    </row>
    <row r="32" spans="4:14" x14ac:dyDescent="0.25">
      <c r="D32" s="193" t="s">
        <v>10</v>
      </c>
      <c r="E32" s="4"/>
      <c r="F32" s="4"/>
      <c r="G32" s="4"/>
      <c r="H32" s="4">
        <v>0</v>
      </c>
      <c r="I32" s="4">
        <v>0</v>
      </c>
      <c r="J32" s="253">
        <v>0</v>
      </c>
    </row>
    <row r="33" spans="4:10" x14ac:dyDescent="0.25">
      <c r="D33" s="193" t="s">
        <v>558</v>
      </c>
      <c r="E33" s="4"/>
      <c r="F33" s="4"/>
      <c r="G33" s="4"/>
      <c r="H33" s="4"/>
      <c r="I33" s="4">
        <v>5</v>
      </c>
      <c r="J33" s="253"/>
    </row>
    <row r="34" spans="4:10" x14ac:dyDescent="0.25">
      <c r="D34" s="193" t="s">
        <v>545</v>
      </c>
      <c r="E34" s="4"/>
      <c r="F34" s="4"/>
      <c r="G34" s="4"/>
      <c r="H34" s="4">
        <v>11</v>
      </c>
      <c r="I34" s="4"/>
      <c r="J34" s="253">
        <v>11</v>
      </c>
    </row>
    <row r="35" spans="4:10" x14ac:dyDescent="0.25">
      <c r="D35" s="193" t="s">
        <v>226</v>
      </c>
      <c r="E35" s="4">
        <v>156</v>
      </c>
      <c r="F35" s="4">
        <v>156</v>
      </c>
      <c r="G35" s="4">
        <v>156</v>
      </c>
      <c r="H35" s="4">
        <v>199</v>
      </c>
      <c r="I35" s="4"/>
      <c r="J35" s="253">
        <v>332</v>
      </c>
    </row>
    <row r="36" spans="4:10" x14ac:dyDescent="0.25">
      <c r="D36" s="193" t="s">
        <v>559</v>
      </c>
      <c r="E36" s="4"/>
      <c r="F36" s="4"/>
      <c r="G36" s="4"/>
      <c r="H36" s="4"/>
      <c r="I36" s="4">
        <v>6</v>
      </c>
      <c r="J36" s="253"/>
    </row>
    <row r="37" spans="4:10" x14ac:dyDescent="0.25">
      <c r="D37" s="193" t="s">
        <v>546</v>
      </c>
      <c r="E37" s="4"/>
      <c r="F37" s="4"/>
      <c r="G37" s="4"/>
      <c r="H37" s="4"/>
      <c r="I37" s="4"/>
      <c r="J37" s="253"/>
    </row>
    <row r="38" spans="4:10" x14ac:dyDescent="0.25">
      <c r="D38" s="193" t="s">
        <v>230</v>
      </c>
      <c r="E38" s="4"/>
      <c r="F38" s="4"/>
      <c r="G38" s="4"/>
      <c r="H38" s="4"/>
      <c r="I38" s="4"/>
      <c r="J38" s="253"/>
    </row>
    <row r="39" spans="4:10" x14ac:dyDescent="0.25">
      <c r="D39" s="193" t="s">
        <v>395</v>
      </c>
      <c r="E39" s="4">
        <v>3718</v>
      </c>
      <c r="F39" s="4">
        <v>26228</v>
      </c>
      <c r="G39" s="4">
        <v>19095</v>
      </c>
      <c r="H39" s="4">
        <v>19783</v>
      </c>
      <c r="I39" s="4">
        <v>11927</v>
      </c>
      <c r="J39" s="253">
        <v>19783</v>
      </c>
    </row>
    <row r="40" spans="4:10" x14ac:dyDescent="0.25">
      <c r="D40" s="193" t="s">
        <v>560</v>
      </c>
      <c r="E40" s="4"/>
      <c r="F40" s="4"/>
      <c r="G40" s="4"/>
      <c r="H40" s="4">
        <v>916</v>
      </c>
      <c r="I40" s="4">
        <v>84</v>
      </c>
      <c r="J40" s="253">
        <v>916</v>
      </c>
    </row>
    <row r="41" spans="4:10" x14ac:dyDescent="0.25">
      <c r="D41" s="193" t="s">
        <v>12</v>
      </c>
      <c r="E41" s="4"/>
      <c r="F41" s="4"/>
      <c r="G41" s="4"/>
      <c r="H41" s="4"/>
      <c r="I41" s="4"/>
      <c r="J41" s="253"/>
    </row>
    <row r="42" spans="4:10" x14ac:dyDescent="0.25">
      <c r="D42" s="193" t="s">
        <v>396</v>
      </c>
      <c r="E42" s="4">
        <v>42952</v>
      </c>
      <c r="F42" s="4">
        <v>42952</v>
      </c>
      <c r="G42" s="4">
        <v>42952</v>
      </c>
      <c r="H42" s="4">
        <v>13184</v>
      </c>
      <c r="I42" s="4">
        <v>1330</v>
      </c>
      <c r="J42" s="253">
        <v>13184</v>
      </c>
    </row>
    <row r="43" spans="4:10" x14ac:dyDescent="0.25">
      <c r="D43" s="193" t="s">
        <v>547</v>
      </c>
      <c r="E43" s="4"/>
      <c r="F43" s="4"/>
      <c r="G43" s="4"/>
      <c r="H43" s="4"/>
      <c r="I43" s="4"/>
      <c r="J43" s="253"/>
    </row>
    <row r="44" spans="4:10" x14ac:dyDescent="0.25">
      <c r="D44" s="193" t="s">
        <v>13</v>
      </c>
      <c r="E44" s="4"/>
      <c r="F44" s="4"/>
      <c r="G44" s="4"/>
      <c r="H44" s="4"/>
      <c r="I44" s="4">
        <v>750</v>
      </c>
      <c r="J44" s="253"/>
    </row>
    <row r="45" spans="4:10" x14ac:dyDescent="0.25">
      <c r="D45" s="193" t="s">
        <v>548</v>
      </c>
      <c r="E45" s="4"/>
      <c r="F45" s="4"/>
      <c r="G45" s="4"/>
      <c r="H45" s="4"/>
      <c r="I45" s="4">
        <v>6235</v>
      </c>
      <c r="J45" s="253"/>
    </row>
    <row r="46" spans="4:10" x14ac:dyDescent="0.25">
      <c r="D46" s="193" t="s">
        <v>182</v>
      </c>
      <c r="E46" s="4">
        <v>3312</v>
      </c>
      <c r="F46" s="4">
        <v>15791</v>
      </c>
      <c r="G46" s="4"/>
      <c r="H46" s="4"/>
      <c r="I46" s="4">
        <v>412</v>
      </c>
      <c r="J46" s="253">
        <v>530</v>
      </c>
    </row>
    <row r="47" spans="4:10" x14ac:dyDescent="0.25">
      <c r="D47" s="193" t="s">
        <v>183</v>
      </c>
      <c r="E47" s="4"/>
      <c r="F47" s="4"/>
      <c r="G47" s="4"/>
      <c r="H47" s="4">
        <v>99</v>
      </c>
      <c r="I47" s="4">
        <v>193</v>
      </c>
      <c r="J47" s="253">
        <v>99</v>
      </c>
    </row>
    <row r="48" spans="4:10" x14ac:dyDescent="0.25">
      <c r="D48" s="193" t="s">
        <v>549</v>
      </c>
      <c r="E48" s="4"/>
      <c r="F48" s="4"/>
      <c r="G48" s="4"/>
      <c r="H48" s="4"/>
      <c r="I48" s="4"/>
      <c r="J48" s="253"/>
    </row>
    <row r="49" spans="4:10" x14ac:dyDescent="0.25">
      <c r="D49" s="193" t="s">
        <v>550</v>
      </c>
      <c r="E49" s="4"/>
      <c r="F49" s="4"/>
      <c r="G49" s="4"/>
      <c r="H49" s="4">
        <v>19</v>
      </c>
      <c r="I49" s="4"/>
      <c r="J49" s="253">
        <v>19</v>
      </c>
    </row>
    <row r="50" spans="4:10" ht="13.8" thickBot="1" x14ac:dyDescent="0.3">
      <c r="D50" s="194" t="s">
        <v>551</v>
      </c>
      <c r="E50" s="166"/>
      <c r="F50" s="166"/>
      <c r="G50" s="166"/>
      <c r="H50" s="166"/>
      <c r="I50" s="166"/>
      <c r="J50" s="254"/>
    </row>
  </sheetData>
  <pageMargins left="0.7" right="0.7" top="0.75" bottom="0.75" header="0.3" footer="0.3"/>
  <pageSetup paperSize="9" orientation="portrait" verticalDpi="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K236"/>
  <sheetViews>
    <sheetView workbookViewId="0">
      <selection activeCell="C10" sqref="C10"/>
    </sheetView>
  </sheetViews>
  <sheetFormatPr defaultRowHeight="13.2" x14ac:dyDescent="0.25"/>
  <cols>
    <col min="2" max="2" width="10.44140625" bestFit="1" customWidth="1"/>
    <col min="3" max="3" width="12.88671875" customWidth="1"/>
    <col min="4" max="4" width="16.88671875" style="41" customWidth="1"/>
    <col min="5" max="12" width="12.44140625" style="41" customWidth="1"/>
    <col min="13" max="13" width="16.88671875" customWidth="1"/>
    <col min="14" max="14" width="12.5546875" bestFit="1" customWidth="1"/>
    <col min="15" max="15" width="11.5546875" bestFit="1" customWidth="1"/>
    <col min="16" max="16" width="13.5546875" customWidth="1"/>
    <col min="17" max="17" width="17" customWidth="1"/>
    <col min="18" max="18" width="11.44140625" customWidth="1"/>
    <col min="19" max="19" width="11.109375" customWidth="1"/>
    <col min="21" max="21" width="10.109375" bestFit="1" customWidth="1"/>
    <col min="23" max="23" width="11" customWidth="1"/>
    <col min="24" max="24" width="10.5546875" customWidth="1"/>
    <col min="25" max="25" width="12.109375" customWidth="1"/>
    <col min="26" max="26" width="10.44140625" customWidth="1"/>
    <col min="27" max="27" width="11.109375" customWidth="1"/>
    <col min="28" max="28" width="11.44140625" customWidth="1"/>
    <col min="29" max="29" width="12.5546875" bestFit="1" customWidth="1"/>
    <col min="30" max="30" width="9.109375" style="11"/>
    <col min="32" max="32" width="11.44140625" customWidth="1"/>
    <col min="33" max="33" width="10.44140625" customWidth="1"/>
    <col min="34" max="35" width="10.5546875" customWidth="1"/>
    <col min="36" max="36" width="10.44140625" customWidth="1"/>
    <col min="37" max="37" width="11" customWidth="1"/>
    <col min="38" max="38" width="9.109375" style="11"/>
    <col min="40" max="40" width="10.109375" customWidth="1"/>
    <col min="61" max="61" width="10.5546875" customWidth="1"/>
  </cols>
  <sheetData>
    <row r="1" spans="1:52" x14ac:dyDescent="0.25">
      <c r="C1" s="2" t="s">
        <v>85</v>
      </c>
      <c r="D1" s="39" t="s">
        <v>261</v>
      </c>
      <c r="E1" s="113" t="s">
        <v>277</v>
      </c>
      <c r="F1" s="39"/>
      <c r="G1" s="39"/>
      <c r="H1" s="39"/>
      <c r="I1" s="39"/>
      <c r="J1" s="39"/>
      <c r="K1" s="39"/>
      <c r="L1" s="39"/>
      <c r="M1" s="2" t="s">
        <v>86</v>
      </c>
      <c r="N1" s="2" t="s">
        <v>87</v>
      </c>
      <c r="P1" s="152"/>
      <c r="Q1" s="30" t="s">
        <v>383</v>
      </c>
      <c r="AD1" s="57" t="s">
        <v>375</v>
      </c>
      <c r="AL1" s="57" t="s">
        <v>382</v>
      </c>
      <c r="AT1" s="30" t="s">
        <v>376</v>
      </c>
    </row>
    <row r="2" spans="1:52" ht="13.8" thickBot="1" x14ac:dyDescent="0.3">
      <c r="C2" s="2">
        <v>2009</v>
      </c>
      <c r="D2" s="40" t="s">
        <v>22</v>
      </c>
      <c r="E2" t="s">
        <v>215</v>
      </c>
      <c r="F2"/>
      <c r="G2"/>
      <c r="H2"/>
      <c r="I2"/>
      <c r="J2"/>
      <c r="K2"/>
      <c r="L2"/>
      <c r="M2" s="3" t="s">
        <v>84</v>
      </c>
      <c r="V2" s="109" t="s">
        <v>374</v>
      </c>
      <c r="Y2" t="s">
        <v>215</v>
      </c>
      <c r="AL2" s="11" t="s">
        <v>260</v>
      </c>
      <c r="AM2">
        <v>0.25</v>
      </c>
    </row>
    <row r="3" spans="1:52" ht="13.8" thickBot="1" x14ac:dyDescent="0.3">
      <c r="B3" s="3" t="s">
        <v>26</v>
      </c>
      <c r="C3" s="296" t="s">
        <v>355</v>
      </c>
      <c r="D3" s="81"/>
      <c r="E3" s="81" t="s">
        <v>164</v>
      </c>
      <c r="F3" s="81" t="s">
        <v>232</v>
      </c>
      <c r="G3" s="81" t="s">
        <v>162</v>
      </c>
      <c r="H3" s="81" t="s">
        <v>165</v>
      </c>
      <c r="I3" s="81" t="s">
        <v>161</v>
      </c>
      <c r="J3" s="81" t="s">
        <v>163</v>
      </c>
      <c r="K3" s="30"/>
      <c r="L3"/>
      <c r="M3" s="272"/>
      <c r="N3" s="275" t="s">
        <v>563</v>
      </c>
      <c r="O3" s="275" t="s">
        <v>564</v>
      </c>
      <c r="P3" s="275" t="s">
        <v>565</v>
      </c>
      <c r="Q3" s="275" t="s">
        <v>566</v>
      </c>
      <c r="R3" s="275" t="s">
        <v>567</v>
      </c>
      <c r="S3" s="276" t="s">
        <v>568</v>
      </c>
      <c r="V3" s="92"/>
      <c r="W3" s="93" t="s">
        <v>164</v>
      </c>
      <c r="X3" s="93" t="s">
        <v>232</v>
      </c>
      <c r="Y3" s="93" t="s">
        <v>162</v>
      </c>
      <c r="Z3" s="93" t="s">
        <v>165</v>
      </c>
      <c r="AA3" s="93" t="s">
        <v>161</v>
      </c>
      <c r="AB3" s="94" t="s">
        <v>163</v>
      </c>
      <c r="AD3" s="92"/>
      <c r="AE3" s="93" t="s">
        <v>164</v>
      </c>
      <c r="AF3" s="93" t="s">
        <v>232</v>
      </c>
      <c r="AG3" s="93" t="s">
        <v>162</v>
      </c>
      <c r="AH3" s="93" t="s">
        <v>165</v>
      </c>
      <c r="AI3" s="93" t="s">
        <v>161</v>
      </c>
      <c r="AJ3" s="94" t="s">
        <v>163</v>
      </c>
      <c r="AL3" s="92"/>
      <c r="AM3" s="93" t="s">
        <v>164</v>
      </c>
      <c r="AN3" s="93" t="s">
        <v>232</v>
      </c>
      <c r="AO3" s="93" t="s">
        <v>162</v>
      </c>
      <c r="AP3" s="93" t="s">
        <v>165</v>
      </c>
      <c r="AQ3" s="93" t="s">
        <v>161</v>
      </c>
      <c r="AR3" s="94" t="s">
        <v>163</v>
      </c>
      <c r="AT3" s="92"/>
      <c r="AU3" s="93" t="s">
        <v>164</v>
      </c>
      <c r="AV3" s="93" t="s">
        <v>232</v>
      </c>
      <c r="AW3" s="93" t="s">
        <v>162</v>
      </c>
      <c r="AX3" s="93" t="s">
        <v>165</v>
      </c>
      <c r="AY3" s="93" t="s">
        <v>161</v>
      </c>
      <c r="AZ3" s="94" t="s">
        <v>163</v>
      </c>
    </row>
    <row r="4" spans="1:52" x14ac:dyDescent="0.25">
      <c r="A4">
        <v>1</v>
      </c>
      <c r="B4" s="272"/>
      <c r="C4" s="150">
        <v>0</v>
      </c>
      <c r="D4" s="77" t="s">
        <v>1</v>
      </c>
      <c r="E4" s="143">
        <v>100000</v>
      </c>
      <c r="F4" s="143">
        <v>100000</v>
      </c>
      <c r="G4" s="143">
        <v>100000</v>
      </c>
      <c r="H4" s="143">
        <v>100000</v>
      </c>
      <c r="I4" s="143">
        <v>100000</v>
      </c>
      <c r="J4" s="143">
        <v>100000</v>
      </c>
      <c r="K4"/>
      <c r="L4"/>
      <c r="M4" s="273" t="s">
        <v>1</v>
      </c>
      <c r="N4" s="4"/>
      <c r="O4" s="4"/>
      <c r="P4" s="4"/>
      <c r="Q4" s="4"/>
      <c r="R4" s="4"/>
      <c r="S4" s="253"/>
      <c r="V4" s="77" t="s">
        <v>1</v>
      </c>
      <c r="W4" s="143">
        <v>100000</v>
      </c>
      <c r="X4" s="143">
        <v>100000</v>
      </c>
      <c r="Y4" s="143">
        <v>100000</v>
      </c>
      <c r="Z4" s="143">
        <v>100000</v>
      </c>
      <c r="AA4" s="143">
        <v>100000</v>
      </c>
      <c r="AB4" s="143">
        <v>100000</v>
      </c>
      <c r="AD4" s="77" t="s">
        <v>1</v>
      </c>
      <c r="AE4" s="11">
        <v>0</v>
      </c>
      <c r="AF4" s="11">
        <v>9.6890000000000001</v>
      </c>
      <c r="AG4" s="11">
        <v>31.683000000000003</v>
      </c>
      <c r="AH4" s="11">
        <v>0</v>
      </c>
      <c r="AI4" s="11">
        <v>0</v>
      </c>
      <c r="AJ4" s="11">
        <v>0</v>
      </c>
      <c r="AK4" s="91"/>
      <c r="AL4" s="95" t="s">
        <v>1</v>
      </c>
      <c r="AM4" s="96">
        <f t="shared" ref="AM4:AM43" si="0">AE4*(1+$AM$2)</f>
        <v>0</v>
      </c>
      <c r="AN4" s="96">
        <f t="shared" ref="AN4:AN43" si="1">AF4*(1+$AM$2)</f>
        <v>12.11125</v>
      </c>
      <c r="AO4" s="96">
        <f t="shared" ref="AO4:AO43" si="2">AG4*(1+$AM$2)</f>
        <v>39.603750000000005</v>
      </c>
      <c r="AP4" s="96">
        <f t="shared" ref="AP4:AP43" si="3">AH4*(1+$AM$2)</f>
        <v>0</v>
      </c>
      <c r="AQ4" s="96">
        <f t="shared" ref="AQ4:AQ43" si="4">AI4*(1+$AM$2)</f>
        <v>0</v>
      </c>
      <c r="AR4" s="97">
        <f t="shared" ref="AR4:AR43" si="5">AJ4*(1+$AM$2)</f>
        <v>0</v>
      </c>
      <c r="AT4" s="95" t="s">
        <v>1</v>
      </c>
      <c r="AU4" s="96">
        <f t="shared" ref="AU4:AU43" si="6">IF(E4=100000,AM4,E4)</f>
        <v>0</v>
      </c>
      <c r="AV4" s="96">
        <f t="shared" ref="AV4:AV43" si="7">IF(F4=100000,AN4,F4)</f>
        <v>12.11125</v>
      </c>
      <c r="AW4" s="96">
        <f t="shared" ref="AW4:AW43" si="8">IF(G4=100000,AO4,G4)</f>
        <v>39.603750000000005</v>
      </c>
      <c r="AX4" s="96">
        <f t="shared" ref="AX4:AX43" si="9">IF(H4=100000,AP4,H4)</f>
        <v>0</v>
      </c>
      <c r="AY4" s="96">
        <f t="shared" ref="AY4:AY43" si="10">IF(I4=100000,AQ4,I4)</f>
        <v>0</v>
      </c>
      <c r="AZ4" s="97">
        <f t="shared" ref="AZ4:AZ43" si="11">IF(J4=100000,AR4,J4)</f>
        <v>0</v>
      </c>
    </row>
    <row r="5" spans="1:52" x14ac:dyDescent="0.25">
      <c r="A5">
        <v>2</v>
      </c>
      <c r="B5" s="273" t="s">
        <v>1</v>
      </c>
      <c r="C5" s="150">
        <v>0</v>
      </c>
      <c r="D5" s="121" t="s">
        <v>218</v>
      </c>
      <c r="E5" s="143">
        <v>100000</v>
      </c>
      <c r="F5" s="143">
        <v>100000</v>
      </c>
      <c r="G5" s="143">
        <v>100000</v>
      </c>
      <c r="H5" s="143">
        <v>100000</v>
      </c>
      <c r="I5" s="143">
        <v>100000</v>
      </c>
      <c r="J5" s="143">
        <v>100000</v>
      </c>
      <c r="K5"/>
      <c r="L5"/>
      <c r="M5" s="273" t="s">
        <v>218</v>
      </c>
      <c r="N5" s="4"/>
      <c r="O5" s="4"/>
      <c r="P5" s="4"/>
      <c r="Q5" s="4"/>
      <c r="R5" s="4"/>
      <c r="S5" s="253"/>
      <c r="V5" s="121" t="s">
        <v>218</v>
      </c>
      <c r="W5" s="143">
        <v>100000</v>
      </c>
      <c r="X5" s="143">
        <v>100000</v>
      </c>
      <c r="Y5" s="143">
        <v>100000</v>
      </c>
      <c r="Z5" s="143">
        <v>100000</v>
      </c>
      <c r="AA5" s="143">
        <v>100000</v>
      </c>
      <c r="AB5" s="143">
        <v>100000</v>
      </c>
      <c r="AD5" s="121" t="s">
        <v>218</v>
      </c>
      <c r="AE5" s="11">
        <v>25.302</v>
      </c>
      <c r="AF5" s="11">
        <v>170.42600000000002</v>
      </c>
      <c r="AG5" s="11">
        <v>1.0920000000000001</v>
      </c>
      <c r="AH5" s="11">
        <v>6.8259999999999996</v>
      </c>
      <c r="AI5" s="11">
        <v>76.61</v>
      </c>
      <c r="AJ5" s="11">
        <v>0</v>
      </c>
      <c r="AK5" s="91"/>
      <c r="AL5" s="95" t="s">
        <v>166</v>
      </c>
      <c r="AM5" s="96">
        <f t="shared" si="0"/>
        <v>31.627499999999998</v>
      </c>
      <c r="AN5" s="96">
        <f t="shared" si="1"/>
        <v>213.03250000000003</v>
      </c>
      <c r="AO5" s="96">
        <f t="shared" si="2"/>
        <v>1.3650000000000002</v>
      </c>
      <c r="AP5" s="96">
        <f t="shared" si="3"/>
        <v>8.5324999999999989</v>
      </c>
      <c r="AQ5" s="96">
        <f t="shared" si="4"/>
        <v>95.762500000000003</v>
      </c>
      <c r="AR5" s="97">
        <f t="shared" si="5"/>
        <v>0</v>
      </c>
      <c r="AT5" s="95" t="s">
        <v>166</v>
      </c>
      <c r="AU5" s="96">
        <f t="shared" si="6"/>
        <v>31.627499999999998</v>
      </c>
      <c r="AV5" s="96">
        <f t="shared" si="7"/>
        <v>213.03250000000003</v>
      </c>
      <c r="AW5" s="96">
        <f t="shared" si="8"/>
        <v>1.3650000000000002</v>
      </c>
      <c r="AX5" s="96">
        <f t="shared" si="9"/>
        <v>8.5324999999999989</v>
      </c>
      <c r="AY5" s="96">
        <f t="shared" si="10"/>
        <v>95.762500000000003</v>
      </c>
      <c r="AZ5" s="97">
        <f t="shared" si="11"/>
        <v>0</v>
      </c>
    </row>
    <row r="6" spans="1:52" x14ac:dyDescent="0.25">
      <c r="A6">
        <v>3</v>
      </c>
      <c r="B6" s="273" t="s">
        <v>218</v>
      </c>
      <c r="C6" s="150">
        <v>0</v>
      </c>
      <c r="D6" s="77" t="s">
        <v>2</v>
      </c>
      <c r="E6" s="143">
        <v>100000</v>
      </c>
      <c r="F6" s="143">
        <v>100000</v>
      </c>
      <c r="G6" s="143">
        <v>100000</v>
      </c>
      <c r="H6" s="143">
        <v>100000</v>
      </c>
      <c r="I6" s="143">
        <v>100000</v>
      </c>
      <c r="J6" s="143">
        <v>6</v>
      </c>
      <c r="K6"/>
      <c r="L6"/>
      <c r="M6" s="273" t="s">
        <v>554</v>
      </c>
      <c r="N6" s="4"/>
      <c r="O6" s="4"/>
      <c r="P6" s="4"/>
      <c r="Q6" s="4"/>
      <c r="R6" s="4">
        <v>11</v>
      </c>
      <c r="S6" s="253"/>
      <c r="V6" s="77" t="s">
        <v>2</v>
      </c>
      <c r="W6" s="143">
        <v>100000</v>
      </c>
      <c r="X6" s="143">
        <v>100000</v>
      </c>
      <c r="Y6" s="143">
        <v>100000</v>
      </c>
      <c r="Z6" s="143">
        <v>100000</v>
      </c>
      <c r="AA6" s="143">
        <v>100000</v>
      </c>
      <c r="AB6" s="143">
        <v>6</v>
      </c>
      <c r="AD6" s="77" t="s">
        <v>2</v>
      </c>
      <c r="AE6" s="11">
        <v>0</v>
      </c>
      <c r="AF6" s="11">
        <v>0</v>
      </c>
      <c r="AG6" s="11">
        <v>0</v>
      </c>
      <c r="AH6" s="11">
        <v>5.3550000000000004</v>
      </c>
      <c r="AI6" s="11">
        <v>0.47399999999999998</v>
      </c>
      <c r="AJ6" s="11">
        <v>0</v>
      </c>
      <c r="AK6" s="91"/>
      <c r="AL6" s="95" t="s">
        <v>2</v>
      </c>
      <c r="AM6" s="96">
        <f t="shared" si="0"/>
        <v>0</v>
      </c>
      <c r="AN6" s="96">
        <f t="shared" si="1"/>
        <v>0</v>
      </c>
      <c r="AO6" s="96">
        <f t="shared" si="2"/>
        <v>0</v>
      </c>
      <c r="AP6" s="96">
        <f t="shared" si="3"/>
        <v>6.6937500000000005</v>
      </c>
      <c r="AQ6" s="96">
        <f t="shared" si="4"/>
        <v>0.59250000000000003</v>
      </c>
      <c r="AR6" s="97">
        <f t="shared" si="5"/>
        <v>0</v>
      </c>
      <c r="AT6" s="95" t="s">
        <v>2</v>
      </c>
      <c r="AU6" s="96">
        <f t="shared" si="6"/>
        <v>0</v>
      </c>
      <c r="AV6" s="96">
        <f t="shared" si="7"/>
        <v>0</v>
      </c>
      <c r="AW6" s="96">
        <f t="shared" si="8"/>
        <v>0</v>
      </c>
      <c r="AX6" s="96">
        <f t="shared" si="9"/>
        <v>6.6937500000000005</v>
      </c>
      <c r="AY6" s="96">
        <f t="shared" si="10"/>
        <v>0.59250000000000003</v>
      </c>
      <c r="AZ6" s="97">
        <f t="shared" si="11"/>
        <v>6</v>
      </c>
    </row>
    <row r="7" spans="1:52" x14ac:dyDescent="0.25">
      <c r="A7">
        <v>4</v>
      </c>
      <c r="B7" s="273" t="s">
        <v>554</v>
      </c>
      <c r="C7" s="150">
        <v>0</v>
      </c>
      <c r="D7" s="121" t="s">
        <v>219</v>
      </c>
      <c r="E7" s="143">
        <v>0</v>
      </c>
      <c r="F7" s="143">
        <v>0</v>
      </c>
      <c r="G7" s="143">
        <v>0</v>
      </c>
      <c r="H7" s="143">
        <v>0</v>
      </c>
      <c r="I7" s="143">
        <v>0</v>
      </c>
      <c r="J7" s="143">
        <v>2797</v>
      </c>
      <c r="K7"/>
      <c r="L7"/>
      <c r="M7" s="273" t="s">
        <v>537</v>
      </c>
      <c r="N7" s="4"/>
      <c r="O7" s="4"/>
      <c r="P7" s="4"/>
      <c r="Q7" s="4"/>
      <c r="R7" s="4"/>
      <c r="S7" s="253"/>
      <c r="V7" s="121" t="s">
        <v>219</v>
      </c>
      <c r="W7" s="143">
        <v>0</v>
      </c>
      <c r="X7" s="143">
        <v>0</v>
      </c>
      <c r="Y7" s="143">
        <v>0</v>
      </c>
      <c r="Z7" s="143">
        <v>0</v>
      </c>
      <c r="AA7" s="143">
        <v>0</v>
      </c>
      <c r="AB7" s="143">
        <v>2797</v>
      </c>
      <c r="AD7" s="121" t="s">
        <v>219</v>
      </c>
      <c r="AE7" s="11">
        <v>0</v>
      </c>
      <c r="AF7" s="11">
        <v>0</v>
      </c>
      <c r="AG7" s="11">
        <v>0</v>
      </c>
      <c r="AH7" s="11">
        <v>0</v>
      </c>
      <c r="AI7" s="11">
        <v>0</v>
      </c>
      <c r="AJ7" s="11">
        <v>0</v>
      </c>
      <c r="AK7" s="91"/>
      <c r="AL7" s="95" t="s">
        <v>167</v>
      </c>
      <c r="AM7" s="96">
        <f t="shared" si="0"/>
        <v>0</v>
      </c>
      <c r="AN7" s="96">
        <f t="shared" si="1"/>
        <v>0</v>
      </c>
      <c r="AO7" s="96">
        <f t="shared" si="2"/>
        <v>0</v>
      </c>
      <c r="AP7" s="96">
        <f t="shared" si="3"/>
        <v>0</v>
      </c>
      <c r="AQ7" s="96">
        <f t="shared" si="4"/>
        <v>0</v>
      </c>
      <c r="AR7" s="97">
        <f t="shared" si="5"/>
        <v>0</v>
      </c>
      <c r="AT7" s="95" t="s">
        <v>167</v>
      </c>
      <c r="AU7" s="96">
        <f t="shared" si="6"/>
        <v>0</v>
      </c>
      <c r="AV7" s="96">
        <f t="shared" si="7"/>
        <v>0</v>
      </c>
      <c r="AW7" s="96">
        <f t="shared" si="8"/>
        <v>0</v>
      </c>
      <c r="AX7" s="96">
        <f t="shared" si="9"/>
        <v>0</v>
      </c>
      <c r="AY7" s="96">
        <f t="shared" si="10"/>
        <v>0</v>
      </c>
      <c r="AZ7" s="97">
        <f t="shared" si="11"/>
        <v>2797</v>
      </c>
    </row>
    <row r="8" spans="1:52" x14ac:dyDescent="0.25">
      <c r="A8">
        <v>5</v>
      </c>
      <c r="B8" s="273" t="s">
        <v>537</v>
      </c>
      <c r="C8" s="150">
        <v>0</v>
      </c>
      <c r="D8" s="77" t="s">
        <v>168</v>
      </c>
      <c r="E8" s="143">
        <v>0</v>
      </c>
      <c r="F8" s="143">
        <v>0</v>
      </c>
      <c r="G8" s="143">
        <v>0</v>
      </c>
      <c r="H8" s="143">
        <v>100000</v>
      </c>
      <c r="I8" s="143">
        <v>100000</v>
      </c>
      <c r="J8" s="143">
        <v>192</v>
      </c>
      <c r="K8"/>
      <c r="L8"/>
      <c r="M8" s="273" t="s">
        <v>538</v>
      </c>
      <c r="N8" s="4"/>
      <c r="O8" s="4"/>
      <c r="P8" s="4"/>
      <c r="Q8" s="4"/>
      <c r="R8" s="4">
        <v>2395</v>
      </c>
      <c r="S8" s="253"/>
      <c r="V8" s="77" t="s">
        <v>168</v>
      </c>
      <c r="W8" s="143">
        <v>0</v>
      </c>
      <c r="X8" s="143">
        <v>0</v>
      </c>
      <c r="Y8" s="143">
        <v>0</v>
      </c>
      <c r="Z8" s="143">
        <v>100000</v>
      </c>
      <c r="AA8" s="143">
        <v>100000</v>
      </c>
      <c r="AB8" s="143">
        <v>192</v>
      </c>
      <c r="AD8" s="77" t="s">
        <v>168</v>
      </c>
      <c r="AE8" s="11">
        <v>0</v>
      </c>
      <c r="AF8" s="11">
        <v>0</v>
      </c>
      <c r="AG8" s="11">
        <v>0</v>
      </c>
      <c r="AH8" s="11">
        <v>3.173</v>
      </c>
      <c r="AI8" s="11">
        <v>23.195</v>
      </c>
      <c r="AJ8" s="11">
        <v>31.492000000000001</v>
      </c>
      <c r="AK8" s="91"/>
      <c r="AL8" s="95" t="s">
        <v>168</v>
      </c>
      <c r="AM8" s="96">
        <f t="shared" si="0"/>
        <v>0</v>
      </c>
      <c r="AN8" s="96">
        <f t="shared" si="1"/>
        <v>0</v>
      </c>
      <c r="AO8" s="96">
        <f t="shared" si="2"/>
        <v>0</v>
      </c>
      <c r="AP8" s="96">
        <f t="shared" si="3"/>
        <v>3.9662500000000001</v>
      </c>
      <c r="AQ8" s="96">
        <f t="shared" si="4"/>
        <v>28.993749999999999</v>
      </c>
      <c r="AR8" s="97">
        <f t="shared" si="5"/>
        <v>39.365000000000002</v>
      </c>
      <c r="AT8" s="95" t="s">
        <v>168</v>
      </c>
      <c r="AU8" s="96">
        <f t="shared" si="6"/>
        <v>0</v>
      </c>
      <c r="AV8" s="96">
        <f t="shared" si="7"/>
        <v>0</v>
      </c>
      <c r="AW8" s="96">
        <f t="shared" si="8"/>
        <v>0</v>
      </c>
      <c r="AX8" s="96">
        <f t="shared" si="9"/>
        <v>3.9662500000000001</v>
      </c>
      <c r="AY8" s="96">
        <f t="shared" si="10"/>
        <v>28.993749999999999</v>
      </c>
      <c r="AZ8" s="97">
        <f t="shared" si="11"/>
        <v>192</v>
      </c>
    </row>
    <row r="9" spans="1:52" x14ac:dyDescent="0.25">
      <c r="A9">
        <v>6</v>
      </c>
      <c r="B9" s="273" t="s">
        <v>538</v>
      </c>
      <c r="C9" s="150">
        <v>0</v>
      </c>
      <c r="D9" s="77" t="s">
        <v>94</v>
      </c>
      <c r="E9" s="143">
        <v>100000</v>
      </c>
      <c r="F9" s="143">
        <v>100000</v>
      </c>
      <c r="G9" s="143">
        <v>100000</v>
      </c>
      <c r="H9" s="143">
        <v>100000</v>
      </c>
      <c r="I9" s="143">
        <v>100000</v>
      </c>
      <c r="J9" s="143">
        <v>100000</v>
      </c>
      <c r="K9"/>
      <c r="L9"/>
      <c r="M9" s="273" t="s">
        <v>94</v>
      </c>
      <c r="N9" s="4"/>
      <c r="O9" s="4"/>
      <c r="P9" s="4"/>
      <c r="Q9" s="4"/>
      <c r="R9" s="4"/>
      <c r="S9" s="253"/>
      <c r="V9" s="77" t="s">
        <v>94</v>
      </c>
      <c r="W9" s="143">
        <v>100000</v>
      </c>
      <c r="X9" s="143">
        <v>100000</v>
      </c>
      <c r="Y9" s="143">
        <v>100000</v>
      </c>
      <c r="Z9" s="143">
        <v>100000</v>
      </c>
      <c r="AA9" s="143">
        <v>100000</v>
      </c>
      <c r="AB9" s="143">
        <v>100000</v>
      </c>
      <c r="AD9" s="77" t="s">
        <v>94</v>
      </c>
      <c r="AE9" s="11">
        <v>0</v>
      </c>
      <c r="AF9" s="11">
        <v>8.6649999999999991</v>
      </c>
      <c r="AG9" s="11">
        <v>0</v>
      </c>
      <c r="AH9" s="11">
        <v>0</v>
      </c>
      <c r="AI9" s="11">
        <v>0</v>
      </c>
      <c r="AJ9" s="11">
        <v>0</v>
      </c>
      <c r="AK9" s="91"/>
      <c r="AL9" s="95" t="s">
        <v>94</v>
      </c>
      <c r="AM9" s="96">
        <f t="shared" si="0"/>
        <v>0</v>
      </c>
      <c r="AN9" s="96">
        <f t="shared" si="1"/>
        <v>10.831249999999999</v>
      </c>
      <c r="AO9" s="96">
        <f t="shared" si="2"/>
        <v>0</v>
      </c>
      <c r="AP9" s="96">
        <f t="shared" si="3"/>
        <v>0</v>
      </c>
      <c r="AQ9" s="96">
        <f t="shared" si="4"/>
        <v>0</v>
      </c>
      <c r="AR9" s="97">
        <f t="shared" si="5"/>
        <v>0</v>
      </c>
      <c r="AT9" s="95" t="s">
        <v>94</v>
      </c>
      <c r="AU9" s="96">
        <f t="shared" si="6"/>
        <v>0</v>
      </c>
      <c r="AV9" s="96">
        <f t="shared" si="7"/>
        <v>10.831249999999999</v>
      </c>
      <c r="AW9" s="96">
        <f t="shared" si="8"/>
        <v>0</v>
      </c>
      <c r="AX9" s="96">
        <f t="shared" si="9"/>
        <v>0</v>
      </c>
      <c r="AY9" s="96">
        <f t="shared" si="10"/>
        <v>0</v>
      </c>
      <c r="AZ9" s="97">
        <f t="shared" si="11"/>
        <v>0</v>
      </c>
    </row>
    <row r="10" spans="1:52" x14ac:dyDescent="0.25">
      <c r="A10">
        <v>7</v>
      </c>
      <c r="B10" s="273" t="s">
        <v>94</v>
      </c>
      <c r="C10" s="150">
        <v>0</v>
      </c>
      <c r="D10" s="121" t="s">
        <v>221</v>
      </c>
      <c r="E10" s="143">
        <v>100000</v>
      </c>
      <c r="F10" s="143">
        <v>100000</v>
      </c>
      <c r="G10" s="143">
        <v>100000</v>
      </c>
      <c r="H10" s="143">
        <v>100000</v>
      </c>
      <c r="I10" s="143">
        <v>100000</v>
      </c>
      <c r="J10" s="143">
        <v>100000</v>
      </c>
      <c r="K10"/>
      <c r="L10"/>
      <c r="M10" s="273" t="s">
        <v>221</v>
      </c>
      <c r="N10" s="4"/>
      <c r="O10" s="4"/>
      <c r="P10" s="4"/>
      <c r="Q10" s="4"/>
      <c r="R10" s="4"/>
      <c r="S10" s="253"/>
      <c r="V10" s="121" t="s">
        <v>221</v>
      </c>
      <c r="W10" s="143">
        <v>100000</v>
      </c>
      <c r="X10" s="143">
        <v>100000</v>
      </c>
      <c r="Y10" s="143">
        <v>100000</v>
      </c>
      <c r="Z10" s="143">
        <v>100000</v>
      </c>
      <c r="AA10" s="143">
        <v>100000</v>
      </c>
      <c r="AB10" s="143">
        <v>100000</v>
      </c>
      <c r="AD10" s="121" t="s">
        <v>221</v>
      </c>
      <c r="AE10" s="11">
        <v>0</v>
      </c>
      <c r="AF10" s="11">
        <v>0</v>
      </c>
      <c r="AG10" s="11">
        <v>0</v>
      </c>
      <c r="AH10" s="11">
        <v>10.132499999999999</v>
      </c>
      <c r="AI10" s="11">
        <v>0</v>
      </c>
      <c r="AJ10" s="11">
        <v>0</v>
      </c>
      <c r="AK10" s="91"/>
      <c r="AL10" s="95" t="s">
        <v>170</v>
      </c>
      <c r="AM10" s="96">
        <f t="shared" si="0"/>
        <v>0</v>
      </c>
      <c r="AN10" s="96">
        <f t="shared" si="1"/>
        <v>0</v>
      </c>
      <c r="AO10" s="96">
        <f t="shared" si="2"/>
        <v>0</v>
      </c>
      <c r="AP10" s="96">
        <f t="shared" si="3"/>
        <v>12.665624999999999</v>
      </c>
      <c r="AQ10" s="96">
        <f t="shared" si="4"/>
        <v>0</v>
      </c>
      <c r="AR10" s="97">
        <f t="shared" si="5"/>
        <v>0</v>
      </c>
      <c r="AT10" s="95" t="s">
        <v>170</v>
      </c>
      <c r="AU10" s="96">
        <f t="shared" si="6"/>
        <v>0</v>
      </c>
      <c r="AV10" s="96">
        <f t="shared" si="7"/>
        <v>0</v>
      </c>
      <c r="AW10" s="96">
        <f t="shared" si="8"/>
        <v>0</v>
      </c>
      <c r="AX10" s="96">
        <f t="shared" si="9"/>
        <v>12.665624999999999</v>
      </c>
      <c r="AY10" s="96">
        <f t="shared" si="10"/>
        <v>0</v>
      </c>
      <c r="AZ10" s="97">
        <f t="shared" si="11"/>
        <v>0</v>
      </c>
    </row>
    <row r="11" spans="1:52" x14ac:dyDescent="0.25">
      <c r="A11">
        <v>8</v>
      </c>
      <c r="B11" s="273" t="s">
        <v>221</v>
      </c>
      <c r="C11" s="150">
        <v>0</v>
      </c>
      <c r="D11" s="121" t="s">
        <v>220</v>
      </c>
      <c r="E11" s="143">
        <v>100000</v>
      </c>
      <c r="F11" s="143">
        <v>100000</v>
      </c>
      <c r="G11" s="143">
        <v>100000</v>
      </c>
      <c r="H11" s="143">
        <v>100000</v>
      </c>
      <c r="I11" s="143">
        <v>100000</v>
      </c>
      <c r="J11" s="143">
        <v>100000</v>
      </c>
      <c r="K11"/>
      <c r="L11"/>
      <c r="M11" s="273" t="s">
        <v>555</v>
      </c>
      <c r="N11" s="4"/>
      <c r="O11" s="4"/>
      <c r="P11" s="4"/>
      <c r="Q11" s="4"/>
      <c r="R11" s="4">
        <v>800</v>
      </c>
      <c r="S11" s="253"/>
      <c r="V11" s="121" t="s">
        <v>220</v>
      </c>
      <c r="W11" s="143">
        <v>100000</v>
      </c>
      <c r="X11" s="143">
        <v>100000</v>
      </c>
      <c r="Y11" s="143">
        <v>100000</v>
      </c>
      <c r="Z11" s="143">
        <v>100000</v>
      </c>
      <c r="AA11" s="143">
        <v>100000</v>
      </c>
      <c r="AB11" s="143">
        <v>100000</v>
      </c>
      <c r="AD11" s="121" t="s">
        <v>220</v>
      </c>
      <c r="AE11" s="11">
        <v>0</v>
      </c>
      <c r="AF11" s="11">
        <v>4.4950000000000001</v>
      </c>
      <c r="AG11" s="11">
        <v>6.4112999999999998</v>
      </c>
      <c r="AH11" s="11">
        <v>0</v>
      </c>
      <c r="AI11" s="11">
        <v>0</v>
      </c>
      <c r="AJ11" s="11">
        <v>0</v>
      </c>
      <c r="AK11" s="91"/>
      <c r="AL11" s="95" t="s">
        <v>169</v>
      </c>
      <c r="AM11" s="96">
        <f t="shared" si="0"/>
        <v>0</v>
      </c>
      <c r="AN11" s="96">
        <f t="shared" si="1"/>
        <v>5.6187500000000004</v>
      </c>
      <c r="AO11" s="96">
        <f t="shared" si="2"/>
        <v>8.0141249999999999</v>
      </c>
      <c r="AP11" s="96">
        <f t="shared" si="3"/>
        <v>0</v>
      </c>
      <c r="AQ11" s="96">
        <f t="shared" si="4"/>
        <v>0</v>
      </c>
      <c r="AR11" s="97">
        <f t="shared" si="5"/>
        <v>0</v>
      </c>
      <c r="AT11" s="95" t="s">
        <v>169</v>
      </c>
      <c r="AU11" s="96">
        <f t="shared" si="6"/>
        <v>0</v>
      </c>
      <c r="AV11" s="96">
        <f t="shared" si="7"/>
        <v>5.6187500000000004</v>
      </c>
      <c r="AW11" s="96">
        <f t="shared" si="8"/>
        <v>8.0141249999999999</v>
      </c>
      <c r="AX11" s="96">
        <f t="shared" si="9"/>
        <v>0</v>
      </c>
      <c r="AY11" s="96">
        <f t="shared" si="10"/>
        <v>0</v>
      </c>
      <c r="AZ11" s="97">
        <f t="shared" si="11"/>
        <v>0</v>
      </c>
    </row>
    <row r="12" spans="1:52" x14ac:dyDescent="0.25">
      <c r="A12">
        <v>9</v>
      </c>
      <c r="B12" s="273" t="s">
        <v>555</v>
      </c>
      <c r="C12" s="150">
        <v>0</v>
      </c>
      <c r="D12" s="121" t="s">
        <v>222</v>
      </c>
      <c r="E12" s="143">
        <v>100000</v>
      </c>
      <c r="F12" s="143">
        <v>100000</v>
      </c>
      <c r="G12" s="143">
        <v>100000</v>
      </c>
      <c r="H12" s="143">
        <v>100000</v>
      </c>
      <c r="I12" s="143">
        <v>100000</v>
      </c>
      <c r="J12" s="143">
        <v>100000</v>
      </c>
      <c r="K12"/>
      <c r="L12"/>
      <c r="M12" s="273" t="s">
        <v>220</v>
      </c>
      <c r="N12" s="4"/>
      <c r="O12" s="4"/>
      <c r="P12" s="4"/>
      <c r="Q12" s="4"/>
      <c r="R12" s="4"/>
      <c r="S12" s="253"/>
      <c r="V12" s="121" t="s">
        <v>222</v>
      </c>
      <c r="W12" s="143">
        <v>100000</v>
      </c>
      <c r="X12" s="143">
        <v>100000</v>
      </c>
      <c r="Y12" s="143">
        <v>100000</v>
      </c>
      <c r="Z12" s="143">
        <v>100000</v>
      </c>
      <c r="AA12" s="143">
        <v>100000</v>
      </c>
      <c r="AB12" s="143">
        <v>100000</v>
      </c>
      <c r="AD12" s="121" t="s">
        <v>222</v>
      </c>
      <c r="AE12" s="11">
        <v>0</v>
      </c>
      <c r="AF12" s="11">
        <v>5.5819999999999999</v>
      </c>
      <c r="AG12" s="11">
        <v>10.92</v>
      </c>
      <c r="AH12" s="11">
        <v>0</v>
      </c>
      <c r="AI12" s="11">
        <v>0</v>
      </c>
      <c r="AJ12" s="11">
        <v>0</v>
      </c>
      <c r="AK12" s="91"/>
      <c r="AL12" s="95" t="s">
        <v>171</v>
      </c>
      <c r="AM12" s="96">
        <f t="shared" si="0"/>
        <v>0</v>
      </c>
      <c r="AN12" s="96">
        <f t="shared" si="1"/>
        <v>6.9775</v>
      </c>
      <c r="AO12" s="96">
        <f t="shared" si="2"/>
        <v>13.65</v>
      </c>
      <c r="AP12" s="96">
        <f t="shared" si="3"/>
        <v>0</v>
      </c>
      <c r="AQ12" s="96">
        <f t="shared" si="4"/>
        <v>0</v>
      </c>
      <c r="AR12" s="97">
        <f t="shared" si="5"/>
        <v>0</v>
      </c>
      <c r="AT12" s="95" t="s">
        <v>171</v>
      </c>
      <c r="AU12" s="96">
        <f t="shared" si="6"/>
        <v>0</v>
      </c>
      <c r="AV12" s="96">
        <f t="shared" si="7"/>
        <v>6.9775</v>
      </c>
      <c r="AW12" s="96">
        <f t="shared" si="8"/>
        <v>13.65</v>
      </c>
      <c r="AX12" s="96">
        <f t="shared" si="9"/>
        <v>0</v>
      </c>
      <c r="AY12" s="96">
        <f t="shared" si="10"/>
        <v>0</v>
      </c>
      <c r="AZ12" s="97">
        <f t="shared" si="11"/>
        <v>0</v>
      </c>
    </row>
    <row r="13" spans="1:52" x14ac:dyDescent="0.25">
      <c r="A13">
        <v>10</v>
      </c>
      <c r="B13" s="273" t="s">
        <v>220</v>
      </c>
      <c r="C13" s="150">
        <v>0</v>
      </c>
      <c r="D13" s="121" t="s">
        <v>223</v>
      </c>
      <c r="E13" s="143">
        <v>0</v>
      </c>
      <c r="F13" s="143">
        <v>0</v>
      </c>
      <c r="G13" s="143">
        <v>0</v>
      </c>
      <c r="H13" s="143">
        <v>100000</v>
      </c>
      <c r="I13" s="143">
        <v>100000</v>
      </c>
      <c r="J13" s="143">
        <v>1598</v>
      </c>
      <c r="K13"/>
      <c r="L13"/>
      <c r="M13" s="273" t="s">
        <v>222</v>
      </c>
      <c r="N13" s="4"/>
      <c r="O13" s="4"/>
      <c r="P13" s="4"/>
      <c r="Q13" s="4"/>
      <c r="R13" s="4"/>
      <c r="S13" s="253"/>
      <c r="V13" s="121" t="s">
        <v>223</v>
      </c>
      <c r="W13" s="143">
        <v>0</v>
      </c>
      <c r="X13" s="143">
        <v>0</v>
      </c>
      <c r="Y13" s="143">
        <v>0</v>
      </c>
      <c r="Z13" s="143">
        <v>100000</v>
      </c>
      <c r="AA13" s="143">
        <v>100000</v>
      </c>
      <c r="AB13" s="143">
        <v>1598</v>
      </c>
      <c r="AD13" s="121" t="s">
        <v>223</v>
      </c>
      <c r="AE13" s="11">
        <v>0</v>
      </c>
      <c r="AF13" s="11">
        <v>0</v>
      </c>
      <c r="AG13" s="11">
        <v>0</v>
      </c>
      <c r="AH13" s="11">
        <v>2.87</v>
      </c>
      <c r="AI13" s="11">
        <v>518.09449999999993</v>
      </c>
      <c r="AJ13" s="11">
        <v>813.1600000000002</v>
      </c>
      <c r="AK13" s="91"/>
      <c r="AL13" s="95" t="s">
        <v>172</v>
      </c>
      <c r="AM13" s="96">
        <f t="shared" si="0"/>
        <v>0</v>
      </c>
      <c r="AN13" s="96">
        <f t="shared" si="1"/>
        <v>0</v>
      </c>
      <c r="AO13" s="96">
        <f t="shared" si="2"/>
        <v>0</v>
      </c>
      <c r="AP13" s="96">
        <f t="shared" si="3"/>
        <v>3.5875000000000004</v>
      </c>
      <c r="AQ13" s="96">
        <f t="shared" si="4"/>
        <v>647.61812499999996</v>
      </c>
      <c r="AR13" s="97">
        <f t="shared" si="5"/>
        <v>1016.4500000000003</v>
      </c>
      <c r="AT13" s="95" t="s">
        <v>172</v>
      </c>
      <c r="AU13" s="96">
        <f t="shared" si="6"/>
        <v>0</v>
      </c>
      <c r="AV13" s="96">
        <f t="shared" si="7"/>
        <v>0</v>
      </c>
      <c r="AW13" s="96">
        <f t="shared" si="8"/>
        <v>0</v>
      </c>
      <c r="AX13" s="96">
        <f t="shared" si="9"/>
        <v>3.5875000000000004</v>
      </c>
      <c r="AY13" s="96">
        <f t="shared" si="10"/>
        <v>647.61812499999996</v>
      </c>
      <c r="AZ13" s="97">
        <f t="shared" si="11"/>
        <v>1598</v>
      </c>
    </row>
    <row r="14" spans="1:52" x14ac:dyDescent="0.25">
      <c r="A14">
        <v>11</v>
      </c>
      <c r="B14" s="273" t="s">
        <v>222</v>
      </c>
      <c r="C14" s="150">
        <v>0</v>
      </c>
      <c r="D14" s="77" t="s">
        <v>3</v>
      </c>
      <c r="E14" s="143">
        <v>100000</v>
      </c>
      <c r="F14" s="143">
        <v>100000</v>
      </c>
      <c r="G14" s="143">
        <v>100000</v>
      </c>
      <c r="H14" s="143">
        <v>100000</v>
      </c>
      <c r="I14" s="143">
        <v>100000</v>
      </c>
      <c r="J14" s="143">
        <v>100000</v>
      </c>
      <c r="K14"/>
      <c r="L14"/>
      <c r="M14" s="273" t="s">
        <v>223</v>
      </c>
      <c r="N14" s="4"/>
      <c r="O14" s="4"/>
      <c r="P14" s="4"/>
      <c r="Q14" s="4"/>
      <c r="R14" s="4">
        <v>1328</v>
      </c>
      <c r="S14" s="253"/>
      <c r="V14" s="77" t="s">
        <v>3</v>
      </c>
      <c r="W14" s="143">
        <v>100000</v>
      </c>
      <c r="X14" s="143">
        <v>100000</v>
      </c>
      <c r="Y14" s="143">
        <v>100000</v>
      </c>
      <c r="Z14" s="143">
        <v>100000</v>
      </c>
      <c r="AA14" s="143">
        <v>100000</v>
      </c>
      <c r="AB14" s="143">
        <v>100000</v>
      </c>
      <c r="AD14" s="77" t="s">
        <v>3</v>
      </c>
      <c r="AE14" s="11">
        <v>0</v>
      </c>
      <c r="AF14" s="11">
        <v>0</v>
      </c>
      <c r="AG14" s="11">
        <v>0</v>
      </c>
      <c r="AH14" s="11">
        <v>0.52800000000000002</v>
      </c>
      <c r="AI14" s="11">
        <v>2.7515000000000001</v>
      </c>
      <c r="AJ14" s="11">
        <v>0</v>
      </c>
      <c r="AK14" s="91"/>
      <c r="AL14" s="95" t="s">
        <v>3</v>
      </c>
      <c r="AM14" s="96">
        <f t="shared" si="0"/>
        <v>0</v>
      </c>
      <c r="AN14" s="96">
        <f t="shared" si="1"/>
        <v>0</v>
      </c>
      <c r="AO14" s="96">
        <f t="shared" si="2"/>
        <v>0</v>
      </c>
      <c r="AP14" s="96">
        <f t="shared" si="3"/>
        <v>0.66</v>
      </c>
      <c r="AQ14" s="96">
        <f t="shared" si="4"/>
        <v>3.4393750000000001</v>
      </c>
      <c r="AR14" s="97">
        <f t="shared" si="5"/>
        <v>0</v>
      </c>
      <c r="AT14" s="95" t="s">
        <v>3</v>
      </c>
      <c r="AU14" s="96">
        <f t="shared" si="6"/>
        <v>0</v>
      </c>
      <c r="AV14" s="96">
        <f t="shared" si="7"/>
        <v>0</v>
      </c>
      <c r="AW14" s="96">
        <f t="shared" si="8"/>
        <v>0</v>
      </c>
      <c r="AX14" s="96">
        <f t="shared" si="9"/>
        <v>0.66</v>
      </c>
      <c r="AY14" s="96">
        <f t="shared" si="10"/>
        <v>3.4393750000000001</v>
      </c>
      <c r="AZ14" s="97">
        <f t="shared" si="11"/>
        <v>0</v>
      </c>
    </row>
    <row r="15" spans="1:52" x14ac:dyDescent="0.25">
      <c r="A15">
        <v>12</v>
      </c>
      <c r="B15" s="273" t="s">
        <v>223</v>
      </c>
      <c r="C15" s="150">
        <v>0</v>
      </c>
      <c r="D15" s="121" t="s">
        <v>356</v>
      </c>
      <c r="E15" s="143">
        <v>0</v>
      </c>
      <c r="F15" s="143">
        <v>0</v>
      </c>
      <c r="G15" s="143">
        <v>0</v>
      </c>
      <c r="H15" s="143">
        <v>1359</v>
      </c>
      <c r="I15" s="143">
        <v>1359</v>
      </c>
      <c r="J15" s="143">
        <v>0</v>
      </c>
      <c r="K15"/>
      <c r="L15"/>
      <c r="M15" s="273" t="s">
        <v>556</v>
      </c>
      <c r="N15" s="4"/>
      <c r="O15" s="4"/>
      <c r="P15" s="4"/>
      <c r="Q15" s="4">
        <v>37</v>
      </c>
      <c r="R15" s="4">
        <v>37</v>
      </c>
      <c r="S15" s="253">
        <v>37</v>
      </c>
      <c r="V15" s="121" t="s">
        <v>356</v>
      </c>
      <c r="W15" s="143">
        <v>0</v>
      </c>
      <c r="X15" s="143">
        <v>0</v>
      </c>
      <c r="Y15" s="143">
        <v>0</v>
      </c>
      <c r="Z15" s="143">
        <v>1359</v>
      </c>
      <c r="AA15" s="143">
        <v>1359</v>
      </c>
      <c r="AB15" s="143">
        <v>0</v>
      </c>
      <c r="AD15" s="121" t="s">
        <v>356</v>
      </c>
      <c r="AE15" s="11">
        <v>0</v>
      </c>
      <c r="AF15" s="11">
        <v>0</v>
      </c>
      <c r="AG15" s="11">
        <v>0</v>
      </c>
      <c r="AH15" s="11">
        <v>455.84259999999995</v>
      </c>
      <c r="AI15" s="11">
        <v>812.82749999999999</v>
      </c>
      <c r="AJ15" s="11">
        <v>0</v>
      </c>
      <c r="AK15" s="91"/>
      <c r="AL15" s="95" t="s">
        <v>322</v>
      </c>
      <c r="AM15" s="96">
        <f t="shared" si="0"/>
        <v>0</v>
      </c>
      <c r="AN15" s="96">
        <f t="shared" si="1"/>
        <v>0</v>
      </c>
      <c r="AO15" s="96">
        <f t="shared" si="2"/>
        <v>0</v>
      </c>
      <c r="AP15" s="96">
        <f t="shared" si="3"/>
        <v>569.80324999999993</v>
      </c>
      <c r="AQ15" s="96">
        <f t="shared" si="4"/>
        <v>1016.034375</v>
      </c>
      <c r="AR15" s="97">
        <f t="shared" si="5"/>
        <v>0</v>
      </c>
      <c r="AT15" s="95" t="s">
        <v>322</v>
      </c>
      <c r="AU15" s="96">
        <f t="shared" si="6"/>
        <v>0</v>
      </c>
      <c r="AV15" s="96">
        <f t="shared" si="7"/>
        <v>0</v>
      </c>
      <c r="AW15" s="96">
        <f t="shared" si="8"/>
        <v>0</v>
      </c>
      <c r="AX15" s="96">
        <f t="shared" si="9"/>
        <v>1359</v>
      </c>
      <c r="AY15" s="96">
        <f t="shared" si="10"/>
        <v>1359</v>
      </c>
      <c r="AZ15" s="97">
        <f t="shared" si="11"/>
        <v>0</v>
      </c>
    </row>
    <row r="16" spans="1:52" x14ac:dyDescent="0.25">
      <c r="A16">
        <v>13</v>
      </c>
      <c r="B16" s="273" t="s">
        <v>556</v>
      </c>
      <c r="C16" s="150">
        <v>0</v>
      </c>
      <c r="D16" s="121" t="s">
        <v>357</v>
      </c>
      <c r="E16" s="143">
        <v>4835</v>
      </c>
      <c r="F16" s="143">
        <v>56581</v>
      </c>
      <c r="G16" s="143">
        <v>14892</v>
      </c>
      <c r="H16" s="143">
        <v>17481</v>
      </c>
      <c r="I16" s="143">
        <v>17481</v>
      </c>
      <c r="J16" s="143">
        <v>16166</v>
      </c>
      <c r="K16" s="143">
        <v>48032</v>
      </c>
      <c r="L16"/>
      <c r="M16" s="273" t="s">
        <v>539</v>
      </c>
      <c r="N16" s="4"/>
      <c r="O16" s="4"/>
      <c r="P16" s="4"/>
      <c r="Q16" s="4"/>
      <c r="R16" s="4"/>
      <c r="S16" s="253"/>
      <c r="V16" s="121" t="s">
        <v>357</v>
      </c>
      <c r="W16" s="143">
        <v>4835</v>
      </c>
      <c r="X16" s="143">
        <v>48032</v>
      </c>
      <c r="Y16" s="143">
        <v>14892</v>
      </c>
      <c r="Z16" s="143">
        <v>17481</v>
      </c>
      <c r="AA16" s="143">
        <v>17481</v>
      </c>
      <c r="AB16" s="143">
        <v>16166</v>
      </c>
      <c r="AD16" s="121" t="s">
        <v>357</v>
      </c>
      <c r="AE16" s="11">
        <v>80.404809000000014</v>
      </c>
      <c r="AF16" s="11">
        <v>35016.981228999997</v>
      </c>
      <c r="AG16" s="11">
        <v>2304.634141</v>
      </c>
      <c r="AH16" s="11">
        <v>0</v>
      </c>
      <c r="AI16" s="11">
        <v>0</v>
      </c>
      <c r="AJ16" s="11">
        <v>0</v>
      </c>
      <c r="AK16" s="91"/>
      <c r="AL16" s="95" t="s">
        <v>323</v>
      </c>
      <c r="AM16" s="96">
        <f t="shared" si="0"/>
        <v>100.50601125000001</v>
      </c>
      <c r="AN16" s="96">
        <f t="shared" si="1"/>
        <v>43771.226536249997</v>
      </c>
      <c r="AO16" s="96">
        <f t="shared" si="2"/>
        <v>2880.7926762500001</v>
      </c>
      <c r="AP16" s="96">
        <f t="shared" si="3"/>
        <v>0</v>
      </c>
      <c r="AQ16" s="96">
        <f t="shared" si="4"/>
        <v>0</v>
      </c>
      <c r="AR16" s="97">
        <f t="shared" si="5"/>
        <v>0</v>
      </c>
      <c r="AT16" s="95" t="s">
        <v>323</v>
      </c>
      <c r="AU16" s="96">
        <f t="shared" si="6"/>
        <v>4835</v>
      </c>
      <c r="AV16" s="96" t="e">
        <f>IF(#REF!=100000,AN16,#REF!)</f>
        <v>#REF!</v>
      </c>
      <c r="AW16" s="96">
        <f t="shared" si="8"/>
        <v>14892</v>
      </c>
      <c r="AX16" s="96">
        <f t="shared" si="9"/>
        <v>17481</v>
      </c>
      <c r="AY16" s="96">
        <f t="shared" si="10"/>
        <v>17481</v>
      </c>
      <c r="AZ16" s="97">
        <f t="shared" si="11"/>
        <v>16166</v>
      </c>
    </row>
    <row r="17" spans="1:52" ht="13.8" x14ac:dyDescent="0.3">
      <c r="A17">
        <v>14</v>
      </c>
      <c r="B17" s="273" t="s">
        <v>539</v>
      </c>
      <c r="C17" s="150">
        <v>0</v>
      </c>
      <c r="D17" s="121" t="s">
        <v>358</v>
      </c>
      <c r="E17" s="143">
        <v>4835</v>
      </c>
      <c r="F17" s="143">
        <v>56581</v>
      </c>
      <c r="G17" s="143">
        <v>14892</v>
      </c>
      <c r="H17" s="143">
        <v>16329</v>
      </c>
      <c r="I17" s="143">
        <v>16329</v>
      </c>
      <c r="J17" s="144">
        <v>16241</v>
      </c>
      <c r="K17"/>
      <c r="M17" s="273" t="s">
        <v>540</v>
      </c>
      <c r="N17" s="4"/>
      <c r="O17" s="4"/>
      <c r="P17" s="4"/>
      <c r="Q17" s="4"/>
      <c r="R17" s="4"/>
      <c r="S17" s="253"/>
      <c r="V17" s="121" t="s">
        <v>358</v>
      </c>
      <c r="W17" s="143">
        <v>4835</v>
      </c>
      <c r="X17" s="143">
        <v>48032</v>
      </c>
      <c r="Y17" s="143">
        <v>14892</v>
      </c>
      <c r="Z17" s="143">
        <v>16329</v>
      </c>
      <c r="AA17" s="143">
        <v>16329</v>
      </c>
      <c r="AB17" s="144">
        <v>16241</v>
      </c>
      <c r="AD17" s="121" t="s">
        <v>358</v>
      </c>
      <c r="AE17" s="11">
        <v>4393.8661499999998</v>
      </c>
      <c r="AF17" s="11">
        <v>10156.511753000002</v>
      </c>
      <c r="AG17" s="11">
        <v>1448.885575</v>
      </c>
      <c r="AH17" s="11">
        <v>1738.18</v>
      </c>
      <c r="AI17" s="11">
        <v>10178.5972</v>
      </c>
      <c r="AJ17" s="11">
        <v>5299</v>
      </c>
      <c r="AK17" s="91"/>
      <c r="AL17" s="95" t="s">
        <v>324</v>
      </c>
      <c r="AM17" s="96">
        <f t="shared" si="0"/>
        <v>5492.3326875000002</v>
      </c>
      <c r="AN17" s="96">
        <f t="shared" si="1"/>
        <v>12695.639691250002</v>
      </c>
      <c r="AO17" s="96">
        <f t="shared" si="2"/>
        <v>1811.1069687500001</v>
      </c>
      <c r="AP17" s="96">
        <f t="shared" si="3"/>
        <v>2172.7249999999999</v>
      </c>
      <c r="AQ17" s="96">
        <f t="shared" si="4"/>
        <v>12723.246500000001</v>
      </c>
      <c r="AR17" s="97">
        <f t="shared" si="5"/>
        <v>6623.75</v>
      </c>
      <c r="AT17" s="95" t="s">
        <v>324</v>
      </c>
      <c r="AU17" s="96">
        <f t="shared" si="6"/>
        <v>4835</v>
      </c>
      <c r="AV17" s="96">
        <f t="shared" si="7"/>
        <v>56581</v>
      </c>
      <c r="AW17" s="96">
        <f t="shared" si="8"/>
        <v>14892</v>
      </c>
      <c r="AX17" s="96">
        <f t="shared" si="9"/>
        <v>16329</v>
      </c>
      <c r="AY17" s="96">
        <f t="shared" si="10"/>
        <v>16329</v>
      </c>
      <c r="AZ17" s="97">
        <f t="shared" si="11"/>
        <v>16241</v>
      </c>
    </row>
    <row r="18" spans="1:52" x14ac:dyDescent="0.25">
      <c r="A18">
        <v>15</v>
      </c>
      <c r="B18" s="273" t="s">
        <v>540</v>
      </c>
      <c r="C18" s="150">
        <v>0</v>
      </c>
      <c r="D18" s="77" t="s">
        <v>4</v>
      </c>
      <c r="E18" s="143">
        <v>100000</v>
      </c>
      <c r="F18" s="143">
        <v>100000</v>
      </c>
      <c r="G18" s="143">
        <v>100000</v>
      </c>
      <c r="H18" s="143">
        <v>100000</v>
      </c>
      <c r="I18" s="143">
        <v>100000</v>
      </c>
      <c r="J18" s="143">
        <v>100000</v>
      </c>
      <c r="K18"/>
      <c r="L18"/>
      <c r="M18" s="273" t="s">
        <v>356</v>
      </c>
      <c r="N18" s="4"/>
      <c r="O18" s="4"/>
      <c r="P18" s="4"/>
      <c r="Q18" s="4">
        <v>1578</v>
      </c>
      <c r="R18" s="4"/>
      <c r="S18" s="253">
        <v>1578</v>
      </c>
      <c r="V18" s="77" t="s">
        <v>4</v>
      </c>
      <c r="W18" s="143">
        <v>100000</v>
      </c>
      <c r="X18" s="143">
        <v>100000</v>
      </c>
      <c r="Y18" s="143">
        <v>100000</v>
      </c>
      <c r="Z18" s="143">
        <v>100000</v>
      </c>
      <c r="AA18" s="143">
        <v>100000</v>
      </c>
      <c r="AB18" s="143">
        <v>100000</v>
      </c>
      <c r="AD18" s="77" t="s">
        <v>4</v>
      </c>
      <c r="AE18" s="11">
        <v>0</v>
      </c>
      <c r="AF18" s="11">
        <v>0</v>
      </c>
      <c r="AG18" s="11">
        <v>0</v>
      </c>
      <c r="AH18" s="11">
        <v>4.6978</v>
      </c>
      <c r="AI18" s="11">
        <v>26.336399999999998</v>
      </c>
      <c r="AJ18" s="11">
        <v>0</v>
      </c>
      <c r="AK18" s="91"/>
      <c r="AL18" s="95" t="s">
        <v>4</v>
      </c>
      <c r="AM18" s="96">
        <f t="shared" si="0"/>
        <v>0</v>
      </c>
      <c r="AN18" s="96">
        <f t="shared" si="1"/>
        <v>0</v>
      </c>
      <c r="AO18" s="96">
        <f t="shared" si="2"/>
        <v>0</v>
      </c>
      <c r="AP18" s="96">
        <f t="shared" si="3"/>
        <v>5.8722500000000002</v>
      </c>
      <c r="AQ18" s="96">
        <f t="shared" si="4"/>
        <v>32.920499999999997</v>
      </c>
      <c r="AR18" s="97">
        <f t="shared" si="5"/>
        <v>0</v>
      </c>
      <c r="AT18" s="95" t="s">
        <v>4</v>
      </c>
      <c r="AU18" s="96">
        <f t="shared" si="6"/>
        <v>0</v>
      </c>
      <c r="AV18" s="96">
        <f t="shared" si="7"/>
        <v>0</v>
      </c>
      <c r="AW18" s="96">
        <f t="shared" si="8"/>
        <v>0</v>
      </c>
      <c r="AX18" s="96">
        <f t="shared" si="9"/>
        <v>5.8722500000000002</v>
      </c>
      <c r="AY18" s="96">
        <f t="shared" si="10"/>
        <v>32.920499999999997</v>
      </c>
      <c r="AZ18" s="97">
        <f t="shared" si="11"/>
        <v>0</v>
      </c>
    </row>
    <row r="19" spans="1:52" x14ac:dyDescent="0.25">
      <c r="A19">
        <v>16</v>
      </c>
      <c r="B19" s="273" t="s">
        <v>356</v>
      </c>
      <c r="C19" s="150">
        <v>0</v>
      </c>
      <c r="D19" s="77" t="s">
        <v>173</v>
      </c>
      <c r="E19" s="143">
        <v>0</v>
      </c>
      <c r="F19" s="143">
        <v>0</v>
      </c>
      <c r="G19" s="143">
        <v>0</v>
      </c>
      <c r="H19" s="143">
        <v>220</v>
      </c>
      <c r="I19" s="143">
        <v>220</v>
      </c>
      <c r="J19" s="143">
        <v>875</v>
      </c>
      <c r="K19"/>
      <c r="L19"/>
      <c r="M19" s="273" t="s">
        <v>4</v>
      </c>
      <c r="N19" s="4"/>
      <c r="O19" s="4"/>
      <c r="P19" s="4"/>
      <c r="Q19" s="4"/>
      <c r="R19" s="4"/>
      <c r="S19" s="253"/>
      <c r="V19" s="77" t="s">
        <v>173</v>
      </c>
      <c r="W19" s="143">
        <v>0</v>
      </c>
      <c r="X19" s="143">
        <v>0</v>
      </c>
      <c r="Y19" s="143">
        <v>0</v>
      </c>
      <c r="Z19" s="143">
        <v>220</v>
      </c>
      <c r="AA19" s="143">
        <v>220</v>
      </c>
      <c r="AB19" s="143">
        <v>875</v>
      </c>
      <c r="AD19" s="77" t="s">
        <v>173</v>
      </c>
      <c r="AE19" s="11">
        <v>0</v>
      </c>
      <c r="AF19" s="11">
        <v>0</v>
      </c>
      <c r="AG19" s="11">
        <v>0</v>
      </c>
      <c r="AH19" s="11">
        <v>16.303999999999998</v>
      </c>
      <c r="AI19" s="11">
        <v>139.93</v>
      </c>
      <c r="AJ19" s="11">
        <v>140.43800000000002</v>
      </c>
      <c r="AK19" s="91"/>
      <c r="AL19" s="95" t="s">
        <v>173</v>
      </c>
      <c r="AM19" s="96">
        <f t="shared" si="0"/>
        <v>0</v>
      </c>
      <c r="AN19" s="96">
        <f t="shared" si="1"/>
        <v>0</v>
      </c>
      <c r="AO19" s="96">
        <f t="shared" si="2"/>
        <v>0</v>
      </c>
      <c r="AP19" s="96">
        <f t="shared" si="3"/>
        <v>20.38</v>
      </c>
      <c r="AQ19" s="96">
        <f t="shared" si="4"/>
        <v>174.91250000000002</v>
      </c>
      <c r="AR19" s="97">
        <f t="shared" si="5"/>
        <v>175.54750000000001</v>
      </c>
      <c r="AT19" s="95" t="s">
        <v>173</v>
      </c>
      <c r="AU19" s="96">
        <f t="shared" si="6"/>
        <v>0</v>
      </c>
      <c r="AV19" s="96">
        <f t="shared" si="7"/>
        <v>0</v>
      </c>
      <c r="AW19" s="96">
        <f t="shared" si="8"/>
        <v>0</v>
      </c>
      <c r="AX19" s="96">
        <f t="shared" si="9"/>
        <v>220</v>
      </c>
      <c r="AY19" s="96">
        <f t="shared" si="10"/>
        <v>220</v>
      </c>
      <c r="AZ19" s="97">
        <f t="shared" si="11"/>
        <v>875</v>
      </c>
    </row>
    <row r="20" spans="1:52" x14ac:dyDescent="0.25">
      <c r="A20">
        <v>17</v>
      </c>
      <c r="B20" s="273" t="s">
        <v>4</v>
      </c>
      <c r="C20" s="150">
        <v>0</v>
      </c>
      <c r="D20" s="77" t="s">
        <v>5</v>
      </c>
      <c r="E20" s="143">
        <v>100000</v>
      </c>
      <c r="F20" s="143">
        <v>100000</v>
      </c>
      <c r="G20" s="143">
        <v>100000</v>
      </c>
      <c r="H20" s="143">
        <v>100000</v>
      </c>
      <c r="I20" s="143">
        <v>100000</v>
      </c>
      <c r="J20" s="143">
        <v>100000</v>
      </c>
      <c r="K20"/>
      <c r="L20"/>
      <c r="M20" s="273" t="s">
        <v>173</v>
      </c>
      <c r="N20" s="4"/>
      <c r="O20" s="4"/>
      <c r="P20" s="4"/>
      <c r="Q20" s="4">
        <v>229</v>
      </c>
      <c r="R20" s="4">
        <v>862</v>
      </c>
      <c r="S20" s="253">
        <v>229</v>
      </c>
      <c r="V20" s="77" t="s">
        <v>5</v>
      </c>
      <c r="W20" s="143">
        <v>100000</v>
      </c>
      <c r="X20" s="143">
        <v>100000</v>
      </c>
      <c r="Y20" s="143">
        <v>100000</v>
      </c>
      <c r="Z20" s="143">
        <v>100000</v>
      </c>
      <c r="AA20" s="143">
        <v>100000</v>
      </c>
      <c r="AB20" s="143">
        <v>100000</v>
      </c>
      <c r="AD20" s="77" t="s">
        <v>5</v>
      </c>
      <c r="AE20" s="11">
        <v>0</v>
      </c>
      <c r="AF20" s="11">
        <v>0</v>
      </c>
      <c r="AG20" s="11">
        <v>0</v>
      </c>
      <c r="AH20" s="11">
        <v>59.823799999999999</v>
      </c>
      <c r="AI20" s="11">
        <v>87.330800000000011</v>
      </c>
      <c r="AJ20" s="11">
        <v>0</v>
      </c>
      <c r="AK20" s="91"/>
      <c r="AL20" s="95" t="s">
        <v>5</v>
      </c>
      <c r="AM20" s="96">
        <f t="shared" si="0"/>
        <v>0</v>
      </c>
      <c r="AN20" s="96">
        <f t="shared" si="1"/>
        <v>0</v>
      </c>
      <c r="AO20" s="96">
        <f t="shared" si="2"/>
        <v>0</v>
      </c>
      <c r="AP20" s="96">
        <f t="shared" si="3"/>
        <v>74.779749999999993</v>
      </c>
      <c r="AQ20" s="96">
        <f t="shared" si="4"/>
        <v>109.16350000000001</v>
      </c>
      <c r="AR20" s="97">
        <f t="shared" si="5"/>
        <v>0</v>
      </c>
      <c r="AT20" s="95" t="s">
        <v>5</v>
      </c>
      <c r="AU20" s="96">
        <f t="shared" si="6"/>
        <v>0</v>
      </c>
      <c r="AV20" s="96">
        <f t="shared" si="7"/>
        <v>0</v>
      </c>
      <c r="AW20" s="96">
        <f t="shared" si="8"/>
        <v>0</v>
      </c>
      <c r="AX20" s="96">
        <f t="shared" si="9"/>
        <v>74.779749999999993</v>
      </c>
      <c r="AY20" s="96">
        <f t="shared" si="10"/>
        <v>109.16350000000001</v>
      </c>
      <c r="AZ20" s="97">
        <f t="shared" si="11"/>
        <v>0</v>
      </c>
    </row>
    <row r="21" spans="1:52" x14ac:dyDescent="0.25">
      <c r="A21">
        <v>18</v>
      </c>
      <c r="B21" s="273" t="s">
        <v>173</v>
      </c>
      <c r="C21" s="150">
        <v>0</v>
      </c>
      <c r="D21" s="77" t="s">
        <v>6</v>
      </c>
      <c r="E21" s="143">
        <v>0</v>
      </c>
      <c r="F21" s="143">
        <v>0</v>
      </c>
      <c r="G21" s="143">
        <v>0</v>
      </c>
      <c r="H21" s="143">
        <v>122</v>
      </c>
      <c r="I21" s="143">
        <v>122</v>
      </c>
      <c r="J21" s="143">
        <v>0</v>
      </c>
      <c r="K21"/>
      <c r="L21"/>
      <c r="M21" s="273" t="s">
        <v>5</v>
      </c>
      <c r="N21" s="4"/>
      <c r="O21" s="4"/>
      <c r="P21" s="4"/>
      <c r="Q21" s="4"/>
      <c r="R21" s="4"/>
      <c r="S21" s="253"/>
      <c r="V21" s="77" t="s">
        <v>6</v>
      </c>
      <c r="W21" s="143">
        <v>0</v>
      </c>
      <c r="X21" s="143">
        <v>0</v>
      </c>
      <c r="Y21" s="143">
        <v>0</v>
      </c>
      <c r="Z21" s="143">
        <v>122</v>
      </c>
      <c r="AA21" s="143">
        <v>122</v>
      </c>
      <c r="AB21" s="143">
        <v>0</v>
      </c>
      <c r="AD21" s="77" t="s">
        <v>6</v>
      </c>
      <c r="AE21" s="11">
        <v>0</v>
      </c>
      <c r="AF21" s="11">
        <v>0</v>
      </c>
      <c r="AG21" s="11">
        <v>0</v>
      </c>
      <c r="AH21" s="11">
        <v>4.6980000000000004</v>
      </c>
      <c r="AI21" s="11">
        <v>33.271999999999998</v>
      </c>
      <c r="AJ21" s="11">
        <v>27.048999999999999</v>
      </c>
      <c r="AK21" s="91"/>
      <c r="AL21" s="95" t="s">
        <v>6</v>
      </c>
      <c r="AM21" s="96">
        <f t="shared" si="0"/>
        <v>0</v>
      </c>
      <c r="AN21" s="96">
        <f t="shared" si="1"/>
        <v>0</v>
      </c>
      <c r="AO21" s="96">
        <f t="shared" si="2"/>
        <v>0</v>
      </c>
      <c r="AP21" s="96">
        <f t="shared" si="3"/>
        <v>5.8725000000000005</v>
      </c>
      <c r="AQ21" s="96">
        <f t="shared" si="4"/>
        <v>41.589999999999996</v>
      </c>
      <c r="AR21" s="97">
        <f t="shared" si="5"/>
        <v>33.811250000000001</v>
      </c>
      <c r="AT21" s="95" t="s">
        <v>6</v>
      </c>
      <c r="AU21" s="96">
        <f t="shared" si="6"/>
        <v>0</v>
      </c>
      <c r="AV21" s="96">
        <f t="shared" si="7"/>
        <v>0</v>
      </c>
      <c r="AW21" s="96">
        <f t="shared" si="8"/>
        <v>0</v>
      </c>
      <c r="AX21" s="96">
        <f t="shared" si="9"/>
        <v>122</v>
      </c>
      <c r="AY21" s="96">
        <f t="shared" si="10"/>
        <v>122</v>
      </c>
      <c r="AZ21" s="97">
        <f t="shared" si="11"/>
        <v>0</v>
      </c>
    </row>
    <row r="22" spans="1:52" x14ac:dyDescent="0.25">
      <c r="A22">
        <v>19</v>
      </c>
      <c r="B22" s="273" t="s">
        <v>5</v>
      </c>
      <c r="C22" s="150">
        <v>0</v>
      </c>
      <c r="D22" s="121" t="s">
        <v>224</v>
      </c>
      <c r="E22" s="143">
        <v>0</v>
      </c>
      <c r="F22" s="143">
        <v>0</v>
      </c>
      <c r="G22" s="143">
        <v>0</v>
      </c>
      <c r="H22" s="143">
        <v>22</v>
      </c>
      <c r="I22" s="143">
        <v>22</v>
      </c>
      <c r="J22" s="143">
        <v>100000</v>
      </c>
      <c r="K22"/>
      <c r="L22"/>
      <c r="M22" s="273" t="s">
        <v>6</v>
      </c>
      <c r="N22" s="4"/>
      <c r="O22" s="4"/>
      <c r="P22" s="4"/>
      <c r="Q22" s="4">
        <v>119</v>
      </c>
      <c r="R22" s="4"/>
      <c r="S22" s="253">
        <v>119</v>
      </c>
      <c r="V22" s="121" t="s">
        <v>224</v>
      </c>
      <c r="W22" s="143">
        <v>0</v>
      </c>
      <c r="X22" s="143">
        <v>0</v>
      </c>
      <c r="Y22" s="143">
        <v>0</v>
      </c>
      <c r="Z22" s="143">
        <v>22</v>
      </c>
      <c r="AA22" s="143">
        <v>22</v>
      </c>
      <c r="AB22" s="143">
        <v>100000</v>
      </c>
      <c r="AD22" s="121" t="s">
        <v>224</v>
      </c>
      <c r="AE22" s="11">
        <v>0</v>
      </c>
      <c r="AF22" s="11">
        <v>0</v>
      </c>
      <c r="AG22" s="11">
        <v>0</v>
      </c>
      <c r="AH22" s="11">
        <v>0</v>
      </c>
      <c r="AI22" s="11">
        <v>7.8730000000000002</v>
      </c>
      <c r="AJ22" s="11">
        <v>14.128</v>
      </c>
      <c r="AK22" s="91"/>
      <c r="AL22" s="95" t="s">
        <v>174</v>
      </c>
      <c r="AM22" s="96">
        <f t="shared" si="0"/>
        <v>0</v>
      </c>
      <c r="AN22" s="96">
        <f t="shared" si="1"/>
        <v>0</v>
      </c>
      <c r="AO22" s="96">
        <f t="shared" si="2"/>
        <v>0</v>
      </c>
      <c r="AP22" s="96">
        <f t="shared" si="3"/>
        <v>0</v>
      </c>
      <c r="AQ22" s="96">
        <f t="shared" si="4"/>
        <v>9.8412500000000005</v>
      </c>
      <c r="AR22" s="97">
        <f t="shared" si="5"/>
        <v>17.66</v>
      </c>
      <c r="AT22" s="95" t="s">
        <v>174</v>
      </c>
      <c r="AU22" s="96">
        <f t="shared" si="6"/>
        <v>0</v>
      </c>
      <c r="AV22" s="96">
        <f t="shared" si="7"/>
        <v>0</v>
      </c>
      <c r="AW22" s="96">
        <f t="shared" si="8"/>
        <v>0</v>
      </c>
      <c r="AX22" s="96">
        <f t="shared" si="9"/>
        <v>22</v>
      </c>
      <c r="AY22" s="96">
        <f t="shared" si="10"/>
        <v>22</v>
      </c>
      <c r="AZ22" s="97">
        <f t="shared" si="11"/>
        <v>17.66</v>
      </c>
    </row>
    <row r="23" spans="1:52" x14ac:dyDescent="0.25">
      <c r="A23">
        <v>20</v>
      </c>
      <c r="B23" s="273" t="s">
        <v>6</v>
      </c>
      <c r="C23" s="150">
        <v>0</v>
      </c>
      <c r="D23" s="77" t="s">
        <v>7</v>
      </c>
      <c r="E23" s="143">
        <v>86758</v>
      </c>
      <c r="F23" s="143">
        <v>86758</v>
      </c>
      <c r="G23" s="143">
        <v>86758</v>
      </c>
      <c r="H23" s="143">
        <v>0</v>
      </c>
      <c r="I23" s="143">
        <v>0</v>
      </c>
      <c r="J23" s="143">
        <v>0</v>
      </c>
      <c r="K23"/>
      <c r="L23"/>
      <c r="M23" s="273" t="s">
        <v>541</v>
      </c>
      <c r="N23" s="4"/>
      <c r="O23" s="4"/>
      <c r="P23" s="4"/>
      <c r="Q23" s="4"/>
      <c r="R23" s="4"/>
      <c r="S23" s="253"/>
      <c r="V23" s="77" t="s">
        <v>7</v>
      </c>
      <c r="W23" s="143">
        <v>86758</v>
      </c>
      <c r="X23" s="143">
        <v>86758</v>
      </c>
      <c r="Y23" s="143">
        <v>86758</v>
      </c>
      <c r="Z23" s="143">
        <v>0</v>
      </c>
      <c r="AA23" s="143">
        <v>0</v>
      </c>
      <c r="AB23" s="143">
        <v>0</v>
      </c>
      <c r="AD23" s="77" t="s">
        <v>7</v>
      </c>
      <c r="AE23" s="11">
        <v>4.8600000000000003</v>
      </c>
      <c r="AF23" s="11">
        <v>42.038499999999999</v>
      </c>
      <c r="AG23" s="11">
        <v>189.97670000000002</v>
      </c>
      <c r="AH23" s="11">
        <v>0.189</v>
      </c>
      <c r="AI23" s="11">
        <v>0</v>
      </c>
      <c r="AJ23" s="11">
        <v>0</v>
      </c>
      <c r="AK23" s="91"/>
      <c r="AL23" s="95" t="s">
        <v>7</v>
      </c>
      <c r="AM23" s="96">
        <f t="shared" si="0"/>
        <v>6.0750000000000002</v>
      </c>
      <c r="AN23" s="96">
        <f t="shared" si="1"/>
        <v>52.548124999999999</v>
      </c>
      <c r="AO23" s="96">
        <f t="shared" si="2"/>
        <v>237.47087500000004</v>
      </c>
      <c r="AP23" s="96">
        <f t="shared" si="3"/>
        <v>0.23625000000000002</v>
      </c>
      <c r="AQ23" s="96">
        <f t="shared" si="4"/>
        <v>0</v>
      </c>
      <c r="AR23" s="97">
        <f t="shared" si="5"/>
        <v>0</v>
      </c>
      <c r="AT23" s="95" t="s">
        <v>7</v>
      </c>
      <c r="AU23" s="96">
        <f t="shared" si="6"/>
        <v>86758</v>
      </c>
      <c r="AV23" s="96">
        <f t="shared" si="7"/>
        <v>86758</v>
      </c>
      <c r="AW23" s="96">
        <f t="shared" si="8"/>
        <v>86758</v>
      </c>
      <c r="AX23" s="96">
        <f t="shared" si="9"/>
        <v>0</v>
      </c>
      <c r="AY23" s="96">
        <f t="shared" si="10"/>
        <v>0</v>
      </c>
      <c r="AZ23" s="97">
        <f t="shared" si="11"/>
        <v>0</v>
      </c>
    </row>
    <row r="24" spans="1:52" x14ac:dyDescent="0.25">
      <c r="A24">
        <v>21</v>
      </c>
      <c r="B24" s="273" t="s">
        <v>541</v>
      </c>
      <c r="C24" s="150">
        <v>0</v>
      </c>
      <c r="D24" s="77" t="s">
        <v>8</v>
      </c>
      <c r="E24" s="143">
        <v>100000</v>
      </c>
      <c r="F24" s="143">
        <v>0</v>
      </c>
      <c r="G24" s="143">
        <v>0</v>
      </c>
      <c r="H24" s="143">
        <v>100000</v>
      </c>
      <c r="I24" s="143">
        <v>100000</v>
      </c>
      <c r="J24" s="143">
        <v>4932</v>
      </c>
      <c r="K24"/>
      <c r="L24"/>
      <c r="M24" s="273" t="s">
        <v>224</v>
      </c>
      <c r="N24" s="4"/>
      <c r="O24" s="4"/>
      <c r="P24" s="4"/>
      <c r="Q24" s="4">
        <v>20</v>
      </c>
      <c r="R24" s="4">
        <v>10</v>
      </c>
      <c r="S24" s="253">
        <v>20</v>
      </c>
      <c r="V24" s="77" t="s">
        <v>8</v>
      </c>
      <c r="W24" s="143">
        <v>0</v>
      </c>
      <c r="X24" s="143">
        <v>0</v>
      </c>
      <c r="Y24" s="143">
        <v>0</v>
      </c>
      <c r="Z24" s="143">
        <v>100000</v>
      </c>
      <c r="AA24" s="143">
        <v>100000</v>
      </c>
      <c r="AB24" s="143">
        <v>4932</v>
      </c>
      <c r="AD24" s="77" t="s">
        <v>8</v>
      </c>
      <c r="AE24" s="11">
        <v>0</v>
      </c>
      <c r="AF24" s="11">
        <v>0</v>
      </c>
      <c r="AG24" s="11">
        <v>0</v>
      </c>
      <c r="AH24" s="11">
        <v>2.7349999999999999</v>
      </c>
      <c r="AI24" s="11">
        <v>54.368500000000004</v>
      </c>
      <c r="AJ24" s="11">
        <v>7074.4</v>
      </c>
      <c r="AK24" s="91"/>
      <c r="AL24" s="95" t="s">
        <v>8</v>
      </c>
      <c r="AM24" s="96">
        <f t="shared" si="0"/>
        <v>0</v>
      </c>
      <c r="AN24" s="96">
        <f t="shared" si="1"/>
        <v>0</v>
      </c>
      <c r="AO24" s="96">
        <f t="shared" si="2"/>
        <v>0</v>
      </c>
      <c r="AP24" s="96">
        <f t="shared" si="3"/>
        <v>3.4187499999999997</v>
      </c>
      <c r="AQ24" s="96">
        <f t="shared" si="4"/>
        <v>67.960625000000007</v>
      </c>
      <c r="AR24" s="97">
        <f t="shared" si="5"/>
        <v>8843</v>
      </c>
      <c r="AT24" s="95" t="s">
        <v>8</v>
      </c>
      <c r="AU24" s="96">
        <f t="shared" si="6"/>
        <v>0</v>
      </c>
      <c r="AV24" s="96">
        <f t="shared" si="7"/>
        <v>0</v>
      </c>
      <c r="AW24" s="96">
        <f t="shared" si="8"/>
        <v>0</v>
      </c>
      <c r="AX24" s="96">
        <f t="shared" si="9"/>
        <v>3.4187499999999997</v>
      </c>
      <c r="AY24" s="96">
        <f t="shared" si="10"/>
        <v>67.960625000000007</v>
      </c>
      <c r="AZ24" s="97">
        <f t="shared" si="11"/>
        <v>4932</v>
      </c>
    </row>
    <row r="25" spans="1:52" x14ac:dyDescent="0.25">
      <c r="A25">
        <v>22</v>
      </c>
      <c r="B25" s="273" t="s">
        <v>224</v>
      </c>
      <c r="C25" s="150">
        <v>0</v>
      </c>
      <c r="D25" s="77" t="s">
        <v>9</v>
      </c>
      <c r="E25" s="143">
        <v>0</v>
      </c>
      <c r="F25" s="143">
        <v>0</v>
      </c>
      <c r="G25" s="143">
        <v>0</v>
      </c>
      <c r="H25" s="143">
        <v>100000</v>
      </c>
      <c r="I25" s="143">
        <v>100000</v>
      </c>
      <c r="J25" s="143">
        <v>100000</v>
      </c>
      <c r="K25"/>
      <c r="L25"/>
      <c r="M25" s="273" t="s">
        <v>7</v>
      </c>
      <c r="N25" s="4">
        <v>34327</v>
      </c>
      <c r="O25" s="4">
        <v>34327</v>
      </c>
      <c r="P25" s="4">
        <v>34327</v>
      </c>
      <c r="Q25" s="4"/>
      <c r="R25" s="4"/>
      <c r="S25" s="253"/>
      <c r="V25" s="77" t="s">
        <v>9</v>
      </c>
      <c r="W25" s="143">
        <v>0</v>
      </c>
      <c r="X25" s="143">
        <v>0</v>
      </c>
      <c r="Y25" s="143">
        <v>0</v>
      </c>
      <c r="Z25" s="143">
        <v>100000</v>
      </c>
      <c r="AA25" s="143">
        <v>100000</v>
      </c>
      <c r="AB25" s="143">
        <v>100000</v>
      </c>
      <c r="AD25" s="77" t="s">
        <v>9</v>
      </c>
      <c r="AE25" s="11">
        <v>0</v>
      </c>
      <c r="AF25" s="11">
        <v>0</v>
      </c>
      <c r="AG25" s="11">
        <v>0</v>
      </c>
      <c r="AH25" s="11">
        <v>0</v>
      </c>
      <c r="AI25" s="11">
        <v>31.355000000000004</v>
      </c>
      <c r="AJ25" s="11">
        <v>25.642999999999997</v>
      </c>
      <c r="AK25" s="91"/>
      <c r="AL25" s="95" t="s">
        <v>9</v>
      </c>
      <c r="AM25" s="96">
        <f t="shared" si="0"/>
        <v>0</v>
      </c>
      <c r="AN25" s="96">
        <f t="shared" si="1"/>
        <v>0</v>
      </c>
      <c r="AO25" s="96">
        <f t="shared" si="2"/>
        <v>0</v>
      </c>
      <c r="AP25" s="96">
        <f t="shared" si="3"/>
        <v>0</v>
      </c>
      <c r="AQ25" s="96">
        <f t="shared" si="4"/>
        <v>39.193750000000009</v>
      </c>
      <c r="AR25" s="97">
        <f t="shared" si="5"/>
        <v>32.053749999999994</v>
      </c>
      <c r="AT25" s="95" t="s">
        <v>9</v>
      </c>
      <c r="AU25" s="96">
        <f t="shared" si="6"/>
        <v>0</v>
      </c>
      <c r="AV25" s="96">
        <f t="shared" si="7"/>
        <v>0</v>
      </c>
      <c r="AW25" s="96">
        <f t="shared" si="8"/>
        <v>0</v>
      </c>
      <c r="AX25" s="96">
        <f t="shared" si="9"/>
        <v>0</v>
      </c>
      <c r="AY25" s="96">
        <f t="shared" si="10"/>
        <v>39.193750000000009</v>
      </c>
      <c r="AZ25" s="97">
        <f t="shared" si="11"/>
        <v>32.053749999999994</v>
      </c>
    </row>
    <row r="26" spans="1:52" x14ac:dyDescent="0.25">
      <c r="A26">
        <v>23</v>
      </c>
      <c r="B26" s="273" t="s">
        <v>7</v>
      </c>
      <c r="C26" s="150">
        <v>0</v>
      </c>
      <c r="D26" s="121" t="s">
        <v>225</v>
      </c>
      <c r="E26" s="143">
        <v>100000</v>
      </c>
      <c r="F26" s="143">
        <v>100000</v>
      </c>
      <c r="G26" s="143">
        <v>100000</v>
      </c>
      <c r="H26" s="143">
        <v>100000</v>
      </c>
      <c r="I26" s="143">
        <v>100000</v>
      </c>
      <c r="J26" s="143">
        <v>100000</v>
      </c>
      <c r="K26"/>
      <c r="L26"/>
      <c r="M26" s="273" t="s">
        <v>557</v>
      </c>
      <c r="N26" s="4"/>
      <c r="O26" s="4"/>
      <c r="P26" s="4"/>
      <c r="Q26" s="4"/>
      <c r="R26" s="4">
        <v>0</v>
      </c>
      <c r="S26" s="253"/>
      <c r="V26" s="121" t="s">
        <v>225</v>
      </c>
      <c r="W26" s="143">
        <v>100000</v>
      </c>
      <c r="X26" s="143">
        <v>100000</v>
      </c>
      <c r="Y26" s="143">
        <v>100000</v>
      </c>
      <c r="Z26" s="143">
        <v>100000</v>
      </c>
      <c r="AA26" s="143">
        <v>100000</v>
      </c>
      <c r="AB26" s="143">
        <v>100000</v>
      </c>
      <c r="AD26" s="121" t="s">
        <v>225</v>
      </c>
      <c r="AE26" s="11">
        <v>0.28299999999999997</v>
      </c>
      <c r="AF26" s="11">
        <v>1.8251000000000002</v>
      </c>
      <c r="AG26" s="11">
        <v>12.560400000000001</v>
      </c>
      <c r="AH26" s="11">
        <v>2.8000000000000001E-2</v>
      </c>
      <c r="AI26" s="11">
        <v>0</v>
      </c>
      <c r="AJ26" s="11">
        <v>0</v>
      </c>
      <c r="AK26" s="91"/>
      <c r="AL26" s="95" t="s">
        <v>175</v>
      </c>
      <c r="AM26" s="96">
        <f t="shared" si="0"/>
        <v>0.35374999999999995</v>
      </c>
      <c r="AN26" s="96">
        <f t="shared" si="1"/>
        <v>2.2813750000000002</v>
      </c>
      <c r="AO26" s="96">
        <f t="shared" si="2"/>
        <v>15.700500000000002</v>
      </c>
      <c r="AP26" s="96">
        <f t="shared" si="3"/>
        <v>3.5000000000000003E-2</v>
      </c>
      <c r="AQ26" s="96">
        <f t="shared" si="4"/>
        <v>0</v>
      </c>
      <c r="AR26" s="97">
        <f t="shared" si="5"/>
        <v>0</v>
      </c>
      <c r="AT26" s="95" t="s">
        <v>175</v>
      </c>
      <c r="AU26" s="96">
        <f t="shared" si="6"/>
        <v>0.35374999999999995</v>
      </c>
      <c r="AV26" s="96">
        <f t="shared" si="7"/>
        <v>2.2813750000000002</v>
      </c>
      <c r="AW26" s="96">
        <f t="shared" si="8"/>
        <v>15.700500000000002</v>
      </c>
      <c r="AX26" s="96">
        <f t="shared" si="9"/>
        <v>3.5000000000000003E-2</v>
      </c>
      <c r="AY26" s="96">
        <f t="shared" si="10"/>
        <v>0</v>
      </c>
      <c r="AZ26" s="97">
        <f t="shared" si="11"/>
        <v>0</v>
      </c>
    </row>
    <row r="27" spans="1:52" x14ac:dyDescent="0.25">
      <c r="A27">
        <v>24</v>
      </c>
      <c r="B27" s="273" t="s">
        <v>557</v>
      </c>
      <c r="C27" s="150">
        <v>0</v>
      </c>
      <c r="D27" s="77" t="s">
        <v>10</v>
      </c>
      <c r="E27" s="143">
        <v>0</v>
      </c>
      <c r="F27" s="143">
        <v>0</v>
      </c>
      <c r="G27" s="143">
        <v>0</v>
      </c>
      <c r="H27" s="143">
        <v>73</v>
      </c>
      <c r="I27" s="143">
        <v>73</v>
      </c>
      <c r="J27" s="143">
        <v>0</v>
      </c>
      <c r="K27" s="30" t="s">
        <v>393</v>
      </c>
      <c r="L27"/>
      <c r="M27" s="273" t="s">
        <v>542</v>
      </c>
      <c r="N27" s="4"/>
      <c r="O27" s="4"/>
      <c r="P27" s="4"/>
      <c r="Q27" s="4">
        <v>6</v>
      </c>
      <c r="R27" s="4">
        <v>5</v>
      </c>
      <c r="S27" s="253">
        <v>6</v>
      </c>
      <c r="V27" s="77" t="s">
        <v>10</v>
      </c>
      <c r="W27" s="143">
        <v>0</v>
      </c>
      <c r="X27" s="143">
        <v>0</v>
      </c>
      <c r="Y27" s="143">
        <v>0</v>
      </c>
      <c r="Z27" s="143">
        <v>73</v>
      </c>
      <c r="AA27" s="143">
        <v>73</v>
      </c>
      <c r="AB27" s="143">
        <v>0</v>
      </c>
      <c r="AD27" s="77" t="s">
        <v>10</v>
      </c>
      <c r="AE27" s="11">
        <v>0</v>
      </c>
      <c r="AF27" s="11">
        <v>0</v>
      </c>
      <c r="AG27" s="11">
        <v>0</v>
      </c>
      <c r="AH27" s="11">
        <v>15.571</v>
      </c>
      <c r="AI27" s="11">
        <v>27.639000000000003</v>
      </c>
      <c r="AJ27" s="11">
        <v>0</v>
      </c>
      <c r="AK27" s="91"/>
      <c r="AL27" s="95" t="s">
        <v>10</v>
      </c>
      <c r="AM27" s="96">
        <f t="shared" si="0"/>
        <v>0</v>
      </c>
      <c r="AN27" s="96">
        <f t="shared" si="1"/>
        <v>0</v>
      </c>
      <c r="AO27" s="96">
        <f t="shared" si="2"/>
        <v>0</v>
      </c>
      <c r="AP27" s="96">
        <f t="shared" si="3"/>
        <v>19.463750000000001</v>
      </c>
      <c r="AQ27" s="96">
        <f t="shared" si="4"/>
        <v>34.548750000000005</v>
      </c>
      <c r="AR27" s="97">
        <f t="shared" si="5"/>
        <v>0</v>
      </c>
      <c r="AT27" s="95" t="s">
        <v>10</v>
      </c>
      <c r="AU27" s="96">
        <f t="shared" si="6"/>
        <v>0</v>
      </c>
      <c r="AV27" s="96">
        <f t="shared" si="7"/>
        <v>0</v>
      </c>
      <c r="AW27" s="96">
        <f t="shared" si="8"/>
        <v>0</v>
      </c>
      <c r="AX27" s="96">
        <f t="shared" si="9"/>
        <v>73</v>
      </c>
      <c r="AY27" s="96">
        <f t="shared" si="10"/>
        <v>73</v>
      </c>
      <c r="AZ27" s="97">
        <f t="shared" si="11"/>
        <v>0</v>
      </c>
    </row>
    <row r="28" spans="1:52" x14ac:dyDescent="0.25">
      <c r="A28">
        <v>25</v>
      </c>
      <c r="B28" s="273" t="s">
        <v>542</v>
      </c>
      <c r="C28" s="150">
        <v>0</v>
      </c>
      <c r="D28" s="77" t="s">
        <v>11</v>
      </c>
      <c r="E28" s="143">
        <v>100000</v>
      </c>
      <c r="F28" s="143">
        <v>100000</v>
      </c>
      <c r="G28" s="143">
        <v>100000</v>
      </c>
      <c r="H28" s="143">
        <v>100000</v>
      </c>
      <c r="I28" s="143">
        <v>100000</v>
      </c>
      <c r="J28" s="143">
        <v>6</v>
      </c>
      <c r="K28"/>
      <c r="L28"/>
      <c r="M28" s="273" t="s">
        <v>543</v>
      </c>
      <c r="N28" s="4"/>
      <c r="O28" s="4"/>
      <c r="P28" s="4"/>
      <c r="Q28" s="4"/>
      <c r="R28" s="4"/>
      <c r="S28" s="253"/>
      <c r="V28" s="77" t="s">
        <v>11</v>
      </c>
      <c r="W28" s="143">
        <v>100000</v>
      </c>
      <c r="X28" s="143">
        <v>100000</v>
      </c>
      <c r="Y28" s="143">
        <v>100000</v>
      </c>
      <c r="Z28" s="143">
        <v>100000</v>
      </c>
      <c r="AA28" s="143">
        <v>100000</v>
      </c>
      <c r="AB28" s="143">
        <v>6</v>
      </c>
      <c r="AD28" s="77" t="s">
        <v>11</v>
      </c>
      <c r="AE28" s="11">
        <v>0</v>
      </c>
      <c r="AF28" s="11">
        <v>7.8418999999999999</v>
      </c>
      <c r="AG28" s="11">
        <v>0</v>
      </c>
      <c r="AH28" s="11">
        <v>10.6426</v>
      </c>
      <c r="AI28" s="11">
        <v>0.42299999999999999</v>
      </c>
      <c r="AJ28" s="11">
        <v>0</v>
      </c>
      <c r="AK28" s="91"/>
      <c r="AL28" s="95" t="s">
        <v>11</v>
      </c>
      <c r="AM28" s="96">
        <f t="shared" si="0"/>
        <v>0</v>
      </c>
      <c r="AN28" s="96">
        <f t="shared" si="1"/>
        <v>9.8023749999999996</v>
      </c>
      <c r="AO28" s="96">
        <f t="shared" si="2"/>
        <v>0</v>
      </c>
      <c r="AP28" s="96">
        <f t="shared" si="3"/>
        <v>13.30325</v>
      </c>
      <c r="AQ28" s="96">
        <f t="shared" si="4"/>
        <v>0.52874999999999994</v>
      </c>
      <c r="AR28" s="97">
        <f t="shared" si="5"/>
        <v>0</v>
      </c>
      <c r="AT28" s="95" t="s">
        <v>11</v>
      </c>
      <c r="AU28" s="96">
        <f t="shared" si="6"/>
        <v>0</v>
      </c>
      <c r="AV28" s="96">
        <f t="shared" si="7"/>
        <v>9.8023749999999996</v>
      </c>
      <c r="AW28" s="96">
        <f t="shared" si="8"/>
        <v>0</v>
      </c>
      <c r="AX28" s="96">
        <f t="shared" si="9"/>
        <v>13.30325</v>
      </c>
      <c r="AY28" s="96">
        <f t="shared" si="10"/>
        <v>0.52874999999999994</v>
      </c>
      <c r="AZ28" s="97">
        <f t="shared" si="11"/>
        <v>6</v>
      </c>
    </row>
    <row r="29" spans="1:52" x14ac:dyDescent="0.25">
      <c r="A29">
        <v>26</v>
      </c>
      <c r="B29" s="273" t="s">
        <v>543</v>
      </c>
      <c r="C29" s="150">
        <v>0</v>
      </c>
      <c r="D29" s="121" t="s">
        <v>229</v>
      </c>
      <c r="E29" s="143">
        <v>0</v>
      </c>
      <c r="F29" s="143">
        <v>0</v>
      </c>
      <c r="G29" s="143">
        <v>0</v>
      </c>
      <c r="H29" s="143">
        <v>2172</v>
      </c>
      <c r="I29" s="143">
        <v>2172</v>
      </c>
      <c r="J29" s="143">
        <v>313</v>
      </c>
      <c r="K29"/>
      <c r="L29"/>
      <c r="M29" s="273" t="s">
        <v>8</v>
      </c>
      <c r="N29" s="4"/>
      <c r="O29" s="4"/>
      <c r="P29" s="4"/>
      <c r="Q29" s="4"/>
      <c r="R29" s="4">
        <v>4243</v>
      </c>
      <c r="S29" s="253"/>
      <c r="V29" s="121" t="s">
        <v>229</v>
      </c>
      <c r="W29" s="143">
        <v>0</v>
      </c>
      <c r="X29" s="143">
        <v>0</v>
      </c>
      <c r="Y29" s="143">
        <v>0</v>
      </c>
      <c r="Z29" s="143">
        <v>2172</v>
      </c>
      <c r="AA29" s="143">
        <v>2172</v>
      </c>
      <c r="AB29" s="143">
        <v>313</v>
      </c>
      <c r="AD29" s="121" t="s">
        <v>229</v>
      </c>
      <c r="AE29" s="11">
        <v>0</v>
      </c>
      <c r="AF29" s="11">
        <v>0</v>
      </c>
      <c r="AG29" s="11">
        <v>0</v>
      </c>
      <c r="AH29" s="11">
        <v>167.47399999999999</v>
      </c>
      <c r="AI29" s="11">
        <v>1935.3240000000001</v>
      </c>
      <c r="AJ29" s="11">
        <v>169.06899999999999</v>
      </c>
      <c r="AK29" s="91"/>
      <c r="AL29" s="95" t="s">
        <v>179</v>
      </c>
      <c r="AM29" s="96">
        <f t="shared" si="0"/>
        <v>0</v>
      </c>
      <c r="AN29" s="96">
        <f t="shared" si="1"/>
        <v>0</v>
      </c>
      <c r="AO29" s="96">
        <f t="shared" si="2"/>
        <v>0</v>
      </c>
      <c r="AP29" s="96">
        <f t="shared" si="3"/>
        <v>209.34249999999997</v>
      </c>
      <c r="AQ29" s="96">
        <f t="shared" si="4"/>
        <v>2419.1550000000002</v>
      </c>
      <c r="AR29" s="97">
        <f t="shared" si="5"/>
        <v>211.33624999999998</v>
      </c>
      <c r="AT29" s="95" t="s">
        <v>179</v>
      </c>
      <c r="AU29" s="96">
        <f t="shared" si="6"/>
        <v>0</v>
      </c>
      <c r="AV29" s="96">
        <f t="shared" si="7"/>
        <v>0</v>
      </c>
      <c r="AW29" s="96">
        <f t="shared" si="8"/>
        <v>0</v>
      </c>
      <c r="AX29" s="96">
        <f t="shared" si="9"/>
        <v>2172</v>
      </c>
      <c r="AY29" s="96">
        <f t="shared" si="10"/>
        <v>2172</v>
      </c>
      <c r="AZ29" s="97">
        <f t="shared" si="11"/>
        <v>313</v>
      </c>
    </row>
    <row r="30" spans="1:52" x14ac:dyDescent="0.25">
      <c r="A30">
        <v>27</v>
      </c>
      <c r="B30" s="273" t="s">
        <v>8</v>
      </c>
      <c r="C30" s="150">
        <v>0</v>
      </c>
      <c r="D30" s="121" t="s">
        <v>226</v>
      </c>
      <c r="E30" s="143">
        <v>164</v>
      </c>
      <c r="F30" s="143">
        <v>164</v>
      </c>
      <c r="G30" s="143">
        <v>164</v>
      </c>
      <c r="H30" s="143">
        <v>234</v>
      </c>
      <c r="I30" s="143">
        <v>390</v>
      </c>
      <c r="J30" s="143">
        <v>0</v>
      </c>
      <c r="K30"/>
      <c r="L30"/>
      <c r="M30" s="273" t="s">
        <v>9</v>
      </c>
      <c r="N30" s="4"/>
      <c r="O30" s="4"/>
      <c r="P30" s="4"/>
      <c r="Q30" s="4"/>
      <c r="R30" s="4">
        <v>7</v>
      </c>
      <c r="S30" s="253"/>
      <c r="V30" s="121" t="s">
        <v>226</v>
      </c>
      <c r="W30" s="143">
        <v>164</v>
      </c>
      <c r="X30" s="143">
        <v>164</v>
      </c>
      <c r="Y30" s="143">
        <v>164</v>
      </c>
      <c r="Z30" s="143">
        <v>234</v>
      </c>
      <c r="AA30" s="143">
        <v>390</v>
      </c>
      <c r="AB30" s="143">
        <v>0</v>
      </c>
      <c r="AD30" s="121" t="s">
        <v>226</v>
      </c>
      <c r="AE30" s="11">
        <v>84.925500000000014</v>
      </c>
      <c r="AF30" s="11">
        <v>19.871500000000001</v>
      </c>
      <c r="AG30" s="11">
        <v>0</v>
      </c>
      <c r="AH30" s="11">
        <v>70.603300000000004</v>
      </c>
      <c r="AI30" s="11">
        <v>86.993300000000005</v>
      </c>
      <c r="AJ30" s="11">
        <v>0</v>
      </c>
      <c r="AK30" s="91"/>
      <c r="AL30" s="95" t="s">
        <v>176</v>
      </c>
      <c r="AM30" s="96">
        <f t="shared" si="0"/>
        <v>106.15687500000001</v>
      </c>
      <c r="AN30" s="96">
        <f t="shared" si="1"/>
        <v>24.839375</v>
      </c>
      <c r="AO30" s="96">
        <f t="shared" si="2"/>
        <v>0</v>
      </c>
      <c r="AP30" s="96">
        <f t="shared" si="3"/>
        <v>88.254125000000002</v>
      </c>
      <c r="AQ30" s="96">
        <f t="shared" si="4"/>
        <v>108.741625</v>
      </c>
      <c r="AR30" s="97">
        <f t="shared" si="5"/>
        <v>0</v>
      </c>
      <c r="AT30" s="95" t="s">
        <v>176</v>
      </c>
      <c r="AU30" s="96">
        <f t="shared" si="6"/>
        <v>164</v>
      </c>
      <c r="AV30" s="96">
        <f t="shared" si="7"/>
        <v>164</v>
      </c>
      <c r="AW30" s="96">
        <f t="shared" si="8"/>
        <v>164</v>
      </c>
      <c r="AX30" s="96">
        <f t="shared" si="9"/>
        <v>234</v>
      </c>
      <c r="AY30" s="96">
        <f t="shared" si="10"/>
        <v>390</v>
      </c>
      <c r="AZ30" s="97">
        <f t="shared" si="11"/>
        <v>0</v>
      </c>
    </row>
    <row r="31" spans="1:52" x14ac:dyDescent="0.25">
      <c r="A31">
        <v>28</v>
      </c>
      <c r="B31" s="273" t="s">
        <v>9</v>
      </c>
      <c r="C31" s="150">
        <v>0</v>
      </c>
      <c r="D31" s="121" t="s">
        <v>227</v>
      </c>
      <c r="E31" s="143">
        <v>100000</v>
      </c>
      <c r="F31" s="143">
        <v>100000</v>
      </c>
      <c r="G31" s="143">
        <v>100000</v>
      </c>
      <c r="H31" s="143">
        <v>100000</v>
      </c>
      <c r="I31" s="143">
        <v>100000</v>
      </c>
      <c r="J31" s="143">
        <v>6</v>
      </c>
      <c r="K31"/>
      <c r="L31"/>
      <c r="M31" s="273" t="s">
        <v>544</v>
      </c>
      <c r="N31" s="4"/>
      <c r="O31" s="4"/>
      <c r="P31" s="4"/>
      <c r="Q31" s="4">
        <v>1323</v>
      </c>
      <c r="R31" s="4">
        <v>214</v>
      </c>
      <c r="S31" s="253">
        <v>1323</v>
      </c>
      <c r="V31" s="121" t="s">
        <v>227</v>
      </c>
      <c r="W31" s="143">
        <v>100000</v>
      </c>
      <c r="X31" s="143">
        <v>100000</v>
      </c>
      <c r="Y31" s="143">
        <v>100000</v>
      </c>
      <c r="Z31" s="143">
        <v>100000</v>
      </c>
      <c r="AA31" s="143">
        <v>100000</v>
      </c>
      <c r="AB31" s="143">
        <v>6</v>
      </c>
      <c r="AD31" s="121" t="s">
        <v>227</v>
      </c>
      <c r="AE31" s="11">
        <v>0</v>
      </c>
      <c r="AF31" s="11">
        <v>0</v>
      </c>
      <c r="AG31" s="11">
        <v>0</v>
      </c>
      <c r="AH31" s="11">
        <v>0.29399999999999998</v>
      </c>
      <c r="AI31" s="11">
        <v>146.96099999999998</v>
      </c>
      <c r="AJ31" s="11">
        <v>0</v>
      </c>
      <c r="AK31" s="91"/>
      <c r="AL31" s="95" t="s">
        <v>177</v>
      </c>
      <c r="AM31" s="96">
        <f t="shared" si="0"/>
        <v>0</v>
      </c>
      <c r="AN31" s="96">
        <f t="shared" si="1"/>
        <v>0</v>
      </c>
      <c r="AO31" s="96">
        <f t="shared" si="2"/>
        <v>0</v>
      </c>
      <c r="AP31" s="96">
        <f t="shared" si="3"/>
        <v>0.36749999999999999</v>
      </c>
      <c r="AQ31" s="96">
        <f t="shared" si="4"/>
        <v>183.70124999999999</v>
      </c>
      <c r="AR31" s="97">
        <f t="shared" si="5"/>
        <v>0</v>
      </c>
      <c r="AT31" s="95" t="s">
        <v>177</v>
      </c>
      <c r="AU31" s="96">
        <f t="shared" si="6"/>
        <v>0</v>
      </c>
      <c r="AV31" s="96">
        <f t="shared" si="7"/>
        <v>0</v>
      </c>
      <c r="AW31" s="96">
        <f t="shared" si="8"/>
        <v>0</v>
      </c>
      <c r="AX31" s="96">
        <f t="shared" si="9"/>
        <v>0.36749999999999999</v>
      </c>
      <c r="AY31" s="96">
        <f t="shared" si="10"/>
        <v>183.70124999999999</v>
      </c>
      <c r="AZ31" s="97">
        <f t="shared" si="11"/>
        <v>6</v>
      </c>
    </row>
    <row r="32" spans="1:52" x14ac:dyDescent="0.25">
      <c r="A32">
        <v>29</v>
      </c>
      <c r="B32" s="273" t="s">
        <v>544</v>
      </c>
      <c r="C32" s="150">
        <v>0</v>
      </c>
      <c r="D32" s="121" t="s">
        <v>228</v>
      </c>
      <c r="E32" s="143">
        <v>100000</v>
      </c>
      <c r="F32" s="143">
        <v>100000</v>
      </c>
      <c r="G32" s="143">
        <v>100000</v>
      </c>
      <c r="H32" s="143">
        <v>100000</v>
      </c>
      <c r="I32" s="143">
        <v>100000</v>
      </c>
      <c r="J32" s="143">
        <v>6</v>
      </c>
      <c r="K32"/>
      <c r="L32"/>
      <c r="M32" s="273" t="s">
        <v>10</v>
      </c>
      <c r="N32" s="4"/>
      <c r="O32" s="4"/>
      <c r="P32" s="4"/>
      <c r="Q32" s="4">
        <v>0</v>
      </c>
      <c r="R32" s="4">
        <v>0</v>
      </c>
      <c r="S32" s="253">
        <v>0</v>
      </c>
      <c r="V32" s="121" t="s">
        <v>228</v>
      </c>
      <c r="W32" s="143">
        <v>100000</v>
      </c>
      <c r="X32" s="143">
        <v>100000</v>
      </c>
      <c r="Y32" s="143">
        <v>100000</v>
      </c>
      <c r="Z32" s="143">
        <v>100000</v>
      </c>
      <c r="AA32" s="143">
        <v>100000</v>
      </c>
      <c r="AB32" s="143">
        <v>6</v>
      </c>
      <c r="AD32" s="121" t="s">
        <v>228</v>
      </c>
      <c r="AE32" s="11">
        <v>0</v>
      </c>
      <c r="AF32" s="11">
        <v>0</v>
      </c>
      <c r="AG32" s="11">
        <v>0</v>
      </c>
      <c r="AH32" s="11">
        <v>7.8750000000000009</v>
      </c>
      <c r="AI32" s="11">
        <v>0</v>
      </c>
      <c r="AJ32" s="11">
        <v>0</v>
      </c>
      <c r="AK32" s="91"/>
      <c r="AL32" s="95" t="s">
        <v>178</v>
      </c>
      <c r="AM32" s="96">
        <f t="shared" si="0"/>
        <v>0</v>
      </c>
      <c r="AN32" s="96">
        <f t="shared" si="1"/>
        <v>0</v>
      </c>
      <c r="AO32" s="96">
        <f t="shared" si="2"/>
        <v>0</v>
      </c>
      <c r="AP32" s="96">
        <f t="shared" si="3"/>
        <v>9.8437500000000018</v>
      </c>
      <c r="AQ32" s="96">
        <f t="shared" si="4"/>
        <v>0</v>
      </c>
      <c r="AR32" s="97">
        <f t="shared" si="5"/>
        <v>0</v>
      </c>
      <c r="AT32" s="95" t="s">
        <v>178</v>
      </c>
      <c r="AU32" s="96">
        <f t="shared" si="6"/>
        <v>0</v>
      </c>
      <c r="AV32" s="96">
        <f t="shared" si="7"/>
        <v>0</v>
      </c>
      <c r="AW32" s="96">
        <f t="shared" si="8"/>
        <v>0</v>
      </c>
      <c r="AX32" s="96">
        <f t="shared" si="9"/>
        <v>9.8437500000000018</v>
      </c>
      <c r="AY32" s="96">
        <f t="shared" si="10"/>
        <v>0</v>
      </c>
      <c r="AZ32" s="97">
        <f t="shared" si="11"/>
        <v>6</v>
      </c>
    </row>
    <row r="33" spans="1:52" x14ac:dyDescent="0.25">
      <c r="A33">
        <v>30</v>
      </c>
      <c r="B33" s="273" t="s">
        <v>10</v>
      </c>
      <c r="C33" s="150">
        <v>0</v>
      </c>
      <c r="D33" s="77" t="s">
        <v>95</v>
      </c>
      <c r="E33" s="143">
        <v>100000</v>
      </c>
      <c r="F33" s="143">
        <v>100000</v>
      </c>
      <c r="G33" s="143">
        <v>100000</v>
      </c>
      <c r="H33" s="143">
        <v>100000</v>
      </c>
      <c r="I33" s="143">
        <v>100000</v>
      </c>
      <c r="J33" s="143">
        <v>100000</v>
      </c>
      <c r="K33"/>
      <c r="L33"/>
      <c r="M33" s="273" t="s">
        <v>558</v>
      </c>
      <c r="N33" s="4"/>
      <c r="O33" s="4"/>
      <c r="P33" s="4"/>
      <c r="Q33" s="4"/>
      <c r="R33" s="4">
        <v>5</v>
      </c>
      <c r="S33" s="253"/>
      <c r="V33" s="77" t="s">
        <v>95</v>
      </c>
      <c r="W33" s="143">
        <v>100000</v>
      </c>
      <c r="X33" s="143">
        <v>100000</v>
      </c>
      <c r="Y33" s="143">
        <v>100000</v>
      </c>
      <c r="Z33" s="143">
        <v>100000</v>
      </c>
      <c r="AA33" s="143">
        <v>100000</v>
      </c>
      <c r="AB33" s="143">
        <v>100000</v>
      </c>
      <c r="AD33" s="77" t="s">
        <v>95</v>
      </c>
      <c r="AE33" s="11">
        <v>0</v>
      </c>
      <c r="AF33" s="11">
        <v>9.3790000000000013</v>
      </c>
      <c r="AG33" s="11">
        <v>61.505200000000002</v>
      </c>
      <c r="AH33" s="11">
        <v>0</v>
      </c>
      <c r="AI33" s="11">
        <v>0</v>
      </c>
      <c r="AJ33" s="11">
        <v>0</v>
      </c>
      <c r="AK33" s="91"/>
      <c r="AL33" s="95" t="s">
        <v>95</v>
      </c>
      <c r="AM33" s="96">
        <f t="shared" si="0"/>
        <v>0</v>
      </c>
      <c r="AN33" s="96">
        <f t="shared" si="1"/>
        <v>11.723750000000003</v>
      </c>
      <c r="AO33" s="96">
        <f t="shared" si="2"/>
        <v>76.881500000000003</v>
      </c>
      <c r="AP33" s="96">
        <f t="shared" si="3"/>
        <v>0</v>
      </c>
      <c r="AQ33" s="96">
        <f t="shared" si="4"/>
        <v>0</v>
      </c>
      <c r="AR33" s="97">
        <f t="shared" si="5"/>
        <v>0</v>
      </c>
      <c r="AT33" s="95" t="s">
        <v>95</v>
      </c>
      <c r="AU33" s="96">
        <f t="shared" si="6"/>
        <v>0</v>
      </c>
      <c r="AV33" s="96">
        <f t="shared" si="7"/>
        <v>11.723750000000003</v>
      </c>
      <c r="AW33" s="96">
        <f t="shared" si="8"/>
        <v>76.881500000000003</v>
      </c>
      <c r="AX33" s="96">
        <f t="shared" si="9"/>
        <v>0</v>
      </c>
      <c r="AY33" s="96">
        <f t="shared" si="10"/>
        <v>0</v>
      </c>
      <c r="AZ33" s="97">
        <f t="shared" si="11"/>
        <v>0</v>
      </c>
    </row>
    <row r="34" spans="1:52" x14ac:dyDescent="0.25">
      <c r="A34">
        <v>31</v>
      </c>
      <c r="B34" s="273" t="s">
        <v>558</v>
      </c>
      <c r="C34" s="150">
        <v>0</v>
      </c>
      <c r="D34" s="121" t="s">
        <v>230</v>
      </c>
      <c r="E34" s="143">
        <v>100000</v>
      </c>
      <c r="F34" s="143">
        <v>100000</v>
      </c>
      <c r="G34" s="143">
        <v>100000</v>
      </c>
      <c r="H34" s="143">
        <v>100000</v>
      </c>
      <c r="I34" s="143">
        <v>100000</v>
      </c>
      <c r="J34" s="143">
        <v>100000</v>
      </c>
      <c r="K34"/>
      <c r="L34"/>
      <c r="M34" s="273" t="s">
        <v>545</v>
      </c>
      <c r="N34" s="4"/>
      <c r="O34" s="4"/>
      <c r="P34" s="4"/>
      <c r="Q34" s="4">
        <v>11</v>
      </c>
      <c r="R34" s="4"/>
      <c r="S34" s="253">
        <v>11</v>
      </c>
      <c r="U34" s="41"/>
      <c r="V34" s="121" t="s">
        <v>230</v>
      </c>
      <c r="W34" s="143">
        <v>100000</v>
      </c>
      <c r="X34" s="143">
        <v>100000</v>
      </c>
      <c r="Y34" s="143">
        <v>100000</v>
      </c>
      <c r="Z34" s="143">
        <v>100000</v>
      </c>
      <c r="AA34" s="143">
        <v>100000</v>
      </c>
      <c r="AB34" s="143">
        <v>100000</v>
      </c>
      <c r="AD34" s="121" t="s">
        <v>230</v>
      </c>
      <c r="AE34" s="11">
        <v>0</v>
      </c>
      <c r="AF34" s="11">
        <v>0</v>
      </c>
      <c r="AG34" s="11">
        <v>955.27099999999996</v>
      </c>
      <c r="AH34" s="11">
        <v>0</v>
      </c>
      <c r="AI34" s="11">
        <v>0</v>
      </c>
      <c r="AJ34" s="11">
        <v>0</v>
      </c>
      <c r="AK34" s="91"/>
      <c r="AL34" s="95" t="s">
        <v>180</v>
      </c>
      <c r="AM34" s="96">
        <f t="shared" si="0"/>
        <v>0</v>
      </c>
      <c r="AN34" s="96">
        <f t="shared" si="1"/>
        <v>0</v>
      </c>
      <c r="AO34" s="96">
        <f t="shared" si="2"/>
        <v>1194.0887499999999</v>
      </c>
      <c r="AP34" s="96">
        <f t="shared" si="3"/>
        <v>0</v>
      </c>
      <c r="AQ34" s="96">
        <f t="shared" si="4"/>
        <v>0</v>
      </c>
      <c r="AR34" s="97">
        <f t="shared" si="5"/>
        <v>0</v>
      </c>
      <c r="AT34" s="95" t="s">
        <v>180</v>
      </c>
      <c r="AU34" s="96">
        <f t="shared" si="6"/>
        <v>0</v>
      </c>
      <c r="AV34" s="96">
        <f t="shared" si="7"/>
        <v>0</v>
      </c>
      <c r="AW34" s="96">
        <f t="shared" si="8"/>
        <v>1194.0887499999999</v>
      </c>
      <c r="AX34" s="96">
        <f t="shared" si="9"/>
        <v>0</v>
      </c>
      <c r="AY34" s="96">
        <f t="shared" si="10"/>
        <v>0</v>
      </c>
      <c r="AZ34" s="97">
        <f t="shared" si="11"/>
        <v>0</v>
      </c>
    </row>
    <row r="35" spans="1:52" x14ac:dyDescent="0.25">
      <c r="A35">
        <v>32</v>
      </c>
      <c r="B35" s="273" t="s">
        <v>545</v>
      </c>
      <c r="C35" s="150">
        <v>0</v>
      </c>
      <c r="D35" s="77" t="s">
        <v>12</v>
      </c>
      <c r="E35" s="143">
        <v>100000</v>
      </c>
      <c r="F35" s="143">
        <v>100000</v>
      </c>
      <c r="G35" s="143">
        <v>100000</v>
      </c>
      <c r="H35" s="143">
        <v>100000</v>
      </c>
      <c r="I35" s="143">
        <v>100000</v>
      </c>
      <c r="J35" s="143">
        <v>100000</v>
      </c>
      <c r="K35"/>
      <c r="L35"/>
      <c r="M35" s="273" t="s">
        <v>226</v>
      </c>
      <c r="N35" s="4">
        <v>156</v>
      </c>
      <c r="O35" s="4">
        <v>156</v>
      </c>
      <c r="P35" s="4">
        <v>156</v>
      </c>
      <c r="Q35" s="4">
        <v>199</v>
      </c>
      <c r="R35" s="4"/>
      <c r="S35" s="253">
        <v>332</v>
      </c>
      <c r="V35" s="77" t="s">
        <v>12</v>
      </c>
      <c r="W35" s="143">
        <v>100000</v>
      </c>
      <c r="X35" s="143">
        <v>100000</v>
      </c>
      <c r="Y35" s="143">
        <v>100000</v>
      </c>
      <c r="Z35" s="143">
        <v>100000</v>
      </c>
      <c r="AA35" s="143">
        <v>100000</v>
      </c>
      <c r="AB35" s="143">
        <v>100000</v>
      </c>
      <c r="AD35" s="77" t="s">
        <v>12</v>
      </c>
      <c r="AE35" s="11">
        <v>41.9925</v>
      </c>
      <c r="AF35" s="11">
        <v>0</v>
      </c>
      <c r="AG35" s="11">
        <v>0</v>
      </c>
      <c r="AH35" s="11">
        <v>15.365</v>
      </c>
      <c r="AI35" s="11">
        <v>1.7189999999999999</v>
      </c>
      <c r="AJ35" s="11">
        <v>0</v>
      </c>
      <c r="AK35" s="91"/>
      <c r="AL35" s="95" t="s">
        <v>12</v>
      </c>
      <c r="AM35" s="96">
        <f t="shared" si="0"/>
        <v>52.490625000000001</v>
      </c>
      <c r="AN35" s="96">
        <f t="shared" si="1"/>
        <v>0</v>
      </c>
      <c r="AO35" s="96">
        <f t="shared" si="2"/>
        <v>0</v>
      </c>
      <c r="AP35" s="96">
        <f t="shared" si="3"/>
        <v>19.206250000000001</v>
      </c>
      <c r="AQ35" s="96">
        <f t="shared" si="4"/>
        <v>2.1487499999999997</v>
      </c>
      <c r="AR35" s="97">
        <f t="shared" si="5"/>
        <v>0</v>
      </c>
      <c r="AT35" s="95" t="s">
        <v>12</v>
      </c>
      <c r="AU35" s="96">
        <f t="shared" si="6"/>
        <v>52.490625000000001</v>
      </c>
      <c r="AV35" s="96">
        <f t="shared" si="7"/>
        <v>0</v>
      </c>
      <c r="AW35" s="96">
        <f t="shared" si="8"/>
        <v>0</v>
      </c>
      <c r="AX35" s="96">
        <f t="shared" si="9"/>
        <v>19.206250000000001</v>
      </c>
      <c r="AY35" s="96">
        <f t="shared" si="10"/>
        <v>2.1487499999999997</v>
      </c>
      <c r="AZ35" s="97">
        <f t="shared" si="11"/>
        <v>0</v>
      </c>
    </row>
    <row r="36" spans="1:52" x14ac:dyDescent="0.25">
      <c r="A36">
        <v>33</v>
      </c>
      <c r="B36" s="273" t="s">
        <v>226</v>
      </c>
      <c r="C36" s="150">
        <v>0</v>
      </c>
      <c r="D36" s="121" t="s">
        <v>359</v>
      </c>
      <c r="E36" s="143">
        <v>100000</v>
      </c>
      <c r="F36" s="143">
        <v>100000</v>
      </c>
      <c r="G36" s="143">
        <v>100000</v>
      </c>
      <c r="H36" s="143">
        <v>100000</v>
      </c>
      <c r="I36" s="143">
        <v>100000</v>
      </c>
      <c r="J36" s="143">
        <v>6</v>
      </c>
      <c r="K36"/>
      <c r="L36"/>
      <c r="M36" s="273" t="s">
        <v>559</v>
      </c>
      <c r="N36" s="4"/>
      <c r="O36" s="4"/>
      <c r="P36" s="4"/>
      <c r="Q36" s="4"/>
      <c r="R36" s="4">
        <v>6</v>
      </c>
      <c r="S36" s="253"/>
      <c r="U36" s="41"/>
      <c r="V36" s="121" t="s">
        <v>359</v>
      </c>
      <c r="W36" s="143">
        <v>100000</v>
      </c>
      <c r="X36" s="143">
        <v>100000</v>
      </c>
      <c r="Y36" s="143">
        <v>100000</v>
      </c>
      <c r="Z36" s="143">
        <v>100000</v>
      </c>
      <c r="AA36" s="143">
        <v>100000</v>
      </c>
      <c r="AB36" s="143">
        <v>6</v>
      </c>
      <c r="AD36" s="121" t="s">
        <v>359</v>
      </c>
      <c r="AE36" s="11">
        <v>60.114500000000007</v>
      </c>
      <c r="AF36" s="11">
        <v>69.045799999999986</v>
      </c>
      <c r="AG36" s="11">
        <v>0</v>
      </c>
      <c r="AH36" s="11">
        <v>28.581899999999997</v>
      </c>
      <c r="AI36" s="11">
        <v>0.99099999999999999</v>
      </c>
      <c r="AJ36" s="11">
        <v>0</v>
      </c>
      <c r="AK36" s="91"/>
      <c r="AL36" s="95" t="s">
        <v>325</v>
      </c>
      <c r="AM36" s="96">
        <f t="shared" si="0"/>
        <v>75.143125000000012</v>
      </c>
      <c r="AN36" s="96">
        <f t="shared" si="1"/>
        <v>86.307249999999982</v>
      </c>
      <c r="AO36" s="96">
        <f t="shared" si="2"/>
        <v>0</v>
      </c>
      <c r="AP36" s="96">
        <f t="shared" si="3"/>
        <v>35.727374999999995</v>
      </c>
      <c r="AQ36" s="96">
        <f t="shared" si="4"/>
        <v>1.23875</v>
      </c>
      <c r="AR36" s="97">
        <f t="shared" si="5"/>
        <v>0</v>
      </c>
      <c r="AT36" s="95" t="s">
        <v>325</v>
      </c>
      <c r="AU36" s="96">
        <f t="shared" si="6"/>
        <v>75.143125000000012</v>
      </c>
      <c r="AV36" s="96">
        <f t="shared" si="7"/>
        <v>86.307249999999982</v>
      </c>
      <c r="AW36" s="96">
        <f t="shared" si="8"/>
        <v>0</v>
      </c>
      <c r="AX36" s="96">
        <f t="shared" si="9"/>
        <v>35.727374999999995</v>
      </c>
      <c r="AY36" s="96">
        <f t="shared" si="10"/>
        <v>1.23875</v>
      </c>
      <c r="AZ36" s="97">
        <f t="shared" si="11"/>
        <v>6</v>
      </c>
    </row>
    <row r="37" spans="1:52" x14ac:dyDescent="0.25">
      <c r="A37">
        <v>34</v>
      </c>
      <c r="B37" s="273" t="s">
        <v>559</v>
      </c>
      <c r="C37" s="150">
        <v>0</v>
      </c>
      <c r="D37" s="121" t="s">
        <v>231</v>
      </c>
      <c r="E37" s="143">
        <v>100000</v>
      </c>
      <c r="F37" s="143">
        <v>100000</v>
      </c>
      <c r="G37" s="143">
        <v>100000</v>
      </c>
      <c r="H37" s="143">
        <v>100000</v>
      </c>
      <c r="I37" s="143">
        <v>100000</v>
      </c>
      <c r="J37" s="143">
        <v>6</v>
      </c>
      <c r="L37"/>
      <c r="M37" s="273" t="s">
        <v>546</v>
      </c>
      <c r="N37" s="4"/>
      <c r="O37" s="4"/>
      <c r="P37" s="4"/>
      <c r="Q37" s="4"/>
      <c r="R37" s="4"/>
      <c r="S37" s="253"/>
      <c r="V37" s="121" t="s">
        <v>231</v>
      </c>
      <c r="W37" s="143">
        <v>100000</v>
      </c>
      <c r="X37" s="143">
        <v>100000</v>
      </c>
      <c r="Y37" s="143">
        <v>100000</v>
      </c>
      <c r="Z37" s="143">
        <v>100000</v>
      </c>
      <c r="AA37" s="143">
        <v>100000</v>
      </c>
      <c r="AB37" s="143">
        <v>6</v>
      </c>
      <c r="AD37" s="121" t="s">
        <v>231</v>
      </c>
      <c r="AE37" s="11">
        <v>0</v>
      </c>
      <c r="AF37" s="11">
        <v>0</v>
      </c>
      <c r="AG37" s="11">
        <v>0</v>
      </c>
      <c r="AH37" s="11">
        <v>17.447999999999997</v>
      </c>
      <c r="AI37" s="11">
        <v>3.5564</v>
      </c>
      <c r="AJ37" s="11">
        <v>0</v>
      </c>
      <c r="AK37" s="91"/>
      <c r="AL37" s="95" t="s">
        <v>181</v>
      </c>
      <c r="AM37" s="96">
        <f t="shared" si="0"/>
        <v>0</v>
      </c>
      <c r="AN37" s="96">
        <f t="shared" si="1"/>
        <v>0</v>
      </c>
      <c r="AO37" s="96">
        <f t="shared" si="2"/>
        <v>0</v>
      </c>
      <c r="AP37" s="96">
        <f t="shared" si="3"/>
        <v>21.809999999999995</v>
      </c>
      <c r="AQ37" s="96">
        <f t="shared" si="4"/>
        <v>4.4455</v>
      </c>
      <c r="AR37" s="97">
        <f t="shared" si="5"/>
        <v>0</v>
      </c>
      <c r="AT37" s="95" t="s">
        <v>181</v>
      </c>
      <c r="AU37" s="96">
        <f t="shared" si="6"/>
        <v>0</v>
      </c>
      <c r="AV37" s="96">
        <f t="shared" si="7"/>
        <v>0</v>
      </c>
      <c r="AW37" s="96">
        <f t="shared" si="8"/>
        <v>0</v>
      </c>
      <c r="AX37" s="96">
        <f t="shared" si="9"/>
        <v>21.809999999999995</v>
      </c>
      <c r="AY37" s="96">
        <f t="shared" si="10"/>
        <v>4.4455</v>
      </c>
      <c r="AZ37" s="97">
        <f t="shared" si="11"/>
        <v>6</v>
      </c>
    </row>
    <row r="38" spans="1:52" x14ac:dyDescent="0.25">
      <c r="A38">
        <v>35</v>
      </c>
      <c r="B38" s="273" t="s">
        <v>546</v>
      </c>
      <c r="C38" s="150">
        <v>0</v>
      </c>
      <c r="D38" s="121" t="s">
        <v>360</v>
      </c>
      <c r="E38" s="143">
        <v>3964</v>
      </c>
      <c r="F38" s="143">
        <v>3964</v>
      </c>
      <c r="G38" s="143">
        <v>3964</v>
      </c>
      <c r="H38" s="143">
        <v>13184</v>
      </c>
      <c r="I38" s="143">
        <v>13184</v>
      </c>
      <c r="J38" s="143">
        <v>1330</v>
      </c>
      <c r="K38" s="143">
        <v>76270</v>
      </c>
      <c r="L38"/>
      <c r="M38" s="273" t="s">
        <v>230</v>
      </c>
      <c r="N38" s="4"/>
      <c r="O38" s="4"/>
      <c r="P38" s="4"/>
      <c r="Q38" s="4"/>
      <c r="R38" s="4"/>
      <c r="S38" s="253"/>
      <c r="V38" s="121" t="s">
        <v>360</v>
      </c>
      <c r="W38" s="143">
        <v>76270</v>
      </c>
      <c r="X38" s="143">
        <v>76270</v>
      </c>
      <c r="Y38" s="143">
        <v>76270</v>
      </c>
      <c r="Z38" s="143">
        <v>13184</v>
      </c>
      <c r="AA38" s="143">
        <v>13184</v>
      </c>
      <c r="AB38" s="143">
        <v>1330</v>
      </c>
      <c r="AD38" s="121" t="s">
        <v>360</v>
      </c>
      <c r="AE38" s="11">
        <v>0</v>
      </c>
      <c r="AF38" s="11">
        <v>63090.986677000001</v>
      </c>
      <c r="AG38" s="11">
        <v>0</v>
      </c>
      <c r="AH38" s="11">
        <v>0</v>
      </c>
      <c r="AI38" s="11">
        <v>0</v>
      </c>
      <c r="AJ38" s="11">
        <v>0</v>
      </c>
      <c r="AK38" s="91"/>
      <c r="AL38" s="95" t="s">
        <v>326</v>
      </c>
      <c r="AM38" s="96">
        <f t="shared" si="0"/>
        <v>0</v>
      </c>
      <c r="AN38" s="96">
        <f t="shared" si="1"/>
        <v>78863.733346249996</v>
      </c>
      <c r="AO38" s="96">
        <f t="shared" si="2"/>
        <v>0</v>
      </c>
      <c r="AP38" s="96">
        <f t="shared" si="3"/>
        <v>0</v>
      </c>
      <c r="AQ38" s="96">
        <f t="shared" si="4"/>
        <v>0</v>
      </c>
      <c r="AR38" s="97">
        <f t="shared" si="5"/>
        <v>0</v>
      </c>
      <c r="AT38" s="95" t="s">
        <v>326</v>
      </c>
      <c r="AU38" s="96" t="e">
        <f>IF(#REF!=100000,AM38,#REF!)</f>
        <v>#REF!</v>
      </c>
      <c r="AV38" s="96">
        <f t="shared" si="7"/>
        <v>3964</v>
      </c>
      <c r="AW38" s="96">
        <f t="shared" si="8"/>
        <v>3964</v>
      </c>
      <c r="AX38" s="96">
        <f t="shared" si="9"/>
        <v>13184</v>
      </c>
      <c r="AY38" s="96">
        <f t="shared" si="10"/>
        <v>13184</v>
      </c>
      <c r="AZ38" s="97">
        <f t="shared" si="11"/>
        <v>1330</v>
      </c>
    </row>
    <row r="39" spans="1:52" x14ac:dyDescent="0.25">
      <c r="A39">
        <v>36</v>
      </c>
      <c r="B39" s="273" t="s">
        <v>230</v>
      </c>
      <c r="C39" s="150">
        <v>0</v>
      </c>
      <c r="D39" s="121" t="s">
        <v>361</v>
      </c>
      <c r="E39" s="143">
        <v>3964</v>
      </c>
      <c r="F39" s="143">
        <v>3964</v>
      </c>
      <c r="G39" s="143">
        <v>3964</v>
      </c>
      <c r="H39" s="143">
        <v>13184</v>
      </c>
      <c r="I39" s="143">
        <v>13184</v>
      </c>
      <c r="J39" s="143">
        <v>1330</v>
      </c>
      <c r="K39" s="143"/>
      <c r="L39"/>
      <c r="M39" s="273" t="s">
        <v>395</v>
      </c>
      <c r="N39" s="4">
        <v>3718</v>
      </c>
      <c r="O39" s="4">
        <v>26228</v>
      </c>
      <c r="P39" s="4">
        <v>19095</v>
      </c>
      <c r="Q39" s="4">
        <v>19783</v>
      </c>
      <c r="R39" s="4">
        <v>11927</v>
      </c>
      <c r="S39" s="253">
        <v>19783</v>
      </c>
      <c r="U39" s="91"/>
      <c r="V39" s="121" t="s">
        <v>361</v>
      </c>
      <c r="W39" s="143">
        <v>76270</v>
      </c>
      <c r="X39" s="143">
        <v>76270</v>
      </c>
      <c r="Y39" s="143">
        <v>76270</v>
      </c>
      <c r="Z39" s="143">
        <v>13184</v>
      </c>
      <c r="AA39" s="143">
        <v>13184</v>
      </c>
      <c r="AB39" s="143">
        <v>1330</v>
      </c>
      <c r="AD39" s="121" t="s">
        <v>361</v>
      </c>
      <c r="AE39" s="11">
        <v>2107.8352</v>
      </c>
      <c r="AF39" s="11">
        <v>14258.988440000001</v>
      </c>
      <c r="AG39" s="11">
        <v>0</v>
      </c>
      <c r="AH39" s="11">
        <v>40</v>
      </c>
      <c r="AI39" s="11">
        <v>73</v>
      </c>
      <c r="AJ39" s="11">
        <v>870</v>
      </c>
      <c r="AK39" s="91"/>
      <c r="AL39" s="95" t="s">
        <v>327</v>
      </c>
      <c r="AM39" s="96">
        <f t="shared" si="0"/>
        <v>2634.7939999999999</v>
      </c>
      <c r="AN39" s="96">
        <f t="shared" si="1"/>
        <v>17823.735550000001</v>
      </c>
      <c r="AO39" s="96">
        <f t="shared" si="2"/>
        <v>0</v>
      </c>
      <c r="AP39" s="96">
        <f t="shared" si="3"/>
        <v>50</v>
      </c>
      <c r="AQ39" s="96">
        <f t="shared" si="4"/>
        <v>91.25</v>
      </c>
      <c r="AR39" s="97">
        <f t="shared" si="5"/>
        <v>1087.5</v>
      </c>
      <c r="AT39" s="95" t="s">
        <v>327</v>
      </c>
      <c r="AU39" s="96">
        <f t="shared" si="6"/>
        <v>3964</v>
      </c>
      <c r="AV39" s="96">
        <f t="shared" si="7"/>
        <v>3964</v>
      </c>
      <c r="AW39" s="96">
        <f t="shared" si="8"/>
        <v>3964</v>
      </c>
      <c r="AX39" s="96">
        <f t="shared" si="9"/>
        <v>13184</v>
      </c>
      <c r="AY39" s="96">
        <f t="shared" si="10"/>
        <v>13184</v>
      </c>
      <c r="AZ39" s="97">
        <f t="shared" si="11"/>
        <v>1330</v>
      </c>
    </row>
    <row r="40" spans="1:52" x14ac:dyDescent="0.25">
      <c r="A40">
        <v>37</v>
      </c>
      <c r="B40" s="273" t="s">
        <v>395</v>
      </c>
      <c r="C40" s="150">
        <v>0</v>
      </c>
      <c r="D40" s="77" t="s">
        <v>13</v>
      </c>
      <c r="E40" s="143">
        <v>0</v>
      </c>
      <c r="F40" s="143">
        <v>0</v>
      </c>
      <c r="G40" s="143">
        <v>0</v>
      </c>
      <c r="H40" s="143">
        <v>0</v>
      </c>
      <c r="I40" s="143">
        <v>0</v>
      </c>
      <c r="J40" s="143">
        <v>750</v>
      </c>
      <c r="L40"/>
      <c r="M40" s="273" t="s">
        <v>560</v>
      </c>
      <c r="N40" s="4"/>
      <c r="O40" s="4"/>
      <c r="P40" s="4"/>
      <c r="Q40" s="4">
        <v>916</v>
      </c>
      <c r="R40" s="4">
        <v>84</v>
      </c>
      <c r="S40" s="253">
        <v>916</v>
      </c>
      <c r="V40" s="77" t="s">
        <v>13</v>
      </c>
      <c r="W40" s="143">
        <v>0</v>
      </c>
      <c r="X40" s="143">
        <v>0</v>
      </c>
      <c r="Y40" s="143">
        <v>0</v>
      </c>
      <c r="Z40" s="143">
        <v>0</v>
      </c>
      <c r="AA40" s="143">
        <v>0</v>
      </c>
      <c r="AB40" s="143">
        <v>750</v>
      </c>
      <c r="AD40" s="77" t="s">
        <v>13</v>
      </c>
      <c r="AE40" s="11">
        <v>0</v>
      </c>
      <c r="AF40" s="11">
        <v>0</v>
      </c>
      <c r="AG40" s="11">
        <v>0</v>
      </c>
      <c r="AH40" s="11">
        <v>0</v>
      </c>
      <c r="AI40" s="11">
        <v>0</v>
      </c>
      <c r="AJ40" s="11">
        <v>660</v>
      </c>
      <c r="AK40" s="91"/>
      <c r="AL40" s="95" t="s">
        <v>13</v>
      </c>
      <c r="AM40" s="96">
        <f t="shared" si="0"/>
        <v>0</v>
      </c>
      <c r="AN40" s="96">
        <f t="shared" si="1"/>
        <v>0</v>
      </c>
      <c r="AO40" s="96">
        <f t="shared" si="2"/>
        <v>0</v>
      </c>
      <c r="AP40" s="96">
        <f t="shared" si="3"/>
        <v>0</v>
      </c>
      <c r="AQ40" s="96">
        <f t="shared" si="4"/>
        <v>0</v>
      </c>
      <c r="AR40" s="97">
        <f t="shared" si="5"/>
        <v>825</v>
      </c>
      <c r="AT40" s="95" t="s">
        <v>13</v>
      </c>
      <c r="AU40" s="96">
        <f t="shared" si="6"/>
        <v>0</v>
      </c>
      <c r="AV40" s="96">
        <f t="shared" si="7"/>
        <v>0</v>
      </c>
      <c r="AW40" s="96">
        <f t="shared" si="8"/>
        <v>0</v>
      </c>
      <c r="AX40" s="96">
        <f t="shared" si="9"/>
        <v>0</v>
      </c>
      <c r="AY40" s="96">
        <f t="shared" si="10"/>
        <v>0</v>
      </c>
      <c r="AZ40" s="97">
        <f t="shared" si="11"/>
        <v>750</v>
      </c>
    </row>
    <row r="41" spans="1:52" x14ac:dyDescent="0.25">
      <c r="A41">
        <v>38</v>
      </c>
      <c r="B41" s="273" t="s">
        <v>560</v>
      </c>
      <c r="C41" s="150">
        <v>0</v>
      </c>
      <c r="D41" s="77" t="s">
        <v>96</v>
      </c>
      <c r="E41" s="143">
        <v>0</v>
      </c>
      <c r="F41" s="143">
        <v>0</v>
      </c>
      <c r="G41" s="143">
        <v>0</v>
      </c>
      <c r="H41" s="143">
        <v>0</v>
      </c>
      <c r="I41" s="143">
        <v>0</v>
      </c>
      <c r="J41" s="143">
        <v>6148</v>
      </c>
      <c r="K41"/>
      <c r="L41"/>
      <c r="M41" s="273" t="s">
        <v>12</v>
      </c>
      <c r="N41" s="4"/>
      <c r="O41" s="4"/>
      <c r="P41" s="4"/>
      <c r="Q41" s="4"/>
      <c r="R41" s="4"/>
      <c r="S41" s="253"/>
      <c r="V41" s="77" t="s">
        <v>96</v>
      </c>
      <c r="W41" s="143">
        <v>0</v>
      </c>
      <c r="X41" s="143">
        <v>0</v>
      </c>
      <c r="Y41" s="143">
        <v>0</v>
      </c>
      <c r="Z41" s="143">
        <v>0</v>
      </c>
      <c r="AA41" s="143">
        <v>0</v>
      </c>
      <c r="AB41" s="143">
        <v>6148</v>
      </c>
      <c r="AD41" s="77" t="s">
        <v>96</v>
      </c>
      <c r="AE41" s="11">
        <v>0</v>
      </c>
      <c r="AF41" s="11">
        <v>0</v>
      </c>
      <c r="AG41" s="11">
        <v>0</v>
      </c>
      <c r="AH41" s="11">
        <v>0</v>
      </c>
      <c r="AI41" s="11">
        <v>382</v>
      </c>
      <c r="AJ41" s="11">
        <v>12124</v>
      </c>
      <c r="AK41" s="91"/>
      <c r="AL41" s="95" t="s">
        <v>96</v>
      </c>
      <c r="AM41" s="96">
        <f t="shared" si="0"/>
        <v>0</v>
      </c>
      <c r="AN41" s="96">
        <f t="shared" si="1"/>
        <v>0</v>
      </c>
      <c r="AO41" s="96">
        <f t="shared" si="2"/>
        <v>0</v>
      </c>
      <c r="AP41" s="96">
        <f t="shared" si="3"/>
        <v>0</v>
      </c>
      <c r="AQ41" s="96">
        <f t="shared" si="4"/>
        <v>477.5</v>
      </c>
      <c r="AR41" s="97">
        <f t="shared" si="5"/>
        <v>15155</v>
      </c>
      <c r="AT41" s="95" t="s">
        <v>96</v>
      </c>
      <c r="AU41" s="96">
        <f t="shared" si="6"/>
        <v>0</v>
      </c>
      <c r="AV41" s="96">
        <f t="shared" si="7"/>
        <v>0</v>
      </c>
      <c r="AW41" s="96">
        <f t="shared" si="8"/>
        <v>0</v>
      </c>
      <c r="AX41" s="96">
        <f t="shared" si="9"/>
        <v>0</v>
      </c>
      <c r="AY41" s="96">
        <f t="shared" si="10"/>
        <v>0</v>
      </c>
      <c r="AZ41" s="97">
        <f t="shared" si="11"/>
        <v>6148</v>
      </c>
    </row>
    <row r="42" spans="1:52" x14ac:dyDescent="0.25">
      <c r="A42">
        <v>39</v>
      </c>
      <c r="B42" s="273" t="s">
        <v>12</v>
      </c>
      <c r="C42" s="150">
        <v>0</v>
      </c>
      <c r="D42" s="77" t="s">
        <v>182</v>
      </c>
      <c r="E42" s="143">
        <v>2541</v>
      </c>
      <c r="F42" s="143">
        <v>34719</v>
      </c>
      <c r="G42" s="143">
        <v>34719</v>
      </c>
      <c r="H42" s="143">
        <v>187</v>
      </c>
      <c r="I42" s="143">
        <v>576</v>
      </c>
      <c r="J42" s="143">
        <v>415</v>
      </c>
      <c r="K42" s="143">
        <v>10375</v>
      </c>
      <c r="L42"/>
      <c r="M42" s="273" t="s">
        <v>396</v>
      </c>
      <c r="N42" s="4">
        <v>42952</v>
      </c>
      <c r="O42" s="4">
        <v>42952</v>
      </c>
      <c r="P42" s="4">
        <v>42952</v>
      </c>
      <c r="Q42" s="4">
        <v>13184</v>
      </c>
      <c r="R42" s="4">
        <v>1330</v>
      </c>
      <c r="S42" s="253">
        <v>13184</v>
      </c>
      <c r="V42" s="77" t="s">
        <v>182</v>
      </c>
      <c r="W42" s="143">
        <v>2541</v>
      </c>
      <c r="X42" s="143">
        <v>10375</v>
      </c>
      <c r="Y42" s="143">
        <v>10375</v>
      </c>
      <c r="Z42" s="143">
        <v>187</v>
      </c>
      <c r="AA42" s="143">
        <v>576</v>
      </c>
      <c r="AB42" s="143">
        <v>415</v>
      </c>
      <c r="AD42" s="77" t="s">
        <v>182</v>
      </c>
      <c r="AE42" s="11">
        <v>2017.759</v>
      </c>
      <c r="AF42" s="11">
        <v>9968.0496000000003</v>
      </c>
      <c r="AG42" s="11">
        <v>1.577</v>
      </c>
      <c r="AH42" s="11">
        <v>46.486499999999999</v>
      </c>
      <c r="AI42" s="11">
        <v>403.25050000000005</v>
      </c>
      <c r="AJ42" s="11">
        <v>376.04</v>
      </c>
      <c r="AK42" s="91"/>
      <c r="AL42" s="95" t="s">
        <v>182</v>
      </c>
      <c r="AM42" s="96">
        <f t="shared" si="0"/>
        <v>2522.19875</v>
      </c>
      <c r="AN42" s="96">
        <f t="shared" si="1"/>
        <v>12460.062</v>
      </c>
      <c r="AO42" s="96">
        <f t="shared" si="2"/>
        <v>1.9712499999999999</v>
      </c>
      <c r="AP42" s="96">
        <f t="shared" si="3"/>
        <v>58.108125000000001</v>
      </c>
      <c r="AQ42" s="96">
        <f t="shared" si="4"/>
        <v>504.06312500000007</v>
      </c>
      <c r="AR42" s="97">
        <f t="shared" si="5"/>
        <v>470.05</v>
      </c>
      <c r="AT42" s="95" t="s">
        <v>182</v>
      </c>
      <c r="AU42" s="96">
        <f t="shared" si="6"/>
        <v>2541</v>
      </c>
      <c r="AV42" s="96" t="e">
        <f>IF(#REF!=100000,AN42,#REF!)</f>
        <v>#REF!</v>
      </c>
      <c r="AW42" s="96">
        <f t="shared" si="8"/>
        <v>34719</v>
      </c>
      <c r="AX42" s="96">
        <f t="shared" si="9"/>
        <v>187</v>
      </c>
      <c r="AY42" s="96">
        <f t="shared" si="10"/>
        <v>576</v>
      </c>
      <c r="AZ42" s="97">
        <f t="shared" si="11"/>
        <v>415</v>
      </c>
    </row>
    <row r="43" spans="1:52" x14ac:dyDescent="0.25">
      <c r="A43">
        <v>40</v>
      </c>
      <c r="B43" s="273" t="s">
        <v>396</v>
      </c>
      <c r="C43" s="150">
        <v>0</v>
      </c>
      <c r="D43" s="77" t="s">
        <v>97</v>
      </c>
      <c r="E43" s="143">
        <v>0</v>
      </c>
      <c r="F43" s="143">
        <v>0</v>
      </c>
      <c r="G43" s="143">
        <v>0</v>
      </c>
      <c r="H43" s="143">
        <v>25</v>
      </c>
      <c r="I43" s="143">
        <v>25</v>
      </c>
      <c r="J43" s="143">
        <v>0</v>
      </c>
      <c r="K43"/>
      <c r="L43"/>
      <c r="M43" s="273" t="s">
        <v>547</v>
      </c>
      <c r="N43" s="4"/>
      <c r="O43" s="4"/>
      <c r="P43" s="4"/>
      <c r="Q43" s="4"/>
      <c r="R43" s="4"/>
      <c r="S43" s="253"/>
      <c r="V43" s="77" t="s">
        <v>97</v>
      </c>
      <c r="W43" s="143">
        <v>0</v>
      </c>
      <c r="X43" s="143">
        <v>0</v>
      </c>
      <c r="Y43" s="143">
        <v>0</v>
      </c>
      <c r="Z43" s="143">
        <v>25</v>
      </c>
      <c r="AA43" s="143">
        <v>25</v>
      </c>
      <c r="AB43" s="143">
        <v>0</v>
      </c>
      <c r="AD43" s="77" t="s">
        <v>97</v>
      </c>
      <c r="AE43" s="11">
        <v>0</v>
      </c>
      <c r="AF43" s="11">
        <v>0</v>
      </c>
      <c r="AG43" s="11">
        <v>0</v>
      </c>
      <c r="AH43" s="11">
        <v>29.743499999999997</v>
      </c>
      <c r="AI43" s="11">
        <v>0.35599999999999998</v>
      </c>
      <c r="AJ43" s="11">
        <v>0</v>
      </c>
      <c r="AK43" s="91"/>
      <c r="AL43" s="95" t="s">
        <v>97</v>
      </c>
      <c r="AM43" s="96">
        <f t="shared" si="0"/>
        <v>0</v>
      </c>
      <c r="AN43" s="96">
        <f t="shared" si="1"/>
        <v>0</v>
      </c>
      <c r="AO43" s="96">
        <f t="shared" si="2"/>
        <v>0</v>
      </c>
      <c r="AP43" s="96">
        <f t="shared" si="3"/>
        <v>37.179374999999993</v>
      </c>
      <c r="AQ43" s="96">
        <f t="shared" si="4"/>
        <v>0.44499999999999995</v>
      </c>
      <c r="AR43" s="97">
        <f t="shared" si="5"/>
        <v>0</v>
      </c>
      <c r="AT43" s="95" t="s">
        <v>97</v>
      </c>
      <c r="AU43" s="96">
        <f t="shared" si="6"/>
        <v>0</v>
      </c>
      <c r="AV43" s="96">
        <f t="shared" si="7"/>
        <v>0</v>
      </c>
      <c r="AW43" s="96">
        <f t="shared" si="8"/>
        <v>0</v>
      </c>
      <c r="AX43" s="96">
        <f t="shared" si="9"/>
        <v>25</v>
      </c>
      <c r="AY43" s="96">
        <f t="shared" si="10"/>
        <v>25</v>
      </c>
      <c r="AZ43" s="97">
        <f t="shared" si="11"/>
        <v>0</v>
      </c>
    </row>
    <row r="44" spans="1:52" x14ac:dyDescent="0.25">
      <c r="A44" s="11"/>
      <c r="B44" s="273" t="s">
        <v>547</v>
      </c>
      <c r="C44" s="150">
        <v>0</v>
      </c>
      <c r="D44" s="116" t="s">
        <v>183</v>
      </c>
      <c r="E44" s="143">
        <v>100000</v>
      </c>
      <c r="F44" s="143">
        <v>0</v>
      </c>
      <c r="G44" s="143">
        <v>0</v>
      </c>
      <c r="H44" s="143">
        <v>25</v>
      </c>
      <c r="I44" s="143">
        <v>25</v>
      </c>
      <c r="J44" s="143">
        <v>2</v>
      </c>
      <c r="K44" s="42"/>
      <c r="L44" s="42"/>
      <c r="M44" s="273" t="s">
        <v>13</v>
      </c>
      <c r="N44" s="4"/>
      <c r="O44" s="4"/>
      <c r="P44" s="4"/>
      <c r="Q44" s="4"/>
      <c r="R44" s="4">
        <v>750</v>
      </c>
      <c r="S44" s="253"/>
      <c r="V44" s="116" t="s">
        <v>183</v>
      </c>
      <c r="W44" s="143">
        <v>100000</v>
      </c>
      <c r="X44" s="143">
        <v>0</v>
      </c>
      <c r="Y44" s="143">
        <v>0</v>
      </c>
      <c r="Z44" s="143">
        <v>25</v>
      </c>
      <c r="AA44" s="143">
        <v>25</v>
      </c>
      <c r="AB44" s="143">
        <v>2</v>
      </c>
      <c r="AD44" s="116" t="s">
        <v>183</v>
      </c>
      <c r="AE44" s="11">
        <v>27.755899999999997</v>
      </c>
      <c r="AF44" s="11">
        <v>0</v>
      </c>
      <c r="AG44" s="11">
        <v>0</v>
      </c>
      <c r="AH44" s="11">
        <v>11.749499999999998</v>
      </c>
      <c r="AI44" s="11">
        <v>10.893000000000001</v>
      </c>
      <c r="AJ44" s="11">
        <v>2.8490000000000002</v>
      </c>
      <c r="AL44" s="120" t="s">
        <v>183</v>
      </c>
      <c r="AM44" s="96">
        <f t="shared" ref="AM44:AR44" si="12">AE44*(1+$AM$2)</f>
        <v>34.694874999999996</v>
      </c>
      <c r="AN44" s="96">
        <f t="shared" si="12"/>
        <v>0</v>
      </c>
      <c r="AO44" s="96">
        <f t="shared" si="12"/>
        <v>0</v>
      </c>
      <c r="AP44" s="96">
        <f t="shared" si="12"/>
        <v>14.686874999999997</v>
      </c>
      <c r="AQ44" s="96">
        <f t="shared" si="12"/>
        <v>13.616250000000001</v>
      </c>
      <c r="AR44" s="97">
        <f t="shared" si="12"/>
        <v>3.5612500000000002</v>
      </c>
      <c r="AT44" s="120" t="s">
        <v>183</v>
      </c>
      <c r="AU44" s="96">
        <f t="shared" ref="AU44:AZ44" si="13">IF(E44=100000,AM44,E44)</f>
        <v>34.694874999999996</v>
      </c>
      <c r="AV44" s="96">
        <f t="shared" si="13"/>
        <v>0</v>
      </c>
      <c r="AW44" s="96">
        <f t="shared" si="13"/>
        <v>0</v>
      </c>
      <c r="AX44" s="96">
        <f t="shared" si="13"/>
        <v>25</v>
      </c>
      <c r="AY44" s="96">
        <f t="shared" si="13"/>
        <v>25</v>
      </c>
      <c r="AZ44" s="97">
        <f t="shared" si="13"/>
        <v>2</v>
      </c>
    </row>
    <row r="45" spans="1:52" x14ac:dyDescent="0.25">
      <c r="A45" s="11"/>
      <c r="B45" s="273" t="s">
        <v>13</v>
      </c>
      <c r="C45" s="150">
        <v>0</v>
      </c>
      <c r="D45" s="42"/>
      <c r="E45" s="42"/>
      <c r="F45" s="111"/>
      <c r="G45" s="111"/>
      <c r="H45" s="42"/>
      <c r="I45" s="42"/>
      <c r="J45" s="42"/>
      <c r="K45" s="42"/>
      <c r="L45" s="42"/>
      <c r="M45" s="273" t="s">
        <v>548</v>
      </c>
      <c r="N45" s="4"/>
      <c r="O45" s="4"/>
      <c r="P45" s="4"/>
      <c r="Q45" s="4"/>
      <c r="R45" s="4">
        <v>6235</v>
      </c>
      <c r="S45" s="253"/>
    </row>
    <row r="46" spans="1:52" x14ac:dyDescent="0.25">
      <c r="A46" s="11"/>
      <c r="B46" s="273" t="s">
        <v>548</v>
      </c>
      <c r="C46" s="150">
        <v>0</v>
      </c>
      <c r="D46" s="42"/>
      <c r="E46" s="42"/>
      <c r="F46" s="111"/>
      <c r="G46" s="111"/>
      <c r="H46" s="42"/>
      <c r="I46" s="42"/>
      <c r="J46" s="42"/>
      <c r="K46" s="42"/>
      <c r="L46" s="42"/>
      <c r="M46" s="273" t="s">
        <v>182</v>
      </c>
      <c r="N46" s="4">
        <v>3312</v>
      </c>
      <c r="O46" s="4">
        <v>15791</v>
      </c>
      <c r="P46" s="4"/>
      <c r="Q46" s="4"/>
      <c r="R46" s="4">
        <v>412</v>
      </c>
      <c r="S46" s="253">
        <v>530</v>
      </c>
    </row>
    <row r="47" spans="1:52" x14ac:dyDescent="0.25">
      <c r="A47" s="11"/>
      <c r="B47" s="273" t="s">
        <v>182</v>
      </c>
      <c r="C47" s="150">
        <v>0</v>
      </c>
      <c r="D47" s="42"/>
      <c r="E47" s="42"/>
      <c r="F47" s="111"/>
      <c r="G47" s="111"/>
      <c r="H47" s="42"/>
      <c r="I47" s="42"/>
      <c r="J47" s="42"/>
      <c r="K47" s="42"/>
      <c r="L47" s="42"/>
      <c r="M47" s="273" t="s">
        <v>183</v>
      </c>
      <c r="N47" s="4"/>
      <c r="O47" s="4"/>
      <c r="P47" s="4"/>
      <c r="Q47" s="4">
        <v>99</v>
      </c>
      <c r="R47" s="4">
        <v>193</v>
      </c>
      <c r="S47" s="253">
        <v>99</v>
      </c>
    </row>
    <row r="48" spans="1:52" x14ac:dyDescent="0.25">
      <c r="A48" s="11"/>
      <c r="B48" s="273" t="s">
        <v>183</v>
      </c>
      <c r="C48" s="150">
        <v>0</v>
      </c>
      <c r="D48" s="42"/>
      <c r="E48" s="42"/>
      <c r="F48" s="111"/>
      <c r="G48" s="111"/>
      <c r="H48" s="42"/>
      <c r="I48" s="42"/>
      <c r="J48" s="42"/>
      <c r="K48" s="42"/>
      <c r="L48" s="42"/>
      <c r="M48" s="273" t="s">
        <v>549</v>
      </c>
      <c r="N48" s="4"/>
      <c r="O48" s="4"/>
      <c r="P48" s="4"/>
      <c r="Q48" s="4"/>
      <c r="R48" s="4"/>
      <c r="S48" s="253"/>
    </row>
    <row r="49" spans="1:34" x14ac:dyDescent="0.25">
      <c r="A49" s="11"/>
      <c r="B49" s="273" t="s">
        <v>549</v>
      </c>
      <c r="C49" s="150">
        <v>0</v>
      </c>
      <c r="D49" s="42"/>
      <c r="E49" s="42"/>
      <c r="F49" s="111"/>
      <c r="G49" s="111"/>
      <c r="H49" s="42"/>
      <c r="I49" s="42"/>
      <c r="J49" s="42"/>
      <c r="K49" s="42"/>
      <c r="L49" s="42"/>
      <c r="M49" s="273" t="s">
        <v>550</v>
      </c>
      <c r="N49" s="4"/>
      <c r="O49" s="4"/>
      <c r="P49" s="4"/>
      <c r="Q49" s="4">
        <v>19</v>
      </c>
      <c r="R49" s="4"/>
      <c r="S49" s="253">
        <v>19</v>
      </c>
    </row>
    <row r="50" spans="1:34" ht="13.8" thickBot="1" x14ac:dyDescent="0.3">
      <c r="A50" s="11"/>
      <c r="B50" s="273" t="s">
        <v>550</v>
      </c>
      <c r="C50" s="150">
        <v>0</v>
      </c>
      <c r="D50" s="42"/>
      <c r="E50" s="42"/>
      <c r="F50" s="111"/>
      <c r="G50" s="111"/>
      <c r="H50" s="42"/>
      <c r="I50" s="42"/>
      <c r="J50" s="42"/>
      <c r="K50" s="42"/>
      <c r="L50" s="42"/>
      <c r="M50" s="274" t="s">
        <v>551</v>
      </c>
      <c r="N50" s="166"/>
      <c r="O50" s="166"/>
      <c r="P50" s="166"/>
      <c r="Q50" s="166"/>
      <c r="R50" s="166"/>
      <c r="S50" s="254"/>
    </row>
    <row r="51" spans="1:34" ht="13.8" thickBot="1" x14ac:dyDescent="0.3">
      <c r="A51" s="11"/>
      <c r="B51" s="274" t="s">
        <v>551</v>
      </c>
      <c r="C51" s="150">
        <v>0</v>
      </c>
      <c r="D51" s="42"/>
      <c r="E51" s="42"/>
      <c r="F51" s="111"/>
      <c r="G51" s="111"/>
      <c r="H51" s="42"/>
      <c r="I51" s="42"/>
      <c r="J51" s="42"/>
      <c r="K51" s="42"/>
      <c r="L51" s="42"/>
      <c r="M51" s="22"/>
      <c r="O51" s="96"/>
      <c r="P51" s="96"/>
    </row>
    <row r="52" spans="1:34" x14ac:dyDescent="0.25">
      <c r="A52" s="11"/>
      <c r="B52" s="22"/>
      <c r="C52" s="13"/>
      <c r="D52" s="42"/>
      <c r="E52" s="143"/>
      <c r="F52" s="111"/>
      <c r="G52" s="111"/>
      <c r="H52" s="42"/>
      <c r="I52" s="42"/>
      <c r="J52" s="42"/>
      <c r="K52" s="42"/>
      <c r="L52" s="42"/>
      <c r="M52" s="22"/>
      <c r="O52" s="96"/>
      <c r="P52" s="96"/>
    </row>
    <row r="53" spans="1:34" s="68" customFormat="1" x14ac:dyDescent="0.25">
      <c r="B53" s="157"/>
      <c r="C53" s="158"/>
      <c r="D53" s="159"/>
      <c r="E53" s="159"/>
      <c r="F53" s="159"/>
      <c r="G53" s="159"/>
      <c r="H53" s="159"/>
      <c r="I53" s="159"/>
      <c r="J53" s="159"/>
      <c r="K53" s="159"/>
      <c r="L53" s="159"/>
    </row>
    <row r="54" spans="1:34" x14ac:dyDescent="0.25">
      <c r="A54" s="30" t="s">
        <v>388</v>
      </c>
      <c r="B54" s="78"/>
      <c r="C54" s="79"/>
      <c r="D54" s="105" t="s">
        <v>266</v>
      </c>
      <c r="E54" s="42"/>
      <c r="F54" s="42"/>
      <c r="G54" s="42"/>
      <c r="H54" s="42"/>
      <c r="I54" s="42"/>
      <c r="J54" s="42"/>
      <c r="K54" s="42"/>
      <c r="M54" s="41" t="s">
        <v>271</v>
      </c>
      <c r="V54" s="57" t="s">
        <v>269</v>
      </c>
    </row>
    <row r="55" spans="1:34" ht="16.2" thickBot="1" x14ac:dyDescent="0.35">
      <c r="A55" s="11"/>
      <c r="C55" s="79"/>
      <c r="D55" s="42"/>
      <c r="K55" s="42"/>
      <c r="M55" s="41"/>
      <c r="U55" s="42"/>
      <c r="V55" s="112" t="s">
        <v>274</v>
      </c>
      <c r="W55" s="91"/>
      <c r="X55" s="91"/>
      <c r="Y55" s="91"/>
      <c r="Z55" s="91"/>
      <c r="AA55" s="91"/>
    </row>
    <row r="56" spans="1:34" x14ac:dyDescent="0.25">
      <c r="A56" s="11"/>
      <c r="B56" s="78"/>
      <c r="C56" s="79"/>
      <c r="D56" s="42"/>
      <c r="E56" s="42" t="s">
        <v>164</v>
      </c>
      <c r="F56" s="105" t="s">
        <v>232</v>
      </c>
      <c r="G56" s="42" t="s">
        <v>162</v>
      </c>
      <c r="H56" s="42" t="s">
        <v>165</v>
      </c>
      <c r="I56" s="42" t="s">
        <v>161</v>
      </c>
      <c r="J56" s="42" t="s">
        <v>163</v>
      </c>
      <c r="K56" s="42"/>
      <c r="L56" s="41" t="s">
        <v>267</v>
      </c>
      <c r="M56" s="41" t="s">
        <v>270</v>
      </c>
      <c r="N56" s="42" t="s">
        <v>164</v>
      </c>
      <c r="O56" s="105" t="s">
        <v>232</v>
      </c>
      <c r="P56" s="42" t="s">
        <v>162</v>
      </c>
      <c r="Q56" s="42" t="s">
        <v>165</v>
      </c>
      <c r="R56" s="42" t="s">
        <v>161</v>
      </c>
      <c r="S56" s="42" t="s">
        <v>163</v>
      </c>
      <c r="V56" s="106"/>
      <c r="W56" s="107" t="s">
        <v>164</v>
      </c>
      <c r="X56" s="110" t="s">
        <v>232</v>
      </c>
      <c r="Y56" s="107" t="s">
        <v>162</v>
      </c>
      <c r="Z56" s="107" t="s">
        <v>165</v>
      </c>
      <c r="AA56" s="107" t="s">
        <v>161</v>
      </c>
      <c r="AB56" s="108" t="s">
        <v>163</v>
      </c>
    </row>
    <row r="57" spans="1:34" x14ac:dyDescent="0.25">
      <c r="A57" s="11"/>
      <c r="D57" s="77" t="s">
        <v>1</v>
      </c>
      <c r="E57" s="42">
        <f>SUMIF(landings!$C$9:$C$219,"22-24",landings!$E$9:$E$219)</f>
        <v>0</v>
      </c>
      <c r="F57" s="42">
        <f>SUMIF(landings!$C$9:$C$219,"25-29+32",landings!$E$9:$E$219)</f>
        <v>0</v>
      </c>
      <c r="G57" s="42">
        <f>SUMIF(landings!$C$9:$C$219,"30-31",landings!$E$9:$E$219)</f>
        <v>0</v>
      </c>
      <c r="H57" s="42">
        <f>SUMIF(landings!$C$9:$C$219,"K",landings!$E$9:$E$219)</f>
        <v>0</v>
      </c>
      <c r="I57" s="42">
        <f>SUMIF(landings!$C$9:$C$219,"S",landings!$E$9:$E$219)</f>
        <v>0</v>
      </c>
      <c r="J57" s="42">
        <f>SUMIF(landings!$C$9:$C$219,"N",landings!$E$9:$E$219)</f>
        <v>0</v>
      </c>
      <c r="K57" s="79"/>
      <c r="L57" s="18">
        <v>1</v>
      </c>
      <c r="M57" t="e">
        <f>ABS(1-#REF!)</f>
        <v>#REF!</v>
      </c>
      <c r="N57">
        <f>IF(landings!$C9="22-24",$M57,0)</f>
        <v>0</v>
      </c>
      <c r="O57">
        <f>IF(landings!$C9="25-29,32",$M57,0)</f>
        <v>0</v>
      </c>
      <c r="P57">
        <f>IF(landings!$C9="30-31",$M57,0)</f>
        <v>0</v>
      </c>
      <c r="Q57">
        <f>IF(landings!$C9="k",$M57,0)</f>
        <v>0</v>
      </c>
      <c r="R57">
        <f>IF(landings!$C9="s",$M57,0)</f>
        <v>0</v>
      </c>
      <c r="S57">
        <f>IF(landings!$C9="n",$M57,0)</f>
        <v>0</v>
      </c>
      <c r="V57" s="77" t="s">
        <v>1</v>
      </c>
      <c r="W57" s="96">
        <f t="shared" ref="W57:AB66" si="14">W4-W115</f>
        <v>100000</v>
      </c>
      <c r="X57" s="96">
        <f t="shared" si="14"/>
        <v>100000</v>
      </c>
      <c r="Y57" s="96">
        <f t="shared" si="14"/>
        <v>100000</v>
      </c>
      <c r="Z57" s="96">
        <f t="shared" si="14"/>
        <v>100000</v>
      </c>
      <c r="AA57" s="96">
        <f t="shared" si="14"/>
        <v>100000</v>
      </c>
      <c r="AB57" s="147">
        <f t="shared" si="14"/>
        <v>100000</v>
      </c>
    </row>
    <row r="58" spans="1:34" x14ac:dyDescent="0.25">
      <c r="A58" s="11"/>
      <c r="B58" s="78"/>
      <c r="D58" s="121" t="s">
        <v>218</v>
      </c>
      <c r="E58" s="42">
        <f>SUMIF(landings!$C$9:$C$219,"22-24",landings!$F$9:$F$219)</f>
        <v>0</v>
      </c>
      <c r="F58" s="42">
        <f>SUMIF(landings!$C$9:$C$219,"25-29+32",landings!$F$9:$F$219)</f>
        <v>0</v>
      </c>
      <c r="G58" s="42">
        <f>SUMIF(landings!$C$9:$C$219,"30-31",landings!$F$9:$F$219)</f>
        <v>0</v>
      </c>
      <c r="H58" s="42">
        <f>SUMIF(landings!$C$9:$C$219,"K",landings!$F$9:$F$219)</f>
        <v>1E-3</v>
      </c>
      <c r="I58" s="42">
        <f>SUMIF(landings!$C$9:$C$219,"S",landings!$F$9:$F$219)</f>
        <v>2.4E-2</v>
      </c>
      <c r="J58" s="42">
        <f>SUMIF(landings!$C$9:$C$219,"N",landings!$F$9:$F$219)</f>
        <v>0</v>
      </c>
      <c r="K58" s="79"/>
      <c r="L58" s="18">
        <v>2</v>
      </c>
      <c r="M58" t="e">
        <f>ABS(1-#REF!)</f>
        <v>#REF!</v>
      </c>
      <c r="N58">
        <f>IF(landings!$C10="22-24",$M58,0)</f>
        <v>0</v>
      </c>
      <c r="O58">
        <f>IF(landings!$C10="25-29,32",$M58,0)</f>
        <v>0</v>
      </c>
      <c r="P58">
        <f>IF(landings!$C10="30-31",$M58,0)</f>
        <v>0</v>
      </c>
      <c r="Q58">
        <f>IF(landings!$C10="k",$M58,0)</f>
        <v>0</v>
      </c>
      <c r="R58">
        <f>IF(landings!$C10="s",$M58,0)</f>
        <v>0</v>
      </c>
      <c r="S58">
        <f>IF(landings!$C10="n",$M58,0)</f>
        <v>0</v>
      </c>
      <c r="V58" s="121" t="s">
        <v>218</v>
      </c>
      <c r="W58" s="96">
        <f t="shared" si="14"/>
        <v>100000</v>
      </c>
      <c r="X58" s="96">
        <f t="shared" si="14"/>
        <v>100000</v>
      </c>
      <c r="Y58" s="96">
        <f t="shared" si="14"/>
        <v>100000</v>
      </c>
      <c r="Z58" s="96">
        <f t="shared" si="14"/>
        <v>100000</v>
      </c>
      <c r="AA58" s="96">
        <f t="shared" si="14"/>
        <v>100000</v>
      </c>
      <c r="AB58" s="147">
        <f t="shared" si="14"/>
        <v>100000</v>
      </c>
      <c r="AE58" s="11"/>
      <c r="AF58" s="11"/>
      <c r="AG58" s="11"/>
      <c r="AH58" s="11"/>
    </row>
    <row r="59" spans="1:34" x14ac:dyDescent="0.25">
      <c r="A59" s="11"/>
      <c r="B59" s="78"/>
      <c r="D59" s="77" t="s">
        <v>2</v>
      </c>
      <c r="E59" s="42">
        <f>SUMIF(landings!$C$9:$C$219,"22-24",landings!$G$9:$G$219)</f>
        <v>0</v>
      </c>
      <c r="F59" s="42">
        <f>SUMIF(landings!$C$9:$C$219,"25-29+32",landings!$G$9:$G$219)</f>
        <v>0</v>
      </c>
      <c r="G59" s="42">
        <f>SUMIF(landings!$C$9:$C$219,"30-31",landings!$G$9:$G$219)</f>
        <v>0</v>
      </c>
      <c r="H59" s="42">
        <f>SUMIF(landings!$C$9:$C$219,"K",landings!$G$9:$G$219)</f>
        <v>0</v>
      </c>
      <c r="I59" s="42">
        <f>SUMIF(landings!$C$9:$C$219,"S",landings!$G$9:$G$219)</f>
        <v>7.2805</v>
      </c>
      <c r="J59" s="42">
        <f>SUMIF(landings!$C$9:$C$219,"N",landings!$G$9:$G$219)</f>
        <v>0</v>
      </c>
      <c r="K59" s="79"/>
      <c r="L59" s="18">
        <v>3</v>
      </c>
      <c r="M59" t="e">
        <f>ABS(1-#REF!)</f>
        <v>#REF!</v>
      </c>
      <c r="N59">
        <f>IF(landings!$C11="22-24",$M59,0)</f>
        <v>0</v>
      </c>
      <c r="O59">
        <f>IF(landings!$C11="25-29,32",$M59,0)</f>
        <v>0</v>
      </c>
      <c r="P59">
        <f>IF(landings!$C11="30-31",$M59,0)</f>
        <v>0</v>
      </c>
      <c r="Q59">
        <f>IF(landings!$C11="k",$M59,0)</f>
        <v>0</v>
      </c>
      <c r="R59">
        <f>IF(landings!$C11="s",$M59,0)</f>
        <v>0</v>
      </c>
      <c r="S59">
        <f>IF(landings!$C11="n",$M59,0)</f>
        <v>0</v>
      </c>
      <c r="V59" s="77" t="s">
        <v>2</v>
      </c>
      <c r="W59" s="96">
        <f t="shared" si="14"/>
        <v>100000</v>
      </c>
      <c r="X59" s="96">
        <f t="shared" si="14"/>
        <v>100000</v>
      </c>
      <c r="Y59" s="96">
        <f t="shared" si="14"/>
        <v>100000</v>
      </c>
      <c r="Z59" s="96">
        <f t="shared" si="14"/>
        <v>100000</v>
      </c>
      <c r="AA59" s="96">
        <f t="shared" si="14"/>
        <v>100000</v>
      </c>
      <c r="AB59" s="147">
        <f t="shared" si="14"/>
        <v>6</v>
      </c>
    </row>
    <row r="60" spans="1:34" x14ac:dyDescent="0.25">
      <c r="A60" s="11"/>
      <c r="B60" s="78"/>
      <c r="D60" s="121" t="s">
        <v>219</v>
      </c>
      <c r="E60" s="42">
        <f>SUMIF(landings!$C$9:$C$219,"22-24",landings!$H$9:$H$219)</f>
        <v>0</v>
      </c>
      <c r="F60" s="42">
        <f>SUMIF(landings!$C$9:$C$219,"25-29+32",landings!$H$9:$H$219)</f>
        <v>0</v>
      </c>
      <c r="G60" s="42">
        <f>SUMIF(landings!$C$9:$C$219,"30-31",landings!$H$9:$H$219)</f>
        <v>0</v>
      </c>
      <c r="H60" s="42">
        <f>SUMIF(landings!$C$9:$C$219,"K",landings!$H$9:$H$219)</f>
        <v>3.6679999999999993</v>
      </c>
      <c r="I60" s="42">
        <f>SUMIF(landings!$C$9:$C$219,"S",landings!$H$9:$H$219)</f>
        <v>10.104600000000001</v>
      </c>
      <c r="J60" s="42">
        <f>SUMIF(landings!$C$9:$C$219,"N",landings!$H$9:$H$219)</f>
        <v>1.72</v>
      </c>
      <c r="K60" s="79"/>
      <c r="L60" s="18">
        <v>4</v>
      </c>
      <c r="M60" t="e">
        <f>ABS(1-#REF!)</f>
        <v>#REF!</v>
      </c>
      <c r="N60">
        <f>IF(landings!$C12="22-24",$M60,0)</f>
        <v>0</v>
      </c>
      <c r="O60">
        <f>IF(landings!$C12="25-29,32",$M60,0)</f>
        <v>0</v>
      </c>
      <c r="P60">
        <f>IF(landings!$C12="30-31",$M60,0)</f>
        <v>0</v>
      </c>
      <c r="Q60">
        <f>IF(landings!$C12="k",$M60,0)</f>
        <v>0</v>
      </c>
      <c r="R60">
        <f>IF(landings!$C12="s",$M60,0)</f>
        <v>0</v>
      </c>
      <c r="S60">
        <f>IF(landings!$C12="n",$M60,0)</f>
        <v>0</v>
      </c>
      <c r="V60" s="121" t="s">
        <v>219</v>
      </c>
      <c r="W60" s="96">
        <f t="shared" si="14"/>
        <v>0</v>
      </c>
      <c r="X60" s="96">
        <f t="shared" si="14"/>
        <v>0</v>
      </c>
      <c r="Y60" s="96">
        <f t="shared" si="14"/>
        <v>0</v>
      </c>
      <c r="Z60" s="96">
        <f t="shared" si="14"/>
        <v>0</v>
      </c>
      <c r="AA60" s="96">
        <f t="shared" si="14"/>
        <v>0</v>
      </c>
      <c r="AB60" s="147">
        <f t="shared" si="14"/>
        <v>2797</v>
      </c>
    </row>
    <row r="61" spans="1:34" x14ac:dyDescent="0.25">
      <c r="A61" s="11"/>
      <c r="B61" s="78"/>
      <c r="D61" s="77" t="s">
        <v>168</v>
      </c>
      <c r="E61" s="42">
        <f>SUMIF(landings!$C$9:$C$219,"22-24",landings!$I$9:$I$219)</f>
        <v>0</v>
      </c>
      <c r="F61" s="42">
        <f>SUMIF(landings!$C$9:$C$219,"25-29+32",landings!$I$9:$I$219)</f>
        <v>0</v>
      </c>
      <c r="G61" s="42">
        <f>SUMIF(landings!$C$9:$C$219,"30-31",landings!$I$9:$I$219)</f>
        <v>0</v>
      </c>
      <c r="H61" s="42">
        <f>SUMIF(landings!$C$9:$C$219,"K",landings!$I$9:$I$219)</f>
        <v>0</v>
      </c>
      <c r="I61" s="42">
        <f>SUMIF(landings!$C$9:$C$219,"S",landings!$I$9:$I$219)</f>
        <v>1.2270000000000001</v>
      </c>
      <c r="J61" s="42">
        <f>SUMIF(landings!$C$9:$C$219,"N",landings!$I$9:$I$219)</f>
        <v>0</v>
      </c>
      <c r="K61" s="79"/>
      <c r="L61" s="18">
        <v>5</v>
      </c>
      <c r="M61" t="e">
        <f>ABS(1-#REF!)</f>
        <v>#REF!</v>
      </c>
      <c r="N61">
        <f>IF(landings!$C13="22-24",$M61,0)</f>
        <v>0</v>
      </c>
      <c r="O61">
        <f>IF(landings!$C13="25-29,32",$M61,0)</f>
        <v>0</v>
      </c>
      <c r="P61">
        <f>IF(landings!$C13="30-31",$M61,0)</f>
        <v>0</v>
      </c>
      <c r="Q61">
        <f>IF(landings!$C13="k",$M61,0)</f>
        <v>0</v>
      </c>
      <c r="R61">
        <f>IF(landings!$C13="s",$M61,0)</f>
        <v>0</v>
      </c>
      <c r="S61">
        <f>IF(landings!$C13="n",$M61,0)</f>
        <v>0</v>
      </c>
      <c r="V61" s="77" t="s">
        <v>168</v>
      </c>
      <c r="W61" s="96">
        <f t="shared" si="14"/>
        <v>0</v>
      </c>
      <c r="X61" s="96">
        <f t="shared" si="14"/>
        <v>0</v>
      </c>
      <c r="Y61" s="96">
        <f t="shared" si="14"/>
        <v>0</v>
      </c>
      <c r="Z61" s="96">
        <f t="shared" si="14"/>
        <v>100000</v>
      </c>
      <c r="AA61" s="96">
        <f t="shared" si="14"/>
        <v>100000</v>
      </c>
      <c r="AB61" s="147">
        <f t="shared" si="14"/>
        <v>192</v>
      </c>
    </row>
    <row r="62" spans="1:34" x14ac:dyDescent="0.25">
      <c r="A62" s="11"/>
      <c r="B62" s="78"/>
      <c r="D62" s="77" t="s">
        <v>94</v>
      </c>
      <c r="E62" s="42">
        <f>SUMIF(landings!$C$9:$C$219,"22-24",landings!$J$9:$J$219)</f>
        <v>0</v>
      </c>
      <c r="F62" s="42">
        <f>SUMIF(landings!$C$9:$C$219,"25-29+32",landings!$J$9:$J$219)</f>
        <v>0</v>
      </c>
      <c r="G62" s="42">
        <f>SUMIF(landings!$C$9:$C$219,"30-31",landings!$J$9:$J$219)</f>
        <v>0</v>
      </c>
      <c r="H62" s="42">
        <f>SUMIF(landings!$C$9:$C$219,"K",landings!$J$9:$J$219)</f>
        <v>0</v>
      </c>
      <c r="I62" s="42">
        <f>SUMIF(landings!$C$9:$C$219,"S",landings!$J$9:$J$219)</f>
        <v>0</v>
      </c>
      <c r="J62" s="42">
        <f>SUMIF(landings!$C$9:$C$219,"N",landings!$J$9:$J$219)</f>
        <v>0</v>
      </c>
      <c r="K62" s="79"/>
      <c r="L62" s="18">
        <v>6</v>
      </c>
      <c r="M62" t="e">
        <f>ABS(1-#REF!)</f>
        <v>#REF!</v>
      </c>
      <c r="N62">
        <f>IF(landings!$C14="22-24",$M62,0)</f>
        <v>0</v>
      </c>
      <c r="O62">
        <f>IF(landings!$C14="25-29,32",$M62,0)</f>
        <v>0</v>
      </c>
      <c r="P62">
        <f>IF(landings!$C14="30-31",$M62,0)</f>
        <v>0</v>
      </c>
      <c r="Q62">
        <f>IF(landings!$C14="k",$M62,0)</f>
        <v>0</v>
      </c>
      <c r="R62">
        <f>IF(landings!$C14="s",$M62,0)</f>
        <v>0</v>
      </c>
      <c r="S62">
        <f>IF(landings!$C14="n",$M62,0)</f>
        <v>0</v>
      </c>
      <c r="V62" s="77" t="s">
        <v>94</v>
      </c>
      <c r="W62" s="96">
        <f t="shared" si="14"/>
        <v>100000</v>
      </c>
      <c r="X62" s="96">
        <f t="shared" si="14"/>
        <v>100000</v>
      </c>
      <c r="Y62" s="96">
        <f t="shared" si="14"/>
        <v>100000</v>
      </c>
      <c r="Z62" s="96">
        <f t="shared" si="14"/>
        <v>100000</v>
      </c>
      <c r="AA62" s="96">
        <f t="shared" si="14"/>
        <v>100000</v>
      </c>
      <c r="AB62" s="147">
        <f t="shared" si="14"/>
        <v>100000</v>
      </c>
    </row>
    <row r="63" spans="1:34" x14ac:dyDescent="0.25">
      <c r="A63" s="11"/>
      <c r="B63" s="78"/>
      <c r="D63" s="121" t="s">
        <v>221</v>
      </c>
      <c r="E63" s="42">
        <f>SUMIF(landings!$C$9:$C$219,"22-24",landings!$K$9:$K$219)</f>
        <v>0</v>
      </c>
      <c r="F63" s="42">
        <f>SUMIF(landings!$C$9:$C$219,"25-29+32",landings!$K$9:$K$219)</f>
        <v>0</v>
      </c>
      <c r="G63" s="42">
        <f>SUMIF(landings!$C$9:$C$219,"30-31",landings!$K$9:$K$219)</f>
        <v>0</v>
      </c>
      <c r="H63" s="42">
        <f>SUMIF(landings!$C$9:$C$219,"K",landings!$K$9:$K$219)</f>
        <v>2.6360000000000001</v>
      </c>
      <c r="I63" s="42">
        <f>SUMIF(landings!$C$9:$C$219,"S",landings!$K$9:$K$219)</f>
        <v>0.436</v>
      </c>
      <c r="J63" s="42">
        <f>SUMIF(landings!$C$9:$C$219,"N",landings!$K$9:$K$219)</f>
        <v>0</v>
      </c>
      <c r="K63" s="79"/>
      <c r="L63" s="18">
        <v>7</v>
      </c>
      <c r="M63" t="e">
        <f>ABS(1-#REF!)</f>
        <v>#REF!</v>
      </c>
      <c r="N63">
        <f>IF(landings!$C15="22-24",$M63,0)</f>
        <v>0</v>
      </c>
      <c r="O63">
        <f>IF(landings!$C15="25-29,32",$M63,0)</f>
        <v>0</v>
      </c>
      <c r="P63">
        <f>IF(landings!$C15="30-31",$M63,0)</f>
        <v>0</v>
      </c>
      <c r="Q63">
        <f>IF(landings!$C15="k",$M63,0)</f>
        <v>0</v>
      </c>
      <c r="R63">
        <f>IF(landings!$C15="s",$M63,0)</f>
        <v>0</v>
      </c>
      <c r="S63">
        <f>IF(landings!$C15="n",$M63,0)</f>
        <v>0</v>
      </c>
      <c r="V63" s="121" t="s">
        <v>221</v>
      </c>
      <c r="W63" s="96">
        <f t="shared" si="14"/>
        <v>100000</v>
      </c>
      <c r="X63" s="96">
        <f t="shared" si="14"/>
        <v>100000</v>
      </c>
      <c r="Y63" s="96">
        <f t="shared" si="14"/>
        <v>100000</v>
      </c>
      <c r="Z63" s="96">
        <f t="shared" si="14"/>
        <v>100000</v>
      </c>
      <c r="AA63" s="96">
        <f t="shared" si="14"/>
        <v>100000</v>
      </c>
      <c r="AB63" s="147">
        <f t="shared" si="14"/>
        <v>100000</v>
      </c>
    </row>
    <row r="64" spans="1:34" x14ac:dyDescent="0.25">
      <c r="A64" s="11"/>
      <c r="B64" s="78"/>
      <c r="D64" s="121" t="s">
        <v>220</v>
      </c>
      <c r="E64" s="42">
        <f>SUMIF(landings!$C$9:$C$219,"22-24",landings!$L$9:$L$219)</f>
        <v>0</v>
      </c>
      <c r="F64" s="42">
        <f>SUMIF(landings!$C$9:$C$219,"25-29+32",landings!$L$9:$L$219)</f>
        <v>0</v>
      </c>
      <c r="G64" s="42">
        <f>SUMIF(landings!$C$9:$C$219,"30-31",landings!$L$9:$L$219)</f>
        <v>0</v>
      </c>
      <c r="H64" s="42">
        <f>SUMIF(landings!$C$9:$C$219,"K",landings!$L$9:$L$219)</f>
        <v>0</v>
      </c>
      <c r="I64" s="42">
        <f>SUMIF(landings!$C$9:$C$219,"S",landings!$L$9:$L$219)</f>
        <v>0</v>
      </c>
      <c r="J64" s="42">
        <f>SUMIF(landings!$C$9:$C$219,"N",landings!$L$9:$L$219)</f>
        <v>0</v>
      </c>
      <c r="K64" s="79"/>
      <c r="L64" s="18">
        <v>8</v>
      </c>
      <c r="M64" t="e">
        <f>ABS(1-#REF!)</f>
        <v>#REF!</v>
      </c>
      <c r="N64">
        <f>IF(landings!$C16="22-24",$M64,0)</f>
        <v>0</v>
      </c>
      <c r="O64">
        <f>IF(landings!$C16="25-29,32",$M64,0)</f>
        <v>0</v>
      </c>
      <c r="P64">
        <f>IF(landings!$C16="30-31",$M64,0)</f>
        <v>0</v>
      </c>
      <c r="Q64">
        <f>IF(landings!$C16="k",$M64,0)</f>
        <v>0</v>
      </c>
      <c r="R64">
        <f>IF(landings!$C16="s",$M64,0)</f>
        <v>0</v>
      </c>
      <c r="S64">
        <f>IF(landings!$C16="n",$M64,0)</f>
        <v>0</v>
      </c>
      <c r="V64" s="121" t="s">
        <v>220</v>
      </c>
      <c r="W64" s="96">
        <f t="shared" si="14"/>
        <v>100000</v>
      </c>
      <c r="X64" s="96">
        <f t="shared" si="14"/>
        <v>100000</v>
      </c>
      <c r="Y64" s="96">
        <f t="shared" si="14"/>
        <v>100000</v>
      </c>
      <c r="Z64" s="96">
        <f t="shared" si="14"/>
        <v>100000</v>
      </c>
      <c r="AA64" s="96">
        <f t="shared" si="14"/>
        <v>100000</v>
      </c>
      <c r="AB64" s="147">
        <f t="shared" si="14"/>
        <v>100000</v>
      </c>
    </row>
    <row r="65" spans="1:28" x14ac:dyDescent="0.25">
      <c r="A65" s="11"/>
      <c r="B65" s="78"/>
      <c r="D65" s="121" t="s">
        <v>222</v>
      </c>
      <c r="E65" s="42">
        <f>SUMIF(landings!$C$9:$C$219,"22-24",landings!$M$9:$M$219)</f>
        <v>0</v>
      </c>
      <c r="F65" s="42">
        <f>SUMIF(landings!$C$9:$C$219,"25-29+32",landings!$M$9:$M$219)</f>
        <v>0</v>
      </c>
      <c r="G65" s="42">
        <f>SUMIF(landings!$C$9:$C$219,"30-31",landings!$M$9:$M$219)</f>
        <v>0</v>
      </c>
      <c r="H65" s="42">
        <f>SUMIF(landings!$C$9:$C$219,"K",landings!$M$9:$M$219)</f>
        <v>0</v>
      </c>
      <c r="I65" s="42">
        <f>SUMIF(landings!$C$9:$C$219,"S",landings!$M$9:$M$219)</f>
        <v>0</v>
      </c>
      <c r="J65" s="42">
        <f>SUMIF(landings!$C$9:$C$219,"N",landings!$M$9:$M$219)</f>
        <v>0</v>
      </c>
      <c r="K65" s="79"/>
      <c r="L65" s="18">
        <v>9</v>
      </c>
      <c r="M65" t="e">
        <f>ABS(1-#REF!)</f>
        <v>#REF!</v>
      </c>
      <c r="N65">
        <f>IF(landings!$C17="22-24",$M65,0)</f>
        <v>0</v>
      </c>
      <c r="O65">
        <f>IF(landings!$C17="25-29,32",$M65,0)</f>
        <v>0</v>
      </c>
      <c r="P65">
        <f>IF(landings!$C17="30-31",$M65,0)</f>
        <v>0</v>
      </c>
      <c r="Q65">
        <f>IF(landings!$C17="k",$M65,0)</f>
        <v>0</v>
      </c>
      <c r="R65">
        <f>IF(landings!$C17="s",$M65,0)</f>
        <v>0</v>
      </c>
      <c r="S65">
        <f>IF(landings!$C17="n",$M65,0)</f>
        <v>0</v>
      </c>
      <c r="V65" s="121" t="s">
        <v>222</v>
      </c>
      <c r="W65" s="96">
        <f t="shared" si="14"/>
        <v>100000</v>
      </c>
      <c r="X65" s="96">
        <f t="shared" si="14"/>
        <v>100000</v>
      </c>
      <c r="Y65" s="96">
        <f t="shared" si="14"/>
        <v>100000</v>
      </c>
      <c r="Z65" s="96">
        <f t="shared" si="14"/>
        <v>100000</v>
      </c>
      <c r="AA65" s="96">
        <f t="shared" si="14"/>
        <v>100000</v>
      </c>
      <c r="AB65" s="147">
        <f t="shared" si="14"/>
        <v>100000</v>
      </c>
    </row>
    <row r="66" spans="1:28" x14ac:dyDescent="0.25">
      <c r="A66" s="11"/>
      <c r="B66" s="78"/>
      <c r="D66" s="121" t="s">
        <v>223</v>
      </c>
      <c r="E66" s="42">
        <f>SUMIF(landings!$C$9:$C$219,"22-24",landings!$N$9:$N$219)</f>
        <v>0</v>
      </c>
      <c r="F66" s="42">
        <f>SUMIF(landings!$C$9:$C$219,"25-29+32",landings!$N$9:$N$219)</f>
        <v>0</v>
      </c>
      <c r="G66" s="42">
        <f>SUMIF(landings!$C$9:$C$219,"30-31",landings!$N$9:$N$219)</f>
        <v>0</v>
      </c>
      <c r="H66" s="42">
        <f>SUMIF(landings!$C$9:$C$219,"K",landings!$N$9:$N$219)</f>
        <v>0.53300000000000003</v>
      </c>
      <c r="I66" s="42">
        <f>SUMIF(landings!$C$9:$C$219,"S",landings!$N$9:$N$219)</f>
        <v>198.9571</v>
      </c>
      <c r="J66" s="42">
        <f>SUMIF(landings!$C$9:$C$219,"N",landings!$N$9:$N$219)</f>
        <v>703.5100000000001</v>
      </c>
      <c r="K66" s="79"/>
      <c r="L66" s="18">
        <v>10</v>
      </c>
      <c r="M66" t="e">
        <f>ABS(1-#REF!)</f>
        <v>#REF!</v>
      </c>
      <c r="N66">
        <f>IF(landings!$C18="22-24",$M66,0)</f>
        <v>0</v>
      </c>
      <c r="O66">
        <f>IF(landings!$C18="25-29,32",$M66,0)</f>
        <v>0</v>
      </c>
      <c r="P66">
        <f>IF(landings!$C18="30-31",$M66,0)</f>
        <v>0</v>
      </c>
      <c r="Q66">
        <f>IF(landings!$C18="k",$M66,0)</f>
        <v>0</v>
      </c>
      <c r="R66">
        <f>IF(landings!$C18="s",$M66,0)</f>
        <v>0</v>
      </c>
      <c r="S66">
        <f>IF(landings!$C18="n",$M66,0)</f>
        <v>0</v>
      </c>
      <c r="V66" s="121" t="s">
        <v>223</v>
      </c>
      <c r="W66" s="96">
        <f t="shared" si="14"/>
        <v>0</v>
      </c>
      <c r="X66" s="96">
        <f t="shared" si="14"/>
        <v>0</v>
      </c>
      <c r="Y66" s="96">
        <f t="shared" si="14"/>
        <v>0</v>
      </c>
      <c r="Z66" s="96">
        <f t="shared" si="14"/>
        <v>100000</v>
      </c>
      <c r="AA66" s="96">
        <f t="shared" si="14"/>
        <v>100000</v>
      </c>
      <c r="AB66" s="147">
        <f t="shared" si="14"/>
        <v>1598</v>
      </c>
    </row>
    <row r="67" spans="1:28" x14ac:dyDescent="0.25">
      <c r="A67" s="11"/>
      <c r="B67" s="78"/>
      <c r="D67" s="77" t="s">
        <v>3</v>
      </c>
      <c r="E67" s="42">
        <f>SUMIF(landings!$C$9:$C$219,"22-24",landings!$O$9:$O$219)</f>
        <v>0</v>
      </c>
      <c r="F67" s="42">
        <f>SUMIF(landings!$C$9:$C$219,"25-29+32",landings!$O$9:$O$219)</f>
        <v>0</v>
      </c>
      <c r="G67" s="42">
        <f>SUMIF(landings!$C$9:$C$219,"30-31",landings!$O$9:$O$219)</f>
        <v>0</v>
      </c>
      <c r="H67" s="42">
        <f>SUMIF(landings!$C$9:$C$219,"K",landings!$O$9:$O$219)</f>
        <v>0</v>
      </c>
      <c r="I67" s="42">
        <f>SUMIF(landings!$C$9:$C$219,"S",landings!$O$9:$O$219)</f>
        <v>4.6690000000000005</v>
      </c>
      <c r="J67" s="42">
        <f>SUMIF(landings!$C$9:$C$219,"N",landings!$O$9:$O$219)</f>
        <v>0.51500000000000001</v>
      </c>
      <c r="K67" s="79"/>
      <c r="L67" s="18">
        <v>11</v>
      </c>
      <c r="M67" t="e">
        <f>ABS(1-#REF!)</f>
        <v>#REF!</v>
      </c>
      <c r="N67">
        <f>IF(landings!$C19="22-24",$M67,0)</f>
        <v>0</v>
      </c>
      <c r="O67">
        <f>IF(landings!$C19="25-29,32",$M67,0)</f>
        <v>0</v>
      </c>
      <c r="P67">
        <f>IF(landings!$C19="30-31",$M67,0)</f>
        <v>0</v>
      </c>
      <c r="Q67">
        <f>IF(landings!$C19="k",$M67,0)</f>
        <v>0</v>
      </c>
      <c r="R67">
        <f>IF(landings!$C19="s",$M67,0)</f>
        <v>0</v>
      </c>
      <c r="S67">
        <f>IF(landings!$C19="n",$M67,0)</f>
        <v>0</v>
      </c>
      <c r="V67" s="77" t="s">
        <v>3</v>
      </c>
      <c r="W67" s="96">
        <f t="shared" ref="W67:AB76" si="15">W14-W125</f>
        <v>100000</v>
      </c>
      <c r="X67" s="96">
        <f t="shared" si="15"/>
        <v>100000</v>
      </c>
      <c r="Y67" s="96">
        <f t="shared" si="15"/>
        <v>100000</v>
      </c>
      <c r="Z67" s="96">
        <f t="shared" si="15"/>
        <v>100000</v>
      </c>
      <c r="AA67" s="96">
        <f t="shared" si="15"/>
        <v>100000</v>
      </c>
      <c r="AB67" s="147">
        <f t="shared" si="15"/>
        <v>100000</v>
      </c>
    </row>
    <row r="68" spans="1:28" x14ac:dyDescent="0.25">
      <c r="D68" s="121" t="s">
        <v>356</v>
      </c>
      <c r="E68" s="42">
        <f>SUMIF(landings!$C$9:$C$219,"22-24",landings!$P$9:$P$219)</f>
        <v>0</v>
      </c>
      <c r="F68" s="42">
        <f>SUMIF(landings!$C$9:$C$219,"25-29+32",landings!$P$9:$P$219)</f>
        <v>0</v>
      </c>
      <c r="G68" s="42">
        <f>SUMIF(landings!$C$9:$C$219,"30-31",landings!$P$9:$P$219)</f>
        <v>0</v>
      </c>
      <c r="H68" s="42">
        <f>SUMIF(landings!$C$9:$C$219,"K",landings!$P$9:$P$219)</f>
        <v>0.49199999999999999</v>
      </c>
      <c r="I68" s="42">
        <f>SUMIF(landings!$C$9:$C$219,"S",landings!$P$9:$P$219)</f>
        <v>5.7298999999999998</v>
      </c>
      <c r="J68" s="42">
        <f>SUMIF(landings!$C$9:$C$219,"N",landings!$P$9:$P$219)</f>
        <v>7.2679999999999989</v>
      </c>
      <c r="K68" s="79"/>
      <c r="L68" s="18">
        <v>12</v>
      </c>
      <c r="M68" t="e">
        <f>ABS(1-#REF!)</f>
        <v>#REF!</v>
      </c>
      <c r="N68">
        <f>IF(landings!$C20="22-24",$M68,0)</f>
        <v>0</v>
      </c>
      <c r="O68">
        <f>IF(landings!$C20="25-29,32",$M68,0)</f>
        <v>0</v>
      </c>
      <c r="P68">
        <f>IF(landings!$C20="30-31",$M68,0)</f>
        <v>0</v>
      </c>
      <c r="Q68">
        <f>IF(landings!$C20="k",$M68,0)</f>
        <v>0</v>
      </c>
      <c r="R68">
        <f>IF(landings!$C20="s",$M68,0)</f>
        <v>0</v>
      </c>
      <c r="S68">
        <f>IF(landings!$C20="n",$M68,0)</f>
        <v>0</v>
      </c>
      <c r="V68" s="121" t="s">
        <v>356</v>
      </c>
      <c r="W68" s="96">
        <f t="shared" si="15"/>
        <v>0</v>
      </c>
      <c r="X68" s="96">
        <f t="shared" si="15"/>
        <v>0</v>
      </c>
      <c r="Y68" s="96">
        <f t="shared" si="15"/>
        <v>0</v>
      </c>
      <c r="Z68" s="96">
        <f t="shared" si="15"/>
        <v>1359</v>
      </c>
      <c r="AA68" s="96">
        <f t="shared" si="15"/>
        <v>1359</v>
      </c>
      <c r="AB68" s="147">
        <f t="shared" si="15"/>
        <v>0</v>
      </c>
    </row>
    <row r="69" spans="1:28" x14ac:dyDescent="0.25">
      <c r="D69" s="121" t="s">
        <v>357</v>
      </c>
      <c r="E69" s="42">
        <f>SUMIF(landings!$C$9:$C$219,"22-24",landings!$Q$9:$Q$219)</f>
        <v>0</v>
      </c>
      <c r="F69" s="42">
        <f>SUMIF(landings!$C$9:$C$219,"25-29+32",landings!$Q$9:$Q$219)</f>
        <v>0</v>
      </c>
      <c r="G69" s="42">
        <f>SUMIF(landings!$C$9:$C$219,"30-31",landings!$Q$9:$Q$219)</f>
        <v>0</v>
      </c>
      <c r="H69" s="42">
        <f>SUMIF(landings!$C$9:$C$219,"K",landings!$Q$9:$Q$219)</f>
        <v>420.19299999999993</v>
      </c>
      <c r="I69" s="42">
        <f>SUMIF(landings!$C$9:$C$219,"S",landings!$Q$9:$Q$219)</f>
        <v>855.54200000000003</v>
      </c>
      <c r="J69" s="42">
        <f>SUMIF(landings!$C$9:$C$219,"N",landings!$Q$9:$Q$219)</f>
        <v>0.53299999999999992</v>
      </c>
      <c r="K69" s="79"/>
      <c r="L69" s="18">
        <v>13</v>
      </c>
      <c r="M69" t="e">
        <f>ABS(1-#REF!)</f>
        <v>#REF!</v>
      </c>
      <c r="N69">
        <f>IF(landings!$C21="22-24",$M69,0)</f>
        <v>0</v>
      </c>
      <c r="O69">
        <f>IF(landings!$C21="25-29,32",$M69,0)</f>
        <v>0</v>
      </c>
      <c r="P69">
        <f>IF(landings!$C21="30-31",$M69,0)</f>
        <v>0</v>
      </c>
      <c r="Q69">
        <f>IF(landings!$C21="k",$M69,0)</f>
        <v>0</v>
      </c>
      <c r="R69">
        <f>IF(landings!$C21="s",$M69,0)</f>
        <v>0</v>
      </c>
      <c r="S69">
        <f>IF(landings!$C21="n",$M69,0)</f>
        <v>0</v>
      </c>
      <c r="V69" s="121" t="s">
        <v>357</v>
      </c>
      <c r="W69" s="96">
        <f t="shared" si="15"/>
        <v>4835</v>
      </c>
      <c r="X69" s="96">
        <f t="shared" si="15"/>
        <v>48032</v>
      </c>
      <c r="Y69" s="96">
        <f t="shared" si="15"/>
        <v>14892</v>
      </c>
      <c r="Z69" s="96">
        <f t="shared" si="15"/>
        <v>17481</v>
      </c>
      <c r="AA69" s="96">
        <f t="shared" si="15"/>
        <v>17481</v>
      </c>
      <c r="AB69" s="147">
        <f t="shared" si="15"/>
        <v>16166</v>
      </c>
    </row>
    <row r="70" spans="1:28" x14ac:dyDescent="0.25">
      <c r="D70" s="121" t="s">
        <v>358</v>
      </c>
      <c r="E70" s="42">
        <f>SUMIF(landings!$C$9:$C$219,"22-24",landings!$R$9:$R$219)</f>
        <v>0</v>
      </c>
      <c r="F70" s="42">
        <f>SUMIF(landings!$C$9:$C$219,"25-29+32",landings!$R$9:$R$219)</f>
        <v>0</v>
      </c>
      <c r="G70" s="42">
        <f>SUMIF(landings!$C$9:$C$219,"30-31",landings!$R$9:$R$219)</f>
        <v>0</v>
      </c>
      <c r="H70" s="42">
        <f>SUMIF(landings!$C$9:$C$219,"K",landings!$R$9:$R$219)</f>
        <v>6.1160999999999994</v>
      </c>
      <c r="I70" s="42">
        <f>SUMIF(landings!$C$9:$C$219,"S",landings!$R$9:$R$219)</f>
        <v>17.890999999999998</v>
      </c>
      <c r="J70" s="42">
        <f>SUMIF(landings!$C$9:$C$219,"N",landings!$R$9:$R$219)</f>
        <v>0</v>
      </c>
      <c r="K70" s="79"/>
      <c r="L70" s="18">
        <v>14</v>
      </c>
      <c r="M70" t="e">
        <f>ABS(1-#REF!)</f>
        <v>#REF!</v>
      </c>
      <c r="N70">
        <f>IF(landings!$C22="22-24",$M70,0)</f>
        <v>0</v>
      </c>
      <c r="O70">
        <f>IF(landings!$C22="25-29,32",$M70,0)</f>
        <v>0</v>
      </c>
      <c r="P70">
        <f>IF(landings!$C22="30-31",$M70,0)</f>
        <v>0</v>
      </c>
      <c r="Q70">
        <f>IF(landings!$C22="k",$M70,0)</f>
        <v>0</v>
      </c>
      <c r="R70">
        <f>IF(landings!$C22="s",$M70,0)</f>
        <v>0</v>
      </c>
      <c r="S70">
        <f>IF(landings!$C22="n",$M70,0)</f>
        <v>0</v>
      </c>
      <c r="V70" s="121" t="s">
        <v>358</v>
      </c>
      <c r="W70" s="96">
        <f t="shared" si="15"/>
        <v>4835</v>
      </c>
      <c r="X70" s="96">
        <f t="shared" si="15"/>
        <v>48032</v>
      </c>
      <c r="Y70" s="96">
        <f t="shared" si="15"/>
        <v>14892</v>
      </c>
      <c r="Z70" s="96">
        <f t="shared" si="15"/>
        <v>16329</v>
      </c>
      <c r="AA70" s="96">
        <f t="shared" si="15"/>
        <v>16329</v>
      </c>
      <c r="AB70" s="147">
        <f t="shared" si="15"/>
        <v>16241</v>
      </c>
    </row>
    <row r="71" spans="1:28" x14ac:dyDescent="0.25">
      <c r="D71" s="77" t="s">
        <v>4</v>
      </c>
      <c r="E71" s="42">
        <f>SUMIF(landings!$C$9:$C$219,"22-24",landings!$S$9:$S$219)</f>
        <v>0</v>
      </c>
      <c r="F71" s="42">
        <f>SUMIF(landings!$C$9:$C$219,"25-29+32",landings!$S$9:$S$219)</f>
        <v>0</v>
      </c>
      <c r="G71" s="42">
        <f>SUMIF(landings!$C$9:$C$219,"30-31",landings!$S$9:$S$219)</f>
        <v>0</v>
      </c>
      <c r="H71" s="42">
        <f>SUMIF(landings!$C$9:$C$219,"K",landings!$S$9:$S$219)</f>
        <v>0.65399999999999991</v>
      </c>
      <c r="I71" s="42">
        <f>SUMIF(landings!$C$9:$C$219,"S",landings!$S$9:$S$219)</f>
        <v>140.22239999999996</v>
      </c>
      <c r="J71" s="42">
        <f>SUMIF(landings!$C$9:$C$219,"N",landings!$S$9:$S$219)</f>
        <v>94.158000000000001</v>
      </c>
      <c r="K71" s="79"/>
      <c r="L71" s="18">
        <v>15</v>
      </c>
      <c r="M71" t="e">
        <f>ABS(1-#REF!)</f>
        <v>#REF!</v>
      </c>
      <c r="N71">
        <f>IF(landings!$C23="22-24",$M71,0)</f>
        <v>0</v>
      </c>
      <c r="O71">
        <f>IF(landings!$C23="25-29,32",$M71,0)</f>
        <v>0</v>
      </c>
      <c r="P71">
        <f>IF(landings!$C23="30-31",$M71,0)</f>
        <v>0</v>
      </c>
      <c r="Q71">
        <f>IF(landings!$C23="k",$M71,0)</f>
        <v>0</v>
      </c>
      <c r="R71">
        <f>IF(landings!$C23="s",$M71,0)</f>
        <v>0</v>
      </c>
      <c r="S71">
        <f>IF(landings!$C23="n",$M71,0)</f>
        <v>0</v>
      </c>
      <c r="V71" s="77" t="s">
        <v>4</v>
      </c>
      <c r="W71" s="96">
        <f t="shared" si="15"/>
        <v>100000</v>
      </c>
      <c r="X71" s="96">
        <f t="shared" si="15"/>
        <v>100000</v>
      </c>
      <c r="Y71" s="96">
        <f t="shared" si="15"/>
        <v>100000</v>
      </c>
      <c r="Z71" s="96">
        <f t="shared" si="15"/>
        <v>100000</v>
      </c>
      <c r="AA71" s="96">
        <f t="shared" si="15"/>
        <v>100000</v>
      </c>
      <c r="AB71" s="147">
        <f t="shared" si="15"/>
        <v>100000</v>
      </c>
    </row>
    <row r="72" spans="1:28" x14ac:dyDescent="0.25">
      <c r="D72" s="77" t="s">
        <v>173</v>
      </c>
      <c r="E72" s="42">
        <f>SUMIF(landings!$C$9:$C$219,"22-24",landings!$T$9:$T$219)</f>
        <v>0</v>
      </c>
      <c r="F72" s="42">
        <f>SUMIF(landings!$C$9:$C$219,"25-29+32",landings!$T$9:$T$219)</f>
        <v>0</v>
      </c>
      <c r="G72" s="42">
        <f>SUMIF(landings!$C$9:$C$219,"30-31",landings!$T$9:$T$219)</f>
        <v>0</v>
      </c>
      <c r="H72" s="42">
        <f>SUMIF(landings!$C$9:$C$219,"K",landings!$T$9:$T$219)</f>
        <v>86.764499999999984</v>
      </c>
      <c r="I72" s="42">
        <f>SUMIF(landings!$C$9:$C$219,"S",landings!$T$9:$T$219)</f>
        <v>100.24150000000003</v>
      </c>
      <c r="J72" s="42">
        <f>SUMIF(landings!$C$9:$C$219,"N",landings!$T$9:$T$219)</f>
        <v>0</v>
      </c>
      <c r="K72" s="79"/>
      <c r="L72" s="18">
        <v>16</v>
      </c>
      <c r="M72" t="e">
        <f>ABS(1-#REF!)</f>
        <v>#REF!</v>
      </c>
      <c r="N72">
        <f>IF(landings!$C24="22-24",$M72,0)</f>
        <v>0</v>
      </c>
      <c r="O72">
        <f>IF(landings!$C24="25-29,32",$M72,0)</f>
        <v>0</v>
      </c>
      <c r="P72">
        <f>IF(landings!$C24="30-31",$M72,0)</f>
        <v>0</v>
      </c>
      <c r="Q72">
        <f>IF(landings!$C24="k",$M72,0)</f>
        <v>0</v>
      </c>
      <c r="R72">
        <f>IF(landings!$C24="s",$M72,0)</f>
        <v>0</v>
      </c>
      <c r="S72">
        <f>IF(landings!$C24="n",$M72,0)</f>
        <v>0</v>
      </c>
      <c r="V72" s="77" t="s">
        <v>173</v>
      </c>
      <c r="W72" s="96">
        <f t="shared" si="15"/>
        <v>0</v>
      </c>
      <c r="X72" s="96">
        <f t="shared" si="15"/>
        <v>0</v>
      </c>
      <c r="Y72" s="96">
        <f t="shared" si="15"/>
        <v>0</v>
      </c>
      <c r="Z72" s="96">
        <f t="shared" si="15"/>
        <v>220</v>
      </c>
      <c r="AA72" s="96">
        <f t="shared" si="15"/>
        <v>220</v>
      </c>
      <c r="AB72" s="147">
        <f t="shared" si="15"/>
        <v>875</v>
      </c>
    </row>
    <row r="73" spans="1:28" x14ac:dyDescent="0.25">
      <c r="D73" s="77" t="s">
        <v>5</v>
      </c>
      <c r="E73" s="42">
        <f>SUMIF(landings!$C$9:$C$219,"22-24",landings!$U$9:$U$219)</f>
        <v>0</v>
      </c>
      <c r="F73" s="42">
        <f>SUMIF(landings!$C$9:$C$219,"25-29+32",landings!$U$9:$U$219)</f>
        <v>0</v>
      </c>
      <c r="G73" s="42">
        <f>SUMIF(landings!$C$9:$C$219,"30-31",landings!$U$9:$U$219)</f>
        <v>0</v>
      </c>
      <c r="H73" s="42">
        <f>SUMIF(landings!$C$9:$C$219,"K",landings!$U$9:$U$219)</f>
        <v>0.90949999999999998</v>
      </c>
      <c r="I73" s="42">
        <f>SUMIF(landings!$C$9:$C$219,"S",landings!$U$9:$U$219)</f>
        <v>14.486099999999999</v>
      </c>
      <c r="J73" s="42">
        <f>SUMIF(landings!$C$9:$C$219,"N",landings!$U$9:$U$219)</f>
        <v>23.671000000000003</v>
      </c>
      <c r="K73" s="79"/>
      <c r="L73" s="18">
        <v>17</v>
      </c>
      <c r="M73" t="e">
        <f>ABS(1-#REF!)</f>
        <v>#REF!</v>
      </c>
      <c r="N73">
        <f>IF(landings!$C25="22-24",$M73,0)</f>
        <v>0</v>
      </c>
      <c r="O73">
        <f>IF(landings!$C25="25-29,32",$M73,0)</f>
        <v>0</v>
      </c>
      <c r="P73">
        <f>IF(landings!$C25="30-31",$M73,0)</f>
        <v>0</v>
      </c>
      <c r="Q73">
        <f>IF(landings!$C25="k",$M73,0)</f>
        <v>0</v>
      </c>
      <c r="R73">
        <f>IF(landings!$C25="s",$M73,0)</f>
        <v>0</v>
      </c>
      <c r="S73">
        <f>IF(landings!$C25="n",$M73,0)</f>
        <v>0</v>
      </c>
      <c r="V73" s="77" t="s">
        <v>5</v>
      </c>
      <c r="W73" s="96">
        <f t="shared" si="15"/>
        <v>100000</v>
      </c>
      <c r="X73" s="96">
        <f t="shared" si="15"/>
        <v>100000</v>
      </c>
      <c r="Y73" s="96">
        <f t="shared" si="15"/>
        <v>100000</v>
      </c>
      <c r="Z73" s="96">
        <f t="shared" si="15"/>
        <v>100000</v>
      </c>
      <c r="AA73" s="96">
        <f t="shared" si="15"/>
        <v>100000</v>
      </c>
      <c r="AB73" s="147">
        <f t="shared" si="15"/>
        <v>100000</v>
      </c>
    </row>
    <row r="74" spans="1:28" x14ac:dyDescent="0.25">
      <c r="D74" s="77" t="s">
        <v>6</v>
      </c>
      <c r="E74" s="42">
        <f>SUMIF(landings!$C$9:$C$219,"22-24",landings!$V$9:$V$219)</f>
        <v>0</v>
      </c>
      <c r="F74" s="42">
        <f>SUMIF(landings!$C$9:$C$219,"25-29+32",landings!$V$9:$V$219)</f>
        <v>0</v>
      </c>
      <c r="G74" s="42">
        <f>SUMIF(landings!$C$9:$C$219,"30-31",landings!$V$9:$V$219)</f>
        <v>0</v>
      </c>
      <c r="H74" s="42">
        <f>SUMIF(landings!$C$9:$C$219,"K",landings!$V$9:$V$219)</f>
        <v>0</v>
      </c>
      <c r="I74" s="42">
        <f>SUMIF(landings!$C$9:$C$219,"S",landings!$V$9:$V$219)</f>
        <v>1.4450000000000001</v>
      </c>
      <c r="J74" s="42">
        <f>SUMIF(landings!$C$9:$C$219,"N",landings!$V$9:$V$219)</f>
        <v>0</v>
      </c>
      <c r="K74" s="79"/>
      <c r="L74" s="18">
        <v>18</v>
      </c>
      <c r="M74" t="e">
        <f>ABS(1-#REF!)</f>
        <v>#REF!</v>
      </c>
      <c r="N74">
        <f>IF(landings!$C26="22-24",$M74,0)</f>
        <v>0</v>
      </c>
      <c r="O74">
        <f>IF(landings!$C26="25-29,32",$M74,0)</f>
        <v>0</v>
      </c>
      <c r="P74">
        <f>IF(landings!$C26="30-31",$M74,0)</f>
        <v>0</v>
      </c>
      <c r="Q74">
        <f>IF(landings!$C26="k",$M74,0)</f>
        <v>0</v>
      </c>
      <c r="R74">
        <f>IF(landings!$C26="s",$M74,0)</f>
        <v>0</v>
      </c>
      <c r="S74">
        <f>IF(landings!$C26="n",$M74,0)</f>
        <v>0</v>
      </c>
      <c r="V74" s="77" t="s">
        <v>6</v>
      </c>
      <c r="W74" s="96">
        <f t="shared" si="15"/>
        <v>0</v>
      </c>
      <c r="X74" s="96">
        <f t="shared" si="15"/>
        <v>0</v>
      </c>
      <c r="Y74" s="96">
        <f t="shared" si="15"/>
        <v>0</v>
      </c>
      <c r="Z74" s="96">
        <f t="shared" si="15"/>
        <v>122</v>
      </c>
      <c r="AA74" s="96">
        <f t="shared" si="15"/>
        <v>122</v>
      </c>
      <c r="AB74" s="147">
        <f t="shared" si="15"/>
        <v>0</v>
      </c>
    </row>
    <row r="75" spans="1:28" x14ac:dyDescent="0.25">
      <c r="D75" s="121" t="s">
        <v>224</v>
      </c>
      <c r="E75" s="42">
        <f>SUMIF(landings!$C$9:$C$219,"22-24",landings!$W$9:$W$219)</f>
        <v>0</v>
      </c>
      <c r="F75" s="42">
        <f>SUMIF(landings!$C$9:$C$219,"25-29+32",landings!$W$9:$W$219)</f>
        <v>0</v>
      </c>
      <c r="G75" s="42">
        <f>SUMIF(landings!$C$9:$C$219,"30-31",landings!$W$9:$W$219)</f>
        <v>0</v>
      </c>
      <c r="H75" s="42">
        <f>SUMIF(landings!$C$9:$C$219,"K",landings!$W$9:$W$219)</f>
        <v>0.23150000000000001</v>
      </c>
      <c r="I75" s="42">
        <f>SUMIF(landings!$C$9:$C$219,"S",landings!$W$9:$W$219)</f>
        <v>10.747400000000001</v>
      </c>
      <c r="J75" s="42">
        <f>SUMIF(landings!$C$9:$C$219,"N",landings!$W$9:$W$219)</f>
        <v>14.289</v>
      </c>
      <c r="K75" s="79"/>
      <c r="L75" s="18">
        <v>19</v>
      </c>
      <c r="M75" t="e">
        <f>ABS(1-#REF!)</f>
        <v>#REF!</v>
      </c>
      <c r="N75">
        <f>IF(landings!$C27="22-24",$M75,0)</f>
        <v>0</v>
      </c>
      <c r="O75">
        <f>IF(landings!$C27="25-29,32",$M75,0)</f>
        <v>0</v>
      </c>
      <c r="P75">
        <f>IF(landings!$C27="30-31",$M75,0)</f>
        <v>0</v>
      </c>
      <c r="Q75">
        <f>IF(landings!$C27="k",$M75,0)</f>
        <v>0</v>
      </c>
      <c r="R75">
        <f>IF(landings!$C27="s",$M75,0)</f>
        <v>0</v>
      </c>
      <c r="S75">
        <f>IF(landings!$C27="n",$M75,0)</f>
        <v>0</v>
      </c>
      <c r="V75" s="121" t="s">
        <v>224</v>
      </c>
      <c r="W75" s="96">
        <f t="shared" si="15"/>
        <v>0</v>
      </c>
      <c r="X75" s="96">
        <f t="shared" si="15"/>
        <v>0</v>
      </c>
      <c r="Y75" s="96">
        <f t="shared" si="15"/>
        <v>0</v>
      </c>
      <c r="Z75" s="96">
        <f t="shared" si="15"/>
        <v>22</v>
      </c>
      <c r="AA75" s="96">
        <f t="shared" si="15"/>
        <v>22</v>
      </c>
      <c r="AB75" s="147">
        <f t="shared" si="15"/>
        <v>100000</v>
      </c>
    </row>
    <row r="76" spans="1:28" x14ac:dyDescent="0.25">
      <c r="D76" s="77" t="s">
        <v>7</v>
      </c>
      <c r="E76" s="42">
        <f>SUMIF(landings!$C$9:$C$219,"22-24",landings!$X$9:$X$219)</f>
        <v>0</v>
      </c>
      <c r="F76" s="42">
        <f>SUMIF(landings!$C$9:$C$219,"25-29+32",landings!$X$9:$X$219)</f>
        <v>0</v>
      </c>
      <c r="G76" s="42">
        <f>SUMIF(landings!$C$9:$C$219,"30-31",landings!$X$9:$X$219)</f>
        <v>0</v>
      </c>
      <c r="H76" s="42">
        <f>SUMIF(landings!$C$9:$C$219,"K",landings!$X$9:$X$219)</f>
        <v>7.2270000000000003</v>
      </c>
      <c r="I76" s="42">
        <f>SUMIF(landings!$C$9:$C$219,"S",landings!$X$9:$X$219)</f>
        <v>0</v>
      </c>
      <c r="J76" s="42">
        <f>SUMIF(landings!$C$9:$C$219,"N",landings!$X$9:$X$219)</f>
        <v>0</v>
      </c>
      <c r="K76" s="79"/>
      <c r="L76" s="18">
        <v>20</v>
      </c>
      <c r="M76" t="e">
        <f>ABS(1-#REF!)</f>
        <v>#REF!</v>
      </c>
      <c r="N76">
        <f>IF(landings!$C28="22-24",$M76,0)</f>
        <v>0</v>
      </c>
      <c r="O76">
        <f>IF(landings!$C28="25-29,32",$M76,0)</f>
        <v>0</v>
      </c>
      <c r="P76">
        <f>IF(landings!$C28="30-31",$M76,0)</f>
        <v>0</v>
      </c>
      <c r="Q76">
        <f>IF(landings!$C28="k",$M76,0)</f>
        <v>0</v>
      </c>
      <c r="R76">
        <f>IF(landings!$C28="s",$M76,0)</f>
        <v>0</v>
      </c>
      <c r="S76">
        <f>IF(landings!$C28="n",$M76,0)</f>
        <v>0</v>
      </c>
      <c r="V76" s="77" t="s">
        <v>7</v>
      </c>
      <c r="W76" s="96">
        <f t="shared" si="15"/>
        <v>86758</v>
      </c>
      <c r="X76" s="96">
        <f t="shared" si="15"/>
        <v>86758</v>
      </c>
      <c r="Y76" s="96">
        <f t="shared" si="15"/>
        <v>86758</v>
      </c>
      <c r="Z76" s="96">
        <f t="shared" si="15"/>
        <v>0</v>
      </c>
      <c r="AA76" s="96">
        <f t="shared" si="15"/>
        <v>0</v>
      </c>
      <c r="AB76" s="147">
        <f t="shared" si="15"/>
        <v>0</v>
      </c>
    </row>
    <row r="77" spans="1:28" x14ac:dyDescent="0.25">
      <c r="D77" s="77" t="s">
        <v>8</v>
      </c>
      <c r="E77" s="42">
        <f>SUMIF(landings!$C$9:$C$219,"22-24",landings!$Y$9:$Y$219)</f>
        <v>0</v>
      </c>
      <c r="F77" s="42">
        <f>SUMIF(landings!$C$9:$C$219,"25-29+32",landings!$Y$9:$Y$219)</f>
        <v>0</v>
      </c>
      <c r="G77" s="42">
        <f>SUMIF(landings!$C$9:$C$219,"30-31",landings!$Y$9:$Y$219)</f>
        <v>0</v>
      </c>
      <c r="H77" s="42">
        <f>SUMIF(landings!$C$9:$C$219,"K",landings!$Y$9:$Y$219)</f>
        <v>0</v>
      </c>
      <c r="I77" s="42">
        <f>SUMIF(landings!$C$9:$C$219,"S",landings!$Y$9:$Y$219)</f>
        <v>0.79250000000000009</v>
      </c>
      <c r="J77" s="42">
        <f>SUMIF(landings!$C$9:$C$219,"N",landings!$Y$9:$Y$219)</f>
        <v>2.4139999999999997</v>
      </c>
      <c r="K77" s="79"/>
      <c r="L77" s="18">
        <v>21</v>
      </c>
      <c r="M77" t="e">
        <f>ABS(1-#REF!)</f>
        <v>#REF!</v>
      </c>
      <c r="N77">
        <f>IF(landings!$C29="22-24",$M77,0)</f>
        <v>0</v>
      </c>
      <c r="O77">
        <f>IF(landings!$C29="25-29,32",$M77,0)</f>
        <v>0</v>
      </c>
      <c r="P77">
        <f>IF(landings!$C29="30-31",$M77,0)</f>
        <v>0</v>
      </c>
      <c r="Q77">
        <f>IF(landings!$C29="k",$M77,0)</f>
        <v>0</v>
      </c>
      <c r="R77">
        <f>IF(landings!$C29="s",$M77,0)</f>
        <v>0</v>
      </c>
      <c r="S77">
        <f>IF(landings!$C29="n",$M77,0)</f>
        <v>0</v>
      </c>
      <c r="V77" s="77" t="s">
        <v>8</v>
      </c>
      <c r="W77" s="96">
        <f t="shared" ref="W77:AB86" si="16">W24-W135</f>
        <v>0</v>
      </c>
      <c r="X77" s="96">
        <f t="shared" si="16"/>
        <v>0</v>
      </c>
      <c r="Y77" s="96">
        <f t="shared" si="16"/>
        <v>0</v>
      </c>
      <c r="Z77" s="96">
        <f t="shared" si="16"/>
        <v>100000</v>
      </c>
      <c r="AA77" s="96">
        <f t="shared" si="16"/>
        <v>100000</v>
      </c>
      <c r="AB77" s="147">
        <f t="shared" si="16"/>
        <v>4932</v>
      </c>
    </row>
    <row r="78" spans="1:28" x14ac:dyDescent="0.25">
      <c r="D78" s="77" t="s">
        <v>9</v>
      </c>
      <c r="E78" s="42">
        <f>SUMIF(landings!$C$9:$C$219,"22-24",landings!$Z$9:$Z$219)</f>
        <v>0</v>
      </c>
      <c r="F78" s="42">
        <f>SUMIF(landings!$C$9:$C$219,"25-29+32",landings!$Z$9:$Z$219)</f>
        <v>0</v>
      </c>
      <c r="G78" s="42">
        <f>SUMIF(landings!$C$9:$C$219,"30-31",landings!$Z$9:$Z$219)</f>
        <v>0</v>
      </c>
      <c r="H78" s="42">
        <f>SUMIF(landings!$C$9:$C$219,"K",landings!$Z$9:$Z$219)</f>
        <v>1.2294999999999998</v>
      </c>
      <c r="I78" s="42">
        <f>SUMIF(landings!$C$9:$C$219,"S",landings!$Z$9:$Z$219)</f>
        <v>28.9544</v>
      </c>
      <c r="J78" s="42">
        <f>SUMIF(landings!$C$9:$C$219,"N",landings!$Z$9:$Z$219)</f>
        <v>34.911999999999999</v>
      </c>
      <c r="K78" s="79"/>
      <c r="L78" s="18">
        <v>22</v>
      </c>
      <c r="M78" t="e">
        <f>ABS(1-#REF!)</f>
        <v>#REF!</v>
      </c>
      <c r="N78">
        <f>IF(landings!$C30="22-24",$M78,0)</f>
        <v>0</v>
      </c>
      <c r="O78">
        <f>IF(landings!$C30="25-29,32",$M78,0)</f>
        <v>0</v>
      </c>
      <c r="P78">
        <f>IF(landings!$C30="30-31",$M78,0)</f>
        <v>0</v>
      </c>
      <c r="Q78">
        <f>IF(landings!$C30="k",$M78,0)</f>
        <v>0</v>
      </c>
      <c r="R78">
        <f>IF(landings!$C30="s",$M78,0)</f>
        <v>0</v>
      </c>
      <c r="S78">
        <f>IF(landings!$C30="n",$M78,0)</f>
        <v>0</v>
      </c>
      <c r="V78" s="77" t="s">
        <v>9</v>
      </c>
      <c r="W78" s="96">
        <f t="shared" si="16"/>
        <v>0</v>
      </c>
      <c r="X78" s="96">
        <f t="shared" si="16"/>
        <v>0</v>
      </c>
      <c r="Y78" s="96">
        <f t="shared" si="16"/>
        <v>0</v>
      </c>
      <c r="Z78" s="96">
        <f t="shared" si="16"/>
        <v>100000</v>
      </c>
      <c r="AA78" s="96">
        <f t="shared" si="16"/>
        <v>100000</v>
      </c>
      <c r="AB78" s="147">
        <f t="shared" si="16"/>
        <v>100000</v>
      </c>
    </row>
    <row r="79" spans="1:28" x14ac:dyDescent="0.25">
      <c r="D79" s="121" t="s">
        <v>225</v>
      </c>
      <c r="E79" s="42">
        <f>SUMIF(landings!$C$9:$C$219,"22-24",landings!$AA$9:$AA$219)</f>
        <v>0</v>
      </c>
      <c r="F79" s="42">
        <f>SUMIF(landings!$C$9:$C$219,"25-29+32",landings!$AA$9:$AA$219)</f>
        <v>0</v>
      </c>
      <c r="G79" s="42">
        <f>SUMIF(landings!$C$9:$C$219,"30-31",landings!$AA$9:$AA$219)</f>
        <v>0</v>
      </c>
      <c r="H79" s="42">
        <f>SUMIF(landings!$C$9:$C$219,"K",landings!$AA$9:$AA$219)</f>
        <v>37.641000000000012</v>
      </c>
      <c r="I79" s="42">
        <f>SUMIF(landings!$C$9:$C$219,"S",landings!$AA$9:$AA$219)</f>
        <v>229.66510000000002</v>
      </c>
      <c r="J79" s="42">
        <f>SUMIF(landings!$C$9:$C$219,"N",landings!$AA$9:$AA$219)</f>
        <v>0.01</v>
      </c>
      <c r="K79" s="79"/>
      <c r="L79" s="18">
        <v>23</v>
      </c>
      <c r="M79" t="e">
        <f>ABS(1-#REF!)</f>
        <v>#REF!</v>
      </c>
      <c r="N79">
        <f>IF(landings!$C31="22-24",$M79,0)</f>
        <v>0</v>
      </c>
      <c r="O79">
        <f>IF(landings!$C31="25-29,32",$M79,0)</f>
        <v>0</v>
      </c>
      <c r="P79">
        <f>IF(landings!$C31="30-31",$M79,0)</f>
        <v>0</v>
      </c>
      <c r="Q79">
        <f>IF(landings!$C31="k",$M79,0)</f>
        <v>0</v>
      </c>
      <c r="R79">
        <f>IF(landings!$C31="s",$M79,0)</f>
        <v>0</v>
      </c>
      <c r="S79">
        <f>IF(landings!$C31="n",$M79,0)</f>
        <v>0</v>
      </c>
      <c r="V79" s="121" t="s">
        <v>225</v>
      </c>
      <c r="W79" s="96">
        <f t="shared" si="16"/>
        <v>100000</v>
      </c>
      <c r="X79" s="96">
        <f t="shared" si="16"/>
        <v>100000</v>
      </c>
      <c r="Y79" s="96">
        <f t="shared" si="16"/>
        <v>100000</v>
      </c>
      <c r="Z79" s="96">
        <f t="shared" si="16"/>
        <v>100000</v>
      </c>
      <c r="AA79" s="96">
        <f t="shared" si="16"/>
        <v>100000</v>
      </c>
      <c r="AB79" s="147">
        <f t="shared" si="16"/>
        <v>100000</v>
      </c>
    </row>
    <row r="80" spans="1:28" x14ac:dyDescent="0.25">
      <c r="D80" s="77" t="s">
        <v>10</v>
      </c>
      <c r="E80" s="42">
        <f>SUMIF(landings!$C$9:$C$219,"22-24",landings!$AB$9:$AB$219)</f>
        <v>0</v>
      </c>
      <c r="F80" s="42">
        <f>SUMIF(landings!$C$9:$C$219,"25-29+32",landings!$AB$9:$AB$219)</f>
        <v>0</v>
      </c>
      <c r="G80" s="42">
        <f>SUMIF(landings!$C$9:$C$219,"30-31",landings!$AB$9:$AB$219)</f>
        <v>0</v>
      </c>
      <c r="H80" s="42">
        <f>SUMIF(landings!$C$9:$C$219,"K",landings!$AB$9:$AB$219)</f>
        <v>2.8999999999999998E-2</v>
      </c>
      <c r="I80" s="42">
        <f>SUMIF(landings!$C$9:$C$219,"S",landings!$AB$9:$AB$219)</f>
        <v>23.840699999999998</v>
      </c>
      <c r="J80" s="42">
        <f>SUMIF(landings!$C$9:$C$219,"N",landings!$AB$9:$AB$219)</f>
        <v>12.529999999999998</v>
      </c>
      <c r="K80" s="79"/>
      <c r="L80" s="18">
        <v>24</v>
      </c>
      <c r="M80" t="e">
        <f>ABS(1-#REF!)</f>
        <v>#REF!</v>
      </c>
      <c r="N80">
        <f>IF(landings!$C32="22-24",$M80,0)</f>
        <v>0</v>
      </c>
      <c r="O80">
        <f>IF(landings!$C32="25-29,32",$M80,0)</f>
        <v>0</v>
      </c>
      <c r="P80">
        <f>IF(landings!$C32="30-31",$M80,0)</f>
        <v>0</v>
      </c>
      <c r="Q80">
        <f>IF(landings!$C32="k",$M80,0)</f>
        <v>0</v>
      </c>
      <c r="R80">
        <f>IF(landings!$C32="s",$M80,0)</f>
        <v>0</v>
      </c>
      <c r="S80">
        <f>IF(landings!$C32="n",$M80,0)</f>
        <v>0</v>
      </c>
      <c r="V80" s="77" t="s">
        <v>10</v>
      </c>
      <c r="W80" s="96">
        <f t="shared" si="16"/>
        <v>0</v>
      </c>
      <c r="X80" s="96">
        <f t="shared" si="16"/>
        <v>0</v>
      </c>
      <c r="Y80" s="96">
        <f t="shared" si="16"/>
        <v>0</v>
      </c>
      <c r="Z80" s="96">
        <f t="shared" si="16"/>
        <v>73</v>
      </c>
      <c r="AA80" s="96">
        <f t="shared" si="16"/>
        <v>73</v>
      </c>
      <c r="AB80" s="147">
        <f t="shared" si="16"/>
        <v>0</v>
      </c>
    </row>
    <row r="81" spans="4:29" x14ac:dyDescent="0.25">
      <c r="D81" s="77" t="s">
        <v>11</v>
      </c>
      <c r="E81" s="42">
        <f>SUMIF(landings!$C$9:$C$219,"22-24",landings!$AC$9:$AC$219)</f>
        <v>0</v>
      </c>
      <c r="F81" s="42">
        <f>SUMIF(landings!$C$9:$C$219,"25-29+32",landings!$AC$9:$AC$219)</f>
        <v>0</v>
      </c>
      <c r="G81" s="42">
        <f>SUMIF(landings!$C$9:$C$219,"30-31",landings!$AC$9:$AC$219)</f>
        <v>0</v>
      </c>
      <c r="H81" s="42">
        <f>SUMIF(landings!$C$9:$C$219,"K",landings!$AC$9:$AC$219)</f>
        <v>0.09</v>
      </c>
      <c r="I81" s="42">
        <f>SUMIF(landings!$C$9:$C$219,"S",landings!$AC$9:$AC$219)</f>
        <v>763.33649999999989</v>
      </c>
      <c r="J81" s="42">
        <f>SUMIF(landings!$C$9:$C$219,"N",landings!$AC$9:$AC$219)</f>
        <v>85.15100000000001</v>
      </c>
      <c r="K81" s="79"/>
      <c r="L81" s="18">
        <v>25</v>
      </c>
      <c r="M81" t="e">
        <f>ABS(1-#REF!)</f>
        <v>#REF!</v>
      </c>
      <c r="N81">
        <f>IF(landings!$C33="22-24",$M81,0)</f>
        <v>0</v>
      </c>
      <c r="O81">
        <f>IF(landings!$C33="25-29,32",$M81,0)</f>
        <v>0</v>
      </c>
      <c r="P81">
        <f>IF(landings!$C33="30-31",$M81,0)</f>
        <v>0</v>
      </c>
      <c r="Q81">
        <f>IF(landings!$C33="k",$M81,0)</f>
        <v>0</v>
      </c>
      <c r="R81">
        <f>IF(landings!$C33="s",$M81,0)</f>
        <v>0</v>
      </c>
      <c r="S81">
        <f>IF(landings!$C33="n",$M81,0)</f>
        <v>0</v>
      </c>
      <c r="V81" s="77" t="s">
        <v>11</v>
      </c>
      <c r="W81" s="96">
        <f t="shared" si="16"/>
        <v>100000</v>
      </c>
      <c r="X81" s="96">
        <f t="shared" si="16"/>
        <v>100000</v>
      </c>
      <c r="Y81" s="96">
        <f t="shared" si="16"/>
        <v>100000</v>
      </c>
      <c r="Z81" s="96">
        <f t="shared" si="16"/>
        <v>100000</v>
      </c>
      <c r="AA81" s="96">
        <f t="shared" si="16"/>
        <v>100000</v>
      </c>
      <c r="AB81" s="147">
        <f t="shared" si="16"/>
        <v>6</v>
      </c>
    </row>
    <row r="82" spans="4:29" x14ac:dyDescent="0.25">
      <c r="D82" s="121" t="s">
        <v>229</v>
      </c>
      <c r="E82" s="42">
        <f>SUMIF(landings!$C$9:$C$219,"22-24",landings!$AD$9:$AD$219)</f>
        <v>0</v>
      </c>
      <c r="F82" s="42">
        <f>SUMIF(landings!$C$9:$C$219,"25-29+32",landings!$AD$9:$AD$219)</f>
        <v>0</v>
      </c>
      <c r="G82" s="42">
        <f>SUMIF(landings!$C$9:$C$219,"30-31",landings!$AD$9:$AD$219)</f>
        <v>0</v>
      </c>
      <c r="H82" s="42">
        <f>SUMIF(landings!$C$9:$C$219,"K",landings!$AD$9:$AD$219)</f>
        <v>8.6584000000000003</v>
      </c>
      <c r="I82" s="42">
        <f>SUMIF(landings!$C$9:$C$219,"S",landings!$AD$9:$AD$219)</f>
        <v>3.6226999999999991</v>
      </c>
      <c r="J82" s="42">
        <f>SUMIF(landings!$C$9:$C$219,"N",landings!$AD$9:$AD$219)</f>
        <v>0.182</v>
      </c>
      <c r="K82" s="79"/>
      <c r="L82" s="18">
        <v>26</v>
      </c>
      <c r="M82" t="e">
        <f>ABS(1-#REF!)</f>
        <v>#REF!</v>
      </c>
      <c r="N82">
        <f>IF(landings!$C34="22-24",$M82,0)</f>
        <v>0</v>
      </c>
      <c r="O82">
        <f>IF(landings!$C34="25-29,32",$M82,0)</f>
        <v>0</v>
      </c>
      <c r="P82">
        <f>IF(landings!$C34="30-31",$M82,0)</f>
        <v>0</v>
      </c>
      <c r="Q82">
        <f>IF(landings!$C34="k",$M82,0)</f>
        <v>0</v>
      </c>
      <c r="R82">
        <f>IF(landings!$C34="s",$M82,0)</f>
        <v>0</v>
      </c>
      <c r="S82">
        <f>IF(landings!$C34="n",$M82,0)</f>
        <v>0</v>
      </c>
      <c r="V82" s="121" t="s">
        <v>229</v>
      </c>
      <c r="W82" s="96">
        <f t="shared" si="16"/>
        <v>0</v>
      </c>
      <c r="X82" s="96">
        <f t="shared" si="16"/>
        <v>0</v>
      </c>
      <c r="Y82" s="96">
        <f t="shared" si="16"/>
        <v>0</v>
      </c>
      <c r="Z82" s="96">
        <f t="shared" si="16"/>
        <v>2172</v>
      </c>
      <c r="AA82" s="96">
        <f t="shared" si="16"/>
        <v>2172</v>
      </c>
      <c r="AB82" s="147">
        <f t="shared" si="16"/>
        <v>313</v>
      </c>
    </row>
    <row r="83" spans="4:29" x14ac:dyDescent="0.25">
      <c r="D83" s="121" t="s">
        <v>226</v>
      </c>
      <c r="E83" s="42">
        <f>SUMIF(landings!$C$9:$C$219,"22-24",landings!$AE$9:$AE$219)</f>
        <v>0</v>
      </c>
      <c r="F83" s="42">
        <f>SUMIF(landings!$C$9:$C$219,"25-29+32",landings!$AE$9:$AE$219)</f>
        <v>0</v>
      </c>
      <c r="G83" s="42">
        <f>SUMIF(landings!$C$9:$C$219,"30-31",landings!$AE$9:$AE$219)</f>
        <v>0</v>
      </c>
      <c r="H83" s="42">
        <f>SUMIF(landings!$C$9:$C$219,"K",landings!$AE$9:$AE$219)</f>
        <v>0</v>
      </c>
      <c r="I83" s="42">
        <f>SUMIF(landings!$C$9:$C$219,"S",landings!$AE$9:$AE$219)</f>
        <v>2.8989999999999996</v>
      </c>
      <c r="J83" s="42">
        <f>SUMIF(landings!$C$9:$C$219,"N",landings!$AE$9:$AE$219)</f>
        <v>4.5999999999999999E-2</v>
      </c>
      <c r="K83" s="79"/>
      <c r="L83" s="18">
        <v>27</v>
      </c>
      <c r="M83" t="e">
        <f>ABS(1-#REF!)</f>
        <v>#REF!</v>
      </c>
      <c r="N83">
        <f>IF(landings!$C35="22-24",$M83,0)</f>
        <v>0</v>
      </c>
      <c r="O83">
        <f>IF(landings!$C35="25-29,32",$M83,0)</f>
        <v>0</v>
      </c>
      <c r="P83">
        <f>IF(landings!$C35="30-31",$M83,0)</f>
        <v>0</v>
      </c>
      <c r="Q83" t="e">
        <f>IF(landings!$C35="k",$M83,0)</f>
        <v>#REF!</v>
      </c>
      <c r="R83">
        <f>IF(landings!$C35="s",$M83,0)</f>
        <v>0</v>
      </c>
      <c r="S83">
        <f>IF(landings!$C35="n",$M83,0)</f>
        <v>0</v>
      </c>
      <c r="V83" s="121" t="s">
        <v>226</v>
      </c>
      <c r="W83" s="96">
        <f t="shared" si="16"/>
        <v>164</v>
      </c>
      <c r="X83" s="96">
        <f t="shared" si="16"/>
        <v>164</v>
      </c>
      <c r="Y83" s="96">
        <f t="shared" si="16"/>
        <v>164</v>
      </c>
      <c r="Z83" s="96">
        <f t="shared" si="16"/>
        <v>234</v>
      </c>
      <c r="AA83" s="96">
        <f t="shared" si="16"/>
        <v>390</v>
      </c>
      <c r="AB83" s="147">
        <f t="shared" si="16"/>
        <v>0</v>
      </c>
    </row>
    <row r="84" spans="4:29" x14ac:dyDescent="0.25">
      <c r="D84" s="121" t="s">
        <v>227</v>
      </c>
      <c r="E84" s="42">
        <f>SUMIF(landings!$C$9:$C$219,"22-24",landings!$AF$9:$AF$219)</f>
        <v>0</v>
      </c>
      <c r="F84" s="42">
        <f>SUMIF(landings!$C$9:$C$219,"25-29+32",landings!$AF$9:$AF$219)</f>
        <v>0</v>
      </c>
      <c r="G84" s="42">
        <f>SUMIF(landings!$C$9:$C$219,"30-31",landings!$AF$9:$AF$219)</f>
        <v>0</v>
      </c>
      <c r="H84" s="42">
        <f>SUMIF(landings!$C$9:$C$219,"K",landings!$AF$9:$AF$219)</f>
        <v>28.477200000000007</v>
      </c>
      <c r="I84" s="42">
        <f>SUMIF(landings!$C$9:$C$219,"S",landings!$AF$9:$AF$219)</f>
        <v>136.71940000000001</v>
      </c>
      <c r="J84" s="42">
        <f>SUMIF(landings!$C$9:$C$219,"N",landings!$AF$9:$AF$219)</f>
        <v>4.8340000000000005</v>
      </c>
      <c r="K84" s="79"/>
      <c r="L84" s="18">
        <v>28</v>
      </c>
      <c r="M84" t="e">
        <f>ABS(1-#REF!)</f>
        <v>#REF!</v>
      </c>
      <c r="N84">
        <f>IF(landings!$C36="22-24",$M84,0)</f>
        <v>0</v>
      </c>
      <c r="O84">
        <f>IF(landings!$C36="25-29,32",$M84,0)</f>
        <v>0</v>
      </c>
      <c r="P84">
        <f>IF(landings!$C36="30-31",$M84,0)</f>
        <v>0</v>
      </c>
      <c r="Q84" t="e">
        <f>IF(landings!$C36="k",$M84,0)</f>
        <v>#REF!</v>
      </c>
      <c r="R84">
        <f>IF(landings!$C36="s",$M84,0)</f>
        <v>0</v>
      </c>
      <c r="S84">
        <f>IF(landings!$C36="n",$M84,0)</f>
        <v>0</v>
      </c>
      <c r="V84" s="121" t="s">
        <v>227</v>
      </c>
      <c r="W84" s="96">
        <f t="shared" si="16"/>
        <v>100000</v>
      </c>
      <c r="X84" s="96">
        <f t="shared" si="16"/>
        <v>100000</v>
      </c>
      <c r="Y84" s="96">
        <f t="shared" si="16"/>
        <v>100000</v>
      </c>
      <c r="Z84" s="96">
        <f t="shared" si="16"/>
        <v>100000</v>
      </c>
      <c r="AA84" s="96">
        <f t="shared" si="16"/>
        <v>100000</v>
      </c>
      <c r="AB84" s="147">
        <f t="shared" si="16"/>
        <v>6</v>
      </c>
    </row>
    <row r="85" spans="4:29" x14ac:dyDescent="0.25">
      <c r="D85" s="121" t="s">
        <v>228</v>
      </c>
      <c r="E85" s="42">
        <f>SUMIF(landings!$C$9:$C$219,"22-24",landings!$AG$9:$AG$219)</f>
        <v>0</v>
      </c>
      <c r="F85" s="42">
        <f>SUMIF(landings!$C$9:$C$219,"25-29+32",landings!$AG$9:$AG$219)</f>
        <v>0</v>
      </c>
      <c r="G85" s="42">
        <f>SUMIF(landings!$C$9:$C$219,"30-31",landings!$AG$9:$AG$219)</f>
        <v>0</v>
      </c>
      <c r="H85" s="42">
        <f>SUMIF(landings!$C$9:$C$219,"K",landings!$AG$9:$AG$219)</f>
        <v>0.6795000000000001</v>
      </c>
      <c r="I85" s="42">
        <f>SUMIF(landings!$C$9:$C$219,"S",landings!$AG$9:$AG$219)</f>
        <v>118.00859999999999</v>
      </c>
      <c r="J85" s="42">
        <f>SUMIF(landings!$C$9:$C$219,"N",landings!$AG$9:$AG$219)</f>
        <v>1.909</v>
      </c>
      <c r="K85" s="79"/>
      <c r="L85" s="18">
        <v>29</v>
      </c>
      <c r="M85" t="e">
        <f>ABS(1-#REF!)</f>
        <v>#REF!</v>
      </c>
      <c r="N85">
        <f>IF(landings!$C37="22-24",$M85,0)</f>
        <v>0</v>
      </c>
      <c r="O85">
        <f>IF(landings!$C37="25-29,32",$M85,0)</f>
        <v>0</v>
      </c>
      <c r="P85">
        <f>IF(landings!$C37="30-31",$M85,0)</f>
        <v>0</v>
      </c>
      <c r="Q85" t="e">
        <f>IF(landings!$C37="k",$M85,0)</f>
        <v>#REF!</v>
      </c>
      <c r="R85">
        <f>IF(landings!$C37="s",$M85,0)</f>
        <v>0</v>
      </c>
      <c r="S85">
        <f>IF(landings!$C37="n",$M85,0)</f>
        <v>0</v>
      </c>
      <c r="V85" s="121" t="s">
        <v>228</v>
      </c>
      <c r="W85" s="96">
        <f t="shared" si="16"/>
        <v>100000</v>
      </c>
      <c r="X85" s="96">
        <f t="shared" si="16"/>
        <v>100000</v>
      </c>
      <c r="Y85" s="96">
        <f t="shared" si="16"/>
        <v>100000</v>
      </c>
      <c r="Z85" s="96">
        <f t="shared" si="16"/>
        <v>100000</v>
      </c>
      <c r="AA85" s="96">
        <f t="shared" si="16"/>
        <v>100000</v>
      </c>
      <c r="AB85" s="147">
        <f t="shared" si="16"/>
        <v>6</v>
      </c>
    </row>
    <row r="86" spans="4:29" x14ac:dyDescent="0.25">
      <c r="D86" s="77" t="s">
        <v>95</v>
      </c>
      <c r="E86" s="42">
        <f>SUMIF(landings!$C$9:$C$219,"22-24",landings!$AH$9:$AH$219)</f>
        <v>0</v>
      </c>
      <c r="F86" s="42">
        <f>SUMIF(landings!$C$9:$C$219,"25-29+32",landings!$AH$9:$AH$219)</f>
        <v>0</v>
      </c>
      <c r="G86" s="42">
        <f>SUMIF(landings!$C$9:$C$219,"30-31",landings!$AH$9:$AH$219)</f>
        <v>0</v>
      </c>
      <c r="H86" s="42">
        <f>SUMIF(landings!$C$9:$C$219,"K",landings!$AH$9:$AH$219)</f>
        <v>5.0715999999999992</v>
      </c>
      <c r="I86" s="42">
        <f>SUMIF(landings!$C$9:$C$219,"S",landings!$AH$9:$AH$219)</f>
        <v>0.84350000000000003</v>
      </c>
      <c r="J86" s="42">
        <f>SUMIF(landings!$C$9:$C$219,"N",landings!$AH$9:$AH$219)</f>
        <v>0.161</v>
      </c>
      <c r="K86" s="79"/>
      <c r="L86" s="18">
        <v>30</v>
      </c>
      <c r="M86" t="e">
        <f>ABS(1-#REF!)</f>
        <v>#REF!</v>
      </c>
      <c r="N86">
        <f>IF(landings!$C38="22-24",$M86,0)</f>
        <v>0</v>
      </c>
      <c r="O86">
        <f>IF(landings!$C38="25-29,32",$M86,0)</f>
        <v>0</v>
      </c>
      <c r="P86">
        <f>IF(landings!$C38="30-31",$M86,0)</f>
        <v>0</v>
      </c>
      <c r="Q86" t="e">
        <f>IF(landings!$C38="k",$M86,0)</f>
        <v>#REF!</v>
      </c>
      <c r="R86">
        <f>IF(landings!$C38="s",$M86,0)</f>
        <v>0</v>
      </c>
      <c r="S86">
        <f>IF(landings!$C38="n",$M86,0)</f>
        <v>0</v>
      </c>
      <c r="V86" s="77" t="s">
        <v>95</v>
      </c>
      <c r="W86" s="96">
        <f t="shared" si="16"/>
        <v>100000</v>
      </c>
      <c r="X86" s="96">
        <f t="shared" si="16"/>
        <v>100000</v>
      </c>
      <c r="Y86" s="96">
        <f t="shared" si="16"/>
        <v>100000</v>
      </c>
      <c r="Z86" s="96">
        <f t="shared" si="16"/>
        <v>100000</v>
      </c>
      <c r="AA86" s="96">
        <f t="shared" si="16"/>
        <v>100000</v>
      </c>
      <c r="AB86" s="147">
        <f t="shared" si="16"/>
        <v>100000</v>
      </c>
    </row>
    <row r="87" spans="4:29" x14ac:dyDescent="0.25">
      <c r="D87" s="121" t="s">
        <v>230</v>
      </c>
      <c r="E87" s="42">
        <f>SUMIF(landings!$C$9:$C$219,"22-24",landings!$AI$9:$AI$219)</f>
        <v>0</v>
      </c>
      <c r="F87" s="42">
        <f>SUMIF(landings!$C$9:$C$219,"25-29+32",landings!$AI$9:$AI$219)</f>
        <v>0</v>
      </c>
      <c r="G87" s="42">
        <f>SUMIF(landings!$C$9:$C$219,"30-31",landings!$AI$9:$AI$219)</f>
        <v>0</v>
      </c>
      <c r="H87" s="42">
        <f>SUMIF(landings!$C$9:$C$219,"K",landings!$AI$9:$AI$219)</f>
        <v>5.0000000000000001E-3</v>
      </c>
      <c r="I87" s="42">
        <f>SUMIF(landings!$C$9:$C$219,"S",landings!$AI$9:$AI$219)</f>
        <v>0</v>
      </c>
      <c r="J87" s="42">
        <f>SUMIF(landings!$C$9:$C$219,"N",landings!$AI$9:$AI$219)</f>
        <v>0</v>
      </c>
      <c r="K87" s="79"/>
      <c r="L87" s="18">
        <v>31</v>
      </c>
      <c r="M87" t="e">
        <f>ABS(1-#REF!)</f>
        <v>#REF!</v>
      </c>
      <c r="N87">
        <f>IF(landings!$C39="22-24",$M87,0)</f>
        <v>0</v>
      </c>
      <c r="O87">
        <f>IF(landings!$C39="25-29,32",$M87,0)</f>
        <v>0</v>
      </c>
      <c r="P87">
        <f>IF(landings!$C39="30-31",$M87,0)</f>
        <v>0</v>
      </c>
      <c r="Q87" t="e">
        <f>IF(landings!$C39="k",$M87,0)</f>
        <v>#REF!</v>
      </c>
      <c r="R87">
        <f>IF(landings!$C39="s",$M87,0)</f>
        <v>0</v>
      </c>
      <c r="S87">
        <f>IF(landings!$C39="n",$M87,0)</f>
        <v>0</v>
      </c>
      <c r="V87" s="121" t="s">
        <v>230</v>
      </c>
      <c r="W87" s="96">
        <f t="shared" ref="W87:AB96" si="17">W34-W145</f>
        <v>100000</v>
      </c>
      <c r="X87" s="96">
        <f t="shared" si="17"/>
        <v>100000</v>
      </c>
      <c r="Y87" s="96">
        <f t="shared" si="17"/>
        <v>100000</v>
      </c>
      <c r="Z87" s="96">
        <f t="shared" si="17"/>
        <v>100000</v>
      </c>
      <c r="AA87" s="96">
        <f t="shared" si="17"/>
        <v>100000</v>
      </c>
      <c r="AB87" s="147">
        <f t="shared" si="17"/>
        <v>100000</v>
      </c>
    </row>
    <row r="88" spans="4:29" x14ac:dyDescent="0.25">
      <c r="D88" s="77" t="s">
        <v>12</v>
      </c>
      <c r="E88" s="42">
        <f>SUMIF(landings!$C$9:$C$219,"22-24",landings!$AJ$9:$AJ$219)</f>
        <v>0</v>
      </c>
      <c r="F88" s="42">
        <f>SUMIF(landings!$C$9:$C$219,"25-29+32",landings!$AJ$9:$AJ$219)</f>
        <v>0</v>
      </c>
      <c r="G88" s="42">
        <f>SUMIF(landings!$C$9:$C$219,"30-31",landings!$AJ$9:$AJ$219)</f>
        <v>0</v>
      </c>
      <c r="H88" s="42">
        <f>SUMIF(landings!$C$9:$C$219,"K",landings!$AJ$9:$AJ$219)</f>
        <v>0</v>
      </c>
      <c r="I88" s="42">
        <f>SUMIF(landings!$C$9:$C$219,"S",landings!$AJ$9:$AJ$219)</f>
        <v>0</v>
      </c>
      <c r="J88" s="42">
        <f>SUMIF(landings!$C$9:$C$219,"N",landings!$AJ$9:$AJ$219)</f>
        <v>0</v>
      </c>
      <c r="K88" s="79"/>
      <c r="L88" s="18">
        <v>32</v>
      </c>
      <c r="M88" t="e">
        <f>ABS(1-#REF!)</f>
        <v>#REF!</v>
      </c>
      <c r="N88">
        <f>IF(landings!$C40="22-24",$M88,0)</f>
        <v>0</v>
      </c>
      <c r="O88">
        <f>IF(landings!$C40="25-29,32",$M88,0)</f>
        <v>0</v>
      </c>
      <c r="P88">
        <f>IF(landings!$C40="30-31",$M88,0)</f>
        <v>0</v>
      </c>
      <c r="Q88" t="e">
        <f>IF(landings!$C40="k",$M88,0)</f>
        <v>#REF!</v>
      </c>
      <c r="R88">
        <f>IF(landings!$C40="s",$M88,0)</f>
        <v>0</v>
      </c>
      <c r="S88">
        <f>IF(landings!$C40="n",$M88,0)</f>
        <v>0</v>
      </c>
      <c r="V88" s="77" t="s">
        <v>12</v>
      </c>
      <c r="W88" s="96">
        <f t="shared" si="17"/>
        <v>100000</v>
      </c>
      <c r="X88" s="96">
        <f t="shared" si="17"/>
        <v>100000</v>
      </c>
      <c r="Y88" s="96">
        <f t="shared" si="17"/>
        <v>100000</v>
      </c>
      <c r="Z88" s="96">
        <f t="shared" si="17"/>
        <v>100000</v>
      </c>
      <c r="AA88" s="96">
        <f t="shared" si="17"/>
        <v>100000</v>
      </c>
      <c r="AB88" s="147">
        <f t="shared" si="17"/>
        <v>100000</v>
      </c>
    </row>
    <row r="89" spans="4:29" x14ac:dyDescent="0.25">
      <c r="D89" s="121" t="s">
        <v>359</v>
      </c>
      <c r="E89" s="42">
        <f>SUMIF(landings!$C$9:$C$219,"22-24",landings!$AK$9:$AK$219)</f>
        <v>0</v>
      </c>
      <c r="F89" s="42">
        <f>SUMIF(landings!$C$9:$C$219,"25-29+32",landings!$AK$9:$AK$219)</f>
        <v>0</v>
      </c>
      <c r="G89" s="42">
        <f>SUMIF(landings!$C$9:$C$219,"30-31",landings!$AK$9:$AK$219)</f>
        <v>0</v>
      </c>
      <c r="H89" s="42">
        <f>SUMIF(landings!$C$9:$C$219,"K",landings!$AK$9:$AK$219)</f>
        <v>52.505000000000003</v>
      </c>
      <c r="I89" s="42">
        <f>SUMIF(landings!$C$9:$C$219,"S",landings!$AK$9:$AK$219)</f>
        <v>253.91300000000004</v>
      </c>
      <c r="J89" s="42">
        <f>SUMIF(landings!$C$9:$C$219,"N",landings!$AK$9:$AK$219)</f>
        <v>0</v>
      </c>
      <c r="K89" s="79"/>
      <c r="L89" s="18">
        <v>33</v>
      </c>
      <c r="M89" t="e">
        <f>ABS(1-#REF!)</f>
        <v>#REF!</v>
      </c>
      <c r="N89">
        <f>IF(landings!$C41="22-24",$M89,0)</f>
        <v>0</v>
      </c>
      <c r="O89">
        <f>IF(landings!$C41="25-29,32",$M89,0)</f>
        <v>0</v>
      </c>
      <c r="P89">
        <f>IF(landings!$C41="30-31",$M89,0)</f>
        <v>0</v>
      </c>
      <c r="Q89" t="e">
        <f>IF(landings!$C41="k",$M89,0)</f>
        <v>#REF!</v>
      </c>
      <c r="R89">
        <f>IF(landings!$C41="s",$M89,0)</f>
        <v>0</v>
      </c>
      <c r="S89">
        <f>IF(landings!$C41="n",$M89,0)</f>
        <v>0</v>
      </c>
      <c r="V89" s="121" t="s">
        <v>359</v>
      </c>
      <c r="W89" s="96">
        <f t="shared" si="17"/>
        <v>100000</v>
      </c>
      <c r="X89" s="96">
        <f t="shared" si="17"/>
        <v>100000</v>
      </c>
      <c r="Y89" s="96">
        <f t="shared" si="17"/>
        <v>100000</v>
      </c>
      <c r="Z89" s="96">
        <f t="shared" si="17"/>
        <v>100000</v>
      </c>
      <c r="AA89" s="96">
        <f t="shared" si="17"/>
        <v>100000</v>
      </c>
      <c r="AB89" s="147">
        <f t="shared" si="17"/>
        <v>6</v>
      </c>
    </row>
    <row r="90" spans="4:29" x14ac:dyDescent="0.25">
      <c r="D90" s="121" t="s">
        <v>231</v>
      </c>
      <c r="E90" s="42">
        <f>SUMIF(landings!$C$9:$C$219,"22-24",landings!$AL$9:$AL$219)</f>
        <v>0</v>
      </c>
      <c r="F90" s="42">
        <f>SUMIF(landings!$C$9:$C$219,"25-29+32",landings!$AL$9:$AL$219)</f>
        <v>0</v>
      </c>
      <c r="G90" s="42">
        <f>SUMIF(landings!$C$9:$C$219,"30-31",landings!$AL$9:$AL$219)</f>
        <v>0</v>
      </c>
      <c r="H90" s="42">
        <f>SUMIF(landings!$C$9:$C$219,"K",landings!$AL$9:$AL$219)</f>
        <v>4.4040000000000008</v>
      </c>
      <c r="I90" s="42">
        <f>SUMIF(landings!$C$9:$C$219,"S",landings!$AL$9:$AL$219)</f>
        <v>2.5484999999999998</v>
      </c>
      <c r="J90" s="42">
        <f>SUMIF(landings!$C$9:$C$219,"N",landings!$AL$9:$AL$219)</f>
        <v>0.40200000000000002</v>
      </c>
      <c r="K90" s="79"/>
      <c r="L90" s="18">
        <v>34</v>
      </c>
      <c r="M90" t="e">
        <f>ABS(1-#REF!)</f>
        <v>#REF!</v>
      </c>
      <c r="N90">
        <f>IF(landings!$C42="22-24",$M90,0)</f>
        <v>0</v>
      </c>
      <c r="O90">
        <f>IF(landings!$C42="25-29,32",$M90,0)</f>
        <v>0</v>
      </c>
      <c r="P90">
        <f>IF(landings!$C42="30-31",$M90,0)</f>
        <v>0</v>
      </c>
      <c r="Q90" t="e">
        <f>IF(landings!$C42="k",$M90,0)</f>
        <v>#REF!</v>
      </c>
      <c r="R90">
        <f>IF(landings!$C42="s",$M90,0)</f>
        <v>0</v>
      </c>
      <c r="S90">
        <f>IF(landings!$C42="n",$M90,0)</f>
        <v>0</v>
      </c>
      <c r="V90" s="121" t="s">
        <v>231</v>
      </c>
      <c r="W90" s="96">
        <f t="shared" si="17"/>
        <v>100000</v>
      </c>
      <c r="X90" s="96">
        <f t="shared" si="17"/>
        <v>100000</v>
      </c>
      <c r="Y90" s="96">
        <f t="shared" si="17"/>
        <v>100000</v>
      </c>
      <c r="Z90" s="96">
        <f t="shared" si="17"/>
        <v>100000</v>
      </c>
      <c r="AA90" s="96">
        <f t="shared" si="17"/>
        <v>100000</v>
      </c>
      <c r="AB90" s="147">
        <f t="shared" si="17"/>
        <v>6</v>
      </c>
    </row>
    <row r="91" spans="4:29" x14ac:dyDescent="0.25">
      <c r="D91" s="121" t="s">
        <v>360</v>
      </c>
      <c r="E91" s="42">
        <f>SUMIF(landings!$C$9:$C$219,"22-24",landings!$AM$9:$AM$219)</f>
        <v>0</v>
      </c>
      <c r="F91" s="42">
        <f>SUMIF(landings!$C$9:$C$219,"25-29+32",landings!$AM$9:$AM$219)</f>
        <v>0</v>
      </c>
      <c r="G91" s="42">
        <f>SUMIF(landings!$C$9:$C$219,"30-31",landings!$AM$9:$AM$219)</f>
        <v>0</v>
      </c>
      <c r="H91" s="42">
        <f>SUMIF(landings!$C$9:$C$219,"K",landings!$AM$9:$AM$219)</f>
        <v>2.5999999999999999E-2</v>
      </c>
      <c r="I91" s="42">
        <f>SUMIF(landings!$C$9:$C$219,"S",landings!$AM$9:$AM$219)</f>
        <v>451.10649999999998</v>
      </c>
      <c r="J91" s="42">
        <f>SUMIF(landings!$C$9:$C$219,"N",landings!$AM$9:$AM$219)</f>
        <v>0</v>
      </c>
      <c r="K91" s="79"/>
      <c r="L91" s="18">
        <v>35</v>
      </c>
      <c r="M91" t="e">
        <f>ABS(1-#REF!)</f>
        <v>#REF!</v>
      </c>
      <c r="N91">
        <f>IF(landings!$C43="22-24",$M91,0)</f>
        <v>0</v>
      </c>
      <c r="O91">
        <f>IF(landings!$C43="25-29,32",$M91,0)</f>
        <v>0</v>
      </c>
      <c r="P91">
        <f>IF(landings!$C43="30-31",$M91,0)</f>
        <v>0</v>
      </c>
      <c r="Q91" t="e">
        <f>IF(landings!$C43="k",$M91,0)</f>
        <v>#REF!</v>
      </c>
      <c r="R91">
        <f>IF(landings!$C43="s",$M91,0)</f>
        <v>0</v>
      </c>
      <c r="S91">
        <f>IF(landings!$C43="n",$M91,0)</f>
        <v>0</v>
      </c>
      <c r="V91" s="121" t="s">
        <v>360</v>
      </c>
      <c r="W91" s="96">
        <f t="shared" si="17"/>
        <v>76270</v>
      </c>
      <c r="X91" s="96">
        <f t="shared" si="17"/>
        <v>76270</v>
      </c>
      <c r="Y91" s="96">
        <f t="shared" si="17"/>
        <v>76270</v>
      </c>
      <c r="Z91" s="96">
        <f t="shared" si="17"/>
        <v>13184</v>
      </c>
      <c r="AA91" s="96">
        <f t="shared" si="17"/>
        <v>13184</v>
      </c>
      <c r="AB91" s="147">
        <f t="shared" si="17"/>
        <v>1330</v>
      </c>
    </row>
    <row r="92" spans="4:29" x14ac:dyDescent="0.25">
      <c r="D92" s="121" t="s">
        <v>361</v>
      </c>
      <c r="E92" s="42">
        <f>SUMIF(landings!$C$9:$C$219,"22-24",landings!$AN$9:$AN$219)</f>
        <v>0</v>
      </c>
      <c r="F92" s="42">
        <f>SUMIF(landings!$C$9:$C$219,"25-29+32",landings!$AN$9:$AN$219)</f>
        <v>0</v>
      </c>
      <c r="G92" s="42">
        <f>SUMIF(landings!$C$9:$C$219,"30-31",landings!$AN$9:$AN$219)</f>
        <v>0</v>
      </c>
      <c r="H92" s="42">
        <f>SUMIF(landings!$C$9:$C$219,"K",landings!$AN$9:$AN$219)</f>
        <v>0</v>
      </c>
      <c r="I92" s="42">
        <f>SUMIF(landings!$C$9:$C$219,"S",landings!$AN$9:$AN$219)</f>
        <v>19.564900000000002</v>
      </c>
      <c r="J92" s="42">
        <f>SUMIF(landings!$C$9:$C$219,"N",landings!$AN$9:$AN$219)</f>
        <v>0</v>
      </c>
      <c r="K92" s="79"/>
      <c r="L92" s="18">
        <v>36</v>
      </c>
      <c r="M92" t="e">
        <f>ABS(1-#REF!)</f>
        <v>#REF!</v>
      </c>
      <c r="N92">
        <f>IF(landings!$C44="22-24",$M92,0)</f>
        <v>0</v>
      </c>
      <c r="O92">
        <f>IF(landings!$C44="25-29,32",$M92,0)</f>
        <v>0</v>
      </c>
      <c r="P92">
        <f>IF(landings!$C44="30-31",$M92,0)</f>
        <v>0</v>
      </c>
      <c r="Q92" t="e">
        <f>IF(landings!$C44="k",$M92,0)</f>
        <v>#REF!</v>
      </c>
      <c r="R92">
        <f>IF(landings!$C44="s",$M92,0)</f>
        <v>0</v>
      </c>
      <c r="S92">
        <f>IF(landings!$C44="n",$M92,0)</f>
        <v>0</v>
      </c>
      <c r="V92" s="121" t="s">
        <v>361</v>
      </c>
      <c r="W92" s="96">
        <f t="shared" si="17"/>
        <v>76270</v>
      </c>
      <c r="X92" s="96">
        <f t="shared" si="17"/>
        <v>76270</v>
      </c>
      <c r="Y92" s="96">
        <f t="shared" si="17"/>
        <v>76270</v>
      </c>
      <c r="Z92" s="96">
        <f t="shared" si="17"/>
        <v>13184</v>
      </c>
      <c r="AA92" s="96">
        <f t="shared" si="17"/>
        <v>13184</v>
      </c>
      <c r="AB92" s="147">
        <f t="shared" si="17"/>
        <v>1330</v>
      </c>
    </row>
    <row r="93" spans="4:29" x14ac:dyDescent="0.25">
      <c r="D93" s="77" t="s">
        <v>13</v>
      </c>
      <c r="E93" s="42">
        <f>SUMIF(landings!$C$9:$C$219,"22-24",landings!$AO$9:$AO$219)</f>
        <v>0</v>
      </c>
      <c r="F93" s="42">
        <f>SUMIF(landings!$C$9:$C$219,"25-29+32",landings!$AO$9:$AO$219)</f>
        <v>0</v>
      </c>
      <c r="G93" s="42">
        <f>SUMIF(landings!$C$9:$C$219,"30-31",landings!$AO$9:$AO$219)</f>
        <v>0</v>
      </c>
      <c r="H93" s="42">
        <f>SUMIF(landings!$C$9:$C$219,"K",landings!$AO$9:$AO$219)</f>
        <v>7.8150000000000013</v>
      </c>
      <c r="I93" s="42">
        <f>SUMIF(landings!$C$9:$C$219,"S",landings!$AO$9:$AO$219)</f>
        <v>0.18440000000000001</v>
      </c>
      <c r="J93" s="42">
        <f>SUMIF(landings!$C$9:$C$219,"N",landings!$AO$9:$AO$219)</f>
        <v>0</v>
      </c>
      <c r="K93" s="79"/>
      <c r="L93" s="18">
        <v>37</v>
      </c>
      <c r="M93" t="e">
        <f>ABS(1-#REF!)</f>
        <v>#REF!</v>
      </c>
      <c r="N93">
        <f>IF(landings!$C45="22-24",$M93,0)</f>
        <v>0</v>
      </c>
      <c r="O93">
        <f>IF(landings!$C45="25-29,32",$M93,0)</f>
        <v>0</v>
      </c>
      <c r="P93">
        <f>IF(landings!$C45="30-31",$M93,0)</f>
        <v>0</v>
      </c>
      <c r="Q93" t="e">
        <f>IF(landings!$C45="k",$M93,0)</f>
        <v>#REF!</v>
      </c>
      <c r="R93">
        <f>IF(landings!$C45="s",$M93,0)</f>
        <v>0</v>
      </c>
      <c r="S93">
        <f>IF(landings!$C45="n",$M93,0)</f>
        <v>0</v>
      </c>
      <c r="V93" s="77" t="s">
        <v>13</v>
      </c>
      <c r="W93" s="96">
        <f t="shared" si="17"/>
        <v>0</v>
      </c>
      <c r="X93" s="96">
        <f t="shared" si="17"/>
        <v>0</v>
      </c>
      <c r="Y93" s="96">
        <f t="shared" si="17"/>
        <v>0</v>
      </c>
      <c r="Z93" s="96">
        <f t="shared" si="17"/>
        <v>0</v>
      </c>
      <c r="AA93" s="96">
        <f t="shared" si="17"/>
        <v>0</v>
      </c>
      <c r="AB93" s="147">
        <f t="shared" si="17"/>
        <v>750</v>
      </c>
    </row>
    <row r="94" spans="4:29" x14ac:dyDescent="0.25">
      <c r="D94" s="77" t="s">
        <v>96</v>
      </c>
      <c r="E94" s="42">
        <f>SUMIF(landings!$C$9:$C$219,"22-24",landings!$AP$9:$AP$219)</f>
        <v>0</v>
      </c>
      <c r="F94" s="42">
        <f>SUMIF(landings!$C$9:$C$219,"25-29+32",landings!$AP$9:$AP$219)</f>
        <v>0</v>
      </c>
      <c r="G94" s="42">
        <f>SUMIF(landings!$C$9:$C$219,"30-31",landings!$AP$9:$AP$219)</f>
        <v>0</v>
      </c>
      <c r="H94" s="42">
        <f>SUMIF(landings!$C$9:$C$219,"K",landings!$AP$9:$AP$219)</f>
        <v>8.5891000000000002</v>
      </c>
      <c r="I94" s="42">
        <f>SUMIF(landings!$C$9:$C$219,"S",landings!$AP$9:$AP$219)</f>
        <v>5.5795000000000012</v>
      </c>
      <c r="J94" s="42">
        <f>SUMIF(landings!$C$9:$C$219,"N",landings!$AP$9:$AP$219)</f>
        <v>4.0000000000000001E-3</v>
      </c>
      <c r="K94" s="79"/>
      <c r="L94" s="18">
        <v>38</v>
      </c>
      <c r="M94" t="e">
        <f>ABS(1-#REF!)</f>
        <v>#REF!</v>
      </c>
      <c r="N94">
        <f>IF(landings!$C46="22-24",$M94,0)</f>
        <v>0</v>
      </c>
      <c r="O94">
        <f>IF(landings!$C46="25-29,32",$M94,0)</f>
        <v>0</v>
      </c>
      <c r="P94">
        <f>IF(landings!$C46="30-31",$M94,0)</f>
        <v>0</v>
      </c>
      <c r="Q94" t="e">
        <f>IF(landings!$C46="k",$M94,0)</f>
        <v>#REF!</v>
      </c>
      <c r="R94">
        <f>IF(landings!$C46="s",$M94,0)</f>
        <v>0</v>
      </c>
      <c r="S94">
        <f>IF(landings!$C46="n",$M94,0)</f>
        <v>0</v>
      </c>
      <c r="V94" s="77" t="s">
        <v>96</v>
      </c>
      <c r="W94" s="96">
        <f t="shared" si="17"/>
        <v>0</v>
      </c>
      <c r="X94" s="96">
        <f t="shared" si="17"/>
        <v>0</v>
      </c>
      <c r="Y94" s="96">
        <f t="shared" si="17"/>
        <v>0</v>
      </c>
      <c r="Z94" s="96">
        <f t="shared" si="17"/>
        <v>0</v>
      </c>
      <c r="AA94" s="96">
        <f t="shared" si="17"/>
        <v>0</v>
      </c>
      <c r="AB94" s="147">
        <f t="shared" si="17"/>
        <v>6148</v>
      </c>
    </row>
    <row r="95" spans="4:29" x14ac:dyDescent="0.25">
      <c r="D95" s="77" t="s">
        <v>182</v>
      </c>
      <c r="E95" s="42">
        <f>SUMIF(landings!$C$9:$C$219,"22-24",landings!$AQ$9:$AQ$219)</f>
        <v>0</v>
      </c>
      <c r="F95" s="42">
        <f>SUMIF(landings!$C$9:$C$219,"25-29+32",landings!$AQ$9:$AQ$219)</f>
        <v>0</v>
      </c>
      <c r="G95" s="42">
        <f>SUMIF(landings!$C$9:$C$219,"30-31",landings!$AQ$9:$AQ$219)</f>
        <v>0</v>
      </c>
      <c r="H95" s="42">
        <f>SUMIF(landings!$C$9:$C$219,"K",landings!$AQ$9:$AQ$219)</f>
        <v>0</v>
      </c>
      <c r="I95" s="42">
        <f>SUMIF(landings!$C$9:$C$219,"S",landings!$AQ$9:$AQ$219)</f>
        <v>0</v>
      </c>
      <c r="J95" s="42">
        <f>SUMIF(landings!$C$9:$C$219,"N",landings!$AQ$9:$AQ$219)</f>
        <v>0</v>
      </c>
      <c r="K95" s="79"/>
      <c r="L95" s="18">
        <v>39</v>
      </c>
      <c r="M95" t="e">
        <f>ABS(1-#REF!)</f>
        <v>#REF!</v>
      </c>
      <c r="N95">
        <f>IF(landings!$C47="22-24",$M95,0)</f>
        <v>0</v>
      </c>
      <c r="O95">
        <f>IF(landings!$C47="25-29,32",$M95,0)</f>
        <v>0</v>
      </c>
      <c r="P95">
        <f>IF(landings!$C47="30-31",$M95,0)</f>
        <v>0</v>
      </c>
      <c r="Q95" t="e">
        <f>IF(landings!$C47="k",$M95,0)</f>
        <v>#REF!</v>
      </c>
      <c r="R95">
        <f>IF(landings!$C47="s",$M95,0)</f>
        <v>0</v>
      </c>
      <c r="S95">
        <f>IF(landings!$C47="n",$M95,0)</f>
        <v>0</v>
      </c>
      <c r="V95" s="77" t="s">
        <v>182</v>
      </c>
      <c r="W95" s="96">
        <f t="shared" si="17"/>
        <v>2541</v>
      </c>
      <c r="X95" s="96">
        <f t="shared" si="17"/>
        <v>10375</v>
      </c>
      <c r="Y95" s="96">
        <f t="shared" si="17"/>
        <v>10375</v>
      </c>
      <c r="Z95" s="96">
        <f t="shared" si="17"/>
        <v>187</v>
      </c>
      <c r="AA95" s="96">
        <f t="shared" si="17"/>
        <v>576</v>
      </c>
      <c r="AB95" s="147">
        <f t="shared" si="17"/>
        <v>415</v>
      </c>
    </row>
    <row r="96" spans="4:29" x14ac:dyDescent="0.25">
      <c r="D96" s="77" t="s">
        <v>97</v>
      </c>
      <c r="E96" s="42">
        <f>SUMIF(landings!$C$9:$C$219,"22-24",landings!$AR$9:$AR$219)</f>
        <v>0</v>
      </c>
      <c r="F96" s="42">
        <f>SUMIF(landings!$C$9:$C$219,"25-29+32",landings!$AR$9:$AR$219)</f>
        <v>0</v>
      </c>
      <c r="G96" s="42">
        <f>SUMIF(landings!$C$9:$C$219,"30-31",landings!$AR$9:$AR$219)</f>
        <v>0</v>
      </c>
      <c r="H96" s="42">
        <f>SUMIF(landings!$C$9:$C$219,"K",landings!$AR$9:$AR$219)</f>
        <v>26.024300000000004</v>
      </c>
      <c r="I96" s="42">
        <f>SUMIF(landings!$C$9:$C$219,"S",landings!$AR$9:$AR$219)</f>
        <v>383.19509999999991</v>
      </c>
      <c r="J96" s="42">
        <f>SUMIF(landings!$C$9:$C$219,"N",landings!$AR$9:$AR$219)</f>
        <v>418.76099999999997</v>
      </c>
      <c r="K96" s="79"/>
      <c r="L96" s="18">
        <v>40</v>
      </c>
      <c r="M96" t="e">
        <f>ABS(1-#REF!)</f>
        <v>#REF!</v>
      </c>
      <c r="N96">
        <f>IF(landings!$C48="22-24",$M96,0)</f>
        <v>0</v>
      </c>
      <c r="O96">
        <f>IF(landings!$C48="25-29,32",$M96,0)</f>
        <v>0</v>
      </c>
      <c r="P96">
        <f>IF(landings!$C48="30-31",$M96,0)</f>
        <v>0</v>
      </c>
      <c r="Q96">
        <f>IF(landings!$C48="k",$M96,0)</f>
        <v>0</v>
      </c>
      <c r="R96" t="e">
        <f>IF(landings!$C48="s",$M96,0)</f>
        <v>#REF!</v>
      </c>
      <c r="S96">
        <f>IF(landings!$C48="n",$M96,0)</f>
        <v>0</v>
      </c>
      <c r="V96" s="77" t="s">
        <v>97</v>
      </c>
      <c r="W96" s="96">
        <f t="shared" si="17"/>
        <v>0</v>
      </c>
      <c r="X96" s="96">
        <f t="shared" si="17"/>
        <v>0</v>
      </c>
      <c r="Y96" s="96">
        <f t="shared" si="17"/>
        <v>0</v>
      </c>
      <c r="Z96" s="96">
        <f t="shared" si="17"/>
        <v>25</v>
      </c>
      <c r="AA96" s="96">
        <f t="shared" si="17"/>
        <v>25</v>
      </c>
      <c r="AB96" s="97">
        <f t="shared" si="17"/>
        <v>0</v>
      </c>
      <c r="AC96" s="41"/>
    </row>
    <row r="97" spans="4:63" ht="13.8" thickBot="1" x14ac:dyDescent="0.3">
      <c r="D97" s="116" t="s">
        <v>183</v>
      </c>
      <c r="E97" s="42">
        <f>SUMIF(landings!$C$9:$C$219,"22-24",landings!$AS$9:$AS$219)</f>
        <v>0</v>
      </c>
      <c r="F97" s="42">
        <f>SUMIF(landings!$C$9:$C$219,"25-29+32",landings!$AS$9:$AS$219)</f>
        <v>0</v>
      </c>
      <c r="G97" s="42">
        <f>SUMIF(landings!$C$9:$C$219,"30-31",landings!$AS$9:$AS$219)</f>
        <v>0</v>
      </c>
      <c r="H97" s="42">
        <f>SUMIF(landings!$C$9:$C$219,"K",landings!$AS$9:$AS$219)</f>
        <v>2.0853999999999999</v>
      </c>
      <c r="I97" s="42">
        <f>SUMIF(landings!$C$9:$C$219,"S",landings!$AS$9:$AS$219)</f>
        <v>5.9129999999999994</v>
      </c>
      <c r="J97" s="42">
        <f>SUMIF(landings!$C$9:$C$219,"N",landings!$AS$9:$AS$219)</f>
        <v>2.3559999999999999</v>
      </c>
      <c r="L97" s="18">
        <v>41</v>
      </c>
      <c r="M97" t="e">
        <f>ABS(1-#REF!)</f>
        <v>#REF!</v>
      </c>
      <c r="N97">
        <f>IF(landings!$C49="22-24",$M97,0)</f>
        <v>0</v>
      </c>
      <c r="O97">
        <f>IF(landings!$C49="25-29,32",$M97,0)</f>
        <v>0</v>
      </c>
      <c r="P97">
        <f>IF(landings!$C49="30-31",$M97,0)</f>
        <v>0</v>
      </c>
      <c r="Q97">
        <f>IF(landings!$C49="k",$M97,0)</f>
        <v>0</v>
      </c>
      <c r="R97" t="e">
        <f>IF(landings!$C49="s",$M97,0)</f>
        <v>#REF!</v>
      </c>
      <c r="S97">
        <f>IF(landings!$C49="n",$M97,0)</f>
        <v>0</v>
      </c>
      <c r="V97" s="116" t="s">
        <v>183</v>
      </c>
      <c r="W97" s="148">
        <f t="shared" ref="W97:AB97" si="18">W44-W155</f>
        <v>100000</v>
      </c>
      <c r="X97" s="148">
        <f t="shared" si="18"/>
        <v>0</v>
      </c>
      <c r="Y97" s="148">
        <f t="shared" si="18"/>
        <v>0</v>
      </c>
      <c r="Z97" s="148">
        <f t="shared" si="18"/>
        <v>25</v>
      </c>
      <c r="AA97" s="148">
        <f t="shared" si="18"/>
        <v>25</v>
      </c>
      <c r="AB97" s="149">
        <f t="shared" si="18"/>
        <v>2</v>
      </c>
      <c r="AC97" s="91"/>
    </row>
    <row r="98" spans="4:63" x14ac:dyDescent="0.25">
      <c r="L98" s="18">
        <v>42</v>
      </c>
      <c r="M98" t="e">
        <f>ABS(1-#REF!)</f>
        <v>#REF!</v>
      </c>
      <c r="N98">
        <f>IF(landings!$C50="22-24",$M98,0)</f>
        <v>0</v>
      </c>
      <c r="O98">
        <f>IF(landings!$C50="25-29,32",$M98,0)</f>
        <v>0</v>
      </c>
      <c r="P98">
        <f>IF(landings!$C50="30-31",$M98,0)</f>
        <v>0</v>
      </c>
      <c r="Q98">
        <f>IF(landings!$C50="k",$M98,0)</f>
        <v>0</v>
      </c>
      <c r="R98" t="e">
        <f>IF(landings!$C50="s",$M98,0)</f>
        <v>#REF!</v>
      </c>
      <c r="S98">
        <f>IF(landings!$C50="n",$M98,0)</f>
        <v>0</v>
      </c>
    </row>
    <row r="99" spans="4:63" x14ac:dyDescent="0.25">
      <c r="L99" s="18">
        <v>43</v>
      </c>
      <c r="M99" t="e">
        <f>ABS(1-#REF!)</f>
        <v>#REF!</v>
      </c>
      <c r="N99">
        <f>IF(landings!$C51="22-24",$M99,0)</f>
        <v>0</v>
      </c>
      <c r="O99">
        <f>IF(landings!$C51="25-29,32",$M99,0)</f>
        <v>0</v>
      </c>
      <c r="P99">
        <f>IF(landings!$C51="30-31",$M99,0)</f>
        <v>0</v>
      </c>
      <c r="Q99">
        <f>IF(landings!$C51="k",$M99,0)</f>
        <v>0</v>
      </c>
      <c r="R99" t="e">
        <f>IF(landings!$C51="s",$M99,0)</f>
        <v>#REF!</v>
      </c>
      <c r="S99">
        <f>IF(landings!$C51="n",$M99,0)</f>
        <v>0</v>
      </c>
      <c r="V99" t="s">
        <v>272</v>
      </c>
    </row>
    <row r="100" spans="4:63" x14ac:dyDescent="0.25">
      <c r="L100" s="18">
        <v>44</v>
      </c>
      <c r="M100" t="e">
        <f>ABS(1-#REF!)</f>
        <v>#REF!</v>
      </c>
      <c r="N100">
        <f>IF(landings!$C52="22-24",$M100,0)</f>
        <v>0</v>
      </c>
      <c r="O100">
        <f>IF(landings!$C52="25-29,32",$M100,0)</f>
        <v>0</v>
      </c>
      <c r="P100">
        <f>IF(landings!$C52="30-31",$M100,0)</f>
        <v>0</v>
      </c>
      <c r="Q100">
        <f>IF(landings!$C52="k",$M100,0)</f>
        <v>0</v>
      </c>
      <c r="R100" t="e">
        <f>IF(landings!$C52="s",$M100,0)</f>
        <v>#REF!</v>
      </c>
      <c r="S100">
        <f>IF(landings!$C52="n",$M100,0)</f>
        <v>0</v>
      </c>
      <c r="W100" s="77" t="s">
        <v>1</v>
      </c>
      <c r="X100" s="121" t="s">
        <v>218</v>
      </c>
      <c r="Y100" s="77" t="s">
        <v>2</v>
      </c>
      <c r="Z100" s="121" t="s">
        <v>219</v>
      </c>
      <c r="AA100" s="77" t="s">
        <v>168</v>
      </c>
      <c r="AB100" s="77" t="s">
        <v>94</v>
      </c>
      <c r="AC100" s="121" t="s">
        <v>221</v>
      </c>
      <c r="AD100" s="121" t="s">
        <v>220</v>
      </c>
      <c r="AE100" s="121" t="s">
        <v>222</v>
      </c>
      <c r="AF100" s="121" t="s">
        <v>223</v>
      </c>
      <c r="AG100" s="77" t="s">
        <v>3</v>
      </c>
      <c r="AH100" s="121" t="s">
        <v>356</v>
      </c>
      <c r="AI100" s="121" t="s">
        <v>357</v>
      </c>
      <c r="AJ100" s="121" t="s">
        <v>358</v>
      </c>
      <c r="AK100" s="77" t="s">
        <v>4</v>
      </c>
      <c r="AL100" s="77" t="s">
        <v>173</v>
      </c>
      <c r="AM100" s="77" t="s">
        <v>5</v>
      </c>
      <c r="AN100" s="77" t="s">
        <v>6</v>
      </c>
      <c r="AO100" s="121" t="s">
        <v>224</v>
      </c>
      <c r="AP100" s="77" t="s">
        <v>7</v>
      </c>
      <c r="AQ100" s="77" t="s">
        <v>8</v>
      </c>
      <c r="AR100" s="77" t="s">
        <v>9</v>
      </c>
      <c r="AS100" s="121" t="s">
        <v>225</v>
      </c>
      <c r="AT100" s="77" t="s">
        <v>10</v>
      </c>
      <c r="AU100" s="77" t="s">
        <v>11</v>
      </c>
      <c r="AV100" s="121" t="s">
        <v>229</v>
      </c>
      <c r="AW100" s="121" t="s">
        <v>226</v>
      </c>
      <c r="AX100" s="121" t="s">
        <v>227</v>
      </c>
      <c r="AY100" s="121" t="s">
        <v>228</v>
      </c>
      <c r="AZ100" s="77" t="s">
        <v>95</v>
      </c>
      <c r="BA100" s="121" t="s">
        <v>230</v>
      </c>
      <c r="BB100" s="77" t="s">
        <v>12</v>
      </c>
      <c r="BC100" s="121" t="s">
        <v>359</v>
      </c>
      <c r="BD100" s="121" t="s">
        <v>231</v>
      </c>
      <c r="BE100" s="121" t="s">
        <v>360</v>
      </c>
      <c r="BF100" s="121" t="s">
        <v>361</v>
      </c>
      <c r="BG100" s="77" t="s">
        <v>13</v>
      </c>
      <c r="BH100" s="77" t="s">
        <v>96</v>
      </c>
      <c r="BI100" s="77" t="s">
        <v>182</v>
      </c>
      <c r="BJ100" s="77" t="s">
        <v>97</v>
      </c>
      <c r="BK100" s="116" t="s">
        <v>183</v>
      </c>
    </row>
    <row r="101" spans="4:63" x14ac:dyDescent="0.25">
      <c r="L101" s="18">
        <v>45</v>
      </c>
      <c r="M101" t="e">
        <f>ABS(1-#REF!)</f>
        <v>#REF!</v>
      </c>
      <c r="N101">
        <f>IF(landings!$C53="22-24",$M101,0)</f>
        <v>0</v>
      </c>
      <c r="O101">
        <f>IF(landings!$C53="25-29,32",$M101,0)</f>
        <v>0</v>
      </c>
      <c r="P101">
        <f>IF(landings!$C53="30-31",$M101,0)</f>
        <v>0</v>
      </c>
      <c r="Q101">
        <f>IF(landings!$C53="k",$M101,0)</f>
        <v>0</v>
      </c>
      <c r="R101" t="e">
        <f>IF(landings!$C53="s",$M101,0)</f>
        <v>#REF!</v>
      </c>
      <c r="S101">
        <f>IF(landings!$C53="n",$M101,0)</f>
        <v>0</v>
      </c>
      <c r="V101" t="s">
        <v>164</v>
      </c>
      <c r="W101" s="11">
        <f>SUMIF($N57:$N236,1,landings!E9:E219)</f>
        <v>0</v>
      </c>
      <c r="X101" s="11">
        <f>SUMIF($N57:$N236,1,landings!F9:F219)</f>
        <v>0</v>
      </c>
      <c r="Y101" s="11">
        <f>SUMIF($N57:$N236,1,landings!G9:G219)</f>
        <v>0</v>
      </c>
      <c r="Z101" s="11">
        <f>SUMIF($N57:$N236,1,landings!H9:H219)</f>
        <v>0</v>
      </c>
      <c r="AA101" s="11">
        <f>SUMIF($N57:$N236,1,landings!I9:I219)</f>
        <v>0</v>
      </c>
      <c r="AB101" s="11">
        <f>SUMIF($N57:$N236,1,landings!J9:J219)</f>
        <v>0</v>
      </c>
      <c r="AC101" s="11">
        <f>SUMIF($N57:$N236,1,landings!K9:K219)</f>
        <v>0</v>
      </c>
      <c r="AD101" s="11">
        <f>SUMIF($N57:$N236,1,landings!L9:L219)</f>
        <v>0</v>
      </c>
      <c r="AE101" s="11">
        <f>SUMIF($N57:$N236,1,landings!M9:M219)</f>
        <v>0</v>
      </c>
      <c r="AF101" s="11">
        <f>SUMIF($N57:$N236,1,landings!N9:N219)</f>
        <v>0</v>
      </c>
      <c r="AG101" s="11">
        <f>SUMIF($N57:$N236,1,landings!O9:O219)</f>
        <v>0</v>
      </c>
      <c r="AH101" s="11">
        <f>SUMIF($N57:$N236,1,landings!P9:P219)</f>
        <v>0</v>
      </c>
      <c r="AI101" s="11">
        <f>SUMIF($N57:$N236,1,landings!Q9:Q219)</f>
        <v>0</v>
      </c>
      <c r="AJ101" s="11">
        <f>SUMIF($N57:$N236,1,landings!R9:R219)</f>
        <v>0</v>
      </c>
      <c r="AK101" s="11">
        <f>SUMIF($N57:$N236,1,landings!S9:S219)</f>
        <v>0</v>
      </c>
      <c r="AL101" s="11">
        <f>SUMIF($N57:$N236,1,landings!T9:T219)</f>
        <v>0</v>
      </c>
      <c r="AM101" s="11">
        <f>SUMIF($N57:$N236,1,landings!U9:U219)</f>
        <v>0</v>
      </c>
      <c r="AN101" s="11">
        <f>SUMIF($N57:$N236,1,landings!V9:V219)</f>
        <v>0</v>
      </c>
      <c r="AO101" s="11">
        <f>SUMIF($N57:$N236,1,landings!W9:W219)</f>
        <v>0</v>
      </c>
      <c r="AP101" s="11">
        <f>SUMIF($N57:$N236,1,landings!X9:X219)</f>
        <v>0</v>
      </c>
      <c r="AQ101" s="11">
        <f>SUMIF($N57:$N236,1,landings!Y9:Y219)</f>
        <v>0</v>
      </c>
      <c r="AR101" s="11">
        <f>SUMIF($N57:$N236,1,landings!Z9:Z219)</f>
        <v>0</v>
      </c>
      <c r="AS101" s="11">
        <f>SUMIF($N57:$N236,1,landings!AA9:AA219)</f>
        <v>0</v>
      </c>
      <c r="AT101" s="11">
        <f>SUMIF($N57:$N236,1,landings!AB9:AB219)</f>
        <v>0</v>
      </c>
      <c r="AU101" s="11">
        <f>SUMIF($N57:$N236,1,landings!AC9:AC219)</f>
        <v>0</v>
      </c>
      <c r="AV101" s="11">
        <f>SUMIF($N57:$N236,1,landings!AD9:AD219)</f>
        <v>0</v>
      </c>
      <c r="AW101" s="11">
        <f>SUMIF($N57:$N236,1,landings!AE9:AE219)</f>
        <v>0</v>
      </c>
      <c r="AX101" s="11">
        <f>SUMIF($N57:$N236,1,landings!AF9:AF219)</f>
        <v>0</v>
      </c>
      <c r="AY101" s="11">
        <f>SUMIF($N57:$N236,1,landings!AG9:AG219)</f>
        <v>0</v>
      </c>
      <c r="AZ101" s="11">
        <f>SUMIF($N57:$N236,1,landings!AH9:AH219)</f>
        <v>0</v>
      </c>
      <c r="BA101" s="11">
        <f>SUMIF($N57:$N236,1,landings!AI9:AI219)</f>
        <v>0</v>
      </c>
      <c r="BB101" s="11">
        <f>SUMIF($N57:$N236,1,landings!AJ9:AJ219)</f>
        <v>0</v>
      </c>
      <c r="BC101" s="11">
        <f>SUMIF($N57:$N236,1,landings!AK9:AK219)</f>
        <v>0</v>
      </c>
      <c r="BD101" s="11">
        <f>SUMIF($N57:$N236,1,landings!AL9:AL219)</f>
        <v>0</v>
      </c>
      <c r="BE101" s="11">
        <f>SUMIF($N57:$N236,1,landings!AM9:AM219)</f>
        <v>0</v>
      </c>
      <c r="BF101" s="11">
        <f>SUMIF($N57:$N236,1,landings!AN9:AN219)</f>
        <v>0</v>
      </c>
      <c r="BG101" s="11">
        <f>SUMIF($N57:$N236,1,landings!AO9:AO219)</f>
        <v>0</v>
      </c>
      <c r="BH101" s="11">
        <f>SUMIF($N57:$N236,1,landings!AP9:AP219)</f>
        <v>0</v>
      </c>
      <c r="BI101" s="11">
        <f>SUMIF($N57:$N236,1,landings!AQ9:AQ219)</f>
        <v>0</v>
      </c>
      <c r="BJ101" s="11">
        <f>SUMIF($N57:$N236,1,landings!AR9:AR219)</f>
        <v>0</v>
      </c>
      <c r="BK101" s="11">
        <f>SUMIF($N57:$N236,1,landings!AS9:AS219)</f>
        <v>0</v>
      </c>
    </row>
    <row r="102" spans="4:63" x14ac:dyDescent="0.25">
      <c r="L102" s="18">
        <v>46</v>
      </c>
      <c r="M102" t="e">
        <f>ABS(1-#REF!)</f>
        <v>#REF!</v>
      </c>
      <c r="N102">
        <f>IF(landings!$C54="22-24",$M102,0)</f>
        <v>0</v>
      </c>
      <c r="O102">
        <f>IF(landings!$C54="25-29,32",$M102,0)</f>
        <v>0</v>
      </c>
      <c r="P102">
        <f>IF(landings!$C54="30-31",$M102,0)</f>
        <v>0</v>
      </c>
      <c r="Q102">
        <f>IF(landings!$C54="k",$M102,0)</f>
        <v>0</v>
      </c>
      <c r="R102" t="e">
        <f>IF(landings!$C54="s",$M102,0)</f>
        <v>#REF!</v>
      </c>
      <c r="S102">
        <f>IF(landings!$C54="n",$M102,0)</f>
        <v>0</v>
      </c>
      <c r="V102" t="s">
        <v>160</v>
      </c>
      <c r="W102" s="11">
        <f>SUMIF($O57:$O236,1,landings!E9:E219)</f>
        <v>0</v>
      </c>
      <c r="X102" s="11">
        <f>SUMIF($O57:$O236,1,landings!F9:F219)</f>
        <v>0</v>
      </c>
      <c r="Y102" s="11">
        <f>SUMIF($O57:$O236,1,landings!G9:G219)</f>
        <v>0</v>
      </c>
      <c r="Z102" s="11">
        <f>SUMIF($O57:$O236,1,landings!H9:H219)</f>
        <v>0</v>
      </c>
      <c r="AA102" s="11">
        <f>SUMIF($O57:$O236,1,landings!I9:I219)</f>
        <v>0</v>
      </c>
      <c r="AB102" s="11">
        <f>SUMIF($O57:$O236,1,landings!J9:J219)</f>
        <v>0</v>
      </c>
      <c r="AC102" s="11">
        <f>SUMIF($O57:$O236,1,landings!K9:K219)</f>
        <v>0</v>
      </c>
      <c r="AD102" s="11">
        <f>SUMIF($O57:$O236,1,landings!L9:L219)</f>
        <v>0</v>
      </c>
      <c r="AE102" s="11">
        <f>SUMIF($O57:$O236,1,landings!M9:M219)</f>
        <v>0</v>
      </c>
      <c r="AF102" s="11">
        <f>SUMIF($O57:$O236,1,landings!N9:N219)</f>
        <v>0</v>
      </c>
      <c r="AG102" s="11">
        <f>SUMIF($O57:$O236,1,landings!O9:O219)</f>
        <v>0</v>
      </c>
      <c r="AH102" s="11">
        <f>SUMIF($O57:$O236,1,landings!P9:P219)</f>
        <v>0</v>
      </c>
      <c r="AI102" s="11">
        <f>SUMIF($O57:$O236,1,landings!Q9:Q219)</f>
        <v>0</v>
      </c>
      <c r="AJ102" s="11">
        <f>SUMIF($O57:$O236,1,landings!R9:R219)</f>
        <v>0</v>
      </c>
      <c r="AK102" s="11">
        <f>SUMIF($O57:$O236,1,landings!S9:S219)</f>
        <v>0</v>
      </c>
      <c r="AL102" s="11">
        <f>SUMIF($O57:$O236,1,landings!T9:T219)</f>
        <v>0</v>
      </c>
      <c r="AM102" s="11">
        <f>SUMIF($O57:$O236,1,landings!U9:U219)</f>
        <v>0</v>
      </c>
      <c r="AN102" s="11">
        <f>SUMIF($O57:$O236,1,landings!V9:V219)</f>
        <v>0</v>
      </c>
      <c r="AO102" s="11">
        <f>SUMIF($O57:$O236,1,landings!W9:W219)</f>
        <v>0</v>
      </c>
      <c r="AP102" s="11">
        <f>SUMIF($O57:$O236,1,landings!X9:X219)</f>
        <v>0</v>
      </c>
      <c r="AQ102" s="11">
        <f>SUMIF($O57:$O236,1,landings!Y9:Y219)</f>
        <v>0</v>
      </c>
      <c r="AR102" s="11">
        <f>SUMIF($O57:$O236,1,landings!Z9:Z219)</f>
        <v>0</v>
      </c>
      <c r="AS102" s="11">
        <f>SUMIF($O57:$O236,1,landings!AA9:AA219)</f>
        <v>0</v>
      </c>
      <c r="AT102" s="11">
        <f>SUMIF($O57:$O236,1,landings!AB9:AB219)</f>
        <v>0</v>
      </c>
      <c r="AU102" s="11">
        <f>SUMIF($O57:$O236,1,landings!AC9:AC219)</f>
        <v>0</v>
      </c>
      <c r="AV102" s="11">
        <f>SUMIF($O57:$O236,1,landings!AD9:AD219)</f>
        <v>0</v>
      </c>
      <c r="AW102" s="11">
        <f>SUMIF($O57:$O236,1,landings!AE9:AE219)</f>
        <v>0</v>
      </c>
      <c r="AX102" s="11">
        <f>SUMIF($O57:$O236,1,landings!AF9:AF219)</f>
        <v>0</v>
      </c>
      <c r="AY102" s="11">
        <f>SUMIF($O57:$O236,1,landings!AG9:AG219)</f>
        <v>0</v>
      </c>
      <c r="AZ102" s="11">
        <f>SUMIF($O57:$O236,1,landings!AH9:AH219)</f>
        <v>0</v>
      </c>
      <c r="BA102" s="11">
        <f>SUMIF($O57:$O236,1,landings!AI9:AI219)</f>
        <v>0</v>
      </c>
      <c r="BB102" s="11">
        <f>SUMIF($O57:$O236,1,landings!AJ9:AJ219)</f>
        <v>0</v>
      </c>
      <c r="BC102" s="11">
        <f>SUMIF($O57:$O236,1,landings!AK9:AK219)</f>
        <v>0</v>
      </c>
      <c r="BD102" s="11">
        <f>SUMIF($O57:$O236,1,landings!AL9:AL219)</f>
        <v>0</v>
      </c>
      <c r="BE102" s="11">
        <f>SUMIF($O57:$O236,1,landings!AM9:AM219)</f>
        <v>0</v>
      </c>
      <c r="BF102" s="11">
        <f>SUMIF($O57:$O236,1,landings!AN9:AN219)</f>
        <v>0</v>
      </c>
      <c r="BG102" s="11">
        <f>SUMIF($O57:$O236,1,landings!AO9:AO219)</f>
        <v>0</v>
      </c>
      <c r="BH102" s="11">
        <f>SUMIF($O57:$O236,1,landings!AP9:AP219)</f>
        <v>0</v>
      </c>
      <c r="BI102" s="11">
        <f>SUMIF($O57:$O236,1,landings!AQ9:AQ219)</f>
        <v>0</v>
      </c>
      <c r="BJ102" s="11">
        <f>SUMIF($O57:$O236,1,landings!AR9:AR219)</f>
        <v>0</v>
      </c>
      <c r="BK102" s="11">
        <f>SUMIF($O57:$O236,1,landings!AS9:AS219)</f>
        <v>0</v>
      </c>
    </row>
    <row r="103" spans="4:63" x14ac:dyDescent="0.25">
      <c r="L103" s="18">
        <v>47</v>
      </c>
      <c r="M103" t="e">
        <f>ABS(1-#REF!)</f>
        <v>#REF!</v>
      </c>
      <c r="N103">
        <f>IF(landings!$C55="22-24",$M103,0)</f>
        <v>0</v>
      </c>
      <c r="O103">
        <f>IF(landings!$C55="25-29,32",$M103,0)</f>
        <v>0</v>
      </c>
      <c r="P103">
        <f>IF(landings!$C55="30-31",$M103,0)</f>
        <v>0</v>
      </c>
      <c r="Q103">
        <f>IF(landings!$C55="k",$M103,0)</f>
        <v>0</v>
      </c>
      <c r="R103" t="e">
        <f>IF(landings!$C55="s",$M103,0)</f>
        <v>#REF!</v>
      </c>
      <c r="S103">
        <f>IF(landings!$C55="n",$M103,0)</f>
        <v>0</v>
      </c>
      <c r="V103" s="42" t="s">
        <v>162</v>
      </c>
      <c r="W103" s="11">
        <f>SUMIF($P57:$P236,1,landings!E9:E219)</f>
        <v>0</v>
      </c>
      <c r="X103" s="11">
        <f>SUMIF($P57:$P236,1,landings!F9:F219)</f>
        <v>0</v>
      </c>
      <c r="Y103" s="11">
        <f>SUMIF($P57:$P236,1,landings!G9:G219)</f>
        <v>0</v>
      </c>
      <c r="Z103" s="11">
        <f>SUMIF($P57:$P236,1,landings!H9:H219)</f>
        <v>0</v>
      </c>
      <c r="AA103" s="11">
        <f>SUMIF($P57:$P236,1,landings!I9:I219)</f>
        <v>0</v>
      </c>
      <c r="AB103" s="11">
        <f>SUMIF($P57:$P236,1,landings!J9:J219)</f>
        <v>0</v>
      </c>
      <c r="AC103" s="11">
        <f>SUMIF($P57:$P236,1,landings!K9:K219)</f>
        <v>0</v>
      </c>
      <c r="AD103" s="11">
        <f>SUMIF($P57:$P236,1,landings!L9:L219)</f>
        <v>0</v>
      </c>
      <c r="AE103" s="11">
        <f>SUMIF($P57:$P236,1,landings!M9:M219)</f>
        <v>0</v>
      </c>
      <c r="AF103" s="11">
        <f>SUMIF($P57:$P236,1,landings!N9:N219)</f>
        <v>0</v>
      </c>
      <c r="AG103" s="11">
        <f>SUMIF($P57:$P236,1,landings!O9:O219)</f>
        <v>0</v>
      </c>
      <c r="AH103" s="11">
        <f>SUMIF($P57:$P236,1,landings!P9:P219)</f>
        <v>0</v>
      </c>
      <c r="AI103" s="11">
        <f>SUMIF($P57:$P236,1,landings!Q9:Q219)</f>
        <v>0</v>
      </c>
      <c r="AJ103" s="11">
        <f>SUMIF($P57:$P236,1,landings!R9:R219)</f>
        <v>0</v>
      </c>
      <c r="AK103" s="11">
        <f>SUMIF($P57:$P236,1,landings!S9:S219)</f>
        <v>0</v>
      </c>
      <c r="AL103" s="11">
        <f>SUMIF($P57:$P236,1,landings!T9:T219)</f>
        <v>0</v>
      </c>
      <c r="AM103" s="11">
        <f>SUMIF($P57:$P236,1,landings!U9:U219)</f>
        <v>0</v>
      </c>
      <c r="AN103" s="11">
        <f>SUMIF($P57:$P236,1,landings!V9:V219)</f>
        <v>0</v>
      </c>
      <c r="AO103" s="11">
        <f>SUMIF($P57:$P236,1,landings!W9:W219)</f>
        <v>0</v>
      </c>
      <c r="AP103" s="11">
        <f>SUMIF($P57:$P236,1,landings!X9:X219)</f>
        <v>0</v>
      </c>
      <c r="AQ103" s="11">
        <f>SUMIF($P57:$P236,1,landings!Y9:Y219)</f>
        <v>0</v>
      </c>
      <c r="AR103" s="11">
        <f>SUMIF($P57:$P236,1,landings!Z9:Z219)</f>
        <v>0</v>
      </c>
      <c r="AS103" s="11">
        <f>SUMIF($P57:$P236,1,landings!AA9:AA219)</f>
        <v>0</v>
      </c>
      <c r="AT103" s="11">
        <f>SUMIF($P57:$P236,1,landings!AB9:AB219)</f>
        <v>0</v>
      </c>
      <c r="AU103" s="11">
        <f>SUMIF($P57:$P236,1,landings!AC9:AC219)</f>
        <v>0</v>
      </c>
      <c r="AV103" s="11">
        <f>SUMIF($P57:$P236,1,landings!AD9:AD219)</f>
        <v>0</v>
      </c>
      <c r="AW103" s="11">
        <f>SUMIF($P57:$P236,1,landings!AE9:AE219)</f>
        <v>0</v>
      </c>
      <c r="AX103" s="11">
        <f>SUMIF($P57:$P236,1,landings!AF9:AF219)</f>
        <v>0</v>
      </c>
      <c r="AY103" s="11">
        <f>SUMIF($P57:$P236,1,landings!AG9:AG219)</f>
        <v>0</v>
      </c>
      <c r="AZ103" s="11">
        <f>SUMIF($P57:$P236,1,landings!AH9:AH219)</f>
        <v>0</v>
      </c>
      <c r="BA103" s="11">
        <f>SUMIF($P57:$P236,1,landings!AI9:AI219)</f>
        <v>0</v>
      </c>
      <c r="BB103" s="11">
        <f>SUMIF($P57:$P236,1,landings!AJ9:AJ219)</f>
        <v>0</v>
      </c>
      <c r="BC103" s="11">
        <f>SUMIF($P57:$P236,1,landings!AK9:AK219)</f>
        <v>0</v>
      </c>
      <c r="BD103" s="11">
        <f>SUMIF($P57:$P236,1,landings!AL9:AL219)</f>
        <v>0</v>
      </c>
      <c r="BE103" s="11">
        <f>SUMIF($P57:$P236,1,landings!AM9:AM219)</f>
        <v>0</v>
      </c>
      <c r="BF103" s="11">
        <f>SUMIF($P57:$P236,1,landings!AN9:AN219)</f>
        <v>0</v>
      </c>
      <c r="BG103" s="11">
        <f>SUMIF($P57:$P236,1,landings!AO9:AO219)</f>
        <v>0</v>
      </c>
      <c r="BH103" s="11">
        <f>SUMIF($P57:$P236,1,landings!AP9:AP219)</f>
        <v>0</v>
      </c>
      <c r="BI103" s="11">
        <f>SUMIF($P57:$P236,1,landings!AQ9:AQ219)</f>
        <v>0</v>
      </c>
      <c r="BJ103" s="11">
        <f>SUMIF($P57:$P236,1,landings!AR9:AR219)</f>
        <v>0</v>
      </c>
      <c r="BK103" s="11">
        <f>SUMIF($P57:$P236,1,landings!AS9:AS219)</f>
        <v>0</v>
      </c>
    </row>
    <row r="104" spans="4:63" x14ac:dyDescent="0.25">
      <c r="L104" s="18">
        <v>48</v>
      </c>
      <c r="M104" t="e">
        <f>ABS(1-#REF!)</f>
        <v>#REF!</v>
      </c>
      <c r="N104">
        <f>IF(landings!$C56="22-24",$M104,0)</f>
        <v>0</v>
      </c>
      <c r="O104">
        <f>IF(landings!$C56="25-29,32",$M104,0)</f>
        <v>0</v>
      </c>
      <c r="P104">
        <f>IF(landings!$C56="30-31",$M104,0)</f>
        <v>0</v>
      </c>
      <c r="Q104">
        <f>IF(landings!$C56="k",$M104,0)</f>
        <v>0</v>
      </c>
      <c r="R104" t="e">
        <f>IF(landings!$C56="s",$M104,0)</f>
        <v>#REF!</v>
      </c>
      <c r="S104">
        <f>IF(landings!$C56="n",$M104,0)</f>
        <v>0</v>
      </c>
      <c r="V104" s="42" t="s">
        <v>165</v>
      </c>
      <c r="W104" s="11">
        <f>SUMIF($Q57:$Q236,1,landings!E9:E219)</f>
        <v>0</v>
      </c>
      <c r="X104" s="11">
        <f>SUMIF($Q57:$Q236,1,landings!F9:F219)</f>
        <v>0</v>
      </c>
      <c r="Y104" s="11">
        <f>SUMIF($Q57:$Q236,1,landings!G9:G219)</f>
        <v>0</v>
      </c>
      <c r="Z104" s="11">
        <f>SUMIF($Q57:$Q236,1,landings!H9:H219)</f>
        <v>0</v>
      </c>
      <c r="AA104" s="11">
        <f>SUMIF($Q57:$Q236,1,landings!I9:I219)</f>
        <v>0</v>
      </c>
      <c r="AB104" s="11">
        <f>SUMIF($Q57:$Q236,1,landings!J9:J219)</f>
        <v>0</v>
      </c>
      <c r="AC104" s="11">
        <f>SUMIF($Q57:$Q236,1,landings!K9:K219)</f>
        <v>0</v>
      </c>
      <c r="AD104" s="11">
        <f>SUMIF($Q57:$Q236,1,landings!L9:L219)</f>
        <v>0</v>
      </c>
      <c r="AE104" s="11">
        <f>SUMIF($Q57:$Q236,1,landings!M9:M219)</f>
        <v>0</v>
      </c>
      <c r="AF104" s="11">
        <f>SUMIF($Q57:$Q236,1,landings!N9:N219)</f>
        <v>0</v>
      </c>
      <c r="AG104" s="11">
        <f>SUMIF($Q57:$Q236,1,landings!O9:O219)</f>
        <v>0</v>
      </c>
      <c r="AH104" s="11">
        <f>SUMIF($Q57:$Q236,1,landings!P9:P219)</f>
        <v>0</v>
      </c>
      <c r="AI104" s="11">
        <f>SUMIF($Q57:$Q236,1,landings!Q9:Q219)</f>
        <v>0</v>
      </c>
      <c r="AJ104" s="11">
        <f>SUMIF($Q57:$Q236,1,landings!R9:R219)</f>
        <v>0</v>
      </c>
      <c r="AK104" s="11">
        <f>SUMIF($Q57:$Q236,1,landings!S9:S219)</f>
        <v>0</v>
      </c>
      <c r="AL104" s="11">
        <f>SUMIF($Q57:$Q236,1,landings!T9:T219)</f>
        <v>0</v>
      </c>
      <c r="AM104" s="11">
        <f>SUMIF($Q57:$Q236,1,landings!U9:U219)</f>
        <v>0</v>
      </c>
      <c r="AN104" s="11">
        <f>SUMIF($Q57:$Q236,1,landings!V9:V219)</f>
        <v>0</v>
      </c>
      <c r="AO104" s="11">
        <f>SUMIF($Q57:$Q236,1,landings!W9:W219)</f>
        <v>0</v>
      </c>
      <c r="AP104" s="11">
        <f>SUMIF($Q57:$Q236,1,landings!X9:X219)</f>
        <v>0</v>
      </c>
      <c r="AQ104" s="11">
        <f>SUMIF($Q57:$Q236,1,landings!Y9:Y219)</f>
        <v>0</v>
      </c>
      <c r="AR104" s="11">
        <f>SUMIF($Q57:$Q236,1,landings!Z9:Z219)</f>
        <v>0</v>
      </c>
      <c r="AS104" s="11">
        <f>SUMIF($Q57:$Q236,1,landings!AA9:AA219)</f>
        <v>0</v>
      </c>
      <c r="AT104" s="11">
        <f>SUMIF($Q57:$Q236,1,landings!AB9:AB219)</f>
        <v>0</v>
      </c>
      <c r="AU104" s="11">
        <f>SUMIF($Q57:$Q236,1,landings!AC9:AC219)</f>
        <v>0</v>
      </c>
      <c r="AV104" s="11">
        <f>SUMIF($Q57:$Q236,1,landings!AD9:AD219)</f>
        <v>0</v>
      </c>
      <c r="AW104" s="11">
        <f>SUMIF($Q57:$Q236,1,landings!AE9:AE219)</f>
        <v>0</v>
      </c>
      <c r="AX104" s="11">
        <f>SUMIF($Q57:$Q236,1,landings!AF9:AF219)</f>
        <v>0</v>
      </c>
      <c r="AY104" s="11">
        <f>SUMIF($Q57:$Q236,1,landings!AG9:AG219)</f>
        <v>0</v>
      </c>
      <c r="AZ104" s="11">
        <f>SUMIF($Q57:$Q236,1,landings!AH9:AH219)</f>
        <v>0</v>
      </c>
      <c r="BA104" s="11">
        <f>SUMIF($Q57:$Q236,1,landings!AI9:AI219)</f>
        <v>0</v>
      </c>
      <c r="BB104" s="11">
        <f>SUMIF($Q57:$Q236,1,landings!AJ9:AJ219)</f>
        <v>0</v>
      </c>
      <c r="BC104" s="11">
        <f>SUMIF($Q57:$Q236,1,landings!AK9:AK219)</f>
        <v>0</v>
      </c>
      <c r="BD104" s="11">
        <f>SUMIF($Q57:$Q236,1,landings!AL9:AL219)</f>
        <v>0</v>
      </c>
      <c r="BE104" s="11">
        <f>SUMIF($Q57:$Q236,1,landings!AM9:AM219)</f>
        <v>0</v>
      </c>
      <c r="BF104" s="11">
        <f>SUMIF($Q57:$Q236,1,landings!AN9:AN219)</f>
        <v>0</v>
      </c>
      <c r="BG104" s="11">
        <f>SUMIF($Q57:$Q236,1,landings!AO9:AO219)</f>
        <v>0</v>
      </c>
      <c r="BH104" s="11">
        <f>SUMIF($Q57:$Q236,1,landings!AP9:AP219)</f>
        <v>0</v>
      </c>
      <c r="BI104" s="11">
        <f>SUMIF($Q57:$Q236,1,landings!AQ9:AQ219)</f>
        <v>0</v>
      </c>
      <c r="BJ104" s="11">
        <f>SUMIF($Q57:$Q236,1,landings!AR9:AR219)</f>
        <v>0</v>
      </c>
      <c r="BK104" s="11">
        <f>SUMIF($Q57:$Q236,1,landings!AS9:AS219)</f>
        <v>0</v>
      </c>
    </row>
    <row r="105" spans="4:63" x14ac:dyDescent="0.25">
      <c r="L105" s="18">
        <v>49</v>
      </c>
      <c r="M105" t="e">
        <f>ABS(1-#REF!)</f>
        <v>#REF!</v>
      </c>
      <c r="N105">
        <f>IF(landings!$C57="22-24",$M105,0)</f>
        <v>0</v>
      </c>
      <c r="O105">
        <f>IF(landings!$C57="25-29,32",$M105,0)</f>
        <v>0</v>
      </c>
      <c r="P105">
        <f>IF(landings!$C57="30-31",$M105,0)</f>
        <v>0</v>
      </c>
      <c r="Q105">
        <f>IF(landings!$C57="k",$M105,0)</f>
        <v>0</v>
      </c>
      <c r="R105" t="e">
        <f>IF(landings!$C57="s",$M105,0)</f>
        <v>#REF!</v>
      </c>
      <c r="S105">
        <f>IF(landings!$C57="n",$M105,0)</f>
        <v>0</v>
      </c>
      <c r="V105" s="42" t="s">
        <v>161</v>
      </c>
      <c r="W105" s="11">
        <f>SUMIF($R57:$R236,1,landings!E9:E219)</f>
        <v>0</v>
      </c>
      <c r="X105" s="11">
        <f>SUMIF($R57:$R236,1,landings!F9:F219)</f>
        <v>0</v>
      </c>
      <c r="Y105" s="11">
        <f>SUMIF($R57:$R236,1,landings!G9:G219)</f>
        <v>0</v>
      </c>
      <c r="Z105" s="11">
        <f>SUMIF($R57:$R236,1,landings!H9:H219)</f>
        <v>0</v>
      </c>
      <c r="AA105" s="11">
        <f>SUMIF($R57:$R236,1,landings!I9:I219)</f>
        <v>0</v>
      </c>
      <c r="AB105" s="11">
        <f>SUMIF($R57:$R236,1,landings!J9:J219)</f>
        <v>0</v>
      </c>
      <c r="AC105" s="11">
        <f>SUMIF($R57:$R236,1,landings!K9:K219)</f>
        <v>0</v>
      </c>
      <c r="AD105" s="11">
        <f>SUMIF($R57:$R236,1,landings!L9:L219)</f>
        <v>0</v>
      </c>
      <c r="AE105" s="11">
        <f>SUMIF($R57:$R236,1,landings!M9:M219)</f>
        <v>0</v>
      </c>
      <c r="AF105" s="11">
        <f>SUMIF($R57:$R236,1,landings!N9:N219)</f>
        <v>0</v>
      </c>
      <c r="AG105" s="11">
        <f>SUMIF($R57:$R236,1,landings!O9:O219)</f>
        <v>0</v>
      </c>
      <c r="AH105" s="11">
        <f>SUMIF($R57:$R236,1,landings!P9:P219)</f>
        <v>0</v>
      </c>
      <c r="AI105" s="11">
        <f>SUMIF($R57:$R236,1,landings!Q9:Q219)</f>
        <v>0</v>
      </c>
      <c r="AJ105" s="11">
        <f>SUMIF($R57:$R236,1,landings!R9:R219)</f>
        <v>0</v>
      </c>
      <c r="AK105" s="11">
        <f>SUMIF($R57:$R236,1,landings!S9:S219)</f>
        <v>0</v>
      </c>
      <c r="AL105" s="11">
        <f>SUMIF($R57:$R236,1,landings!T9:T219)</f>
        <v>0</v>
      </c>
      <c r="AM105" s="11">
        <f>SUMIF($R57:$R236,1,landings!U9:U219)</f>
        <v>0</v>
      </c>
      <c r="AN105" s="11">
        <f>SUMIF($R57:$R236,1,landings!V9:V219)</f>
        <v>0</v>
      </c>
      <c r="AO105" s="11">
        <f>SUMIF($R57:$R236,1,landings!W9:W219)</f>
        <v>0</v>
      </c>
      <c r="AP105" s="11">
        <f>SUMIF($R57:$R236,1,landings!X9:X219)</f>
        <v>0</v>
      </c>
      <c r="AQ105" s="11">
        <f>SUMIF($R57:$R236,1,landings!Y9:Y219)</f>
        <v>0</v>
      </c>
      <c r="AR105" s="11">
        <f>SUMIF($R57:$R236,1,landings!Z9:Z219)</f>
        <v>0</v>
      </c>
      <c r="AS105" s="11">
        <f>SUMIF($R57:$R236,1,landings!AA9:AA219)</f>
        <v>0</v>
      </c>
      <c r="AT105" s="11">
        <f>SUMIF($R57:$R236,1,landings!AB9:AB219)</f>
        <v>0</v>
      </c>
      <c r="AU105" s="11">
        <f>SUMIF($R57:$R236,1,landings!AC9:AC219)</f>
        <v>0</v>
      </c>
      <c r="AV105" s="11">
        <f>SUMIF($R57:$R236,1,landings!AD9:AD219)</f>
        <v>0</v>
      </c>
      <c r="AW105" s="11">
        <f>SUMIF($R57:$R236,1,landings!AE9:AE219)</f>
        <v>0</v>
      </c>
      <c r="AX105" s="11">
        <f>SUMIF($R57:$R236,1,landings!AF9:AF219)</f>
        <v>0</v>
      </c>
      <c r="AY105" s="11">
        <f>SUMIF($R57:$R236,1,landings!AG9:AG219)</f>
        <v>0</v>
      </c>
      <c r="AZ105" s="11">
        <f>SUMIF($R57:$R236,1,landings!AH9:AH219)</f>
        <v>0</v>
      </c>
      <c r="BA105" s="11">
        <f>SUMIF($R57:$R236,1,landings!AI9:AI219)</f>
        <v>0</v>
      </c>
      <c r="BB105" s="11">
        <f>SUMIF($R57:$R236,1,landings!AJ9:AJ219)</f>
        <v>0</v>
      </c>
      <c r="BC105" s="11">
        <f>SUMIF($R57:$R236,1,landings!AK9:AK219)</f>
        <v>0</v>
      </c>
      <c r="BD105" s="11">
        <f>SUMIF($R57:$R236,1,landings!AL9:AL219)</f>
        <v>0</v>
      </c>
      <c r="BE105" s="11">
        <f>SUMIF($R57:$R236,1,landings!AM9:AM219)</f>
        <v>0</v>
      </c>
      <c r="BF105" s="11">
        <f>SUMIF($R57:$R236,1,landings!AN9:AN219)</f>
        <v>0</v>
      </c>
      <c r="BG105" s="11">
        <f>SUMIF($R57:$R236,1,landings!AO9:AO219)</f>
        <v>0</v>
      </c>
      <c r="BH105" s="11">
        <f>SUMIF($R57:$R236,1,landings!AP9:AP219)</f>
        <v>0</v>
      </c>
      <c r="BI105" s="11">
        <f>SUMIF($R57:$R236,1,landings!AQ9:AQ219)</f>
        <v>0</v>
      </c>
      <c r="BJ105" s="11">
        <f>SUMIF($R57:$R236,1,landings!AR9:AR219)</f>
        <v>0</v>
      </c>
      <c r="BK105" s="11">
        <f>SUMIF($R57:$R236,1,landings!AS9:AS219)</f>
        <v>0</v>
      </c>
    </row>
    <row r="106" spans="4:63" x14ac:dyDescent="0.25">
      <c r="L106" s="18">
        <v>50</v>
      </c>
      <c r="M106" t="e">
        <f>ABS(1-#REF!)</f>
        <v>#REF!</v>
      </c>
      <c r="N106">
        <f>IF(landings!$C58="22-24",$M106,0)</f>
        <v>0</v>
      </c>
      <c r="O106">
        <f>IF(landings!$C58="25-29,32",$M106,0)</f>
        <v>0</v>
      </c>
      <c r="P106">
        <f>IF(landings!$C58="30-31",$M106,0)</f>
        <v>0</v>
      </c>
      <c r="Q106">
        <f>IF(landings!$C58="k",$M106,0)</f>
        <v>0</v>
      </c>
      <c r="R106" t="e">
        <f>IF(landings!$C58="s",$M106,0)</f>
        <v>#REF!</v>
      </c>
      <c r="S106">
        <f>IF(landings!$C58="n",$M106,0)</f>
        <v>0</v>
      </c>
      <c r="V106" s="42" t="s">
        <v>163</v>
      </c>
      <c r="W106" s="11">
        <f>SUMIF($S57:$S236,1,landings!E9:E219)</f>
        <v>0</v>
      </c>
      <c r="X106" s="11">
        <f>SUMIF($S57:$S236,1,landings!F9:F219)</f>
        <v>0</v>
      </c>
      <c r="Y106" s="11">
        <f>SUMIF($S57:$S236,1,landings!G9:G219)</f>
        <v>0</v>
      </c>
      <c r="Z106" s="11">
        <f>SUMIF($S57:$S236,1,landings!H9:H219)</f>
        <v>0</v>
      </c>
      <c r="AA106" s="11">
        <f>SUMIF($S57:$S236,1,landings!I9:I219)</f>
        <v>0</v>
      </c>
      <c r="AB106" s="11">
        <f>SUMIF($S57:$S236,1,landings!J9:J219)</f>
        <v>0</v>
      </c>
      <c r="AC106" s="11">
        <f>SUMIF($S57:$S236,1,landings!K9:K219)</f>
        <v>0</v>
      </c>
      <c r="AD106" s="11">
        <f>SUMIF($S57:$S236,1,landings!L9:L219)</f>
        <v>0</v>
      </c>
      <c r="AE106" s="11">
        <f>SUMIF($S57:$S236,1,landings!M9:M219)</f>
        <v>0</v>
      </c>
      <c r="AF106" s="11">
        <f>SUMIF($S57:$S236,1,landings!N9:N219)</f>
        <v>0</v>
      </c>
      <c r="AG106" s="11">
        <f>SUMIF($S57:$S236,1,landings!O9:O219)</f>
        <v>0</v>
      </c>
      <c r="AH106" s="11">
        <f>SUMIF($S57:$S236,1,landings!P9:P219)</f>
        <v>0</v>
      </c>
      <c r="AI106" s="11">
        <f>SUMIF($S57:$S236,1,landings!Q9:Q219)</f>
        <v>0</v>
      </c>
      <c r="AJ106" s="11">
        <f>SUMIF($S57:$S236,1,landings!R9:R219)</f>
        <v>0</v>
      </c>
      <c r="AK106" s="11">
        <f>SUMIF($S57:$S236,1,landings!S9:S219)</f>
        <v>0</v>
      </c>
      <c r="AL106" s="11">
        <f>SUMIF($S57:$S236,1,landings!T9:T219)</f>
        <v>0</v>
      </c>
      <c r="AM106" s="11">
        <f>SUMIF($S57:$S236,1,landings!U9:U219)</f>
        <v>0</v>
      </c>
      <c r="AN106" s="11">
        <f>SUMIF($S57:$S236,1,landings!V9:V219)</f>
        <v>0</v>
      </c>
      <c r="AO106" s="11">
        <f>SUMIF($S57:$S236,1,landings!W9:W219)</f>
        <v>0</v>
      </c>
      <c r="AP106" s="11">
        <f>SUMIF($S57:$S236,1,landings!X9:X219)</f>
        <v>0</v>
      </c>
      <c r="AQ106" s="11">
        <f>SUMIF($S57:$S236,1,landings!Y9:Y219)</f>
        <v>0</v>
      </c>
      <c r="AR106" s="11">
        <f>SUMIF($S57:$S236,1,landings!Z9:Z219)</f>
        <v>0</v>
      </c>
      <c r="AS106" s="11">
        <f>SUMIF($S57:$S236,1,landings!AA9:AA219)</f>
        <v>0</v>
      </c>
      <c r="AT106" s="11">
        <f>SUMIF($S57:$S236,1,landings!AB9:AB219)</f>
        <v>0</v>
      </c>
      <c r="AU106" s="11">
        <f>SUMIF($S57:$S236,1,landings!AC9:AC219)</f>
        <v>0</v>
      </c>
      <c r="AV106" s="11">
        <f>SUMIF($S57:$S236,1,landings!AD9:AD219)</f>
        <v>0</v>
      </c>
      <c r="AW106" s="11">
        <f>SUMIF($S57:$S236,1,landings!AE9:AE219)</f>
        <v>0</v>
      </c>
      <c r="AX106" s="11">
        <f>SUMIF($S57:$S236,1,landings!AF9:AF219)</f>
        <v>0</v>
      </c>
      <c r="AY106" s="11">
        <f>SUMIF($S57:$S236,1,landings!AG9:AG219)</f>
        <v>0</v>
      </c>
      <c r="AZ106" s="11">
        <f>SUMIF($S57:$S236,1,landings!AH9:AH219)</f>
        <v>0</v>
      </c>
      <c r="BA106" s="11">
        <f>SUMIF($S57:$S236,1,landings!AI9:AI219)</f>
        <v>0</v>
      </c>
      <c r="BB106" s="11">
        <f>SUMIF($S57:$S236,1,landings!AJ9:AJ219)</f>
        <v>0</v>
      </c>
      <c r="BC106" s="11">
        <f>SUMIF($S57:$S236,1,landings!AK9:AK219)</f>
        <v>0</v>
      </c>
      <c r="BD106" s="11">
        <f>SUMIF($S57:$S236,1,landings!AL9:AL219)</f>
        <v>0</v>
      </c>
      <c r="BE106" s="11">
        <f>SUMIF($S57:$S236,1,landings!AM9:AM219)</f>
        <v>0</v>
      </c>
      <c r="BF106" s="11">
        <f>SUMIF($S57:$S236,1,landings!AN9:AN219)</f>
        <v>0</v>
      </c>
      <c r="BG106" s="11">
        <f>SUMIF($S57:$S236,1,landings!AO9:AO219)</f>
        <v>0</v>
      </c>
      <c r="BH106" s="11">
        <f>SUMIF($S57:$S236,1,landings!AP9:AP219)</f>
        <v>0</v>
      </c>
      <c r="BI106" s="11">
        <f>SUMIF($S57:$S236,1,landings!AQ9:AQ219)</f>
        <v>0</v>
      </c>
      <c r="BJ106" s="11">
        <f>SUMIF($S57:$S236,1,landings!AR9:AR219)</f>
        <v>0</v>
      </c>
      <c r="BK106" s="11">
        <f>SUMIF($S57:$S236,1,landings!AS9:AS219)</f>
        <v>0</v>
      </c>
    </row>
    <row r="107" spans="4:63" x14ac:dyDescent="0.25">
      <c r="L107" s="18">
        <v>51</v>
      </c>
      <c r="M107" t="e">
        <f>ABS(1-#REF!)</f>
        <v>#REF!</v>
      </c>
      <c r="N107">
        <f>IF(landings!$C59="22-24",$M107,0)</f>
        <v>0</v>
      </c>
      <c r="O107">
        <f>IF(landings!$C59="25-29,32",$M107,0)</f>
        <v>0</v>
      </c>
      <c r="P107">
        <f>IF(landings!$C59="30-31",$M107,0)</f>
        <v>0</v>
      </c>
      <c r="Q107">
        <f>IF(landings!$C59="k",$M107,0)</f>
        <v>0</v>
      </c>
      <c r="R107" t="e">
        <f>IF(landings!$C59="s",$M107,0)</f>
        <v>#REF!</v>
      </c>
      <c r="S107">
        <f>IF(landings!$C59="n",$M107,0)</f>
        <v>0</v>
      </c>
      <c r="W107" s="11"/>
      <c r="X107" s="11"/>
      <c r="Y107" s="11"/>
      <c r="Z107" s="11"/>
      <c r="AA107" s="11"/>
      <c r="AB107" s="11"/>
      <c r="AC107" s="11"/>
      <c r="AE107" s="11"/>
      <c r="AF107" s="11"/>
      <c r="AG107" s="11"/>
      <c r="AH107" s="11"/>
      <c r="AI107" s="11"/>
      <c r="AJ107" s="11"/>
      <c r="AK107" s="11"/>
      <c r="AM107" s="11"/>
      <c r="AN107" s="11"/>
      <c r="AO107" s="11"/>
      <c r="AP107" s="11"/>
      <c r="AQ107" s="11"/>
      <c r="AR107" s="11"/>
      <c r="AS107" s="11"/>
      <c r="AT107" s="11"/>
      <c r="AU107" s="11"/>
      <c r="AV107" s="11"/>
      <c r="AW107" s="11"/>
      <c r="AX107" s="11"/>
      <c r="AY107" s="11"/>
      <c r="AZ107" s="11"/>
      <c r="BA107" s="11"/>
      <c r="BB107" s="11"/>
      <c r="BC107" s="11"/>
      <c r="BD107" s="11"/>
      <c r="BE107" s="11"/>
      <c r="BF107" s="11"/>
      <c r="BG107" s="11"/>
      <c r="BH107" s="11"/>
      <c r="BI107" s="11"/>
      <c r="BJ107" s="11"/>
      <c r="BK107" s="11"/>
    </row>
    <row r="108" spans="4:63" x14ac:dyDescent="0.25">
      <c r="L108" s="18">
        <v>52</v>
      </c>
      <c r="M108" t="e">
        <f>ABS(1-#REF!)</f>
        <v>#REF!</v>
      </c>
      <c r="N108">
        <f>IF(landings!$C60="22-24",$M108,0)</f>
        <v>0</v>
      </c>
      <c r="O108">
        <f>IF(landings!$C60="25-29,32",$M108,0)</f>
        <v>0</v>
      </c>
      <c r="P108">
        <f>IF(landings!$C60="30-31",$M108,0)</f>
        <v>0</v>
      </c>
      <c r="Q108">
        <f>IF(landings!$C60="k",$M108,0)</f>
        <v>0</v>
      </c>
      <c r="R108" t="e">
        <f>IF(landings!$C60="s",$M108,0)</f>
        <v>#REF!</v>
      </c>
      <c r="S108">
        <f>IF(landings!$C60="n",$M108,0)</f>
        <v>0</v>
      </c>
      <c r="W108" s="11"/>
      <c r="X108" s="11"/>
      <c r="Y108" s="11"/>
      <c r="Z108" s="11"/>
      <c r="AA108" s="11"/>
      <c r="AB108" s="11"/>
      <c r="AC108" s="11"/>
      <c r="AE108" s="11"/>
      <c r="AF108" s="11"/>
      <c r="AG108" s="11"/>
      <c r="AH108" s="11"/>
      <c r="AI108" s="11"/>
      <c r="AJ108" s="11"/>
      <c r="AK108" s="11"/>
      <c r="AM108" s="11"/>
      <c r="AN108" s="11"/>
      <c r="AO108" s="11"/>
      <c r="AP108" s="11"/>
      <c r="AQ108" s="11"/>
      <c r="AR108" s="11"/>
      <c r="AS108" s="11"/>
      <c r="AT108" s="11"/>
      <c r="AU108" s="11"/>
      <c r="AV108" s="11"/>
      <c r="AW108" s="11"/>
      <c r="AX108" s="11"/>
      <c r="AY108" s="11"/>
      <c r="AZ108" s="11"/>
      <c r="BA108" s="11"/>
      <c r="BB108" s="11"/>
      <c r="BC108" s="11"/>
      <c r="BD108" s="11"/>
      <c r="BE108" s="11"/>
      <c r="BF108" s="11"/>
      <c r="BG108" s="11"/>
      <c r="BH108" s="11"/>
      <c r="BI108" s="11"/>
      <c r="BJ108" s="11"/>
      <c r="BK108" s="11"/>
    </row>
    <row r="109" spans="4:63" x14ac:dyDescent="0.25">
      <c r="L109" s="18">
        <v>53</v>
      </c>
      <c r="M109" t="e">
        <f>ABS(1-#REF!)</f>
        <v>#REF!</v>
      </c>
      <c r="N109">
        <f>IF(landings!$C61="22-24",$M109,0)</f>
        <v>0</v>
      </c>
      <c r="O109">
        <f>IF(landings!$C61="25-29,32",$M109,0)</f>
        <v>0</v>
      </c>
      <c r="P109">
        <f>IF(landings!$C61="30-31",$M109,0)</f>
        <v>0</v>
      </c>
      <c r="Q109">
        <f>IF(landings!$C61="k",$M109,0)</f>
        <v>0</v>
      </c>
      <c r="R109" t="e">
        <f>IF(landings!$C61="s",$M109,0)</f>
        <v>#REF!</v>
      </c>
      <c r="S109">
        <f>IF(landings!$C61="n",$M109,0)</f>
        <v>0</v>
      </c>
      <c r="U109" s="42" t="s">
        <v>273</v>
      </c>
      <c r="V109" s="42">
        <f>SUM(W101:BJ106)</f>
        <v>0</v>
      </c>
      <c r="W109" s="11">
        <f>SUM(W101:W106)</f>
        <v>0</v>
      </c>
      <c r="X109" s="11">
        <f t="shared" ref="X109:AD109" si="19">SUM(X101:X106)</f>
        <v>0</v>
      </c>
      <c r="Y109" s="11">
        <f t="shared" si="19"/>
        <v>0</v>
      </c>
      <c r="Z109" s="11">
        <f t="shared" si="19"/>
        <v>0</v>
      </c>
      <c r="AA109" s="11">
        <f t="shared" si="19"/>
        <v>0</v>
      </c>
      <c r="AB109" s="11">
        <f t="shared" si="19"/>
        <v>0</v>
      </c>
      <c r="AC109" s="11">
        <f t="shared" si="19"/>
        <v>0</v>
      </c>
      <c r="AD109" s="11">
        <f t="shared" si="19"/>
        <v>0</v>
      </c>
      <c r="AE109" s="11">
        <f t="shared" ref="AE109:BJ109" si="20">SUM(AE101:AE106)</f>
        <v>0</v>
      </c>
      <c r="AF109" s="11">
        <f t="shared" si="20"/>
        <v>0</v>
      </c>
      <c r="AG109" s="11">
        <f t="shared" si="20"/>
        <v>0</v>
      </c>
      <c r="AH109" s="11">
        <f t="shared" si="20"/>
        <v>0</v>
      </c>
      <c r="AI109" s="11">
        <f t="shared" si="20"/>
        <v>0</v>
      </c>
      <c r="AJ109" s="11">
        <f t="shared" si="20"/>
        <v>0</v>
      </c>
      <c r="AK109" s="11">
        <f t="shared" si="20"/>
        <v>0</v>
      </c>
      <c r="AL109" s="11">
        <f t="shared" si="20"/>
        <v>0</v>
      </c>
      <c r="AM109" s="11">
        <f t="shared" si="20"/>
        <v>0</v>
      </c>
      <c r="AN109" s="11">
        <f t="shared" si="20"/>
        <v>0</v>
      </c>
      <c r="AO109" s="11">
        <f t="shared" si="20"/>
        <v>0</v>
      </c>
      <c r="AP109" s="11">
        <f t="shared" si="20"/>
        <v>0</v>
      </c>
      <c r="AQ109" s="11">
        <f t="shared" si="20"/>
        <v>0</v>
      </c>
      <c r="AR109" s="11">
        <f t="shared" si="20"/>
        <v>0</v>
      </c>
      <c r="AS109" s="11">
        <f t="shared" si="20"/>
        <v>0</v>
      </c>
      <c r="AT109" s="11">
        <f t="shared" si="20"/>
        <v>0</v>
      </c>
      <c r="AU109" s="11">
        <f t="shared" si="20"/>
        <v>0</v>
      </c>
      <c r="AV109" s="11">
        <f t="shared" si="20"/>
        <v>0</v>
      </c>
      <c r="AW109" s="11">
        <f t="shared" si="20"/>
        <v>0</v>
      </c>
      <c r="AX109" s="11">
        <f t="shared" si="20"/>
        <v>0</v>
      </c>
      <c r="AY109" s="11">
        <f t="shared" si="20"/>
        <v>0</v>
      </c>
      <c r="AZ109" s="11">
        <f t="shared" si="20"/>
        <v>0</v>
      </c>
      <c r="BA109" s="11">
        <f t="shared" si="20"/>
        <v>0</v>
      </c>
      <c r="BB109" s="11">
        <f t="shared" si="20"/>
        <v>0</v>
      </c>
      <c r="BC109" s="11">
        <f t="shared" si="20"/>
        <v>0</v>
      </c>
      <c r="BD109" s="11">
        <f t="shared" si="20"/>
        <v>0</v>
      </c>
      <c r="BE109" s="11">
        <f t="shared" si="20"/>
        <v>0</v>
      </c>
      <c r="BF109" s="11">
        <f t="shared" si="20"/>
        <v>0</v>
      </c>
      <c r="BG109" s="11">
        <f t="shared" si="20"/>
        <v>0</v>
      </c>
      <c r="BH109" s="11">
        <f t="shared" si="20"/>
        <v>0</v>
      </c>
      <c r="BI109" s="11">
        <f t="shared" si="20"/>
        <v>0</v>
      </c>
      <c r="BJ109" s="11">
        <f t="shared" si="20"/>
        <v>0</v>
      </c>
      <c r="BK109" s="11">
        <f>SUM(BK101:BK106)</f>
        <v>0</v>
      </c>
    </row>
    <row r="110" spans="4:63" x14ac:dyDescent="0.25">
      <c r="L110" s="18">
        <v>54</v>
      </c>
      <c r="M110" t="e">
        <f>ABS(1-#REF!)</f>
        <v>#REF!</v>
      </c>
      <c r="N110">
        <f>IF(landings!$C62="22-24",$M110,0)</f>
        <v>0</v>
      </c>
      <c r="O110">
        <f>IF(landings!$C62="25-29,32",$M110,0)</f>
        <v>0</v>
      </c>
      <c r="P110">
        <f>IF(landings!$C62="30-31",$M110,0)</f>
        <v>0</v>
      </c>
      <c r="Q110">
        <f>IF(landings!$C62="k",$M110,0)</f>
        <v>0</v>
      </c>
      <c r="R110" t="e">
        <f>IF(landings!$C62="s",$M110,0)</f>
        <v>#REF!</v>
      </c>
      <c r="S110">
        <f>IF(landings!$C62="n",$M110,0)</f>
        <v>0</v>
      </c>
      <c r="U110" t="s">
        <v>268</v>
      </c>
      <c r="W110" s="11">
        <f>W109/SUM(landings!E9:E219)</f>
        <v>0</v>
      </c>
      <c r="X110" s="11">
        <f>X109/SUM(landings!F9:F219)</f>
        <v>0</v>
      </c>
      <c r="Y110" s="11">
        <f>Y109/SUM(landings!G9:G219)</f>
        <v>0</v>
      </c>
      <c r="Z110" s="11">
        <f>Z109/SUM(landings!H9:H219)</f>
        <v>0</v>
      </c>
      <c r="AA110" s="11">
        <f>AA109/SUM(landings!I9:I219)</f>
        <v>0</v>
      </c>
      <c r="AB110" s="11">
        <f>AB109/SUM(landings!J9:J219)</f>
        <v>0</v>
      </c>
      <c r="AC110" s="11">
        <f>AC109/SUM(landings!K9:K219)</f>
        <v>0</v>
      </c>
      <c r="AD110" s="11">
        <f>AD109/SUM(landings!L9:L219)</f>
        <v>0</v>
      </c>
      <c r="AE110" s="11">
        <f>AE109/SUM(landings!M9:M219)</f>
        <v>0</v>
      </c>
      <c r="AF110" s="11">
        <f>AF109/SUM(landings!N9:N219)</f>
        <v>0</v>
      </c>
      <c r="AG110" s="11">
        <f>AG109/SUM(landings!O9:O219)</f>
        <v>0</v>
      </c>
      <c r="AH110" s="11">
        <f>AH109/SUM(landings!P9:P219)</f>
        <v>0</v>
      </c>
      <c r="AI110" s="11">
        <f>AI109/SUM(landings!Q9:Q219)</f>
        <v>0</v>
      </c>
      <c r="AJ110" s="11">
        <f>AJ109/SUM(landings!R9:R219)</f>
        <v>0</v>
      </c>
      <c r="AK110" s="11">
        <f>AK109/SUM(landings!S9:S219)</f>
        <v>0</v>
      </c>
      <c r="AL110" s="11">
        <f>AL109/SUM(landings!T9:T219)</f>
        <v>0</v>
      </c>
      <c r="AM110" s="11">
        <f>AM109/SUM(landings!U9:U219)</f>
        <v>0</v>
      </c>
      <c r="AN110" s="11">
        <f>AN109/SUM(landings!V9:V219)</f>
        <v>0</v>
      </c>
      <c r="AO110" s="11">
        <f>AO109/SUM(landings!W9:W219)</f>
        <v>0</v>
      </c>
      <c r="AP110" s="11">
        <f>AP109/SUM(landings!X9:X219)</f>
        <v>0</v>
      </c>
      <c r="AQ110" s="11">
        <f>AQ109/SUM(landings!Y9:Y219)</f>
        <v>0</v>
      </c>
      <c r="AR110" s="11">
        <f>AR109/SUM(landings!Z9:Z219)</f>
        <v>0</v>
      </c>
      <c r="AS110" s="11">
        <f>AS109/SUM(landings!AA9:AA219)</f>
        <v>0</v>
      </c>
      <c r="AT110" s="11">
        <f>AT109/SUM(landings!AB9:AB219)</f>
        <v>0</v>
      </c>
      <c r="AU110" s="11">
        <f>AU109/SUM(landings!AC9:AC219)</f>
        <v>0</v>
      </c>
      <c r="AV110" s="11">
        <f>AV109/SUM(landings!AD9:AD219)</f>
        <v>0</v>
      </c>
      <c r="AW110" s="11">
        <f>AW109/SUM(landings!AE9:AE219)</f>
        <v>0</v>
      </c>
      <c r="AX110" s="11">
        <f>AX109/SUM(landings!AF9:AF219)</f>
        <v>0</v>
      </c>
      <c r="AY110" s="11">
        <f>AY109/SUM(landings!AG9:AG219)</f>
        <v>0</v>
      </c>
      <c r="AZ110" s="11">
        <f>AZ109/SUM(landings!AH9:AH219)</f>
        <v>0</v>
      </c>
      <c r="BA110" s="11">
        <f>BA109/SUM(landings!AI9:AI219)</f>
        <v>0</v>
      </c>
      <c r="BB110" s="11">
        <f>BB109/SUM(landings!AJ9:AJ219)</f>
        <v>0</v>
      </c>
      <c r="BC110" s="11">
        <f>BC109/SUM(landings!AK9:AK219)</f>
        <v>0</v>
      </c>
      <c r="BD110" s="11">
        <f>BD109/SUM(landings!AL9:AL219)</f>
        <v>0</v>
      </c>
      <c r="BE110" s="11">
        <f>BE109/SUM(landings!AM9:AM219)</f>
        <v>0</v>
      </c>
      <c r="BF110" s="11">
        <f>BF109/SUM(landings!AN9:AN219)</f>
        <v>0</v>
      </c>
      <c r="BG110" s="11">
        <f>BG109/SUM(landings!AO9:AO219)</f>
        <v>0</v>
      </c>
      <c r="BH110" s="11">
        <f>BH109/SUM(landings!AP9:AP219)</f>
        <v>0</v>
      </c>
      <c r="BI110" s="11" t="e">
        <f>BI109/SUM(landings!AQ9:AQ219)</f>
        <v>#DIV/0!</v>
      </c>
      <c r="BJ110" s="11">
        <f>BJ109/SUM(landings!AR9:AR219)</f>
        <v>0</v>
      </c>
      <c r="BK110" s="11">
        <f>BK109/SUM(landings!AS9:AS219)</f>
        <v>0</v>
      </c>
    </row>
    <row r="111" spans="4:63" x14ac:dyDescent="0.25">
      <c r="L111" s="18">
        <v>55</v>
      </c>
      <c r="M111" t="e">
        <f>ABS(1-#REF!)</f>
        <v>#REF!</v>
      </c>
      <c r="N111">
        <f>IF(landings!$C63="22-24",$M111,0)</f>
        <v>0</v>
      </c>
      <c r="O111">
        <f>IF(landings!$C63="25-29,32",$M111,0)</f>
        <v>0</v>
      </c>
      <c r="P111">
        <f>IF(landings!$C63="30-31",$M111,0)</f>
        <v>0</v>
      </c>
      <c r="Q111">
        <f>IF(landings!$C63="k",$M111,0)</f>
        <v>0</v>
      </c>
      <c r="R111">
        <f>IF(landings!$C63="s",$M111,0)</f>
        <v>0</v>
      </c>
      <c r="S111">
        <f>IF(landings!$C63="n",$M111,0)</f>
        <v>0</v>
      </c>
      <c r="W111" s="11"/>
      <c r="X111" s="11"/>
      <c r="Y111" s="11"/>
      <c r="Z111" s="11"/>
      <c r="AA111" s="11"/>
      <c r="AB111" s="11"/>
      <c r="AC111" s="11"/>
      <c r="AE111" s="11"/>
      <c r="AF111" s="11"/>
      <c r="AG111" s="11"/>
      <c r="AH111" s="11"/>
      <c r="AI111" s="11"/>
      <c r="AJ111" s="11"/>
      <c r="AK111" s="11"/>
      <c r="AM111" s="11"/>
      <c r="AN111" s="11"/>
      <c r="AO111" s="11"/>
      <c r="AP111" s="11"/>
      <c r="AQ111" s="11"/>
      <c r="AR111" s="11"/>
      <c r="AS111" s="11"/>
      <c r="AT111" s="11"/>
      <c r="AU111" s="11"/>
      <c r="AV111" s="11"/>
      <c r="AW111" s="11"/>
      <c r="AX111" s="11"/>
      <c r="AY111" s="11"/>
      <c r="AZ111" s="11"/>
      <c r="BA111" s="11"/>
      <c r="BB111" s="11"/>
      <c r="BC111" s="11"/>
      <c r="BD111" s="11"/>
      <c r="BE111" s="11"/>
      <c r="BF111" s="11"/>
      <c r="BG111" s="11"/>
      <c r="BH111" s="11"/>
      <c r="BI111" s="11"/>
      <c r="BJ111" s="11"/>
    </row>
    <row r="112" spans="4:63" x14ac:dyDescent="0.25">
      <c r="L112" s="18">
        <v>56</v>
      </c>
      <c r="M112" t="e">
        <f>ABS(1-#REF!)</f>
        <v>#REF!</v>
      </c>
      <c r="N112">
        <f>IF(landings!$C64="22-24",$M112,0)</f>
        <v>0</v>
      </c>
      <c r="O112">
        <f>IF(landings!$C64="25-29,32",$M112,0)</f>
        <v>0</v>
      </c>
      <c r="P112">
        <f>IF(landings!$C64="30-31",$M112,0)</f>
        <v>0</v>
      </c>
      <c r="Q112">
        <f>IF(landings!$C64="k",$M112,0)</f>
        <v>0</v>
      </c>
      <c r="R112">
        <f>IF(landings!$C64="s",$M112,0)</f>
        <v>0</v>
      </c>
      <c r="S112">
        <f>IF(landings!$C64="n",$M112,0)</f>
        <v>0</v>
      </c>
      <c r="V112" s="30" t="s">
        <v>275</v>
      </c>
      <c r="W112" s="11"/>
      <c r="X112" s="11"/>
      <c r="Y112" s="11"/>
      <c r="Z112" s="11"/>
      <c r="AA112" s="11"/>
      <c r="AB112" s="11"/>
      <c r="AC112" s="11"/>
      <c r="AE112" s="11"/>
      <c r="AF112" s="11"/>
      <c r="AG112" s="11"/>
      <c r="AH112" s="11"/>
      <c r="AI112" s="11"/>
      <c r="AJ112" s="11"/>
      <c r="AK112" s="11"/>
      <c r="AM112" s="11"/>
      <c r="AN112" s="11"/>
      <c r="AO112" s="11"/>
      <c r="AP112" s="11"/>
      <c r="AQ112" s="11"/>
      <c r="AR112" s="11"/>
      <c r="AS112" s="11"/>
      <c r="AT112" s="11"/>
      <c r="AU112" s="11"/>
      <c r="AV112" s="11"/>
      <c r="AW112" s="11"/>
      <c r="AX112" s="11"/>
      <c r="AY112" s="11"/>
      <c r="AZ112" s="11"/>
      <c r="BA112" s="11"/>
      <c r="BB112" s="11"/>
      <c r="BC112" s="11"/>
      <c r="BD112" s="11"/>
      <c r="BE112" s="11"/>
      <c r="BF112" s="11"/>
      <c r="BG112" s="11"/>
      <c r="BH112" s="11"/>
      <c r="BI112" s="11"/>
      <c r="BJ112" s="11"/>
      <c r="BK112" s="11"/>
    </row>
    <row r="113" spans="12:63" x14ac:dyDescent="0.25">
      <c r="L113" s="18">
        <v>57</v>
      </c>
      <c r="M113" t="e">
        <f>ABS(1-#REF!)</f>
        <v>#REF!</v>
      </c>
      <c r="N113">
        <f>IF(landings!$C65="22-24",$M113,0)</f>
        <v>0</v>
      </c>
      <c r="O113">
        <f>IF(landings!$C65="25-29,32",$M113,0)</f>
        <v>0</v>
      </c>
      <c r="P113">
        <f>IF(landings!$C65="30-31",$M113,0)</f>
        <v>0</v>
      </c>
      <c r="Q113">
        <f>IF(landings!$C65="k",$M113,0)</f>
        <v>0</v>
      </c>
      <c r="R113">
        <f>IF(landings!$C65="s",$M113,0)</f>
        <v>0</v>
      </c>
      <c r="S113">
        <f>IF(landings!$C65="n",$M113,0)</f>
        <v>0</v>
      </c>
      <c r="V113" s="30" t="s">
        <v>276</v>
      </c>
      <c r="W113" s="11"/>
      <c r="X113" s="11"/>
      <c r="Y113" s="11"/>
      <c r="Z113" s="11"/>
      <c r="AA113" s="11"/>
      <c r="AB113" s="11"/>
      <c r="AC113" s="11"/>
      <c r="AD113" s="57"/>
      <c r="AE113" s="11"/>
      <c r="AF113" s="11"/>
      <c r="AG113" s="21"/>
      <c r="AH113" s="21"/>
      <c r="AI113" s="21"/>
      <c r="AJ113" s="21"/>
      <c r="AK113" s="21"/>
      <c r="AL113" s="21"/>
      <c r="AM113" s="11"/>
      <c r="AN113" s="11"/>
      <c r="AO113" s="11"/>
      <c r="AP113" s="11"/>
      <c r="AQ113" s="11"/>
      <c r="AR113" s="11"/>
      <c r="AS113" s="11"/>
      <c r="AT113" s="11"/>
      <c r="AU113" s="11"/>
      <c r="AV113" s="11"/>
      <c r="AW113" s="11"/>
      <c r="AX113" s="11"/>
      <c r="AY113" s="11"/>
      <c r="AZ113" s="11"/>
      <c r="BA113" s="11"/>
      <c r="BB113" s="11"/>
      <c r="BC113" s="11"/>
      <c r="BD113" s="11"/>
      <c r="BE113" s="11"/>
      <c r="BF113" s="11"/>
      <c r="BG113" s="11"/>
      <c r="BH113" s="11"/>
      <c r="BI113" s="11"/>
      <c r="BJ113" s="11"/>
      <c r="BK113" s="11"/>
    </row>
    <row r="114" spans="12:63" x14ac:dyDescent="0.25">
      <c r="L114" s="18">
        <v>58</v>
      </c>
      <c r="M114" t="e">
        <f>ABS(1-#REF!)</f>
        <v>#REF!</v>
      </c>
      <c r="N114">
        <f>IF(landings!$C66="22-24",$M114,0)</f>
        <v>0</v>
      </c>
      <c r="O114">
        <f>IF(landings!$C66="25-29,32",$M114,0)</f>
        <v>0</v>
      </c>
      <c r="P114">
        <f>IF(landings!$C66="30-31",$M114,0)</f>
        <v>0</v>
      </c>
      <c r="Q114">
        <f>IF(landings!$C66="k",$M114,0)</f>
        <v>0</v>
      </c>
      <c r="R114">
        <f>IF(landings!$C66="s",$M114,0)</f>
        <v>0</v>
      </c>
      <c r="S114">
        <f>IF(landings!$C66="n",$M114,0)</f>
        <v>0</v>
      </c>
      <c r="W114" t="s">
        <v>164</v>
      </c>
      <c r="X114" t="s">
        <v>160</v>
      </c>
      <c r="Y114" s="42" t="s">
        <v>162</v>
      </c>
      <c r="Z114" s="42" t="s">
        <v>165</v>
      </c>
      <c r="AA114" s="42" t="s">
        <v>161</v>
      </c>
      <c r="AB114" s="42" t="s">
        <v>163</v>
      </c>
      <c r="AC114" s="11"/>
      <c r="AE114" s="11"/>
      <c r="AF114" s="11"/>
      <c r="AG114" s="63"/>
      <c r="AH114" s="63"/>
      <c r="AI114" s="63"/>
      <c r="AJ114" s="63"/>
      <c r="AK114" s="63"/>
      <c r="AL114" s="63"/>
      <c r="AM114" s="11"/>
      <c r="AN114" s="11"/>
      <c r="AO114" s="11"/>
      <c r="AP114" s="11"/>
      <c r="AQ114" s="11"/>
      <c r="AR114" s="11"/>
      <c r="AS114" s="11"/>
      <c r="AT114" s="11"/>
      <c r="AU114" s="11"/>
      <c r="AV114" s="11"/>
      <c r="AW114" s="11"/>
      <c r="AX114" s="11"/>
      <c r="AY114" s="11"/>
      <c r="AZ114" s="11"/>
      <c r="BA114" s="11"/>
      <c r="BB114" s="11"/>
      <c r="BC114" s="11"/>
      <c r="BD114" s="11"/>
      <c r="BE114" s="11"/>
      <c r="BF114" s="11"/>
      <c r="BG114" s="11"/>
      <c r="BH114" s="11"/>
      <c r="BI114" s="11"/>
      <c r="BJ114" s="11"/>
      <c r="BK114" s="11"/>
    </row>
    <row r="115" spans="12:63" x14ac:dyDescent="0.25">
      <c r="L115" s="18">
        <v>59</v>
      </c>
      <c r="M115" t="e">
        <f>ABS(1-#REF!)</f>
        <v>#REF!</v>
      </c>
      <c r="N115">
        <f>IF(landings!$C67="22-24",$M115,0)</f>
        <v>0</v>
      </c>
      <c r="O115">
        <f>IF(landings!$C67="25-29,32",$M115,0)</f>
        <v>0</v>
      </c>
      <c r="P115">
        <f>IF(landings!$C67="30-31",$M115,0)</f>
        <v>0</v>
      </c>
      <c r="Q115">
        <f>IF(landings!$C67="k",$M115,0)</f>
        <v>0</v>
      </c>
      <c r="R115">
        <f>IF(landings!$C67="s",$M115,0)</f>
        <v>0</v>
      </c>
      <c r="S115">
        <f>IF(landings!$C67="n",$M115,0)</f>
        <v>0</v>
      </c>
      <c r="V115" s="77" t="s">
        <v>1</v>
      </c>
      <c r="W115" s="11">
        <f>$W101</f>
        <v>0</v>
      </c>
      <c r="X115" s="11">
        <f>$W102</f>
        <v>0</v>
      </c>
      <c r="Y115" s="11">
        <f>$W103</f>
        <v>0</v>
      </c>
      <c r="Z115" s="11">
        <f>$W104</f>
        <v>0</v>
      </c>
      <c r="AA115" s="11">
        <f>$W105</f>
        <v>0</v>
      </c>
      <c r="AB115" s="11">
        <f>$W106</f>
        <v>0</v>
      </c>
      <c r="AC115" s="11"/>
      <c r="AE115" s="11"/>
      <c r="AF115" s="11"/>
      <c r="AG115" s="96"/>
      <c r="AH115" s="96"/>
      <c r="AI115" s="96"/>
      <c r="AJ115" s="96"/>
      <c r="AK115" s="96"/>
      <c r="AL115" s="96"/>
      <c r="AM115" s="11"/>
      <c r="AN115" s="11"/>
      <c r="AO115" s="11"/>
      <c r="AP115" s="11"/>
      <c r="AQ115" s="11"/>
      <c r="AR115" s="11"/>
      <c r="AS115" s="11"/>
      <c r="AT115" s="11"/>
      <c r="AU115" s="11"/>
      <c r="AV115" s="11"/>
      <c r="AW115" s="11"/>
      <c r="AX115" s="11"/>
      <c r="AY115" s="11"/>
      <c r="AZ115" s="11"/>
      <c r="BA115" s="11"/>
      <c r="BB115" s="11"/>
      <c r="BC115" s="11"/>
      <c r="BD115" s="11"/>
      <c r="BE115" s="11"/>
      <c r="BF115" s="11"/>
      <c r="BG115" s="11"/>
      <c r="BH115" s="11"/>
      <c r="BI115" s="11"/>
      <c r="BJ115" s="11"/>
      <c r="BK115" s="11"/>
    </row>
    <row r="116" spans="12:63" x14ac:dyDescent="0.25">
      <c r="L116" s="18">
        <v>60</v>
      </c>
      <c r="M116" t="e">
        <f>ABS(1-#REF!)</f>
        <v>#REF!</v>
      </c>
      <c r="N116">
        <f>IF(landings!$C68="22-24",$M116,0)</f>
        <v>0</v>
      </c>
      <c r="O116">
        <f>IF(landings!$C68="25-29,32",$M116,0)</f>
        <v>0</v>
      </c>
      <c r="P116">
        <f>IF(landings!$C68="30-31",$M116,0)</f>
        <v>0</v>
      </c>
      <c r="Q116">
        <f>IF(landings!$C68="k",$M116,0)</f>
        <v>0</v>
      </c>
      <c r="R116">
        <f>IF(landings!$C68="s",$M116,0)</f>
        <v>0</v>
      </c>
      <c r="S116">
        <f>IF(landings!$C68="n",$M116,0)</f>
        <v>0</v>
      </c>
      <c r="V116" s="121" t="s">
        <v>218</v>
      </c>
      <c r="W116" s="11">
        <f>$X101</f>
        <v>0</v>
      </c>
      <c r="X116" s="11">
        <f>$X102</f>
        <v>0</v>
      </c>
      <c r="Y116" s="11">
        <f>$X103</f>
        <v>0</v>
      </c>
      <c r="Z116" s="11">
        <f>$X104</f>
        <v>0</v>
      </c>
      <c r="AA116" s="11">
        <f>$X105</f>
        <v>0</v>
      </c>
      <c r="AB116" s="11">
        <f>$X106</f>
        <v>0</v>
      </c>
      <c r="AC116" s="11"/>
      <c r="AE116" s="11"/>
      <c r="AF116" s="11"/>
      <c r="AG116" s="96"/>
      <c r="AH116" s="96"/>
      <c r="AI116" s="96"/>
      <c r="AJ116" s="96"/>
      <c r="AK116" s="96"/>
      <c r="AL116" s="96"/>
      <c r="AM116" s="11"/>
      <c r="AN116" s="11"/>
      <c r="AO116" s="11"/>
      <c r="AP116" s="11"/>
      <c r="AQ116" s="11"/>
      <c r="AR116" s="11"/>
      <c r="AS116" s="11"/>
      <c r="AT116" s="11"/>
      <c r="AU116" s="11"/>
      <c r="AV116" s="11"/>
      <c r="AW116" s="11"/>
      <c r="AX116" s="11"/>
      <c r="AY116" s="11"/>
      <c r="AZ116" s="11"/>
      <c r="BA116" s="11"/>
      <c r="BB116" s="11"/>
      <c r="BC116" s="11"/>
      <c r="BD116" s="11"/>
      <c r="BE116" s="11"/>
      <c r="BF116" s="11"/>
      <c r="BG116" s="11"/>
      <c r="BH116" s="11"/>
      <c r="BI116" s="11"/>
      <c r="BJ116" s="11"/>
      <c r="BK116" s="11"/>
    </row>
    <row r="117" spans="12:63" x14ac:dyDescent="0.25">
      <c r="L117" s="18">
        <v>61</v>
      </c>
      <c r="M117" t="e">
        <f>ABS(1-#REF!)</f>
        <v>#REF!</v>
      </c>
      <c r="N117">
        <f>IF(landings!$C69="22-24",$M117,0)</f>
        <v>0</v>
      </c>
      <c r="O117">
        <f>IF(landings!$C69="25-29,32",$M117,0)</f>
        <v>0</v>
      </c>
      <c r="P117">
        <f>IF(landings!$C69="30-31",$M117,0)</f>
        <v>0</v>
      </c>
      <c r="Q117">
        <f>IF(landings!$C69="k",$M117,0)</f>
        <v>0</v>
      </c>
      <c r="R117">
        <f>IF(landings!$C69="s",$M117,0)</f>
        <v>0</v>
      </c>
      <c r="S117">
        <f>IF(landings!$C69="n",$M117,0)</f>
        <v>0</v>
      </c>
      <c r="V117" s="77" t="s">
        <v>2</v>
      </c>
      <c r="W117" s="11">
        <f>$Y101</f>
        <v>0</v>
      </c>
      <c r="X117" s="11">
        <f>$Y102</f>
        <v>0</v>
      </c>
      <c r="Y117" s="11">
        <f>$Y103</f>
        <v>0</v>
      </c>
      <c r="Z117" s="11">
        <f>$Y104</f>
        <v>0</v>
      </c>
      <c r="AA117" s="11">
        <f>$Y105</f>
        <v>0</v>
      </c>
      <c r="AB117" s="11">
        <f>$Y106</f>
        <v>0</v>
      </c>
      <c r="AC117" s="11"/>
      <c r="AE117" s="11"/>
      <c r="AF117" s="11"/>
      <c r="AG117" s="96"/>
      <c r="AH117" s="96"/>
      <c r="AI117" s="96"/>
      <c r="AJ117" s="96"/>
      <c r="AK117" s="96"/>
      <c r="AL117" s="96"/>
      <c r="AM117" s="11"/>
      <c r="AN117" s="11"/>
      <c r="AO117" s="11"/>
      <c r="AP117" s="11"/>
      <c r="AQ117" s="11"/>
      <c r="AR117" s="11"/>
      <c r="AS117" s="11"/>
      <c r="AT117" s="11"/>
      <c r="AU117" s="11"/>
      <c r="AV117" s="11"/>
      <c r="AW117" s="11"/>
      <c r="AX117" s="11"/>
      <c r="AY117" s="11"/>
      <c r="AZ117" s="11"/>
      <c r="BA117" s="11"/>
      <c r="BB117" s="11"/>
      <c r="BC117" s="11"/>
      <c r="BD117" s="11"/>
      <c r="BE117" s="11"/>
      <c r="BF117" s="11"/>
      <c r="BG117" s="11"/>
      <c r="BH117" s="11"/>
      <c r="BI117" s="11"/>
      <c r="BJ117" s="11"/>
      <c r="BK117" s="11"/>
    </row>
    <row r="118" spans="12:63" x14ac:dyDescent="0.25">
      <c r="L118" s="18">
        <v>62</v>
      </c>
      <c r="M118" t="e">
        <f>ABS(1-#REF!)</f>
        <v>#REF!</v>
      </c>
      <c r="N118">
        <f>IF(landings!$C70="22-24",$M118,0)</f>
        <v>0</v>
      </c>
      <c r="O118">
        <f>IF(landings!$C70="25-29,32",$M118,0)</f>
        <v>0</v>
      </c>
      <c r="P118">
        <f>IF(landings!$C70="30-31",$M118,0)</f>
        <v>0</v>
      </c>
      <c r="Q118">
        <f>IF(landings!$C70="k",$M118,0)</f>
        <v>0</v>
      </c>
      <c r="R118">
        <f>IF(landings!$C70="s",$M118,0)</f>
        <v>0</v>
      </c>
      <c r="S118">
        <f>IF(landings!$C70="n",$M118,0)</f>
        <v>0</v>
      </c>
      <c r="V118" s="121" t="s">
        <v>219</v>
      </c>
      <c r="W118" s="11">
        <f>$Z101</f>
        <v>0</v>
      </c>
      <c r="X118" s="11">
        <f>$Z102</f>
        <v>0</v>
      </c>
      <c r="Y118" s="11">
        <f>$Z103</f>
        <v>0</v>
      </c>
      <c r="Z118" s="11">
        <f>$Z104</f>
        <v>0</v>
      </c>
      <c r="AA118" s="11">
        <f>$Z105</f>
        <v>0</v>
      </c>
      <c r="AB118" s="11">
        <f>$Z106</f>
        <v>0</v>
      </c>
      <c r="AC118" s="11"/>
      <c r="AE118" s="11"/>
      <c r="AF118" s="11"/>
      <c r="AG118" s="96"/>
      <c r="AH118" s="96"/>
      <c r="AI118" s="96"/>
      <c r="AJ118" s="96"/>
      <c r="AK118" s="96"/>
      <c r="AL118" s="96"/>
      <c r="AM118" s="11"/>
      <c r="AN118" s="11"/>
      <c r="AO118" s="11"/>
      <c r="AP118" s="11"/>
      <c r="AQ118" s="11"/>
      <c r="AR118" s="11"/>
      <c r="AS118" s="11"/>
      <c r="AT118" s="11"/>
      <c r="AU118" s="11"/>
      <c r="AV118" s="11"/>
      <c r="AW118" s="11"/>
      <c r="AX118" s="11"/>
      <c r="AY118" s="11"/>
      <c r="AZ118" s="11"/>
      <c r="BA118" s="11"/>
      <c r="BB118" s="11"/>
      <c r="BC118" s="11"/>
      <c r="BD118" s="11"/>
      <c r="BE118" s="11"/>
      <c r="BF118" s="11"/>
      <c r="BG118" s="11"/>
      <c r="BH118" s="11"/>
      <c r="BI118" s="11"/>
      <c r="BJ118" s="11"/>
      <c r="BK118" s="11"/>
    </row>
    <row r="119" spans="12:63" x14ac:dyDescent="0.25">
      <c r="L119" s="18">
        <v>63</v>
      </c>
      <c r="M119" t="e">
        <f>ABS(1-#REF!)</f>
        <v>#REF!</v>
      </c>
      <c r="N119">
        <f>IF(landings!$C71="22-24",$M119,0)</f>
        <v>0</v>
      </c>
      <c r="O119">
        <f>IF(landings!$C71="25-29,32",$M119,0)</f>
        <v>0</v>
      </c>
      <c r="P119">
        <f>IF(landings!$C71="30-31",$M119,0)</f>
        <v>0</v>
      </c>
      <c r="Q119">
        <f>IF(landings!$C71="k",$M119,0)</f>
        <v>0</v>
      </c>
      <c r="R119">
        <f>IF(landings!$C71="s",$M119,0)</f>
        <v>0</v>
      </c>
      <c r="S119">
        <f>IF(landings!$C71="n",$M119,0)</f>
        <v>0</v>
      </c>
      <c r="V119" s="77" t="s">
        <v>168</v>
      </c>
      <c r="W119" s="11">
        <f>$AA101</f>
        <v>0</v>
      </c>
      <c r="X119" s="11">
        <f>$AA102</f>
        <v>0</v>
      </c>
      <c r="Y119" s="11">
        <f>$AA103</f>
        <v>0</v>
      </c>
      <c r="Z119" s="11">
        <f>$AA104</f>
        <v>0</v>
      </c>
      <c r="AA119" s="11">
        <f>$AA105</f>
        <v>0</v>
      </c>
      <c r="AB119" s="11">
        <f>$AA106</f>
        <v>0</v>
      </c>
      <c r="AC119" s="11"/>
      <c r="AE119" s="11"/>
      <c r="AF119" s="11"/>
      <c r="AG119" s="96"/>
      <c r="AH119" s="96"/>
      <c r="AI119" s="96"/>
      <c r="AJ119" s="96"/>
      <c r="AK119" s="96"/>
      <c r="AL119" s="96"/>
      <c r="AM119" s="11"/>
      <c r="AN119" s="11"/>
      <c r="AO119" s="11"/>
      <c r="AP119" s="11"/>
      <c r="AQ119" s="11"/>
      <c r="AR119" s="11"/>
      <c r="AS119" s="11"/>
      <c r="AT119" s="11"/>
      <c r="AU119" s="11"/>
      <c r="AV119" s="11"/>
      <c r="AW119" s="11"/>
      <c r="AX119" s="11"/>
      <c r="AY119" s="11"/>
      <c r="AZ119" s="11"/>
      <c r="BA119" s="11"/>
      <c r="BB119" s="11"/>
      <c r="BC119" s="11"/>
      <c r="BD119" s="11"/>
      <c r="BE119" s="11"/>
      <c r="BF119" s="11"/>
      <c r="BG119" s="11"/>
      <c r="BH119" s="11"/>
      <c r="BI119" s="11"/>
      <c r="BJ119" s="11"/>
      <c r="BK119" s="11"/>
    </row>
    <row r="120" spans="12:63" x14ac:dyDescent="0.25">
      <c r="L120" s="18">
        <v>64</v>
      </c>
      <c r="M120" t="e">
        <f>ABS(1-#REF!)</f>
        <v>#REF!</v>
      </c>
      <c r="N120">
        <f>IF(landings!$C72="22-24",$M120,0)</f>
        <v>0</v>
      </c>
      <c r="O120">
        <f>IF(landings!$C72="25-29,32",$M120,0)</f>
        <v>0</v>
      </c>
      <c r="P120">
        <f>IF(landings!$C72="30-31",$M120,0)</f>
        <v>0</v>
      </c>
      <c r="Q120">
        <f>IF(landings!$C72="k",$M120,0)</f>
        <v>0</v>
      </c>
      <c r="R120">
        <f>IF(landings!$C72="s",$M120,0)</f>
        <v>0</v>
      </c>
      <c r="S120">
        <f>IF(landings!$C72="n",$M120,0)</f>
        <v>0</v>
      </c>
      <c r="V120" s="77" t="s">
        <v>94</v>
      </c>
      <c r="W120" s="11">
        <f>$AB101</f>
        <v>0</v>
      </c>
      <c r="X120" s="11">
        <f>$AB102</f>
        <v>0</v>
      </c>
      <c r="Y120" s="11">
        <f>$AB103</f>
        <v>0</v>
      </c>
      <c r="Z120" s="11">
        <f>$AB104</f>
        <v>0</v>
      </c>
      <c r="AA120" s="11">
        <f>$AB105</f>
        <v>0</v>
      </c>
      <c r="AB120" s="11">
        <f>$AB106</f>
        <v>0</v>
      </c>
      <c r="AC120" s="11"/>
      <c r="AE120" s="11"/>
      <c r="AF120" s="11"/>
      <c r="AG120" s="96"/>
      <c r="AH120" s="96"/>
      <c r="AI120" s="96"/>
      <c r="AJ120" s="96"/>
      <c r="AK120" s="96"/>
      <c r="AL120" s="96"/>
      <c r="AM120" s="11"/>
      <c r="AN120" s="11"/>
      <c r="AO120" s="11"/>
      <c r="AP120" s="11"/>
      <c r="AQ120" s="11"/>
      <c r="AR120" s="11"/>
      <c r="AS120" s="11"/>
      <c r="AT120" s="11"/>
      <c r="AU120" s="11"/>
      <c r="AV120" s="11"/>
      <c r="AW120" s="11"/>
      <c r="AX120" s="11"/>
      <c r="AY120" s="11"/>
      <c r="AZ120" s="11"/>
      <c r="BA120" s="11"/>
      <c r="BB120" s="11"/>
      <c r="BC120" s="11"/>
      <c r="BD120" s="11"/>
      <c r="BE120" s="11"/>
      <c r="BF120" s="11"/>
      <c r="BG120" s="11"/>
      <c r="BH120" s="11"/>
      <c r="BI120" s="11"/>
      <c r="BJ120" s="11"/>
      <c r="BK120" s="11"/>
    </row>
    <row r="121" spans="12:63" x14ac:dyDescent="0.25">
      <c r="L121" s="18">
        <v>65</v>
      </c>
      <c r="M121" t="e">
        <f>ABS(1-#REF!)</f>
        <v>#REF!</v>
      </c>
      <c r="N121">
        <f>IF(landings!$C73="22-24",$M121,0)</f>
        <v>0</v>
      </c>
      <c r="O121">
        <f>IF(landings!$C73="25-29,32",$M121,0)</f>
        <v>0</v>
      </c>
      <c r="P121">
        <f>IF(landings!$C73="30-31",$M121,0)</f>
        <v>0</v>
      </c>
      <c r="Q121">
        <f>IF(landings!$C73="k",$M121,0)</f>
        <v>0</v>
      </c>
      <c r="R121">
        <f>IF(landings!$C73="s",$M121,0)</f>
        <v>0</v>
      </c>
      <c r="S121">
        <f>IF(landings!$C73="n",$M121,0)</f>
        <v>0</v>
      </c>
      <c r="V121" s="121" t="s">
        <v>221</v>
      </c>
      <c r="W121" s="11">
        <f>$AC101</f>
        <v>0</v>
      </c>
      <c r="X121" s="11">
        <f>$AC102</f>
        <v>0</v>
      </c>
      <c r="Y121" s="11">
        <f>$AC103</f>
        <v>0</v>
      </c>
      <c r="Z121" s="11">
        <f>$AC104</f>
        <v>0</v>
      </c>
      <c r="AA121" s="11">
        <f>$AC105</f>
        <v>0</v>
      </c>
      <c r="AB121" s="11">
        <f>$AC106</f>
        <v>0</v>
      </c>
      <c r="AC121" s="11"/>
      <c r="AE121" s="11"/>
      <c r="AF121" s="11"/>
      <c r="AG121" s="96"/>
      <c r="AH121" s="96"/>
      <c r="AI121" s="96"/>
      <c r="AJ121" s="96"/>
      <c r="AK121" s="96"/>
      <c r="AL121" s="96"/>
      <c r="AM121" s="11"/>
      <c r="AN121" s="11"/>
      <c r="AO121" s="11"/>
      <c r="AP121" s="11"/>
      <c r="AQ121" s="11"/>
      <c r="AR121" s="11"/>
      <c r="AS121" s="11"/>
      <c r="AT121" s="11"/>
      <c r="AU121" s="11"/>
      <c r="AV121" s="11"/>
      <c r="AW121" s="11"/>
      <c r="AX121" s="11"/>
      <c r="AY121" s="11"/>
      <c r="AZ121" s="11"/>
      <c r="BA121" s="11"/>
      <c r="BB121" s="11"/>
      <c r="BC121" s="11"/>
      <c r="BD121" s="11"/>
      <c r="BE121" s="11"/>
      <c r="BF121" s="11"/>
      <c r="BG121" s="11"/>
      <c r="BH121" s="11"/>
      <c r="BI121" s="11"/>
      <c r="BJ121" s="11"/>
      <c r="BK121" s="11"/>
    </row>
    <row r="122" spans="12:63" x14ac:dyDescent="0.25">
      <c r="L122" s="18">
        <v>66</v>
      </c>
      <c r="M122" t="e">
        <f>ABS(1-#REF!)</f>
        <v>#REF!</v>
      </c>
      <c r="N122">
        <f>IF(landings!$C74="22-24",$M122,0)</f>
        <v>0</v>
      </c>
      <c r="O122">
        <f>IF(landings!$C74="25-29,32",$M122,0)</f>
        <v>0</v>
      </c>
      <c r="P122">
        <f>IF(landings!$C74="30-31",$M122,0)</f>
        <v>0</v>
      </c>
      <c r="Q122">
        <f>IF(landings!$C74="k",$M122,0)</f>
        <v>0</v>
      </c>
      <c r="R122">
        <f>IF(landings!$C74="s",$M122,0)</f>
        <v>0</v>
      </c>
      <c r="S122">
        <f>IF(landings!$C74="n",$M122,0)</f>
        <v>0</v>
      </c>
      <c r="V122" s="121" t="s">
        <v>220</v>
      </c>
      <c r="W122" s="11">
        <f>$AD101</f>
        <v>0</v>
      </c>
      <c r="X122" s="11">
        <f>$AD102</f>
        <v>0</v>
      </c>
      <c r="Y122" s="11">
        <f>$AD103</f>
        <v>0</v>
      </c>
      <c r="Z122" s="11">
        <f>$AD104</f>
        <v>0</v>
      </c>
      <c r="AA122" s="11">
        <f>$AD105</f>
        <v>0</v>
      </c>
      <c r="AB122" s="11">
        <f>$AD106</f>
        <v>0</v>
      </c>
      <c r="AC122" s="11"/>
      <c r="AE122" s="11"/>
      <c r="AF122" s="11"/>
      <c r="AG122" s="96"/>
      <c r="AH122" s="96"/>
      <c r="AI122" s="96"/>
      <c r="AJ122" s="96"/>
      <c r="AK122" s="96"/>
      <c r="AL122" s="96"/>
      <c r="AM122" s="11"/>
      <c r="AN122" s="11"/>
      <c r="AO122" s="11"/>
      <c r="AP122" s="11"/>
      <c r="AQ122" s="11"/>
      <c r="AR122" s="11"/>
      <c r="AS122" s="11"/>
      <c r="AT122" s="11"/>
      <c r="AU122" s="11"/>
      <c r="AV122" s="11"/>
      <c r="AW122" s="11"/>
      <c r="AX122" s="11"/>
      <c r="AY122" s="11"/>
      <c r="AZ122" s="11"/>
      <c r="BA122" s="11"/>
      <c r="BB122" s="11"/>
      <c r="BC122" s="11"/>
      <c r="BD122" s="11"/>
      <c r="BE122" s="11"/>
      <c r="BF122" s="11"/>
      <c r="BG122" s="11"/>
      <c r="BH122" s="11"/>
      <c r="BI122" s="11"/>
      <c r="BJ122" s="11"/>
      <c r="BK122" s="11"/>
    </row>
    <row r="123" spans="12:63" x14ac:dyDescent="0.25">
      <c r="L123" s="18">
        <v>67</v>
      </c>
      <c r="M123" t="e">
        <f>ABS(1-#REF!)</f>
        <v>#REF!</v>
      </c>
      <c r="N123">
        <f>IF(landings!$C75="22-24",$M123,0)</f>
        <v>0</v>
      </c>
      <c r="O123">
        <f>IF(landings!$C75="25-29,32",$M123,0)</f>
        <v>0</v>
      </c>
      <c r="P123">
        <f>IF(landings!$C75="30-31",$M123,0)</f>
        <v>0</v>
      </c>
      <c r="Q123">
        <f>IF(landings!$C75="k",$M123,0)</f>
        <v>0</v>
      </c>
      <c r="R123">
        <f>IF(landings!$C75="s",$M123,0)</f>
        <v>0</v>
      </c>
      <c r="S123">
        <f>IF(landings!$C75="n",$M123,0)</f>
        <v>0</v>
      </c>
      <c r="V123" s="121" t="s">
        <v>222</v>
      </c>
      <c r="W123" s="11">
        <f>$AE101</f>
        <v>0</v>
      </c>
      <c r="X123" s="11">
        <f>$AE102</f>
        <v>0</v>
      </c>
      <c r="Y123" s="11">
        <f>$AE103</f>
        <v>0</v>
      </c>
      <c r="Z123" s="11">
        <f>$AE104</f>
        <v>0</v>
      </c>
      <c r="AA123" s="11">
        <f>$AE105</f>
        <v>0</v>
      </c>
      <c r="AB123" s="11">
        <f>$AE106</f>
        <v>0</v>
      </c>
      <c r="AE123" s="11"/>
      <c r="AG123" s="96"/>
      <c r="AH123" s="96"/>
      <c r="AI123" s="96"/>
      <c r="AJ123" s="96"/>
      <c r="AK123" s="96"/>
      <c r="AL123" s="96"/>
    </row>
    <row r="124" spans="12:63" x14ac:dyDescent="0.25">
      <c r="L124" s="18">
        <v>68</v>
      </c>
      <c r="M124" t="e">
        <f>ABS(1-#REF!)</f>
        <v>#REF!</v>
      </c>
      <c r="N124">
        <f>IF(landings!$C76="22-24",$M124,0)</f>
        <v>0</v>
      </c>
      <c r="O124">
        <f>IF(landings!$C76="25-29,32",$M124,0)</f>
        <v>0</v>
      </c>
      <c r="P124">
        <f>IF(landings!$C76="30-31",$M124,0)</f>
        <v>0</v>
      </c>
      <c r="Q124">
        <f>IF(landings!$C76="k",$M124,0)</f>
        <v>0</v>
      </c>
      <c r="R124">
        <f>IF(landings!$C76="s",$M124,0)</f>
        <v>0</v>
      </c>
      <c r="S124">
        <f>IF(landings!$C76="n",$M124,0)</f>
        <v>0</v>
      </c>
      <c r="V124" s="121" t="s">
        <v>223</v>
      </c>
      <c r="W124" s="11">
        <f>$AF101</f>
        <v>0</v>
      </c>
      <c r="X124" s="11">
        <f>$AF102</f>
        <v>0</v>
      </c>
      <c r="Y124" s="11">
        <f>$AF103</f>
        <v>0</v>
      </c>
      <c r="Z124" s="11">
        <f>$AF104</f>
        <v>0</v>
      </c>
      <c r="AA124" s="11">
        <f>$AF105</f>
        <v>0</v>
      </c>
      <c r="AB124" s="11">
        <f>$AF106</f>
        <v>0</v>
      </c>
      <c r="AE124" s="11"/>
      <c r="AG124" s="96"/>
      <c r="AH124" s="96"/>
      <c r="AI124" s="96"/>
      <c r="AJ124" s="96"/>
      <c r="AK124" s="96"/>
      <c r="AL124" s="96"/>
    </row>
    <row r="125" spans="12:63" x14ac:dyDescent="0.25">
      <c r="L125" s="18">
        <v>69</v>
      </c>
      <c r="M125" t="e">
        <f>ABS(1-#REF!)</f>
        <v>#REF!</v>
      </c>
      <c r="N125">
        <f>IF(landings!$C77="22-24",$M125,0)</f>
        <v>0</v>
      </c>
      <c r="O125">
        <f>IF(landings!$C77="25-29,32",$M125,0)</f>
        <v>0</v>
      </c>
      <c r="P125">
        <f>IF(landings!$C77="30-31",$M125,0)</f>
        <v>0</v>
      </c>
      <c r="Q125">
        <f>IF(landings!$C77="k",$M125,0)</f>
        <v>0</v>
      </c>
      <c r="R125" t="e">
        <f>IF(landings!$C77="s",$M125,0)</f>
        <v>#REF!</v>
      </c>
      <c r="S125">
        <f>IF(landings!$C77="n",$M125,0)</f>
        <v>0</v>
      </c>
      <c r="V125" s="77" t="s">
        <v>3</v>
      </c>
      <c r="W125" s="11">
        <f>$AG101</f>
        <v>0</v>
      </c>
      <c r="X125" s="11">
        <f>$AG102</f>
        <v>0</v>
      </c>
      <c r="Y125" s="11">
        <f>$AG103</f>
        <v>0</v>
      </c>
      <c r="Z125" s="11">
        <f>$AG104</f>
        <v>0</v>
      </c>
      <c r="AA125" s="11">
        <f>$AG105</f>
        <v>0</v>
      </c>
      <c r="AB125" s="11">
        <f>$AG106</f>
        <v>0</v>
      </c>
      <c r="AE125" s="11"/>
      <c r="AG125" s="96"/>
      <c r="AH125" s="96"/>
      <c r="AI125" s="96"/>
      <c r="AJ125" s="96"/>
      <c r="AK125" s="96"/>
      <c r="AL125" s="96"/>
    </row>
    <row r="126" spans="12:63" x14ac:dyDescent="0.25">
      <c r="L126" s="18">
        <v>70</v>
      </c>
      <c r="M126" t="e">
        <f>ABS(1-#REF!)</f>
        <v>#REF!</v>
      </c>
      <c r="N126">
        <f>IF(landings!$C78="22-24",$M126,0)</f>
        <v>0</v>
      </c>
      <c r="O126">
        <f>IF(landings!$C78="25-29,32",$M126,0)</f>
        <v>0</v>
      </c>
      <c r="P126">
        <f>IF(landings!$C78="30-31",$M126,0)</f>
        <v>0</v>
      </c>
      <c r="Q126">
        <f>IF(landings!$C78="k",$M126,0)</f>
        <v>0</v>
      </c>
      <c r="R126" t="e">
        <f>IF(landings!$C78="s",$M126,0)</f>
        <v>#REF!</v>
      </c>
      <c r="S126">
        <f>IF(landings!$C78="n",$M126,0)</f>
        <v>0</v>
      </c>
      <c r="V126" s="121" t="s">
        <v>356</v>
      </c>
      <c r="W126" s="11">
        <f>$AH101</f>
        <v>0</v>
      </c>
      <c r="X126" s="11">
        <f>$AH102</f>
        <v>0</v>
      </c>
      <c r="Y126" s="11">
        <f>$AH103</f>
        <v>0</v>
      </c>
      <c r="Z126" s="11">
        <f>$AH104+AH105</f>
        <v>0</v>
      </c>
      <c r="AA126" s="11">
        <f>$AH104+AH105</f>
        <v>0</v>
      </c>
      <c r="AB126" s="11">
        <f>$AH106</f>
        <v>0</v>
      </c>
      <c r="AD126" s="57"/>
      <c r="AE126" s="11"/>
      <c r="AG126" s="96"/>
      <c r="AH126" s="96"/>
      <c r="AI126" s="96"/>
      <c r="AJ126" s="96"/>
      <c r="AK126" s="96"/>
      <c r="AL126" s="96"/>
    </row>
    <row r="127" spans="12:63" x14ac:dyDescent="0.25">
      <c r="L127" s="18">
        <v>71</v>
      </c>
      <c r="M127" t="e">
        <f>ABS(1-#REF!)</f>
        <v>#REF!</v>
      </c>
      <c r="N127">
        <f>IF(landings!$C79="22-24",$M127,0)</f>
        <v>0</v>
      </c>
      <c r="O127">
        <f>IF(landings!$C79="25-29,32",$M127,0)</f>
        <v>0</v>
      </c>
      <c r="P127">
        <f>IF(landings!$C79="30-31",$M127,0)</f>
        <v>0</v>
      </c>
      <c r="Q127">
        <f>IF(landings!$C79="k",$M127,0)</f>
        <v>0</v>
      </c>
      <c r="R127" t="e">
        <f>IF(landings!$C79="s",$M127,0)</f>
        <v>#REF!</v>
      </c>
      <c r="S127">
        <f>IF(landings!$C79="n",$M127,0)</f>
        <v>0</v>
      </c>
      <c r="V127" s="121" t="s">
        <v>357</v>
      </c>
      <c r="W127" s="11">
        <f>$AI101</f>
        <v>0</v>
      </c>
      <c r="X127" s="11">
        <f>$AI102</f>
        <v>0</v>
      </c>
      <c r="Y127" s="11">
        <f>$AI103</f>
        <v>0</v>
      </c>
      <c r="Z127" s="11">
        <f>$AI104</f>
        <v>0</v>
      </c>
      <c r="AA127" s="11">
        <f>$AI105</f>
        <v>0</v>
      </c>
      <c r="AB127" s="11">
        <f>$AI106</f>
        <v>0</v>
      </c>
      <c r="AE127" s="11"/>
      <c r="AG127" s="96"/>
      <c r="AH127" s="96"/>
      <c r="AI127" s="96"/>
      <c r="AJ127" s="96"/>
      <c r="AK127" s="96"/>
      <c r="AL127" s="96"/>
    </row>
    <row r="128" spans="12:63" x14ac:dyDescent="0.25">
      <c r="L128" s="18">
        <v>72</v>
      </c>
      <c r="M128" t="e">
        <f>ABS(1-#REF!)</f>
        <v>#REF!</v>
      </c>
      <c r="N128">
        <f>IF(landings!$C80="22-24",$M128,0)</f>
        <v>0</v>
      </c>
      <c r="O128">
        <f>IF(landings!$C80="25-29,32",$M128,0)</f>
        <v>0</v>
      </c>
      <c r="P128">
        <f>IF(landings!$C80="30-31",$M128,0)</f>
        <v>0</v>
      </c>
      <c r="Q128">
        <f>IF(landings!$C80="k",$M128,0)</f>
        <v>0</v>
      </c>
      <c r="R128" t="e">
        <f>IF(landings!$C80="s",$M128,0)</f>
        <v>#REF!</v>
      </c>
      <c r="S128">
        <f>IF(landings!$C80="n",$M128,0)</f>
        <v>0</v>
      </c>
      <c r="V128" s="121" t="s">
        <v>358</v>
      </c>
      <c r="W128" s="11">
        <f>$AJ101</f>
        <v>0</v>
      </c>
      <c r="X128" s="11">
        <f>$AJ102</f>
        <v>0</v>
      </c>
      <c r="Y128" s="11">
        <f>$AJ103</f>
        <v>0</v>
      </c>
      <c r="Z128" s="11">
        <f>$AJ104</f>
        <v>0</v>
      </c>
      <c r="AA128" s="11">
        <f>$AJ105</f>
        <v>0</v>
      </c>
      <c r="AB128" s="11">
        <f>$AJ106</f>
        <v>0</v>
      </c>
      <c r="AE128" s="11"/>
      <c r="AG128" s="96"/>
      <c r="AH128" s="96"/>
      <c r="AI128" s="96"/>
      <c r="AJ128" s="96"/>
      <c r="AK128" s="96"/>
      <c r="AL128" s="96"/>
    </row>
    <row r="129" spans="12:38" x14ac:dyDescent="0.25">
      <c r="L129" s="18">
        <v>73</v>
      </c>
      <c r="M129" t="e">
        <f>ABS(1-#REF!)</f>
        <v>#REF!</v>
      </c>
      <c r="N129">
        <f>IF(landings!$C81="22-24",$M129,0)</f>
        <v>0</v>
      </c>
      <c r="O129">
        <f>IF(landings!$C81="25-29,32",$M129,0)</f>
        <v>0</v>
      </c>
      <c r="P129">
        <f>IF(landings!$C81="30-31",$M129,0)</f>
        <v>0</v>
      </c>
      <c r="Q129">
        <f>IF(landings!$C81="k",$M129,0)</f>
        <v>0</v>
      </c>
      <c r="R129" t="e">
        <f>IF(landings!$C81="s",$M129,0)</f>
        <v>#REF!</v>
      </c>
      <c r="S129">
        <f>IF(landings!$C81="n",$M129,0)</f>
        <v>0</v>
      </c>
      <c r="V129" s="77" t="s">
        <v>4</v>
      </c>
      <c r="W129" s="11">
        <f>$AK101</f>
        <v>0</v>
      </c>
      <c r="X129" s="11">
        <f>$AK102</f>
        <v>0</v>
      </c>
      <c r="Y129" s="11">
        <f>$AK103</f>
        <v>0</v>
      </c>
      <c r="Z129" s="11">
        <f>$AK104+AK105</f>
        <v>0</v>
      </c>
      <c r="AA129" s="11">
        <f>$AK104+AK105</f>
        <v>0</v>
      </c>
      <c r="AB129" s="11">
        <f>$AK106</f>
        <v>0</v>
      </c>
      <c r="AD129" s="57"/>
      <c r="AE129" s="11"/>
      <c r="AG129" s="96"/>
      <c r="AH129" s="96"/>
      <c r="AI129" s="96"/>
      <c r="AJ129" s="96"/>
      <c r="AK129" s="96"/>
      <c r="AL129" s="96"/>
    </row>
    <row r="130" spans="12:38" x14ac:dyDescent="0.25">
      <c r="L130" s="18">
        <v>74</v>
      </c>
      <c r="M130" t="e">
        <f>ABS(1-#REF!)</f>
        <v>#REF!</v>
      </c>
      <c r="N130">
        <f>IF(landings!$C82="22-24",$M130,0)</f>
        <v>0</v>
      </c>
      <c r="O130">
        <f>IF(landings!$C82="25-29,32",$M130,0)</f>
        <v>0</v>
      </c>
      <c r="P130">
        <f>IF(landings!$C82="30-31",$M130,0)</f>
        <v>0</v>
      </c>
      <c r="Q130">
        <f>IF(landings!$C82="k",$M130,0)</f>
        <v>0</v>
      </c>
      <c r="R130">
        <f>IF(landings!$C82="s",$M130,0)</f>
        <v>0</v>
      </c>
      <c r="S130">
        <f>IF(landings!$C82="n",$M130,0)</f>
        <v>0</v>
      </c>
      <c r="V130" s="77" t="s">
        <v>173</v>
      </c>
      <c r="W130" s="11">
        <f>$AL101</f>
        <v>0</v>
      </c>
      <c r="X130" s="11">
        <f>$AL102</f>
        <v>0</v>
      </c>
      <c r="Y130" s="11">
        <f>$AL103</f>
        <v>0</v>
      </c>
      <c r="Z130" s="11">
        <f>$AL104+$AL105</f>
        <v>0</v>
      </c>
      <c r="AA130" s="11">
        <f>$AL104+$AL105</f>
        <v>0</v>
      </c>
      <c r="AB130" s="11">
        <f>$AL106</f>
        <v>0</v>
      </c>
      <c r="AD130" s="57"/>
      <c r="AE130" s="11"/>
      <c r="AG130" s="96"/>
      <c r="AH130" s="96"/>
      <c r="AI130" s="96"/>
      <c r="AJ130" s="96"/>
      <c r="AK130" s="96"/>
      <c r="AL130" s="96"/>
    </row>
    <row r="131" spans="12:38" x14ac:dyDescent="0.25">
      <c r="L131" s="18">
        <v>75</v>
      </c>
      <c r="M131" t="e">
        <f>ABS(1-#REF!)</f>
        <v>#REF!</v>
      </c>
      <c r="N131">
        <f>IF(landings!$C83="22-24",$M131,0)</f>
        <v>0</v>
      </c>
      <c r="O131">
        <f>IF(landings!$C83="25-29,32",$M131,0)</f>
        <v>0</v>
      </c>
      <c r="P131">
        <f>IF(landings!$C83="30-31",$M131,0)</f>
        <v>0</v>
      </c>
      <c r="Q131">
        <f>IF(landings!$C83="k",$M131,0)</f>
        <v>0</v>
      </c>
      <c r="R131">
        <f>IF(landings!$C83="s",$M131,0)</f>
        <v>0</v>
      </c>
      <c r="S131">
        <f>IF(landings!$C83="n",$M131,0)</f>
        <v>0</v>
      </c>
      <c r="V131" s="77" t="s">
        <v>5</v>
      </c>
      <c r="W131" s="11">
        <f>$AM101</f>
        <v>0</v>
      </c>
      <c r="X131" s="11">
        <f>$AM102</f>
        <v>0</v>
      </c>
      <c r="Y131" s="11">
        <f>$AM103</f>
        <v>0</v>
      </c>
      <c r="Z131" s="11">
        <f>$AM104</f>
        <v>0</v>
      </c>
      <c r="AA131" s="11">
        <f>$AM105</f>
        <v>0</v>
      </c>
      <c r="AB131" s="11">
        <f>$AM106</f>
        <v>0</v>
      </c>
      <c r="AE131" s="11"/>
      <c r="AG131" s="96"/>
      <c r="AH131" s="96"/>
      <c r="AI131" s="96"/>
      <c r="AJ131" s="96"/>
      <c r="AK131" s="96"/>
      <c r="AL131" s="96"/>
    </row>
    <row r="132" spans="12:38" x14ac:dyDescent="0.25">
      <c r="L132" s="18">
        <v>76</v>
      </c>
      <c r="M132" t="e">
        <f>ABS(1-#REF!)</f>
        <v>#REF!</v>
      </c>
      <c r="N132">
        <f>IF(landings!$C84="22-24",$M132,0)</f>
        <v>0</v>
      </c>
      <c r="O132">
        <f>IF(landings!$C84="25-29,32",$M132,0)</f>
        <v>0</v>
      </c>
      <c r="P132">
        <f>IF(landings!$C84="30-31",$M132,0)</f>
        <v>0</v>
      </c>
      <c r="Q132">
        <f>IF(landings!$C84="k",$M132,0)</f>
        <v>0</v>
      </c>
      <c r="R132">
        <f>IF(landings!$C84="s",$M132,0)</f>
        <v>0</v>
      </c>
      <c r="S132">
        <f>IF(landings!$C84="n",$M132,0)</f>
        <v>0</v>
      </c>
      <c r="V132" s="77" t="s">
        <v>6</v>
      </c>
      <c r="W132" s="11">
        <f>$AN103+$AN102+$AN101</f>
        <v>0</v>
      </c>
      <c r="X132" s="11">
        <f>$AN103+$AN102+$AN101</f>
        <v>0</v>
      </c>
      <c r="Y132" s="11">
        <f>$AN103+$AN102+$AN101</f>
        <v>0</v>
      </c>
      <c r="Z132" s="11">
        <f>$AN104</f>
        <v>0</v>
      </c>
      <c r="AA132" s="11">
        <f>$AN105</f>
        <v>0</v>
      </c>
      <c r="AB132" s="11">
        <f>$AN106</f>
        <v>0</v>
      </c>
      <c r="AD132" s="57"/>
      <c r="AE132" s="11"/>
      <c r="AG132" s="96"/>
      <c r="AH132" s="96"/>
      <c r="AI132" s="96"/>
      <c r="AJ132" s="96"/>
      <c r="AK132" s="96"/>
      <c r="AL132" s="96"/>
    </row>
    <row r="133" spans="12:38" x14ac:dyDescent="0.25">
      <c r="L133" s="18">
        <v>77</v>
      </c>
      <c r="M133" t="e">
        <f>ABS(1-#REF!)</f>
        <v>#REF!</v>
      </c>
      <c r="N133">
        <f>IF(landings!$C85="22-24",$M133,0)</f>
        <v>0</v>
      </c>
      <c r="O133">
        <f>IF(landings!$C85="25-29,32",$M133,0)</f>
        <v>0</v>
      </c>
      <c r="P133">
        <f>IF(landings!$C85="30-31",$M133,0)</f>
        <v>0</v>
      </c>
      <c r="Q133">
        <f>IF(landings!$C85="k",$M133,0)</f>
        <v>0</v>
      </c>
      <c r="R133">
        <f>IF(landings!$C85="s",$M133,0)</f>
        <v>0</v>
      </c>
      <c r="S133">
        <f>IF(landings!$C85="n",$M133,0)</f>
        <v>0</v>
      </c>
      <c r="V133" s="121" t="s">
        <v>224</v>
      </c>
      <c r="W133" s="11">
        <f>$AO101</f>
        <v>0</v>
      </c>
      <c r="X133" s="11">
        <f>$AO102</f>
        <v>0</v>
      </c>
      <c r="Y133" s="11">
        <f>$AO103</f>
        <v>0</v>
      </c>
      <c r="Z133" s="11">
        <f>$AO104</f>
        <v>0</v>
      </c>
      <c r="AA133" s="11">
        <f>$AO105</f>
        <v>0</v>
      </c>
      <c r="AB133" s="11">
        <f>$AO106</f>
        <v>0</v>
      </c>
      <c r="AE133" s="11"/>
      <c r="AG133" s="96"/>
      <c r="AH133" s="96"/>
      <c r="AI133" s="96"/>
      <c r="AJ133" s="96"/>
      <c r="AK133" s="96"/>
      <c r="AL133" s="96"/>
    </row>
    <row r="134" spans="12:38" x14ac:dyDescent="0.25">
      <c r="L134" s="18">
        <v>78</v>
      </c>
      <c r="M134" t="e">
        <f>ABS(1-#REF!)</f>
        <v>#REF!</v>
      </c>
      <c r="N134">
        <f>IF(landings!$C86="22-24",$M134,0)</f>
        <v>0</v>
      </c>
      <c r="O134">
        <f>IF(landings!$C86="25-29,32",$M134,0)</f>
        <v>0</v>
      </c>
      <c r="P134">
        <f>IF(landings!$C86="30-31",$M134,0)</f>
        <v>0</v>
      </c>
      <c r="Q134">
        <f>IF(landings!$C86="k",$M134,0)</f>
        <v>0</v>
      </c>
      <c r="R134">
        <f>IF(landings!$C86="s",$M134,0)</f>
        <v>0</v>
      </c>
      <c r="S134">
        <f>IF(landings!$C86="n",$M134,0)</f>
        <v>0</v>
      </c>
      <c r="V134" s="77" t="s">
        <v>7</v>
      </c>
      <c r="W134" s="11">
        <f>$AP101</f>
        <v>0</v>
      </c>
      <c r="X134" s="11">
        <f>$AP102</f>
        <v>0</v>
      </c>
      <c r="Y134" s="11">
        <f>$AP103</f>
        <v>0</v>
      </c>
      <c r="Z134" s="11">
        <f>$AP104</f>
        <v>0</v>
      </c>
      <c r="AA134" s="11">
        <f>$AP105</f>
        <v>0</v>
      </c>
      <c r="AB134" s="11">
        <f>$AP106</f>
        <v>0</v>
      </c>
      <c r="AE134" s="11"/>
      <c r="AG134" s="96"/>
      <c r="AH134" s="96"/>
      <c r="AI134" s="96"/>
      <c r="AJ134" s="96"/>
      <c r="AK134" s="96"/>
      <c r="AL134" s="96"/>
    </row>
    <row r="135" spans="12:38" x14ac:dyDescent="0.25">
      <c r="L135" s="18">
        <v>79</v>
      </c>
      <c r="M135" t="e">
        <f>ABS(1-#REF!)</f>
        <v>#REF!</v>
      </c>
      <c r="N135">
        <f>IF(landings!$C87="22-24",$M135,0)</f>
        <v>0</v>
      </c>
      <c r="O135">
        <f>IF(landings!$C87="25-29,32",$M135,0)</f>
        <v>0</v>
      </c>
      <c r="P135">
        <f>IF(landings!$C87="30-31",$M135,0)</f>
        <v>0</v>
      </c>
      <c r="Q135">
        <f>IF(landings!$C87="k",$M135,0)</f>
        <v>0</v>
      </c>
      <c r="R135">
        <f>IF(landings!$C87="s",$M135,0)</f>
        <v>0</v>
      </c>
      <c r="S135">
        <f>IF(landings!$C87="n",$M135,0)</f>
        <v>0</v>
      </c>
      <c r="V135" s="77" t="s">
        <v>8</v>
      </c>
      <c r="W135" s="11">
        <f>$AQ101</f>
        <v>0</v>
      </c>
      <c r="X135" s="11">
        <f>$AQ102</f>
        <v>0</v>
      </c>
      <c r="Y135" s="11">
        <f>$AQ103</f>
        <v>0</v>
      </c>
      <c r="Z135" s="11">
        <f>$AQ104</f>
        <v>0</v>
      </c>
      <c r="AA135" s="11">
        <f>$AQ105</f>
        <v>0</v>
      </c>
      <c r="AB135" s="11">
        <f>$AQ106</f>
        <v>0</v>
      </c>
      <c r="AE135" s="11"/>
      <c r="AG135" s="96"/>
      <c r="AH135" s="96"/>
      <c r="AI135" s="96"/>
      <c r="AJ135" s="96"/>
      <c r="AK135" s="96"/>
      <c r="AL135" s="96"/>
    </row>
    <row r="136" spans="12:38" x14ac:dyDescent="0.25">
      <c r="L136" s="18">
        <v>80</v>
      </c>
      <c r="M136" t="e">
        <f>ABS(1-#REF!)</f>
        <v>#REF!</v>
      </c>
      <c r="N136">
        <f>IF(landings!$C88="22-24",$M136,0)</f>
        <v>0</v>
      </c>
      <c r="O136">
        <f>IF(landings!$C88="25-29,32",$M136,0)</f>
        <v>0</v>
      </c>
      <c r="P136">
        <f>IF(landings!$C88="30-31",$M136,0)</f>
        <v>0</v>
      </c>
      <c r="Q136">
        <f>IF(landings!$C88="k",$M136,0)</f>
        <v>0</v>
      </c>
      <c r="R136">
        <f>IF(landings!$C88="s",$M136,0)</f>
        <v>0</v>
      </c>
      <c r="S136">
        <f>IF(landings!$C88="n",$M136,0)</f>
        <v>0</v>
      </c>
      <c r="V136" s="77" t="s">
        <v>9</v>
      </c>
      <c r="W136" s="11">
        <f>$AR101</f>
        <v>0</v>
      </c>
      <c r="X136" s="11">
        <f>$AR102</f>
        <v>0</v>
      </c>
      <c r="Y136" s="11">
        <f>$AR103</f>
        <v>0</v>
      </c>
      <c r="Z136" s="11">
        <f>$AR104</f>
        <v>0</v>
      </c>
      <c r="AA136" s="11">
        <f>$AR105</f>
        <v>0</v>
      </c>
      <c r="AB136" s="11">
        <f>$AR106</f>
        <v>0</v>
      </c>
      <c r="AE136" s="11"/>
      <c r="AG136" s="96"/>
      <c r="AH136" s="96"/>
      <c r="AI136" s="96"/>
      <c r="AJ136" s="96"/>
      <c r="AK136" s="96"/>
      <c r="AL136" s="96"/>
    </row>
    <row r="137" spans="12:38" x14ac:dyDescent="0.25">
      <c r="L137" s="18">
        <v>81</v>
      </c>
      <c r="M137" t="e">
        <f>ABS(1-#REF!)</f>
        <v>#REF!</v>
      </c>
      <c r="N137">
        <f>IF(landings!$C89="22-24",$M137,0)</f>
        <v>0</v>
      </c>
      <c r="O137">
        <f>IF(landings!$C89="25-29,32",$M137,0)</f>
        <v>0</v>
      </c>
      <c r="P137">
        <f>IF(landings!$C89="30-31",$M137,0)</f>
        <v>0</v>
      </c>
      <c r="Q137" t="e">
        <f>IF(landings!$C89="k",$M137,0)</f>
        <v>#REF!</v>
      </c>
      <c r="R137">
        <f>IF(landings!$C89="s",$M137,0)</f>
        <v>0</v>
      </c>
      <c r="S137">
        <f>IF(landings!$C89="n",$M137,0)</f>
        <v>0</v>
      </c>
      <c r="V137" s="121" t="s">
        <v>225</v>
      </c>
      <c r="W137" s="11">
        <f>$AS101+$AS102+$AS103</f>
        <v>0</v>
      </c>
      <c r="X137" s="11">
        <f>$AS101+$AS102+$AS103</f>
        <v>0</v>
      </c>
      <c r="Y137" s="11">
        <f>$AS101+$AS102+$AS103</f>
        <v>0</v>
      </c>
      <c r="Z137" s="11">
        <f>$AS104</f>
        <v>0</v>
      </c>
      <c r="AA137" s="11">
        <f>$AS105</f>
        <v>0</v>
      </c>
      <c r="AB137" s="11">
        <f>$AS106</f>
        <v>0</v>
      </c>
      <c r="AD137" s="57"/>
      <c r="AE137" s="11"/>
      <c r="AG137" s="96"/>
      <c r="AH137" s="96"/>
      <c r="AI137" s="96"/>
      <c r="AJ137" s="96"/>
      <c r="AK137" s="96"/>
      <c r="AL137" s="96"/>
    </row>
    <row r="138" spans="12:38" x14ac:dyDescent="0.25">
      <c r="L138" s="18">
        <v>82</v>
      </c>
      <c r="M138" t="e">
        <f>ABS(1-#REF!)</f>
        <v>#REF!</v>
      </c>
      <c r="N138">
        <f>IF(landings!$C90="22-24",$M138,0)</f>
        <v>0</v>
      </c>
      <c r="O138">
        <f>IF(landings!$C90="25-29,32",$M138,0)</f>
        <v>0</v>
      </c>
      <c r="P138">
        <f>IF(landings!$C90="30-31",$M138,0)</f>
        <v>0</v>
      </c>
      <c r="Q138" t="e">
        <f>IF(landings!$C90="k",$M138,0)</f>
        <v>#REF!</v>
      </c>
      <c r="R138">
        <f>IF(landings!$C90="s",$M138,0)</f>
        <v>0</v>
      </c>
      <c r="S138">
        <f>IF(landings!$C90="n",$M138,0)</f>
        <v>0</v>
      </c>
      <c r="V138" s="77" t="s">
        <v>10</v>
      </c>
      <c r="W138" s="11">
        <f>$AT101</f>
        <v>0</v>
      </c>
      <c r="X138" s="11">
        <f>$AT102</f>
        <v>0</v>
      </c>
      <c r="Y138" s="11">
        <f>$AT103</f>
        <v>0</v>
      </c>
      <c r="Z138" s="11">
        <f>$AT104</f>
        <v>0</v>
      </c>
      <c r="AA138" s="11">
        <f>$AT105</f>
        <v>0</v>
      </c>
      <c r="AB138" s="11">
        <f>$AT106</f>
        <v>0</v>
      </c>
      <c r="AE138" s="11"/>
      <c r="AG138" s="96"/>
      <c r="AH138" s="96"/>
      <c r="AI138" s="96"/>
      <c r="AJ138" s="96"/>
      <c r="AK138" s="96"/>
      <c r="AL138" s="96"/>
    </row>
    <row r="139" spans="12:38" x14ac:dyDescent="0.25">
      <c r="L139" s="18">
        <v>83</v>
      </c>
      <c r="M139" t="e">
        <f>ABS(1-#REF!)</f>
        <v>#REF!</v>
      </c>
      <c r="N139">
        <f>IF(landings!$C91="22-24",$M139,0)</f>
        <v>0</v>
      </c>
      <c r="O139">
        <f>IF(landings!$C91="25-29,32",$M139,0)</f>
        <v>0</v>
      </c>
      <c r="P139">
        <f>IF(landings!$C91="30-31",$M139,0)</f>
        <v>0</v>
      </c>
      <c r="Q139" t="e">
        <f>IF(landings!$C91="k",$M139,0)</f>
        <v>#REF!</v>
      </c>
      <c r="R139">
        <f>IF(landings!$C91="s",$M139,0)</f>
        <v>0</v>
      </c>
      <c r="S139">
        <f>IF(landings!$C91="n",$M139,0)</f>
        <v>0</v>
      </c>
      <c r="V139" s="77" t="s">
        <v>11</v>
      </c>
      <c r="W139" s="11">
        <f>$AU101</f>
        <v>0</v>
      </c>
      <c r="X139" s="11">
        <f>$AU102</f>
        <v>0</v>
      </c>
      <c r="Y139" s="11">
        <f>$AU103</f>
        <v>0</v>
      </c>
      <c r="Z139" s="11">
        <f>$AU105+$AU104</f>
        <v>0</v>
      </c>
      <c r="AA139" s="11">
        <f>$AU105+$AU104</f>
        <v>0</v>
      </c>
      <c r="AB139" s="11">
        <f>$AU106</f>
        <v>0</v>
      </c>
      <c r="AD139" s="57"/>
      <c r="AE139" s="11"/>
      <c r="AG139" s="96"/>
      <c r="AH139" s="96"/>
      <c r="AI139" s="96"/>
      <c r="AJ139" s="96"/>
      <c r="AK139" s="96"/>
      <c r="AL139" s="96"/>
    </row>
    <row r="140" spans="12:38" x14ac:dyDescent="0.25">
      <c r="L140" s="18">
        <v>84</v>
      </c>
      <c r="M140" t="e">
        <f>ABS(1-#REF!)</f>
        <v>#REF!</v>
      </c>
      <c r="N140">
        <f>IF(landings!$C92="22-24",$M140,0)</f>
        <v>0</v>
      </c>
      <c r="O140">
        <f>IF(landings!$C92="25-29,32",$M140,0)</f>
        <v>0</v>
      </c>
      <c r="P140">
        <f>IF(landings!$C92="30-31",$M140,0)</f>
        <v>0</v>
      </c>
      <c r="Q140">
        <f>IF(landings!$C92="k",$M140,0)</f>
        <v>0</v>
      </c>
      <c r="R140" t="e">
        <f>IF(landings!$C92="s",$M140,0)</f>
        <v>#REF!</v>
      </c>
      <c r="S140">
        <f>IF(landings!$C92="n",$M140,0)</f>
        <v>0</v>
      </c>
      <c r="V140" s="121" t="s">
        <v>229</v>
      </c>
      <c r="W140" s="11">
        <f>$AV101</f>
        <v>0</v>
      </c>
      <c r="X140" s="11">
        <f>$AV102</f>
        <v>0</v>
      </c>
      <c r="Y140" s="11">
        <f>$AV103</f>
        <v>0</v>
      </c>
      <c r="Z140" s="11">
        <f>$AV104</f>
        <v>0</v>
      </c>
      <c r="AA140" s="11">
        <f>$AV105</f>
        <v>0</v>
      </c>
      <c r="AB140" s="11">
        <f>$AV106</f>
        <v>0</v>
      </c>
      <c r="AE140" s="11"/>
      <c r="AG140" s="96"/>
      <c r="AH140" s="96"/>
      <c r="AI140" s="96"/>
      <c r="AJ140" s="96"/>
      <c r="AK140" s="96"/>
      <c r="AL140" s="96"/>
    </row>
    <row r="141" spans="12:38" x14ac:dyDescent="0.25">
      <c r="L141" s="18">
        <v>85</v>
      </c>
      <c r="M141" t="e">
        <f>ABS(1-#REF!)</f>
        <v>#REF!</v>
      </c>
      <c r="N141">
        <f>IF(landings!$C93="22-24",$M141,0)</f>
        <v>0</v>
      </c>
      <c r="O141">
        <f>IF(landings!$C93="25-29,32",$M141,0)</f>
        <v>0</v>
      </c>
      <c r="P141">
        <f>IF(landings!$C93="30-31",$M141,0)</f>
        <v>0</v>
      </c>
      <c r="Q141">
        <f>IF(landings!$C93="k",$M141,0)</f>
        <v>0</v>
      </c>
      <c r="R141" t="e">
        <f>IF(landings!$C93="s",$M141,0)</f>
        <v>#REF!</v>
      </c>
      <c r="S141">
        <f>IF(landings!$C93="n",$M141,0)</f>
        <v>0</v>
      </c>
      <c r="V141" s="121" t="s">
        <v>226</v>
      </c>
      <c r="W141" s="11">
        <f>$AW101</f>
        <v>0</v>
      </c>
      <c r="X141" s="11">
        <f>$AW102</f>
        <v>0</v>
      </c>
      <c r="Y141" s="11">
        <f>$AW103</f>
        <v>0</v>
      </c>
      <c r="Z141" s="11">
        <f>$AW104</f>
        <v>0</v>
      </c>
      <c r="AA141" s="11">
        <f>$AW105</f>
        <v>0</v>
      </c>
      <c r="AB141" s="11">
        <f>$AW106</f>
        <v>0</v>
      </c>
      <c r="AE141" s="11"/>
      <c r="AG141" s="96"/>
      <c r="AH141" s="96"/>
      <c r="AI141" s="96"/>
      <c r="AJ141" s="96"/>
      <c r="AK141" s="96"/>
      <c r="AL141" s="96"/>
    </row>
    <row r="142" spans="12:38" x14ac:dyDescent="0.25">
      <c r="L142" s="18">
        <v>86</v>
      </c>
      <c r="M142" t="e">
        <f>ABS(1-#REF!)</f>
        <v>#REF!</v>
      </c>
      <c r="N142">
        <f>IF(landings!$C94="22-24",$M142,0)</f>
        <v>0</v>
      </c>
      <c r="O142">
        <f>IF(landings!$C94="25-29,32",$M142,0)</f>
        <v>0</v>
      </c>
      <c r="P142">
        <f>IF(landings!$C94="30-31",$M142,0)</f>
        <v>0</v>
      </c>
      <c r="Q142">
        <f>IF(landings!$C94="k",$M142,0)</f>
        <v>0</v>
      </c>
      <c r="R142" t="e">
        <f>IF(landings!$C94="s",$M142,0)</f>
        <v>#REF!</v>
      </c>
      <c r="S142">
        <f>IF(landings!$C94="n",$M142,0)</f>
        <v>0</v>
      </c>
      <c r="V142" s="121" t="s">
        <v>227</v>
      </c>
      <c r="W142" s="11">
        <f>$AX101</f>
        <v>0</v>
      </c>
      <c r="X142" s="11">
        <f>$AX102</f>
        <v>0</v>
      </c>
      <c r="Y142" s="11">
        <f>$AX103</f>
        <v>0</v>
      </c>
      <c r="Z142" s="11">
        <f>$AX104+$AX105</f>
        <v>0</v>
      </c>
      <c r="AA142" s="11">
        <f>$AX104+$AX105</f>
        <v>0</v>
      </c>
      <c r="AB142" s="11">
        <f>$AX106</f>
        <v>0</v>
      </c>
      <c r="AD142" s="57"/>
      <c r="AE142" s="11"/>
      <c r="AG142" s="96"/>
      <c r="AH142" s="96"/>
      <c r="AI142" s="96"/>
      <c r="AJ142" s="96"/>
      <c r="AK142" s="96"/>
      <c r="AL142" s="96"/>
    </row>
    <row r="143" spans="12:38" x14ac:dyDescent="0.25">
      <c r="L143" s="18">
        <v>87</v>
      </c>
      <c r="M143" t="e">
        <f>ABS(1-#REF!)</f>
        <v>#REF!</v>
      </c>
      <c r="N143">
        <f>IF(landings!$C95="22-24",$M143,0)</f>
        <v>0</v>
      </c>
      <c r="O143">
        <f>IF(landings!$C95="25-29,32",$M143,0)</f>
        <v>0</v>
      </c>
      <c r="P143">
        <f>IF(landings!$C95="30-31",$M143,0)</f>
        <v>0</v>
      </c>
      <c r="Q143">
        <f>IF(landings!$C95="k",$M143,0)</f>
        <v>0</v>
      </c>
      <c r="R143" t="e">
        <f>IF(landings!$C95="s",$M143,0)</f>
        <v>#REF!</v>
      </c>
      <c r="S143">
        <f>IF(landings!$C95="n",$M143,0)</f>
        <v>0</v>
      </c>
      <c r="V143" s="121" t="s">
        <v>228</v>
      </c>
      <c r="W143" s="11">
        <f>$AY101</f>
        <v>0</v>
      </c>
      <c r="X143" s="11">
        <f>$AY102</f>
        <v>0</v>
      </c>
      <c r="Y143" s="11">
        <f>$AY103</f>
        <v>0</v>
      </c>
      <c r="Z143" s="11">
        <f>$AY104</f>
        <v>0</v>
      </c>
      <c r="AA143" s="11">
        <f>$AY105</f>
        <v>0</v>
      </c>
      <c r="AB143" s="11">
        <f>$AY106</f>
        <v>0</v>
      </c>
      <c r="AE143" s="11"/>
      <c r="AG143" s="96"/>
      <c r="AH143" s="96"/>
      <c r="AI143" s="96"/>
      <c r="AJ143" s="96"/>
      <c r="AK143" s="96"/>
      <c r="AL143" s="96"/>
    </row>
    <row r="144" spans="12:38" x14ac:dyDescent="0.25">
      <c r="L144" s="18">
        <v>88</v>
      </c>
      <c r="M144" t="e">
        <f>ABS(1-#REF!)</f>
        <v>#REF!</v>
      </c>
      <c r="N144">
        <f>IF(landings!$C96="22-24",$M144,0)</f>
        <v>0</v>
      </c>
      <c r="O144">
        <f>IF(landings!$C96="25-29,32",$M144,0)</f>
        <v>0</v>
      </c>
      <c r="P144">
        <f>IF(landings!$C96="30-31",$M144,0)</f>
        <v>0</v>
      </c>
      <c r="Q144">
        <f>IF(landings!$C96="k",$M144,0)</f>
        <v>0</v>
      </c>
      <c r="R144" t="e">
        <f>IF(landings!$C96="s",$M144,0)</f>
        <v>#REF!</v>
      </c>
      <c r="S144">
        <f>IF(landings!$C96="n",$M144,0)</f>
        <v>0</v>
      </c>
      <c r="V144" s="77" t="s">
        <v>95</v>
      </c>
      <c r="W144" s="11">
        <f>$AZ101</f>
        <v>0</v>
      </c>
      <c r="X144" s="11">
        <f>$AZ102</f>
        <v>0</v>
      </c>
      <c r="Y144" s="11">
        <f>$AZ103</f>
        <v>0</v>
      </c>
      <c r="Z144" s="11">
        <f>$AZ104</f>
        <v>0</v>
      </c>
      <c r="AA144" s="11">
        <f>$AZ105</f>
        <v>0</v>
      </c>
      <c r="AB144" s="11">
        <f>$AZ106</f>
        <v>0</v>
      </c>
      <c r="AE144" s="11"/>
      <c r="AG144" s="96"/>
      <c r="AH144" s="96"/>
      <c r="AI144" s="96"/>
      <c r="AJ144" s="96"/>
      <c r="AK144" s="96"/>
      <c r="AL144" s="96"/>
    </row>
    <row r="145" spans="12:38" x14ac:dyDescent="0.25">
      <c r="L145" s="18">
        <v>89</v>
      </c>
      <c r="M145" t="e">
        <f>ABS(1-#REF!)</f>
        <v>#REF!</v>
      </c>
      <c r="N145">
        <f>IF(landings!$C97="22-24",$M145,0)</f>
        <v>0</v>
      </c>
      <c r="O145">
        <f>IF(landings!$C97="25-29,32",$M145,0)</f>
        <v>0</v>
      </c>
      <c r="P145">
        <f>IF(landings!$C97="30-31",$M145,0)</f>
        <v>0</v>
      </c>
      <c r="Q145">
        <f>IF(landings!$C97="k",$M145,0)</f>
        <v>0</v>
      </c>
      <c r="R145" t="e">
        <f>IF(landings!$C97="s",$M145,0)</f>
        <v>#REF!</v>
      </c>
      <c r="S145">
        <f>IF(landings!$C97="n",$M145,0)</f>
        <v>0</v>
      </c>
      <c r="V145" s="121" t="s">
        <v>230</v>
      </c>
      <c r="W145" s="11">
        <f>$BA101</f>
        <v>0</v>
      </c>
      <c r="X145" s="11">
        <f>$BA102</f>
        <v>0</v>
      </c>
      <c r="Y145" s="11">
        <f>$BA103</f>
        <v>0</v>
      </c>
      <c r="Z145" s="11">
        <f>$BA104+$BA105</f>
        <v>0</v>
      </c>
      <c r="AA145" s="11">
        <f>$BA104+$BA105</f>
        <v>0</v>
      </c>
      <c r="AB145" s="11">
        <f>$BA106</f>
        <v>0</v>
      </c>
      <c r="AD145" s="57"/>
      <c r="AE145" s="11"/>
      <c r="AG145" s="96"/>
      <c r="AH145" s="96"/>
      <c r="AI145" s="96"/>
      <c r="AJ145" s="96"/>
      <c r="AK145" s="96"/>
      <c r="AL145" s="96"/>
    </row>
    <row r="146" spans="12:38" x14ac:dyDescent="0.25">
      <c r="L146" s="18">
        <v>90</v>
      </c>
      <c r="M146" t="e">
        <f>ABS(1-#REF!)</f>
        <v>#REF!</v>
      </c>
      <c r="N146">
        <f>IF(landings!$C98="22-24",$M146,0)</f>
        <v>0</v>
      </c>
      <c r="O146">
        <f>IF(landings!$C98="25-29,32",$M146,0)</f>
        <v>0</v>
      </c>
      <c r="P146">
        <f>IF(landings!$C98="30-31",$M146,0)</f>
        <v>0</v>
      </c>
      <c r="Q146">
        <f>IF(landings!$C98="k",$M146,0)</f>
        <v>0</v>
      </c>
      <c r="R146" t="e">
        <f>IF(landings!$C98="s",$M146,0)</f>
        <v>#REF!</v>
      </c>
      <c r="S146">
        <f>IF(landings!$C98="n",$M146,0)</f>
        <v>0</v>
      </c>
      <c r="V146" s="77" t="s">
        <v>12</v>
      </c>
      <c r="W146" s="11">
        <f>$BB101</f>
        <v>0</v>
      </c>
      <c r="X146" s="11">
        <f>$BB102</f>
        <v>0</v>
      </c>
      <c r="Y146" s="11">
        <f>$BB103</f>
        <v>0</v>
      </c>
      <c r="Z146" s="11">
        <f>$BB104</f>
        <v>0</v>
      </c>
      <c r="AA146" s="11">
        <f>$BB105</f>
        <v>0</v>
      </c>
      <c r="AB146" s="11">
        <f>$BB106</f>
        <v>0</v>
      </c>
      <c r="AE146" s="11"/>
      <c r="AG146" s="96"/>
      <c r="AH146" s="96"/>
      <c r="AI146" s="96"/>
      <c r="AJ146" s="96"/>
      <c r="AK146" s="96"/>
      <c r="AL146" s="96"/>
    </row>
    <row r="147" spans="12:38" x14ac:dyDescent="0.25">
      <c r="L147" s="18">
        <v>91</v>
      </c>
      <c r="M147" t="e">
        <f>ABS(1-#REF!)</f>
        <v>#REF!</v>
      </c>
      <c r="N147">
        <f>IF(landings!$C99="22-24",$M147,0)</f>
        <v>0</v>
      </c>
      <c r="O147">
        <f>IF(landings!$C99="25-29,32",$M147,0)</f>
        <v>0</v>
      </c>
      <c r="P147">
        <f>IF(landings!$C99="30-31",$M147,0)</f>
        <v>0</v>
      </c>
      <c r="Q147">
        <f>IF(landings!$C99="k",$M147,0)</f>
        <v>0</v>
      </c>
      <c r="R147" t="e">
        <f>IF(landings!$C99="s",$M147,0)</f>
        <v>#REF!</v>
      </c>
      <c r="S147">
        <f>IF(landings!$C99="n",$M147,0)</f>
        <v>0</v>
      </c>
      <c r="V147" s="121" t="s">
        <v>359</v>
      </c>
      <c r="W147" s="11">
        <f>$BC101+$BC102+$BC103</f>
        <v>0</v>
      </c>
      <c r="X147" s="11">
        <f>$BC101+$BC102+$BC103</f>
        <v>0</v>
      </c>
      <c r="Y147" s="11">
        <f>$BC101+$BC102+$BC103</f>
        <v>0</v>
      </c>
      <c r="Z147" s="11">
        <f>$BC104+$BC105</f>
        <v>0</v>
      </c>
      <c r="AA147" s="11">
        <f>$BC104+$BC105</f>
        <v>0</v>
      </c>
      <c r="AB147" s="11">
        <f>$BC106</f>
        <v>0</v>
      </c>
      <c r="AD147" s="57"/>
      <c r="AE147" s="11"/>
      <c r="AG147" s="96"/>
      <c r="AH147" s="96"/>
      <c r="AI147" s="96"/>
      <c r="AJ147" s="96"/>
      <c r="AK147" s="96"/>
      <c r="AL147" s="96"/>
    </row>
    <row r="148" spans="12:38" x14ac:dyDescent="0.25">
      <c r="L148" s="18">
        <v>92</v>
      </c>
      <c r="M148" t="e">
        <f>ABS(1-#REF!)</f>
        <v>#REF!</v>
      </c>
      <c r="N148">
        <f>IF(landings!$C100="22-24",$M148,0)</f>
        <v>0</v>
      </c>
      <c r="O148">
        <f>IF(landings!$C100="25-29,32",$M148,0)</f>
        <v>0</v>
      </c>
      <c r="P148">
        <f>IF(landings!$C100="30-31",$M148,0)</f>
        <v>0</v>
      </c>
      <c r="Q148">
        <f>IF(landings!$C100="k",$M148,0)</f>
        <v>0</v>
      </c>
      <c r="R148" t="e">
        <f>IF(landings!$C100="s",$M148,0)</f>
        <v>#REF!</v>
      </c>
      <c r="S148">
        <f>IF(landings!$C100="n",$M148,0)</f>
        <v>0</v>
      </c>
      <c r="V148" s="121" t="s">
        <v>231</v>
      </c>
      <c r="W148" s="11">
        <f>$BD101</f>
        <v>0</v>
      </c>
      <c r="X148" s="11">
        <f>$BD102</f>
        <v>0</v>
      </c>
      <c r="Y148" s="11">
        <f>$BD103</f>
        <v>0</v>
      </c>
      <c r="Z148" s="11">
        <f>$BD104</f>
        <v>0</v>
      </c>
      <c r="AA148" s="11">
        <f>$BD105</f>
        <v>0</v>
      </c>
      <c r="AB148" s="11">
        <f>$BD106</f>
        <v>0</v>
      </c>
      <c r="AE148" s="11"/>
      <c r="AG148" s="96"/>
      <c r="AH148" s="96"/>
      <c r="AI148" s="96"/>
      <c r="AJ148" s="96"/>
      <c r="AK148" s="96"/>
      <c r="AL148" s="96"/>
    </row>
    <row r="149" spans="12:38" x14ac:dyDescent="0.25">
      <c r="L149" s="18">
        <v>93</v>
      </c>
      <c r="M149" t="e">
        <f>ABS(1-#REF!)</f>
        <v>#REF!</v>
      </c>
      <c r="N149">
        <f>IF(landings!$C101="22-24",$M149,0)</f>
        <v>0</v>
      </c>
      <c r="O149">
        <f>IF(landings!$C101="25-29,32",$M149,0)</f>
        <v>0</v>
      </c>
      <c r="P149">
        <f>IF(landings!$C101="30-31",$M149,0)</f>
        <v>0</v>
      </c>
      <c r="Q149">
        <f>IF(landings!$C101="k",$M149,0)</f>
        <v>0</v>
      </c>
      <c r="R149" t="e">
        <f>IF(landings!$C101="s",$M149,0)</f>
        <v>#REF!</v>
      </c>
      <c r="S149">
        <f>IF(landings!$C101="n",$M149,0)</f>
        <v>0</v>
      </c>
      <c r="V149" s="121" t="s">
        <v>360</v>
      </c>
      <c r="W149" s="11">
        <f>$BE101</f>
        <v>0</v>
      </c>
      <c r="X149" s="11">
        <f>$BE102</f>
        <v>0</v>
      </c>
      <c r="Y149" s="11">
        <f>$BE103</f>
        <v>0</v>
      </c>
      <c r="Z149" s="11">
        <f>$BE104</f>
        <v>0</v>
      </c>
      <c r="AA149" s="11">
        <f>$BE105</f>
        <v>0</v>
      </c>
      <c r="AB149" s="11">
        <f>$BE106</f>
        <v>0</v>
      </c>
      <c r="AE149" s="11"/>
      <c r="AG149" s="96"/>
      <c r="AH149" s="96"/>
      <c r="AI149" s="96"/>
      <c r="AJ149" s="96"/>
      <c r="AK149" s="96"/>
      <c r="AL149" s="96"/>
    </row>
    <row r="150" spans="12:38" x14ac:dyDescent="0.25">
      <c r="L150" s="18">
        <v>94</v>
      </c>
      <c r="M150" t="e">
        <f>ABS(1-#REF!)</f>
        <v>#REF!</v>
      </c>
      <c r="N150">
        <f>IF(landings!$C102="22-24",$M150,0)</f>
        <v>0</v>
      </c>
      <c r="O150">
        <f>IF(landings!$C102="25-29,32",$M150,0)</f>
        <v>0</v>
      </c>
      <c r="P150">
        <f>IF(landings!$C102="30-31",$M150,0)</f>
        <v>0</v>
      </c>
      <c r="Q150">
        <f>IF(landings!$C102="k",$M150,0)</f>
        <v>0</v>
      </c>
      <c r="R150" t="e">
        <f>IF(landings!$C102="s",$M150,0)</f>
        <v>#REF!</v>
      </c>
      <c r="S150">
        <f>IF(landings!$C102="n",$M150,0)</f>
        <v>0</v>
      </c>
      <c r="V150" s="121" t="s">
        <v>361</v>
      </c>
      <c r="W150" s="11">
        <f>$BF101</f>
        <v>0</v>
      </c>
      <c r="X150" s="11">
        <f>$BF102+$BF103</f>
        <v>0</v>
      </c>
      <c r="Y150" s="11">
        <f>$BF102+$BF103</f>
        <v>0</v>
      </c>
      <c r="Z150" s="11">
        <f>$BF104</f>
        <v>0</v>
      </c>
      <c r="AA150" s="11">
        <f>$BF105</f>
        <v>0</v>
      </c>
      <c r="AB150" s="11">
        <f>$BF106</f>
        <v>0</v>
      </c>
      <c r="AD150" s="57"/>
      <c r="AE150" s="11"/>
      <c r="AG150" s="96"/>
      <c r="AH150" s="96"/>
      <c r="AI150" s="96"/>
      <c r="AJ150" s="96"/>
      <c r="AK150" s="96"/>
      <c r="AL150" s="96"/>
    </row>
    <row r="151" spans="12:38" x14ac:dyDescent="0.25">
      <c r="L151" s="18">
        <v>95</v>
      </c>
      <c r="M151" t="e">
        <f>ABS(1-#REF!)</f>
        <v>#REF!</v>
      </c>
      <c r="N151">
        <f>IF(landings!$C103="22-24",$M151,0)</f>
        <v>0</v>
      </c>
      <c r="O151">
        <f>IF(landings!$C103="25-29,32",$M151,0)</f>
        <v>0</v>
      </c>
      <c r="P151">
        <f>IF(landings!$C103="30-31",$M151,0)</f>
        <v>0</v>
      </c>
      <c r="Q151">
        <f>IF(landings!$C103="k",$M151,0)</f>
        <v>0</v>
      </c>
      <c r="R151" t="e">
        <f>IF(landings!$C103="s",$M151,0)</f>
        <v>#REF!</v>
      </c>
      <c r="S151">
        <f>IF(landings!$C103="n",$M151,0)</f>
        <v>0</v>
      </c>
      <c r="V151" s="77" t="s">
        <v>13</v>
      </c>
      <c r="W151" s="11">
        <f>$BG101</f>
        <v>0</v>
      </c>
      <c r="X151" s="11">
        <f>$BG102</f>
        <v>0</v>
      </c>
      <c r="Y151" s="11">
        <f>$BG103</f>
        <v>0</v>
      </c>
      <c r="Z151" s="11">
        <f>$BG104+$BG105</f>
        <v>0</v>
      </c>
      <c r="AA151" s="11">
        <f>$BG104+$BG105</f>
        <v>0</v>
      </c>
      <c r="AB151" s="11">
        <f>$BG106</f>
        <v>0</v>
      </c>
      <c r="AD151" s="57"/>
      <c r="AE151" s="11"/>
      <c r="AG151" s="96"/>
      <c r="AH151" s="96"/>
      <c r="AI151" s="96"/>
      <c r="AJ151" s="96"/>
      <c r="AK151" s="96"/>
      <c r="AL151" s="96"/>
    </row>
    <row r="152" spans="12:38" x14ac:dyDescent="0.25">
      <c r="L152" s="18">
        <v>96</v>
      </c>
      <c r="M152" t="e">
        <f>ABS(1-#REF!)</f>
        <v>#REF!</v>
      </c>
      <c r="N152">
        <f>IF(landings!$C104="22-24",$M152,0)</f>
        <v>0</v>
      </c>
      <c r="O152">
        <f>IF(landings!$C104="25-29,32",$M152,0)</f>
        <v>0</v>
      </c>
      <c r="P152">
        <f>IF(landings!$C104="30-31",$M152,0)</f>
        <v>0</v>
      </c>
      <c r="Q152">
        <f>IF(landings!$C104="k",$M152,0)</f>
        <v>0</v>
      </c>
      <c r="R152" t="e">
        <f>IF(landings!$C104="s",$M152,0)</f>
        <v>#REF!</v>
      </c>
      <c r="S152">
        <f>IF(landings!$C104="n",$M152,0)</f>
        <v>0</v>
      </c>
      <c r="V152" s="77" t="s">
        <v>96</v>
      </c>
      <c r="W152" s="11">
        <f>$BH101</f>
        <v>0</v>
      </c>
      <c r="X152" s="11">
        <f>$BH102</f>
        <v>0</v>
      </c>
      <c r="Y152" s="11">
        <f>$BH103</f>
        <v>0</v>
      </c>
      <c r="Z152" s="11">
        <f>$BH104+$BH105</f>
        <v>0</v>
      </c>
      <c r="AA152" s="11">
        <f>$BH104+$BH105</f>
        <v>0</v>
      </c>
      <c r="AB152" s="11">
        <f>$BH106</f>
        <v>0</v>
      </c>
      <c r="AD152" s="57"/>
      <c r="AE152" s="11"/>
      <c r="AG152" s="96"/>
      <c r="AH152" s="96"/>
      <c r="AI152" s="96"/>
      <c r="AJ152" s="96"/>
      <c r="AK152" s="96"/>
      <c r="AL152" s="96"/>
    </row>
    <row r="153" spans="12:38" x14ac:dyDescent="0.25">
      <c r="L153" s="18">
        <v>97</v>
      </c>
      <c r="M153" t="e">
        <f>ABS(1-#REF!)</f>
        <v>#REF!</v>
      </c>
      <c r="N153">
        <f>IF(landings!$C105="22-24",$M153,0)</f>
        <v>0</v>
      </c>
      <c r="O153">
        <f>IF(landings!$C105="25-29,32",$M153,0)</f>
        <v>0</v>
      </c>
      <c r="P153">
        <f>IF(landings!$C105="30-31",$M153,0)</f>
        <v>0</v>
      </c>
      <c r="Q153">
        <f>IF(landings!$C105="k",$M153,0)</f>
        <v>0</v>
      </c>
      <c r="R153" t="e">
        <f>IF(landings!$C105="s",$M153,0)</f>
        <v>#REF!</v>
      </c>
      <c r="S153">
        <f>IF(landings!$C105="n",$M153,0)</f>
        <v>0</v>
      </c>
      <c r="V153" s="77" t="s">
        <v>182</v>
      </c>
      <c r="W153" s="11">
        <f>$BI101</f>
        <v>0</v>
      </c>
      <c r="X153" s="11">
        <f>$BI102</f>
        <v>0</v>
      </c>
      <c r="Y153" s="11">
        <f>$BI103</f>
        <v>0</v>
      </c>
      <c r="Z153" s="11">
        <f>$BI104</f>
        <v>0</v>
      </c>
      <c r="AA153" s="11">
        <f>$BI105</f>
        <v>0</v>
      </c>
      <c r="AB153" s="11">
        <f>$BI106</f>
        <v>0</v>
      </c>
      <c r="AE153" s="11"/>
      <c r="AG153" s="96"/>
      <c r="AH153" s="96"/>
      <c r="AI153" s="96"/>
      <c r="AJ153" s="96"/>
      <c r="AK153" s="96"/>
      <c r="AL153" s="96"/>
    </row>
    <row r="154" spans="12:38" x14ac:dyDescent="0.25">
      <c r="L154" s="18">
        <v>98</v>
      </c>
      <c r="M154" t="e">
        <f>ABS(1-#REF!)</f>
        <v>#REF!</v>
      </c>
      <c r="N154">
        <f>IF(landings!$C106="22-24",$M154,0)</f>
        <v>0</v>
      </c>
      <c r="O154">
        <f>IF(landings!$C106="25-29,32",$M154,0)</f>
        <v>0</v>
      </c>
      <c r="P154">
        <f>IF(landings!$C106="30-31",$M154,0)</f>
        <v>0</v>
      </c>
      <c r="Q154">
        <f>IF(landings!$C106="k",$M154,0)</f>
        <v>0</v>
      </c>
      <c r="R154" t="e">
        <f>IF(landings!$C106="s",$M154,0)</f>
        <v>#REF!</v>
      </c>
      <c r="S154">
        <f>IF(landings!$C106="n",$M154,0)</f>
        <v>0</v>
      </c>
      <c r="V154" s="77" t="s">
        <v>97</v>
      </c>
      <c r="W154" s="11">
        <f>$BJ101</f>
        <v>0</v>
      </c>
      <c r="X154" s="11">
        <f>$BJ102</f>
        <v>0</v>
      </c>
      <c r="Y154" s="11">
        <f>$BJ103</f>
        <v>0</v>
      </c>
      <c r="Z154" s="11">
        <f>$BJ104</f>
        <v>0</v>
      </c>
      <c r="AA154" s="11">
        <f>$BJ105</f>
        <v>0</v>
      </c>
      <c r="AB154" s="11">
        <f>$BJ106</f>
        <v>0</v>
      </c>
      <c r="AE154" s="11"/>
      <c r="AG154" s="96"/>
      <c r="AH154" s="96"/>
      <c r="AI154" s="96"/>
      <c r="AJ154" s="96"/>
      <c r="AK154" s="96"/>
      <c r="AL154" s="96"/>
    </row>
    <row r="155" spans="12:38" x14ac:dyDescent="0.25">
      <c r="L155" s="18">
        <v>99</v>
      </c>
      <c r="M155" t="e">
        <f>ABS(1-#REF!)</f>
        <v>#REF!</v>
      </c>
      <c r="N155">
        <f>IF(landings!$C107="22-24",$M155,0)</f>
        <v>0</v>
      </c>
      <c r="O155">
        <f>IF(landings!$C107="25-29,32",$M155,0)</f>
        <v>0</v>
      </c>
      <c r="P155">
        <f>IF(landings!$C107="30-31",$M155,0)</f>
        <v>0</v>
      </c>
      <c r="Q155">
        <f>IF(landings!$C107="k",$M155,0)</f>
        <v>0</v>
      </c>
      <c r="R155">
        <f>IF(landings!$C107="s",$M155,0)</f>
        <v>0</v>
      </c>
      <c r="S155">
        <f>IF(landings!$C107="n",$M155,0)</f>
        <v>0</v>
      </c>
      <c r="V155" s="116" t="s">
        <v>183</v>
      </c>
      <c r="W155" s="11">
        <f>$BK101</f>
        <v>0</v>
      </c>
      <c r="X155" s="11">
        <f>$BK102</f>
        <v>0</v>
      </c>
      <c r="Y155" s="11">
        <f>$BK103</f>
        <v>0</v>
      </c>
      <c r="Z155" s="11">
        <f>$BK104</f>
        <v>0</v>
      </c>
      <c r="AA155" s="11">
        <f>$BK105</f>
        <v>0</v>
      </c>
      <c r="AB155" s="11">
        <f>$BK106</f>
        <v>0</v>
      </c>
    </row>
    <row r="156" spans="12:38" x14ac:dyDescent="0.25">
      <c r="L156" s="18">
        <v>100</v>
      </c>
      <c r="M156" t="e">
        <f>ABS(1-#REF!)</f>
        <v>#REF!</v>
      </c>
      <c r="N156">
        <f>IF(landings!$C108="22-24",$M156,0)</f>
        <v>0</v>
      </c>
      <c r="O156">
        <f>IF(landings!$C108="25-29,32",$M156,0)</f>
        <v>0</v>
      </c>
      <c r="P156">
        <f>IF(landings!$C108="30-31",$M156,0)</f>
        <v>0</v>
      </c>
      <c r="Q156">
        <f>IF(landings!$C108="k",$M156,0)</f>
        <v>0</v>
      </c>
      <c r="R156">
        <f>IF(landings!$C108="s",$M156,0)</f>
        <v>0</v>
      </c>
      <c r="S156">
        <f>IF(landings!$C108="n",$M156,0)</f>
        <v>0</v>
      </c>
    </row>
    <row r="157" spans="12:38" x14ac:dyDescent="0.25">
      <c r="L157" s="18">
        <v>101</v>
      </c>
      <c r="M157" t="e">
        <f>ABS(1-#REF!)</f>
        <v>#REF!</v>
      </c>
      <c r="N157">
        <f>IF(landings!$C109="22-24",$M157,0)</f>
        <v>0</v>
      </c>
      <c r="O157">
        <f>IF(landings!$C109="25-29,32",$M157,0)</f>
        <v>0</v>
      </c>
      <c r="P157">
        <f>IF(landings!$C109="30-31",$M157,0)</f>
        <v>0</v>
      </c>
      <c r="Q157">
        <f>IF(landings!$C109="k",$M157,0)</f>
        <v>0</v>
      </c>
      <c r="R157">
        <f>IF(landings!$C109="s",$M157,0)</f>
        <v>0</v>
      </c>
      <c r="S157">
        <f>IF(landings!$C109="n",$M157,0)</f>
        <v>0</v>
      </c>
    </row>
    <row r="158" spans="12:38" x14ac:dyDescent="0.25">
      <c r="L158" s="18">
        <v>102</v>
      </c>
      <c r="M158" t="e">
        <f>ABS(1-#REF!)</f>
        <v>#REF!</v>
      </c>
      <c r="N158">
        <f>IF(landings!$C110="22-24",$M158,0)</f>
        <v>0</v>
      </c>
      <c r="O158">
        <f>IF(landings!$C110="25-29,32",$M158,0)</f>
        <v>0</v>
      </c>
      <c r="P158">
        <f>IF(landings!$C110="30-31",$M158,0)</f>
        <v>0</v>
      </c>
      <c r="Q158">
        <f>IF(landings!$C110="k",$M158,0)</f>
        <v>0</v>
      </c>
      <c r="R158">
        <f>IF(landings!$C110="s",$M158,0)</f>
        <v>0</v>
      </c>
      <c r="S158">
        <f>IF(landings!$C110="n",$M158,0)</f>
        <v>0</v>
      </c>
    </row>
    <row r="159" spans="12:38" x14ac:dyDescent="0.25">
      <c r="L159" s="18">
        <v>103</v>
      </c>
      <c r="M159" t="e">
        <f>ABS(1-#REF!)</f>
        <v>#REF!</v>
      </c>
      <c r="N159">
        <f>IF(landings!$C111="22-24",$M159,0)</f>
        <v>0</v>
      </c>
      <c r="O159">
        <f>IF(landings!$C111="25-29,32",$M159,0)</f>
        <v>0</v>
      </c>
      <c r="P159">
        <f>IF(landings!$C111="30-31",$M159,0)</f>
        <v>0</v>
      </c>
      <c r="Q159">
        <f>IF(landings!$C111="k",$M159,0)</f>
        <v>0</v>
      </c>
      <c r="R159">
        <f>IF(landings!$C111="s",$M159,0)</f>
        <v>0</v>
      </c>
      <c r="S159">
        <f>IF(landings!$C111="n",$M159,0)</f>
        <v>0</v>
      </c>
    </row>
    <row r="160" spans="12:38" x14ac:dyDescent="0.25">
      <c r="L160" s="18">
        <v>104</v>
      </c>
      <c r="M160" t="e">
        <f>ABS(1-#REF!)</f>
        <v>#REF!</v>
      </c>
      <c r="N160">
        <f>IF(landings!$C112="22-24",$M160,0)</f>
        <v>0</v>
      </c>
      <c r="O160">
        <f>IF(landings!$C112="25-29,32",$M160,0)</f>
        <v>0</v>
      </c>
      <c r="P160">
        <f>IF(landings!$C112="30-31",$M160,0)</f>
        <v>0</v>
      </c>
      <c r="Q160">
        <f>IF(landings!$C112="k",$M160,0)</f>
        <v>0</v>
      </c>
      <c r="R160">
        <f>IF(landings!$C112="s",$M160,0)</f>
        <v>0</v>
      </c>
      <c r="S160">
        <f>IF(landings!$C112="n",$M160,0)</f>
        <v>0</v>
      </c>
    </row>
    <row r="161" spans="12:19" x14ac:dyDescent="0.25">
      <c r="L161" s="18">
        <v>105</v>
      </c>
      <c r="M161" t="e">
        <f>ABS(1-#REF!)</f>
        <v>#REF!</v>
      </c>
      <c r="N161">
        <f>IF(landings!$C113="22-24",$M161,0)</f>
        <v>0</v>
      </c>
      <c r="O161">
        <f>IF(landings!$C113="25-29,32",$M161,0)</f>
        <v>0</v>
      </c>
      <c r="P161">
        <f>IF(landings!$C113="30-31",$M161,0)</f>
        <v>0</v>
      </c>
      <c r="Q161">
        <f>IF(landings!$C113="k",$M161,0)</f>
        <v>0</v>
      </c>
      <c r="R161">
        <f>IF(landings!$C113="s",$M161,0)</f>
        <v>0</v>
      </c>
      <c r="S161">
        <f>IF(landings!$C113="n",$M161,0)</f>
        <v>0</v>
      </c>
    </row>
    <row r="162" spans="12:19" x14ac:dyDescent="0.25">
      <c r="L162" s="18">
        <v>106</v>
      </c>
      <c r="M162" t="e">
        <f>ABS(1-#REF!)</f>
        <v>#REF!</v>
      </c>
      <c r="N162">
        <f>IF(landings!$C114="22-24",$M162,0)</f>
        <v>0</v>
      </c>
      <c r="O162">
        <f>IF(landings!$C114="25-29,32",$M162,0)</f>
        <v>0</v>
      </c>
      <c r="P162">
        <f>IF(landings!$C114="30-31",$M162,0)</f>
        <v>0</v>
      </c>
      <c r="Q162">
        <f>IF(landings!$C114="k",$M162,0)</f>
        <v>0</v>
      </c>
      <c r="R162">
        <f>IF(landings!$C114="s",$M162,0)</f>
        <v>0</v>
      </c>
      <c r="S162">
        <f>IF(landings!$C114="n",$M162,0)</f>
        <v>0</v>
      </c>
    </row>
    <row r="163" spans="12:19" x14ac:dyDescent="0.25">
      <c r="L163" s="18">
        <v>107</v>
      </c>
      <c r="M163" t="e">
        <f>ABS(1-#REF!)</f>
        <v>#REF!</v>
      </c>
      <c r="N163">
        <f>IF(landings!$C115="22-24",$M163,0)</f>
        <v>0</v>
      </c>
      <c r="O163">
        <f>IF(landings!$C115="25-29,32",$M163,0)</f>
        <v>0</v>
      </c>
      <c r="P163">
        <f>IF(landings!$C115="30-31",$M163,0)</f>
        <v>0</v>
      </c>
      <c r="Q163">
        <f>IF(landings!$C115="k",$M163,0)</f>
        <v>0</v>
      </c>
      <c r="R163">
        <f>IF(landings!$C115="s",$M163,0)</f>
        <v>0</v>
      </c>
      <c r="S163">
        <f>IF(landings!$C115="n",$M163,0)</f>
        <v>0</v>
      </c>
    </row>
    <row r="164" spans="12:19" x14ac:dyDescent="0.25">
      <c r="L164" s="18">
        <v>108</v>
      </c>
      <c r="M164" t="e">
        <f>ABS(1-#REF!)</f>
        <v>#REF!</v>
      </c>
      <c r="N164">
        <f>IF(landings!$C116="22-24",$M164,0)</f>
        <v>0</v>
      </c>
      <c r="O164">
        <f>IF(landings!$C116="25-29,32",$M164,0)</f>
        <v>0</v>
      </c>
      <c r="P164">
        <f>IF(landings!$C116="30-31",$M164,0)</f>
        <v>0</v>
      </c>
      <c r="Q164">
        <f>IF(landings!$C116="k",$M164,0)</f>
        <v>0</v>
      </c>
      <c r="R164">
        <f>IF(landings!$C116="s",$M164,0)</f>
        <v>0</v>
      </c>
      <c r="S164">
        <f>IF(landings!$C116="n",$M164,0)</f>
        <v>0</v>
      </c>
    </row>
    <row r="165" spans="12:19" x14ac:dyDescent="0.25">
      <c r="L165" s="18">
        <v>109</v>
      </c>
      <c r="M165" t="e">
        <f>ABS(1-#REF!)</f>
        <v>#REF!</v>
      </c>
      <c r="N165">
        <f>IF(landings!$C117="22-24",$M165,0)</f>
        <v>0</v>
      </c>
      <c r="O165">
        <f>IF(landings!$C117="25-29,32",$M165,0)</f>
        <v>0</v>
      </c>
      <c r="P165">
        <f>IF(landings!$C117="30-31",$M165,0)</f>
        <v>0</v>
      </c>
      <c r="Q165">
        <f>IF(landings!$C117="k",$M165,0)</f>
        <v>0</v>
      </c>
      <c r="R165">
        <f>IF(landings!$C117="s",$M165,0)</f>
        <v>0</v>
      </c>
      <c r="S165">
        <f>IF(landings!$C117="n",$M165,0)</f>
        <v>0</v>
      </c>
    </row>
    <row r="166" spans="12:19" x14ac:dyDescent="0.25">
      <c r="L166" s="18">
        <v>110</v>
      </c>
      <c r="M166" t="e">
        <f>ABS(1-#REF!)</f>
        <v>#REF!</v>
      </c>
      <c r="N166">
        <f>IF(landings!$C118="22-24",$M166,0)</f>
        <v>0</v>
      </c>
      <c r="O166">
        <f>IF(landings!$C118="25-29,32",$M166,0)</f>
        <v>0</v>
      </c>
      <c r="P166">
        <f>IF(landings!$C118="30-31",$M166,0)</f>
        <v>0</v>
      </c>
      <c r="Q166">
        <f>IF(landings!$C118="k",$M166,0)</f>
        <v>0</v>
      </c>
      <c r="R166">
        <f>IF(landings!$C118="s",$M166,0)</f>
        <v>0</v>
      </c>
      <c r="S166">
        <f>IF(landings!$C118="n",$M166,0)</f>
        <v>0</v>
      </c>
    </row>
    <row r="167" spans="12:19" x14ac:dyDescent="0.25">
      <c r="L167" s="18">
        <v>111</v>
      </c>
      <c r="M167" t="e">
        <f>ABS(1-#REF!)</f>
        <v>#REF!</v>
      </c>
      <c r="N167">
        <f>IF(landings!$C119="22-24",$M167,0)</f>
        <v>0</v>
      </c>
      <c r="O167">
        <f>IF(landings!$C119="25-29,32",$M167,0)</f>
        <v>0</v>
      </c>
      <c r="P167">
        <f>IF(landings!$C119="30-31",$M167,0)</f>
        <v>0</v>
      </c>
      <c r="Q167">
        <f>IF(landings!$C119="k",$M167,0)</f>
        <v>0</v>
      </c>
      <c r="R167">
        <f>IF(landings!$C119="s",$M167,0)</f>
        <v>0</v>
      </c>
      <c r="S167">
        <f>IF(landings!$C119="n",$M167,0)</f>
        <v>0</v>
      </c>
    </row>
    <row r="168" spans="12:19" x14ac:dyDescent="0.25">
      <c r="L168" s="18">
        <v>112</v>
      </c>
      <c r="M168" t="e">
        <f>ABS(1-#REF!)</f>
        <v>#REF!</v>
      </c>
      <c r="N168">
        <f>IF(landings!$C120="22-24",$M168,0)</f>
        <v>0</v>
      </c>
      <c r="O168">
        <f>IF(landings!$C120="25-29,32",$M168,0)</f>
        <v>0</v>
      </c>
      <c r="P168">
        <f>IF(landings!$C120="30-31",$M168,0)</f>
        <v>0</v>
      </c>
      <c r="Q168">
        <f>IF(landings!$C120="k",$M168,0)</f>
        <v>0</v>
      </c>
      <c r="R168">
        <f>IF(landings!$C120="s",$M168,0)</f>
        <v>0</v>
      </c>
      <c r="S168">
        <f>IF(landings!$C120="n",$M168,0)</f>
        <v>0</v>
      </c>
    </row>
    <row r="169" spans="12:19" x14ac:dyDescent="0.25">
      <c r="L169" s="18">
        <v>113</v>
      </c>
      <c r="M169" t="e">
        <f>ABS(1-#REF!)</f>
        <v>#REF!</v>
      </c>
      <c r="N169">
        <f>IF(landings!$C121="22-24",$M169,0)</f>
        <v>0</v>
      </c>
      <c r="O169">
        <f>IF(landings!$C121="25-29,32",$M169,0)</f>
        <v>0</v>
      </c>
      <c r="P169">
        <f>IF(landings!$C121="30-31",$M169,0)</f>
        <v>0</v>
      </c>
      <c r="Q169">
        <f>IF(landings!$C121="k",$M169,0)</f>
        <v>0</v>
      </c>
      <c r="R169">
        <f>IF(landings!$C121="s",$M169,0)</f>
        <v>0</v>
      </c>
      <c r="S169">
        <f>IF(landings!$C121="n",$M169,0)</f>
        <v>0</v>
      </c>
    </row>
    <row r="170" spans="12:19" x14ac:dyDescent="0.25">
      <c r="L170" s="18">
        <v>114</v>
      </c>
      <c r="M170" t="e">
        <f>ABS(1-#REF!)</f>
        <v>#REF!</v>
      </c>
      <c r="N170">
        <f>IF(landings!$C122="22-24",$M170,0)</f>
        <v>0</v>
      </c>
      <c r="O170">
        <f>IF(landings!$C122="25-29,32",$M170,0)</f>
        <v>0</v>
      </c>
      <c r="P170">
        <f>IF(landings!$C122="30-31",$M170,0)</f>
        <v>0</v>
      </c>
      <c r="Q170">
        <f>IF(landings!$C122="k",$M170,0)</f>
        <v>0</v>
      </c>
      <c r="R170">
        <f>IF(landings!$C122="s",$M170,0)</f>
        <v>0</v>
      </c>
      <c r="S170">
        <f>IF(landings!$C122="n",$M170,0)</f>
        <v>0</v>
      </c>
    </row>
    <row r="171" spans="12:19" x14ac:dyDescent="0.25">
      <c r="L171" s="18">
        <v>115</v>
      </c>
      <c r="M171" t="e">
        <f>ABS(1-#REF!)</f>
        <v>#REF!</v>
      </c>
      <c r="N171">
        <f>IF(landings!$C123="22-24",$M171,0)</f>
        <v>0</v>
      </c>
      <c r="O171">
        <f>IF(landings!$C123="25-29,32",$M171,0)</f>
        <v>0</v>
      </c>
      <c r="P171">
        <f>IF(landings!$C123="30-31",$M171,0)</f>
        <v>0</v>
      </c>
      <c r="Q171">
        <f>IF(landings!$C123="k",$M171,0)</f>
        <v>0</v>
      </c>
      <c r="R171">
        <f>IF(landings!$C123="s",$M171,0)</f>
        <v>0</v>
      </c>
      <c r="S171">
        <f>IF(landings!$C123="n",$M171,0)</f>
        <v>0</v>
      </c>
    </row>
    <row r="172" spans="12:19" x14ac:dyDescent="0.25">
      <c r="L172" s="18">
        <v>116</v>
      </c>
      <c r="M172" t="e">
        <f>ABS(1-#REF!)</f>
        <v>#REF!</v>
      </c>
      <c r="N172">
        <f>IF(landings!$C124="22-24",$M172,0)</f>
        <v>0</v>
      </c>
      <c r="O172">
        <f>IF(landings!$C124="25-29,32",$M172,0)</f>
        <v>0</v>
      </c>
      <c r="P172">
        <f>IF(landings!$C124="30-31",$M172,0)</f>
        <v>0</v>
      </c>
      <c r="Q172" t="e">
        <f>IF(landings!$C124="k",$M172,0)</f>
        <v>#REF!</v>
      </c>
      <c r="R172">
        <f>IF(landings!$C124="s",$M172,0)</f>
        <v>0</v>
      </c>
      <c r="S172">
        <f>IF(landings!$C124="n",$M172,0)</f>
        <v>0</v>
      </c>
    </row>
    <row r="173" spans="12:19" x14ac:dyDescent="0.25">
      <c r="L173" s="18">
        <v>117</v>
      </c>
      <c r="M173" t="e">
        <f>ABS(1-#REF!)</f>
        <v>#REF!</v>
      </c>
      <c r="N173">
        <f>IF(landings!$C125="22-24",$M173,0)</f>
        <v>0</v>
      </c>
      <c r="O173">
        <f>IF(landings!$C125="25-29,32",$M173,0)</f>
        <v>0</v>
      </c>
      <c r="P173">
        <f>IF(landings!$C125="30-31",$M173,0)</f>
        <v>0</v>
      </c>
      <c r="Q173" t="e">
        <f>IF(landings!$C125="k",$M173,0)</f>
        <v>#REF!</v>
      </c>
      <c r="R173">
        <f>IF(landings!$C125="s",$M173,0)</f>
        <v>0</v>
      </c>
      <c r="S173">
        <f>IF(landings!$C125="n",$M173,0)</f>
        <v>0</v>
      </c>
    </row>
    <row r="174" spans="12:19" x14ac:dyDescent="0.25">
      <c r="L174" s="18">
        <v>118</v>
      </c>
      <c r="M174" t="e">
        <f>ABS(1-#REF!)</f>
        <v>#REF!</v>
      </c>
      <c r="N174">
        <f>IF(landings!$C126="22-24",$M174,0)</f>
        <v>0</v>
      </c>
      <c r="O174">
        <f>IF(landings!$C126="25-29,32",$M174,0)</f>
        <v>0</v>
      </c>
      <c r="P174">
        <f>IF(landings!$C126="30-31",$M174,0)</f>
        <v>0</v>
      </c>
      <c r="Q174">
        <f>IF(landings!$C126="k",$M174,0)</f>
        <v>0</v>
      </c>
      <c r="R174">
        <f>IF(landings!$C126="s",$M174,0)</f>
        <v>0</v>
      </c>
      <c r="S174">
        <f>IF(landings!$C126="n",$M174,0)</f>
        <v>0</v>
      </c>
    </row>
    <row r="175" spans="12:19" x14ac:dyDescent="0.25">
      <c r="L175" s="18">
        <v>119</v>
      </c>
      <c r="M175" t="e">
        <f>ABS(1-#REF!)</f>
        <v>#REF!</v>
      </c>
      <c r="N175">
        <f>IF(landings!$C127="22-24",$M175,0)</f>
        <v>0</v>
      </c>
      <c r="O175">
        <f>IF(landings!$C127="25-29,32",$M175,0)</f>
        <v>0</v>
      </c>
      <c r="P175">
        <f>IF(landings!$C127="30-31",$M175,0)</f>
        <v>0</v>
      </c>
      <c r="Q175">
        <f>IF(landings!$C127="k",$M175,0)</f>
        <v>0</v>
      </c>
      <c r="R175">
        <f>IF(landings!$C127="s",$M175,0)</f>
        <v>0</v>
      </c>
      <c r="S175">
        <f>IF(landings!$C127="n",$M175,0)</f>
        <v>0</v>
      </c>
    </row>
    <row r="176" spans="12:19" x14ac:dyDescent="0.25">
      <c r="L176" s="18">
        <v>120</v>
      </c>
      <c r="M176" t="e">
        <f>ABS(1-#REF!)</f>
        <v>#REF!</v>
      </c>
      <c r="N176">
        <f>IF(landings!$C128="22-24",$M176,0)</f>
        <v>0</v>
      </c>
      <c r="O176">
        <f>IF(landings!$C128="25-29,32",$M176,0)</f>
        <v>0</v>
      </c>
      <c r="P176">
        <f>IF(landings!$C128="30-31",$M176,0)</f>
        <v>0</v>
      </c>
      <c r="Q176">
        <f>IF(landings!$C128="k",$M176,0)</f>
        <v>0</v>
      </c>
      <c r="R176">
        <f>IF(landings!$C128="s",$M176,0)</f>
        <v>0</v>
      </c>
      <c r="S176">
        <f>IF(landings!$C128="n",$M176,0)</f>
        <v>0</v>
      </c>
    </row>
    <row r="177" spans="12:19" x14ac:dyDescent="0.25">
      <c r="L177" s="18">
        <v>121</v>
      </c>
      <c r="M177" t="e">
        <f>ABS(1-#REF!)</f>
        <v>#REF!</v>
      </c>
      <c r="N177">
        <f>IF(landings!$C129="22-24",$M177,0)</f>
        <v>0</v>
      </c>
      <c r="O177">
        <f>IF(landings!$C129="25-29,32",$M177,0)</f>
        <v>0</v>
      </c>
      <c r="P177">
        <f>IF(landings!$C129="30-31",$M177,0)</f>
        <v>0</v>
      </c>
      <c r="Q177">
        <f>IF(landings!$C129="k",$M177,0)</f>
        <v>0</v>
      </c>
      <c r="R177">
        <f>IF(landings!$C129="s",$M177,0)</f>
        <v>0</v>
      </c>
      <c r="S177">
        <f>IF(landings!$C129="n",$M177,0)</f>
        <v>0</v>
      </c>
    </row>
    <row r="178" spans="12:19" x14ac:dyDescent="0.25">
      <c r="L178" s="18">
        <v>122</v>
      </c>
      <c r="M178" t="e">
        <f>ABS(1-#REF!)</f>
        <v>#REF!</v>
      </c>
      <c r="N178">
        <f>IF(landings!$C130="22-24",$M178,0)</f>
        <v>0</v>
      </c>
      <c r="O178">
        <f>IF(landings!$C130="25-29,32",$M178,0)</f>
        <v>0</v>
      </c>
      <c r="P178">
        <f>IF(landings!$C130="30-31",$M178,0)</f>
        <v>0</v>
      </c>
      <c r="Q178">
        <f>IF(landings!$C130="k",$M178,0)</f>
        <v>0</v>
      </c>
      <c r="R178">
        <f>IF(landings!$C130="s",$M178,0)</f>
        <v>0</v>
      </c>
      <c r="S178" t="e">
        <f>IF(landings!$C130="n",$M178,0)</f>
        <v>#REF!</v>
      </c>
    </row>
    <row r="179" spans="12:19" x14ac:dyDescent="0.25">
      <c r="L179" s="18">
        <v>123</v>
      </c>
      <c r="M179" t="e">
        <f>ABS(1-#REF!)</f>
        <v>#REF!</v>
      </c>
      <c r="N179">
        <f>IF(landings!$C131="22-24",$M179,0)</f>
        <v>0</v>
      </c>
      <c r="O179">
        <f>IF(landings!$C131="25-29,32",$M179,0)</f>
        <v>0</v>
      </c>
      <c r="P179">
        <f>IF(landings!$C131="30-31",$M179,0)</f>
        <v>0</v>
      </c>
      <c r="Q179">
        <f>IF(landings!$C131="k",$M179,0)</f>
        <v>0</v>
      </c>
      <c r="R179">
        <f>IF(landings!$C131="s",$M179,0)</f>
        <v>0</v>
      </c>
      <c r="S179" t="e">
        <f>IF(landings!$C131="n",$M179,0)</f>
        <v>#REF!</v>
      </c>
    </row>
    <row r="180" spans="12:19" x14ac:dyDescent="0.25">
      <c r="L180" s="18">
        <v>124</v>
      </c>
      <c r="M180" t="e">
        <f>ABS(1-#REF!)</f>
        <v>#REF!</v>
      </c>
      <c r="N180">
        <f>IF(landings!$C132="22-24",$M180,0)</f>
        <v>0</v>
      </c>
      <c r="O180">
        <f>IF(landings!$C132="25-29,32",$M180,0)</f>
        <v>0</v>
      </c>
      <c r="P180">
        <f>IF(landings!$C132="30-31",$M180,0)</f>
        <v>0</v>
      </c>
      <c r="Q180" t="e">
        <f>IF(landings!$C132="k",$M180,0)</f>
        <v>#REF!</v>
      </c>
      <c r="R180">
        <f>IF(landings!$C132="s",$M180,0)</f>
        <v>0</v>
      </c>
      <c r="S180">
        <f>IF(landings!$C132="n",$M180,0)</f>
        <v>0</v>
      </c>
    </row>
    <row r="181" spans="12:19" x14ac:dyDescent="0.25">
      <c r="L181" s="18">
        <v>125</v>
      </c>
      <c r="M181" t="e">
        <f>ABS(1-#REF!)</f>
        <v>#REF!</v>
      </c>
      <c r="N181">
        <f>IF(landings!$C133="22-24",$M181,0)</f>
        <v>0</v>
      </c>
      <c r="O181">
        <f>IF(landings!$C133="25-29,32",$M181,0)</f>
        <v>0</v>
      </c>
      <c r="P181">
        <f>IF(landings!$C133="30-31",$M181,0)</f>
        <v>0</v>
      </c>
      <c r="Q181" t="e">
        <f>IF(landings!$C133="k",$M181,0)</f>
        <v>#REF!</v>
      </c>
      <c r="R181">
        <f>IF(landings!$C133="s",$M181,0)</f>
        <v>0</v>
      </c>
      <c r="S181">
        <f>IF(landings!$C133="n",$M181,0)</f>
        <v>0</v>
      </c>
    </row>
    <row r="182" spans="12:19" x14ac:dyDescent="0.25">
      <c r="L182" s="18">
        <v>126</v>
      </c>
      <c r="M182" t="e">
        <f>ABS(1-#REF!)</f>
        <v>#REF!</v>
      </c>
      <c r="N182">
        <f>IF(landings!$C134="22-24",$M182,0)</f>
        <v>0</v>
      </c>
      <c r="O182">
        <f>IF(landings!$C134="25-29,32",$M182,0)</f>
        <v>0</v>
      </c>
      <c r="P182">
        <f>IF(landings!$C134="30-31",$M182,0)</f>
        <v>0</v>
      </c>
      <c r="Q182">
        <f>IF(landings!$C134="k",$M182,0)</f>
        <v>0</v>
      </c>
      <c r="R182" t="e">
        <f>IF(landings!$C134="s",$M182,0)</f>
        <v>#REF!</v>
      </c>
      <c r="S182">
        <f>IF(landings!$C134="n",$M182,0)</f>
        <v>0</v>
      </c>
    </row>
    <row r="183" spans="12:19" x14ac:dyDescent="0.25">
      <c r="L183" s="18">
        <v>127</v>
      </c>
      <c r="M183" t="e">
        <f>ABS(1-#REF!)</f>
        <v>#REF!</v>
      </c>
      <c r="N183">
        <f>IF(landings!$C135="22-24",$M183,0)</f>
        <v>0</v>
      </c>
      <c r="O183">
        <f>IF(landings!$C135="25-29,32",$M183,0)</f>
        <v>0</v>
      </c>
      <c r="P183">
        <f>IF(landings!$C135="30-31",$M183,0)</f>
        <v>0</v>
      </c>
      <c r="Q183">
        <f>IF(landings!$C135="k",$M183,0)</f>
        <v>0</v>
      </c>
      <c r="R183" t="e">
        <f>IF(landings!$C135="s",$M183,0)</f>
        <v>#REF!</v>
      </c>
      <c r="S183">
        <f>IF(landings!$C135="n",$M183,0)</f>
        <v>0</v>
      </c>
    </row>
    <row r="184" spans="12:19" x14ac:dyDescent="0.25">
      <c r="L184" s="18">
        <v>128</v>
      </c>
      <c r="M184" t="e">
        <f>ABS(1-#REF!)</f>
        <v>#REF!</v>
      </c>
      <c r="N184">
        <f>IF(landings!$C136="22-24",$M184,0)</f>
        <v>0</v>
      </c>
      <c r="O184">
        <f>IF(landings!$C136="25-29,32",$M184,0)</f>
        <v>0</v>
      </c>
      <c r="P184">
        <f>IF(landings!$C136="30-31",$M184,0)</f>
        <v>0</v>
      </c>
      <c r="Q184">
        <f>IF(landings!$C136="k",$M184,0)</f>
        <v>0</v>
      </c>
      <c r="R184" t="e">
        <f>IF(landings!$C136="s",$M184,0)</f>
        <v>#REF!</v>
      </c>
      <c r="S184">
        <f>IF(landings!$C136="n",$M184,0)</f>
        <v>0</v>
      </c>
    </row>
    <row r="185" spans="12:19" x14ac:dyDescent="0.25">
      <c r="L185" s="18">
        <v>129</v>
      </c>
      <c r="M185" t="e">
        <f>ABS(1-#REF!)</f>
        <v>#REF!</v>
      </c>
      <c r="N185">
        <f>IF(landings!$C137="22-24",$M185,0)</f>
        <v>0</v>
      </c>
      <c r="O185">
        <f>IF(landings!$C137="25-29,32",$M185,0)</f>
        <v>0</v>
      </c>
      <c r="P185">
        <f>IF(landings!$C137="30-31",$M185,0)</f>
        <v>0</v>
      </c>
      <c r="Q185">
        <f>IF(landings!$C137="k",$M185,0)</f>
        <v>0</v>
      </c>
      <c r="R185" t="e">
        <f>IF(landings!$C137="s",$M185,0)</f>
        <v>#REF!</v>
      </c>
      <c r="S185">
        <f>IF(landings!$C137="n",$M185,0)</f>
        <v>0</v>
      </c>
    </row>
    <row r="186" spans="12:19" x14ac:dyDescent="0.25">
      <c r="L186" s="18">
        <v>130</v>
      </c>
      <c r="M186" t="e">
        <f>ABS(1-#REF!)</f>
        <v>#REF!</v>
      </c>
      <c r="N186">
        <f>IF(landings!$C138="22-24",$M186,0)</f>
        <v>0</v>
      </c>
      <c r="O186">
        <f>IF(landings!$C138="25-29,32",$M186,0)</f>
        <v>0</v>
      </c>
      <c r="P186">
        <f>IF(landings!$C138="30-31",$M186,0)</f>
        <v>0</v>
      </c>
      <c r="Q186">
        <f>IF(landings!$C138="k",$M186,0)</f>
        <v>0</v>
      </c>
      <c r="R186" t="e">
        <f>IF(landings!$C138="s",$M186,0)</f>
        <v>#REF!</v>
      </c>
      <c r="S186">
        <f>IF(landings!$C138="n",$M186,0)</f>
        <v>0</v>
      </c>
    </row>
    <row r="187" spans="12:19" x14ac:dyDescent="0.25">
      <c r="L187" s="18">
        <v>131</v>
      </c>
      <c r="M187" t="e">
        <f>ABS(1-#REF!)</f>
        <v>#REF!</v>
      </c>
      <c r="N187">
        <f>IF(landings!$C139="22-24",$M187,0)</f>
        <v>0</v>
      </c>
      <c r="O187">
        <f>IF(landings!$C139="25-29,32",$M187,0)</f>
        <v>0</v>
      </c>
      <c r="P187">
        <f>IF(landings!$C139="30-31",$M187,0)</f>
        <v>0</v>
      </c>
      <c r="Q187">
        <f>IF(landings!$C139="k",$M187,0)</f>
        <v>0</v>
      </c>
      <c r="R187" t="e">
        <f>IF(landings!$C139="s",$M187,0)</f>
        <v>#REF!</v>
      </c>
      <c r="S187">
        <f>IF(landings!$C139="n",$M187,0)</f>
        <v>0</v>
      </c>
    </row>
    <row r="188" spans="12:19" x14ac:dyDescent="0.25">
      <c r="L188" s="18">
        <v>132</v>
      </c>
      <c r="M188" t="e">
        <f>ABS(1-#REF!)</f>
        <v>#REF!</v>
      </c>
      <c r="N188">
        <f>IF(landings!$C140="22-24",$M188,0)</f>
        <v>0</v>
      </c>
      <c r="O188">
        <f>IF(landings!$C140="25-29,32",$M188,0)</f>
        <v>0</v>
      </c>
      <c r="P188">
        <f>IF(landings!$C140="30-31",$M188,0)</f>
        <v>0</v>
      </c>
      <c r="Q188">
        <f>IF(landings!$C140="k",$M188,0)</f>
        <v>0</v>
      </c>
      <c r="R188">
        <f>IF(landings!$C140="s",$M188,0)</f>
        <v>0</v>
      </c>
      <c r="S188">
        <f>IF(landings!$C140="n",$M188,0)</f>
        <v>0</v>
      </c>
    </row>
    <row r="189" spans="12:19" x14ac:dyDescent="0.25">
      <c r="L189" s="18">
        <v>133</v>
      </c>
      <c r="M189" t="e">
        <f>ABS(1-#REF!)</f>
        <v>#REF!</v>
      </c>
      <c r="N189">
        <f>IF(landings!$C141="22-24",$M189,0)</f>
        <v>0</v>
      </c>
      <c r="O189">
        <f>IF(landings!$C141="25-29,32",$M189,0)</f>
        <v>0</v>
      </c>
      <c r="P189">
        <f>IF(landings!$C141="30-31",$M189,0)</f>
        <v>0</v>
      </c>
      <c r="Q189">
        <f>IF(landings!$C141="k",$M189,0)</f>
        <v>0</v>
      </c>
      <c r="R189">
        <f>IF(landings!$C141="s",$M189,0)</f>
        <v>0</v>
      </c>
      <c r="S189">
        <f>IF(landings!$C141="n",$M189,0)</f>
        <v>0</v>
      </c>
    </row>
    <row r="190" spans="12:19" x14ac:dyDescent="0.25">
      <c r="L190" s="18">
        <v>134</v>
      </c>
      <c r="M190" t="e">
        <f>ABS(1-#REF!)</f>
        <v>#REF!</v>
      </c>
      <c r="N190">
        <f>IF(landings!$C142="22-24",$M190,0)</f>
        <v>0</v>
      </c>
      <c r="O190">
        <f>IF(landings!$C142="25-29,32",$M190,0)</f>
        <v>0</v>
      </c>
      <c r="P190">
        <f>IF(landings!$C142="30-31",$M190,0)</f>
        <v>0</v>
      </c>
      <c r="Q190">
        <f>IF(landings!$C142="k",$M190,0)</f>
        <v>0</v>
      </c>
      <c r="R190">
        <f>IF(landings!$C142="s",$M190,0)</f>
        <v>0</v>
      </c>
      <c r="S190">
        <f>IF(landings!$C142="n",$M190,0)</f>
        <v>0</v>
      </c>
    </row>
    <row r="191" spans="12:19" x14ac:dyDescent="0.25">
      <c r="L191" s="18">
        <v>135</v>
      </c>
      <c r="M191" t="e">
        <f>ABS(1-#REF!)</f>
        <v>#REF!</v>
      </c>
      <c r="N191">
        <f>IF(landings!$C143="22-24",$M191,0)</f>
        <v>0</v>
      </c>
      <c r="O191">
        <f>IF(landings!$C143="25-29,32",$M191,0)</f>
        <v>0</v>
      </c>
      <c r="P191">
        <f>IF(landings!$C143="30-31",$M191,0)</f>
        <v>0</v>
      </c>
      <c r="Q191">
        <f>IF(landings!$C143="k",$M191,0)</f>
        <v>0</v>
      </c>
      <c r="R191">
        <f>IF(landings!$C143="s",$M191,0)</f>
        <v>0</v>
      </c>
      <c r="S191">
        <f>IF(landings!$C143="n",$M191,0)</f>
        <v>0</v>
      </c>
    </row>
    <row r="192" spans="12:19" x14ac:dyDescent="0.25">
      <c r="L192" s="18">
        <v>136</v>
      </c>
      <c r="M192" t="e">
        <f>ABS(1-#REF!)</f>
        <v>#REF!</v>
      </c>
      <c r="N192">
        <f>IF(landings!$C144="22-24",$M192,0)</f>
        <v>0</v>
      </c>
      <c r="O192">
        <f>IF(landings!$C144="25-29,32",$M192,0)</f>
        <v>0</v>
      </c>
      <c r="P192">
        <f>IF(landings!$C144="30-31",$M192,0)</f>
        <v>0</v>
      </c>
      <c r="Q192">
        <f>IF(landings!$C144="k",$M192,0)</f>
        <v>0</v>
      </c>
      <c r="R192">
        <f>IF(landings!$C144="s",$M192,0)</f>
        <v>0</v>
      </c>
      <c r="S192">
        <f>IF(landings!$C144="n",$M192,0)</f>
        <v>0</v>
      </c>
    </row>
    <row r="193" spans="12:19" x14ac:dyDescent="0.25">
      <c r="L193" s="18">
        <v>137</v>
      </c>
      <c r="M193" t="e">
        <f>ABS(1-#REF!)</f>
        <v>#REF!</v>
      </c>
      <c r="N193">
        <f>IF(landings!$C145="22-24",$M193,0)</f>
        <v>0</v>
      </c>
      <c r="O193">
        <f>IF(landings!$C145="25-29,32",$M193,0)</f>
        <v>0</v>
      </c>
      <c r="P193">
        <f>IF(landings!$C145="30-31",$M193,0)</f>
        <v>0</v>
      </c>
      <c r="Q193">
        <f>IF(landings!$C145="k",$M193,0)</f>
        <v>0</v>
      </c>
      <c r="R193">
        <f>IF(landings!$C145="s",$M193,0)</f>
        <v>0</v>
      </c>
      <c r="S193">
        <f>IF(landings!$C145="n",$M193,0)</f>
        <v>0</v>
      </c>
    </row>
    <row r="194" spans="12:19" x14ac:dyDescent="0.25">
      <c r="L194" s="18">
        <v>138</v>
      </c>
      <c r="M194" t="e">
        <f>ABS(1-#REF!)</f>
        <v>#REF!</v>
      </c>
      <c r="N194">
        <f>IF(landings!$C146="22-24",$M194,0)</f>
        <v>0</v>
      </c>
      <c r="O194">
        <f>IF(landings!$C146="25-29,32",$M194,0)</f>
        <v>0</v>
      </c>
      <c r="P194">
        <f>IF(landings!$C146="30-31",$M194,0)</f>
        <v>0</v>
      </c>
      <c r="Q194">
        <f>IF(landings!$C146="k",$M194,0)</f>
        <v>0</v>
      </c>
      <c r="R194">
        <f>IF(landings!$C146="s",$M194,0)</f>
        <v>0</v>
      </c>
      <c r="S194">
        <f>IF(landings!$C146="n",$M194,0)</f>
        <v>0</v>
      </c>
    </row>
    <row r="195" spans="12:19" x14ac:dyDescent="0.25">
      <c r="L195" s="18">
        <v>139</v>
      </c>
      <c r="M195" t="e">
        <f>ABS(1-#REF!)</f>
        <v>#REF!</v>
      </c>
      <c r="N195">
        <f>IF(landings!$C147="22-24",$M195,0)</f>
        <v>0</v>
      </c>
      <c r="O195">
        <f>IF(landings!$C147="25-29,32",$M195,0)</f>
        <v>0</v>
      </c>
      <c r="P195">
        <f>IF(landings!$C147="30-31",$M195,0)</f>
        <v>0</v>
      </c>
      <c r="Q195">
        <f>IF(landings!$C147="k",$M195,0)</f>
        <v>0</v>
      </c>
      <c r="R195" t="e">
        <f>IF(landings!$C147="s",$M195,0)</f>
        <v>#REF!</v>
      </c>
      <c r="S195">
        <f>IF(landings!$C147="n",$M195,0)</f>
        <v>0</v>
      </c>
    </row>
    <row r="196" spans="12:19" x14ac:dyDescent="0.25">
      <c r="L196" s="18">
        <v>140</v>
      </c>
      <c r="M196" t="e">
        <f>ABS(1-#REF!)</f>
        <v>#REF!</v>
      </c>
      <c r="N196">
        <f>IF(landings!$C148="22-24",$M196,0)</f>
        <v>0</v>
      </c>
      <c r="O196">
        <f>IF(landings!$C148="25-29,32",$M196,0)</f>
        <v>0</v>
      </c>
      <c r="P196">
        <f>IF(landings!$C148="30-31",$M196,0)</f>
        <v>0</v>
      </c>
      <c r="Q196">
        <f>IF(landings!$C148="k",$M196,0)</f>
        <v>0</v>
      </c>
      <c r="R196" t="e">
        <f>IF(landings!$C148="s",$M196,0)</f>
        <v>#REF!</v>
      </c>
      <c r="S196">
        <f>IF(landings!$C148="n",$M196,0)</f>
        <v>0</v>
      </c>
    </row>
    <row r="197" spans="12:19" x14ac:dyDescent="0.25">
      <c r="L197" s="18">
        <v>141</v>
      </c>
      <c r="M197" t="e">
        <f>ABS(1-#REF!)</f>
        <v>#REF!</v>
      </c>
      <c r="N197">
        <f>IF(landings!$C149="22-24",$M197,0)</f>
        <v>0</v>
      </c>
      <c r="O197">
        <f>IF(landings!$C149="25-29,32",$M197,0)</f>
        <v>0</v>
      </c>
      <c r="P197">
        <f>IF(landings!$C149="30-31",$M197,0)</f>
        <v>0</v>
      </c>
      <c r="Q197">
        <f>IF(landings!$C149="k",$M197,0)</f>
        <v>0</v>
      </c>
      <c r="R197" t="e">
        <f>IF(landings!$C149="s",$M197,0)</f>
        <v>#REF!</v>
      </c>
      <c r="S197">
        <f>IF(landings!$C149="n",$M197,0)</f>
        <v>0</v>
      </c>
    </row>
    <row r="198" spans="12:19" x14ac:dyDescent="0.25">
      <c r="L198" s="18">
        <v>142</v>
      </c>
      <c r="M198" t="e">
        <f>ABS(1-#REF!)</f>
        <v>#REF!</v>
      </c>
      <c r="N198">
        <f>IF(landings!$C150="22-24",$M198,0)</f>
        <v>0</v>
      </c>
      <c r="O198">
        <f>IF(landings!$C150="25-29,32",$M198,0)</f>
        <v>0</v>
      </c>
      <c r="P198">
        <f>IF(landings!$C150="30-31",$M198,0)</f>
        <v>0</v>
      </c>
      <c r="Q198">
        <f>IF(landings!$C150="k",$M198,0)</f>
        <v>0</v>
      </c>
      <c r="R198" t="e">
        <f>IF(landings!$C150="s",$M198,0)</f>
        <v>#REF!</v>
      </c>
      <c r="S198">
        <f>IF(landings!$C150="n",$M198,0)</f>
        <v>0</v>
      </c>
    </row>
    <row r="199" spans="12:19" x14ac:dyDescent="0.25">
      <c r="L199" s="18">
        <v>143</v>
      </c>
      <c r="M199" t="e">
        <f>ABS(1-#REF!)</f>
        <v>#REF!</v>
      </c>
      <c r="N199">
        <f>IF(landings!$C151="22-24",$M199,0)</f>
        <v>0</v>
      </c>
      <c r="O199">
        <f>IF(landings!$C151="25-29,32",$M199,0)</f>
        <v>0</v>
      </c>
      <c r="P199">
        <f>IF(landings!$C151="30-31",$M199,0)</f>
        <v>0</v>
      </c>
      <c r="Q199">
        <f>IF(landings!$C151="k",$M199,0)</f>
        <v>0</v>
      </c>
      <c r="R199">
        <f>IF(landings!$C151="s",$M199,0)</f>
        <v>0</v>
      </c>
      <c r="S199">
        <f>IF(landings!$C151="n",$M199,0)</f>
        <v>0</v>
      </c>
    </row>
    <row r="200" spans="12:19" x14ac:dyDescent="0.25">
      <c r="L200" s="18">
        <v>144</v>
      </c>
      <c r="M200" t="e">
        <f>ABS(1-#REF!)</f>
        <v>#REF!</v>
      </c>
      <c r="N200">
        <f>IF(landings!$C152="22-24",$M200,0)</f>
        <v>0</v>
      </c>
      <c r="O200">
        <f>IF(landings!$C152="25-29,32",$M200,0)</f>
        <v>0</v>
      </c>
      <c r="P200">
        <f>IF(landings!$C152="30-31",$M200,0)</f>
        <v>0</v>
      </c>
      <c r="Q200" t="e">
        <f>IF(landings!$C152="k",$M200,0)</f>
        <v>#REF!</v>
      </c>
      <c r="R200">
        <f>IF(landings!$C152="s",$M200,0)</f>
        <v>0</v>
      </c>
      <c r="S200">
        <f>IF(landings!$C152="n",$M200,0)</f>
        <v>0</v>
      </c>
    </row>
    <row r="201" spans="12:19" x14ac:dyDescent="0.25">
      <c r="L201" s="18">
        <v>145</v>
      </c>
      <c r="M201" t="e">
        <f>ABS(1-#REF!)</f>
        <v>#REF!</v>
      </c>
      <c r="N201">
        <f>IF(landings!$C153="22-24",$M201,0)</f>
        <v>0</v>
      </c>
      <c r="O201">
        <f>IF(landings!$C153="25-29,32",$M201,0)</f>
        <v>0</v>
      </c>
      <c r="P201">
        <f>IF(landings!$C153="30-31",$M201,0)</f>
        <v>0</v>
      </c>
      <c r="Q201">
        <f>IF(landings!$C153="k",$M201,0)</f>
        <v>0</v>
      </c>
      <c r="R201" t="e">
        <f>IF(landings!$C153="s",$M201,0)</f>
        <v>#REF!</v>
      </c>
      <c r="S201">
        <f>IF(landings!$C153="n",$M201,0)</f>
        <v>0</v>
      </c>
    </row>
    <row r="202" spans="12:19" x14ac:dyDescent="0.25">
      <c r="L202" s="18">
        <v>146</v>
      </c>
      <c r="M202" t="e">
        <f>ABS(1-#REF!)</f>
        <v>#REF!</v>
      </c>
      <c r="N202">
        <f>IF(landings!$C154="22-24",$M202,0)</f>
        <v>0</v>
      </c>
      <c r="O202">
        <f>IF(landings!$C154="25-29,32",$M202,0)</f>
        <v>0</v>
      </c>
      <c r="P202">
        <f>IF(landings!$C154="30-31",$M202,0)</f>
        <v>0</v>
      </c>
      <c r="Q202">
        <f>IF(landings!$C154="k",$M202,0)</f>
        <v>0</v>
      </c>
      <c r="R202" t="e">
        <f>IF(landings!$C154="s",$M202,0)</f>
        <v>#REF!</v>
      </c>
      <c r="S202">
        <f>IF(landings!$C154="n",$M202,0)</f>
        <v>0</v>
      </c>
    </row>
    <row r="203" spans="12:19" x14ac:dyDescent="0.25">
      <c r="L203" s="18">
        <v>147</v>
      </c>
      <c r="M203" t="e">
        <f>ABS(1-#REF!)</f>
        <v>#REF!</v>
      </c>
      <c r="N203">
        <f>IF(landings!$C155="22-24",$M203,0)</f>
        <v>0</v>
      </c>
      <c r="O203">
        <f>IF(landings!$C155="25-29,32",$M203,0)</f>
        <v>0</v>
      </c>
      <c r="P203">
        <f>IF(landings!$C155="30-31",$M203,0)</f>
        <v>0</v>
      </c>
      <c r="Q203">
        <f>IF(landings!$C155="k",$M203,0)</f>
        <v>0</v>
      </c>
      <c r="R203" t="e">
        <f>IF(landings!$C155="s",$M203,0)</f>
        <v>#REF!</v>
      </c>
      <c r="S203">
        <f>IF(landings!$C155="n",$M203,0)</f>
        <v>0</v>
      </c>
    </row>
    <row r="204" spans="12:19" x14ac:dyDescent="0.25">
      <c r="L204" s="18">
        <v>148</v>
      </c>
      <c r="M204" t="e">
        <f>ABS(1-#REF!)</f>
        <v>#REF!</v>
      </c>
      <c r="N204">
        <f>IF(landings!$C156="22-24",$M204,0)</f>
        <v>0</v>
      </c>
      <c r="O204">
        <f>IF(landings!$C156="25-29,32",$M204,0)</f>
        <v>0</v>
      </c>
      <c r="P204">
        <f>IF(landings!$C156="30-31",$M204,0)</f>
        <v>0</v>
      </c>
      <c r="Q204">
        <f>IF(landings!$C156="k",$M204,0)</f>
        <v>0</v>
      </c>
      <c r="R204" t="e">
        <f>IF(landings!$C156="s",$M204,0)</f>
        <v>#REF!</v>
      </c>
      <c r="S204">
        <f>IF(landings!$C156="n",$M204,0)</f>
        <v>0</v>
      </c>
    </row>
    <row r="205" spans="12:19" x14ac:dyDescent="0.25">
      <c r="L205" s="18">
        <v>149</v>
      </c>
      <c r="M205" t="e">
        <f>ABS(1-#REF!)</f>
        <v>#REF!</v>
      </c>
      <c r="N205">
        <f>IF(landings!$C157="22-24",$M205,0)</f>
        <v>0</v>
      </c>
      <c r="O205">
        <f>IF(landings!$C157="25-29,32",$M205,0)</f>
        <v>0</v>
      </c>
      <c r="P205">
        <f>IF(landings!$C157="30-31",$M205,0)</f>
        <v>0</v>
      </c>
      <c r="Q205">
        <f>IF(landings!$C157="k",$M205,0)</f>
        <v>0</v>
      </c>
      <c r="R205">
        <f>IF(landings!$C157="s",$M205,0)</f>
        <v>0</v>
      </c>
      <c r="S205">
        <f>IF(landings!$C157="n",$M205,0)</f>
        <v>0</v>
      </c>
    </row>
    <row r="206" spans="12:19" x14ac:dyDescent="0.25">
      <c r="L206" s="18">
        <v>150</v>
      </c>
      <c r="M206" t="e">
        <f>ABS(1-#REF!)</f>
        <v>#REF!</v>
      </c>
      <c r="N206">
        <f>IF(landings!$C158="22-24",$M206,0)</f>
        <v>0</v>
      </c>
      <c r="O206">
        <f>IF(landings!$C158="25-29,32",$M206,0)</f>
        <v>0</v>
      </c>
      <c r="P206">
        <f>IF(landings!$C158="30-31",$M206,0)</f>
        <v>0</v>
      </c>
      <c r="Q206">
        <f>IF(landings!$C158="k",$M206,0)</f>
        <v>0</v>
      </c>
      <c r="R206">
        <f>IF(landings!$C158="s",$M206,0)</f>
        <v>0</v>
      </c>
      <c r="S206">
        <f>IF(landings!$C158="n",$M206,0)</f>
        <v>0</v>
      </c>
    </row>
    <row r="207" spans="12:19" x14ac:dyDescent="0.25">
      <c r="L207" s="18">
        <v>151</v>
      </c>
      <c r="M207" t="e">
        <f>ABS(1-#REF!)</f>
        <v>#REF!</v>
      </c>
      <c r="N207">
        <f>IF(landings!$C159="22-24",$M207,0)</f>
        <v>0</v>
      </c>
      <c r="O207">
        <f>IF(landings!$C159="25-29,32",$M207,0)</f>
        <v>0</v>
      </c>
      <c r="P207">
        <f>IF(landings!$C159="30-31",$M207,0)</f>
        <v>0</v>
      </c>
      <c r="Q207">
        <f>IF(landings!$C159="k",$M207,0)</f>
        <v>0</v>
      </c>
      <c r="R207">
        <f>IF(landings!$C159="s",$M207,0)</f>
        <v>0</v>
      </c>
      <c r="S207">
        <f>IF(landings!$C159="n",$M207,0)</f>
        <v>0</v>
      </c>
    </row>
    <row r="208" spans="12:19" x14ac:dyDescent="0.25">
      <c r="L208" s="18">
        <v>152</v>
      </c>
      <c r="M208" t="e">
        <f>ABS(1-#REF!)</f>
        <v>#REF!</v>
      </c>
      <c r="N208">
        <f>IF(landings!$C160="22-24",$M208,0)</f>
        <v>0</v>
      </c>
      <c r="O208">
        <f>IF(landings!$C160="25-29,32",$M208,0)</f>
        <v>0</v>
      </c>
      <c r="P208">
        <f>IF(landings!$C160="30-31",$M208,0)</f>
        <v>0</v>
      </c>
      <c r="Q208">
        <f>IF(landings!$C160="k",$M208,0)</f>
        <v>0</v>
      </c>
      <c r="R208">
        <f>IF(landings!$C160="s",$M208,0)</f>
        <v>0</v>
      </c>
      <c r="S208">
        <f>IF(landings!$C160="n",$M208,0)</f>
        <v>0</v>
      </c>
    </row>
    <row r="209" spans="12:19" x14ac:dyDescent="0.25">
      <c r="L209" s="18">
        <v>153</v>
      </c>
      <c r="M209" t="e">
        <f>ABS(1-#REF!)</f>
        <v>#REF!</v>
      </c>
      <c r="N209">
        <f>IF(landings!$C161="22-24",$M209,0)</f>
        <v>0</v>
      </c>
      <c r="O209">
        <f>IF(landings!$C161="25-29,32",$M209,0)</f>
        <v>0</v>
      </c>
      <c r="P209">
        <f>IF(landings!$C161="30-31",$M209,0)</f>
        <v>0</v>
      </c>
      <c r="Q209">
        <f>IF(landings!$C161="k",$M209,0)</f>
        <v>0</v>
      </c>
      <c r="R209">
        <f>IF(landings!$C161="s",$M209,0)</f>
        <v>0</v>
      </c>
      <c r="S209">
        <f>IF(landings!$C161="n",$M209,0)</f>
        <v>0</v>
      </c>
    </row>
    <row r="210" spans="12:19" x14ac:dyDescent="0.25">
      <c r="L210" s="18">
        <v>154</v>
      </c>
      <c r="M210" t="e">
        <f>ABS(1-#REF!)</f>
        <v>#REF!</v>
      </c>
      <c r="N210">
        <f>IF(landings!$C162="22-24",$M210,0)</f>
        <v>0</v>
      </c>
      <c r="O210">
        <f>IF(landings!$C162="25-29,32",$M210,0)</f>
        <v>0</v>
      </c>
      <c r="P210">
        <f>IF(landings!$C162="30-31",$M210,0)</f>
        <v>0</v>
      </c>
      <c r="Q210">
        <f>IF(landings!$C162="k",$M210,0)</f>
        <v>0</v>
      </c>
      <c r="R210">
        <f>IF(landings!$C162="s",$M210,0)</f>
        <v>0</v>
      </c>
      <c r="S210">
        <f>IF(landings!$C162="n",$M210,0)</f>
        <v>0</v>
      </c>
    </row>
    <row r="211" spans="12:19" x14ac:dyDescent="0.25">
      <c r="L211" s="18">
        <v>155</v>
      </c>
      <c r="M211" t="e">
        <f>ABS(1-#REF!)</f>
        <v>#REF!</v>
      </c>
      <c r="N211">
        <f>IF(landings!$C163="22-24",$M211,0)</f>
        <v>0</v>
      </c>
      <c r="O211">
        <f>IF(landings!$C163="25-29,32",$M211,0)</f>
        <v>0</v>
      </c>
      <c r="P211">
        <f>IF(landings!$C163="30-31",$M211,0)</f>
        <v>0</v>
      </c>
      <c r="Q211">
        <f>IF(landings!$C163="k",$M211,0)</f>
        <v>0</v>
      </c>
      <c r="R211">
        <f>IF(landings!$C163="s",$M211,0)</f>
        <v>0</v>
      </c>
      <c r="S211">
        <f>IF(landings!$C163="n",$M211,0)</f>
        <v>0</v>
      </c>
    </row>
    <row r="212" spans="12:19" x14ac:dyDescent="0.25">
      <c r="L212" s="18">
        <v>156</v>
      </c>
      <c r="M212" t="e">
        <f>ABS(1-#REF!)</f>
        <v>#REF!</v>
      </c>
      <c r="N212">
        <f>IF(landings!$C164="22-24",$M212,0)</f>
        <v>0</v>
      </c>
      <c r="O212">
        <f>IF(landings!$C164="25-29,32",$M212,0)</f>
        <v>0</v>
      </c>
      <c r="P212">
        <f>IF(landings!$C164="30-31",$M212,0)</f>
        <v>0</v>
      </c>
      <c r="Q212">
        <f>IF(landings!$C164="k",$M212,0)</f>
        <v>0</v>
      </c>
      <c r="R212">
        <f>IF(landings!$C164="s",$M212,0)</f>
        <v>0</v>
      </c>
      <c r="S212">
        <f>IF(landings!$C164="n",$M212,0)</f>
        <v>0</v>
      </c>
    </row>
    <row r="213" spans="12:19" x14ac:dyDescent="0.25">
      <c r="L213" s="18">
        <v>157</v>
      </c>
      <c r="M213" t="e">
        <f>ABS(1-#REF!)</f>
        <v>#REF!</v>
      </c>
      <c r="N213">
        <f>IF(landings!$C165="22-24",$M213,0)</f>
        <v>0</v>
      </c>
      <c r="O213">
        <f>IF(landings!$C165="25-29,32",$M213,0)</f>
        <v>0</v>
      </c>
      <c r="P213">
        <f>IF(landings!$C165="30-31",$M213,0)</f>
        <v>0</v>
      </c>
      <c r="Q213">
        <f>IF(landings!$C165="k",$M213,0)</f>
        <v>0</v>
      </c>
      <c r="R213">
        <f>IF(landings!$C165="s",$M213,0)</f>
        <v>0</v>
      </c>
      <c r="S213">
        <f>IF(landings!$C165="n",$M213,0)</f>
        <v>0</v>
      </c>
    </row>
    <row r="214" spans="12:19" x14ac:dyDescent="0.25">
      <c r="L214" s="18">
        <v>158</v>
      </c>
      <c r="M214" t="e">
        <f>ABS(1-#REF!)</f>
        <v>#REF!</v>
      </c>
      <c r="N214">
        <f>IF(landings!$C166="22-24",$M214,0)</f>
        <v>0</v>
      </c>
      <c r="O214">
        <f>IF(landings!$C166="25-29,32",$M214,0)</f>
        <v>0</v>
      </c>
      <c r="P214">
        <f>IF(landings!$C166="30-31",$M214,0)</f>
        <v>0</v>
      </c>
      <c r="Q214" t="e">
        <f>IF(landings!$C166="k",$M214,0)</f>
        <v>#REF!</v>
      </c>
      <c r="R214">
        <f>IF(landings!$C166="s",$M214,0)</f>
        <v>0</v>
      </c>
      <c r="S214">
        <f>IF(landings!$C166="n",$M214,0)</f>
        <v>0</v>
      </c>
    </row>
    <row r="215" spans="12:19" x14ac:dyDescent="0.25">
      <c r="L215" s="18">
        <v>159</v>
      </c>
      <c r="M215" t="e">
        <f>ABS(1-#REF!)</f>
        <v>#REF!</v>
      </c>
      <c r="N215">
        <f>IF(landings!$C167="22-24",$M215,0)</f>
        <v>0</v>
      </c>
      <c r="O215">
        <f>IF(landings!$C167="25-29,32",$M215,0)</f>
        <v>0</v>
      </c>
      <c r="P215">
        <f>IF(landings!$C167="30-31",$M215,0)</f>
        <v>0</v>
      </c>
      <c r="Q215" t="e">
        <f>IF(landings!$C167="k",$M215,0)</f>
        <v>#REF!</v>
      </c>
      <c r="R215">
        <f>IF(landings!$C167="s",$M215,0)</f>
        <v>0</v>
      </c>
      <c r="S215">
        <f>IF(landings!$C167="n",$M215,0)</f>
        <v>0</v>
      </c>
    </row>
    <row r="216" spans="12:19" x14ac:dyDescent="0.25">
      <c r="L216" s="18">
        <v>160</v>
      </c>
      <c r="M216" t="e">
        <f>ABS(1-#REF!)</f>
        <v>#REF!</v>
      </c>
      <c r="N216">
        <f>IF(landings!$C168="22-24",$M216,0)</f>
        <v>0</v>
      </c>
      <c r="O216">
        <f>IF(landings!$C168="25-29,32",$M216,0)</f>
        <v>0</v>
      </c>
      <c r="P216">
        <f>IF(landings!$C168="30-31",$M216,0)</f>
        <v>0</v>
      </c>
      <c r="Q216">
        <f>IF(landings!$C168="k",$M216,0)</f>
        <v>0</v>
      </c>
      <c r="R216" t="e">
        <f>IF(landings!$C168="s",$M216,0)</f>
        <v>#REF!</v>
      </c>
      <c r="S216">
        <f>IF(landings!$C168="n",$M216,0)</f>
        <v>0</v>
      </c>
    </row>
    <row r="217" spans="12:19" x14ac:dyDescent="0.25">
      <c r="L217" s="18">
        <v>161</v>
      </c>
      <c r="M217" t="e">
        <f>ABS(1-#REF!)</f>
        <v>#REF!</v>
      </c>
      <c r="N217">
        <f>IF(landings!$C169="22-24",$M217,0)</f>
        <v>0</v>
      </c>
      <c r="O217">
        <f>IF(landings!$C169="25-29,32",$M217,0)</f>
        <v>0</v>
      </c>
      <c r="P217">
        <f>IF(landings!$C169="30-31",$M217,0)</f>
        <v>0</v>
      </c>
      <c r="Q217">
        <f>IF(landings!$C169="k",$M217,0)</f>
        <v>0</v>
      </c>
      <c r="R217" t="e">
        <f>IF(landings!$C169="s",$M217,0)</f>
        <v>#REF!</v>
      </c>
      <c r="S217">
        <f>IF(landings!$C169="n",$M217,0)</f>
        <v>0</v>
      </c>
    </row>
    <row r="218" spans="12:19" x14ac:dyDescent="0.25">
      <c r="L218" s="18">
        <v>162</v>
      </c>
      <c r="M218" t="e">
        <f>ABS(1-#REF!)</f>
        <v>#REF!</v>
      </c>
      <c r="N218">
        <f>IF(landings!$C170="22-24",$M218,0)</f>
        <v>0</v>
      </c>
      <c r="O218">
        <f>IF(landings!$C170="25-29,32",$M218,0)</f>
        <v>0</v>
      </c>
      <c r="P218">
        <f>IF(landings!$C170="30-31",$M218,0)</f>
        <v>0</v>
      </c>
      <c r="Q218">
        <f>IF(landings!$C170="k",$M218,0)</f>
        <v>0</v>
      </c>
      <c r="R218" t="e">
        <f>IF(landings!$C170="s",$M218,0)</f>
        <v>#REF!</v>
      </c>
      <c r="S218">
        <f>IF(landings!$C170="n",$M218,0)</f>
        <v>0</v>
      </c>
    </row>
    <row r="219" spans="12:19" x14ac:dyDescent="0.25">
      <c r="L219" s="18">
        <v>163</v>
      </c>
      <c r="M219" t="e">
        <f>ABS(1-#REF!)</f>
        <v>#REF!</v>
      </c>
      <c r="N219">
        <f>IF(landings!$C171="22-24",$M219,0)</f>
        <v>0</v>
      </c>
      <c r="O219">
        <f>IF(landings!$C171="25-29,32",$M219,0)</f>
        <v>0</v>
      </c>
      <c r="P219">
        <f>IF(landings!$C171="30-31",$M219,0)</f>
        <v>0</v>
      </c>
      <c r="Q219">
        <f>IF(landings!$C171="k",$M219,0)</f>
        <v>0</v>
      </c>
      <c r="R219" t="e">
        <f>IF(landings!$C171="s",$M219,0)</f>
        <v>#REF!</v>
      </c>
      <c r="S219">
        <f>IF(landings!$C171="n",$M219,0)</f>
        <v>0</v>
      </c>
    </row>
    <row r="220" spans="12:19" x14ac:dyDescent="0.25">
      <c r="L220" s="18">
        <v>164</v>
      </c>
      <c r="M220" t="e">
        <f>ABS(1-#REF!)</f>
        <v>#REF!</v>
      </c>
      <c r="N220">
        <f>IF(landings!$C172="22-24",$M220,0)</f>
        <v>0</v>
      </c>
      <c r="O220">
        <f>IF(landings!$C172="25-29,32",$M220,0)</f>
        <v>0</v>
      </c>
      <c r="P220">
        <f>IF(landings!$C172="30-31",$M220,0)</f>
        <v>0</v>
      </c>
      <c r="Q220">
        <f>IF(landings!$C172="k",$M220,0)</f>
        <v>0</v>
      </c>
      <c r="R220">
        <f>IF(landings!$C172="s",$M220,0)</f>
        <v>0</v>
      </c>
      <c r="S220">
        <f>IF(landings!$C172="n",$M220,0)</f>
        <v>0</v>
      </c>
    </row>
    <row r="221" spans="12:19" x14ac:dyDescent="0.25">
      <c r="L221" s="18">
        <v>165</v>
      </c>
      <c r="M221" t="e">
        <f>ABS(1-#REF!)</f>
        <v>#REF!</v>
      </c>
      <c r="N221">
        <f>IF(landings!$C173="22-24",$M221,0)</f>
        <v>0</v>
      </c>
      <c r="O221">
        <f>IF(landings!$C173="25-29,32",$M221,0)</f>
        <v>0</v>
      </c>
      <c r="P221">
        <f>IF(landings!$C173="30-31",$M221,0)</f>
        <v>0</v>
      </c>
      <c r="Q221">
        <f>IF(landings!$C173="k",$M221,0)</f>
        <v>0</v>
      </c>
      <c r="R221">
        <f>IF(landings!$C173="s",$M221,0)</f>
        <v>0</v>
      </c>
      <c r="S221">
        <f>IF(landings!$C173="n",$M221,0)</f>
        <v>0</v>
      </c>
    </row>
    <row r="222" spans="12:19" x14ac:dyDescent="0.25">
      <c r="L222" s="18">
        <v>166</v>
      </c>
      <c r="M222" t="e">
        <f>ABS(1-#REF!)</f>
        <v>#REF!</v>
      </c>
      <c r="N222">
        <f>IF(landings!$C174="22-24",$M222,0)</f>
        <v>0</v>
      </c>
      <c r="O222">
        <f>IF(landings!$C174="25-29,32",$M222,0)</f>
        <v>0</v>
      </c>
      <c r="P222">
        <f>IF(landings!$C174="30-31",$M222,0)</f>
        <v>0</v>
      </c>
      <c r="Q222">
        <f>IF(landings!$C174="k",$M222,0)</f>
        <v>0</v>
      </c>
      <c r="R222">
        <f>IF(landings!$C174="s",$M222,0)</f>
        <v>0</v>
      </c>
      <c r="S222">
        <f>IF(landings!$C174="n",$M222,0)</f>
        <v>0</v>
      </c>
    </row>
    <row r="223" spans="12:19" x14ac:dyDescent="0.25">
      <c r="L223" s="18">
        <v>167</v>
      </c>
      <c r="M223" t="e">
        <f>ABS(1-#REF!)</f>
        <v>#REF!</v>
      </c>
      <c r="N223">
        <f>IF(landings!$C175="22-24",$M223,0)</f>
        <v>0</v>
      </c>
      <c r="O223">
        <f>IF(landings!$C175="25-29,32",$M223,0)</f>
        <v>0</v>
      </c>
      <c r="P223">
        <f>IF(landings!$C175="30-31",$M223,0)</f>
        <v>0</v>
      </c>
      <c r="Q223">
        <f>IF(landings!$C175="k",$M223,0)</f>
        <v>0</v>
      </c>
      <c r="R223">
        <f>IF(landings!$C175="s",$M223,0)</f>
        <v>0</v>
      </c>
      <c r="S223">
        <f>IF(landings!$C175="n",$M223,0)</f>
        <v>0</v>
      </c>
    </row>
    <row r="224" spans="12:19" x14ac:dyDescent="0.25">
      <c r="L224" s="18">
        <v>168</v>
      </c>
      <c r="M224" t="e">
        <f>ABS(1-#REF!)</f>
        <v>#REF!</v>
      </c>
      <c r="N224">
        <f>IF(landings!$C176="22-24",$M224,0)</f>
        <v>0</v>
      </c>
      <c r="O224">
        <f>IF(landings!$C176="25-29,32",$M224,0)</f>
        <v>0</v>
      </c>
      <c r="P224">
        <f>IF(landings!$C176="30-31",$M224,0)</f>
        <v>0</v>
      </c>
      <c r="Q224">
        <f>IF(landings!$C176="k",$M224,0)</f>
        <v>0</v>
      </c>
      <c r="R224">
        <f>IF(landings!$C176="s",$M224,0)</f>
        <v>0</v>
      </c>
      <c r="S224">
        <f>IF(landings!$C176="n",$M224,0)</f>
        <v>0</v>
      </c>
    </row>
    <row r="225" spans="12:19" x14ac:dyDescent="0.25">
      <c r="L225" s="18">
        <v>169</v>
      </c>
      <c r="M225" t="e">
        <f>ABS(1-#REF!)</f>
        <v>#REF!</v>
      </c>
      <c r="N225">
        <f>IF(landings!$C177="22-24",$M225,0)</f>
        <v>0</v>
      </c>
      <c r="O225">
        <f>IF(landings!$C177="25-29,32",$M225,0)</f>
        <v>0</v>
      </c>
      <c r="P225">
        <f>IF(landings!$C177="30-31",$M225,0)</f>
        <v>0</v>
      </c>
      <c r="Q225">
        <f>IF(landings!$C177="k",$M225,0)</f>
        <v>0</v>
      </c>
      <c r="R225">
        <f>IF(landings!$C177="s",$M225,0)</f>
        <v>0</v>
      </c>
      <c r="S225">
        <f>IF(landings!$C177="n",$M225,0)</f>
        <v>0</v>
      </c>
    </row>
    <row r="226" spans="12:19" x14ac:dyDescent="0.25">
      <c r="L226" s="18">
        <v>170</v>
      </c>
      <c r="M226" t="e">
        <f>ABS(1-#REF!)</f>
        <v>#REF!</v>
      </c>
      <c r="N226">
        <f>IF(landings!$C178="22-24",$M226,0)</f>
        <v>0</v>
      </c>
      <c r="O226">
        <f>IF(landings!$C178="25-29,32",$M226,0)</f>
        <v>0</v>
      </c>
      <c r="P226">
        <f>IF(landings!$C178="30-31",$M226,0)</f>
        <v>0</v>
      </c>
      <c r="Q226">
        <f>IF(landings!$C178="k",$M226,0)</f>
        <v>0</v>
      </c>
      <c r="R226">
        <f>IF(landings!$C178="s",$M226,0)</f>
        <v>0</v>
      </c>
      <c r="S226">
        <f>IF(landings!$C178="n",$M226,0)</f>
        <v>0</v>
      </c>
    </row>
    <row r="227" spans="12:19" x14ac:dyDescent="0.25">
      <c r="L227" s="18">
        <v>171</v>
      </c>
      <c r="M227" t="e">
        <f>ABS(1-#REF!)</f>
        <v>#REF!</v>
      </c>
      <c r="N227">
        <f>IF(landings!$C179="22-24",$M227,0)</f>
        <v>0</v>
      </c>
      <c r="O227">
        <f>IF(landings!$C179="25-29,32",$M227,0)</f>
        <v>0</v>
      </c>
      <c r="P227">
        <f>IF(landings!$C179="30-31",$M227,0)</f>
        <v>0</v>
      </c>
      <c r="Q227" t="e">
        <f>IF(landings!$C179="k",$M227,0)</f>
        <v>#REF!</v>
      </c>
      <c r="R227">
        <f>IF(landings!$C179="s",$M227,0)</f>
        <v>0</v>
      </c>
      <c r="S227">
        <f>IF(landings!$C179="n",$M227,0)</f>
        <v>0</v>
      </c>
    </row>
    <row r="228" spans="12:19" x14ac:dyDescent="0.25">
      <c r="L228" s="18">
        <v>172</v>
      </c>
      <c r="M228" t="e">
        <f>ABS(1-#REF!)</f>
        <v>#REF!</v>
      </c>
      <c r="N228">
        <f>IF(landings!$C180="22-24",$M228,0)</f>
        <v>0</v>
      </c>
      <c r="O228">
        <f>IF(landings!$C180="25-29,32",$M228,0)</f>
        <v>0</v>
      </c>
      <c r="P228">
        <f>IF(landings!$C180="30-31",$M228,0)</f>
        <v>0</v>
      </c>
      <c r="Q228" t="e">
        <f>IF(landings!$C180="k",$M228,0)</f>
        <v>#REF!</v>
      </c>
      <c r="R228">
        <f>IF(landings!$C180="s",$M228,0)</f>
        <v>0</v>
      </c>
      <c r="S228">
        <f>IF(landings!$C180="n",$M228,0)</f>
        <v>0</v>
      </c>
    </row>
    <row r="229" spans="12:19" x14ac:dyDescent="0.25">
      <c r="L229" s="18">
        <v>173</v>
      </c>
      <c r="M229" t="e">
        <f>ABS(1-#REF!)</f>
        <v>#REF!</v>
      </c>
      <c r="N229">
        <f>IF(landings!$C181="22-24",$M229,0)</f>
        <v>0</v>
      </c>
      <c r="O229">
        <f>IF(landings!$C181="25-29,32",$M229,0)</f>
        <v>0</v>
      </c>
      <c r="P229">
        <f>IF(landings!$C181="30-31",$M229,0)</f>
        <v>0</v>
      </c>
      <c r="Q229">
        <f>IF(landings!$C181="k",$M229,0)</f>
        <v>0</v>
      </c>
      <c r="R229">
        <f>IF(landings!$C181="s",$M229,0)</f>
        <v>0</v>
      </c>
      <c r="S229" t="e">
        <f>IF(landings!$C181="n",$M229,0)</f>
        <v>#REF!</v>
      </c>
    </row>
    <row r="230" spans="12:19" x14ac:dyDescent="0.25">
      <c r="L230" s="18">
        <v>174</v>
      </c>
      <c r="M230" t="e">
        <f>ABS(1-#REF!)</f>
        <v>#REF!</v>
      </c>
      <c r="N230">
        <f>IF(landings!$C182="22-24",$M230,0)</f>
        <v>0</v>
      </c>
      <c r="O230">
        <f>IF(landings!$C182="25-29,32",$M230,0)</f>
        <v>0</v>
      </c>
      <c r="P230">
        <f>IF(landings!$C182="30-31",$M230,0)</f>
        <v>0</v>
      </c>
      <c r="Q230">
        <f>IF(landings!$C182="k",$M230,0)</f>
        <v>0</v>
      </c>
      <c r="R230">
        <f>IF(landings!$C182="s",$M230,0)</f>
        <v>0</v>
      </c>
      <c r="S230" t="e">
        <f>IF(landings!$C182="n",$M230,0)</f>
        <v>#REF!</v>
      </c>
    </row>
    <row r="231" spans="12:19" x14ac:dyDescent="0.25">
      <c r="L231" s="18">
        <v>175</v>
      </c>
      <c r="M231" t="e">
        <f>ABS(1-#REF!)</f>
        <v>#REF!</v>
      </c>
      <c r="N231">
        <f>IF(landings!$C183="22-24",$M231,0)</f>
        <v>0</v>
      </c>
      <c r="O231">
        <f>IF(landings!$C183="25-29,32",$M231,0)</f>
        <v>0</v>
      </c>
      <c r="P231">
        <f>IF(landings!$C183="30-31",$M231,0)</f>
        <v>0</v>
      </c>
      <c r="Q231">
        <f>IF(landings!$C183="k",$M231,0)</f>
        <v>0</v>
      </c>
      <c r="R231" t="e">
        <f>IF(landings!$C183="s",$M231,0)</f>
        <v>#REF!</v>
      </c>
      <c r="S231">
        <f>IF(landings!$C183="n",$M231,0)</f>
        <v>0</v>
      </c>
    </row>
    <row r="232" spans="12:19" x14ac:dyDescent="0.25">
      <c r="L232" s="18">
        <v>176</v>
      </c>
      <c r="M232" t="e">
        <f>ABS(1-#REF!)</f>
        <v>#REF!</v>
      </c>
      <c r="N232">
        <f>IF(landings!$C184="22-24",$M232,0)</f>
        <v>0</v>
      </c>
      <c r="O232">
        <f>IF(landings!$C184="25-29,32",$M232,0)</f>
        <v>0</v>
      </c>
      <c r="P232">
        <f>IF(landings!$C184="30-31",$M232,0)</f>
        <v>0</v>
      </c>
      <c r="Q232">
        <f>IF(landings!$C184="k",$M232,0)</f>
        <v>0</v>
      </c>
      <c r="R232" t="e">
        <f>IF(landings!$C184="s",$M232,0)</f>
        <v>#REF!</v>
      </c>
      <c r="S232">
        <f>IF(landings!$C184="n",$M232,0)</f>
        <v>0</v>
      </c>
    </row>
    <row r="233" spans="12:19" x14ac:dyDescent="0.25">
      <c r="L233" s="18">
        <v>177</v>
      </c>
      <c r="M233" t="e">
        <f>ABS(1-#REF!)</f>
        <v>#REF!</v>
      </c>
      <c r="N233">
        <f>IF(landings!$C208="22-24",$M233,0)</f>
        <v>0</v>
      </c>
      <c r="O233">
        <f>IF(landings!$C208="25-29,32",$M233,0)</f>
        <v>0</v>
      </c>
      <c r="P233">
        <f>IF(landings!$C208="30-31",$M233,0)</f>
        <v>0</v>
      </c>
      <c r="Q233">
        <f>IF(landings!$C208="k",$M233,0)</f>
        <v>0</v>
      </c>
      <c r="R233" t="e">
        <f>IF(landings!$C208="s",$M233,0)</f>
        <v>#REF!</v>
      </c>
      <c r="S233">
        <f>IF(landings!$C208="n",$M233,0)</f>
        <v>0</v>
      </c>
    </row>
    <row r="234" spans="12:19" x14ac:dyDescent="0.25">
      <c r="L234" s="18">
        <v>178</v>
      </c>
      <c r="M234" t="e">
        <f>ABS(1-#REF!)</f>
        <v>#REF!</v>
      </c>
      <c r="N234">
        <f>IF(landings!$C209="22-24",$M234,0)</f>
        <v>0</v>
      </c>
      <c r="O234">
        <f>IF(landings!$C209="25-29,32",$M234,0)</f>
        <v>0</v>
      </c>
      <c r="P234">
        <f>IF(landings!$C209="30-31",$M234,0)</f>
        <v>0</v>
      </c>
      <c r="Q234">
        <f>IF(landings!$C209="k",$M234,0)</f>
        <v>0</v>
      </c>
      <c r="R234" t="e">
        <f>IF(landings!$C209="s",$M234,0)</f>
        <v>#REF!</v>
      </c>
      <c r="S234">
        <f>IF(landings!$C209="n",$M234,0)</f>
        <v>0</v>
      </c>
    </row>
    <row r="235" spans="12:19" x14ac:dyDescent="0.25">
      <c r="L235" s="18">
        <v>179</v>
      </c>
      <c r="M235" t="e">
        <f>ABS(1-#REF!)</f>
        <v>#REF!</v>
      </c>
      <c r="N235">
        <f>IF(landings!$C210="22-24",$M235,0)</f>
        <v>0</v>
      </c>
      <c r="O235">
        <f>IF(landings!$C210="25-29,32",$M235,0)</f>
        <v>0</v>
      </c>
      <c r="P235">
        <f>IF(landings!$C210="30-31",$M235,0)</f>
        <v>0</v>
      </c>
      <c r="Q235">
        <f>IF(landings!$C210="k",$M235,0)</f>
        <v>0</v>
      </c>
      <c r="R235" t="e">
        <f>IF(landings!$C210="s",$M235,0)</f>
        <v>#REF!</v>
      </c>
      <c r="S235">
        <f>IF(landings!$C210="n",$M235,0)</f>
        <v>0</v>
      </c>
    </row>
    <row r="236" spans="12:19" x14ac:dyDescent="0.25">
      <c r="L236" s="18">
        <v>180</v>
      </c>
      <c r="M236" t="e">
        <f>ABS(1-#REF!)</f>
        <v>#REF!</v>
      </c>
      <c r="N236">
        <f>IF(landings!$C211="22-24",$M236,0)</f>
        <v>0</v>
      </c>
      <c r="O236">
        <f>IF(landings!$C211="25-29,32",$M236,0)</f>
        <v>0</v>
      </c>
      <c r="P236">
        <f>IF(landings!$C211="30-31",$M236,0)</f>
        <v>0</v>
      </c>
      <c r="Q236">
        <f>IF(landings!$C211="k",$M236,0)</f>
        <v>0</v>
      </c>
      <c r="R236" t="e">
        <f>IF(landings!$C211="s",$M236,0)</f>
        <v>#REF!</v>
      </c>
      <c r="S236">
        <f>IF(landings!$C211="n",$M236,0)</f>
        <v>0</v>
      </c>
    </row>
  </sheetData>
  <phoneticPr fontId="7" type="noConversion"/>
  <pageMargins left="0.75" right="0.75" top="1" bottom="1" header="0.5" footer="0.5"/>
  <pageSetup paperSize="9" orientation="portrait"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1:R250"/>
  <sheetViews>
    <sheetView topLeftCell="D3" workbookViewId="0">
      <selection activeCell="K3" sqref="K3"/>
    </sheetView>
  </sheetViews>
  <sheetFormatPr defaultRowHeight="13.2" x14ac:dyDescent="0.25"/>
  <cols>
    <col min="4" max="4" width="24.44140625" style="382" bestFit="1" customWidth="1"/>
    <col min="5" max="5" width="24.5546875" style="382" bestFit="1" customWidth="1"/>
    <col min="6" max="6" width="8.5546875" style="382" bestFit="1" customWidth="1"/>
    <col min="7" max="7" width="8.5546875" customWidth="1"/>
    <col min="8" max="9" width="6.88671875" customWidth="1"/>
    <col min="10" max="15" width="15" customWidth="1"/>
  </cols>
  <sheetData>
    <row r="1" spans="4:17" x14ac:dyDescent="0.25">
      <c r="J1" s="398" t="s">
        <v>800</v>
      </c>
    </row>
    <row r="2" spans="4:17" ht="13.8" thickBot="1" x14ac:dyDescent="0.3">
      <c r="J2" t="s">
        <v>788</v>
      </c>
      <c r="L2" s="30" t="s">
        <v>793</v>
      </c>
      <c r="N2" s="30" t="s">
        <v>801</v>
      </c>
    </row>
    <row r="3" spans="4:17" x14ac:dyDescent="0.25">
      <c r="D3" s="384" t="s">
        <v>25</v>
      </c>
      <c r="E3" s="384" t="s">
        <v>552</v>
      </c>
      <c r="F3" s="383" t="s">
        <v>413</v>
      </c>
      <c r="H3" s="379" t="s">
        <v>386</v>
      </c>
      <c r="I3" s="396" t="s">
        <v>791</v>
      </c>
      <c r="J3" s="380" t="s">
        <v>789</v>
      </c>
      <c r="K3" s="381" t="s">
        <v>790</v>
      </c>
      <c r="L3" s="397" t="s">
        <v>794</v>
      </c>
      <c r="M3" s="213" t="s">
        <v>797</v>
      </c>
      <c r="N3" s="397" t="s">
        <v>795</v>
      </c>
      <c r="O3" s="213" t="s">
        <v>798</v>
      </c>
      <c r="P3" s="397" t="s">
        <v>796</v>
      </c>
      <c r="Q3" s="213" t="s">
        <v>799</v>
      </c>
    </row>
    <row r="4" spans="4:17" x14ac:dyDescent="0.25">
      <c r="D4" s="385" t="s">
        <v>658</v>
      </c>
      <c r="E4" s="386" t="s">
        <v>699</v>
      </c>
      <c r="F4" s="387" t="s">
        <v>728</v>
      </c>
      <c r="H4" s="215">
        <v>1</v>
      </c>
      <c r="I4" s="395">
        <v>1</v>
      </c>
      <c r="J4">
        <v>0</v>
      </c>
      <c r="K4">
        <v>1</v>
      </c>
      <c r="L4">
        <v>1</v>
      </c>
      <c r="M4">
        <v>0</v>
      </c>
      <c r="N4">
        <v>1</v>
      </c>
      <c r="O4">
        <v>0</v>
      </c>
      <c r="P4">
        <v>1</v>
      </c>
      <c r="Q4">
        <v>0</v>
      </c>
    </row>
    <row r="5" spans="4:17" x14ac:dyDescent="0.25">
      <c r="D5" s="388" t="s">
        <v>658</v>
      </c>
      <c r="E5" s="378" t="s">
        <v>712</v>
      </c>
      <c r="F5" s="389" t="s">
        <v>728</v>
      </c>
      <c r="H5" s="218">
        <v>2</v>
      </c>
      <c r="I5" s="395">
        <v>1</v>
      </c>
      <c r="J5">
        <v>0</v>
      </c>
      <c r="K5">
        <v>1</v>
      </c>
      <c r="L5">
        <v>1</v>
      </c>
      <c r="M5">
        <v>0</v>
      </c>
      <c r="N5">
        <v>1</v>
      </c>
      <c r="O5">
        <v>0</v>
      </c>
      <c r="P5">
        <v>1</v>
      </c>
      <c r="Q5">
        <v>0</v>
      </c>
    </row>
    <row r="6" spans="4:17" x14ac:dyDescent="0.25">
      <c r="D6" s="388" t="s">
        <v>658</v>
      </c>
      <c r="E6" s="378" t="s">
        <v>717</v>
      </c>
      <c r="F6" s="389" t="s">
        <v>728</v>
      </c>
      <c r="H6" s="218">
        <v>3</v>
      </c>
      <c r="I6" s="395">
        <v>1</v>
      </c>
      <c r="J6">
        <v>0</v>
      </c>
      <c r="K6">
        <v>1</v>
      </c>
      <c r="L6">
        <v>1</v>
      </c>
      <c r="M6">
        <v>0</v>
      </c>
      <c r="N6">
        <v>1</v>
      </c>
      <c r="O6">
        <v>0</v>
      </c>
      <c r="P6">
        <v>1</v>
      </c>
      <c r="Q6">
        <v>0</v>
      </c>
    </row>
    <row r="7" spans="4:17" x14ac:dyDescent="0.25">
      <c r="D7" s="388" t="s">
        <v>658</v>
      </c>
      <c r="E7" s="378" t="s">
        <v>718</v>
      </c>
      <c r="F7" s="389" t="s">
        <v>728</v>
      </c>
      <c r="H7" s="218">
        <v>4</v>
      </c>
      <c r="I7" s="395">
        <v>1</v>
      </c>
      <c r="J7">
        <v>0</v>
      </c>
      <c r="K7">
        <v>1</v>
      </c>
      <c r="L7">
        <v>1</v>
      </c>
      <c r="M7">
        <v>0</v>
      </c>
      <c r="N7">
        <v>1</v>
      </c>
      <c r="O7">
        <v>0</v>
      </c>
      <c r="P7">
        <v>1</v>
      </c>
      <c r="Q7">
        <v>0</v>
      </c>
    </row>
    <row r="8" spans="4:17" x14ac:dyDescent="0.25">
      <c r="D8" s="388" t="s">
        <v>658</v>
      </c>
      <c r="E8" s="378" t="s">
        <v>725</v>
      </c>
      <c r="F8" s="389" t="s">
        <v>728</v>
      </c>
      <c r="H8" s="218">
        <v>5</v>
      </c>
      <c r="I8" s="395">
        <v>1</v>
      </c>
      <c r="J8">
        <v>0</v>
      </c>
      <c r="K8">
        <v>1</v>
      </c>
      <c r="L8">
        <v>1</v>
      </c>
      <c r="M8">
        <v>0</v>
      </c>
      <c r="N8">
        <v>1</v>
      </c>
      <c r="O8">
        <v>0</v>
      </c>
      <c r="P8">
        <v>1</v>
      </c>
      <c r="Q8">
        <v>0</v>
      </c>
    </row>
    <row r="9" spans="4:17" x14ac:dyDescent="0.25">
      <c r="D9" s="388" t="s">
        <v>658</v>
      </c>
      <c r="E9" s="378" t="s">
        <v>727</v>
      </c>
      <c r="F9" s="389" t="s">
        <v>728</v>
      </c>
      <c r="H9" s="218">
        <v>6</v>
      </c>
      <c r="I9" s="395">
        <v>1</v>
      </c>
      <c r="J9">
        <v>0</v>
      </c>
      <c r="K9">
        <v>1</v>
      </c>
      <c r="L9">
        <v>1</v>
      </c>
      <c r="M9">
        <v>0</v>
      </c>
      <c r="N9">
        <v>1</v>
      </c>
      <c r="O9">
        <v>0</v>
      </c>
      <c r="P9">
        <v>1</v>
      </c>
      <c r="Q9">
        <v>0</v>
      </c>
    </row>
    <row r="10" spans="4:17" x14ac:dyDescent="0.25">
      <c r="D10" s="388" t="s">
        <v>658</v>
      </c>
      <c r="E10" s="378" t="s">
        <v>684</v>
      </c>
      <c r="F10" s="389" t="s">
        <v>729</v>
      </c>
      <c r="H10" s="218">
        <v>7</v>
      </c>
      <c r="I10" s="395">
        <v>1</v>
      </c>
      <c r="J10">
        <v>0</v>
      </c>
      <c r="K10">
        <v>1</v>
      </c>
      <c r="L10">
        <v>1</v>
      </c>
      <c r="M10">
        <v>0</v>
      </c>
      <c r="N10">
        <v>1</v>
      </c>
      <c r="O10">
        <v>0</v>
      </c>
      <c r="P10">
        <v>1</v>
      </c>
      <c r="Q10">
        <v>0</v>
      </c>
    </row>
    <row r="11" spans="4:17" x14ac:dyDescent="0.25">
      <c r="D11" s="388" t="s">
        <v>658</v>
      </c>
      <c r="E11" s="378" t="s">
        <v>699</v>
      </c>
      <c r="F11" s="389" t="s">
        <v>729</v>
      </c>
      <c r="H11" s="218">
        <v>8</v>
      </c>
      <c r="I11" s="395">
        <v>1</v>
      </c>
      <c r="J11">
        <v>0</v>
      </c>
      <c r="K11">
        <v>1</v>
      </c>
      <c r="L11">
        <v>1</v>
      </c>
      <c r="M11">
        <v>0</v>
      </c>
      <c r="N11">
        <v>1</v>
      </c>
      <c r="O11">
        <v>0</v>
      </c>
      <c r="P11">
        <v>1</v>
      </c>
      <c r="Q11">
        <v>0</v>
      </c>
    </row>
    <row r="12" spans="4:17" x14ac:dyDescent="0.25">
      <c r="D12" s="388" t="s">
        <v>658</v>
      </c>
      <c r="E12" s="378" t="s">
        <v>703</v>
      </c>
      <c r="F12" s="389" t="s">
        <v>729</v>
      </c>
      <c r="H12" s="218">
        <v>9</v>
      </c>
      <c r="I12" s="395">
        <v>1</v>
      </c>
      <c r="J12">
        <v>0</v>
      </c>
      <c r="K12">
        <v>1</v>
      </c>
      <c r="L12">
        <v>1</v>
      </c>
      <c r="M12">
        <v>0</v>
      </c>
      <c r="N12">
        <v>1</v>
      </c>
      <c r="O12">
        <v>0</v>
      </c>
      <c r="P12">
        <v>1</v>
      </c>
      <c r="Q12">
        <v>0</v>
      </c>
    </row>
    <row r="13" spans="4:17" x14ac:dyDescent="0.25">
      <c r="D13" s="388" t="s">
        <v>658</v>
      </c>
      <c r="E13" s="378" t="s">
        <v>708</v>
      </c>
      <c r="F13" s="389" t="s">
        <v>729</v>
      </c>
      <c r="H13" s="218">
        <v>10</v>
      </c>
      <c r="I13" s="395">
        <v>1</v>
      </c>
      <c r="J13">
        <v>0</v>
      </c>
      <c r="K13">
        <v>1</v>
      </c>
      <c r="L13">
        <v>1</v>
      </c>
      <c r="M13">
        <v>0</v>
      </c>
      <c r="N13">
        <v>1</v>
      </c>
      <c r="O13">
        <v>0</v>
      </c>
      <c r="P13">
        <v>1</v>
      </c>
      <c r="Q13">
        <v>0</v>
      </c>
    </row>
    <row r="14" spans="4:17" x14ac:dyDescent="0.25">
      <c r="D14" s="388" t="s">
        <v>658</v>
      </c>
      <c r="E14" s="378" t="s">
        <v>709</v>
      </c>
      <c r="F14" s="389" t="s">
        <v>729</v>
      </c>
      <c r="H14" s="218">
        <v>11</v>
      </c>
      <c r="I14" s="395">
        <v>1</v>
      </c>
      <c r="J14">
        <v>0</v>
      </c>
      <c r="K14">
        <v>1</v>
      </c>
      <c r="L14">
        <v>1</v>
      </c>
      <c r="M14">
        <v>0</v>
      </c>
      <c r="N14">
        <v>1</v>
      </c>
      <c r="O14">
        <v>0</v>
      </c>
      <c r="P14">
        <v>1</v>
      </c>
      <c r="Q14">
        <v>0</v>
      </c>
    </row>
    <row r="15" spans="4:17" x14ac:dyDescent="0.25">
      <c r="D15" s="388" t="s">
        <v>658</v>
      </c>
      <c r="E15" s="378" t="s">
        <v>712</v>
      </c>
      <c r="F15" s="389" t="s">
        <v>729</v>
      </c>
      <c r="H15" s="218">
        <v>12</v>
      </c>
      <c r="I15" s="395">
        <v>1</v>
      </c>
      <c r="J15">
        <v>0</v>
      </c>
      <c r="K15">
        <v>1</v>
      </c>
      <c r="L15">
        <v>1</v>
      </c>
      <c r="M15">
        <v>0</v>
      </c>
      <c r="N15">
        <v>1</v>
      </c>
      <c r="O15">
        <v>0</v>
      </c>
      <c r="P15">
        <v>1</v>
      </c>
      <c r="Q15">
        <v>0</v>
      </c>
    </row>
    <row r="16" spans="4:17" x14ac:dyDescent="0.25">
      <c r="D16" s="388" t="s">
        <v>658</v>
      </c>
      <c r="E16" s="378" t="s">
        <v>717</v>
      </c>
      <c r="F16" s="389" t="s">
        <v>729</v>
      </c>
      <c r="H16" s="218">
        <v>13</v>
      </c>
      <c r="I16" s="395">
        <v>1</v>
      </c>
      <c r="J16">
        <v>0</v>
      </c>
      <c r="K16">
        <v>1</v>
      </c>
      <c r="L16">
        <v>1</v>
      </c>
      <c r="M16">
        <v>0</v>
      </c>
      <c r="N16">
        <v>1</v>
      </c>
      <c r="O16">
        <v>0</v>
      </c>
      <c r="P16">
        <v>1</v>
      </c>
      <c r="Q16">
        <v>0</v>
      </c>
    </row>
    <row r="17" spans="4:17" x14ac:dyDescent="0.25">
      <c r="D17" s="388" t="s">
        <v>658</v>
      </c>
      <c r="E17" s="378" t="s">
        <v>718</v>
      </c>
      <c r="F17" s="389" t="s">
        <v>729</v>
      </c>
      <c r="H17" s="218">
        <v>14</v>
      </c>
      <c r="I17" s="395">
        <v>1</v>
      </c>
      <c r="J17">
        <v>0</v>
      </c>
      <c r="K17">
        <v>1</v>
      </c>
      <c r="L17">
        <v>1</v>
      </c>
      <c r="M17">
        <v>0</v>
      </c>
      <c r="N17">
        <v>1</v>
      </c>
      <c r="O17">
        <v>0</v>
      </c>
      <c r="P17">
        <v>1</v>
      </c>
      <c r="Q17">
        <v>0</v>
      </c>
    </row>
    <row r="18" spans="4:17" x14ac:dyDescent="0.25">
      <c r="D18" s="388" t="s">
        <v>658</v>
      </c>
      <c r="E18" s="378" t="s">
        <v>719</v>
      </c>
      <c r="F18" s="389" t="s">
        <v>729</v>
      </c>
      <c r="H18" s="218">
        <v>15</v>
      </c>
      <c r="I18" s="395">
        <v>1</v>
      </c>
      <c r="J18">
        <v>0</v>
      </c>
      <c r="K18">
        <v>1</v>
      </c>
      <c r="L18">
        <v>1</v>
      </c>
      <c r="M18">
        <v>0</v>
      </c>
      <c r="N18">
        <v>1</v>
      </c>
      <c r="O18">
        <v>0</v>
      </c>
      <c r="P18">
        <v>1</v>
      </c>
      <c r="Q18">
        <v>0</v>
      </c>
    </row>
    <row r="19" spans="4:17" x14ac:dyDescent="0.25">
      <c r="D19" s="388" t="s">
        <v>658</v>
      </c>
      <c r="E19" s="378" t="s">
        <v>722</v>
      </c>
      <c r="F19" s="389" t="s">
        <v>729</v>
      </c>
      <c r="H19" s="218">
        <v>16</v>
      </c>
      <c r="I19" s="395">
        <v>1</v>
      </c>
      <c r="J19">
        <v>0</v>
      </c>
      <c r="K19">
        <v>1</v>
      </c>
      <c r="L19">
        <v>1</v>
      </c>
      <c r="M19">
        <v>0</v>
      </c>
      <c r="N19">
        <v>1</v>
      </c>
      <c r="O19">
        <v>0</v>
      </c>
      <c r="P19">
        <v>1</v>
      </c>
      <c r="Q19">
        <v>0</v>
      </c>
    </row>
    <row r="20" spans="4:17" x14ac:dyDescent="0.25">
      <c r="D20" s="388" t="s">
        <v>658</v>
      </c>
      <c r="E20" s="378" t="s">
        <v>725</v>
      </c>
      <c r="F20" s="389" t="s">
        <v>729</v>
      </c>
      <c r="H20" s="218">
        <v>17</v>
      </c>
      <c r="I20" s="395">
        <v>1</v>
      </c>
      <c r="J20">
        <v>0</v>
      </c>
      <c r="K20">
        <v>1</v>
      </c>
      <c r="L20">
        <v>1</v>
      </c>
      <c r="M20">
        <v>0</v>
      </c>
      <c r="N20">
        <v>1</v>
      </c>
      <c r="O20">
        <v>0</v>
      </c>
      <c r="P20">
        <v>1</v>
      </c>
      <c r="Q20">
        <v>0</v>
      </c>
    </row>
    <row r="21" spans="4:17" x14ac:dyDescent="0.25">
      <c r="D21" s="388" t="s">
        <v>658</v>
      </c>
      <c r="E21" s="378" t="s">
        <v>727</v>
      </c>
      <c r="F21" s="389" t="s">
        <v>729</v>
      </c>
      <c r="H21" s="218">
        <v>18</v>
      </c>
      <c r="I21" s="395">
        <v>1</v>
      </c>
      <c r="J21">
        <v>0</v>
      </c>
      <c r="K21">
        <v>1</v>
      </c>
      <c r="L21">
        <v>1</v>
      </c>
      <c r="M21">
        <v>0</v>
      </c>
      <c r="N21">
        <v>1</v>
      </c>
      <c r="O21">
        <v>0</v>
      </c>
      <c r="P21">
        <v>1</v>
      </c>
      <c r="Q21">
        <v>0</v>
      </c>
    </row>
    <row r="22" spans="4:17" x14ac:dyDescent="0.25">
      <c r="D22" s="388" t="s">
        <v>658</v>
      </c>
      <c r="E22" s="378" t="s">
        <v>682</v>
      </c>
      <c r="F22" s="389" t="s">
        <v>730</v>
      </c>
      <c r="H22" s="218">
        <v>19</v>
      </c>
      <c r="I22" s="395">
        <v>1</v>
      </c>
      <c r="J22">
        <v>0</v>
      </c>
      <c r="K22">
        <v>1</v>
      </c>
      <c r="L22">
        <v>1</v>
      </c>
      <c r="M22">
        <v>0</v>
      </c>
      <c r="N22">
        <v>1</v>
      </c>
      <c r="O22">
        <v>0</v>
      </c>
      <c r="P22">
        <v>1</v>
      </c>
      <c r="Q22">
        <v>0</v>
      </c>
    </row>
    <row r="23" spans="4:17" x14ac:dyDescent="0.25">
      <c r="D23" s="388" t="s">
        <v>658</v>
      </c>
      <c r="E23" s="378" t="s">
        <v>705</v>
      </c>
      <c r="F23" s="389" t="s">
        <v>730</v>
      </c>
      <c r="H23" s="218">
        <v>20</v>
      </c>
      <c r="I23" s="395">
        <v>1</v>
      </c>
      <c r="J23">
        <v>0</v>
      </c>
      <c r="K23">
        <v>1</v>
      </c>
      <c r="L23">
        <v>1</v>
      </c>
      <c r="M23">
        <v>0</v>
      </c>
      <c r="N23">
        <v>1</v>
      </c>
      <c r="O23">
        <v>0</v>
      </c>
      <c r="P23">
        <v>1</v>
      </c>
      <c r="Q23">
        <v>0</v>
      </c>
    </row>
    <row r="24" spans="4:17" x14ac:dyDescent="0.25">
      <c r="D24" s="388" t="s">
        <v>658</v>
      </c>
      <c r="E24" s="378" t="s">
        <v>708</v>
      </c>
      <c r="F24" s="389" t="s">
        <v>730</v>
      </c>
      <c r="H24" s="218">
        <v>21</v>
      </c>
      <c r="I24" s="395">
        <v>1</v>
      </c>
      <c r="J24">
        <v>0</v>
      </c>
      <c r="K24">
        <v>1</v>
      </c>
      <c r="L24">
        <v>1</v>
      </c>
      <c r="M24">
        <v>0</v>
      </c>
      <c r="N24">
        <v>1</v>
      </c>
      <c r="O24">
        <v>0</v>
      </c>
      <c r="P24">
        <v>1</v>
      </c>
      <c r="Q24">
        <v>0</v>
      </c>
    </row>
    <row r="25" spans="4:17" x14ac:dyDescent="0.25">
      <c r="D25" s="388" t="s">
        <v>658</v>
      </c>
      <c r="E25" s="378" t="s">
        <v>715</v>
      </c>
      <c r="F25" s="389" t="s">
        <v>730</v>
      </c>
      <c r="H25" s="218">
        <v>22</v>
      </c>
      <c r="I25" s="395">
        <v>1</v>
      </c>
      <c r="J25">
        <v>0</v>
      </c>
      <c r="K25">
        <v>1</v>
      </c>
      <c r="L25">
        <v>1</v>
      </c>
      <c r="M25">
        <v>0</v>
      </c>
      <c r="N25">
        <v>1</v>
      </c>
      <c r="O25">
        <v>0</v>
      </c>
      <c r="P25">
        <v>1</v>
      </c>
      <c r="Q25">
        <v>0</v>
      </c>
    </row>
    <row r="26" spans="4:17" x14ac:dyDescent="0.25">
      <c r="D26" s="388" t="s">
        <v>658</v>
      </c>
      <c r="E26" s="378" t="s">
        <v>716</v>
      </c>
      <c r="F26" s="389" t="s">
        <v>730</v>
      </c>
      <c r="H26" s="218">
        <v>23</v>
      </c>
      <c r="I26" s="395">
        <v>1</v>
      </c>
      <c r="J26">
        <v>0</v>
      </c>
      <c r="K26">
        <v>1</v>
      </c>
      <c r="L26">
        <v>1</v>
      </c>
      <c r="M26">
        <v>0</v>
      </c>
      <c r="N26">
        <v>1</v>
      </c>
      <c r="O26">
        <v>0</v>
      </c>
      <c r="P26">
        <v>1</v>
      </c>
      <c r="Q26">
        <v>0</v>
      </c>
    </row>
    <row r="27" spans="4:17" x14ac:dyDescent="0.25">
      <c r="D27" s="388" t="s">
        <v>658</v>
      </c>
      <c r="E27" s="378" t="s">
        <v>717</v>
      </c>
      <c r="F27" s="389" t="s">
        <v>730</v>
      </c>
      <c r="H27" s="218">
        <v>24</v>
      </c>
      <c r="I27" s="395">
        <v>1</v>
      </c>
      <c r="J27">
        <v>0</v>
      </c>
      <c r="K27">
        <v>1</v>
      </c>
      <c r="L27">
        <v>1</v>
      </c>
      <c r="M27">
        <v>0</v>
      </c>
      <c r="N27">
        <v>1</v>
      </c>
      <c r="O27">
        <v>0</v>
      </c>
      <c r="P27">
        <v>1</v>
      </c>
      <c r="Q27">
        <v>0</v>
      </c>
    </row>
    <row r="28" spans="4:17" x14ac:dyDescent="0.25">
      <c r="D28" s="388" t="s">
        <v>658</v>
      </c>
      <c r="E28" s="378" t="s">
        <v>722</v>
      </c>
      <c r="F28" s="389" t="s">
        <v>730</v>
      </c>
      <c r="H28" s="218">
        <v>25</v>
      </c>
      <c r="I28" s="395">
        <v>1</v>
      </c>
      <c r="J28">
        <v>0</v>
      </c>
      <c r="K28">
        <v>1</v>
      </c>
      <c r="L28">
        <v>1</v>
      </c>
      <c r="M28">
        <v>0</v>
      </c>
      <c r="N28">
        <v>1</v>
      </c>
      <c r="O28">
        <v>0</v>
      </c>
      <c r="P28">
        <v>1</v>
      </c>
      <c r="Q28">
        <v>0</v>
      </c>
    </row>
    <row r="29" spans="4:17" x14ac:dyDescent="0.25">
      <c r="D29" s="388" t="s">
        <v>658</v>
      </c>
      <c r="E29" s="378" t="s">
        <v>727</v>
      </c>
      <c r="F29" s="389" t="s">
        <v>730</v>
      </c>
      <c r="H29" s="218">
        <v>26</v>
      </c>
      <c r="I29" s="395">
        <v>1</v>
      </c>
      <c r="J29">
        <v>0</v>
      </c>
      <c r="K29">
        <v>1</v>
      </c>
      <c r="L29">
        <v>1</v>
      </c>
      <c r="M29">
        <v>0</v>
      </c>
      <c r="N29">
        <v>1</v>
      </c>
      <c r="O29">
        <v>0</v>
      </c>
      <c r="P29">
        <v>1</v>
      </c>
      <c r="Q29">
        <v>0</v>
      </c>
    </row>
    <row r="30" spans="4:17" x14ac:dyDescent="0.25">
      <c r="D30" s="388" t="s">
        <v>658</v>
      </c>
      <c r="E30" s="378" t="s">
        <v>694</v>
      </c>
      <c r="F30" s="389" t="s">
        <v>731</v>
      </c>
      <c r="H30" s="218">
        <v>27</v>
      </c>
      <c r="I30" s="395">
        <v>1</v>
      </c>
      <c r="J30">
        <v>0</v>
      </c>
      <c r="K30">
        <v>0</v>
      </c>
      <c r="L30">
        <v>1</v>
      </c>
      <c r="M30">
        <v>0</v>
      </c>
      <c r="N30">
        <v>1</v>
      </c>
      <c r="O30">
        <v>0</v>
      </c>
      <c r="P30">
        <v>1</v>
      </c>
      <c r="Q30">
        <v>0</v>
      </c>
    </row>
    <row r="31" spans="4:17" x14ac:dyDescent="0.25">
      <c r="D31" s="388" t="s">
        <v>658</v>
      </c>
      <c r="E31" s="378" t="s">
        <v>696</v>
      </c>
      <c r="F31" s="389" t="s">
        <v>731</v>
      </c>
      <c r="H31" s="218">
        <v>28</v>
      </c>
      <c r="I31" s="395">
        <v>1</v>
      </c>
      <c r="J31">
        <v>0</v>
      </c>
      <c r="K31">
        <v>0</v>
      </c>
      <c r="L31">
        <v>1</v>
      </c>
      <c r="M31">
        <v>0</v>
      </c>
      <c r="N31">
        <v>1</v>
      </c>
      <c r="O31">
        <v>0</v>
      </c>
      <c r="P31">
        <v>1</v>
      </c>
      <c r="Q31">
        <v>0</v>
      </c>
    </row>
    <row r="32" spans="4:17" x14ac:dyDescent="0.25">
      <c r="D32" s="388" t="s">
        <v>658</v>
      </c>
      <c r="E32" s="378" t="s">
        <v>699</v>
      </c>
      <c r="F32" s="389" t="s">
        <v>731</v>
      </c>
      <c r="H32" s="218">
        <v>29</v>
      </c>
      <c r="I32" s="395">
        <v>1</v>
      </c>
      <c r="J32">
        <v>0</v>
      </c>
      <c r="K32">
        <v>0</v>
      </c>
      <c r="L32">
        <v>1</v>
      </c>
      <c r="M32">
        <v>0</v>
      </c>
      <c r="N32">
        <v>1</v>
      </c>
      <c r="O32">
        <v>0</v>
      </c>
      <c r="P32">
        <v>1</v>
      </c>
      <c r="Q32">
        <v>0</v>
      </c>
    </row>
    <row r="33" spans="4:17" x14ac:dyDescent="0.25">
      <c r="D33" s="388" t="s">
        <v>658</v>
      </c>
      <c r="E33" s="378" t="s">
        <v>700</v>
      </c>
      <c r="F33" s="389" t="s">
        <v>731</v>
      </c>
      <c r="H33" s="218">
        <v>30</v>
      </c>
      <c r="I33" s="395">
        <v>1</v>
      </c>
      <c r="J33">
        <v>0</v>
      </c>
      <c r="K33">
        <v>0</v>
      </c>
      <c r="L33">
        <v>1</v>
      </c>
      <c r="M33">
        <v>0</v>
      </c>
      <c r="N33">
        <v>1</v>
      </c>
      <c r="O33">
        <v>0</v>
      </c>
      <c r="P33">
        <v>1</v>
      </c>
      <c r="Q33">
        <v>0</v>
      </c>
    </row>
    <row r="34" spans="4:17" x14ac:dyDescent="0.25">
      <c r="D34" s="388" t="s">
        <v>658</v>
      </c>
      <c r="E34" s="378" t="s">
        <v>701</v>
      </c>
      <c r="F34" s="389" t="s">
        <v>731</v>
      </c>
      <c r="H34" s="218">
        <v>31</v>
      </c>
      <c r="I34" s="395">
        <v>1</v>
      </c>
      <c r="J34">
        <v>0</v>
      </c>
      <c r="K34">
        <v>0</v>
      </c>
      <c r="L34">
        <v>1</v>
      </c>
      <c r="M34">
        <v>0</v>
      </c>
      <c r="N34">
        <v>1</v>
      </c>
      <c r="O34">
        <v>0</v>
      </c>
      <c r="P34">
        <v>1</v>
      </c>
      <c r="Q34">
        <v>0</v>
      </c>
    </row>
    <row r="35" spans="4:17" x14ac:dyDescent="0.25">
      <c r="D35" s="388" t="s">
        <v>658</v>
      </c>
      <c r="E35" s="378" t="s">
        <v>704</v>
      </c>
      <c r="F35" s="389" t="s">
        <v>731</v>
      </c>
      <c r="H35" s="220">
        <v>32</v>
      </c>
      <c r="I35" s="395">
        <v>1</v>
      </c>
      <c r="J35">
        <v>0</v>
      </c>
      <c r="K35">
        <v>0</v>
      </c>
      <c r="L35">
        <v>1</v>
      </c>
      <c r="M35">
        <v>0</v>
      </c>
      <c r="N35">
        <v>1</v>
      </c>
      <c r="O35">
        <v>0</v>
      </c>
      <c r="P35">
        <v>1</v>
      </c>
      <c r="Q35">
        <v>0</v>
      </c>
    </row>
    <row r="36" spans="4:17" x14ac:dyDescent="0.25">
      <c r="D36" s="388" t="s">
        <v>658</v>
      </c>
      <c r="E36" s="378" t="s">
        <v>707</v>
      </c>
      <c r="F36" s="389" t="s">
        <v>731</v>
      </c>
      <c r="H36" s="220">
        <v>33</v>
      </c>
      <c r="I36" s="395">
        <v>1</v>
      </c>
      <c r="J36">
        <v>0</v>
      </c>
      <c r="K36">
        <v>0</v>
      </c>
      <c r="L36">
        <v>1</v>
      </c>
      <c r="M36">
        <v>0</v>
      </c>
      <c r="N36">
        <v>1</v>
      </c>
      <c r="O36">
        <v>0</v>
      </c>
      <c r="P36">
        <v>1</v>
      </c>
      <c r="Q36">
        <v>0</v>
      </c>
    </row>
    <row r="37" spans="4:17" x14ac:dyDescent="0.25">
      <c r="D37" s="388" t="s">
        <v>658</v>
      </c>
      <c r="E37" s="378" t="s">
        <v>712</v>
      </c>
      <c r="F37" s="389" t="s">
        <v>731</v>
      </c>
      <c r="H37" s="220">
        <v>34</v>
      </c>
      <c r="I37" s="395">
        <v>1</v>
      </c>
      <c r="J37">
        <v>0</v>
      </c>
      <c r="K37">
        <v>0</v>
      </c>
      <c r="L37">
        <v>1</v>
      </c>
      <c r="M37">
        <v>0</v>
      </c>
      <c r="N37">
        <v>1</v>
      </c>
      <c r="O37">
        <v>0</v>
      </c>
      <c r="P37">
        <v>1</v>
      </c>
      <c r="Q37">
        <v>0</v>
      </c>
    </row>
    <row r="38" spans="4:17" x14ac:dyDescent="0.25">
      <c r="D38" s="388" t="s">
        <v>658</v>
      </c>
      <c r="E38" s="378" t="s">
        <v>717</v>
      </c>
      <c r="F38" s="389" t="s">
        <v>731</v>
      </c>
      <c r="H38" s="220">
        <v>35</v>
      </c>
      <c r="I38" s="395">
        <v>1</v>
      </c>
      <c r="J38">
        <v>0</v>
      </c>
      <c r="K38">
        <v>0</v>
      </c>
      <c r="L38">
        <v>1</v>
      </c>
      <c r="M38">
        <v>0</v>
      </c>
      <c r="N38">
        <v>1</v>
      </c>
      <c r="O38">
        <v>0</v>
      </c>
      <c r="P38">
        <v>1</v>
      </c>
      <c r="Q38">
        <v>0</v>
      </c>
    </row>
    <row r="39" spans="4:17" x14ac:dyDescent="0.25">
      <c r="D39" s="388" t="s">
        <v>658</v>
      </c>
      <c r="E39" s="378" t="s">
        <v>718</v>
      </c>
      <c r="F39" s="389" t="s">
        <v>731</v>
      </c>
      <c r="H39" s="220">
        <v>36</v>
      </c>
      <c r="I39" s="395">
        <v>1</v>
      </c>
      <c r="J39">
        <v>0</v>
      </c>
      <c r="K39">
        <v>0</v>
      </c>
      <c r="L39">
        <v>1</v>
      </c>
      <c r="M39">
        <v>0</v>
      </c>
      <c r="N39">
        <v>1</v>
      </c>
      <c r="O39">
        <v>0</v>
      </c>
      <c r="P39">
        <v>1</v>
      </c>
      <c r="Q39">
        <v>0</v>
      </c>
    </row>
    <row r="40" spans="4:17" x14ac:dyDescent="0.25">
      <c r="D40" s="388" t="s">
        <v>658</v>
      </c>
      <c r="E40" s="378" t="s">
        <v>723</v>
      </c>
      <c r="F40" s="389" t="s">
        <v>731</v>
      </c>
      <c r="H40" s="220">
        <v>37</v>
      </c>
      <c r="I40" s="395">
        <v>1</v>
      </c>
      <c r="J40">
        <v>0</v>
      </c>
      <c r="K40">
        <v>0</v>
      </c>
      <c r="L40">
        <v>1</v>
      </c>
      <c r="M40">
        <v>0</v>
      </c>
      <c r="N40">
        <v>1</v>
      </c>
      <c r="O40">
        <v>0</v>
      </c>
      <c r="P40">
        <v>1</v>
      </c>
      <c r="Q40">
        <v>0</v>
      </c>
    </row>
    <row r="41" spans="4:17" x14ac:dyDescent="0.25">
      <c r="D41" s="388" t="s">
        <v>658</v>
      </c>
      <c r="E41" s="378" t="s">
        <v>724</v>
      </c>
      <c r="F41" s="389" t="s">
        <v>731</v>
      </c>
      <c r="H41" s="220">
        <v>38</v>
      </c>
      <c r="I41" s="395">
        <v>1</v>
      </c>
      <c r="J41">
        <v>0</v>
      </c>
      <c r="K41">
        <v>0</v>
      </c>
      <c r="L41">
        <v>1</v>
      </c>
      <c r="M41">
        <v>0</v>
      </c>
      <c r="N41">
        <v>1</v>
      </c>
      <c r="O41">
        <v>0</v>
      </c>
      <c r="P41">
        <v>1</v>
      </c>
      <c r="Q41">
        <v>0</v>
      </c>
    </row>
    <row r="42" spans="4:17" x14ac:dyDescent="0.25">
      <c r="D42" s="388" t="s">
        <v>658</v>
      </c>
      <c r="E42" s="378" t="s">
        <v>726</v>
      </c>
      <c r="F42" s="389" t="s">
        <v>731</v>
      </c>
      <c r="H42" s="220">
        <v>39</v>
      </c>
      <c r="I42" s="395">
        <v>1</v>
      </c>
      <c r="J42">
        <v>0</v>
      </c>
      <c r="K42">
        <v>0</v>
      </c>
      <c r="L42">
        <v>1</v>
      </c>
      <c r="M42">
        <v>0</v>
      </c>
      <c r="N42">
        <v>1</v>
      </c>
      <c r="O42">
        <v>0</v>
      </c>
      <c r="P42">
        <v>1</v>
      </c>
      <c r="Q42">
        <v>0</v>
      </c>
    </row>
    <row r="43" spans="4:17" x14ac:dyDescent="0.25">
      <c r="D43" s="388" t="s">
        <v>658</v>
      </c>
      <c r="E43" s="378" t="s">
        <v>683</v>
      </c>
      <c r="F43" s="389" t="s">
        <v>732</v>
      </c>
      <c r="H43" s="220">
        <v>40</v>
      </c>
      <c r="I43" s="395">
        <v>1</v>
      </c>
      <c r="J43">
        <v>0</v>
      </c>
      <c r="K43">
        <v>0</v>
      </c>
      <c r="L43">
        <v>1</v>
      </c>
      <c r="M43">
        <v>0</v>
      </c>
      <c r="N43">
        <v>1</v>
      </c>
      <c r="O43">
        <v>0</v>
      </c>
      <c r="P43">
        <v>1</v>
      </c>
      <c r="Q43">
        <v>0</v>
      </c>
    </row>
    <row r="44" spans="4:17" x14ac:dyDescent="0.25">
      <c r="D44" s="388" t="s">
        <v>658</v>
      </c>
      <c r="E44" s="378" t="s">
        <v>694</v>
      </c>
      <c r="F44" s="389" t="s">
        <v>732</v>
      </c>
      <c r="H44" s="220">
        <v>41</v>
      </c>
      <c r="I44" s="395">
        <v>1</v>
      </c>
      <c r="J44">
        <v>0</v>
      </c>
      <c r="K44">
        <v>0</v>
      </c>
      <c r="L44">
        <v>1</v>
      </c>
      <c r="M44">
        <v>0</v>
      </c>
      <c r="N44">
        <v>1</v>
      </c>
      <c r="O44">
        <v>0</v>
      </c>
      <c r="P44">
        <v>1</v>
      </c>
      <c r="Q44">
        <v>0</v>
      </c>
    </row>
    <row r="45" spans="4:17" x14ac:dyDescent="0.25">
      <c r="D45" s="388" t="s">
        <v>658</v>
      </c>
      <c r="E45" s="378" t="s">
        <v>696</v>
      </c>
      <c r="F45" s="389" t="s">
        <v>732</v>
      </c>
      <c r="H45" s="220">
        <v>42</v>
      </c>
      <c r="I45" s="395">
        <v>1</v>
      </c>
      <c r="J45">
        <v>0</v>
      </c>
      <c r="K45">
        <v>0</v>
      </c>
      <c r="L45">
        <v>1</v>
      </c>
      <c r="M45">
        <v>0</v>
      </c>
      <c r="N45">
        <v>1</v>
      </c>
      <c r="O45">
        <v>0</v>
      </c>
      <c r="P45">
        <v>1</v>
      </c>
      <c r="Q45">
        <v>0</v>
      </c>
    </row>
    <row r="46" spans="4:17" x14ac:dyDescent="0.25">
      <c r="D46" s="388" t="s">
        <v>658</v>
      </c>
      <c r="E46" s="378" t="s">
        <v>699</v>
      </c>
      <c r="F46" s="389" t="s">
        <v>732</v>
      </c>
      <c r="H46" s="220">
        <v>43</v>
      </c>
      <c r="I46" s="395">
        <v>1</v>
      </c>
      <c r="J46">
        <v>0</v>
      </c>
      <c r="K46">
        <v>0</v>
      </c>
      <c r="L46">
        <v>1</v>
      </c>
      <c r="M46">
        <v>0</v>
      </c>
      <c r="N46">
        <v>1</v>
      </c>
      <c r="O46">
        <v>0</v>
      </c>
      <c r="P46">
        <v>1</v>
      </c>
      <c r="Q46">
        <v>0</v>
      </c>
    </row>
    <row r="47" spans="4:17" x14ac:dyDescent="0.25">
      <c r="D47" s="388" t="s">
        <v>658</v>
      </c>
      <c r="E47" s="378" t="s">
        <v>701</v>
      </c>
      <c r="F47" s="389" t="s">
        <v>732</v>
      </c>
      <c r="H47" s="220">
        <v>44</v>
      </c>
      <c r="I47" s="395">
        <v>1</v>
      </c>
      <c r="J47">
        <v>0</v>
      </c>
      <c r="K47">
        <v>0</v>
      </c>
      <c r="L47">
        <v>1</v>
      </c>
      <c r="M47">
        <v>0</v>
      </c>
      <c r="N47">
        <v>1</v>
      </c>
      <c r="O47">
        <v>0</v>
      </c>
      <c r="P47">
        <v>1</v>
      </c>
      <c r="Q47">
        <v>0</v>
      </c>
    </row>
    <row r="48" spans="4:17" x14ac:dyDescent="0.25">
      <c r="D48" s="388" t="s">
        <v>658</v>
      </c>
      <c r="E48" s="378" t="s">
        <v>702</v>
      </c>
      <c r="F48" s="389" t="s">
        <v>732</v>
      </c>
      <c r="H48" s="220">
        <v>45</v>
      </c>
      <c r="I48" s="395">
        <v>1</v>
      </c>
      <c r="J48">
        <v>0</v>
      </c>
      <c r="K48">
        <v>0</v>
      </c>
      <c r="L48">
        <v>1</v>
      </c>
      <c r="M48">
        <v>0</v>
      </c>
      <c r="N48">
        <v>1</v>
      </c>
      <c r="O48">
        <v>0</v>
      </c>
      <c r="P48">
        <v>1</v>
      </c>
      <c r="Q48">
        <v>0</v>
      </c>
    </row>
    <row r="49" spans="4:17" x14ac:dyDescent="0.25">
      <c r="D49" s="388" t="s">
        <v>658</v>
      </c>
      <c r="E49" s="378" t="s">
        <v>706</v>
      </c>
      <c r="F49" s="389" t="s">
        <v>732</v>
      </c>
      <c r="H49" s="220">
        <v>46</v>
      </c>
      <c r="I49" s="395">
        <v>1</v>
      </c>
      <c r="J49">
        <v>0</v>
      </c>
      <c r="K49">
        <v>0</v>
      </c>
      <c r="L49">
        <v>1</v>
      </c>
      <c r="M49">
        <v>0</v>
      </c>
      <c r="N49">
        <v>1</v>
      </c>
      <c r="O49">
        <v>0</v>
      </c>
      <c r="P49">
        <v>1</v>
      </c>
      <c r="Q49">
        <v>0</v>
      </c>
    </row>
    <row r="50" spans="4:17" x14ac:dyDescent="0.25">
      <c r="D50" s="388" t="s">
        <v>658</v>
      </c>
      <c r="E50" s="378" t="s">
        <v>707</v>
      </c>
      <c r="F50" s="389" t="s">
        <v>732</v>
      </c>
      <c r="H50" s="220">
        <v>47</v>
      </c>
      <c r="I50" s="395">
        <v>1</v>
      </c>
      <c r="J50">
        <v>0</v>
      </c>
      <c r="K50">
        <v>0</v>
      </c>
      <c r="L50">
        <v>1</v>
      </c>
      <c r="M50">
        <v>0</v>
      </c>
      <c r="N50">
        <v>1</v>
      </c>
      <c r="O50">
        <v>0</v>
      </c>
      <c r="P50">
        <v>1</v>
      </c>
      <c r="Q50">
        <v>0</v>
      </c>
    </row>
    <row r="51" spans="4:17" x14ac:dyDescent="0.25">
      <c r="D51" s="388" t="s">
        <v>658</v>
      </c>
      <c r="E51" s="378" t="s">
        <v>708</v>
      </c>
      <c r="F51" s="389" t="s">
        <v>732</v>
      </c>
      <c r="H51" s="220">
        <v>48</v>
      </c>
      <c r="I51" s="395">
        <v>1</v>
      </c>
      <c r="J51">
        <v>0</v>
      </c>
      <c r="K51">
        <v>0</v>
      </c>
      <c r="L51">
        <v>1</v>
      </c>
      <c r="M51">
        <v>0</v>
      </c>
      <c r="N51">
        <v>1</v>
      </c>
      <c r="O51">
        <v>0</v>
      </c>
      <c r="P51">
        <v>1</v>
      </c>
      <c r="Q51">
        <v>0</v>
      </c>
    </row>
    <row r="52" spans="4:17" x14ac:dyDescent="0.25">
      <c r="D52" s="388" t="s">
        <v>658</v>
      </c>
      <c r="E52" s="378" t="s">
        <v>713</v>
      </c>
      <c r="F52" s="389" t="s">
        <v>732</v>
      </c>
      <c r="H52" s="220">
        <v>49</v>
      </c>
      <c r="I52" s="395">
        <v>1</v>
      </c>
      <c r="J52">
        <v>0</v>
      </c>
      <c r="K52">
        <v>0</v>
      </c>
      <c r="L52">
        <v>1</v>
      </c>
      <c r="M52">
        <v>0</v>
      </c>
      <c r="N52">
        <v>1</v>
      </c>
      <c r="O52">
        <v>0</v>
      </c>
      <c r="P52">
        <v>1</v>
      </c>
      <c r="Q52">
        <v>0</v>
      </c>
    </row>
    <row r="53" spans="4:17" x14ac:dyDescent="0.25">
      <c r="D53" s="388" t="s">
        <v>658</v>
      </c>
      <c r="E53" s="378" t="s">
        <v>717</v>
      </c>
      <c r="F53" s="389" t="s">
        <v>732</v>
      </c>
      <c r="H53" s="218">
        <v>50</v>
      </c>
      <c r="I53" s="395">
        <v>1</v>
      </c>
      <c r="J53">
        <v>0</v>
      </c>
      <c r="K53">
        <v>0</v>
      </c>
      <c r="L53">
        <v>1</v>
      </c>
      <c r="M53">
        <v>0</v>
      </c>
      <c r="N53">
        <v>1</v>
      </c>
      <c r="O53">
        <v>0</v>
      </c>
      <c r="P53">
        <v>1</v>
      </c>
      <c r="Q53">
        <v>0</v>
      </c>
    </row>
    <row r="54" spans="4:17" x14ac:dyDescent="0.25">
      <c r="D54" s="388" t="s">
        <v>658</v>
      </c>
      <c r="E54" s="378" t="s">
        <v>723</v>
      </c>
      <c r="F54" s="389" t="s">
        <v>732</v>
      </c>
      <c r="H54" s="218">
        <v>51</v>
      </c>
      <c r="I54" s="395">
        <v>1</v>
      </c>
      <c r="J54">
        <v>0</v>
      </c>
      <c r="K54">
        <v>0</v>
      </c>
      <c r="L54">
        <v>1</v>
      </c>
      <c r="M54">
        <v>0</v>
      </c>
      <c r="N54">
        <v>1</v>
      </c>
      <c r="O54">
        <v>0</v>
      </c>
      <c r="P54">
        <v>1</v>
      </c>
      <c r="Q54">
        <v>0</v>
      </c>
    </row>
    <row r="55" spans="4:17" x14ac:dyDescent="0.25">
      <c r="D55" s="388" t="s">
        <v>658</v>
      </c>
      <c r="E55" s="378" t="s">
        <v>724</v>
      </c>
      <c r="F55" s="389" t="s">
        <v>732</v>
      </c>
      <c r="H55" s="218">
        <v>52</v>
      </c>
      <c r="I55" s="395">
        <v>1</v>
      </c>
      <c r="J55">
        <v>0</v>
      </c>
      <c r="K55">
        <v>0</v>
      </c>
      <c r="L55">
        <v>1</v>
      </c>
      <c r="M55">
        <v>0</v>
      </c>
      <c r="N55">
        <v>1</v>
      </c>
      <c r="O55">
        <v>0</v>
      </c>
      <c r="P55">
        <v>1</v>
      </c>
      <c r="Q55">
        <v>0</v>
      </c>
    </row>
    <row r="56" spans="4:17" x14ac:dyDescent="0.25">
      <c r="D56" s="388" t="s">
        <v>658</v>
      </c>
      <c r="E56" s="378" t="s">
        <v>725</v>
      </c>
      <c r="F56" s="389" t="s">
        <v>732</v>
      </c>
      <c r="H56" s="218">
        <v>53</v>
      </c>
      <c r="I56" s="395">
        <v>1</v>
      </c>
      <c r="J56">
        <v>0</v>
      </c>
      <c r="K56">
        <v>0</v>
      </c>
      <c r="L56">
        <v>1</v>
      </c>
      <c r="M56">
        <v>0</v>
      </c>
      <c r="N56">
        <v>1</v>
      </c>
      <c r="O56">
        <v>0</v>
      </c>
      <c r="P56">
        <v>1</v>
      </c>
      <c r="Q56">
        <v>0</v>
      </c>
    </row>
    <row r="57" spans="4:17" x14ac:dyDescent="0.25">
      <c r="D57" s="388" t="s">
        <v>658</v>
      </c>
      <c r="E57" s="378" t="s">
        <v>727</v>
      </c>
      <c r="F57" s="389" t="s">
        <v>732</v>
      </c>
      <c r="H57" s="218">
        <v>54</v>
      </c>
      <c r="I57" s="395">
        <v>1</v>
      </c>
      <c r="J57">
        <v>0</v>
      </c>
      <c r="K57">
        <v>0</v>
      </c>
      <c r="L57">
        <v>1</v>
      </c>
      <c r="M57">
        <v>0</v>
      </c>
      <c r="N57">
        <v>1</v>
      </c>
      <c r="O57">
        <v>0</v>
      </c>
      <c r="P57">
        <v>1</v>
      </c>
      <c r="Q57">
        <v>0</v>
      </c>
    </row>
    <row r="58" spans="4:17" x14ac:dyDescent="0.25">
      <c r="D58" s="388" t="s">
        <v>659</v>
      </c>
      <c r="E58" s="378" t="s">
        <v>699</v>
      </c>
      <c r="F58" s="389" t="s">
        <v>728</v>
      </c>
      <c r="H58" s="218">
        <v>55</v>
      </c>
      <c r="I58" s="395">
        <v>1</v>
      </c>
      <c r="J58">
        <v>0</v>
      </c>
      <c r="K58">
        <v>1</v>
      </c>
      <c r="L58">
        <v>1</v>
      </c>
      <c r="M58">
        <v>0</v>
      </c>
      <c r="N58">
        <v>1</v>
      </c>
      <c r="O58">
        <v>0</v>
      </c>
      <c r="P58">
        <v>1</v>
      </c>
      <c r="Q58">
        <v>0</v>
      </c>
    </row>
    <row r="59" spans="4:17" x14ac:dyDescent="0.25">
      <c r="D59" s="388" t="s">
        <v>659</v>
      </c>
      <c r="E59" s="378" t="s">
        <v>708</v>
      </c>
      <c r="F59" s="389" t="s">
        <v>728</v>
      </c>
      <c r="H59" s="218">
        <v>56</v>
      </c>
      <c r="I59" s="395">
        <v>1</v>
      </c>
      <c r="J59">
        <v>0</v>
      </c>
      <c r="K59">
        <v>1</v>
      </c>
      <c r="L59">
        <v>1</v>
      </c>
      <c r="M59">
        <v>0</v>
      </c>
      <c r="N59">
        <v>1</v>
      </c>
      <c r="O59">
        <v>0</v>
      </c>
      <c r="P59">
        <v>1</v>
      </c>
      <c r="Q59">
        <v>0</v>
      </c>
    </row>
    <row r="60" spans="4:17" x14ac:dyDescent="0.25">
      <c r="D60" s="388" t="s">
        <v>659</v>
      </c>
      <c r="E60" s="378" t="s">
        <v>712</v>
      </c>
      <c r="F60" s="389" t="s">
        <v>728</v>
      </c>
      <c r="H60" s="218">
        <v>57</v>
      </c>
      <c r="I60" s="395">
        <v>1</v>
      </c>
      <c r="J60">
        <v>0</v>
      </c>
      <c r="K60">
        <v>1</v>
      </c>
      <c r="L60">
        <v>1</v>
      </c>
      <c r="M60">
        <v>0</v>
      </c>
      <c r="N60">
        <v>1</v>
      </c>
      <c r="O60">
        <v>0</v>
      </c>
      <c r="P60">
        <v>1</v>
      </c>
      <c r="Q60">
        <v>0</v>
      </c>
    </row>
    <row r="61" spans="4:17" x14ac:dyDescent="0.25">
      <c r="D61" s="388" t="s">
        <v>659</v>
      </c>
      <c r="E61" s="378" t="s">
        <v>713</v>
      </c>
      <c r="F61" s="389" t="s">
        <v>728</v>
      </c>
      <c r="H61" s="218">
        <v>58</v>
      </c>
      <c r="I61" s="395">
        <v>1</v>
      </c>
      <c r="J61">
        <v>0</v>
      </c>
      <c r="K61">
        <v>1</v>
      </c>
      <c r="L61">
        <v>1</v>
      </c>
      <c r="M61">
        <v>0</v>
      </c>
      <c r="N61">
        <v>1</v>
      </c>
      <c r="O61">
        <v>0</v>
      </c>
      <c r="P61">
        <v>1</v>
      </c>
      <c r="Q61">
        <v>0</v>
      </c>
    </row>
    <row r="62" spans="4:17" x14ac:dyDescent="0.25">
      <c r="D62" s="388" t="s">
        <v>659</v>
      </c>
      <c r="E62" s="378" t="s">
        <v>717</v>
      </c>
      <c r="F62" s="389" t="s">
        <v>728</v>
      </c>
      <c r="H62" s="218">
        <v>59</v>
      </c>
      <c r="I62" s="395">
        <v>1</v>
      </c>
      <c r="J62">
        <v>0</v>
      </c>
      <c r="K62">
        <v>1</v>
      </c>
      <c r="L62">
        <v>1</v>
      </c>
      <c r="M62">
        <v>0</v>
      </c>
      <c r="N62">
        <v>1</v>
      </c>
      <c r="O62">
        <v>0</v>
      </c>
      <c r="P62">
        <v>1</v>
      </c>
      <c r="Q62">
        <v>0</v>
      </c>
    </row>
    <row r="63" spans="4:17" x14ac:dyDescent="0.25">
      <c r="D63" s="388" t="s">
        <v>659</v>
      </c>
      <c r="E63" s="378" t="s">
        <v>718</v>
      </c>
      <c r="F63" s="389" t="s">
        <v>728</v>
      </c>
      <c r="H63" s="218">
        <v>60</v>
      </c>
      <c r="I63" s="395">
        <v>1</v>
      </c>
      <c r="J63">
        <v>0</v>
      </c>
      <c r="K63">
        <v>1</v>
      </c>
      <c r="L63">
        <v>1</v>
      </c>
      <c r="M63">
        <v>0</v>
      </c>
      <c r="N63">
        <v>1</v>
      </c>
      <c r="O63">
        <v>0</v>
      </c>
      <c r="P63">
        <v>1</v>
      </c>
      <c r="Q63">
        <v>0</v>
      </c>
    </row>
    <row r="64" spans="4:17" x14ac:dyDescent="0.25">
      <c r="D64" s="388" t="s">
        <v>659</v>
      </c>
      <c r="E64" s="378" t="s">
        <v>719</v>
      </c>
      <c r="F64" s="389" t="s">
        <v>728</v>
      </c>
      <c r="H64" s="218">
        <v>61</v>
      </c>
      <c r="I64" s="395">
        <v>1</v>
      </c>
      <c r="J64">
        <v>0</v>
      </c>
      <c r="K64">
        <v>1</v>
      </c>
      <c r="L64">
        <v>1</v>
      </c>
      <c r="M64">
        <v>0</v>
      </c>
      <c r="N64">
        <v>1</v>
      </c>
      <c r="O64">
        <v>0</v>
      </c>
      <c r="P64">
        <v>1</v>
      </c>
      <c r="Q64">
        <v>0</v>
      </c>
    </row>
    <row r="65" spans="4:17" x14ac:dyDescent="0.25">
      <c r="D65" s="388" t="s">
        <v>659</v>
      </c>
      <c r="E65" s="378" t="s">
        <v>725</v>
      </c>
      <c r="F65" s="389" t="s">
        <v>728</v>
      </c>
      <c r="H65" s="218">
        <v>62</v>
      </c>
      <c r="I65" s="395">
        <v>1</v>
      </c>
      <c r="J65">
        <v>0</v>
      </c>
      <c r="K65">
        <v>1</v>
      </c>
      <c r="L65">
        <v>1</v>
      </c>
      <c r="M65">
        <v>0</v>
      </c>
      <c r="N65">
        <v>1</v>
      </c>
      <c r="O65">
        <v>0</v>
      </c>
      <c r="P65">
        <v>1</v>
      </c>
      <c r="Q65">
        <v>0</v>
      </c>
    </row>
    <row r="66" spans="4:17" x14ac:dyDescent="0.25">
      <c r="D66" s="388" t="s">
        <v>659</v>
      </c>
      <c r="E66" s="378" t="s">
        <v>699</v>
      </c>
      <c r="F66" s="389" t="s">
        <v>729</v>
      </c>
      <c r="H66" s="218">
        <v>63</v>
      </c>
      <c r="I66" s="395">
        <v>1</v>
      </c>
      <c r="J66">
        <v>0</v>
      </c>
      <c r="K66">
        <v>1</v>
      </c>
      <c r="L66">
        <v>1</v>
      </c>
      <c r="M66">
        <v>0</v>
      </c>
      <c r="N66">
        <v>1</v>
      </c>
      <c r="O66">
        <v>0</v>
      </c>
      <c r="P66">
        <v>1</v>
      </c>
      <c r="Q66">
        <v>0</v>
      </c>
    </row>
    <row r="67" spans="4:17" x14ac:dyDescent="0.25">
      <c r="D67" s="388" t="s">
        <v>659</v>
      </c>
      <c r="E67" s="378" t="s">
        <v>703</v>
      </c>
      <c r="F67" s="389" t="s">
        <v>729</v>
      </c>
      <c r="H67" s="218">
        <v>64</v>
      </c>
      <c r="I67" s="395">
        <v>1</v>
      </c>
      <c r="J67">
        <v>0</v>
      </c>
      <c r="K67">
        <v>1</v>
      </c>
      <c r="L67">
        <v>1</v>
      </c>
      <c r="M67">
        <v>0</v>
      </c>
      <c r="N67">
        <v>1</v>
      </c>
      <c r="O67">
        <v>0</v>
      </c>
      <c r="P67">
        <v>1</v>
      </c>
      <c r="Q67">
        <v>0</v>
      </c>
    </row>
    <row r="68" spans="4:17" x14ac:dyDescent="0.25">
      <c r="D68" s="388" t="s">
        <v>659</v>
      </c>
      <c r="E68" s="378" t="s">
        <v>708</v>
      </c>
      <c r="F68" s="389" t="s">
        <v>729</v>
      </c>
      <c r="H68" s="218">
        <v>65</v>
      </c>
      <c r="I68" s="395">
        <v>1</v>
      </c>
      <c r="J68">
        <v>0</v>
      </c>
      <c r="K68">
        <v>1</v>
      </c>
      <c r="L68">
        <v>1</v>
      </c>
      <c r="M68">
        <v>0</v>
      </c>
      <c r="N68">
        <v>1</v>
      </c>
      <c r="O68">
        <v>0</v>
      </c>
      <c r="P68">
        <v>1</v>
      </c>
      <c r="Q68">
        <v>0</v>
      </c>
    </row>
    <row r="69" spans="4:17" x14ac:dyDescent="0.25">
      <c r="D69" s="388" t="s">
        <v>659</v>
      </c>
      <c r="E69" s="378" t="s">
        <v>718</v>
      </c>
      <c r="F69" s="389" t="s">
        <v>729</v>
      </c>
      <c r="H69" s="218">
        <v>66</v>
      </c>
      <c r="I69" s="395">
        <v>1</v>
      </c>
      <c r="J69">
        <v>0</v>
      </c>
      <c r="K69">
        <v>1</v>
      </c>
      <c r="L69">
        <v>1</v>
      </c>
      <c r="M69">
        <v>0</v>
      </c>
      <c r="N69">
        <v>1</v>
      </c>
      <c r="O69">
        <v>0</v>
      </c>
      <c r="P69">
        <v>1</v>
      </c>
      <c r="Q69">
        <v>0</v>
      </c>
    </row>
    <row r="70" spans="4:17" x14ac:dyDescent="0.25">
      <c r="D70" s="388" t="s">
        <v>659</v>
      </c>
      <c r="E70" s="378" t="s">
        <v>719</v>
      </c>
      <c r="F70" s="389" t="s">
        <v>729</v>
      </c>
      <c r="H70" s="218">
        <v>67</v>
      </c>
      <c r="I70" s="395">
        <v>1</v>
      </c>
      <c r="J70">
        <v>0</v>
      </c>
      <c r="K70">
        <v>1</v>
      </c>
      <c r="L70">
        <v>1</v>
      </c>
      <c r="M70">
        <v>0</v>
      </c>
      <c r="N70">
        <v>1</v>
      </c>
      <c r="O70">
        <v>0</v>
      </c>
      <c r="P70">
        <v>1</v>
      </c>
      <c r="Q70">
        <v>0</v>
      </c>
    </row>
    <row r="71" spans="4:17" x14ac:dyDescent="0.25">
      <c r="D71" s="388" t="s">
        <v>659</v>
      </c>
      <c r="E71" s="378" t="s">
        <v>725</v>
      </c>
      <c r="F71" s="389" t="s">
        <v>729</v>
      </c>
      <c r="H71" s="218">
        <v>68</v>
      </c>
      <c r="I71" s="395">
        <v>1</v>
      </c>
      <c r="J71">
        <v>0</v>
      </c>
      <c r="K71">
        <v>1</v>
      </c>
      <c r="L71">
        <v>1</v>
      </c>
      <c r="M71">
        <v>0</v>
      </c>
      <c r="N71">
        <v>1</v>
      </c>
      <c r="O71">
        <v>0</v>
      </c>
      <c r="P71">
        <v>1</v>
      </c>
      <c r="Q71">
        <v>0</v>
      </c>
    </row>
    <row r="72" spans="4:17" x14ac:dyDescent="0.25">
      <c r="D72" s="388" t="s">
        <v>659</v>
      </c>
      <c r="E72" s="378" t="s">
        <v>694</v>
      </c>
      <c r="F72" s="389" t="s">
        <v>732</v>
      </c>
      <c r="H72" s="218">
        <v>69</v>
      </c>
      <c r="I72" s="395">
        <v>1</v>
      </c>
      <c r="J72">
        <v>0</v>
      </c>
      <c r="K72">
        <v>0</v>
      </c>
      <c r="L72">
        <v>1</v>
      </c>
      <c r="M72">
        <v>0</v>
      </c>
      <c r="N72">
        <v>1</v>
      </c>
      <c r="O72">
        <v>0</v>
      </c>
      <c r="P72">
        <v>1</v>
      </c>
      <c r="Q72">
        <v>0</v>
      </c>
    </row>
    <row r="73" spans="4:17" x14ac:dyDescent="0.25">
      <c r="D73" s="388" t="s">
        <v>659</v>
      </c>
      <c r="E73" s="378" t="s">
        <v>696</v>
      </c>
      <c r="F73" s="389" t="s">
        <v>732</v>
      </c>
      <c r="H73" s="218">
        <v>70</v>
      </c>
      <c r="I73" s="395">
        <v>1</v>
      </c>
      <c r="J73">
        <v>0</v>
      </c>
      <c r="K73">
        <v>0</v>
      </c>
      <c r="L73">
        <v>1</v>
      </c>
      <c r="M73">
        <v>0</v>
      </c>
      <c r="N73">
        <v>1</v>
      </c>
      <c r="O73">
        <v>0</v>
      </c>
      <c r="P73">
        <v>1</v>
      </c>
      <c r="Q73">
        <v>0</v>
      </c>
    </row>
    <row r="74" spans="4:17" x14ac:dyDescent="0.25">
      <c r="D74" s="388" t="s">
        <v>659</v>
      </c>
      <c r="E74" s="378" t="s">
        <v>699</v>
      </c>
      <c r="F74" s="389" t="s">
        <v>732</v>
      </c>
      <c r="H74" s="218">
        <v>71</v>
      </c>
      <c r="I74" s="395">
        <v>1</v>
      </c>
      <c r="J74">
        <v>0</v>
      </c>
      <c r="K74">
        <v>0</v>
      </c>
      <c r="L74">
        <v>1</v>
      </c>
      <c r="M74">
        <v>0</v>
      </c>
      <c r="N74">
        <v>1</v>
      </c>
      <c r="O74">
        <v>0</v>
      </c>
      <c r="P74">
        <v>1</v>
      </c>
      <c r="Q74">
        <v>0</v>
      </c>
    </row>
    <row r="75" spans="4:17" x14ac:dyDescent="0.25">
      <c r="D75" s="388" t="s">
        <v>659</v>
      </c>
      <c r="E75" s="378" t="s">
        <v>713</v>
      </c>
      <c r="F75" s="389" t="s">
        <v>732</v>
      </c>
      <c r="H75" s="218">
        <v>72</v>
      </c>
      <c r="I75" s="395">
        <v>1</v>
      </c>
      <c r="J75">
        <v>0</v>
      </c>
      <c r="K75">
        <v>0</v>
      </c>
      <c r="L75">
        <v>1</v>
      </c>
      <c r="M75">
        <v>0</v>
      </c>
      <c r="N75">
        <v>1</v>
      </c>
      <c r="O75">
        <v>0</v>
      </c>
      <c r="P75">
        <v>1</v>
      </c>
      <c r="Q75">
        <v>0</v>
      </c>
    </row>
    <row r="76" spans="4:17" x14ac:dyDescent="0.25">
      <c r="D76" s="388" t="s">
        <v>659</v>
      </c>
      <c r="E76" s="378" t="s">
        <v>725</v>
      </c>
      <c r="F76" s="389" t="s">
        <v>732</v>
      </c>
      <c r="H76" s="218">
        <v>73</v>
      </c>
      <c r="I76" s="395">
        <v>1</v>
      </c>
      <c r="J76">
        <v>0</v>
      </c>
      <c r="K76">
        <v>0</v>
      </c>
      <c r="L76">
        <v>1</v>
      </c>
      <c r="M76">
        <v>0</v>
      </c>
      <c r="N76">
        <v>1</v>
      </c>
      <c r="O76">
        <v>0</v>
      </c>
      <c r="P76">
        <v>1</v>
      </c>
      <c r="Q76">
        <v>0</v>
      </c>
    </row>
    <row r="77" spans="4:17" x14ac:dyDescent="0.25">
      <c r="D77" s="388" t="s">
        <v>660</v>
      </c>
      <c r="E77" s="378" t="s">
        <v>727</v>
      </c>
      <c r="F77" s="389" t="s">
        <v>728</v>
      </c>
      <c r="H77" s="218">
        <v>74</v>
      </c>
      <c r="I77" s="395">
        <v>1</v>
      </c>
      <c r="J77">
        <v>0</v>
      </c>
      <c r="K77">
        <v>1</v>
      </c>
      <c r="L77">
        <v>1</v>
      </c>
      <c r="M77">
        <v>0</v>
      </c>
      <c r="N77">
        <v>1</v>
      </c>
      <c r="O77">
        <v>0</v>
      </c>
      <c r="P77">
        <v>1</v>
      </c>
      <c r="Q77">
        <v>0</v>
      </c>
    </row>
    <row r="78" spans="4:17" x14ac:dyDescent="0.25">
      <c r="D78" s="388" t="s">
        <v>660</v>
      </c>
      <c r="E78" s="378" t="s">
        <v>684</v>
      </c>
      <c r="F78" s="389" t="s">
        <v>729</v>
      </c>
      <c r="H78" s="218">
        <v>75</v>
      </c>
      <c r="I78" s="395">
        <v>1</v>
      </c>
      <c r="J78">
        <v>0</v>
      </c>
      <c r="K78">
        <v>1</v>
      </c>
      <c r="L78">
        <v>1</v>
      </c>
      <c r="M78">
        <v>0</v>
      </c>
      <c r="N78">
        <v>1</v>
      </c>
      <c r="O78">
        <v>0</v>
      </c>
      <c r="P78">
        <v>1</v>
      </c>
      <c r="Q78">
        <v>0</v>
      </c>
    </row>
    <row r="79" spans="4:17" x14ac:dyDescent="0.25">
      <c r="D79" s="388" t="s">
        <v>660</v>
      </c>
      <c r="E79" s="378" t="s">
        <v>717</v>
      </c>
      <c r="F79" s="389" t="s">
        <v>729</v>
      </c>
      <c r="H79" s="218">
        <v>76</v>
      </c>
      <c r="I79" s="395">
        <v>1</v>
      </c>
      <c r="J79">
        <v>0</v>
      </c>
      <c r="K79">
        <v>1</v>
      </c>
      <c r="L79">
        <v>1</v>
      </c>
      <c r="M79">
        <v>0</v>
      </c>
      <c r="N79">
        <v>1</v>
      </c>
      <c r="O79">
        <v>0</v>
      </c>
      <c r="P79">
        <v>1</v>
      </c>
      <c r="Q79">
        <v>0</v>
      </c>
    </row>
    <row r="80" spans="4:17" x14ac:dyDescent="0.25">
      <c r="D80" s="388" t="s">
        <v>660</v>
      </c>
      <c r="E80" s="378" t="s">
        <v>718</v>
      </c>
      <c r="F80" s="389" t="s">
        <v>729</v>
      </c>
      <c r="H80" s="218">
        <v>77</v>
      </c>
      <c r="I80" s="395">
        <v>1</v>
      </c>
      <c r="J80">
        <v>0</v>
      </c>
      <c r="K80">
        <v>1</v>
      </c>
      <c r="L80">
        <v>1</v>
      </c>
      <c r="M80">
        <v>0</v>
      </c>
      <c r="N80">
        <v>1</v>
      </c>
      <c r="O80">
        <v>0</v>
      </c>
      <c r="P80">
        <v>1</v>
      </c>
      <c r="Q80">
        <v>0</v>
      </c>
    </row>
    <row r="81" spans="4:17" x14ac:dyDescent="0.25">
      <c r="D81" s="388" t="s">
        <v>660</v>
      </c>
      <c r="E81" s="378" t="s">
        <v>722</v>
      </c>
      <c r="F81" s="389" t="s">
        <v>729</v>
      </c>
      <c r="H81" s="218">
        <v>78</v>
      </c>
      <c r="I81" s="395">
        <v>1</v>
      </c>
      <c r="J81">
        <v>0</v>
      </c>
      <c r="K81">
        <v>1</v>
      </c>
      <c r="L81">
        <v>1</v>
      </c>
      <c r="M81">
        <v>0</v>
      </c>
      <c r="N81">
        <v>1</v>
      </c>
      <c r="O81">
        <v>0</v>
      </c>
      <c r="P81">
        <v>1</v>
      </c>
      <c r="Q81">
        <v>0</v>
      </c>
    </row>
    <row r="82" spans="4:17" x14ac:dyDescent="0.25">
      <c r="D82" s="388" t="s">
        <v>660</v>
      </c>
      <c r="E82" s="378" t="s">
        <v>725</v>
      </c>
      <c r="F82" s="389" t="s">
        <v>729</v>
      </c>
      <c r="H82" s="218">
        <v>79</v>
      </c>
      <c r="I82" s="395">
        <v>1</v>
      </c>
      <c r="J82">
        <v>0</v>
      </c>
      <c r="K82">
        <v>1</v>
      </c>
      <c r="L82">
        <v>1</v>
      </c>
      <c r="M82">
        <v>0</v>
      </c>
      <c r="N82">
        <v>1</v>
      </c>
      <c r="O82">
        <v>0</v>
      </c>
      <c r="P82">
        <v>1</v>
      </c>
      <c r="Q82">
        <v>0</v>
      </c>
    </row>
    <row r="83" spans="4:17" x14ac:dyDescent="0.25">
      <c r="D83" s="388" t="s">
        <v>660</v>
      </c>
      <c r="E83" s="378" t="s">
        <v>727</v>
      </c>
      <c r="F83" s="389" t="s">
        <v>729</v>
      </c>
      <c r="H83" s="218">
        <v>80</v>
      </c>
      <c r="I83" s="395">
        <v>1</v>
      </c>
      <c r="J83">
        <v>0</v>
      </c>
      <c r="K83">
        <v>1</v>
      </c>
      <c r="L83">
        <v>1</v>
      </c>
      <c r="M83">
        <v>0</v>
      </c>
      <c r="N83">
        <v>1</v>
      </c>
      <c r="O83">
        <v>0</v>
      </c>
      <c r="P83">
        <v>1</v>
      </c>
      <c r="Q83">
        <v>0</v>
      </c>
    </row>
    <row r="84" spans="4:17" x14ac:dyDescent="0.25">
      <c r="D84" s="388" t="s">
        <v>661</v>
      </c>
      <c r="E84" s="378" t="s">
        <v>694</v>
      </c>
      <c r="F84" s="389" t="s">
        <v>731</v>
      </c>
      <c r="H84" s="218">
        <v>81</v>
      </c>
      <c r="I84" s="395">
        <v>1</v>
      </c>
      <c r="J84">
        <v>0</v>
      </c>
      <c r="K84">
        <v>0</v>
      </c>
      <c r="L84">
        <v>1</v>
      </c>
      <c r="M84">
        <v>0</v>
      </c>
      <c r="N84">
        <v>1</v>
      </c>
      <c r="O84">
        <v>0</v>
      </c>
      <c r="P84">
        <v>1</v>
      </c>
      <c r="Q84">
        <v>0</v>
      </c>
    </row>
    <row r="85" spans="4:17" x14ac:dyDescent="0.25">
      <c r="D85" s="388" t="s">
        <v>661</v>
      </c>
      <c r="E85" s="378" t="s">
        <v>723</v>
      </c>
      <c r="F85" s="389" t="s">
        <v>731</v>
      </c>
      <c r="H85" s="218">
        <v>82</v>
      </c>
      <c r="I85" s="395">
        <v>1</v>
      </c>
      <c r="J85">
        <v>0</v>
      </c>
      <c r="K85">
        <v>0</v>
      </c>
      <c r="L85">
        <v>1</v>
      </c>
      <c r="M85">
        <v>0</v>
      </c>
      <c r="N85">
        <v>1</v>
      </c>
      <c r="O85">
        <v>0</v>
      </c>
      <c r="P85">
        <v>1</v>
      </c>
      <c r="Q85">
        <v>0</v>
      </c>
    </row>
    <row r="86" spans="4:17" x14ac:dyDescent="0.25">
      <c r="D86" s="388" t="s">
        <v>661</v>
      </c>
      <c r="E86" s="378" t="s">
        <v>724</v>
      </c>
      <c r="F86" s="389" t="s">
        <v>731</v>
      </c>
      <c r="H86" s="218">
        <v>83</v>
      </c>
      <c r="I86" s="395">
        <v>1</v>
      </c>
      <c r="J86">
        <v>0</v>
      </c>
      <c r="K86">
        <v>0</v>
      </c>
      <c r="L86">
        <v>1</v>
      </c>
      <c r="M86">
        <v>0</v>
      </c>
      <c r="N86">
        <v>1</v>
      </c>
      <c r="O86">
        <v>0</v>
      </c>
      <c r="P86">
        <v>1</v>
      </c>
      <c r="Q86">
        <v>0</v>
      </c>
    </row>
    <row r="87" spans="4:17" x14ac:dyDescent="0.25">
      <c r="D87" s="388" t="s">
        <v>661</v>
      </c>
      <c r="E87" s="378" t="s">
        <v>683</v>
      </c>
      <c r="F87" s="389" t="s">
        <v>732</v>
      </c>
      <c r="H87" s="218">
        <v>84</v>
      </c>
      <c r="I87" s="395">
        <v>1</v>
      </c>
      <c r="J87">
        <v>0</v>
      </c>
      <c r="K87">
        <v>0</v>
      </c>
      <c r="L87">
        <v>1</v>
      </c>
      <c r="M87">
        <v>0</v>
      </c>
      <c r="N87">
        <v>1</v>
      </c>
      <c r="O87">
        <v>0</v>
      </c>
      <c r="P87">
        <v>1</v>
      </c>
      <c r="Q87">
        <v>0</v>
      </c>
    </row>
    <row r="88" spans="4:17" x14ac:dyDescent="0.25">
      <c r="D88" s="388" t="s">
        <v>661</v>
      </c>
      <c r="E88" s="378" t="s">
        <v>687</v>
      </c>
      <c r="F88" s="389" t="s">
        <v>732</v>
      </c>
      <c r="H88" s="218">
        <v>85</v>
      </c>
      <c r="I88" s="395">
        <v>1</v>
      </c>
      <c r="J88">
        <v>0</v>
      </c>
      <c r="K88">
        <v>0</v>
      </c>
      <c r="L88">
        <v>1</v>
      </c>
      <c r="M88">
        <v>0</v>
      </c>
      <c r="N88">
        <v>1</v>
      </c>
      <c r="O88">
        <v>0</v>
      </c>
      <c r="P88">
        <v>1</v>
      </c>
      <c r="Q88">
        <v>0</v>
      </c>
    </row>
    <row r="89" spans="4:17" x14ac:dyDescent="0.25">
      <c r="D89" s="388" t="s">
        <v>661</v>
      </c>
      <c r="E89" s="378" t="s">
        <v>689</v>
      </c>
      <c r="F89" s="389" t="s">
        <v>732</v>
      </c>
      <c r="H89" s="218">
        <v>86</v>
      </c>
      <c r="I89" s="395">
        <v>1</v>
      </c>
      <c r="J89">
        <v>0</v>
      </c>
      <c r="K89">
        <v>0</v>
      </c>
      <c r="L89">
        <v>1</v>
      </c>
      <c r="M89">
        <v>0</v>
      </c>
      <c r="N89">
        <v>1</v>
      </c>
      <c r="O89">
        <v>0</v>
      </c>
      <c r="P89">
        <v>1</v>
      </c>
      <c r="Q89">
        <v>0</v>
      </c>
    </row>
    <row r="90" spans="4:17" x14ac:dyDescent="0.25">
      <c r="D90" s="388" t="s">
        <v>661</v>
      </c>
      <c r="E90" s="378" t="s">
        <v>694</v>
      </c>
      <c r="F90" s="389" t="s">
        <v>732</v>
      </c>
      <c r="H90" s="218">
        <v>87</v>
      </c>
      <c r="I90" s="395">
        <v>1</v>
      </c>
      <c r="J90">
        <v>0</v>
      </c>
      <c r="K90">
        <v>0</v>
      </c>
      <c r="L90">
        <v>1</v>
      </c>
      <c r="M90">
        <v>0</v>
      </c>
      <c r="N90">
        <v>1</v>
      </c>
      <c r="O90">
        <v>0</v>
      </c>
      <c r="P90">
        <v>1</v>
      </c>
      <c r="Q90">
        <v>0</v>
      </c>
    </row>
    <row r="91" spans="4:17" x14ac:dyDescent="0.25">
      <c r="D91" s="388" t="s">
        <v>661</v>
      </c>
      <c r="E91" s="378" t="s">
        <v>696</v>
      </c>
      <c r="F91" s="389" t="s">
        <v>732</v>
      </c>
      <c r="H91" s="218">
        <v>88</v>
      </c>
      <c r="I91" s="395">
        <v>1</v>
      </c>
      <c r="J91">
        <v>0</v>
      </c>
      <c r="K91">
        <v>0</v>
      </c>
      <c r="L91">
        <v>1</v>
      </c>
      <c r="M91">
        <v>0</v>
      </c>
      <c r="N91">
        <v>1</v>
      </c>
      <c r="O91">
        <v>0</v>
      </c>
      <c r="P91">
        <v>1</v>
      </c>
      <c r="Q91">
        <v>0</v>
      </c>
    </row>
    <row r="92" spans="4:17" x14ac:dyDescent="0.25">
      <c r="D92" s="388" t="s">
        <v>661</v>
      </c>
      <c r="E92" s="378" t="s">
        <v>699</v>
      </c>
      <c r="F92" s="389" t="s">
        <v>732</v>
      </c>
      <c r="H92" s="218">
        <v>89</v>
      </c>
      <c r="I92" s="395">
        <v>1</v>
      </c>
      <c r="J92">
        <v>0</v>
      </c>
      <c r="K92">
        <v>0</v>
      </c>
      <c r="L92">
        <v>1</v>
      </c>
      <c r="M92">
        <v>0</v>
      </c>
      <c r="N92">
        <v>1</v>
      </c>
      <c r="O92">
        <v>0</v>
      </c>
      <c r="P92">
        <v>1</v>
      </c>
      <c r="Q92">
        <v>0</v>
      </c>
    </row>
    <row r="93" spans="4:17" x14ac:dyDescent="0.25">
      <c r="D93" s="388" t="s">
        <v>661</v>
      </c>
      <c r="E93" s="378" t="s">
        <v>701</v>
      </c>
      <c r="F93" s="389" t="s">
        <v>732</v>
      </c>
      <c r="H93" s="218">
        <v>90</v>
      </c>
      <c r="I93" s="395">
        <v>1</v>
      </c>
      <c r="J93">
        <v>0</v>
      </c>
      <c r="K93">
        <v>0</v>
      </c>
      <c r="L93">
        <v>1</v>
      </c>
      <c r="M93">
        <v>0</v>
      </c>
      <c r="N93">
        <v>1</v>
      </c>
      <c r="O93">
        <v>0</v>
      </c>
      <c r="P93">
        <v>1</v>
      </c>
      <c r="Q93">
        <v>0</v>
      </c>
    </row>
    <row r="94" spans="4:17" x14ac:dyDescent="0.25">
      <c r="D94" s="388" t="s">
        <v>661</v>
      </c>
      <c r="E94" s="378" t="s">
        <v>702</v>
      </c>
      <c r="F94" s="389" t="s">
        <v>732</v>
      </c>
      <c r="H94" s="218">
        <v>91</v>
      </c>
      <c r="I94" s="395">
        <v>1</v>
      </c>
      <c r="J94">
        <v>0</v>
      </c>
      <c r="K94">
        <v>0</v>
      </c>
      <c r="L94">
        <v>1</v>
      </c>
      <c r="M94">
        <v>0</v>
      </c>
      <c r="N94">
        <v>1</v>
      </c>
      <c r="O94">
        <v>0</v>
      </c>
      <c r="P94">
        <v>1</v>
      </c>
      <c r="Q94">
        <v>0</v>
      </c>
    </row>
    <row r="95" spans="4:17" x14ac:dyDescent="0.25">
      <c r="D95" s="388" t="s">
        <v>661</v>
      </c>
      <c r="E95" s="378" t="s">
        <v>706</v>
      </c>
      <c r="F95" s="389" t="s">
        <v>732</v>
      </c>
      <c r="H95" s="218">
        <v>92</v>
      </c>
      <c r="I95" s="395">
        <v>1</v>
      </c>
      <c r="J95">
        <v>0</v>
      </c>
      <c r="K95">
        <v>0</v>
      </c>
      <c r="L95">
        <v>1</v>
      </c>
      <c r="M95">
        <v>0</v>
      </c>
      <c r="N95">
        <v>1</v>
      </c>
      <c r="O95">
        <v>0</v>
      </c>
      <c r="P95">
        <v>1</v>
      </c>
      <c r="Q95">
        <v>0</v>
      </c>
    </row>
    <row r="96" spans="4:17" x14ac:dyDescent="0.25">
      <c r="D96" s="388" t="s">
        <v>661</v>
      </c>
      <c r="E96" s="378" t="s">
        <v>707</v>
      </c>
      <c r="F96" s="389" t="s">
        <v>732</v>
      </c>
      <c r="H96" s="218">
        <v>93</v>
      </c>
      <c r="I96" s="395">
        <v>1</v>
      </c>
      <c r="J96">
        <v>0</v>
      </c>
      <c r="K96">
        <v>0</v>
      </c>
      <c r="L96">
        <v>1</v>
      </c>
      <c r="M96">
        <v>0</v>
      </c>
      <c r="N96">
        <v>1</v>
      </c>
      <c r="O96">
        <v>0</v>
      </c>
      <c r="P96">
        <v>1</v>
      </c>
      <c r="Q96">
        <v>0</v>
      </c>
    </row>
    <row r="97" spans="4:17" x14ac:dyDescent="0.25">
      <c r="D97" s="388" t="s">
        <v>661</v>
      </c>
      <c r="E97" s="378" t="s">
        <v>712</v>
      </c>
      <c r="F97" s="389" t="s">
        <v>732</v>
      </c>
      <c r="H97" s="218">
        <v>94</v>
      </c>
      <c r="I97" s="395">
        <v>1</v>
      </c>
      <c r="J97">
        <v>0</v>
      </c>
      <c r="K97">
        <v>0</v>
      </c>
      <c r="L97">
        <v>1</v>
      </c>
      <c r="M97">
        <v>0</v>
      </c>
      <c r="N97">
        <v>1</v>
      </c>
      <c r="O97">
        <v>0</v>
      </c>
      <c r="P97">
        <v>1</v>
      </c>
      <c r="Q97">
        <v>0</v>
      </c>
    </row>
    <row r="98" spans="4:17" x14ac:dyDescent="0.25">
      <c r="D98" s="388" t="s">
        <v>661</v>
      </c>
      <c r="E98" s="378" t="s">
        <v>717</v>
      </c>
      <c r="F98" s="389" t="s">
        <v>732</v>
      </c>
      <c r="H98" s="218">
        <v>95</v>
      </c>
      <c r="I98" s="395">
        <v>1</v>
      </c>
      <c r="J98">
        <v>0</v>
      </c>
      <c r="K98">
        <v>0</v>
      </c>
      <c r="L98">
        <v>1</v>
      </c>
      <c r="M98">
        <v>0</v>
      </c>
      <c r="N98">
        <v>1</v>
      </c>
      <c r="O98">
        <v>0</v>
      </c>
      <c r="P98">
        <v>1</v>
      </c>
      <c r="Q98">
        <v>0</v>
      </c>
    </row>
    <row r="99" spans="4:17" x14ac:dyDescent="0.25">
      <c r="D99" s="388" t="s">
        <v>661</v>
      </c>
      <c r="E99" s="378" t="s">
        <v>723</v>
      </c>
      <c r="F99" s="389" t="s">
        <v>732</v>
      </c>
      <c r="H99" s="218">
        <v>96</v>
      </c>
      <c r="I99" s="395">
        <v>1</v>
      </c>
      <c r="J99">
        <v>0</v>
      </c>
      <c r="K99">
        <v>0</v>
      </c>
      <c r="L99">
        <v>1</v>
      </c>
      <c r="M99">
        <v>0</v>
      </c>
      <c r="N99">
        <v>1</v>
      </c>
      <c r="O99">
        <v>0</v>
      </c>
      <c r="P99">
        <v>1</v>
      </c>
      <c r="Q99">
        <v>0</v>
      </c>
    </row>
    <row r="100" spans="4:17" x14ac:dyDescent="0.25">
      <c r="D100" s="388" t="s">
        <v>661</v>
      </c>
      <c r="E100" s="378" t="s">
        <v>724</v>
      </c>
      <c r="F100" s="389" t="s">
        <v>732</v>
      </c>
      <c r="H100" s="218">
        <v>97</v>
      </c>
      <c r="I100" s="395">
        <v>1</v>
      </c>
      <c r="J100">
        <v>0</v>
      </c>
      <c r="K100">
        <v>0</v>
      </c>
      <c r="L100">
        <v>1</v>
      </c>
      <c r="M100">
        <v>0</v>
      </c>
      <c r="N100">
        <v>1</v>
      </c>
      <c r="O100">
        <v>0</v>
      </c>
      <c r="P100">
        <v>1</v>
      </c>
      <c r="Q100">
        <v>0</v>
      </c>
    </row>
    <row r="101" spans="4:17" x14ac:dyDescent="0.25">
      <c r="D101" s="388" t="s">
        <v>661</v>
      </c>
      <c r="E101" s="378" t="s">
        <v>727</v>
      </c>
      <c r="F101" s="389" t="s">
        <v>732</v>
      </c>
      <c r="H101" s="218">
        <v>98</v>
      </c>
      <c r="I101" s="395">
        <v>1</v>
      </c>
      <c r="J101">
        <v>0</v>
      </c>
      <c r="K101">
        <v>0</v>
      </c>
      <c r="L101">
        <v>1</v>
      </c>
      <c r="M101">
        <v>0</v>
      </c>
      <c r="N101">
        <v>1</v>
      </c>
      <c r="O101">
        <v>0</v>
      </c>
      <c r="P101">
        <v>1</v>
      </c>
      <c r="Q101">
        <v>0</v>
      </c>
    </row>
    <row r="102" spans="4:17" x14ac:dyDescent="0.25">
      <c r="D102" s="388" t="s">
        <v>662</v>
      </c>
      <c r="E102" s="378" t="s">
        <v>703</v>
      </c>
      <c r="F102" s="389" t="s">
        <v>728</v>
      </c>
      <c r="H102" s="218">
        <v>99</v>
      </c>
      <c r="I102" s="395">
        <v>1</v>
      </c>
      <c r="J102">
        <v>0</v>
      </c>
      <c r="K102">
        <v>1</v>
      </c>
      <c r="L102">
        <v>1</v>
      </c>
      <c r="M102">
        <v>0</v>
      </c>
      <c r="N102">
        <v>1</v>
      </c>
      <c r="O102">
        <v>0</v>
      </c>
      <c r="P102">
        <v>1</v>
      </c>
      <c r="Q102">
        <v>0</v>
      </c>
    </row>
    <row r="103" spans="4:17" x14ac:dyDescent="0.25">
      <c r="D103" s="388" t="s">
        <v>662</v>
      </c>
      <c r="E103" s="378" t="s">
        <v>725</v>
      </c>
      <c r="F103" s="389" t="s">
        <v>728</v>
      </c>
      <c r="H103" s="218">
        <v>100</v>
      </c>
      <c r="I103" s="395">
        <v>1</v>
      </c>
      <c r="J103">
        <v>0</v>
      </c>
      <c r="K103">
        <v>1</v>
      </c>
      <c r="L103">
        <v>1</v>
      </c>
      <c r="M103">
        <v>0</v>
      </c>
      <c r="N103">
        <v>1</v>
      </c>
      <c r="O103">
        <v>0</v>
      </c>
      <c r="P103">
        <v>1</v>
      </c>
      <c r="Q103">
        <v>0</v>
      </c>
    </row>
    <row r="104" spans="4:17" x14ac:dyDescent="0.25">
      <c r="D104" s="388" t="s">
        <v>662</v>
      </c>
      <c r="E104" s="378" t="s">
        <v>703</v>
      </c>
      <c r="F104" s="389" t="s">
        <v>729</v>
      </c>
      <c r="H104" s="218">
        <v>101</v>
      </c>
      <c r="I104" s="395">
        <v>1</v>
      </c>
      <c r="J104">
        <v>0</v>
      </c>
      <c r="K104">
        <v>1</v>
      </c>
      <c r="L104">
        <v>1</v>
      </c>
      <c r="M104">
        <v>0</v>
      </c>
      <c r="N104">
        <v>1</v>
      </c>
      <c r="O104">
        <v>0</v>
      </c>
      <c r="P104">
        <v>1</v>
      </c>
      <c r="Q104">
        <v>0</v>
      </c>
    </row>
    <row r="105" spans="4:17" x14ac:dyDescent="0.25">
      <c r="D105" s="388" t="s">
        <v>662</v>
      </c>
      <c r="E105" s="378" t="s">
        <v>719</v>
      </c>
      <c r="F105" s="389" t="s">
        <v>729</v>
      </c>
      <c r="H105" s="218">
        <v>102</v>
      </c>
      <c r="I105" s="395">
        <v>1</v>
      </c>
      <c r="J105">
        <v>0</v>
      </c>
      <c r="K105">
        <v>1</v>
      </c>
      <c r="L105">
        <v>1</v>
      </c>
      <c r="M105">
        <v>0</v>
      </c>
      <c r="N105">
        <v>1</v>
      </c>
      <c r="O105">
        <v>0</v>
      </c>
      <c r="P105">
        <v>1</v>
      </c>
      <c r="Q105">
        <v>0</v>
      </c>
    </row>
    <row r="106" spans="4:17" x14ac:dyDescent="0.25">
      <c r="D106" s="388" t="s">
        <v>662</v>
      </c>
      <c r="E106" s="378" t="s">
        <v>725</v>
      </c>
      <c r="F106" s="389" t="s">
        <v>729</v>
      </c>
      <c r="H106" s="218">
        <v>103</v>
      </c>
      <c r="I106" s="395">
        <v>1</v>
      </c>
      <c r="J106">
        <v>0</v>
      </c>
      <c r="K106">
        <v>1</v>
      </c>
      <c r="L106">
        <v>1</v>
      </c>
      <c r="M106">
        <v>0</v>
      </c>
      <c r="N106">
        <v>1</v>
      </c>
      <c r="O106">
        <v>0</v>
      </c>
      <c r="P106">
        <v>1</v>
      </c>
      <c r="Q106">
        <v>0</v>
      </c>
    </row>
    <row r="107" spans="4:17" x14ac:dyDescent="0.25">
      <c r="D107" s="388" t="s">
        <v>662</v>
      </c>
      <c r="E107" s="378" t="s">
        <v>705</v>
      </c>
      <c r="F107" s="389" t="s">
        <v>730</v>
      </c>
      <c r="H107" s="218">
        <v>104</v>
      </c>
      <c r="I107" s="395">
        <v>1</v>
      </c>
      <c r="J107">
        <v>0</v>
      </c>
      <c r="K107">
        <v>1</v>
      </c>
      <c r="L107">
        <v>1</v>
      </c>
      <c r="M107">
        <v>0</v>
      </c>
      <c r="N107">
        <v>1</v>
      </c>
      <c r="O107">
        <v>0</v>
      </c>
      <c r="P107">
        <v>1</v>
      </c>
      <c r="Q107">
        <v>0</v>
      </c>
    </row>
    <row r="108" spans="4:17" x14ac:dyDescent="0.25">
      <c r="D108" s="388" t="s">
        <v>662</v>
      </c>
      <c r="E108" s="378" t="s">
        <v>716</v>
      </c>
      <c r="F108" s="389" t="s">
        <v>730</v>
      </c>
      <c r="H108" s="218">
        <v>105</v>
      </c>
      <c r="I108" s="395">
        <v>1</v>
      </c>
      <c r="J108">
        <v>0</v>
      </c>
      <c r="K108">
        <v>1</v>
      </c>
      <c r="L108">
        <v>1</v>
      </c>
      <c r="M108">
        <v>0</v>
      </c>
      <c r="N108">
        <v>1</v>
      </c>
      <c r="O108">
        <v>0</v>
      </c>
      <c r="P108">
        <v>1</v>
      </c>
      <c r="Q108">
        <v>0</v>
      </c>
    </row>
    <row r="109" spans="4:17" x14ac:dyDescent="0.25">
      <c r="D109" s="388" t="s">
        <v>662</v>
      </c>
      <c r="E109" s="378" t="s">
        <v>722</v>
      </c>
      <c r="F109" s="389" t="s">
        <v>730</v>
      </c>
      <c r="H109" s="218">
        <v>106</v>
      </c>
      <c r="I109" s="395">
        <v>1</v>
      </c>
      <c r="J109">
        <v>0</v>
      </c>
      <c r="K109">
        <v>1</v>
      </c>
      <c r="L109">
        <v>1</v>
      </c>
      <c r="M109">
        <v>0</v>
      </c>
      <c r="N109">
        <v>1</v>
      </c>
      <c r="O109">
        <v>0</v>
      </c>
      <c r="P109">
        <v>1</v>
      </c>
      <c r="Q109">
        <v>0</v>
      </c>
    </row>
    <row r="110" spans="4:17" x14ac:dyDescent="0.25">
      <c r="D110" s="388" t="s">
        <v>663</v>
      </c>
      <c r="E110" s="378" t="s">
        <v>705</v>
      </c>
      <c r="F110" s="389" t="s">
        <v>730</v>
      </c>
      <c r="H110" s="218">
        <v>107</v>
      </c>
      <c r="I110" s="395">
        <v>1</v>
      </c>
      <c r="J110">
        <v>0</v>
      </c>
      <c r="K110">
        <v>1</v>
      </c>
      <c r="L110">
        <v>1</v>
      </c>
      <c r="M110">
        <v>0</v>
      </c>
      <c r="N110">
        <v>1</v>
      </c>
      <c r="O110">
        <v>0</v>
      </c>
      <c r="P110">
        <v>1</v>
      </c>
      <c r="Q110">
        <v>0</v>
      </c>
    </row>
    <row r="111" spans="4:17" x14ac:dyDescent="0.25">
      <c r="D111" s="388" t="s">
        <v>663</v>
      </c>
      <c r="E111" s="378" t="s">
        <v>710</v>
      </c>
      <c r="F111" s="389" t="s">
        <v>730</v>
      </c>
      <c r="H111" s="218">
        <v>108</v>
      </c>
      <c r="I111" s="395">
        <v>1</v>
      </c>
      <c r="J111">
        <v>0</v>
      </c>
      <c r="K111">
        <v>1</v>
      </c>
      <c r="L111">
        <v>1</v>
      </c>
      <c r="M111">
        <v>0</v>
      </c>
      <c r="N111">
        <v>1</v>
      </c>
      <c r="O111">
        <v>0</v>
      </c>
      <c r="P111">
        <v>1</v>
      </c>
      <c r="Q111">
        <v>0</v>
      </c>
    </row>
    <row r="112" spans="4:17" x14ac:dyDescent="0.25">
      <c r="D112" s="388" t="s">
        <v>663</v>
      </c>
      <c r="E112" s="378" t="s">
        <v>715</v>
      </c>
      <c r="F112" s="389" t="s">
        <v>730</v>
      </c>
      <c r="H112" s="218">
        <v>109</v>
      </c>
      <c r="I112" s="395">
        <v>1</v>
      </c>
      <c r="J112">
        <v>0</v>
      </c>
      <c r="K112">
        <v>1</v>
      </c>
      <c r="L112">
        <v>1</v>
      </c>
      <c r="M112">
        <v>0</v>
      </c>
      <c r="N112">
        <v>1</v>
      </c>
      <c r="O112">
        <v>0</v>
      </c>
      <c r="P112">
        <v>1</v>
      </c>
      <c r="Q112">
        <v>0</v>
      </c>
    </row>
    <row r="113" spans="4:17" x14ac:dyDescent="0.25">
      <c r="D113" s="388" t="s">
        <v>663</v>
      </c>
      <c r="E113" s="378" t="s">
        <v>716</v>
      </c>
      <c r="F113" s="389" t="s">
        <v>730</v>
      </c>
      <c r="H113" s="218">
        <v>110</v>
      </c>
      <c r="I113" s="395">
        <v>1</v>
      </c>
      <c r="J113">
        <v>0</v>
      </c>
      <c r="K113">
        <v>1</v>
      </c>
      <c r="L113">
        <v>1</v>
      </c>
      <c r="M113">
        <v>0</v>
      </c>
      <c r="N113">
        <v>1</v>
      </c>
      <c r="O113">
        <v>0</v>
      </c>
      <c r="P113">
        <v>1</v>
      </c>
      <c r="Q113">
        <v>0</v>
      </c>
    </row>
    <row r="114" spans="4:17" x14ac:dyDescent="0.25">
      <c r="D114" s="388" t="s">
        <v>663</v>
      </c>
      <c r="E114" s="378" t="s">
        <v>717</v>
      </c>
      <c r="F114" s="389" t="s">
        <v>730</v>
      </c>
      <c r="H114" s="218">
        <v>111</v>
      </c>
      <c r="I114" s="395">
        <v>1</v>
      </c>
      <c r="J114">
        <v>0</v>
      </c>
      <c r="K114">
        <v>1</v>
      </c>
      <c r="L114">
        <v>1</v>
      </c>
      <c r="M114">
        <v>0</v>
      </c>
      <c r="N114">
        <v>1</v>
      </c>
      <c r="O114">
        <v>0</v>
      </c>
      <c r="P114">
        <v>1</v>
      </c>
      <c r="Q114">
        <v>0</v>
      </c>
    </row>
    <row r="115" spans="4:17" x14ac:dyDescent="0.25">
      <c r="D115" s="388" t="s">
        <v>663</v>
      </c>
      <c r="E115" s="378" t="s">
        <v>722</v>
      </c>
      <c r="F115" s="389" t="s">
        <v>730</v>
      </c>
      <c r="H115" s="218">
        <v>112</v>
      </c>
      <c r="I115" s="395">
        <v>1</v>
      </c>
      <c r="J115">
        <v>0</v>
      </c>
      <c r="K115">
        <v>1</v>
      </c>
      <c r="L115">
        <v>1</v>
      </c>
      <c r="M115">
        <v>0</v>
      </c>
      <c r="N115">
        <v>1</v>
      </c>
      <c r="O115">
        <v>0</v>
      </c>
      <c r="P115">
        <v>1</v>
      </c>
      <c r="Q115">
        <v>0</v>
      </c>
    </row>
    <row r="116" spans="4:17" x14ac:dyDescent="0.25">
      <c r="D116" s="388" t="s">
        <v>664</v>
      </c>
      <c r="E116" s="378" t="s">
        <v>699</v>
      </c>
      <c r="F116" s="389" t="s">
        <v>728</v>
      </c>
      <c r="H116" s="218">
        <v>113</v>
      </c>
      <c r="I116" s="395">
        <v>1</v>
      </c>
      <c r="J116">
        <v>0</v>
      </c>
      <c r="K116">
        <v>1</v>
      </c>
      <c r="L116">
        <v>1</v>
      </c>
      <c r="M116">
        <v>0</v>
      </c>
      <c r="N116">
        <v>1</v>
      </c>
      <c r="O116">
        <v>0</v>
      </c>
      <c r="P116">
        <v>1</v>
      </c>
      <c r="Q116">
        <v>0</v>
      </c>
    </row>
    <row r="117" spans="4:17" x14ac:dyDescent="0.25">
      <c r="D117" s="388" t="s">
        <v>664</v>
      </c>
      <c r="E117" s="378" t="s">
        <v>717</v>
      </c>
      <c r="F117" s="389" t="s">
        <v>728</v>
      </c>
      <c r="H117" s="218">
        <v>114</v>
      </c>
      <c r="I117" s="395">
        <v>1</v>
      </c>
      <c r="J117">
        <v>0</v>
      </c>
      <c r="K117">
        <v>1</v>
      </c>
      <c r="L117">
        <v>1</v>
      </c>
      <c r="M117">
        <v>0</v>
      </c>
      <c r="N117">
        <v>1</v>
      </c>
      <c r="O117">
        <v>0</v>
      </c>
      <c r="P117">
        <v>1</v>
      </c>
      <c r="Q117">
        <v>0</v>
      </c>
    </row>
    <row r="118" spans="4:17" x14ac:dyDescent="0.25">
      <c r="D118" s="388" t="s">
        <v>664</v>
      </c>
      <c r="E118" s="378" t="s">
        <v>725</v>
      </c>
      <c r="F118" s="389" t="s">
        <v>728</v>
      </c>
      <c r="H118" s="218">
        <v>115</v>
      </c>
      <c r="I118" s="395">
        <v>1</v>
      </c>
      <c r="J118">
        <v>0</v>
      </c>
      <c r="K118">
        <v>1</v>
      </c>
      <c r="L118">
        <v>1</v>
      </c>
      <c r="M118">
        <v>0</v>
      </c>
      <c r="N118">
        <v>1</v>
      </c>
      <c r="O118">
        <v>0</v>
      </c>
      <c r="P118">
        <v>1</v>
      </c>
      <c r="Q118">
        <v>0</v>
      </c>
    </row>
    <row r="119" spans="4:17" x14ac:dyDescent="0.25">
      <c r="D119" s="388" t="s">
        <v>664</v>
      </c>
      <c r="E119" s="378" t="s">
        <v>699</v>
      </c>
      <c r="F119" s="389" t="s">
        <v>731</v>
      </c>
      <c r="H119" s="218">
        <v>116</v>
      </c>
      <c r="I119" s="395">
        <v>1</v>
      </c>
      <c r="J119">
        <v>0</v>
      </c>
      <c r="K119">
        <v>0</v>
      </c>
      <c r="L119">
        <v>1</v>
      </c>
      <c r="M119">
        <v>0</v>
      </c>
      <c r="N119">
        <v>1</v>
      </c>
      <c r="O119">
        <v>0</v>
      </c>
      <c r="P119">
        <v>1</v>
      </c>
      <c r="Q119">
        <v>0</v>
      </c>
    </row>
    <row r="120" spans="4:17" x14ac:dyDescent="0.25">
      <c r="D120" s="388" t="s">
        <v>664</v>
      </c>
      <c r="E120" s="378" t="s">
        <v>726</v>
      </c>
      <c r="F120" s="389" t="s">
        <v>731</v>
      </c>
      <c r="H120" s="218">
        <v>117</v>
      </c>
      <c r="I120" s="395">
        <v>1</v>
      </c>
      <c r="J120">
        <v>0</v>
      </c>
      <c r="K120">
        <v>0</v>
      </c>
      <c r="L120">
        <v>1</v>
      </c>
      <c r="M120">
        <v>0</v>
      </c>
      <c r="N120">
        <v>1</v>
      </c>
      <c r="O120">
        <v>0</v>
      </c>
      <c r="P120">
        <v>1</v>
      </c>
      <c r="Q120">
        <v>0</v>
      </c>
    </row>
    <row r="121" spans="4:17" x14ac:dyDescent="0.25">
      <c r="D121" s="388" t="s">
        <v>665</v>
      </c>
      <c r="E121" s="378" t="s">
        <v>719</v>
      </c>
      <c r="F121" s="389" t="s">
        <v>728</v>
      </c>
      <c r="H121" s="218">
        <v>118</v>
      </c>
      <c r="I121" s="395">
        <v>1</v>
      </c>
      <c r="J121">
        <v>0</v>
      </c>
      <c r="K121">
        <v>1</v>
      </c>
      <c r="L121">
        <v>1</v>
      </c>
      <c r="M121">
        <v>0</v>
      </c>
      <c r="N121">
        <v>1</v>
      </c>
      <c r="O121">
        <v>0</v>
      </c>
      <c r="P121">
        <v>1</v>
      </c>
      <c r="Q121">
        <v>0</v>
      </c>
    </row>
    <row r="122" spans="4:17" x14ac:dyDescent="0.25">
      <c r="D122" s="388" t="s">
        <v>665</v>
      </c>
      <c r="E122" s="378" t="s">
        <v>725</v>
      </c>
      <c r="F122" s="389" t="s">
        <v>728</v>
      </c>
      <c r="H122" s="218">
        <v>119</v>
      </c>
      <c r="I122" s="395">
        <v>1</v>
      </c>
      <c r="J122">
        <v>0</v>
      </c>
      <c r="K122">
        <v>1</v>
      </c>
      <c r="L122">
        <v>1</v>
      </c>
      <c r="M122">
        <v>0</v>
      </c>
      <c r="N122">
        <v>1</v>
      </c>
      <c r="O122">
        <v>0</v>
      </c>
      <c r="P122">
        <v>1</v>
      </c>
      <c r="Q122">
        <v>0</v>
      </c>
    </row>
    <row r="123" spans="4:17" x14ac:dyDescent="0.25">
      <c r="D123" s="388" t="s">
        <v>665</v>
      </c>
      <c r="E123" s="378" t="s">
        <v>719</v>
      </c>
      <c r="F123" s="389" t="s">
        <v>729</v>
      </c>
      <c r="H123" s="218">
        <v>120</v>
      </c>
      <c r="I123" s="395">
        <v>1</v>
      </c>
      <c r="J123">
        <v>0</v>
      </c>
      <c r="K123">
        <v>1</v>
      </c>
      <c r="L123">
        <v>1</v>
      </c>
      <c r="M123">
        <v>0</v>
      </c>
      <c r="N123">
        <v>1</v>
      </c>
      <c r="O123">
        <v>0</v>
      </c>
      <c r="P123">
        <v>1</v>
      </c>
      <c r="Q123">
        <v>0</v>
      </c>
    </row>
    <row r="124" spans="4:17" x14ac:dyDescent="0.25">
      <c r="D124" s="388" t="s">
        <v>665</v>
      </c>
      <c r="E124" s="378" t="s">
        <v>725</v>
      </c>
      <c r="F124" s="389" t="s">
        <v>729</v>
      </c>
      <c r="H124" s="218">
        <v>121</v>
      </c>
      <c r="I124" s="395">
        <v>1</v>
      </c>
      <c r="J124">
        <v>0</v>
      </c>
      <c r="K124">
        <v>1</v>
      </c>
      <c r="L124">
        <v>1</v>
      </c>
      <c r="M124">
        <v>0</v>
      </c>
      <c r="N124">
        <v>1</v>
      </c>
      <c r="O124">
        <v>0</v>
      </c>
      <c r="P124">
        <v>1</v>
      </c>
      <c r="Q124">
        <v>0</v>
      </c>
    </row>
    <row r="125" spans="4:17" x14ac:dyDescent="0.25">
      <c r="D125" s="388" t="s">
        <v>665</v>
      </c>
      <c r="E125" s="378" t="s">
        <v>713</v>
      </c>
      <c r="F125" s="389" t="s">
        <v>733</v>
      </c>
      <c r="H125" s="218">
        <v>122</v>
      </c>
      <c r="I125" s="395">
        <v>1</v>
      </c>
      <c r="J125">
        <v>0</v>
      </c>
      <c r="K125">
        <v>0</v>
      </c>
      <c r="L125">
        <v>1</v>
      </c>
      <c r="M125">
        <v>0</v>
      </c>
      <c r="N125">
        <v>1</v>
      </c>
      <c r="O125">
        <v>0</v>
      </c>
      <c r="P125">
        <v>1</v>
      </c>
      <c r="Q125">
        <v>0</v>
      </c>
    </row>
    <row r="126" spans="4:17" x14ac:dyDescent="0.25">
      <c r="D126" s="388" t="s">
        <v>665</v>
      </c>
      <c r="E126" s="378" t="s">
        <v>719</v>
      </c>
      <c r="F126" s="389" t="s">
        <v>733</v>
      </c>
      <c r="H126" s="218">
        <v>123</v>
      </c>
      <c r="I126" s="395">
        <v>1</v>
      </c>
      <c r="J126">
        <v>0</v>
      </c>
      <c r="K126">
        <v>0</v>
      </c>
      <c r="L126">
        <v>1</v>
      </c>
      <c r="M126">
        <v>0</v>
      </c>
      <c r="N126">
        <v>1</v>
      </c>
      <c r="O126">
        <v>0</v>
      </c>
      <c r="P126">
        <v>1</v>
      </c>
      <c r="Q126">
        <v>0</v>
      </c>
    </row>
    <row r="127" spans="4:17" x14ac:dyDescent="0.25">
      <c r="D127" s="388" t="s">
        <v>666</v>
      </c>
      <c r="E127" s="378" t="s">
        <v>685</v>
      </c>
      <c r="F127" s="389" t="s">
        <v>731</v>
      </c>
      <c r="H127" s="218">
        <v>124</v>
      </c>
      <c r="I127" s="395">
        <v>1</v>
      </c>
      <c r="J127">
        <v>0</v>
      </c>
      <c r="K127">
        <v>0</v>
      </c>
      <c r="L127">
        <v>1</v>
      </c>
      <c r="M127">
        <v>0</v>
      </c>
      <c r="N127">
        <v>1</v>
      </c>
      <c r="O127">
        <v>0</v>
      </c>
      <c r="P127">
        <v>1</v>
      </c>
      <c r="Q127">
        <v>0</v>
      </c>
    </row>
    <row r="128" spans="4:17" x14ac:dyDescent="0.25">
      <c r="D128" s="388" t="s">
        <v>666</v>
      </c>
      <c r="E128" s="378" t="s">
        <v>687</v>
      </c>
      <c r="F128" s="389" t="s">
        <v>731</v>
      </c>
      <c r="H128" s="218">
        <v>125</v>
      </c>
      <c r="I128" s="395">
        <v>1</v>
      </c>
      <c r="J128">
        <v>0</v>
      </c>
      <c r="K128">
        <v>0</v>
      </c>
      <c r="L128">
        <v>1</v>
      </c>
      <c r="M128">
        <v>0</v>
      </c>
      <c r="N128">
        <v>1</v>
      </c>
      <c r="O128">
        <v>0</v>
      </c>
      <c r="P128">
        <v>1</v>
      </c>
      <c r="Q128">
        <v>0</v>
      </c>
    </row>
    <row r="129" spans="4:17" x14ac:dyDescent="0.25">
      <c r="D129" s="388" t="s">
        <v>666</v>
      </c>
      <c r="E129" s="378" t="s">
        <v>685</v>
      </c>
      <c r="F129" s="389" t="s">
        <v>732</v>
      </c>
      <c r="H129" s="218">
        <v>126</v>
      </c>
      <c r="I129" s="395">
        <v>1</v>
      </c>
      <c r="J129">
        <v>0</v>
      </c>
      <c r="K129">
        <v>0</v>
      </c>
      <c r="L129">
        <v>1</v>
      </c>
      <c r="M129">
        <v>0</v>
      </c>
      <c r="N129">
        <v>1</v>
      </c>
      <c r="O129">
        <v>0</v>
      </c>
      <c r="P129">
        <v>1</v>
      </c>
      <c r="Q129">
        <v>0</v>
      </c>
    </row>
    <row r="130" spans="4:17" x14ac:dyDescent="0.25">
      <c r="D130" s="388" t="s">
        <v>666</v>
      </c>
      <c r="E130" s="378" t="s">
        <v>687</v>
      </c>
      <c r="F130" s="389" t="s">
        <v>732</v>
      </c>
      <c r="H130" s="218">
        <v>127</v>
      </c>
      <c r="I130" s="395">
        <v>1</v>
      </c>
      <c r="J130">
        <v>0</v>
      </c>
      <c r="K130">
        <v>0</v>
      </c>
      <c r="L130">
        <v>1</v>
      </c>
      <c r="M130">
        <v>0</v>
      </c>
      <c r="N130">
        <v>1</v>
      </c>
      <c r="O130">
        <v>0</v>
      </c>
      <c r="P130">
        <v>1</v>
      </c>
      <c r="Q130">
        <v>0</v>
      </c>
    </row>
    <row r="131" spans="4:17" x14ac:dyDescent="0.25">
      <c r="D131" s="388" t="s">
        <v>666</v>
      </c>
      <c r="E131" s="378" t="s">
        <v>688</v>
      </c>
      <c r="F131" s="389" t="s">
        <v>732</v>
      </c>
      <c r="H131" s="218">
        <v>128</v>
      </c>
      <c r="I131" s="395">
        <v>1</v>
      </c>
      <c r="J131">
        <v>0</v>
      </c>
      <c r="K131">
        <v>0</v>
      </c>
      <c r="L131">
        <v>1</v>
      </c>
      <c r="M131">
        <v>0</v>
      </c>
      <c r="N131">
        <v>1</v>
      </c>
      <c r="O131">
        <v>0</v>
      </c>
      <c r="P131">
        <v>1</v>
      </c>
      <c r="Q131">
        <v>0</v>
      </c>
    </row>
    <row r="132" spans="4:17" x14ac:dyDescent="0.25">
      <c r="D132" s="388" t="s">
        <v>666</v>
      </c>
      <c r="E132" s="378" t="s">
        <v>689</v>
      </c>
      <c r="F132" s="389" t="s">
        <v>732</v>
      </c>
      <c r="H132" s="218">
        <v>129</v>
      </c>
      <c r="I132" s="395">
        <v>1</v>
      </c>
      <c r="J132">
        <v>0</v>
      </c>
      <c r="K132">
        <v>0</v>
      </c>
      <c r="L132">
        <v>1</v>
      </c>
      <c r="M132">
        <v>0</v>
      </c>
      <c r="N132">
        <v>1</v>
      </c>
      <c r="O132">
        <v>0</v>
      </c>
      <c r="P132">
        <v>1</v>
      </c>
      <c r="Q132">
        <v>0</v>
      </c>
    </row>
    <row r="133" spans="4:17" x14ac:dyDescent="0.25">
      <c r="D133" s="388" t="s">
        <v>666</v>
      </c>
      <c r="E133" s="378" t="s">
        <v>694</v>
      </c>
      <c r="F133" s="389" t="s">
        <v>732</v>
      </c>
      <c r="H133" s="218">
        <v>130</v>
      </c>
      <c r="I133" s="395">
        <v>1</v>
      </c>
      <c r="J133">
        <v>0</v>
      </c>
      <c r="K133">
        <v>0</v>
      </c>
      <c r="L133">
        <v>1</v>
      </c>
      <c r="M133">
        <v>0</v>
      </c>
      <c r="N133">
        <v>1</v>
      </c>
      <c r="O133">
        <v>0</v>
      </c>
      <c r="P133">
        <v>1</v>
      </c>
      <c r="Q133">
        <v>0</v>
      </c>
    </row>
    <row r="134" spans="4:17" x14ac:dyDescent="0.25">
      <c r="D134" s="388" t="s">
        <v>666</v>
      </c>
      <c r="E134" s="378" t="s">
        <v>713</v>
      </c>
      <c r="F134" s="389" t="s">
        <v>732</v>
      </c>
      <c r="H134" s="218">
        <v>131</v>
      </c>
      <c r="I134" s="395">
        <v>1</v>
      </c>
      <c r="J134">
        <v>0</v>
      </c>
      <c r="K134">
        <v>0</v>
      </c>
      <c r="L134">
        <v>1</v>
      </c>
      <c r="M134">
        <v>0</v>
      </c>
      <c r="N134">
        <v>1</v>
      </c>
      <c r="O134">
        <v>0</v>
      </c>
      <c r="P134">
        <v>1</v>
      </c>
      <c r="Q134">
        <v>0</v>
      </c>
    </row>
    <row r="135" spans="4:17" x14ac:dyDescent="0.25">
      <c r="D135" s="388" t="s">
        <v>667</v>
      </c>
      <c r="E135" s="378" t="s">
        <v>686</v>
      </c>
      <c r="F135" s="389" t="s">
        <v>728</v>
      </c>
      <c r="H135" s="218">
        <v>132</v>
      </c>
      <c r="I135" s="395">
        <v>1</v>
      </c>
      <c r="J135">
        <v>1</v>
      </c>
      <c r="K135">
        <v>0</v>
      </c>
      <c r="L135">
        <v>1</v>
      </c>
      <c r="M135">
        <v>0</v>
      </c>
      <c r="N135">
        <v>1</v>
      </c>
      <c r="O135">
        <v>0</v>
      </c>
      <c r="P135">
        <v>1</v>
      </c>
      <c r="Q135">
        <v>0</v>
      </c>
    </row>
    <row r="136" spans="4:17" x14ac:dyDescent="0.25">
      <c r="D136" s="388" t="s">
        <v>667</v>
      </c>
      <c r="E136" s="378" t="s">
        <v>686</v>
      </c>
      <c r="F136" s="389" t="s">
        <v>729</v>
      </c>
      <c r="H136" s="218">
        <v>133</v>
      </c>
      <c r="I136" s="395">
        <v>1</v>
      </c>
      <c r="J136">
        <v>1</v>
      </c>
      <c r="K136">
        <v>0</v>
      </c>
      <c r="L136">
        <v>1</v>
      </c>
      <c r="M136">
        <v>0</v>
      </c>
      <c r="N136">
        <v>1</v>
      </c>
      <c r="O136">
        <v>0</v>
      </c>
      <c r="P136">
        <v>1</v>
      </c>
      <c r="Q136">
        <v>0</v>
      </c>
    </row>
    <row r="137" spans="4:17" x14ac:dyDescent="0.25">
      <c r="D137" s="388" t="s">
        <v>667</v>
      </c>
      <c r="E137" s="378" t="s">
        <v>709</v>
      </c>
      <c r="F137" s="389" t="s">
        <v>729</v>
      </c>
      <c r="H137" s="218">
        <v>134</v>
      </c>
      <c r="I137" s="395">
        <v>1</v>
      </c>
      <c r="J137">
        <v>1</v>
      </c>
      <c r="K137">
        <v>0</v>
      </c>
      <c r="L137">
        <v>1</v>
      </c>
      <c r="M137">
        <v>0</v>
      </c>
      <c r="N137">
        <v>1</v>
      </c>
      <c r="O137">
        <v>0</v>
      </c>
      <c r="P137">
        <v>1</v>
      </c>
      <c r="Q137">
        <v>0</v>
      </c>
    </row>
    <row r="138" spans="4:17" x14ac:dyDescent="0.25">
      <c r="D138" s="388" t="s">
        <v>667</v>
      </c>
      <c r="E138" s="378" t="s">
        <v>717</v>
      </c>
      <c r="F138" s="389" t="s">
        <v>729</v>
      </c>
      <c r="H138" s="218">
        <v>135</v>
      </c>
      <c r="I138" s="395">
        <v>1</v>
      </c>
      <c r="J138">
        <v>1</v>
      </c>
      <c r="K138">
        <v>0</v>
      </c>
      <c r="L138">
        <v>1</v>
      </c>
      <c r="M138">
        <v>0</v>
      </c>
      <c r="N138">
        <v>1</v>
      </c>
      <c r="O138">
        <v>0</v>
      </c>
      <c r="P138">
        <v>1</v>
      </c>
      <c r="Q138">
        <v>0</v>
      </c>
    </row>
    <row r="139" spans="4:17" x14ac:dyDescent="0.25">
      <c r="D139" s="388" t="s">
        <v>667</v>
      </c>
      <c r="E139" s="378" t="s">
        <v>721</v>
      </c>
      <c r="F139" s="389" t="s">
        <v>729</v>
      </c>
      <c r="H139" s="218">
        <v>136</v>
      </c>
      <c r="I139" s="395">
        <v>1</v>
      </c>
      <c r="J139">
        <v>1</v>
      </c>
      <c r="K139">
        <v>0</v>
      </c>
      <c r="L139">
        <v>1</v>
      </c>
      <c r="M139">
        <v>0</v>
      </c>
      <c r="N139">
        <v>1</v>
      </c>
      <c r="O139">
        <v>0</v>
      </c>
      <c r="P139">
        <v>1</v>
      </c>
      <c r="Q139">
        <v>0</v>
      </c>
    </row>
    <row r="140" spans="4:17" x14ac:dyDescent="0.25">
      <c r="D140" s="388" t="s">
        <v>667</v>
      </c>
      <c r="E140" s="378" t="s">
        <v>686</v>
      </c>
      <c r="F140" s="389" t="s">
        <v>730</v>
      </c>
      <c r="H140" s="218">
        <v>137</v>
      </c>
      <c r="I140" s="395">
        <v>1</v>
      </c>
      <c r="J140">
        <v>1</v>
      </c>
      <c r="K140">
        <v>0</v>
      </c>
      <c r="L140">
        <v>1</v>
      </c>
      <c r="M140">
        <v>0</v>
      </c>
      <c r="N140">
        <v>1</v>
      </c>
      <c r="O140">
        <v>0</v>
      </c>
      <c r="P140">
        <v>1</v>
      </c>
      <c r="Q140">
        <v>0</v>
      </c>
    </row>
    <row r="141" spans="4:17" x14ac:dyDescent="0.25">
      <c r="D141" s="388" t="s">
        <v>667</v>
      </c>
      <c r="E141" s="378" t="s">
        <v>717</v>
      </c>
      <c r="F141" s="389" t="s">
        <v>730</v>
      </c>
      <c r="H141" s="218">
        <v>138</v>
      </c>
      <c r="I141" s="395">
        <v>1</v>
      </c>
      <c r="J141">
        <v>1</v>
      </c>
      <c r="K141">
        <v>0</v>
      </c>
      <c r="L141">
        <v>1</v>
      </c>
      <c r="M141">
        <v>0</v>
      </c>
      <c r="N141">
        <v>1</v>
      </c>
      <c r="O141">
        <v>0</v>
      </c>
      <c r="P141">
        <v>1</v>
      </c>
      <c r="Q141">
        <v>0</v>
      </c>
    </row>
    <row r="142" spans="4:17" x14ac:dyDescent="0.25">
      <c r="D142" s="388" t="s">
        <v>667</v>
      </c>
      <c r="E142" s="378" t="s">
        <v>696</v>
      </c>
      <c r="F142" s="389" t="s">
        <v>732</v>
      </c>
      <c r="H142" s="218">
        <v>139</v>
      </c>
      <c r="I142" s="395">
        <v>1</v>
      </c>
      <c r="J142">
        <v>0</v>
      </c>
      <c r="K142">
        <v>0</v>
      </c>
      <c r="L142">
        <v>1</v>
      </c>
      <c r="M142">
        <v>0</v>
      </c>
      <c r="N142">
        <v>1</v>
      </c>
      <c r="O142">
        <v>0</v>
      </c>
      <c r="P142">
        <v>1</v>
      </c>
      <c r="Q142">
        <v>0</v>
      </c>
    </row>
    <row r="143" spans="4:17" x14ac:dyDescent="0.25">
      <c r="D143" s="388" t="s">
        <v>667</v>
      </c>
      <c r="E143" s="378" t="s">
        <v>702</v>
      </c>
      <c r="F143" s="389" t="s">
        <v>732</v>
      </c>
      <c r="H143" s="218">
        <v>140</v>
      </c>
      <c r="I143" s="395">
        <v>1</v>
      </c>
      <c r="J143">
        <v>0</v>
      </c>
      <c r="K143">
        <v>0</v>
      </c>
      <c r="L143">
        <v>1</v>
      </c>
      <c r="M143">
        <v>0</v>
      </c>
      <c r="N143">
        <v>1</v>
      </c>
      <c r="O143">
        <v>0</v>
      </c>
      <c r="P143">
        <v>1</v>
      </c>
      <c r="Q143">
        <v>0</v>
      </c>
    </row>
    <row r="144" spans="4:17" x14ac:dyDescent="0.25">
      <c r="D144" s="388" t="s">
        <v>667</v>
      </c>
      <c r="E144" s="378" t="s">
        <v>707</v>
      </c>
      <c r="F144" s="389" t="s">
        <v>732</v>
      </c>
      <c r="H144" s="218">
        <v>141</v>
      </c>
      <c r="I144" s="395">
        <v>1</v>
      </c>
      <c r="J144">
        <v>0</v>
      </c>
      <c r="K144">
        <v>0</v>
      </c>
      <c r="L144">
        <v>1</v>
      </c>
      <c r="M144">
        <v>0</v>
      </c>
      <c r="N144">
        <v>1</v>
      </c>
      <c r="O144">
        <v>0</v>
      </c>
      <c r="P144">
        <v>1</v>
      </c>
      <c r="Q144">
        <v>0</v>
      </c>
    </row>
    <row r="145" spans="4:17" x14ac:dyDescent="0.25">
      <c r="D145" s="388" t="s">
        <v>667</v>
      </c>
      <c r="E145" s="378" t="s">
        <v>713</v>
      </c>
      <c r="F145" s="389" t="s">
        <v>732</v>
      </c>
      <c r="H145" s="218">
        <v>142</v>
      </c>
      <c r="I145" s="395">
        <v>1</v>
      </c>
      <c r="J145">
        <v>0</v>
      </c>
      <c r="K145">
        <v>0</v>
      </c>
      <c r="L145">
        <v>1</v>
      </c>
      <c r="M145">
        <v>0</v>
      </c>
      <c r="N145">
        <v>1</v>
      </c>
      <c r="O145">
        <v>0</v>
      </c>
      <c r="P145">
        <v>1</v>
      </c>
      <c r="Q145">
        <v>0</v>
      </c>
    </row>
    <row r="146" spans="4:17" x14ac:dyDescent="0.25">
      <c r="D146" s="388" t="s">
        <v>668</v>
      </c>
      <c r="E146" s="378" t="s">
        <v>693</v>
      </c>
      <c r="F146" s="389" t="s">
        <v>729</v>
      </c>
      <c r="H146" s="218">
        <v>143</v>
      </c>
      <c r="I146" s="395">
        <v>1</v>
      </c>
      <c r="J146">
        <v>1</v>
      </c>
      <c r="K146">
        <v>0</v>
      </c>
      <c r="L146">
        <v>0</v>
      </c>
      <c r="M146">
        <v>1</v>
      </c>
      <c r="N146">
        <v>0</v>
      </c>
      <c r="O146">
        <v>1</v>
      </c>
      <c r="P146">
        <v>0</v>
      </c>
      <c r="Q146">
        <v>1</v>
      </c>
    </row>
    <row r="147" spans="4:17" x14ac:dyDescent="0.25">
      <c r="D147" s="388" t="s">
        <v>668</v>
      </c>
      <c r="E147" s="378" t="s">
        <v>685</v>
      </c>
      <c r="F147" s="389" t="s">
        <v>731</v>
      </c>
      <c r="H147" s="218">
        <v>144</v>
      </c>
      <c r="I147" s="395">
        <v>1</v>
      </c>
      <c r="J147">
        <v>0</v>
      </c>
      <c r="K147">
        <v>0</v>
      </c>
      <c r="L147">
        <v>0</v>
      </c>
      <c r="M147">
        <v>1</v>
      </c>
      <c r="N147">
        <v>0</v>
      </c>
      <c r="O147">
        <v>1</v>
      </c>
      <c r="P147">
        <v>0</v>
      </c>
      <c r="Q147">
        <v>1</v>
      </c>
    </row>
    <row r="148" spans="4:17" x14ac:dyDescent="0.25">
      <c r="D148" s="388" t="s">
        <v>668</v>
      </c>
      <c r="E148" s="378" t="s">
        <v>685</v>
      </c>
      <c r="F148" s="389" t="s">
        <v>732</v>
      </c>
      <c r="H148" s="218">
        <v>145</v>
      </c>
      <c r="I148" s="395">
        <v>1</v>
      </c>
      <c r="J148">
        <v>0</v>
      </c>
      <c r="K148">
        <v>0</v>
      </c>
      <c r="L148">
        <v>0</v>
      </c>
      <c r="M148">
        <v>1</v>
      </c>
      <c r="N148">
        <v>0</v>
      </c>
      <c r="O148">
        <v>1</v>
      </c>
      <c r="P148">
        <v>0</v>
      </c>
      <c r="Q148">
        <v>1</v>
      </c>
    </row>
    <row r="149" spans="4:17" x14ac:dyDescent="0.25">
      <c r="D149" s="388" t="s">
        <v>668</v>
      </c>
      <c r="E149" s="378" t="s">
        <v>687</v>
      </c>
      <c r="F149" s="389" t="s">
        <v>732</v>
      </c>
      <c r="H149" s="218">
        <v>146</v>
      </c>
      <c r="I149" s="395">
        <v>1</v>
      </c>
      <c r="J149">
        <v>0</v>
      </c>
      <c r="K149">
        <v>0</v>
      </c>
      <c r="L149">
        <v>0</v>
      </c>
      <c r="M149">
        <v>1</v>
      </c>
      <c r="N149">
        <v>0</v>
      </c>
      <c r="O149">
        <v>1</v>
      </c>
      <c r="P149">
        <v>0</v>
      </c>
      <c r="Q149">
        <v>1</v>
      </c>
    </row>
    <row r="150" spans="4:17" x14ac:dyDescent="0.25">
      <c r="D150" s="388" t="s">
        <v>668</v>
      </c>
      <c r="E150" s="378" t="s">
        <v>688</v>
      </c>
      <c r="F150" s="389" t="s">
        <v>732</v>
      </c>
      <c r="H150" s="218">
        <v>147</v>
      </c>
      <c r="I150" s="395">
        <v>1</v>
      </c>
      <c r="J150">
        <v>0</v>
      </c>
      <c r="K150">
        <v>0</v>
      </c>
      <c r="L150">
        <v>0</v>
      </c>
      <c r="M150">
        <v>1</v>
      </c>
      <c r="N150">
        <v>0</v>
      </c>
      <c r="O150">
        <v>1</v>
      </c>
      <c r="P150">
        <v>0</v>
      </c>
      <c r="Q150">
        <v>1</v>
      </c>
    </row>
    <row r="151" spans="4:17" x14ac:dyDescent="0.25">
      <c r="D151" s="388" t="s">
        <v>668</v>
      </c>
      <c r="E151" s="378" t="s">
        <v>689</v>
      </c>
      <c r="F151" s="389" t="s">
        <v>732</v>
      </c>
      <c r="H151" s="218">
        <v>148</v>
      </c>
      <c r="I151" s="395">
        <v>1</v>
      </c>
      <c r="J151">
        <v>0</v>
      </c>
      <c r="K151">
        <v>0</v>
      </c>
      <c r="L151">
        <v>0</v>
      </c>
      <c r="M151">
        <v>1</v>
      </c>
      <c r="N151">
        <v>0</v>
      </c>
      <c r="O151">
        <v>1</v>
      </c>
      <c r="P151">
        <v>0</v>
      </c>
      <c r="Q151">
        <v>1</v>
      </c>
    </row>
    <row r="152" spans="4:17" x14ac:dyDescent="0.25">
      <c r="D152" s="388" t="s">
        <v>669</v>
      </c>
      <c r="E152" s="378" t="s">
        <v>692</v>
      </c>
      <c r="F152" s="389" t="s">
        <v>729</v>
      </c>
      <c r="H152" s="218">
        <v>149</v>
      </c>
      <c r="I152" s="395">
        <v>1</v>
      </c>
      <c r="J152">
        <v>1</v>
      </c>
      <c r="K152">
        <v>0</v>
      </c>
      <c r="L152">
        <v>0</v>
      </c>
      <c r="M152">
        <v>1</v>
      </c>
      <c r="N152">
        <v>0</v>
      </c>
      <c r="O152">
        <v>1</v>
      </c>
      <c r="P152">
        <v>0</v>
      </c>
      <c r="Q152">
        <v>1</v>
      </c>
    </row>
    <row r="153" spans="4:17" x14ac:dyDescent="0.25">
      <c r="D153" s="388" t="s">
        <v>669</v>
      </c>
      <c r="E153" s="378" t="s">
        <v>693</v>
      </c>
      <c r="F153" s="389" t="s">
        <v>729</v>
      </c>
      <c r="H153" s="218">
        <v>150</v>
      </c>
      <c r="I153" s="395">
        <v>1</v>
      </c>
      <c r="J153">
        <v>1</v>
      </c>
      <c r="K153">
        <v>0</v>
      </c>
      <c r="L153">
        <v>0</v>
      </c>
      <c r="M153">
        <v>1</v>
      </c>
      <c r="N153">
        <v>0</v>
      </c>
      <c r="O153">
        <v>1</v>
      </c>
      <c r="P153">
        <v>0</v>
      </c>
      <c r="Q153">
        <v>1</v>
      </c>
    </row>
    <row r="154" spans="4:17" x14ac:dyDescent="0.25">
      <c r="D154" s="388" t="s">
        <v>669</v>
      </c>
      <c r="E154" s="378" t="s">
        <v>703</v>
      </c>
      <c r="F154" s="389" t="s">
        <v>729</v>
      </c>
      <c r="H154" s="218">
        <v>151</v>
      </c>
      <c r="I154" s="395">
        <v>1</v>
      </c>
      <c r="J154">
        <v>1</v>
      </c>
      <c r="K154">
        <v>0</v>
      </c>
      <c r="L154">
        <v>0</v>
      </c>
      <c r="M154">
        <v>1</v>
      </c>
      <c r="N154">
        <v>0</v>
      </c>
      <c r="O154">
        <v>1</v>
      </c>
      <c r="P154">
        <v>0</v>
      </c>
      <c r="Q154">
        <v>1</v>
      </c>
    </row>
    <row r="155" spans="4:17" x14ac:dyDescent="0.25">
      <c r="D155" s="388" t="s">
        <v>669</v>
      </c>
      <c r="E155" s="378" t="s">
        <v>686</v>
      </c>
      <c r="F155" s="389" t="s">
        <v>730</v>
      </c>
      <c r="H155" s="218">
        <v>152</v>
      </c>
      <c r="I155" s="395">
        <v>1</v>
      </c>
      <c r="J155">
        <v>1</v>
      </c>
      <c r="K155">
        <v>0</v>
      </c>
      <c r="L155">
        <v>0</v>
      </c>
      <c r="M155">
        <v>1</v>
      </c>
      <c r="N155">
        <v>0</v>
      </c>
      <c r="O155">
        <v>1</v>
      </c>
      <c r="P155">
        <v>0</v>
      </c>
      <c r="Q155">
        <v>1</v>
      </c>
    </row>
    <row r="156" spans="4:17" x14ac:dyDescent="0.25">
      <c r="D156" s="388" t="s">
        <v>669</v>
      </c>
      <c r="E156" s="378" t="s">
        <v>710</v>
      </c>
      <c r="F156" s="389" t="s">
        <v>730</v>
      </c>
      <c r="H156" s="218">
        <v>153</v>
      </c>
      <c r="I156" s="395">
        <v>1</v>
      </c>
      <c r="J156">
        <v>1</v>
      </c>
      <c r="K156">
        <v>0</v>
      </c>
      <c r="L156">
        <v>0</v>
      </c>
      <c r="M156">
        <v>1</v>
      </c>
      <c r="N156">
        <v>0</v>
      </c>
      <c r="O156">
        <v>1</v>
      </c>
      <c r="P156">
        <v>0</v>
      </c>
      <c r="Q156">
        <v>1</v>
      </c>
    </row>
    <row r="157" spans="4:17" x14ac:dyDescent="0.25">
      <c r="D157" s="388" t="s">
        <v>670</v>
      </c>
      <c r="E157" s="378" t="s">
        <v>692</v>
      </c>
      <c r="F157" s="389" t="s">
        <v>728</v>
      </c>
      <c r="H157" s="218">
        <v>154</v>
      </c>
      <c r="I157" s="395">
        <v>1</v>
      </c>
      <c r="J157">
        <v>1</v>
      </c>
      <c r="K157">
        <v>0</v>
      </c>
      <c r="L157">
        <v>0</v>
      </c>
      <c r="M157">
        <v>1</v>
      </c>
      <c r="N157">
        <v>0</v>
      </c>
      <c r="O157">
        <v>1</v>
      </c>
      <c r="P157">
        <v>0</v>
      </c>
      <c r="Q157">
        <v>1</v>
      </c>
    </row>
    <row r="158" spans="4:17" x14ac:dyDescent="0.25">
      <c r="D158" s="388" t="s">
        <v>670</v>
      </c>
      <c r="E158" s="378" t="s">
        <v>692</v>
      </c>
      <c r="F158" s="389" t="s">
        <v>729</v>
      </c>
      <c r="H158" s="218">
        <v>155</v>
      </c>
      <c r="I158" s="395">
        <v>1</v>
      </c>
      <c r="J158">
        <v>1</v>
      </c>
      <c r="K158">
        <v>0</v>
      </c>
      <c r="L158">
        <v>0</v>
      </c>
      <c r="M158">
        <v>1</v>
      </c>
      <c r="N158">
        <v>0</v>
      </c>
      <c r="O158">
        <v>1</v>
      </c>
      <c r="P158">
        <v>0</v>
      </c>
      <c r="Q158">
        <v>1</v>
      </c>
    </row>
    <row r="159" spans="4:17" x14ac:dyDescent="0.25">
      <c r="D159" s="388" t="s">
        <v>670</v>
      </c>
      <c r="E159" s="378" t="s">
        <v>693</v>
      </c>
      <c r="F159" s="389" t="s">
        <v>729</v>
      </c>
      <c r="H159" s="218">
        <v>156</v>
      </c>
      <c r="I159" s="395">
        <v>1</v>
      </c>
      <c r="J159">
        <v>1</v>
      </c>
      <c r="K159">
        <v>0</v>
      </c>
      <c r="L159">
        <v>0</v>
      </c>
      <c r="M159">
        <v>1</v>
      </c>
      <c r="N159">
        <v>0</v>
      </c>
      <c r="O159">
        <v>1</v>
      </c>
      <c r="P159">
        <v>0</v>
      </c>
      <c r="Q159">
        <v>1</v>
      </c>
    </row>
    <row r="160" spans="4:17" x14ac:dyDescent="0.25">
      <c r="D160" s="388" t="s">
        <v>671</v>
      </c>
      <c r="E160" s="378" t="s">
        <v>692</v>
      </c>
      <c r="F160" s="389" t="s">
        <v>729</v>
      </c>
      <c r="H160" s="218">
        <v>157</v>
      </c>
      <c r="I160" s="395">
        <v>1</v>
      </c>
      <c r="J160">
        <v>1</v>
      </c>
      <c r="K160">
        <v>0</v>
      </c>
      <c r="L160">
        <v>0</v>
      </c>
      <c r="M160">
        <v>1</v>
      </c>
      <c r="N160">
        <v>0</v>
      </c>
      <c r="O160">
        <v>1</v>
      </c>
      <c r="P160">
        <v>0</v>
      </c>
      <c r="Q160">
        <v>1</v>
      </c>
    </row>
    <row r="161" spans="4:18" x14ac:dyDescent="0.25">
      <c r="D161" s="388" t="s">
        <v>671</v>
      </c>
      <c r="E161" s="378" t="s">
        <v>685</v>
      </c>
      <c r="F161" s="389" t="s">
        <v>731</v>
      </c>
      <c r="H161" s="218">
        <v>158</v>
      </c>
      <c r="I161" s="395">
        <v>1</v>
      </c>
      <c r="J161">
        <v>0</v>
      </c>
      <c r="K161">
        <v>0</v>
      </c>
      <c r="L161">
        <v>0</v>
      </c>
      <c r="M161">
        <v>1</v>
      </c>
      <c r="N161">
        <v>0</v>
      </c>
      <c r="O161">
        <v>1</v>
      </c>
      <c r="P161">
        <v>0</v>
      </c>
      <c r="Q161">
        <v>1</v>
      </c>
    </row>
    <row r="162" spans="4:18" x14ac:dyDescent="0.25">
      <c r="D162" s="388" t="s">
        <v>671</v>
      </c>
      <c r="E162" s="378" t="s">
        <v>687</v>
      </c>
      <c r="F162" s="389" t="s">
        <v>731</v>
      </c>
      <c r="H162" s="218">
        <v>159</v>
      </c>
      <c r="I162" s="395">
        <v>1</v>
      </c>
      <c r="J162">
        <v>0</v>
      </c>
      <c r="K162">
        <v>0</v>
      </c>
      <c r="L162">
        <v>0</v>
      </c>
      <c r="M162">
        <v>1</v>
      </c>
      <c r="N162">
        <v>0</v>
      </c>
      <c r="O162">
        <v>1</v>
      </c>
      <c r="P162">
        <v>0</v>
      </c>
      <c r="Q162">
        <v>1</v>
      </c>
    </row>
    <row r="163" spans="4:18" x14ac:dyDescent="0.25">
      <c r="D163" s="390" t="s">
        <v>671</v>
      </c>
      <c r="E163" s="377" t="s">
        <v>685</v>
      </c>
      <c r="F163" s="391" t="s">
        <v>732</v>
      </c>
      <c r="H163" s="218">
        <v>160</v>
      </c>
      <c r="I163" s="395">
        <v>1</v>
      </c>
      <c r="J163">
        <v>0</v>
      </c>
      <c r="K163">
        <v>0</v>
      </c>
      <c r="L163">
        <v>0</v>
      </c>
      <c r="M163">
        <v>1</v>
      </c>
      <c r="N163">
        <v>0</v>
      </c>
      <c r="O163">
        <v>1</v>
      </c>
      <c r="P163">
        <v>0</v>
      </c>
      <c r="Q163">
        <v>1</v>
      </c>
    </row>
    <row r="164" spans="4:18" x14ac:dyDescent="0.25">
      <c r="D164" s="390" t="s">
        <v>671</v>
      </c>
      <c r="E164" s="378" t="s">
        <v>687</v>
      </c>
      <c r="F164" s="392" t="s">
        <v>732</v>
      </c>
      <c r="H164" s="218">
        <v>161</v>
      </c>
      <c r="I164" s="395">
        <v>1</v>
      </c>
      <c r="J164">
        <v>0</v>
      </c>
      <c r="K164">
        <v>0</v>
      </c>
      <c r="L164">
        <v>0</v>
      </c>
      <c r="M164">
        <v>1</v>
      </c>
      <c r="N164">
        <v>0</v>
      </c>
      <c r="O164">
        <v>1</v>
      </c>
      <c r="P164">
        <v>0</v>
      </c>
      <c r="Q164">
        <v>1</v>
      </c>
      <c r="R164" s="11"/>
    </row>
    <row r="165" spans="4:18" x14ac:dyDescent="0.25">
      <c r="D165" s="390" t="s">
        <v>671</v>
      </c>
      <c r="E165" s="378" t="s">
        <v>689</v>
      </c>
      <c r="F165" s="391" t="s">
        <v>732</v>
      </c>
      <c r="H165" s="218">
        <v>162</v>
      </c>
      <c r="I165" s="395">
        <v>1</v>
      </c>
      <c r="J165">
        <v>0</v>
      </c>
      <c r="K165">
        <v>0</v>
      </c>
      <c r="L165">
        <v>0</v>
      </c>
      <c r="M165">
        <v>1</v>
      </c>
      <c r="N165">
        <v>0</v>
      </c>
      <c r="O165">
        <v>1</v>
      </c>
      <c r="P165">
        <v>0</v>
      </c>
      <c r="Q165">
        <v>1</v>
      </c>
      <c r="R165" s="11"/>
    </row>
    <row r="166" spans="4:18" x14ac:dyDescent="0.25">
      <c r="D166" s="390" t="s">
        <v>671</v>
      </c>
      <c r="E166" s="378" t="s">
        <v>706</v>
      </c>
      <c r="F166" s="392" t="s">
        <v>732</v>
      </c>
      <c r="H166" s="218">
        <v>163</v>
      </c>
      <c r="I166" s="395">
        <v>1</v>
      </c>
      <c r="J166">
        <v>0</v>
      </c>
      <c r="K166">
        <v>0</v>
      </c>
      <c r="L166" s="399">
        <v>1</v>
      </c>
      <c r="M166" s="399">
        <v>0</v>
      </c>
      <c r="N166" s="399">
        <v>1</v>
      </c>
      <c r="O166" s="399">
        <v>0</v>
      </c>
      <c r="P166" s="399">
        <v>1</v>
      </c>
      <c r="Q166" s="399">
        <v>0</v>
      </c>
      <c r="R166" s="11"/>
    </row>
    <row r="167" spans="4:18" x14ac:dyDescent="0.25">
      <c r="D167" s="390" t="s">
        <v>672</v>
      </c>
      <c r="E167" s="378" t="s">
        <v>725</v>
      </c>
      <c r="F167" s="392" t="s">
        <v>729</v>
      </c>
      <c r="H167" s="218">
        <v>164</v>
      </c>
      <c r="I167" s="395">
        <v>1</v>
      </c>
      <c r="J167">
        <v>1</v>
      </c>
      <c r="K167">
        <v>0</v>
      </c>
      <c r="L167">
        <v>0</v>
      </c>
      <c r="M167">
        <v>1</v>
      </c>
      <c r="N167">
        <v>0</v>
      </c>
      <c r="O167">
        <v>1</v>
      </c>
      <c r="P167">
        <v>0</v>
      </c>
      <c r="Q167">
        <v>1</v>
      </c>
      <c r="R167" s="11"/>
    </row>
    <row r="168" spans="4:18" x14ac:dyDescent="0.25">
      <c r="D168" s="390" t="s">
        <v>672</v>
      </c>
      <c r="E168" s="378" t="s">
        <v>710</v>
      </c>
      <c r="F168" s="392" t="s">
        <v>730</v>
      </c>
      <c r="H168" s="218">
        <v>165</v>
      </c>
      <c r="I168" s="395">
        <v>1</v>
      </c>
      <c r="J168">
        <v>1</v>
      </c>
      <c r="K168">
        <v>0</v>
      </c>
      <c r="L168">
        <v>0</v>
      </c>
      <c r="M168">
        <v>1</v>
      </c>
      <c r="N168">
        <v>0</v>
      </c>
      <c r="O168">
        <v>1</v>
      </c>
      <c r="P168">
        <v>0</v>
      </c>
      <c r="Q168">
        <v>1</v>
      </c>
      <c r="R168" s="11"/>
    </row>
    <row r="169" spans="4:18" x14ac:dyDescent="0.25">
      <c r="D169" s="390" t="s">
        <v>672</v>
      </c>
      <c r="E169" s="378" t="s">
        <v>711</v>
      </c>
      <c r="F169" s="392" t="s">
        <v>730</v>
      </c>
      <c r="H169" s="218">
        <v>166</v>
      </c>
      <c r="I169" s="395">
        <v>1</v>
      </c>
      <c r="J169">
        <v>1</v>
      </c>
      <c r="K169">
        <v>0</v>
      </c>
      <c r="L169">
        <v>0</v>
      </c>
      <c r="M169">
        <v>1</v>
      </c>
      <c r="N169">
        <v>0</v>
      </c>
      <c r="O169">
        <v>1</v>
      </c>
      <c r="P169">
        <v>0</v>
      </c>
      <c r="Q169">
        <v>1</v>
      </c>
      <c r="R169" s="11"/>
    </row>
    <row r="170" spans="4:18" x14ac:dyDescent="0.25">
      <c r="D170" s="390" t="s">
        <v>672</v>
      </c>
      <c r="E170" s="378" t="s">
        <v>717</v>
      </c>
      <c r="F170" s="392" t="s">
        <v>730</v>
      </c>
      <c r="H170" s="218">
        <v>167</v>
      </c>
      <c r="I170" s="395">
        <v>1</v>
      </c>
      <c r="J170">
        <v>1</v>
      </c>
      <c r="K170">
        <v>0</v>
      </c>
      <c r="L170" s="399">
        <v>1</v>
      </c>
      <c r="M170" s="399">
        <v>0</v>
      </c>
      <c r="N170" s="399">
        <v>1</v>
      </c>
      <c r="O170" s="399">
        <v>0</v>
      </c>
      <c r="P170" s="399">
        <v>1</v>
      </c>
      <c r="Q170" s="399">
        <v>0</v>
      </c>
      <c r="R170" s="11"/>
    </row>
    <row r="171" spans="4:18" x14ac:dyDescent="0.25">
      <c r="D171" s="390" t="s">
        <v>673</v>
      </c>
      <c r="E171" s="378" t="s">
        <v>692</v>
      </c>
      <c r="F171" s="389" t="s">
        <v>729</v>
      </c>
      <c r="H171" s="218">
        <v>168</v>
      </c>
      <c r="I171" s="395">
        <v>1</v>
      </c>
      <c r="J171">
        <v>1</v>
      </c>
      <c r="K171">
        <v>0</v>
      </c>
      <c r="L171">
        <v>0</v>
      </c>
      <c r="M171">
        <v>1</v>
      </c>
      <c r="N171">
        <v>0</v>
      </c>
      <c r="O171">
        <v>1</v>
      </c>
      <c r="P171">
        <v>0</v>
      </c>
      <c r="Q171">
        <v>1</v>
      </c>
      <c r="R171" s="11"/>
    </row>
    <row r="172" spans="4:18" x14ac:dyDescent="0.25">
      <c r="D172" s="390" t="s">
        <v>673</v>
      </c>
      <c r="E172" s="378" t="s">
        <v>721</v>
      </c>
      <c r="F172" s="392" t="s">
        <v>729</v>
      </c>
      <c r="H172" s="218">
        <v>169</v>
      </c>
      <c r="I172" s="395">
        <v>1</v>
      </c>
      <c r="J172">
        <v>1</v>
      </c>
      <c r="K172">
        <v>0</v>
      </c>
      <c r="L172" s="399">
        <v>1</v>
      </c>
      <c r="M172" s="399">
        <v>0</v>
      </c>
      <c r="N172" s="399">
        <v>1</v>
      </c>
      <c r="O172" s="399">
        <v>0</v>
      </c>
      <c r="P172" s="399">
        <v>1</v>
      </c>
      <c r="Q172" s="399">
        <v>0</v>
      </c>
      <c r="R172" s="11"/>
    </row>
    <row r="173" spans="4:18" x14ac:dyDescent="0.25">
      <c r="D173" s="390" t="s">
        <v>673</v>
      </c>
      <c r="E173" s="378" t="s">
        <v>686</v>
      </c>
      <c r="F173" s="392" t="s">
        <v>730</v>
      </c>
      <c r="H173" s="218">
        <v>170</v>
      </c>
      <c r="I173" s="395">
        <v>1</v>
      </c>
      <c r="J173">
        <v>1</v>
      </c>
      <c r="K173">
        <v>0</v>
      </c>
      <c r="L173">
        <v>0</v>
      </c>
      <c r="M173">
        <v>1</v>
      </c>
      <c r="N173">
        <v>0</v>
      </c>
      <c r="O173">
        <v>1</v>
      </c>
      <c r="P173">
        <v>0</v>
      </c>
      <c r="Q173">
        <v>1</v>
      </c>
      <c r="R173" s="11"/>
    </row>
    <row r="174" spans="4:18" x14ac:dyDescent="0.25">
      <c r="D174" s="390" t="s">
        <v>673</v>
      </c>
      <c r="E174" s="377" t="s">
        <v>685</v>
      </c>
      <c r="F174" s="392" t="s">
        <v>731</v>
      </c>
      <c r="H174" s="218">
        <v>171</v>
      </c>
      <c r="I174" s="395">
        <v>1</v>
      </c>
      <c r="J174">
        <v>0</v>
      </c>
      <c r="K174">
        <v>0</v>
      </c>
      <c r="L174">
        <v>0</v>
      </c>
      <c r="M174">
        <v>1</v>
      </c>
      <c r="N174">
        <v>0</v>
      </c>
      <c r="O174">
        <v>1</v>
      </c>
      <c r="P174">
        <v>0</v>
      </c>
      <c r="Q174">
        <v>1</v>
      </c>
      <c r="R174" s="11"/>
    </row>
    <row r="175" spans="4:18" x14ac:dyDescent="0.25">
      <c r="D175" s="390" t="s">
        <v>673</v>
      </c>
      <c r="E175" s="377" t="s">
        <v>687</v>
      </c>
      <c r="F175" s="392" t="s">
        <v>731</v>
      </c>
      <c r="H175" s="218">
        <v>172</v>
      </c>
      <c r="I175" s="395">
        <v>1</v>
      </c>
      <c r="J175">
        <v>0</v>
      </c>
      <c r="K175">
        <v>0</v>
      </c>
      <c r="L175">
        <v>0</v>
      </c>
      <c r="M175">
        <v>1</v>
      </c>
      <c r="N175">
        <v>0</v>
      </c>
      <c r="O175">
        <v>1</v>
      </c>
      <c r="P175">
        <v>0</v>
      </c>
      <c r="Q175">
        <v>1</v>
      </c>
    </row>
    <row r="176" spans="4:18" x14ac:dyDescent="0.25">
      <c r="D176" s="390" t="s">
        <v>673</v>
      </c>
      <c r="E176" s="378" t="s">
        <v>688</v>
      </c>
      <c r="F176" s="389" t="s">
        <v>733</v>
      </c>
      <c r="H176" s="218">
        <v>173</v>
      </c>
      <c r="I176" s="395">
        <v>1</v>
      </c>
      <c r="J176">
        <v>0</v>
      </c>
      <c r="K176">
        <v>0</v>
      </c>
      <c r="L176">
        <v>0</v>
      </c>
      <c r="M176">
        <v>1</v>
      </c>
      <c r="N176">
        <v>0</v>
      </c>
      <c r="O176">
        <v>1</v>
      </c>
      <c r="P176">
        <v>0</v>
      </c>
      <c r="Q176">
        <v>1</v>
      </c>
    </row>
    <row r="177" spans="4:17" x14ac:dyDescent="0.25">
      <c r="D177" s="390" t="s">
        <v>673</v>
      </c>
      <c r="E177" s="378" t="s">
        <v>720</v>
      </c>
      <c r="F177" s="389" t="s">
        <v>733</v>
      </c>
      <c r="H177" s="218">
        <v>174</v>
      </c>
      <c r="I177" s="395">
        <v>1</v>
      </c>
      <c r="J177">
        <v>0</v>
      </c>
      <c r="K177">
        <v>0</v>
      </c>
      <c r="L177">
        <v>0</v>
      </c>
      <c r="M177">
        <v>1</v>
      </c>
      <c r="N177">
        <v>0</v>
      </c>
      <c r="O177">
        <v>1</v>
      </c>
      <c r="P177">
        <v>0</v>
      </c>
      <c r="Q177">
        <v>1</v>
      </c>
    </row>
    <row r="178" spans="4:17" x14ac:dyDescent="0.25">
      <c r="D178" s="390" t="s">
        <v>673</v>
      </c>
      <c r="E178" s="378" t="s">
        <v>685</v>
      </c>
      <c r="F178" s="389" t="s">
        <v>732</v>
      </c>
      <c r="H178" s="218">
        <v>175</v>
      </c>
      <c r="I178" s="395">
        <v>1</v>
      </c>
      <c r="J178">
        <v>0</v>
      </c>
      <c r="K178">
        <v>0</v>
      </c>
      <c r="L178">
        <v>0</v>
      </c>
      <c r="M178">
        <v>1</v>
      </c>
      <c r="N178">
        <v>0</v>
      </c>
      <c r="O178">
        <v>1</v>
      </c>
      <c r="P178">
        <v>0</v>
      </c>
      <c r="Q178">
        <v>1</v>
      </c>
    </row>
    <row r="179" spans="4:17" x14ac:dyDescent="0.25">
      <c r="D179" s="390" t="s">
        <v>673</v>
      </c>
      <c r="E179" s="378" t="s">
        <v>687</v>
      </c>
      <c r="F179" s="389" t="s">
        <v>732</v>
      </c>
      <c r="H179" s="218">
        <v>176</v>
      </c>
      <c r="I179" s="395">
        <v>1</v>
      </c>
      <c r="J179">
        <v>0</v>
      </c>
      <c r="K179">
        <v>0</v>
      </c>
      <c r="L179">
        <v>0</v>
      </c>
      <c r="M179">
        <v>1</v>
      </c>
      <c r="N179">
        <v>0</v>
      </c>
      <c r="O179">
        <v>1</v>
      </c>
      <c r="P179">
        <v>0</v>
      </c>
      <c r="Q179">
        <v>1</v>
      </c>
    </row>
    <row r="180" spans="4:17" x14ac:dyDescent="0.25">
      <c r="D180" s="390" t="s">
        <v>673</v>
      </c>
      <c r="E180" s="378" t="s">
        <v>688</v>
      </c>
      <c r="F180" s="389" t="s">
        <v>732</v>
      </c>
      <c r="H180" s="218">
        <v>177</v>
      </c>
      <c r="I180" s="395">
        <v>1</v>
      </c>
      <c r="J180">
        <v>0</v>
      </c>
      <c r="K180">
        <v>0</v>
      </c>
      <c r="L180">
        <v>0</v>
      </c>
      <c r="M180">
        <v>1</v>
      </c>
      <c r="N180">
        <v>0</v>
      </c>
      <c r="O180">
        <v>1</v>
      </c>
      <c r="P180">
        <v>0</v>
      </c>
      <c r="Q180">
        <v>1</v>
      </c>
    </row>
    <row r="181" spans="4:17" x14ac:dyDescent="0.25">
      <c r="D181" s="390" t="s">
        <v>673</v>
      </c>
      <c r="E181" s="378" t="s">
        <v>691</v>
      </c>
      <c r="F181" s="389" t="s">
        <v>732</v>
      </c>
      <c r="H181" s="218">
        <v>178</v>
      </c>
      <c r="I181" s="395">
        <v>1</v>
      </c>
      <c r="J181">
        <v>0</v>
      </c>
      <c r="K181">
        <v>0</v>
      </c>
      <c r="L181">
        <v>0</v>
      </c>
      <c r="M181">
        <v>1</v>
      </c>
      <c r="N181">
        <v>0</v>
      </c>
      <c r="O181">
        <v>1</v>
      </c>
      <c r="P181">
        <v>0</v>
      </c>
      <c r="Q181">
        <v>1</v>
      </c>
    </row>
    <row r="182" spans="4:17" x14ac:dyDescent="0.25">
      <c r="D182" s="390" t="s">
        <v>673</v>
      </c>
      <c r="E182" s="378" t="s">
        <v>720</v>
      </c>
      <c r="F182" s="389" t="s">
        <v>732</v>
      </c>
      <c r="H182" s="218">
        <v>179</v>
      </c>
      <c r="I182" s="395">
        <v>1</v>
      </c>
      <c r="J182">
        <v>0</v>
      </c>
      <c r="K182">
        <v>0</v>
      </c>
      <c r="L182">
        <v>0</v>
      </c>
      <c r="M182">
        <v>1</v>
      </c>
      <c r="N182">
        <v>0</v>
      </c>
      <c r="O182">
        <v>1</v>
      </c>
      <c r="P182">
        <v>0</v>
      </c>
      <c r="Q182">
        <v>1</v>
      </c>
    </row>
    <row r="183" spans="4:17" x14ac:dyDescent="0.25">
      <c r="D183" s="390" t="s">
        <v>674</v>
      </c>
      <c r="E183" s="378" t="s">
        <v>688</v>
      </c>
      <c r="F183" s="389" t="s">
        <v>733</v>
      </c>
      <c r="H183" s="218">
        <v>180</v>
      </c>
      <c r="I183" s="395">
        <v>1</v>
      </c>
      <c r="J183">
        <v>0</v>
      </c>
      <c r="K183">
        <v>0</v>
      </c>
      <c r="L183">
        <v>0</v>
      </c>
      <c r="M183">
        <v>1</v>
      </c>
      <c r="N183">
        <v>0</v>
      </c>
      <c r="O183">
        <v>1</v>
      </c>
      <c r="P183">
        <v>0</v>
      </c>
      <c r="Q183">
        <v>1</v>
      </c>
    </row>
    <row r="184" spans="4:17" x14ac:dyDescent="0.25">
      <c r="D184" s="390" t="s">
        <v>674</v>
      </c>
      <c r="E184" s="378" t="s">
        <v>685</v>
      </c>
      <c r="F184" s="389" t="s">
        <v>732</v>
      </c>
      <c r="H184" s="218">
        <v>181</v>
      </c>
      <c r="I184" s="395">
        <v>1</v>
      </c>
      <c r="J184">
        <v>0</v>
      </c>
      <c r="K184">
        <v>0</v>
      </c>
      <c r="L184">
        <v>0</v>
      </c>
      <c r="M184">
        <v>1</v>
      </c>
      <c r="N184">
        <v>0</v>
      </c>
      <c r="O184">
        <v>1</v>
      </c>
      <c r="P184">
        <v>0</v>
      </c>
      <c r="Q184">
        <v>1</v>
      </c>
    </row>
    <row r="185" spans="4:17" x14ac:dyDescent="0.25">
      <c r="D185" s="390" t="s">
        <v>674</v>
      </c>
      <c r="E185" s="378" t="s">
        <v>687</v>
      </c>
      <c r="F185" s="389" t="s">
        <v>732</v>
      </c>
      <c r="H185" s="218">
        <v>182</v>
      </c>
      <c r="I185" s="395">
        <v>1</v>
      </c>
      <c r="J185">
        <v>0</v>
      </c>
      <c r="K185">
        <v>0</v>
      </c>
      <c r="L185">
        <v>0</v>
      </c>
      <c r="M185">
        <v>1</v>
      </c>
      <c r="N185">
        <v>0</v>
      </c>
      <c r="O185">
        <v>1</v>
      </c>
      <c r="P185">
        <v>0</v>
      </c>
      <c r="Q185">
        <v>1</v>
      </c>
    </row>
    <row r="186" spans="4:17" x14ac:dyDescent="0.25">
      <c r="D186" s="390" t="s">
        <v>674</v>
      </c>
      <c r="E186" s="378" t="s">
        <v>688</v>
      </c>
      <c r="F186" s="391" t="s">
        <v>732</v>
      </c>
      <c r="H186" s="218">
        <v>183</v>
      </c>
      <c r="I186" s="395">
        <v>1</v>
      </c>
      <c r="J186">
        <v>0</v>
      </c>
      <c r="K186">
        <v>0</v>
      </c>
      <c r="L186">
        <v>0</v>
      </c>
      <c r="M186">
        <v>1</v>
      </c>
      <c r="N186">
        <v>0</v>
      </c>
      <c r="O186">
        <v>1</v>
      </c>
      <c r="P186">
        <v>0</v>
      </c>
      <c r="Q186">
        <v>1</v>
      </c>
    </row>
    <row r="187" spans="4:17" x14ac:dyDescent="0.25">
      <c r="D187" s="390" t="s">
        <v>674</v>
      </c>
      <c r="E187" s="378" t="s">
        <v>689</v>
      </c>
      <c r="F187" s="391" t="s">
        <v>732</v>
      </c>
      <c r="H187" s="218">
        <v>184</v>
      </c>
      <c r="I187" s="395">
        <v>1</v>
      </c>
      <c r="J187">
        <v>0</v>
      </c>
      <c r="K187">
        <v>0</v>
      </c>
      <c r="L187">
        <v>0</v>
      </c>
      <c r="M187">
        <v>1</v>
      </c>
      <c r="N187">
        <v>0</v>
      </c>
      <c r="O187">
        <v>1</v>
      </c>
      <c r="P187">
        <v>0</v>
      </c>
      <c r="Q187">
        <v>1</v>
      </c>
    </row>
    <row r="188" spans="4:17" x14ac:dyDescent="0.25">
      <c r="D188" s="390" t="s">
        <v>674</v>
      </c>
      <c r="E188" s="378" t="s">
        <v>691</v>
      </c>
      <c r="F188" s="391" t="s">
        <v>732</v>
      </c>
      <c r="H188" s="218">
        <v>185</v>
      </c>
      <c r="I188" s="395">
        <v>1</v>
      </c>
      <c r="J188">
        <v>0</v>
      </c>
      <c r="K188">
        <v>0</v>
      </c>
      <c r="L188">
        <v>0</v>
      </c>
      <c r="M188">
        <v>1</v>
      </c>
      <c r="N188">
        <v>0</v>
      </c>
      <c r="O188">
        <v>1</v>
      </c>
      <c r="P188">
        <v>0</v>
      </c>
      <c r="Q188">
        <v>1</v>
      </c>
    </row>
    <row r="189" spans="4:17" x14ac:dyDescent="0.25">
      <c r="D189" s="390" t="s">
        <v>674</v>
      </c>
      <c r="E189" s="378" t="s">
        <v>695</v>
      </c>
      <c r="F189" s="392" t="s">
        <v>732</v>
      </c>
      <c r="H189" s="218">
        <v>186</v>
      </c>
      <c r="I189" s="395">
        <v>1</v>
      </c>
      <c r="J189">
        <v>0</v>
      </c>
      <c r="K189">
        <v>0</v>
      </c>
      <c r="L189">
        <v>0</v>
      </c>
      <c r="M189">
        <v>1</v>
      </c>
      <c r="N189">
        <v>0</v>
      </c>
      <c r="O189">
        <v>1</v>
      </c>
      <c r="P189">
        <v>0</v>
      </c>
      <c r="Q189">
        <v>1</v>
      </c>
    </row>
    <row r="190" spans="4:17" x14ac:dyDescent="0.25">
      <c r="D190" s="390" t="s">
        <v>675</v>
      </c>
      <c r="E190" s="378" t="s">
        <v>692</v>
      </c>
      <c r="F190" s="392" t="s">
        <v>728</v>
      </c>
      <c r="H190" s="218">
        <v>187</v>
      </c>
      <c r="I190" s="395">
        <v>1</v>
      </c>
      <c r="J190">
        <v>1</v>
      </c>
      <c r="K190">
        <v>0</v>
      </c>
      <c r="L190">
        <v>0</v>
      </c>
      <c r="M190">
        <v>1</v>
      </c>
      <c r="N190">
        <v>0</v>
      </c>
      <c r="O190">
        <v>1</v>
      </c>
      <c r="P190">
        <v>0</v>
      </c>
      <c r="Q190">
        <v>1</v>
      </c>
    </row>
    <row r="191" spans="4:17" x14ac:dyDescent="0.25">
      <c r="D191" s="390" t="s">
        <v>675</v>
      </c>
      <c r="E191" s="378" t="s">
        <v>693</v>
      </c>
      <c r="F191" s="392" t="s">
        <v>728</v>
      </c>
      <c r="H191" s="218">
        <v>188</v>
      </c>
      <c r="I191" s="395">
        <v>1</v>
      </c>
      <c r="J191">
        <v>1</v>
      </c>
      <c r="K191">
        <v>0</v>
      </c>
      <c r="L191">
        <v>0</v>
      </c>
      <c r="M191">
        <v>1</v>
      </c>
      <c r="N191">
        <v>0</v>
      </c>
      <c r="O191">
        <v>1</v>
      </c>
      <c r="P191">
        <v>0</v>
      </c>
      <c r="Q191">
        <v>1</v>
      </c>
    </row>
    <row r="192" spans="4:17" x14ac:dyDescent="0.25">
      <c r="D192" s="390" t="s">
        <v>675</v>
      </c>
      <c r="E192" s="378" t="s">
        <v>692</v>
      </c>
      <c r="F192" s="392" t="s">
        <v>729</v>
      </c>
      <c r="H192" s="218">
        <v>189</v>
      </c>
      <c r="I192" s="395">
        <v>1</v>
      </c>
      <c r="J192">
        <v>1</v>
      </c>
      <c r="K192">
        <v>0</v>
      </c>
      <c r="L192">
        <v>0</v>
      </c>
      <c r="M192">
        <v>1</v>
      </c>
      <c r="N192">
        <v>0</v>
      </c>
      <c r="O192">
        <v>1</v>
      </c>
      <c r="P192">
        <v>0</v>
      </c>
      <c r="Q192">
        <v>1</v>
      </c>
    </row>
    <row r="193" spans="4:17" x14ac:dyDescent="0.25">
      <c r="D193" s="390" t="s">
        <v>675</v>
      </c>
      <c r="E193" s="378" t="s">
        <v>693</v>
      </c>
      <c r="F193" s="392" t="s">
        <v>729</v>
      </c>
      <c r="H193" s="218">
        <v>190</v>
      </c>
      <c r="I193" s="395">
        <v>1</v>
      </c>
      <c r="J193">
        <v>1</v>
      </c>
      <c r="K193">
        <v>0</v>
      </c>
      <c r="L193">
        <v>0</v>
      </c>
      <c r="M193">
        <v>1</v>
      </c>
      <c r="N193">
        <v>0</v>
      </c>
      <c r="O193">
        <v>1</v>
      </c>
      <c r="P193">
        <v>0</v>
      </c>
      <c r="Q193">
        <v>1</v>
      </c>
    </row>
    <row r="194" spans="4:17" x14ac:dyDescent="0.25">
      <c r="D194" s="390" t="s">
        <v>675</v>
      </c>
      <c r="E194" s="378" t="s">
        <v>698</v>
      </c>
      <c r="F194" s="389" t="s">
        <v>729</v>
      </c>
      <c r="H194" s="218">
        <v>191</v>
      </c>
      <c r="I194" s="395">
        <v>1</v>
      </c>
      <c r="J194">
        <v>1</v>
      </c>
      <c r="K194">
        <v>0</v>
      </c>
      <c r="L194">
        <v>0</v>
      </c>
      <c r="M194">
        <v>1</v>
      </c>
      <c r="N194">
        <v>0</v>
      </c>
      <c r="O194">
        <v>1</v>
      </c>
      <c r="P194">
        <v>0</v>
      </c>
      <c r="Q194">
        <v>1</v>
      </c>
    </row>
    <row r="195" spans="4:17" x14ac:dyDescent="0.25">
      <c r="D195" s="390" t="s">
        <v>675</v>
      </c>
      <c r="E195" s="378" t="s">
        <v>685</v>
      </c>
      <c r="F195" s="389" t="s">
        <v>731</v>
      </c>
      <c r="H195" s="218">
        <v>192</v>
      </c>
      <c r="I195" s="395">
        <v>1</v>
      </c>
      <c r="J195">
        <v>0</v>
      </c>
      <c r="K195">
        <v>0</v>
      </c>
      <c r="L195">
        <v>0</v>
      </c>
      <c r="M195">
        <v>1</v>
      </c>
      <c r="N195">
        <v>0</v>
      </c>
      <c r="O195">
        <v>1</v>
      </c>
      <c r="P195">
        <v>0</v>
      </c>
      <c r="Q195">
        <v>1</v>
      </c>
    </row>
    <row r="196" spans="4:17" x14ac:dyDescent="0.25">
      <c r="D196" s="390" t="s">
        <v>675</v>
      </c>
      <c r="E196" s="378" t="s">
        <v>687</v>
      </c>
      <c r="F196" s="392" t="s">
        <v>731</v>
      </c>
      <c r="H196" s="218">
        <v>193</v>
      </c>
      <c r="I196" s="395">
        <v>1</v>
      </c>
      <c r="J196">
        <v>0</v>
      </c>
      <c r="K196">
        <v>0</v>
      </c>
      <c r="L196">
        <v>0</v>
      </c>
      <c r="M196">
        <v>1</v>
      </c>
      <c r="N196">
        <v>0</v>
      </c>
      <c r="O196">
        <v>1</v>
      </c>
      <c r="P196">
        <v>0</v>
      </c>
      <c r="Q196">
        <v>1</v>
      </c>
    </row>
    <row r="197" spans="4:17" x14ac:dyDescent="0.25">
      <c r="D197" s="390" t="s">
        <v>675</v>
      </c>
      <c r="E197" s="378" t="s">
        <v>685</v>
      </c>
      <c r="F197" s="392" t="s">
        <v>733</v>
      </c>
      <c r="H197" s="218">
        <v>194</v>
      </c>
      <c r="I197" s="395">
        <v>1</v>
      </c>
      <c r="J197">
        <v>0</v>
      </c>
      <c r="K197">
        <v>0</v>
      </c>
      <c r="L197">
        <v>0</v>
      </c>
      <c r="M197">
        <v>1</v>
      </c>
      <c r="N197">
        <v>0</v>
      </c>
      <c r="O197">
        <v>1</v>
      </c>
      <c r="P197">
        <v>0</v>
      </c>
      <c r="Q197">
        <v>1</v>
      </c>
    </row>
    <row r="198" spans="4:17" x14ac:dyDescent="0.25">
      <c r="D198" s="390" t="s">
        <v>675</v>
      </c>
      <c r="E198" s="378" t="s">
        <v>685</v>
      </c>
      <c r="F198" s="392" t="s">
        <v>732</v>
      </c>
      <c r="H198" s="218">
        <v>195</v>
      </c>
      <c r="I198" s="395">
        <v>1</v>
      </c>
      <c r="J198">
        <v>0</v>
      </c>
      <c r="K198">
        <v>0</v>
      </c>
      <c r="L198">
        <v>0</v>
      </c>
      <c r="M198">
        <v>1</v>
      </c>
      <c r="N198">
        <v>0</v>
      </c>
      <c r="O198">
        <v>1</v>
      </c>
      <c r="P198">
        <v>0</v>
      </c>
      <c r="Q198">
        <v>1</v>
      </c>
    </row>
    <row r="199" spans="4:17" x14ac:dyDescent="0.25">
      <c r="D199" s="390" t="s">
        <v>676</v>
      </c>
      <c r="E199" s="378" t="s">
        <v>692</v>
      </c>
      <c r="F199" s="389" t="s">
        <v>728</v>
      </c>
      <c r="H199" s="218">
        <v>196</v>
      </c>
      <c r="I199" s="395">
        <v>1</v>
      </c>
      <c r="J199">
        <v>1</v>
      </c>
      <c r="K199">
        <v>0</v>
      </c>
      <c r="L199">
        <v>0</v>
      </c>
      <c r="M199">
        <v>1</v>
      </c>
      <c r="N199">
        <v>0</v>
      </c>
      <c r="O199">
        <v>1</v>
      </c>
      <c r="P199">
        <v>0</v>
      </c>
      <c r="Q199">
        <v>1</v>
      </c>
    </row>
    <row r="200" spans="4:17" x14ac:dyDescent="0.25">
      <c r="D200" s="390" t="s">
        <v>676</v>
      </c>
      <c r="E200" s="378" t="s">
        <v>692</v>
      </c>
      <c r="F200" s="389" t="s">
        <v>729</v>
      </c>
      <c r="H200" s="218">
        <v>197</v>
      </c>
      <c r="I200" s="395">
        <v>1</v>
      </c>
      <c r="J200">
        <v>1</v>
      </c>
      <c r="K200">
        <v>0</v>
      </c>
      <c r="L200">
        <v>0</v>
      </c>
      <c r="M200">
        <v>1</v>
      </c>
      <c r="N200">
        <v>0</v>
      </c>
      <c r="O200">
        <v>1</v>
      </c>
      <c r="P200">
        <v>0</v>
      </c>
      <c r="Q200">
        <v>1</v>
      </c>
    </row>
    <row r="201" spans="4:17" x14ac:dyDescent="0.25">
      <c r="D201" s="390" t="s">
        <v>676</v>
      </c>
      <c r="E201" s="378" t="s">
        <v>685</v>
      </c>
      <c r="F201" s="389" t="s">
        <v>731</v>
      </c>
      <c r="H201" s="218">
        <v>198</v>
      </c>
      <c r="I201" s="395">
        <v>1</v>
      </c>
      <c r="J201">
        <v>0</v>
      </c>
      <c r="K201">
        <v>0</v>
      </c>
      <c r="L201">
        <v>0</v>
      </c>
      <c r="M201">
        <v>1</v>
      </c>
      <c r="N201">
        <v>0</v>
      </c>
      <c r="O201">
        <v>1</v>
      </c>
      <c r="P201">
        <v>0</v>
      </c>
      <c r="Q201">
        <v>1</v>
      </c>
    </row>
    <row r="202" spans="4:17" x14ac:dyDescent="0.25">
      <c r="D202" s="390" t="s">
        <v>676</v>
      </c>
      <c r="E202" s="378" t="s">
        <v>687</v>
      </c>
      <c r="F202" s="389" t="s">
        <v>731</v>
      </c>
      <c r="H202" s="218">
        <v>199</v>
      </c>
      <c r="I202" s="395">
        <v>1</v>
      </c>
      <c r="J202">
        <v>0</v>
      </c>
      <c r="K202">
        <v>0</v>
      </c>
      <c r="L202">
        <v>0</v>
      </c>
      <c r="M202">
        <v>1</v>
      </c>
      <c r="N202">
        <v>0</v>
      </c>
      <c r="O202">
        <v>1</v>
      </c>
      <c r="P202">
        <v>0</v>
      </c>
      <c r="Q202">
        <v>1</v>
      </c>
    </row>
    <row r="203" spans="4:17" x14ac:dyDescent="0.25">
      <c r="D203" s="388" t="s">
        <v>676</v>
      </c>
      <c r="E203" s="378" t="s">
        <v>685</v>
      </c>
      <c r="F203" s="389" t="s">
        <v>732</v>
      </c>
      <c r="H203" s="218">
        <v>200</v>
      </c>
      <c r="I203" s="395">
        <v>1</v>
      </c>
      <c r="J203">
        <v>0</v>
      </c>
      <c r="K203">
        <v>0</v>
      </c>
      <c r="L203">
        <v>0</v>
      </c>
      <c r="M203">
        <v>1</v>
      </c>
      <c r="N203">
        <v>0</v>
      </c>
      <c r="O203">
        <v>1</v>
      </c>
      <c r="P203">
        <v>0</v>
      </c>
      <c r="Q203">
        <v>1</v>
      </c>
    </row>
    <row r="204" spans="4:17" x14ac:dyDescent="0.25">
      <c r="D204" s="388" t="s">
        <v>676</v>
      </c>
      <c r="E204" s="378" t="s">
        <v>687</v>
      </c>
      <c r="F204" s="389" t="s">
        <v>732</v>
      </c>
      <c r="H204" s="218">
        <v>201</v>
      </c>
      <c r="I204" s="395">
        <v>1</v>
      </c>
      <c r="J204">
        <v>0</v>
      </c>
      <c r="K204">
        <v>0</v>
      </c>
      <c r="L204">
        <v>0</v>
      </c>
      <c r="M204">
        <v>1</v>
      </c>
      <c r="N204">
        <v>0</v>
      </c>
      <c r="O204">
        <v>1</v>
      </c>
      <c r="P204">
        <v>0</v>
      </c>
      <c r="Q204">
        <v>1</v>
      </c>
    </row>
    <row r="205" spans="4:17" x14ac:dyDescent="0.25">
      <c r="D205" s="388" t="s">
        <v>676</v>
      </c>
      <c r="E205" s="378" t="s">
        <v>688</v>
      </c>
      <c r="F205" s="389" t="s">
        <v>732</v>
      </c>
      <c r="H205" s="218">
        <v>202</v>
      </c>
      <c r="I205" s="395">
        <v>1</v>
      </c>
      <c r="J205">
        <v>0</v>
      </c>
      <c r="K205">
        <v>0</v>
      </c>
      <c r="L205">
        <v>0</v>
      </c>
      <c r="M205">
        <v>1</v>
      </c>
      <c r="N205">
        <v>0</v>
      </c>
      <c r="O205">
        <v>1</v>
      </c>
      <c r="P205">
        <v>0</v>
      </c>
      <c r="Q205">
        <v>1</v>
      </c>
    </row>
    <row r="206" spans="4:17" x14ac:dyDescent="0.25">
      <c r="D206" s="388" t="s">
        <v>676</v>
      </c>
      <c r="E206" s="378" t="s">
        <v>689</v>
      </c>
      <c r="F206" s="389" t="s">
        <v>732</v>
      </c>
      <c r="H206" s="218">
        <v>203</v>
      </c>
      <c r="I206" s="395">
        <v>1</v>
      </c>
      <c r="J206">
        <v>0</v>
      </c>
      <c r="K206">
        <v>0</v>
      </c>
      <c r="L206">
        <v>0</v>
      </c>
      <c r="M206">
        <v>1</v>
      </c>
      <c r="N206">
        <v>0</v>
      </c>
      <c r="O206">
        <v>1</v>
      </c>
      <c r="P206">
        <v>0</v>
      </c>
      <c r="Q206">
        <v>1</v>
      </c>
    </row>
    <row r="207" spans="4:17" x14ac:dyDescent="0.25">
      <c r="D207" s="378" t="s">
        <v>677</v>
      </c>
      <c r="E207" s="378" t="s">
        <v>692</v>
      </c>
      <c r="F207" s="389" t="s">
        <v>728</v>
      </c>
      <c r="H207" s="218">
        <v>204</v>
      </c>
      <c r="I207" s="395">
        <v>1</v>
      </c>
      <c r="J207">
        <v>1</v>
      </c>
      <c r="K207">
        <v>0</v>
      </c>
      <c r="L207">
        <v>0</v>
      </c>
      <c r="M207">
        <v>1</v>
      </c>
      <c r="N207">
        <v>0</v>
      </c>
      <c r="O207">
        <v>1</v>
      </c>
      <c r="P207">
        <v>0</v>
      </c>
      <c r="Q207">
        <v>1</v>
      </c>
    </row>
    <row r="208" spans="4:17" x14ac:dyDescent="0.25">
      <c r="D208" s="378" t="s">
        <v>677</v>
      </c>
      <c r="E208" s="378" t="s">
        <v>693</v>
      </c>
      <c r="F208" s="389" t="s">
        <v>728</v>
      </c>
      <c r="H208" s="218">
        <v>205</v>
      </c>
      <c r="I208" s="395">
        <v>1</v>
      </c>
      <c r="J208">
        <v>1</v>
      </c>
      <c r="K208">
        <v>0</v>
      </c>
      <c r="L208">
        <v>0</v>
      </c>
      <c r="M208">
        <v>1</v>
      </c>
      <c r="N208">
        <v>0</v>
      </c>
      <c r="O208">
        <v>1</v>
      </c>
      <c r="P208">
        <v>0</v>
      </c>
      <c r="Q208">
        <v>1</v>
      </c>
    </row>
    <row r="209" spans="4:17" x14ac:dyDescent="0.25">
      <c r="D209" s="378" t="s">
        <v>677</v>
      </c>
      <c r="E209" s="378" t="s">
        <v>692</v>
      </c>
      <c r="F209" s="389" t="s">
        <v>729</v>
      </c>
      <c r="H209" s="218">
        <v>206</v>
      </c>
      <c r="I209" s="395">
        <v>1</v>
      </c>
      <c r="J209">
        <v>1</v>
      </c>
      <c r="K209">
        <v>0</v>
      </c>
      <c r="L209">
        <v>0</v>
      </c>
      <c r="M209">
        <v>1</v>
      </c>
      <c r="N209">
        <v>0</v>
      </c>
      <c r="O209">
        <v>1</v>
      </c>
      <c r="P209">
        <v>0</v>
      </c>
      <c r="Q209">
        <v>1</v>
      </c>
    </row>
    <row r="210" spans="4:17" x14ac:dyDescent="0.25">
      <c r="D210" s="378" t="s">
        <v>677</v>
      </c>
      <c r="E210" s="378" t="s">
        <v>693</v>
      </c>
      <c r="F210" s="389" t="s">
        <v>729</v>
      </c>
      <c r="H210" s="218">
        <v>207</v>
      </c>
      <c r="I210" s="395">
        <v>1</v>
      </c>
      <c r="J210">
        <v>1</v>
      </c>
      <c r="K210">
        <v>0</v>
      </c>
      <c r="L210">
        <v>0</v>
      </c>
      <c r="M210">
        <v>1</v>
      </c>
      <c r="N210">
        <v>0</v>
      </c>
      <c r="O210">
        <v>1</v>
      </c>
      <c r="P210">
        <v>0</v>
      </c>
      <c r="Q210">
        <v>1</v>
      </c>
    </row>
    <row r="211" spans="4:17" x14ac:dyDescent="0.25">
      <c r="D211" s="378" t="s">
        <v>677</v>
      </c>
      <c r="E211" s="378" t="s">
        <v>686</v>
      </c>
      <c r="F211" s="389" t="s">
        <v>730</v>
      </c>
      <c r="H211" s="218">
        <v>208</v>
      </c>
      <c r="I211" s="395">
        <v>1</v>
      </c>
      <c r="J211">
        <v>1</v>
      </c>
      <c r="K211">
        <v>0</v>
      </c>
      <c r="L211">
        <v>0</v>
      </c>
      <c r="M211">
        <v>1</v>
      </c>
      <c r="N211">
        <v>0</v>
      </c>
      <c r="O211">
        <v>1</v>
      </c>
      <c r="P211">
        <v>0</v>
      </c>
      <c r="Q211">
        <v>1</v>
      </c>
    </row>
    <row r="212" spans="4:17" x14ac:dyDescent="0.25">
      <c r="D212" s="378" t="s">
        <v>677</v>
      </c>
      <c r="E212" s="378" t="s">
        <v>685</v>
      </c>
      <c r="F212" s="389" t="s">
        <v>733</v>
      </c>
      <c r="H212" s="218">
        <v>209</v>
      </c>
      <c r="I212" s="395">
        <v>1</v>
      </c>
      <c r="J212">
        <v>0</v>
      </c>
      <c r="K212">
        <v>0</v>
      </c>
      <c r="L212">
        <v>0</v>
      </c>
      <c r="M212">
        <v>1</v>
      </c>
      <c r="N212">
        <v>0</v>
      </c>
      <c r="O212">
        <v>1</v>
      </c>
      <c r="P212">
        <v>0</v>
      </c>
      <c r="Q212">
        <v>1</v>
      </c>
    </row>
    <row r="213" spans="4:17" x14ac:dyDescent="0.25">
      <c r="D213" s="378" t="s">
        <v>677</v>
      </c>
      <c r="E213" s="378" t="s">
        <v>685</v>
      </c>
      <c r="F213" s="389" t="s">
        <v>732</v>
      </c>
      <c r="H213" s="218">
        <v>210</v>
      </c>
      <c r="I213" s="395">
        <v>1</v>
      </c>
      <c r="J213">
        <v>0</v>
      </c>
      <c r="K213">
        <v>0</v>
      </c>
      <c r="L213">
        <v>0</v>
      </c>
      <c r="M213">
        <v>1</v>
      </c>
      <c r="N213">
        <v>0</v>
      </c>
      <c r="O213">
        <v>1</v>
      </c>
      <c r="P213">
        <v>0</v>
      </c>
      <c r="Q213">
        <v>1</v>
      </c>
    </row>
    <row r="214" spans="4:17" x14ac:dyDescent="0.25">
      <c r="D214" s="378" t="s">
        <v>678</v>
      </c>
      <c r="E214" s="378" t="s">
        <v>688</v>
      </c>
      <c r="F214" s="389" t="s">
        <v>733</v>
      </c>
      <c r="H214" s="218">
        <v>211</v>
      </c>
      <c r="I214" s="395">
        <v>1</v>
      </c>
      <c r="J214">
        <v>0</v>
      </c>
      <c r="K214">
        <v>0</v>
      </c>
      <c r="L214">
        <v>0</v>
      </c>
      <c r="M214">
        <v>1</v>
      </c>
      <c r="N214">
        <v>0</v>
      </c>
      <c r="O214">
        <v>1</v>
      </c>
      <c r="P214">
        <v>0</v>
      </c>
      <c r="Q214">
        <v>1</v>
      </c>
    </row>
    <row r="215" spans="4:17" x14ac:dyDescent="0.25">
      <c r="D215" s="378" t="s">
        <v>678</v>
      </c>
      <c r="E215" s="378" t="s">
        <v>689</v>
      </c>
      <c r="F215" s="389" t="s">
        <v>733</v>
      </c>
      <c r="H215" s="218">
        <v>212</v>
      </c>
      <c r="I215" s="395">
        <v>1</v>
      </c>
      <c r="J215">
        <v>0</v>
      </c>
      <c r="K215">
        <v>0</v>
      </c>
      <c r="L215">
        <v>0</v>
      </c>
      <c r="M215">
        <v>1</v>
      </c>
      <c r="N215">
        <v>0</v>
      </c>
      <c r="O215">
        <v>1</v>
      </c>
      <c r="P215">
        <v>0</v>
      </c>
      <c r="Q215">
        <v>1</v>
      </c>
    </row>
    <row r="216" spans="4:17" x14ac:dyDescent="0.25">
      <c r="D216" s="378" t="s">
        <v>678</v>
      </c>
      <c r="E216" s="378" t="s">
        <v>691</v>
      </c>
      <c r="F216" s="389" t="s">
        <v>733</v>
      </c>
      <c r="H216" s="218">
        <v>213</v>
      </c>
      <c r="I216" s="395">
        <v>1</v>
      </c>
      <c r="J216">
        <v>0</v>
      </c>
      <c r="K216">
        <v>0</v>
      </c>
      <c r="L216">
        <v>0</v>
      </c>
      <c r="M216">
        <v>1</v>
      </c>
      <c r="N216">
        <v>0</v>
      </c>
      <c r="O216">
        <v>1</v>
      </c>
      <c r="P216">
        <v>0</v>
      </c>
      <c r="Q216">
        <v>1</v>
      </c>
    </row>
    <row r="217" spans="4:17" x14ac:dyDescent="0.25">
      <c r="D217" s="378" t="s">
        <v>678</v>
      </c>
      <c r="E217" s="378" t="s">
        <v>685</v>
      </c>
      <c r="F217" s="389" t="s">
        <v>732</v>
      </c>
      <c r="H217" s="218">
        <v>214</v>
      </c>
      <c r="I217" s="395">
        <v>1</v>
      </c>
      <c r="J217">
        <v>0</v>
      </c>
      <c r="K217">
        <v>0</v>
      </c>
      <c r="L217">
        <v>0</v>
      </c>
      <c r="M217">
        <v>1</v>
      </c>
      <c r="N217">
        <v>0</v>
      </c>
      <c r="O217">
        <v>1</v>
      </c>
      <c r="P217">
        <v>0</v>
      </c>
      <c r="Q217">
        <v>1</v>
      </c>
    </row>
    <row r="218" spans="4:17" x14ac:dyDescent="0.25">
      <c r="D218" s="378" t="s">
        <v>678</v>
      </c>
      <c r="E218" s="378" t="s">
        <v>688</v>
      </c>
      <c r="F218" s="389" t="s">
        <v>732</v>
      </c>
      <c r="H218" s="218">
        <v>215</v>
      </c>
      <c r="I218" s="395">
        <v>1</v>
      </c>
      <c r="J218">
        <v>0</v>
      </c>
      <c r="K218">
        <v>0</v>
      </c>
      <c r="L218">
        <v>0</v>
      </c>
      <c r="M218">
        <v>1</v>
      </c>
      <c r="N218">
        <v>0</v>
      </c>
      <c r="O218">
        <v>1</v>
      </c>
      <c r="P218">
        <v>0</v>
      </c>
      <c r="Q218">
        <v>1</v>
      </c>
    </row>
    <row r="219" spans="4:17" x14ac:dyDescent="0.25">
      <c r="D219" s="378" t="s">
        <v>678</v>
      </c>
      <c r="E219" s="378" t="s">
        <v>689</v>
      </c>
      <c r="F219" s="389" t="s">
        <v>732</v>
      </c>
      <c r="H219" s="218">
        <v>216</v>
      </c>
      <c r="I219" s="395">
        <v>1</v>
      </c>
      <c r="J219">
        <v>0</v>
      </c>
      <c r="K219">
        <v>0</v>
      </c>
      <c r="L219">
        <v>0</v>
      </c>
      <c r="M219">
        <v>1</v>
      </c>
      <c r="N219">
        <v>0</v>
      </c>
      <c r="O219">
        <v>1</v>
      </c>
      <c r="P219">
        <v>0</v>
      </c>
      <c r="Q219">
        <v>1</v>
      </c>
    </row>
    <row r="220" spans="4:17" x14ac:dyDescent="0.25">
      <c r="D220" s="378" t="s">
        <v>678</v>
      </c>
      <c r="E220" s="378" t="s">
        <v>691</v>
      </c>
      <c r="F220" s="389" t="s">
        <v>732</v>
      </c>
      <c r="H220" s="218">
        <v>217</v>
      </c>
      <c r="I220" s="395">
        <v>1</v>
      </c>
      <c r="J220">
        <v>0</v>
      </c>
      <c r="K220">
        <v>0</v>
      </c>
      <c r="L220">
        <v>0</v>
      </c>
      <c r="M220">
        <v>1</v>
      </c>
      <c r="N220">
        <v>0</v>
      </c>
      <c r="O220">
        <v>1</v>
      </c>
      <c r="P220">
        <v>0</v>
      </c>
      <c r="Q220">
        <v>1</v>
      </c>
    </row>
    <row r="221" spans="4:17" x14ac:dyDescent="0.25">
      <c r="D221" s="378" t="s">
        <v>679</v>
      </c>
      <c r="E221" s="378" t="s">
        <v>686</v>
      </c>
      <c r="F221" s="389" t="s">
        <v>729</v>
      </c>
      <c r="H221" s="218">
        <v>218</v>
      </c>
      <c r="I221" s="395">
        <v>1</v>
      </c>
      <c r="J221">
        <v>1</v>
      </c>
      <c r="K221">
        <v>0</v>
      </c>
      <c r="L221">
        <v>0</v>
      </c>
      <c r="M221">
        <v>1</v>
      </c>
      <c r="N221">
        <v>0</v>
      </c>
      <c r="O221">
        <v>1</v>
      </c>
      <c r="P221">
        <v>0</v>
      </c>
      <c r="Q221">
        <v>1</v>
      </c>
    </row>
    <row r="222" spans="4:17" x14ac:dyDescent="0.25">
      <c r="D222" s="378" t="s">
        <v>679</v>
      </c>
      <c r="E222" s="378" t="s">
        <v>687</v>
      </c>
      <c r="F222" s="389" t="s">
        <v>732</v>
      </c>
      <c r="H222" s="218">
        <v>219</v>
      </c>
      <c r="I222" s="395">
        <v>1</v>
      </c>
      <c r="J222">
        <v>0</v>
      </c>
      <c r="K222">
        <v>0</v>
      </c>
      <c r="L222">
        <v>0</v>
      </c>
      <c r="M222">
        <v>1</v>
      </c>
      <c r="N222">
        <v>0</v>
      </c>
      <c r="O222">
        <v>1</v>
      </c>
      <c r="P222">
        <v>0</v>
      </c>
      <c r="Q222">
        <v>1</v>
      </c>
    </row>
    <row r="223" spans="4:17" x14ac:dyDescent="0.25">
      <c r="D223" s="378" t="s">
        <v>680</v>
      </c>
      <c r="E223" s="378" t="s">
        <v>692</v>
      </c>
      <c r="F223" s="389" t="s">
        <v>728</v>
      </c>
      <c r="H223" s="218">
        <v>220</v>
      </c>
      <c r="I223" s="395">
        <v>1</v>
      </c>
      <c r="J223">
        <v>1</v>
      </c>
      <c r="K223">
        <v>0</v>
      </c>
      <c r="L223">
        <v>0</v>
      </c>
      <c r="M223">
        <v>1</v>
      </c>
      <c r="N223">
        <v>0</v>
      </c>
      <c r="O223">
        <v>1</v>
      </c>
      <c r="P223">
        <v>0</v>
      </c>
      <c r="Q223">
        <v>1</v>
      </c>
    </row>
    <row r="224" spans="4:17" x14ac:dyDescent="0.25">
      <c r="D224" s="378" t="s">
        <v>680</v>
      </c>
      <c r="E224" s="378" t="s">
        <v>686</v>
      </c>
      <c r="F224" s="389" t="s">
        <v>729</v>
      </c>
      <c r="H224" s="218">
        <v>221</v>
      </c>
      <c r="I224" s="395">
        <v>1</v>
      </c>
      <c r="J224">
        <v>1</v>
      </c>
      <c r="K224">
        <v>0</v>
      </c>
      <c r="L224">
        <v>0</v>
      </c>
      <c r="M224">
        <v>1</v>
      </c>
      <c r="N224">
        <v>0</v>
      </c>
      <c r="O224">
        <v>1</v>
      </c>
      <c r="P224">
        <v>0</v>
      </c>
      <c r="Q224">
        <v>1</v>
      </c>
    </row>
    <row r="225" spans="4:17" x14ac:dyDescent="0.25">
      <c r="D225" s="378" t="s">
        <v>680</v>
      </c>
      <c r="E225" s="378" t="s">
        <v>692</v>
      </c>
      <c r="F225" s="389" t="s">
        <v>729</v>
      </c>
      <c r="H225" s="218">
        <v>222</v>
      </c>
      <c r="I225" s="395">
        <v>1</v>
      </c>
      <c r="J225">
        <v>1</v>
      </c>
      <c r="K225">
        <v>0</v>
      </c>
      <c r="L225">
        <v>0</v>
      </c>
      <c r="M225">
        <v>1</v>
      </c>
      <c r="N225">
        <v>0</v>
      </c>
      <c r="O225">
        <v>1</v>
      </c>
      <c r="P225">
        <v>0</v>
      </c>
      <c r="Q225">
        <v>1</v>
      </c>
    </row>
    <row r="226" spans="4:17" x14ac:dyDescent="0.25">
      <c r="D226" s="378" t="s">
        <v>680</v>
      </c>
      <c r="E226" s="378" t="s">
        <v>697</v>
      </c>
      <c r="F226" s="389" t="s">
        <v>729</v>
      </c>
      <c r="H226" s="218">
        <v>223</v>
      </c>
      <c r="I226" s="395">
        <v>1</v>
      </c>
      <c r="J226">
        <v>1</v>
      </c>
      <c r="K226">
        <v>0</v>
      </c>
      <c r="L226">
        <v>0</v>
      </c>
      <c r="M226">
        <v>1</v>
      </c>
      <c r="N226">
        <v>0</v>
      </c>
      <c r="O226">
        <v>1</v>
      </c>
      <c r="P226">
        <v>0</v>
      </c>
      <c r="Q226">
        <v>1</v>
      </c>
    </row>
    <row r="227" spans="4:17" x14ac:dyDescent="0.25">
      <c r="D227" s="378" t="s">
        <v>680</v>
      </c>
      <c r="E227" s="378" t="s">
        <v>711</v>
      </c>
      <c r="F227" s="389" t="s">
        <v>729</v>
      </c>
      <c r="H227" s="218">
        <v>224</v>
      </c>
      <c r="I227" s="395">
        <v>1</v>
      </c>
      <c r="J227">
        <v>1</v>
      </c>
      <c r="K227">
        <v>0</v>
      </c>
      <c r="L227">
        <v>0</v>
      </c>
      <c r="M227">
        <v>1</v>
      </c>
      <c r="N227">
        <v>0</v>
      </c>
      <c r="O227">
        <v>1</v>
      </c>
      <c r="P227">
        <v>0</v>
      </c>
      <c r="Q227">
        <v>1</v>
      </c>
    </row>
    <row r="228" spans="4:17" x14ac:dyDescent="0.25">
      <c r="D228" s="378" t="s">
        <v>680</v>
      </c>
      <c r="E228" s="378" t="s">
        <v>687</v>
      </c>
      <c r="F228" s="389" t="s">
        <v>731</v>
      </c>
      <c r="H228" s="218">
        <v>225</v>
      </c>
      <c r="I228" s="395">
        <v>1</v>
      </c>
      <c r="J228">
        <v>0</v>
      </c>
      <c r="K228">
        <v>0</v>
      </c>
      <c r="L228">
        <v>0</v>
      </c>
      <c r="M228">
        <v>1</v>
      </c>
      <c r="N228">
        <v>0</v>
      </c>
      <c r="O228">
        <v>1</v>
      </c>
      <c r="P228">
        <v>0</v>
      </c>
      <c r="Q228">
        <v>1</v>
      </c>
    </row>
    <row r="229" spans="4:17" x14ac:dyDescent="0.25">
      <c r="D229" s="378" t="s">
        <v>680</v>
      </c>
      <c r="E229" s="378" t="s">
        <v>685</v>
      </c>
      <c r="F229" s="389" t="s">
        <v>733</v>
      </c>
      <c r="H229" s="218">
        <v>226</v>
      </c>
      <c r="I229" s="395">
        <v>1</v>
      </c>
      <c r="J229">
        <v>0</v>
      </c>
      <c r="K229">
        <v>0</v>
      </c>
      <c r="L229">
        <v>0</v>
      </c>
      <c r="M229">
        <v>1</v>
      </c>
      <c r="N229">
        <v>0</v>
      </c>
      <c r="O229">
        <v>1</v>
      </c>
      <c r="P229">
        <v>0</v>
      </c>
      <c r="Q229">
        <v>1</v>
      </c>
    </row>
    <row r="230" spans="4:17" x14ac:dyDescent="0.25">
      <c r="D230" s="378" t="s">
        <v>680</v>
      </c>
      <c r="E230" s="378" t="s">
        <v>685</v>
      </c>
      <c r="F230" s="389" t="s">
        <v>732</v>
      </c>
      <c r="H230" s="218">
        <v>227</v>
      </c>
      <c r="I230" s="395">
        <v>1</v>
      </c>
      <c r="J230">
        <v>0</v>
      </c>
      <c r="K230">
        <v>0</v>
      </c>
      <c r="L230">
        <v>0</v>
      </c>
      <c r="M230">
        <v>1</v>
      </c>
      <c r="N230">
        <v>0</v>
      </c>
      <c r="O230">
        <v>1</v>
      </c>
      <c r="P230">
        <v>0</v>
      </c>
      <c r="Q230">
        <v>1</v>
      </c>
    </row>
    <row r="231" spans="4:17" x14ac:dyDescent="0.25">
      <c r="D231" s="378" t="s">
        <v>680</v>
      </c>
      <c r="E231" s="378" t="s">
        <v>687</v>
      </c>
      <c r="F231" s="389" t="s">
        <v>732</v>
      </c>
      <c r="H231" s="218">
        <v>228</v>
      </c>
      <c r="I231" s="395">
        <v>1</v>
      </c>
      <c r="J231">
        <v>0</v>
      </c>
      <c r="K231">
        <v>0</v>
      </c>
      <c r="L231">
        <v>0</v>
      </c>
      <c r="M231">
        <v>1</v>
      </c>
      <c r="N231">
        <v>0</v>
      </c>
      <c r="O231">
        <v>1</v>
      </c>
      <c r="P231">
        <v>0</v>
      </c>
      <c r="Q231">
        <v>1</v>
      </c>
    </row>
    <row r="232" spans="4:17" x14ac:dyDescent="0.25">
      <c r="D232" s="378" t="s">
        <v>680</v>
      </c>
      <c r="E232" s="378" t="s">
        <v>711</v>
      </c>
      <c r="F232" s="389" t="s">
        <v>732</v>
      </c>
      <c r="H232" s="218">
        <v>229</v>
      </c>
      <c r="I232" s="395">
        <v>1</v>
      </c>
      <c r="J232">
        <v>0</v>
      </c>
      <c r="K232">
        <v>0</v>
      </c>
      <c r="L232">
        <v>0</v>
      </c>
      <c r="M232">
        <v>1</v>
      </c>
      <c r="N232">
        <v>0</v>
      </c>
      <c r="O232">
        <v>1</v>
      </c>
      <c r="P232">
        <v>0</v>
      </c>
      <c r="Q232">
        <v>1</v>
      </c>
    </row>
    <row r="233" spans="4:17" x14ac:dyDescent="0.25">
      <c r="D233" s="378" t="s">
        <v>681</v>
      </c>
      <c r="E233" s="378" t="s">
        <v>711</v>
      </c>
      <c r="F233" s="389" t="s">
        <v>728</v>
      </c>
      <c r="H233" s="218">
        <v>230</v>
      </c>
      <c r="I233" s="395">
        <v>1</v>
      </c>
      <c r="J233">
        <v>1</v>
      </c>
      <c r="K233">
        <v>0</v>
      </c>
      <c r="L233">
        <v>0</v>
      </c>
      <c r="M233">
        <v>1</v>
      </c>
      <c r="N233">
        <v>0</v>
      </c>
      <c r="O233">
        <v>1</v>
      </c>
      <c r="P233">
        <v>0</v>
      </c>
      <c r="Q233">
        <v>1</v>
      </c>
    </row>
    <row r="234" spans="4:17" x14ac:dyDescent="0.25">
      <c r="D234" s="378" t="s">
        <v>681</v>
      </c>
      <c r="E234" s="378" t="s">
        <v>686</v>
      </c>
      <c r="F234" s="389" t="s">
        <v>729</v>
      </c>
      <c r="H234" s="218">
        <v>231</v>
      </c>
      <c r="I234" s="395">
        <v>1</v>
      </c>
      <c r="J234">
        <v>1</v>
      </c>
      <c r="K234">
        <v>0</v>
      </c>
      <c r="L234">
        <v>0</v>
      </c>
      <c r="M234">
        <v>1</v>
      </c>
      <c r="N234">
        <v>0</v>
      </c>
      <c r="O234">
        <v>1</v>
      </c>
      <c r="P234">
        <v>0</v>
      </c>
      <c r="Q234">
        <v>1</v>
      </c>
    </row>
    <row r="235" spans="4:17" x14ac:dyDescent="0.25">
      <c r="D235" s="378" t="s">
        <v>681</v>
      </c>
      <c r="E235" s="378" t="s">
        <v>692</v>
      </c>
      <c r="F235" s="389" t="s">
        <v>729</v>
      </c>
      <c r="H235" s="218">
        <v>232</v>
      </c>
      <c r="I235" s="395">
        <v>1</v>
      </c>
      <c r="J235">
        <v>1</v>
      </c>
      <c r="K235">
        <v>0</v>
      </c>
      <c r="L235">
        <v>0</v>
      </c>
      <c r="M235">
        <v>1</v>
      </c>
      <c r="N235">
        <v>0</v>
      </c>
      <c r="O235">
        <v>1</v>
      </c>
      <c r="P235">
        <v>0</v>
      </c>
      <c r="Q235">
        <v>1</v>
      </c>
    </row>
    <row r="236" spans="4:17" x14ac:dyDescent="0.25">
      <c r="D236" s="378" t="s">
        <v>681</v>
      </c>
      <c r="E236" s="378" t="s">
        <v>697</v>
      </c>
      <c r="F236" s="389" t="s">
        <v>729</v>
      </c>
      <c r="H236" s="218">
        <v>233</v>
      </c>
      <c r="I236" s="395">
        <v>1</v>
      </c>
      <c r="J236">
        <v>1</v>
      </c>
      <c r="K236">
        <v>0</v>
      </c>
      <c r="L236">
        <v>0</v>
      </c>
      <c r="M236">
        <v>1</v>
      </c>
      <c r="N236">
        <v>0</v>
      </c>
      <c r="O236">
        <v>1</v>
      </c>
      <c r="P236">
        <v>0</v>
      </c>
      <c r="Q236">
        <v>1</v>
      </c>
    </row>
    <row r="237" spans="4:17" x14ac:dyDescent="0.25">
      <c r="D237" s="378" t="s">
        <v>681</v>
      </c>
      <c r="E237" s="378" t="s">
        <v>711</v>
      </c>
      <c r="F237" s="389" t="s">
        <v>729</v>
      </c>
      <c r="H237" s="218">
        <v>234</v>
      </c>
      <c r="I237" s="395">
        <v>1</v>
      </c>
      <c r="J237">
        <v>1</v>
      </c>
      <c r="K237">
        <v>0</v>
      </c>
      <c r="L237">
        <v>0</v>
      </c>
      <c r="M237">
        <v>1</v>
      </c>
      <c r="N237">
        <v>0</v>
      </c>
      <c r="O237">
        <v>1</v>
      </c>
      <c r="P237">
        <v>0</v>
      </c>
      <c r="Q237">
        <v>1</v>
      </c>
    </row>
    <row r="238" spans="4:17" x14ac:dyDescent="0.25">
      <c r="D238" s="378" t="s">
        <v>681</v>
      </c>
      <c r="E238" s="378" t="s">
        <v>697</v>
      </c>
      <c r="F238" s="389" t="s">
        <v>730</v>
      </c>
      <c r="H238" s="218">
        <v>235</v>
      </c>
      <c r="I238" s="395">
        <v>1</v>
      </c>
      <c r="J238">
        <v>1</v>
      </c>
      <c r="K238">
        <v>0</v>
      </c>
      <c r="L238">
        <v>0</v>
      </c>
      <c r="M238">
        <v>1</v>
      </c>
      <c r="N238">
        <v>0</v>
      </c>
      <c r="O238">
        <v>1</v>
      </c>
      <c r="P238">
        <v>0</v>
      </c>
      <c r="Q238">
        <v>1</v>
      </c>
    </row>
    <row r="239" spans="4:17" x14ac:dyDescent="0.25">
      <c r="D239" s="378" t="s">
        <v>681</v>
      </c>
      <c r="E239" s="378" t="s">
        <v>711</v>
      </c>
      <c r="F239" s="389" t="s">
        <v>730</v>
      </c>
      <c r="H239" s="218">
        <v>236</v>
      </c>
      <c r="I239" s="395">
        <v>1</v>
      </c>
      <c r="J239">
        <v>1</v>
      </c>
      <c r="K239">
        <v>0</v>
      </c>
      <c r="L239">
        <v>0</v>
      </c>
      <c r="M239">
        <v>1</v>
      </c>
      <c r="N239">
        <v>0</v>
      </c>
      <c r="O239">
        <v>1</v>
      </c>
      <c r="P239">
        <v>0</v>
      </c>
      <c r="Q239">
        <v>1</v>
      </c>
    </row>
    <row r="240" spans="4:17" x14ac:dyDescent="0.25">
      <c r="D240" s="378" t="s">
        <v>681</v>
      </c>
      <c r="E240" s="378" t="s">
        <v>685</v>
      </c>
      <c r="F240" s="389" t="s">
        <v>731</v>
      </c>
      <c r="H240" s="218">
        <v>237</v>
      </c>
      <c r="I240" s="395">
        <v>1</v>
      </c>
      <c r="J240">
        <v>0</v>
      </c>
      <c r="K240">
        <v>0</v>
      </c>
      <c r="L240">
        <v>0</v>
      </c>
      <c r="M240">
        <v>1</v>
      </c>
      <c r="N240">
        <v>0</v>
      </c>
      <c r="O240">
        <v>1</v>
      </c>
      <c r="P240">
        <v>0</v>
      </c>
      <c r="Q240">
        <v>1</v>
      </c>
    </row>
    <row r="241" spans="4:17" x14ac:dyDescent="0.25">
      <c r="D241" s="378" t="s">
        <v>681</v>
      </c>
      <c r="E241" s="378" t="s">
        <v>687</v>
      </c>
      <c r="F241" s="389" t="s">
        <v>731</v>
      </c>
      <c r="H241" s="218">
        <v>238</v>
      </c>
      <c r="I241" s="395">
        <v>1</v>
      </c>
      <c r="J241">
        <v>0</v>
      </c>
      <c r="K241">
        <v>0</v>
      </c>
      <c r="L241">
        <v>0</v>
      </c>
      <c r="M241">
        <v>1</v>
      </c>
      <c r="N241">
        <v>0</v>
      </c>
      <c r="O241">
        <v>1</v>
      </c>
      <c r="P241">
        <v>0</v>
      </c>
      <c r="Q241">
        <v>1</v>
      </c>
    </row>
    <row r="242" spans="4:17" x14ac:dyDescent="0.25">
      <c r="D242" s="378" t="s">
        <v>681</v>
      </c>
      <c r="E242" s="378" t="s">
        <v>697</v>
      </c>
      <c r="F242" s="389" t="s">
        <v>731</v>
      </c>
      <c r="H242" s="218">
        <v>239</v>
      </c>
      <c r="I242" s="395">
        <v>1</v>
      </c>
      <c r="J242">
        <v>0</v>
      </c>
      <c r="K242">
        <v>0</v>
      </c>
      <c r="L242">
        <v>0</v>
      </c>
      <c r="M242">
        <v>1</v>
      </c>
      <c r="N242">
        <v>0</v>
      </c>
      <c r="O242">
        <v>1</v>
      </c>
      <c r="P242">
        <v>0</v>
      </c>
      <c r="Q242">
        <v>1</v>
      </c>
    </row>
    <row r="243" spans="4:17" x14ac:dyDescent="0.25">
      <c r="D243" s="378" t="s">
        <v>681</v>
      </c>
      <c r="E243" s="378" t="s">
        <v>685</v>
      </c>
      <c r="F243" s="389" t="s">
        <v>733</v>
      </c>
      <c r="H243" s="218">
        <v>240</v>
      </c>
      <c r="I243" s="395">
        <v>1</v>
      </c>
      <c r="J243">
        <v>0</v>
      </c>
      <c r="K243">
        <v>0</v>
      </c>
      <c r="L243">
        <v>0</v>
      </c>
      <c r="M243">
        <v>1</v>
      </c>
      <c r="N243">
        <v>0</v>
      </c>
      <c r="O243">
        <v>1</v>
      </c>
      <c r="P243">
        <v>0</v>
      </c>
      <c r="Q243">
        <v>1</v>
      </c>
    </row>
    <row r="244" spans="4:17" x14ac:dyDescent="0.25">
      <c r="D244" s="378" t="s">
        <v>681</v>
      </c>
      <c r="E244" s="378" t="s">
        <v>690</v>
      </c>
      <c r="F244" s="389" t="s">
        <v>733</v>
      </c>
      <c r="H244" s="218">
        <v>241</v>
      </c>
      <c r="I244" s="395">
        <v>1</v>
      </c>
      <c r="J244">
        <v>0</v>
      </c>
      <c r="K244">
        <v>0</v>
      </c>
      <c r="L244">
        <v>0</v>
      </c>
      <c r="M244">
        <v>1</v>
      </c>
      <c r="N244">
        <v>0</v>
      </c>
      <c r="O244">
        <v>1</v>
      </c>
      <c r="P244">
        <v>0</v>
      </c>
      <c r="Q244">
        <v>1</v>
      </c>
    </row>
    <row r="245" spans="4:17" x14ac:dyDescent="0.25">
      <c r="D245" s="378" t="s">
        <v>681</v>
      </c>
      <c r="E245" s="378" t="s">
        <v>697</v>
      </c>
      <c r="F245" s="389" t="s">
        <v>733</v>
      </c>
      <c r="H245" s="218">
        <v>242</v>
      </c>
      <c r="I245" s="395">
        <v>1</v>
      </c>
      <c r="J245">
        <v>0</v>
      </c>
      <c r="K245">
        <v>0</v>
      </c>
      <c r="L245">
        <v>0</v>
      </c>
      <c r="M245">
        <v>1</v>
      </c>
      <c r="N245">
        <v>0</v>
      </c>
      <c r="O245">
        <v>1</v>
      </c>
      <c r="P245">
        <v>0</v>
      </c>
      <c r="Q245">
        <v>1</v>
      </c>
    </row>
    <row r="246" spans="4:17" x14ac:dyDescent="0.25">
      <c r="D246" s="378" t="s">
        <v>681</v>
      </c>
      <c r="E246" s="378" t="s">
        <v>711</v>
      </c>
      <c r="F246" s="389" t="s">
        <v>733</v>
      </c>
      <c r="H246" s="218">
        <v>243</v>
      </c>
      <c r="I246" s="395">
        <v>1</v>
      </c>
      <c r="J246">
        <v>0</v>
      </c>
      <c r="K246">
        <v>0</v>
      </c>
      <c r="L246">
        <v>0</v>
      </c>
      <c r="M246">
        <v>1</v>
      </c>
      <c r="N246">
        <v>0</v>
      </c>
      <c r="O246">
        <v>1</v>
      </c>
      <c r="P246">
        <v>0</v>
      </c>
      <c r="Q246">
        <v>1</v>
      </c>
    </row>
    <row r="247" spans="4:17" x14ac:dyDescent="0.25">
      <c r="D247" s="378" t="s">
        <v>681</v>
      </c>
      <c r="E247" s="378" t="s">
        <v>714</v>
      </c>
      <c r="F247" s="389" t="s">
        <v>733</v>
      </c>
      <c r="H247" s="218">
        <v>244</v>
      </c>
      <c r="I247" s="395">
        <v>1</v>
      </c>
      <c r="J247">
        <v>0</v>
      </c>
      <c r="K247">
        <v>0</v>
      </c>
      <c r="L247">
        <v>0</v>
      </c>
      <c r="M247">
        <v>1</v>
      </c>
      <c r="N247">
        <v>0</v>
      </c>
      <c r="O247">
        <v>1</v>
      </c>
      <c r="P247">
        <v>0</v>
      </c>
      <c r="Q247">
        <v>1</v>
      </c>
    </row>
    <row r="248" spans="4:17" x14ac:dyDescent="0.25">
      <c r="D248" s="378" t="s">
        <v>681</v>
      </c>
      <c r="E248" s="378" t="s">
        <v>697</v>
      </c>
      <c r="F248" s="389" t="s">
        <v>732</v>
      </c>
      <c r="H248" s="218">
        <v>245</v>
      </c>
      <c r="I248" s="395">
        <v>1</v>
      </c>
      <c r="J248">
        <v>0</v>
      </c>
      <c r="K248">
        <v>0</v>
      </c>
      <c r="L248">
        <v>0</v>
      </c>
      <c r="M248">
        <v>1</v>
      </c>
      <c r="N248">
        <v>0</v>
      </c>
      <c r="O248">
        <v>1</v>
      </c>
      <c r="P248">
        <v>0</v>
      </c>
      <c r="Q248">
        <v>1</v>
      </c>
    </row>
    <row r="249" spans="4:17" x14ac:dyDescent="0.25">
      <c r="D249" s="378" t="s">
        <v>681</v>
      </c>
      <c r="E249" s="378" t="s">
        <v>711</v>
      </c>
      <c r="F249" s="389" t="s">
        <v>732</v>
      </c>
      <c r="H249" s="218">
        <v>246</v>
      </c>
      <c r="I249" s="395">
        <v>1</v>
      </c>
      <c r="J249">
        <v>0</v>
      </c>
      <c r="K249">
        <v>0</v>
      </c>
      <c r="L249">
        <v>0</v>
      </c>
      <c r="M249">
        <v>1</v>
      </c>
      <c r="N249">
        <v>0</v>
      </c>
      <c r="O249">
        <v>1</v>
      </c>
      <c r="P249">
        <v>0</v>
      </c>
      <c r="Q249">
        <v>1</v>
      </c>
    </row>
    <row r="250" spans="4:17" x14ac:dyDescent="0.25">
      <c r="D250" s="393" t="s">
        <v>681</v>
      </c>
      <c r="E250" s="393" t="s">
        <v>721</v>
      </c>
      <c r="F250" s="394" t="s">
        <v>732</v>
      </c>
      <c r="H250" s="222">
        <v>247</v>
      </c>
      <c r="I250" s="395">
        <v>1</v>
      </c>
      <c r="J250">
        <v>0</v>
      </c>
      <c r="K250">
        <v>0</v>
      </c>
      <c r="L250">
        <v>0</v>
      </c>
      <c r="M250">
        <v>1</v>
      </c>
      <c r="N250">
        <v>0</v>
      </c>
      <c r="O250">
        <v>1</v>
      </c>
      <c r="P250">
        <v>0</v>
      </c>
      <c r="Q250">
        <v>1</v>
      </c>
    </row>
  </sheetData>
  <pageMargins left="0.7" right="0.7" top="0.75" bottom="0.75" header="0.3" footer="0.3"/>
  <pageSetup paperSize="9" orientation="portrait" verticalDpi="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49"/>
  <sheetViews>
    <sheetView workbookViewId="0">
      <selection activeCell="P49" sqref="P49"/>
    </sheetView>
  </sheetViews>
  <sheetFormatPr defaultRowHeight="13.2" x14ac:dyDescent="0.25"/>
  <cols>
    <col min="1" max="1" width="16.5546875" customWidth="1"/>
    <col min="9" max="9" width="18.5546875" customWidth="1"/>
  </cols>
  <sheetData>
    <row r="1" spans="1:23" x14ac:dyDescent="0.25">
      <c r="A1" s="30" t="s">
        <v>398</v>
      </c>
      <c r="B1" s="30" t="s">
        <v>399</v>
      </c>
    </row>
    <row r="2" spans="1:23" x14ac:dyDescent="0.25">
      <c r="A2" s="30" t="s">
        <v>400</v>
      </c>
    </row>
    <row r="4" spans="1:23" x14ac:dyDescent="0.25">
      <c r="A4" s="30" t="s">
        <v>394</v>
      </c>
      <c r="I4" s="30" t="s">
        <v>397</v>
      </c>
      <c r="Q4" s="30" t="s">
        <v>401</v>
      </c>
    </row>
    <row r="5" spans="1:23" x14ac:dyDescent="0.25">
      <c r="B5" s="81" t="s">
        <v>164</v>
      </c>
      <c r="C5" s="81" t="s">
        <v>232</v>
      </c>
      <c r="D5" s="81" t="s">
        <v>162</v>
      </c>
      <c r="E5" s="81" t="s">
        <v>165</v>
      </c>
      <c r="F5" s="81" t="s">
        <v>161</v>
      </c>
      <c r="G5" s="81" t="s">
        <v>163</v>
      </c>
      <c r="J5" s="81" t="s">
        <v>164</v>
      </c>
      <c r="K5" s="81" t="s">
        <v>232</v>
      </c>
      <c r="L5" s="81" t="s">
        <v>162</v>
      </c>
      <c r="M5" s="81" t="s">
        <v>165</v>
      </c>
      <c r="N5" s="81" t="s">
        <v>161</v>
      </c>
      <c r="O5" s="81" t="s">
        <v>163</v>
      </c>
    </row>
    <row r="6" spans="1:23" x14ac:dyDescent="0.25">
      <c r="A6" s="200" t="s">
        <v>1</v>
      </c>
      <c r="B6" s="288">
        <v>1</v>
      </c>
      <c r="C6" s="288">
        <v>1</v>
      </c>
      <c r="D6" s="288">
        <v>1</v>
      </c>
      <c r="E6" s="288">
        <v>1</v>
      </c>
      <c r="F6" s="288">
        <v>1</v>
      </c>
      <c r="G6" s="288">
        <v>1</v>
      </c>
      <c r="I6" s="200" t="s">
        <v>1</v>
      </c>
      <c r="J6" s="288">
        <v>1</v>
      </c>
      <c r="K6" s="288">
        <v>1</v>
      </c>
      <c r="L6" s="288">
        <v>1</v>
      </c>
      <c r="M6" s="288">
        <v>1</v>
      </c>
      <c r="N6" s="288">
        <v>1</v>
      </c>
      <c r="O6" s="288">
        <v>1</v>
      </c>
      <c r="Q6" s="30" t="s">
        <v>402</v>
      </c>
    </row>
    <row r="7" spans="1:23" x14ac:dyDescent="0.25">
      <c r="A7" s="191" t="s">
        <v>218</v>
      </c>
      <c r="B7" s="288">
        <v>1</v>
      </c>
      <c r="C7" s="288">
        <v>1</v>
      </c>
      <c r="D7" s="288">
        <v>1</v>
      </c>
      <c r="E7" s="288">
        <v>1</v>
      </c>
      <c r="F7" s="288">
        <v>1</v>
      </c>
      <c r="G7" s="288">
        <v>1</v>
      </c>
      <c r="I7" s="191" t="s">
        <v>218</v>
      </c>
      <c r="J7" s="288">
        <v>1</v>
      </c>
      <c r="K7" s="288">
        <v>1</v>
      </c>
      <c r="L7" s="288">
        <v>1</v>
      </c>
      <c r="M7" s="288">
        <v>1</v>
      </c>
      <c r="N7" s="288">
        <v>1</v>
      </c>
      <c r="O7" s="288">
        <v>1</v>
      </c>
      <c r="Q7" s="11"/>
      <c r="R7" s="42" t="s">
        <v>164</v>
      </c>
      <c r="S7" s="42" t="s">
        <v>232</v>
      </c>
      <c r="T7" s="42" t="s">
        <v>162</v>
      </c>
      <c r="U7" s="42" t="s">
        <v>165</v>
      </c>
      <c r="V7" s="42" t="s">
        <v>161</v>
      </c>
      <c r="W7" s="42" t="s">
        <v>163</v>
      </c>
    </row>
    <row r="8" spans="1:23" x14ac:dyDescent="0.25">
      <c r="A8" s="201" t="s">
        <v>537</v>
      </c>
      <c r="B8" s="288">
        <v>1</v>
      </c>
      <c r="C8" s="288">
        <v>1</v>
      </c>
      <c r="D8" s="288">
        <v>1</v>
      </c>
      <c r="E8" s="288">
        <v>1</v>
      </c>
      <c r="F8" s="288">
        <v>1</v>
      </c>
      <c r="G8" s="288">
        <v>1</v>
      </c>
      <c r="I8" s="201" t="s">
        <v>537</v>
      </c>
      <c r="J8" s="288">
        <v>1</v>
      </c>
      <c r="K8" s="288">
        <v>1</v>
      </c>
      <c r="L8" s="288">
        <v>1</v>
      </c>
      <c r="M8" s="288">
        <v>1</v>
      </c>
      <c r="N8" s="288">
        <v>1</v>
      </c>
      <c r="O8" s="288">
        <v>1</v>
      </c>
      <c r="Q8" s="57" t="s">
        <v>182</v>
      </c>
      <c r="R8" s="42">
        <v>1</v>
      </c>
      <c r="S8" s="42">
        <v>667348</v>
      </c>
      <c r="T8" s="42">
        <v>1</v>
      </c>
      <c r="U8" s="42">
        <v>1</v>
      </c>
      <c r="V8" s="42">
        <v>1</v>
      </c>
      <c r="W8" s="42">
        <v>1</v>
      </c>
    </row>
    <row r="9" spans="1:23" x14ac:dyDescent="0.25">
      <c r="A9" s="191" t="s">
        <v>2</v>
      </c>
      <c r="B9" s="288">
        <v>1</v>
      </c>
      <c r="C9" s="288">
        <v>1</v>
      </c>
      <c r="D9" s="288">
        <v>1</v>
      </c>
      <c r="E9" s="288">
        <v>1</v>
      </c>
      <c r="F9" s="288">
        <v>1</v>
      </c>
      <c r="G9" s="288">
        <v>1</v>
      </c>
      <c r="I9" s="191" t="s">
        <v>2</v>
      </c>
      <c r="J9" s="288">
        <v>1</v>
      </c>
      <c r="K9" s="288">
        <v>1</v>
      </c>
      <c r="L9" s="288">
        <v>1</v>
      </c>
      <c r="M9" s="288">
        <v>1</v>
      </c>
      <c r="N9" s="288">
        <v>1</v>
      </c>
      <c r="O9" s="288">
        <v>1</v>
      </c>
      <c r="Q9" s="57" t="s">
        <v>395</v>
      </c>
      <c r="R9" s="42">
        <v>1</v>
      </c>
      <c r="S9" s="42">
        <v>1333745</v>
      </c>
      <c r="T9" s="42">
        <v>1</v>
      </c>
      <c r="U9" s="42">
        <v>1</v>
      </c>
      <c r="V9" s="42">
        <v>1</v>
      </c>
      <c r="W9" s="42">
        <v>1</v>
      </c>
    </row>
    <row r="10" spans="1:23" x14ac:dyDescent="0.25">
      <c r="A10" s="191" t="s">
        <v>538</v>
      </c>
      <c r="B10" s="288">
        <v>1</v>
      </c>
      <c r="C10" s="288">
        <v>1</v>
      </c>
      <c r="D10" s="288">
        <v>1</v>
      </c>
      <c r="E10" s="288">
        <v>1</v>
      </c>
      <c r="F10" s="288">
        <v>1</v>
      </c>
      <c r="G10" s="288">
        <v>1</v>
      </c>
      <c r="I10" s="191" t="s">
        <v>538</v>
      </c>
      <c r="J10" s="288">
        <v>1</v>
      </c>
      <c r="K10" s="288">
        <v>1</v>
      </c>
      <c r="L10" s="288">
        <v>1</v>
      </c>
      <c r="M10" s="288">
        <v>1</v>
      </c>
      <c r="N10" s="288">
        <v>1</v>
      </c>
      <c r="O10" s="288">
        <v>1</v>
      </c>
      <c r="Q10" s="57" t="s">
        <v>396</v>
      </c>
      <c r="R10" s="42">
        <v>1</v>
      </c>
      <c r="S10" s="42">
        <v>354200</v>
      </c>
      <c r="T10" s="42">
        <v>1</v>
      </c>
      <c r="U10" s="42">
        <v>1</v>
      </c>
      <c r="V10" s="42">
        <v>1</v>
      </c>
      <c r="W10" s="42">
        <v>1</v>
      </c>
    </row>
    <row r="11" spans="1:23" x14ac:dyDescent="0.25">
      <c r="A11" s="201" t="s">
        <v>94</v>
      </c>
      <c r="B11" s="288">
        <v>1</v>
      </c>
      <c r="C11" s="288">
        <v>1</v>
      </c>
      <c r="D11" s="288">
        <v>1</v>
      </c>
      <c r="E11" s="288">
        <v>1</v>
      </c>
      <c r="F11" s="288">
        <v>1</v>
      </c>
      <c r="G11" s="288">
        <v>1</v>
      </c>
      <c r="I11" s="201" t="s">
        <v>94</v>
      </c>
      <c r="J11" s="288">
        <v>1</v>
      </c>
      <c r="K11" s="288">
        <v>1</v>
      </c>
      <c r="L11" s="288">
        <v>1</v>
      </c>
      <c r="M11" s="288">
        <v>1</v>
      </c>
      <c r="N11" s="288">
        <v>1</v>
      </c>
      <c r="O11" s="288">
        <v>1</v>
      </c>
    </row>
    <row r="12" spans="1:23" x14ac:dyDescent="0.25">
      <c r="A12" s="201" t="s">
        <v>221</v>
      </c>
      <c r="B12" s="288">
        <v>1</v>
      </c>
      <c r="C12" s="288">
        <v>1</v>
      </c>
      <c r="D12" s="288">
        <v>1</v>
      </c>
      <c r="E12" s="288">
        <v>1</v>
      </c>
      <c r="F12" s="288">
        <v>1</v>
      </c>
      <c r="G12" s="288">
        <v>1</v>
      </c>
      <c r="I12" s="201" t="s">
        <v>221</v>
      </c>
      <c r="J12" s="288">
        <v>1</v>
      </c>
      <c r="K12" s="288">
        <v>1</v>
      </c>
      <c r="L12" s="288">
        <v>1</v>
      </c>
      <c r="M12" s="288">
        <v>1</v>
      </c>
      <c r="N12" s="288">
        <v>1</v>
      </c>
      <c r="O12" s="288">
        <v>1</v>
      </c>
    </row>
    <row r="13" spans="1:23" x14ac:dyDescent="0.25">
      <c r="A13" s="201" t="s">
        <v>220</v>
      </c>
      <c r="B13" s="288">
        <v>1</v>
      </c>
      <c r="C13" s="288">
        <v>1</v>
      </c>
      <c r="D13" s="288">
        <v>1</v>
      </c>
      <c r="E13" s="288">
        <v>1</v>
      </c>
      <c r="F13" s="288">
        <v>1</v>
      </c>
      <c r="G13" s="288">
        <v>1</v>
      </c>
      <c r="I13" s="201" t="s">
        <v>220</v>
      </c>
      <c r="J13" s="288">
        <v>1</v>
      </c>
      <c r="K13" s="288">
        <v>1</v>
      </c>
      <c r="L13" s="288">
        <v>1</v>
      </c>
      <c r="M13" s="288">
        <v>1</v>
      </c>
      <c r="N13" s="288">
        <v>1</v>
      </c>
      <c r="O13" s="288">
        <v>1</v>
      </c>
      <c r="Q13" s="30" t="s">
        <v>403</v>
      </c>
    </row>
    <row r="14" spans="1:23" x14ac:dyDescent="0.25">
      <c r="A14" s="201" t="s">
        <v>222</v>
      </c>
      <c r="B14" s="288">
        <v>1</v>
      </c>
      <c r="C14" s="288">
        <v>1</v>
      </c>
      <c r="D14" s="288">
        <v>1</v>
      </c>
      <c r="E14" s="288">
        <v>1</v>
      </c>
      <c r="F14" s="288">
        <v>1</v>
      </c>
      <c r="G14" s="288">
        <v>1</v>
      </c>
      <c r="I14" s="201" t="s">
        <v>222</v>
      </c>
      <c r="J14" s="288">
        <v>1</v>
      </c>
      <c r="K14" s="288">
        <v>1</v>
      </c>
      <c r="L14" s="288">
        <v>1</v>
      </c>
      <c r="M14" s="288">
        <v>1</v>
      </c>
      <c r="N14" s="288">
        <v>1</v>
      </c>
      <c r="O14" s="288">
        <v>1</v>
      </c>
      <c r="Q14" s="11"/>
      <c r="R14" s="42" t="s">
        <v>164</v>
      </c>
      <c r="S14" s="42" t="s">
        <v>232</v>
      </c>
      <c r="T14" s="42" t="s">
        <v>162</v>
      </c>
      <c r="U14" s="42" t="s">
        <v>165</v>
      </c>
      <c r="V14" s="42" t="s">
        <v>161</v>
      </c>
      <c r="W14" s="42" t="s">
        <v>163</v>
      </c>
    </row>
    <row r="15" spans="1:23" x14ac:dyDescent="0.25">
      <c r="A15" s="191" t="s">
        <v>223</v>
      </c>
      <c r="B15" s="288">
        <v>1</v>
      </c>
      <c r="C15" s="288">
        <v>1</v>
      </c>
      <c r="D15" s="288">
        <v>1</v>
      </c>
      <c r="E15" s="288">
        <v>1</v>
      </c>
      <c r="F15" s="288">
        <v>1</v>
      </c>
      <c r="G15" s="288">
        <v>1</v>
      </c>
      <c r="I15" s="191" t="s">
        <v>223</v>
      </c>
      <c r="J15" s="288">
        <v>1</v>
      </c>
      <c r="K15" s="288">
        <v>1</v>
      </c>
      <c r="L15" s="288">
        <v>1</v>
      </c>
      <c r="M15" s="288">
        <v>1</v>
      </c>
      <c r="N15" s="288">
        <v>1</v>
      </c>
      <c r="O15" s="288">
        <v>1</v>
      </c>
      <c r="Q15" s="57" t="s">
        <v>182</v>
      </c>
      <c r="R15" s="42">
        <v>1</v>
      </c>
      <c r="S15" s="42">
        <v>167440</v>
      </c>
      <c r="T15" s="42">
        <v>1</v>
      </c>
      <c r="U15" s="42">
        <v>1</v>
      </c>
      <c r="V15" s="42">
        <v>1</v>
      </c>
      <c r="W15" s="42">
        <v>1</v>
      </c>
    </row>
    <row r="16" spans="1:23" x14ac:dyDescent="0.25">
      <c r="A16" s="201" t="s">
        <v>539</v>
      </c>
      <c r="B16" s="288">
        <v>1</v>
      </c>
      <c r="C16" s="288">
        <v>1</v>
      </c>
      <c r="D16" s="288">
        <v>1</v>
      </c>
      <c r="E16" s="288">
        <v>1</v>
      </c>
      <c r="F16" s="288">
        <v>1</v>
      </c>
      <c r="G16" s="288">
        <v>1</v>
      </c>
      <c r="I16" s="201" t="s">
        <v>539</v>
      </c>
      <c r="J16" s="288">
        <v>1</v>
      </c>
      <c r="K16" s="288">
        <v>1</v>
      </c>
      <c r="L16" s="288">
        <v>1</v>
      </c>
      <c r="M16" s="288">
        <v>1</v>
      </c>
      <c r="N16" s="288">
        <v>1</v>
      </c>
      <c r="O16" s="288">
        <v>1</v>
      </c>
      <c r="Q16" s="57" t="s">
        <v>395</v>
      </c>
      <c r="R16" s="42">
        <v>1</v>
      </c>
      <c r="S16" s="42">
        <v>568482</v>
      </c>
      <c r="T16" s="42">
        <v>1</v>
      </c>
      <c r="U16" s="42">
        <v>1</v>
      </c>
      <c r="V16" s="42">
        <v>1</v>
      </c>
      <c r="W16" s="42">
        <v>1</v>
      </c>
    </row>
    <row r="17" spans="1:23" x14ac:dyDescent="0.25">
      <c r="A17" s="201" t="s">
        <v>540</v>
      </c>
      <c r="B17" s="288">
        <v>1</v>
      </c>
      <c r="C17" s="288">
        <v>1</v>
      </c>
      <c r="D17" s="288">
        <v>1</v>
      </c>
      <c r="E17" s="288">
        <v>1</v>
      </c>
      <c r="F17" s="288">
        <v>1</v>
      </c>
      <c r="G17" s="288">
        <v>1</v>
      </c>
      <c r="I17" s="201" t="s">
        <v>540</v>
      </c>
      <c r="J17" s="288">
        <v>1</v>
      </c>
      <c r="K17" s="288">
        <v>1</v>
      </c>
      <c r="L17" s="288">
        <v>1</v>
      </c>
      <c r="M17" s="288">
        <v>1</v>
      </c>
      <c r="N17" s="288">
        <v>1</v>
      </c>
      <c r="O17" s="288">
        <v>1</v>
      </c>
      <c r="Q17" s="57" t="s">
        <v>396</v>
      </c>
      <c r="R17" s="42">
        <v>1</v>
      </c>
      <c r="S17" s="42">
        <v>1472600</v>
      </c>
      <c r="T17" s="42">
        <v>1</v>
      </c>
      <c r="U17" s="42">
        <v>1</v>
      </c>
      <c r="V17" s="42">
        <v>1</v>
      </c>
      <c r="W17" s="42">
        <v>1</v>
      </c>
    </row>
    <row r="18" spans="1:23" x14ac:dyDescent="0.25">
      <c r="A18" s="201" t="s">
        <v>356</v>
      </c>
      <c r="B18" s="288">
        <v>1</v>
      </c>
      <c r="C18" s="288">
        <v>531515</v>
      </c>
      <c r="D18" s="288">
        <v>1</v>
      </c>
      <c r="E18" s="288">
        <v>1</v>
      </c>
      <c r="F18" s="288">
        <v>1</v>
      </c>
      <c r="G18" s="288">
        <v>1</v>
      </c>
      <c r="I18" s="201" t="s">
        <v>356</v>
      </c>
      <c r="J18" s="288">
        <v>1</v>
      </c>
      <c r="K18" s="288">
        <v>1333745</v>
      </c>
      <c r="L18" s="288">
        <v>1</v>
      </c>
      <c r="M18" s="288">
        <v>1</v>
      </c>
      <c r="N18" s="288">
        <v>1</v>
      </c>
      <c r="O18" s="288">
        <v>1</v>
      </c>
    </row>
    <row r="19" spans="1:23" x14ac:dyDescent="0.25">
      <c r="A19" s="191" t="s">
        <v>4</v>
      </c>
      <c r="B19" s="288">
        <v>1</v>
      </c>
      <c r="C19" s="288">
        <v>531515</v>
      </c>
      <c r="D19" s="288">
        <v>1</v>
      </c>
      <c r="E19" s="288">
        <v>1</v>
      </c>
      <c r="F19" s="288">
        <v>1</v>
      </c>
      <c r="G19" s="288">
        <v>1</v>
      </c>
      <c r="I19" s="191" t="s">
        <v>4</v>
      </c>
      <c r="J19" s="288">
        <v>1</v>
      </c>
      <c r="K19" s="288">
        <v>1333745</v>
      </c>
      <c r="L19" s="288">
        <v>1</v>
      </c>
      <c r="M19" s="288">
        <v>1</v>
      </c>
      <c r="N19" s="288">
        <v>1</v>
      </c>
      <c r="O19" s="288">
        <v>1</v>
      </c>
    </row>
    <row r="20" spans="1:23" x14ac:dyDescent="0.25">
      <c r="A20" s="191" t="s">
        <v>173</v>
      </c>
      <c r="B20" s="288">
        <v>1</v>
      </c>
      <c r="C20" s="288">
        <v>1</v>
      </c>
      <c r="D20" s="288">
        <v>1</v>
      </c>
      <c r="E20" s="288">
        <v>1</v>
      </c>
      <c r="F20" s="288">
        <v>1</v>
      </c>
      <c r="G20" s="288">
        <v>1</v>
      </c>
      <c r="I20" s="191" t="s">
        <v>173</v>
      </c>
      <c r="J20" s="288">
        <v>1</v>
      </c>
      <c r="K20" s="288">
        <v>1</v>
      </c>
      <c r="L20" s="288">
        <v>1</v>
      </c>
      <c r="M20" s="288">
        <v>1</v>
      </c>
      <c r="N20" s="288">
        <v>1</v>
      </c>
      <c r="O20" s="288">
        <v>1</v>
      </c>
      <c r="Q20" s="30" t="s">
        <v>404</v>
      </c>
    </row>
    <row r="21" spans="1:23" x14ac:dyDescent="0.25">
      <c r="A21" s="191" t="s">
        <v>5</v>
      </c>
      <c r="B21" s="288">
        <v>1</v>
      </c>
      <c r="C21" s="288">
        <v>1</v>
      </c>
      <c r="D21" s="288">
        <v>1</v>
      </c>
      <c r="E21" s="288">
        <v>1</v>
      </c>
      <c r="F21" s="288">
        <v>1</v>
      </c>
      <c r="G21" s="288">
        <v>1</v>
      </c>
      <c r="I21" s="191" t="s">
        <v>5</v>
      </c>
      <c r="J21" s="288">
        <v>1</v>
      </c>
      <c r="K21" s="288">
        <v>1</v>
      </c>
      <c r="L21" s="288">
        <v>1</v>
      </c>
      <c r="M21" s="288">
        <v>1</v>
      </c>
      <c r="N21" s="288">
        <v>1</v>
      </c>
      <c r="O21" s="288">
        <v>1</v>
      </c>
      <c r="Q21" s="11"/>
      <c r="R21" s="42" t="s">
        <v>164</v>
      </c>
      <c r="S21" s="42" t="s">
        <v>232</v>
      </c>
      <c r="T21" s="42" t="s">
        <v>162</v>
      </c>
      <c r="U21" s="42" t="s">
        <v>165</v>
      </c>
      <c r="V21" s="42" t="s">
        <v>161</v>
      </c>
      <c r="W21" s="42" t="s">
        <v>163</v>
      </c>
    </row>
    <row r="22" spans="1:23" x14ac:dyDescent="0.25">
      <c r="A22" s="191" t="s">
        <v>6</v>
      </c>
      <c r="B22" s="288">
        <v>1</v>
      </c>
      <c r="C22" s="288">
        <v>1</v>
      </c>
      <c r="D22" s="288">
        <v>1</v>
      </c>
      <c r="E22" s="288">
        <v>1</v>
      </c>
      <c r="F22" s="288">
        <v>1</v>
      </c>
      <c r="G22" s="288">
        <v>1</v>
      </c>
      <c r="I22" s="191" t="s">
        <v>6</v>
      </c>
      <c r="J22" s="288">
        <v>1</v>
      </c>
      <c r="K22" s="288">
        <v>1</v>
      </c>
      <c r="L22" s="288">
        <v>1</v>
      </c>
      <c r="M22" s="288">
        <v>1</v>
      </c>
      <c r="N22" s="288">
        <v>1</v>
      </c>
      <c r="O22" s="288">
        <v>1</v>
      </c>
      <c r="Q22" s="57" t="s">
        <v>182</v>
      </c>
      <c r="R22" s="42">
        <v>1</v>
      </c>
      <c r="S22" s="42">
        <v>407708</v>
      </c>
      <c r="T22" s="42">
        <v>1</v>
      </c>
      <c r="U22" s="42">
        <v>1</v>
      </c>
      <c r="V22" s="42">
        <v>1</v>
      </c>
      <c r="W22" s="42">
        <v>1</v>
      </c>
    </row>
    <row r="23" spans="1:23" x14ac:dyDescent="0.25">
      <c r="A23" s="201" t="s">
        <v>541</v>
      </c>
      <c r="B23" s="288">
        <v>1</v>
      </c>
      <c r="C23" s="288">
        <v>1</v>
      </c>
      <c r="D23" s="288">
        <v>1</v>
      </c>
      <c r="E23" s="288">
        <v>1</v>
      </c>
      <c r="F23" s="288">
        <v>1</v>
      </c>
      <c r="G23" s="288">
        <v>1</v>
      </c>
      <c r="I23" s="201" t="s">
        <v>541</v>
      </c>
      <c r="J23" s="288">
        <v>1</v>
      </c>
      <c r="K23" s="288">
        <v>1</v>
      </c>
      <c r="L23" s="288">
        <v>1</v>
      </c>
      <c r="M23" s="288">
        <v>1</v>
      </c>
      <c r="N23" s="288">
        <v>1</v>
      </c>
      <c r="O23" s="288">
        <v>1</v>
      </c>
      <c r="Q23" s="57" t="s">
        <v>395</v>
      </c>
      <c r="R23" s="42">
        <v>1</v>
      </c>
      <c r="S23" s="42">
        <v>563736</v>
      </c>
      <c r="T23" s="42">
        <v>1</v>
      </c>
      <c r="U23" s="42">
        <v>1</v>
      </c>
      <c r="V23" s="42">
        <v>1</v>
      </c>
      <c r="W23" s="42">
        <v>1</v>
      </c>
    </row>
    <row r="24" spans="1:23" x14ac:dyDescent="0.25">
      <c r="A24" s="191" t="s">
        <v>224</v>
      </c>
      <c r="B24" s="288">
        <v>1</v>
      </c>
      <c r="C24" s="288">
        <v>1</v>
      </c>
      <c r="D24" s="288">
        <v>1</v>
      </c>
      <c r="E24" s="288">
        <v>1</v>
      </c>
      <c r="F24" s="288">
        <v>1</v>
      </c>
      <c r="G24" s="288">
        <v>1</v>
      </c>
      <c r="I24" s="191" t="s">
        <v>224</v>
      </c>
      <c r="J24" s="288">
        <v>1</v>
      </c>
      <c r="K24" s="288">
        <v>1</v>
      </c>
      <c r="L24" s="288">
        <v>1</v>
      </c>
      <c r="M24" s="288">
        <v>1</v>
      </c>
      <c r="N24" s="288">
        <v>1</v>
      </c>
      <c r="O24" s="288">
        <v>1</v>
      </c>
      <c r="Q24" s="57" t="s">
        <v>396</v>
      </c>
      <c r="R24" s="42">
        <v>1</v>
      </c>
      <c r="S24" s="42">
        <v>502000</v>
      </c>
      <c r="T24" s="42">
        <v>1</v>
      </c>
      <c r="U24" s="42">
        <v>1</v>
      </c>
      <c r="V24" s="42">
        <v>1</v>
      </c>
      <c r="W24" s="42">
        <v>1</v>
      </c>
    </row>
    <row r="25" spans="1:23" x14ac:dyDescent="0.25">
      <c r="A25" s="191" t="s">
        <v>7</v>
      </c>
      <c r="B25" s="288">
        <v>1</v>
      </c>
      <c r="C25" s="288">
        <v>1</v>
      </c>
      <c r="D25" s="288">
        <v>1</v>
      </c>
      <c r="E25" s="288">
        <v>1</v>
      </c>
      <c r="F25" s="288">
        <v>1</v>
      </c>
      <c r="G25" s="288">
        <v>1</v>
      </c>
      <c r="I25" s="191" t="s">
        <v>7</v>
      </c>
      <c r="J25" s="288">
        <v>1</v>
      </c>
      <c r="K25" s="288">
        <v>1</v>
      </c>
      <c r="L25" s="288">
        <v>1</v>
      </c>
      <c r="M25" s="288">
        <v>1</v>
      </c>
      <c r="N25" s="288">
        <v>1</v>
      </c>
      <c r="O25" s="288">
        <v>1</v>
      </c>
    </row>
    <row r="26" spans="1:23" x14ac:dyDescent="0.25">
      <c r="A26" s="191" t="s">
        <v>542</v>
      </c>
      <c r="B26" s="288">
        <v>1</v>
      </c>
      <c r="C26" s="288">
        <v>1</v>
      </c>
      <c r="D26" s="288">
        <v>1</v>
      </c>
      <c r="E26" s="288">
        <v>1</v>
      </c>
      <c r="F26" s="288">
        <v>1</v>
      </c>
      <c r="G26" s="288">
        <v>1</v>
      </c>
      <c r="I26" s="191" t="s">
        <v>542</v>
      </c>
      <c r="J26" s="288">
        <v>1</v>
      </c>
      <c r="K26" s="288">
        <v>1</v>
      </c>
      <c r="L26" s="288">
        <v>1</v>
      </c>
      <c r="M26" s="288">
        <v>1</v>
      </c>
      <c r="N26" s="288">
        <v>1</v>
      </c>
      <c r="O26" s="288">
        <v>1</v>
      </c>
      <c r="Q26" s="30" t="s">
        <v>405</v>
      </c>
    </row>
    <row r="27" spans="1:23" x14ac:dyDescent="0.25">
      <c r="A27" s="201" t="s">
        <v>543</v>
      </c>
      <c r="B27" s="288">
        <v>1</v>
      </c>
      <c r="C27" s="288">
        <v>1</v>
      </c>
      <c r="D27" s="288">
        <v>1</v>
      </c>
      <c r="E27" s="288">
        <v>1</v>
      </c>
      <c r="F27" s="288">
        <v>1</v>
      </c>
      <c r="G27" s="288">
        <v>1</v>
      </c>
      <c r="I27" s="201" t="s">
        <v>543</v>
      </c>
      <c r="J27" s="288">
        <v>1</v>
      </c>
      <c r="K27" s="288">
        <v>1</v>
      </c>
      <c r="L27" s="288">
        <v>1</v>
      </c>
      <c r="M27" s="288">
        <v>1</v>
      </c>
      <c r="N27" s="288">
        <v>1</v>
      </c>
      <c r="O27" s="288">
        <v>1</v>
      </c>
    </row>
    <row r="28" spans="1:23" x14ac:dyDescent="0.25">
      <c r="A28" s="191" t="s">
        <v>8</v>
      </c>
      <c r="B28" s="288">
        <v>1</v>
      </c>
      <c r="C28" s="288">
        <v>1</v>
      </c>
      <c r="D28" s="288">
        <v>1</v>
      </c>
      <c r="E28" s="288">
        <v>1</v>
      </c>
      <c r="F28" s="288">
        <v>1</v>
      </c>
      <c r="G28" s="288">
        <v>1</v>
      </c>
      <c r="I28" s="191" t="s">
        <v>8</v>
      </c>
      <c r="J28" s="288">
        <v>1</v>
      </c>
      <c r="K28" s="288">
        <v>1</v>
      </c>
      <c r="L28" s="288">
        <v>1</v>
      </c>
      <c r="M28" s="288">
        <v>1</v>
      </c>
      <c r="N28" s="288">
        <v>1</v>
      </c>
      <c r="O28" s="288">
        <v>1</v>
      </c>
    </row>
    <row r="29" spans="1:23" x14ac:dyDescent="0.25">
      <c r="A29" s="191" t="s">
        <v>9</v>
      </c>
      <c r="B29" s="288">
        <v>1</v>
      </c>
      <c r="C29" s="288">
        <v>1</v>
      </c>
      <c r="D29" s="288">
        <v>1</v>
      </c>
      <c r="E29" s="288">
        <v>1</v>
      </c>
      <c r="F29" s="288">
        <v>1</v>
      </c>
      <c r="G29" s="288">
        <v>1</v>
      </c>
      <c r="I29" s="191" t="s">
        <v>9</v>
      </c>
      <c r="J29" s="288">
        <v>1</v>
      </c>
      <c r="K29" s="288">
        <v>1</v>
      </c>
      <c r="L29" s="288">
        <v>1</v>
      </c>
      <c r="M29" s="288">
        <v>1</v>
      </c>
      <c r="N29" s="288">
        <v>1</v>
      </c>
      <c r="O29" s="288">
        <v>1</v>
      </c>
    </row>
    <row r="30" spans="1:23" x14ac:dyDescent="0.25">
      <c r="A30" s="201" t="s">
        <v>544</v>
      </c>
      <c r="B30" s="288">
        <v>1</v>
      </c>
      <c r="C30" s="288">
        <v>1</v>
      </c>
      <c r="D30" s="288">
        <v>1</v>
      </c>
      <c r="E30" s="288">
        <v>1</v>
      </c>
      <c r="F30" s="288">
        <v>1</v>
      </c>
      <c r="G30" s="288">
        <v>1</v>
      </c>
      <c r="I30" s="201" t="s">
        <v>544</v>
      </c>
      <c r="J30" s="288">
        <v>1</v>
      </c>
      <c r="K30" s="288">
        <v>1</v>
      </c>
      <c r="L30" s="288">
        <v>1</v>
      </c>
      <c r="M30" s="288">
        <v>1</v>
      </c>
      <c r="N30" s="288">
        <v>1</v>
      </c>
      <c r="O30" s="288">
        <v>1</v>
      </c>
    </row>
    <row r="31" spans="1:23" x14ac:dyDescent="0.25">
      <c r="A31" s="201" t="s">
        <v>11</v>
      </c>
      <c r="B31" s="288">
        <v>1</v>
      </c>
      <c r="C31" s="288">
        <v>1</v>
      </c>
      <c r="D31" s="288">
        <v>1</v>
      </c>
      <c r="E31" s="288">
        <v>1</v>
      </c>
      <c r="F31" s="288">
        <v>1</v>
      </c>
      <c r="G31" s="288">
        <v>1</v>
      </c>
      <c r="I31" s="201" t="s">
        <v>11</v>
      </c>
      <c r="J31" s="288">
        <v>1</v>
      </c>
      <c r="K31" s="288">
        <v>1</v>
      </c>
      <c r="L31" s="288">
        <v>1</v>
      </c>
      <c r="M31" s="288">
        <v>1</v>
      </c>
      <c r="N31" s="288">
        <v>1</v>
      </c>
      <c r="O31" s="288">
        <v>1</v>
      </c>
    </row>
    <row r="32" spans="1:23" x14ac:dyDescent="0.25">
      <c r="A32" s="201" t="s">
        <v>545</v>
      </c>
      <c r="B32" s="288">
        <v>1</v>
      </c>
      <c r="C32" s="288">
        <v>1</v>
      </c>
      <c r="D32" s="288">
        <v>1</v>
      </c>
      <c r="E32" s="288">
        <v>1</v>
      </c>
      <c r="F32" s="288">
        <v>1</v>
      </c>
      <c r="G32" s="288">
        <v>1</v>
      </c>
      <c r="I32" s="201" t="s">
        <v>545</v>
      </c>
      <c r="J32" s="288">
        <v>1</v>
      </c>
      <c r="K32" s="288">
        <v>1</v>
      </c>
      <c r="L32" s="288">
        <v>1</v>
      </c>
      <c r="M32" s="288">
        <v>1</v>
      </c>
      <c r="N32" s="288">
        <v>1</v>
      </c>
      <c r="O32" s="288">
        <v>1</v>
      </c>
    </row>
    <row r="33" spans="1:15" x14ac:dyDescent="0.25">
      <c r="A33" s="201" t="s">
        <v>226</v>
      </c>
      <c r="B33" s="288">
        <v>1</v>
      </c>
      <c r="C33" s="288">
        <v>1</v>
      </c>
      <c r="D33" s="288">
        <v>1</v>
      </c>
      <c r="E33" s="288">
        <v>1</v>
      </c>
      <c r="F33" s="288">
        <v>1</v>
      </c>
      <c r="G33" s="288">
        <v>1</v>
      </c>
      <c r="I33" s="201" t="s">
        <v>226</v>
      </c>
      <c r="J33" s="288">
        <v>1</v>
      </c>
      <c r="K33" s="288">
        <v>1</v>
      </c>
      <c r="L33" s="288">
        <v>1</v>
      </c>
      <c r="M33" s="288">
        <v>1</v>
      </c>
      <c r="N33" s="288">
        <v>1</v>
      </c>
      <c r="O33" s="288">
        <v>1</v>
      </c>
    </row>
    <row r="34" spans="1:15" x14ac:dyDescent="0.25">
      <c r="A34" s="191" t="s">
        <v>227</v>
      </c>
      <c r="B34" s="288">
        <v>1</v>
      </c>
      <c r="C34" s="288">
        <v>1</v>
      </c>
      <c r="D34" s="288">
        <v>1</v>
      </c>
      <c r="E34" s="288">
        <v>1</v>
      </c>
      <c r="F34" s="288">
        <v>1</v>
      </c>
      <c r="G34" s="288">
        <v>1</v>
      </c>
      <c r="I34" s="191" t="s">
        <v>227</v>
      </c>
      <c r="J34" s="288">
        <v>1</v>
      </c>
      <c r="K34" s="288">
        <v>1</v>
      </c>
      <c r="L34" s="288">
        <v>1</v>
      </c>
      <c r="M34" s="288">
        <v>1</v>
      </c>
      <c r="N34" s="288">
        <v>1</v>
      </c>
      <c r="O34" s="288">
        <v>1</v>
      </c>
    </row>
    <row r="35" spans="1:15" x14ac:dyDescent="0.25">
      <c r="A35" s="201" t="s">
        <v>228</v>
      </c>
      <c r="B35" s="288">
        <v>1</v>
      </c>
      <c r="C35" s="288">
        <v>1</v>
      </c>
      <c r="D35" s="288">
        <v>1</v>
      </c>
      <c r="E35" s="288">
        <v>1</v>
      </c>
      <c r="F35" s="288">
        <v>1</v>
      </c>
      <c r="G35" s="288">
        <v>1</v>
      </c>
      <c r="I35" s="201" t="s">
        <v>228</v>
      </c>
      <c r="J35" s="288">
        <v>1</v>
      </c>
      <c r="K35" s="288">
        <v>1</v>
      </c>
      <c r="L35" s="288">
        <v>1</v>
      </c>
      <c r="M35" s="288">
        <v>1</v>
      </c>
      <c r="N35" s="288">
        <v>1</v>
      </c>
      <c r="O35" s="288">
        <v>1</v>
      </c>
    </row>
    <row r="36" spans="1:15" x14ac:dyDescent="0.25">
      <c r="A36" s="191" t="s">
        <v>546</v>
      </c>
      <c r="B36" s="288">
        <v>1</v>
      </c>
      <c r="C36" s="288">
        <v>1</v>
      </c>
      <c r="D36" s="288">
        <v>1</v>
      </c>
      <c r="E36" s="288">
        <v>1</v>
      </c>
      <c r="F36" s="288">
        <v>1</v>
      </c>
      <c r="G36" s="288">
        <v>1</v>
      </c>
      <c r="I36" s="191" t="s">
        <v>546</v>
      </c>
      <c r="J36" s="288">
        <v>1</v>
      </c>
      <c r="K36" s="288">
        <v>1</v>
      </c>
      <c r="L36" s="288">
        <v>1</v>
      </c>
      <c r="M36" s="288">
        <v>1</v>
      </c>
      <c r="N36" s="288">
        <v>1</v>
      </c>
      <c r="O36" s="288">
        <v>1</v>
      </c>
    </row>
    <row r="37" spans="1:15" x14ac:dyDescent="0.25">
      <c r="A37" s="201" t="s">
        <v>230</v>
      </c>
      <c r="B37" s="288">
        <v>1</v>
      </c>
      <c r="C37" s="288">
        <v>1</v>
      </c>
      <c r="D37" s="288">
        <v>1</v>
      </c>
      <c r="E37" s="288">
        <v>1</v>
      </c>
      <c r="F37" s="288">
        <v>1</v>
      </c>
      <c r="G37" s="288">
        <v>1</v>
      </c>
      <c r="I37" s="201" t="s">
        <v>230</v>
      </c>
      <c r="J37" s="288">
        <v>1</v>
      </c>
      <c r="K37" s="288">
        <v>1</v>
      </c>
      <c r="L37" s="288">
        <v>1</v>
      </c>
      <c r="M37" s="288">
        <v>1</v>
      </c>
      <c r="N37" s="288">
        <v>1</v>
      </c>
      <c r="O37" s="288">
        <v>1</v>
      </c>
    </row>
    <row r="38" spans="1:15" x14ac:dyDescent="0.25">
      <c r="A38" s="201" t="s">
        <v>395</v>
      </c>
      <c r="B38" s="288">
        <v>1</v>
      </c>
      <c r="C38" s="288">
        <v>1</v>
      </c>
      <c r="D38" s="288">
        <v>1</v>
      </c>
      <c r="E38" s="288">
        <v>1</v>
      </c>
      <c r="F38" s="288">
        <v>1</v>
      </c>
      <c r="G38" s="288">
        <v>1</v>
      </c>
      <c r="I38" s="201" t="s">
        <v>395</v>
      </c>
      <c r="J38" s="288">
        <v>1</v>
      </c>
      <c r="K38" s="288">
        <v>1</v>
      </c>
      <c r="L38" s="288">
        <v>1</v>
      </c>
      <c r="M38" s="288">
        <v>1</v>
      </c>
      <c r="N38" s="288">
        <v>1</v>
      </c>
      <c r="O38" s="288">
        <v>1</v>
      </c>
    </row>
    <row r="39" spans="1:15" x14ac:dyDescent="0.25">
      <c r="A39" s="201" t="s">
        <v>12</v>
      </c>
      <c r="B39" s="288">
        <v>1</v>
      </c>
      <c r="C39" s="288">
        <v>1</v>
      </c>
      <c r="D39" s="288">
        <v>1</v>
      </c>
      <c r="E39" s="288">
        <v>1</v>
      </c>
      <c r="F39" s="288">
        <v>1</v>
      </c>
      <c r="G39" s="288">
        <v>1</v>
      </c>
      <c r="I39" s="201" t="s">
        <v>12</v>
      </c>
      <c r="J39" s="288">
        <v>1</v>
      </c>
      <c r="K39" s="288">
        <v>1</v>
      </c>
      <c r="L39" s="288">
        <v>1</v>
      </c>
      <c r="M39" s="288">
        <v>1</v>
      </c>
      <c r="N39" s="288">
        <v>1</v>
      </c>
      <c r="O39" s="288">
        <v>1</v>
      </c>
    </row>
    <row r="40" spans="1:15" x14ac:dyDescent="0.25">
      <c r="A40" s="201" t="s">
        <v>396</v>
      </c>
      <c r="B40" s="288">
        <v>1</v>
      </c>
      <c r="C40" s="288">
        <v>854000</v>
      </c>
      <c r="D40" s="288">
        <v>1</v>
      </c>
      <c r="E40" s="288">
        <v>1</v>
      </c>
      <c r="F40" s="288">
        <v>1</v>
      </c>
      <c r="G40" s="288">
        <v>1</v>
      </c>
      <c r="I40" s="201" t="s">
        <v>396</v>
      </c>
      <c r="J40" s="288">
        <v>1</v>
      </c>
      <c r="K40" s="288">
        <v>354200</v>
      </c>
      <c r="L40" s="288">
        <v>1</v>
      </c>
      <c r="M40" s="288">
        <v>1</v>
      </c>
      <c r="N40" s="288">
        <v>1</v>
      </c>
      <c r="O40" s="288">
        <v>1</v>
      </c>
    </row>
    <row r="41" spans="1:15" x14ac:dyDescent="0.25">
      <c r="A41" s="191" t="s">
        <v>547</v>
      </c>
      <c r="B41" s="288">
        <v>1</v>
      </c>
      <c r="C41" s="288">
        <v>854000</v>
      </c>
      <c r="D41" s="288">
        <v>1</v>
      </c>
      <c r="E41" s="288">
        <v>1</v>
      </c>
      <c r="F41" s="288">
        <v>1</v>
      </c>
      <c r="G41" s="288">
        <v>1</v>
      </c>
      <c r="I41" s="191" t="s">
        <v>547</v>
      </c>
      <c r="J41" s="288">
        <v>1</v>
      </c>
      <c r="K41" s="288">
        <v>354200</v>
      </c>
      <c r="L41" s="288">
        <v>1</v>
      </c>
      <c r="M41" s="288">
        <v>1</v>
      </c>
      <c r="N41" s="288">
        <v>1</v>
      </c>
      <c r="O41" s="288">
        <v>1</v>
      </c>
    </row>
    <row r="42" spans="1:15" x14ac:dyDescent="0.25">
      <c r="A42" s="191" t="s">
        <v>359</v>
      </c>
      <c r="B42" s="288">
        <v>1</v>
      </c>
      <c r="C42" s="288">
        <v>1</v>
      </c>
      <c r="D42" s="288">
        <v>1</v>
      </c>
      <c r="E42" s="288">
        <v>1</v>
      </c>
      <c r="F42" s="288">
        <v>1</v>
      </c>
      <c r="G42" s="288">
        <v>1</v>
      </c>
      <c r="I42" s="191" t="s">
        <v>359</v>
      </c>
      <c r="J42" s="288">
        <v>1</v>
      </c>
      <c r="K42" s="288">
        <v>1</v>
      </c>
      <c r="L42" s="288">
        <v>1</v>
      </c>
      <c r="M42" s="288">
        <v>1</v>
      </c>
      <c r="N42" s="288">
        <v>1</v>
      </c>
      <c r="O42" s="288">
        <v>1</v>
      </c>
    </row>
    <row r="43" spans="1:15" x14ac:dyDescent="0.25">
      <c r="A43" s="191" t="s">
        <v>231</v>
      </c>
      <c r="B43" s="288">
        <v>1</v>
      </c>
      <c r="C43" s="288">
        <v>1</v>
      </c>
      <c r="D43" s="288">
        <v>1</v>
      </c>
      <c r="E43" s="288">
        <v>1</v>
      </c>
      <c r="F43" s="288">
        <v>1</v>
      </c>
      <c r="G43" s="288">
        <v>1</v>
      </c>
      <c r="I43" s="191" t="s">
        <v>231</v>
      </c>
      <c r="J43" s="288">
        <v>1</v>
      </c>
      <c r="K43" s="288">
        <v>1</v>
      </c>
      <c r="L43" s="288">
        <v>1</v>
      </c>
      <c r="M43" s="288">
        <v>1</v>
      </c>
      <c r="N43" s="288">
        <v>1</v>
      </c>
      <c r="O43" s="288">
        <v>1</v>
      </c>
    </row>
    <row r="44" spans="1:15" x14ac:dyDescent="0.25">
      <c r="A44" s="191" t="s">
        <v>548</v>
      </c>
      <c r="B44" s="288">
        <v>1</v>
      </c>
      <c r="C44" s="288">
        <v>220502</v>
      </c>
      <c r="D44" s="288">
        <v>1</v>
      </c>
      <c r="E44" s="288">
        <v>1</v>
      </c>
      <c r="F44" s="288">
        <v>1</v>
      </c>
      <c r="G44" s="288">
        <v>1</v>
      </c>
      <c r="I44" s="191" t="s">
        <v>548</v>
      </c>
      <c r="J44" s="288">
        <v>1</v>
      </c>
      <c r="K44" s="288">
        <v>667348</v>
      </c>
      <c r="L44" s="288">
        <v>1</v>
      </c>
      <c r="M44" s="288">
        <v>1</v>
      </c>
      <c r="N44" s="288">
        <v>1</v>
      </c>
      <c r="O44" s="288">
        <v>1</v>
      </c>
    </row>
    <row r="45" spans="1:15" x14ac:dyDescent="0.25">
      <c r="A45" s="201" t="s">
        <v>182</v>
      </c>
      <c r="B45" s="288">
        <v>1</v>
      </c>
      <c r="C45" s="288">
        <v>1</v>
      </c>
      <c r="D45" s="288">
        <v>1</v>
      </c>
      <c r="E45" s="288">
        <v>1</v>
      </c>
      <c r="F45" s="288">
        <v>1</v>
      </c>
      <c r="G45" s="288">
        <v>1</v>
      </c>
      <c r="I45" s="201" t="s">
        <v>182</v>
      </c>
      <c r="J45" s="288">
        <v>1</v>
      </c>
      <c r="K45" s="288">
        <v>1</v>
      </c>
      <c r="L45" s="288">
        <v>1</v>
      </c>
      <c r="M45" s="288">
        <v>1</v>
      </c>
      <c r="N45" s="288">
        <v>1</v>
      </c>
      <c r="O45" s="288">
        <v>1</v>
      </c>
    </row>
    <row r="46" spans="1:15" x14ac:dyDescent="0.25">
      <c r="A46" s="191" t="s">
        <v>183</v>
      </c>
      <c r="B46" s="288">
        <v>1</v>
      </c>
      <c r="C46" s="288">
        <v>1</v>
      </c>
      <c r="D46" s="288">
        <v>1</v>
      </c>
      <c r="E46" s="288">
        <v>1</v>
      </c>
      <c r="F46" s="288">
        <v>1</v>
      </c>
      <c r="G46" s="288">
        <v>1</v>
      </c>
      <c r="I46" s="191" t="s">
        <v>183</v>
      </c>
      <c r="J46" s="288">
        <v>1</v>
      </c>
      <c r="K46" s="288">
        <v>1</v>
      </c>
      <c r="L46" s="288">
        <v>1</v>
      </c>
      <c r="M46" s="288">
        <v>1</v>
      </c>
      <c r="N46" s="288">
        <v>1</v>
      </c>
      <c r="O46" s="288">
        <v>1</v>
      </c>
    </row>
    <row r="47" spans="1:15" x14ac:dyDescent="0.25">
      <c r="A47" s="191" t="s">
        <v>549</v>
      </c>
      <c r="B47" s="288">
        <v>1</v>
      </c>
      <c r="C47" s="288">
        <v>1</v>
      </c>
      <c r="D47" s="288">
        <v>1</v>
      </c>
      <c r="E47" s="288">
        <v>1</v>
      </c>
      <c r="F47" s="288">
        <v>1</v>
      </c>
      <c r="G47" s="288">
        <v>1</v>
      </c>
      <c r="I47" s="191" t="s">
        <v>549</v>
      </c>
      <c r="J47" s="288">
        <v>1</v>
      </c>
      <c r="K47" s="288">
        <v>1</v>
      </c>
      <c r="L47" s="288">
        <v>1</v>
      </c>
      <c r="M47" s="288">
        <v>1</v>
      </c>
      <c r="N47" s="288">
        <v>1</v>
      </c>
      <c r="O47" s="288">
        <v>1</v>
      </c>
    </row>
    <row r="48" spans="1:15" x14ac:dyDescent="0.25">
      <c r="A48" s="191" t="s">
        <v>550</v>
      </c>
      <c r="B48" s="288">
        <v>1</v>
      </c>
      <c r="C48" s="288">
        <v>1</v>
      </c>
      <c r="D48" s="288">
        <v>1</v>
      </c>
      <c r="E48" s="288">
        <v>1</v>
      </c>
      <c r="F48" s="288">
        <v>1</v>
      </c>
      <c r="G48" s="288">
        <v>1</v>
      </c>
      <c r="I48" s="191" t="s">
        <v>550</v>
      </c>
      <c r="J48" s="288">
        <v>1</v>
      </c>
      <c r="K48" s="288">
        <v>1</v>
      </c>
      <c r="L48" s="288">
        <v>1</v>
      </c>
      <c r="M48" s="288">
        <v>1</v>
      </c>
      <c r="N48" s="288">
        <v>1</v>
      </c>
      <c r="O48" s="288">
        <v>1</v>
      </c>
    </row>
    <row r="49" spans="1:15" x14ac:dyDescent="0.25">
      <c r="A49" s="192" t="s">
        <v>551</v>
      </c>
      <c r="B49" s="288">
        <v>1</v>
      </c>
      <c r="C49" s="288">
        <v>1</v>
      </c>
      <c r="D49" s="288">
        <v>1</v>
      </c>
      <c r="E49" s="288">
        <v>1</v>
      </c>
      <c r="F49" s="288">
        <v>1</v>
      </c>
      <c r="G49" s="288">
        <v>1</v>
      </c>
      <c r="I49" s="192" t="s">
        <v>551</v>
      </c>
      <c r="J49" s="288">
        <v>1</v>
      </c>
      <c r="K49" s="288">
        <v>1</v>
      </c>
      <c r="L49" s="288">
        <v>1</v>
      </c>
      <c r="M49" s="288">
        <v>1</v>
      </c>
      <c r="N49" s="288">
        <v>1</v>
      </c>
      <c r="O49" s="288">
        <v>1</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L296"/>
  <sheetViews>
    <sheetView zoomScaleNormal="100" workbookViewId="0">
      <pane xSplit="4" ySplit="8" topLeftCell="AJ77" activePane="bottomRight" state="frozen"/>
      <selection pane="topRight" activeCell="E1" sqref="E1"/>
      <selection pane="bottomLeft" activeCell="A9" sqref="A9"/>
      <selection pane="bottomRight" activeCell="AJ103" sqref="AJ103"/>
    </sheetView>
  </sheetViews>
  <sheetFormatPr defaultColWidth="13.88671875" defaultRowHeight="13.2" x14ac:dyDescent="0.25"/>
  <cols>
    <col min="1" max="1" width="33.44140625" style="307" customWidth="1"/>
    <col min="2" max="2" width="26.44140625" style="307" customWidth="1"/>
    <col min="3" max="3" width="22.88671875" style="46" customWidth="1"/>
    <col min="4" max="4" width="13.88671875" style="46" customWidth="1"/>
    <col min="5" max="48" width="13.88671875" style="361"/>
    <col min="49" max="49" width="13.88671875" style="111"/>
    <col min="50" max="52" width="13.88671875" style="37"/>
    <col min="53" max="53" width="13.88671875" style="63"/>
    <col min="54" max="141" width="13.88671875" style="37"/>
    <col min="142" max="142" width="52.44140625" style="37" customWidth="1"/>
    <col min="143" max="16384" width="13.88671875" style="37"/>
  </cols>
  <sheetData>
    <row r="1" spans="1:142" x14ac:dyDescent="0.25">
      <c r="C1" s="49" t="s">
        <v>107</v>
      </c>
      <c r="D1" s="64" t="s">
        <v>165</v>
      </c>
      <c r="E1" s="360" t="s">
        <v>103</v>
      </c>
      <c r="G1" s="362" t="s">
        <v>760</v>
      </c>
    </row>
    <row r="2" spans="1:142" x14ac:dyDescent="0.25">
      <c r="D2" s="64" t="s">
        <v>163</v>
      </c>
      <c r="E2" s="360" t="s">
        <v>104</v>
      </c>
      <c r="F2" s="363"/>
      <c r="G2" s="364"/>
    </row>
    <row r="3" spans="1:142" x14ac:dyDescent="0.25">
      <c r="D3" s="64" t="s">
        <v>161</v>
      </c>
      <c r="E3" s="360" t="s">
        <v>105</v>
      </c>
      <c r="F3" s="363"/>
      <c r="G3" s="364"/>
    </row>
    <row r="4" spans="1:142" x14ac:dyDescent="0.25">
      <c r="D4" s="64" t="s">
        <v>184</v>
      </c>
      <c r="E4" s="360" t="s">
        <v>106</v>
      </c>
    </row>
    <row r="5" spans="1:142" x14ac:dyDescent="0.25">
      <c r="A5" s="308" t="s">
        <v>780</v>
      </c>
      <c r="B5" s="308"/>
      <c r="C5" s="47"/>
    </row>
    <row r="6" spans="1:142" x14ac:dyDescent="0.25">
      <c r="A6" s="309" t="s">
        <v>779</v>
      </c>
      <c r="B6" s="309"/>
      <c r="C6" s="48"/>
      <c r="E6" s="365"/>
      <c r="F6" s="365"/>
      <c r="G6" s="365"/>
      <c r="H6" s="365"/>
      <c r="I6" s="365"/>
      <c r="J6" s="365"/>
      <c r="K6" s="365"/>
      <c r="L6" s="365"/>
      <c r="M6" s="365"/>
      <c r="N6" s="365"/>
      <c r="O6" s="365"/>
      <c r="P6" s="365"/>
      <c r="Q6" s="365"/>
      <c r="R6" s="365"/>
      <c r="S6" s="365"/>
      <c r="T6" s="365"/>
      <c r="U6" s="365"/>
      <c r="V6" s="365"/>
      <c r="W6" s="365"/>
      <c r="X6" s="365"/>
      <c r="Y6" s="365"/>
      <c r="Z6" s="365"/>
      <c r="AA6" s="365"/>
      <c r="AB6" s="365"/>
      <c r="AC6" s="365"/>
      <c r="AD6" s="365"/>
      <c r="AE6" s="365"/>
      <c r="AF6" s="365"/>
      <c r="AG6" s="365"/>
      <c r="AH6" s="365"/>
      <c r="AI6" s="365"/>
      <c r="AJ6" s="365"/>
      <c r="AK6" s="365"/>
      <c r="AL6" s="365"/>
      <c r="AM6" s="365"/>
      <c r="AN6" s="365"/>
      <c r="AO6" s="365"/>
      <c r="AP6" s="365"/>
      <c r="AQ6" s="365"/>
      <c r="AR6" s="365"/>
      <c r="AS6" s="365"/>
      <c r="AT6" s="365"/>
      <c r="AU6" s="365"/>
      <c r="AV6" s="365"/>
    </row>
    <row r="7" spans="1:142" ht="13.8" thickBot="1" x14ac:dyDescent="0.3">
      <c r="E7" s="369">
        <v>1</v>
      </c>
      <c r="F7" s="369">
        <v>2</v>
      </c>
      <c r="G7" s="369">
        <v>3</v>
      </c>
      <c r="H7" s="369">
        <v>4</v>
      </c>
      <c r="I7" s="369">
        <v>5</v>
      </c>
      <c r="J7" s="369">
        <v>6</v>
      </c>
      <c r="K7" s="369">
        <v>7</v>
      </c>
      <c r="L7" s="369">
        <v>8</v>
      </c>
      <c r="M7" s="369">
        <v>9</v>
      </c>
      <c r="N7" s="369">
        <v>10</v>
      </c>
      <c r="O7" s="369">
        <v>11</v>
      </c>
      <c r="P7" s="369">
        <v>12</v>
      </c>
      <c r="Q7" s="369">
        <v>13</v>
      </c>
      <c r="R7" s="369">
        <v>14</v>
      </c>
      <c r="S7" s="369">
        <v>15</v>
      </c>
      <c r="T7" s="369">
        <v>16</v>
      </c>
      <c r="U7" s="369">
        <v>17</v>
      </c>
      <c r="V7" s="369">
        <v>18</v>
      </c>
      <c r="W7" s="369">
        <v>19</v>
      </c>
      <c r="X7" s="369">
        <v>20</v>
      </c>
      <c r="Y7" s="369">
        <v>21</v>
      </c>
      <c r="Z7" s="369">
        <v>22</v>
      </c>
      <c r="AA7" s="369">
        <v>23</v>
      </c>
      <c r="AB7" s="369">
        <v>24</v>
      </c>
      <c r="AC7" s="369">
        <v>25</v>
      </c>
      <c r="AD7" s="369">
        <v>26</v>
      </c>
      <c r="AE7" s="369">
        <v>27</v>
      </c>
      <c r="AF7" s="369">
        <v>28</v>
      </c>
      <c r="AG7" s="369">
        <v>29</v>
      </c>
      <c r="AH7" s="369">
        <v>30</v>
      </c>
      <c r="AI7" s="369">
        <v>31</v>
      </c>
      <c r="AJ7" s="369">
        <v>32</v>
      </c>
      <c r="AK7" s="369">
        <v>33</v>
      </c>
      <c r="AL7" s="369">
        <v>34</v>
      </c>
      <c r="AM7" s="369">
        <v>35</v>
      </c>
      <c r="AN7" s="369">
        <v>36</v>
      </c>
      <c r="AO7" s="369">
        <v>37</v>
      </c>
      <c r="AP7" s="369">
        <v>38</v>
      </c>
      <c r="AQ7" s="369">
        <v>39</v>
      </c>
      <c r="AR7" s="369">
        <v>40</v>
      </c>
      <c r="AS7" s="369">
        <v>41</v>
      </c>
      <c r="AT7" s="369">
        <v>42</v>
      </c>
      <c r="AU7" s="369">
        <v>43</v>
      </c>
      <c r="AV7" s="369">
        <v>44</v>
      </c>
      <c r="AW7" s="145"/>
      <c r="AX7" s="82" t="s">
        <v>761</v>
      </c>
      <c r="CR7" s="36"/>
      <c r="CS7" s="36"/>
      <c r="CT7" s="36"/>
      <c r="CU7" s="36"/>
      <c r="CV7" s="36"/>
      <c r="CW7" s="36"/>
      <c r="CX7" s="36"/>
      <c r="CY7" s="36"/>
      <c r="CZ7" s="36"/>
      <c r="DA7" s="36"/>
      <c r="DB7" s="36"/>
      <c r="DC7" s="36"/>
      <c r="DD7" s="36"/>
      <c r="DE7" s="36"/>
    </row>
    <row r="8" spans="1:142" s="46" customFormat="1" x14ac:dyDescent="0.25">
      <c r="A8" s="214" t="s">
        <v>25</v>
      </c>
      <c r="B8" s="214" t="s">
        <v>552</v>
      </c>
      <c r="C8" s="228" t="s">
        <v>413</v>
      </c>
      <c r="D8" s="258"/>
      <c r="E8" s="366" t="s">
        <v>1</v>
      </c>
      <c r="F8" s="366" t="s">
        <v>218</v>
      </c>
      <c r="G8" s="366" t="s">
        <v>537</v>
      </c>
      <c r="H8" s="366" t="s">
        <v>2</v>
      </c>
      <c r="I8" s="366" t="s">
        <v>538</v>
      </c>
      <c r="J8" s="366" t="s">
        <v>94</v>
      </c>
      <c r="K8" s="366" t="s">
        <v>221</v>
      </c>
      <c r="L8" s="366" t="s">
        <v>220</v>
      </c>
      <c r="M8" s="366" t="s">
        <v>222</v>
      </c>
      <c r="N8" s="366" t="s">
        <v>223</v>
      </c>
      <c r="O8" s="366" t="s">
        <v>539</v>
      </c>
      <c r="P8" s="366" t="s">
        <v>540</v>
      </c>
      <c r="Q8" s="366" t="s">
        <v>356</v>
      </c>
      <c r="R8" s="366" t="s">
        <v>4</v>
      </c>
      <c r="S8" s="366" t="s">
        <v>173</v>
      </c>
      <c r="T8" s="366" t="s">
        <v>5</v>
      </c>
      <c r="U8" s="366" t="s">
        <v>6</v>
      </c>
      <c r="V8" s="366" t="s">
        <v>541</v>
      </c>
      <c r="W8" s="366" t="s">
        <v>224</v>
      </c>
      <c r="X8" s="366" t="s">
        <v>7</v>
      </c>
      <c r="Y8" s="366" t="s">
        <v>542</v>
      </c>
      <c r="Z8" s="366" t="s">
        <v>543</v>
      </c>
      <c r="AA8" s="366" t="s">
        <v>8</v>
      </c>
      <c r="AB8" s="366" t="s">
        <v>9</v>
      </c>
      <c r="AC8" s="366" t="s">
        <v>544</v>
      </c>
      <c r="AD8" s="366" t="s">
        <v>11</v>
      </c>
      <c r="AE8" s="366" t="s">
        <v>545</v>
      </c>
      <c r="AF8" s="366" t="s">
        <v>226</v>
      </c>
      <c r="AG8" s="366" t="s">
        <v>227</v>
      </c>
      <c r="AH8" s="366" t="s">
        <v>228</v>
      </c>
      <c r="AI8" s="366" t="s">
        <v>546</v>
      </c>
      <c r="AJ8" s="366" t="s">
        <v>230</v>
      </c>
      <c r="AK8" s="366" t="s">
        <v>395</v>
      </c>
      <c r="AL8" s="366" t="s">
        <v>12</v>
      </c>
      <c r="AM8" s="366" t="s">
        <v>396</v>
      </c>
      <c r="AN8" s="366" t="s">
        <v>547</v>
      </c>
      <c r="AO8" s="366" t="s">
        <v>359</v>
      </c>
      <c r="AP8" s="366" t="s">
        <v>231</v>
      </c>
      <c r="AQ8" s="366" t="s">
        <v>548</v>
      </c>
      <c r="AR8" s="366" t="s">
        <v>182</v>
      </c>
      <c r="AS8" s="367" t="s">
        <v>183</v>
      </c>
      <c r="AT8" s="368" t="s">
        <v>549</v>
      </c>
      <c r="AU8" s="368" t="s">
        <v>550</v>
      </c>
      <c r="AV8" s="368" t="s">
        <v>551</v>
      </c>
      <c r="AW8" s="146"/>
      <c r="AX8" s="258"/>
      <c r="AY8" s="249" t="s">
        <v>1</v>
      </c>
      <c r="AZ8" s="249" t="s">
        <v>218</v>
      </c>
      <c r="BA8" s="249" t="s">
        <v>537</v>
      </c>
      <c r="BB8" s="249" t="s">
        <v>2</v>
      </c>
      <c r="BC8" s="249" t="s">
        <v>538</v>
      </c>
      <c r="BD8" s="249" t="s">
        <v>94</v>
      </c>
      <c r="BE8" s="249" t="s">
        <v>221</v>
      </c>
      <c r="BF8" s="249" t="s">
        <v>220</v>
      </c>
      <c r="BG8" s="249" t="s">
        <v>222</v>
      </c>
      <c r="BH8" s="249" t="s">
        <v>223</v>
      </c>
      <c r="BI8" s="249" t="s">
        <v>539</v>
      </c>
      <c r="BJ8" s="249" t="s">
        <v>540</v>
      </c>
      <c r="BK8" s="249" t="s">
        <v>356</v>
      </c>
      <c r="BL8" s="249" t="s">
        <v>4</v>
      </c>
      <c r="BM8" s="249" t="s">
        <v>173</v>
      </c>
      <c r="BN8" s="249" t="s">
        <v>5</v>
      </c>
      <c r="BO8" s="249" t="s">
        <v>6</v>
      </c>
      <c r="BP8" s="249" t="s">
        <v>541</v>
      </c>
      <c r="BQ8" s="249" t="s">
        <v>224</v>
      </c>
      <c r="BR8" s="249" t="s">
        <v>7</v>
      </c>
      <c r="BS8" s="249" t="s">
        <v>542</v>
      </c>
      <c r="BT8" s="249" t="s">
        <v>543</v>
      </c>
      <c r="BU8" s="249" t="s">
        <v>8</v>
      </c>
      <c r="BV8" s="249" t="s">
        <v>9</v>
      </c>
      <c r="BW8" s="249" t="s">
        <v>544</v>
      </c>
      <c r="BX8" s="249" t="s">
        <v>11</v>
      </c>
      <c r="BY8" s="249" t="s">
        <v>545</v>
      </c>
      <c r="BZ8" s="249" t="s">
        <v>226</v>
      </c>
      <c r="CA8" s="249" t="s">
        <v>227</v>
      </c>
      <c r="CB8" s="249" t="s">
        <v>228</v>
      </c>
      <c r="CC8" s="249" t="s">
        <v>546</v>
      </c>
      <c r="CD8" s="249" t="s">
        <v>230</v>
      </c>
      <c r="CE8" s="249" t="s">
        <v>395</v>
      </c>
      <c r="CF8" s="249" t="s">
        <v>12</v>
      </c>
      <c r="CG8" s="249" t="s">
        <v>396</v>
      </c>
      <c r="CH8" s="249" t="s">
        <v>547</v>
      </c>
      <c r="CI8" s="249" t="s">
        <v>359</v>
      </c>
      <c r="CJ8" s="249" t="s">
        <v>231</v>
      </c>
      <c r="CK8" s="249" t="s">
        <v>548</v>
      </c>
      <c r="CL8" s="249" t="s">
        <v>182</v>
      </c>
      <c r="CM8" s="213" t="s">
        <v>183</v>
      </c>
      <c r="CN8" s="259" t="s">
        <v>549</v>
      </c>
      <c r="CO8" s="259" t="s">
        <v>550</v>
      </c>
      <c r="CP8" s="259" t="s">
        <v>551</v>
      </c>
      <c r="CR8" s="62"/>
      <c r="CS8" s="57" t="s">
        <v>571</v>
      </c>
      <c r="CT8" s="57" t="s">
        <v>613</v>
      </c>
      <c r="CU8" s="57" t="s">
        <v>572</v>
      </c>
      <c r="CV8" s="57" t="s">
        <v>573</v>
      </c>
      <c r="CW8" s="57" t="s">
        <v>574</v>
      </c>
      <c r="CX8" s="57" t="s">
        <v>575</v>
      </c>
      <c r="CY8" s="57" t="s">
        <v>576</v>
      </c>
      <c r="CZ8" s="57" t="s">
        <v>577</v>
      </c>
      <c r="DA8" s="57" t="s">
        <v>578</v>
      </c>
      <c r="DB8" s="57" t="s">
        <v>579</v>
      </c>
      <c r="DC8" s="57" t="s">
        <v>580</v>
      </c>
      <c r="DD8" s="57" t="s">
        <v>581</v>
      </c>
      <c r="DE8" s="57" t="s">
        <v>582</v>
      </c>
      <c r="DF8" s="57" t="s">
        <v>583</v>
      </c>
      <c r="DG8" s="57" t="s">
        <v>584</v>
      </c>
      <c r="DH8" s="57" t="s">
        <v>585</v>
      </c>
      <c r="DI8" s="57" t="s">
        <v>586</v>
      </c>
      <c r="DJ8" s="57" t="s">
        <v>587</v>
      </c>
      <c r="DK8" s="57" t="s">
        <v>588</v>
      </c>
      <c r="DL8" s="57" t="s">
        <v>589</v>
      </c>
      <c r="DM8" s="57" t="s">
        <v>590</v>
      </c>
      <c r="DN8" s="57" t="s">
        <v>591</v>
      </c>
      <c r="DO8" s="57" t="s">
        <v>592</v>
      </c>
      <c r="DP8" s="57" t="s">
        <v>593</v>
      </c>
      <c r="DQ8" s="57" t="s">
        <v>594</v>
      </c>
      <c r="DR8" s="57" t="s">
        <v>595</v>
      </c>
      <c r="DS8" s="57" t="s">
        <v>614</v>
      </c>
      <c r="DT8" s="57" t="s">
        <v>596</v>
      </c>
      <c r="DU8" s="57" t="s">
        <v>597</v>
      </c>
      <c r="DV8" s="57" t="s">
        <v>598</v>
      </c>
      <c r="DW8" s="57" t="s">
        <v>599</v>
      </c>
      <c r="DX8" s="57" t="s">
        <v>600</v>
      </c>
      <c r="DY8" s="57" t="s">
        <v>601</v>
      </c>
      <c r="DZ8" s="57" t="s">
        <v>602</v>
      </c>
      <c r="EA8" s="57" t="s">
        <v>603</v>
      </c>
      <c r="EB8" s="57" t="s">
        <v>604</v>
      </c>
      <c r="EC8" s="57" t="s">
        <v>605</v>
      </c>
      <c r="ED8" s="57" t="s">
        <v>606</v>
      </c>
      <c r="EE8" s="57" t="s">
        <v>607</v>
      </c>
      <c r="EF8" s="57" t="s">
        <v>608</v>
      </c>
      <c r="EG8" s="22" t="s">
        <v>609</v>
      </c>
      <c r="EH8" s="336" t="s">
        <v>610</v>
      </c>
      <c r="EI8" s="336" t="s">
        <v>611</v>
      </c>
      <c r="EJ8" s="336" t="s">
        <v>612</v>
      </c>
      <c r="EK8" s="22"/>
    </row>
    <row r="9" spans="1:142" s="46" customFormat="1" x14ac:dyDescent="0.25">
      <c r="A9" s="310" t="s">
        <v>622</v>
      </c>
      <c r="B9" s="310" t="s">
        <v>505</v>
      </c>
      <c r="C9" s="304" t="s">
        <v>615</v>
      </c>
      <c r="D9" s="211">
        <v>1</v>
      </c>
      <c r="E9" s="359">
        <f>AY9/1000</f>
        <v>0</v>
      </c>
      <c r="F9" s="359">
        <f t="shared" ref="F9:AV14" si="0">AZ9/1000</f>
        <v>0</v>
      </c>
      <c r="G9" s="359">
        <f t="shared" si="0"/>
        <v>0</v>
      </c>
      <c r="H9" s="359">
        <f t="shared" si="0"/>
        <v>0.15259999999999999</v>
      </c>
      <c r="I9" s="359">
        <f t="shared" si="0"/>
        <v>0</v>
      </c>
      <c r="J9" s="359">
        <f t="shared" si="0"/>
        <v>0</v>
      </c>
      <c r="K9" s="359">
        <f t="shared" si="0"/>
        <v>0</v>
      </c>
      <c r="L9" s="359">
        <f t="shared" si="0"/>
        <v>0</v>
      </c>
      <c r="M9" s="359">
        <f t="shared" si="0"/>
        <v>0</v>
      </c>
      <c r="N9" s="359">
        <f t="shared" si="0"/>
        <v>1E-3</v>
      </c>
      <c r="O9" s="359">
        <f t="shared" si="0"/>
        <v>0</v>
      </c>
      <c r="P9" s="359">
        <f t="shared" si="0"/>
        <v>7.1499999999999994E-2</v>
      </c>
      <c r="Q9" s="359">
        <f t="shared" si="0"/>
        <v>0</v>
      </c>
      <c r="R9" s="359">
        <f t="shared" si="0"/>
        <v>0</v>
      </c>
      <c r="S9" s="359">
        <f t="shared" si="0"/>
        <v>0</v>
      </c>
      <c r="T9" s="359">
        <f t="shared" si="0"/>
        <v>0</v>
      </c>
      <c r="U9" s="359">
        <f t="shared" si="0"/>
        <v>0</v>
      </c>
      <c r="V9" s="359">
        <f t="shared" si="0"/>
        <v>0</v>
      </c>
      <c r="W9" s="359">
        <f t="shared" si="0"/>
        <v>6.2E-2</v>
      </c>
      <c r="X9" s="359">
        <f t="shared" si="0"/>
        <v>0</v>
      </c>
      <c r="Y9" s="359">
        <f t="shared" si="0"/>
        <v>0</v>
      </c>
      <c r="Z9" s="359">
        <f t="shared" si="0"/>
        <v>2E-3</v>
      </c>
      <c r="AA9" s="359">
        <f t="shared" si="0"/>
        <v>0</v>
      </c>
      <c r="AB9" s="359">
        <f t="shared" si="0"/>
        <v>0</v>
      </c>
      <c r="AC9" s="359">
        <f t="shared" si="0"/>
        <v>0</v>
      </c>
      <c r="AD9" s="359">
        <f t="shared" si="0"/>
        <v>8.9200000000000002E-2</v>
      </c>
      <c r="AE9" s="359">
        <f t="shared" si="0"/>
        <v>0</v>
      </c>
      <c r="AF9" s="359">
        <f t="shared" si="0"/>
        <v>3.1170999999999998</v>
      </c>
      <c r="AG9" s="359">
        <f t="shared" si="0"/>
        <v>0</v>
      </c>
      <c r="AH9" s="359">
        <f t="shared" si="0"/>
        <v>0</v>
      </c>
      <c r="AI9" s="359">
        <f t="shared" si="0"/>
        <v>0</v>
      </c>
      <c r="AJ9" s="359">
        <f t="shared" si="0"/>
        <v>0</v>
      </c>
      <c r="AK9" s="359">
        <f t="shared" si="0"/>
        <v>0</v>
      </c>
      <c r="AL9" s="359">
        <f t="shared" si="0"/>
        <v>1.1705000000000001</v>
      </c>
      <c r="AM9" s="359">
        <f t="shared" si="0"/>
        <v>0</v>
      </c>
      <c r="AN9" s="359">
        <f t="shared" si="0"/>
        <v>0</v>
      </c>
      <c r="AO9" s="359">
        <f t="shared" si="0"/>
        <v>3.5566999999999998</v>
      </c>
      <c r="AP9" s="359">
        <f t="shared" si="0"/>
        <v>0.48410000000000003</v>
      </c>
      <c r="AQ9" s="359">
        <f t="shared" si="0"/>
        <v>0</v>
      </c>
      <c r="AR9" s="359">
        <f t="shared" si="0"/>
        <v>11.2188</v>
      </c>
      <c r="AS9" s="359">
        <f t="shared" si="0"/>
        <v>1E-3</v>
      </c>
      <c r="AT9" s="359">
        <f t="shared" si="0"/>
        <v>0</v>
      </c>
      <c r="AU9" s="359">
        <f t="shared" si="0"/>
        <v>0.72550000000000003</v>
      </c>
      <c r="AV9" s="359">
        <f t="shared" si="0"/>
        <v>0</v>
      </c>
      <c r="AW9" s="76"/>
      <c r="AX9" s="211">
        <v>1</v>
      </c>
      <c r="AY9" s="260">
        <v>0</v>
      </c>
      <c r="AZ9" s="260">
        <v>0</v>
      </c>
      <c r="BA9" s="260">
        <v>0</v>
      </c>
      <c r="BB9" s="260">
        <v>152.6</v>
      </c>
      <c r="BC9" s="260">
        <v>0</v>
      </c>
      <c r="BD9" s="260">
        <v>0</v>
      </c>
      <c r="BE9" s="260">
        <v>0</v>
      </c>
      <c r="BF9" s="260">
        <v>0</v>
      </c>
      <c r="BG9" s="260">
        <v>0</v>
      </c>
      <c r="BH9" s="260">
        <v>1</v>
      </c>
      <c r="BI9" s="260">
        <v>0</v>
      </c>
      <c r="BJ9" s="260">
        <v>71.5</v>
      </c>
      <c r="BK9" s="260">
        <v>0</v>
      </c>
      <c r="BL9" s="260">
        <v>0</v>
      </c>
      <c r="BM9" s="260">
        <v>0</v>
      </c>
      <c r="BN9" s="260">
        <v>0</v>
      </c>
      <c r="BO9" s="260">
        <v>0</v>
      </c>
      <c r="BP9" s="260">
        <v>0</v>
      </c>
      <c r="BQ9" s="260">
        <v>62</v>
      </c>
      <c r="BR9" s="260">
        <v>0</v>
      </c>
      <c r="BS9" s="260">
        <v>0</v>
      </c>
      <c r="BT9" s="260">
        <v>2</v>
      </c>
      <c r="BU9" s="260">
        <v>0</v>
      </c>
      <c r="BV9" s="260">
        <v>0</v>
      </c>
      <c r="BW9" s="260">
        <v>0</v>
      </c>
      <c r="BX9" s="260">
        <v>89.2</v>
      </c>
      <c r="BY9" s="260">
        <v>0</v>
      </c>
      <c r="BZ9" s="260">
        <v>3117.1</v>
      </c>
      <c r="CA9" s="260">
        <v>0</v>
      </c>
      <c r="CB9" s="260">
        <v>0</v>
      </c>
      <c r="CC9" s="260">
        <v>0</v>
      </c>
      <c r="CD9" s="260">
        <v>0</v>
      </c>
      <c r="CE9" s="260">
        <v>0</v>
      </c>
      <c r="CF9" s="260">
        <v>1170.5</v>
      </c>
      <c r="CG9" s="260">
        <v>0</v>
      </c>
      <c r="CH9" s="260">
        <v>0</v>
      </c>
      <c r="CI9" s="260">
        <v>3556.7</v>
      </c>
      <c r="CJ9" s="260">
        <v>484.1</v>
      </c>
      <c r="CK9" s="260">
        <v>0</v>
      </c>
      <c r="CL9" s="260">
        <v>11218.8</v>
      </c>
      <c r="CM9" s="260">
        <v>1</v>
      </c>
      <c r="CN9" s="42">
        <v>0</v>
      </c>
      <c r="CO9" s="42">
        <v>725.5</v>
      </c>
      <c r="CP9" s="42">
        <v>0</v>
      </c>
      <c r="CR9" s="13">
        <v>1</v>
      </c>
      <c r="CS9" s="13" t="str">
        <f t="shared" ref="CS9:CS72" si="1">IF(E9&gt;0,E$8,"")</f>
        <v/>
      </c>
      <c r="CT9" s="13" t="str">
        <f t="shared" ref="CT9:CT72" si="2">IF(F9&gt;0,F$8,"")</f>
        <v/>
      </c>
      <c r="CU9" s="13" t="str">
        <f t="shared" ref="CU9:CU72" si="3">IF(G9&gt;0,G$8,"")</f>
        <v/>
      </c>
      <c r="CV9" s="13" t="str">
        <f t="shared" ref="CV9:CV72" si="4">IF(H9&gt;0,H$8,"")</f>
        <v>Bergtunga</v>
      </c>
      <c r="CW9" s="13" t="str">
        <f t="shared" ref="CW9:CW72" si="5">IF(I9&gt;0,I$8,"")</f>
        <v/>
      </c>
      <c r="CX9" s="13" t="str">
        <f t="shared" ref="CX9:CX72" si="6">IF(J9&gt;0,J$8,"")</f>
        <v/>
      </c>
      <c r="CY9" s="13" t="str">
        <f t="shared" ref="CY9:CY72" si="7">IF(K9&gt;0,K$8,"")</f>
        <v/>
      </c>
      <c r="CZ9" s="13" t="str">
        <f t="shared" ref="CZ9:CZ72" si="8">IF(L9&gt;0,L$8,"")</f>
        <v/>
      </c>
      <c r="DA9" s="13" t="str">
        <f t="shared" ref="DA9:DA72" si="9">IF(M9&gt;0,M$8,"")</f>
        <v/>
      </c>
      <c r="DB9" s="13" t="str">
        <f t="shared" ref="DB9:DB72" si="10">IF(N9&gt;0,N$8,"")</f>
        <v>Grasej</v>
      </c>
      <c r="DC9" s="13" t="str">
        <f t="shared" ref="DC9:DC72" si="11">IF(O9&gt;0,O$8,"")</f>
        <v/>
      </c>
      <c r="DD9" s="13" t="str">
        <f t="shared" ref="DD9:DD72" si="12">IF(P9&gt;0,P$8,"")</f>
        <v>Havskatter</v>
      </c>
      <c r="DE9" s="13" t="str">
        <f t="shared" ref="DE9:DE72" si="13">IF(Q9&gt;0,Q$8,"")</f>
        <v/>
      </c>
      <c r="DF9" s="13" t="str">
        <f t="shared" ref="DF9:DF72" si="14">IF(R9&gt;0,R$8,"")</f>
        <v/>
      </c>
      <c r="DG9" s="13" t="str">
        <f t="shared" ref="DG9:DG72" si="15">IF(S9&gt;0,S$8,"")</f>
        <v/>
      </c>
      <c r="DH9" s="13" t="str">
        <f t="shared" ref="DH9:DH72" si="16">IF(T9&gt;0,T$8,"")</f>
        <v/>
      </c>
      <c r="DI9" s="13" t="str">
        <f t="shared" ref="DI9:DI72" si="17">IF(U9&gt;0,U$8,"")</f>
        <v/>
      </c>
      <c r="DJ9" s="13" t="str">
        <f t="shared" ref="DJ9:DJ72" si="18">IF(V9&gt;0,V$8,"")</f>
        <v/>
      </c>
      <c r="DK9" s="13" t="str">
        <f t="shared" ref="DK9:DK72" si="19">IF(W9&gt;0,W$8,"")</f>
        <v>Langa</v>
      </c>
      <c r="DL9" s="13" t="str">
        <f t="shared" ref="DL9:DL72" si="20">IF(X9&gt;0,X$8,"")</f>
        <v/>
      </c>
      <c r="DM9" s="13" t="str">
        <f t="shared" ref="DM9:DM72" si="21">IF(Y9&gt;0,Y$8,"")</f>
        <v/>
      </c>
      <c r="DN9" s="13" t="str">
        <f t="shared" ref="DN9:DN72" si="22">IF(Z9&gt;0,Z$8,"")</f>
        <v>Lyrtorsk</v>
      </c>
      <c r="DO9" s="13" t="str">
        <f t="shared" ref="DO9:DO72" si="23">IF(AA9&gt;0,AA$8,"")</f>
        <v/>
      </c>
      <c r="DP9" s="13" t="str">
        <f t="shared" ref="DP9:DP72" si="24">IF(AB9&gt;0,AB$8,"")</f>
        <v/>
      </c>
      <c r="DQ9" s="13" t="str">
        <f t="shared" ref="DQ9:DQ72" si="25">IF(AC9&gt;0,AC$8,"")</f>
        <v/>
      </c>
      <c r="DR9" s="13" t="str">
        <f t="shared" ref="DR9:DR72" si="26">IF(AD9&gt;0,AD$8,"")</f>
        <v>Piggvar</v>
      </c>
      <c r="DS9" s="13" t="str">
        <f t="shared" ref="DS9:DS72" si="27">IF(AE9&gt;0,AE$8,"")</f>
        <v/>
      </c>
      <c r="DT9" s="13" t="str">
        <f t="shared" ref="DT9:DT72" si="28">IF(AF9&gt;0,AF$8,"")</f>
        <v>Rodspotta</v>
      </c>
      <c r="DU9" s="13" t="str">
        <f t="shared" ref="DU9:DU72" si="29">IF(AG9&gt;0,AG$8,"")</f>
        <v/>
      </c>
      <c r="DV9" s="13" t="str">
        <f t="shared" ref="DV9:DV72" si="30">IF(AH9&gt;0,AH$8,"")</f>
        <v/>
      </c>
      <c r="DW9" s="13" t="str">
        <f t="shared" ref="DW9:DW72" si="31">IF(AI9&gt;0,AI$8,"")</f>
        <v/>
      </c>
      <c r="DX9" s="13" t="str">
        <f t="shared" ref="DX9:DX72" si="32">IF(AJ9&gt;0,AJ$8,"")</f>
        <v/>
      </c>
      <c r="DY9" s="13" t="str">
        <f t="shared" ref="DY9:DY72" si="33">IF(AK9&gt;0,AK$8,"")</f>
        <v/>
      </c>
      <c r="DZ9" s="13" t="str">
        <f t="shared" ref="DZ9:DZ72" si="34">IF(AL9&gt;0,AL$8,"")</f>
        <v>Sjurygg</v>
      </c>
      <c r="EA9" s="13" t="str">
        <f t="shared" ref="EA9:EA72" si="35">IF(AM9&gt;0,AM$8,"")</f>
        <v/>
      </c>
      <c r="EB9" s="13" t="str">
        <f t="shared" ref="EB9:EB72" si="36">IF(AN9&gt;0,AN$8,"")</f>
        <v/>
      </c>
      <c r="EC9" s="13" t="str">
        <f t="shared" ref="EC9:EC72" si="37">IF(AO9&gt;0,AO$8,"")</f>
        <v>Skrubbskadda</v>
      </c>
      <c r="ED9" s="13" t="str">
        <f t="shared" ref="ED9:ED72" si="38">IF(AP9&gt;0,AP$8,"")</f>
        <v>Slatvar</v>
      </c>
      <c r="EE9" s="13" t="str">
        <f t="shared" ref="EE9:EE72" si="39">IF(AQ9&gt;0,AQ$8,"")</f>
        <v/>
      </c>
      <c r="EF9" s="13" t="str">
        <f t="shared" ref="EF9:EF72" si="40">IF(AR9&gt;0,AR$8,"")</f>
        <v>Torsk</v>
      </c>
      <c r="EG9" s="13" t="str">
        <f t="shared" ref="EG9:EG72" si="41">IF(AS9&gt;0,AS$8,"")</f>
        <v>Vitling</v>
      </c>
      <c r="EH9" s="13" t="str">
        <f t="shared" ref="EH9:EH72" si="42">IF(AT9&gt;0,AT$8,"")</f>
        <v/>
      </c>
      <c r="EI9" s="13" t="str">
        <f t="shared" ref="EI9:EI72" si="43">IF(AU9&gt;0,AU$8,"")</f>
        <v>aktaTunga</v>
      </c>
      <c r="EJ9" s="13" t="str">
        <f t="shared" ref="EJ9:EJ72" si="44">IF(AV9&gt;0,AV$8,"")</f>
        <v/>
      </c>
      <c r="EK9" s="13"/>
      <c r="EL9" s="82" t="str">
        <f>CONCATENATE(CS9,CT9,CU9,CV9,CW9,CX9,CY9,CZ9,DA9,DB9,DC9,DD9,DE9,DF9,DG9,DH9,DI9,DJ9,DK9,DL9,DM9,DN9,DO9,DP9,DQ9,DR9,DS9,DT9,DU9,DV9,DW9,DX9,DY9,DZ9,EA9,EB9,EC9,ED9,EE9,EF9,EG9,EH9,EI9,EJ9)</f>
        <v>BergtungaGrasejHavskatterLangaLyrtorskPiggvarRodspottaSjuryggSkrubbskaddaSlatvarTorskVitlingaktaTunga</v>
      </c>
    </row>
    <row r="10" spans="1:142" x14ac:dyDescent="0.25">
      <c r="A10" s="267" t="s">
        <v>622</v>
      </c>
      <c r="B10" s="267" t="s">
        <v>517</v>
      </c>
      <c r="C10" s="301" t="s">
        <v>615</v>
      </c>
      <c r="D10" s="211">
        <v>2</v>
      </c>
      <c r="E10" s="359">
        <f t="shared" ref="E10:E73" si="45">AY10/1000</f>
        <v>0</v>
      </c>
      <c r="F10" s="359">
        <f t="shared" si="0"/>
        <v>0</v>
      </c>
      <c r="G10" s="359">
        <f t="shared" si="0"/>
        <v>0</v>
      </c>
      <c r="H10" s="359">
        <f t="shared" si="0"/>
        <v>0</v>
      </c>
      <c r="I10" s="359">
        <f t="shared" si="0"/>
        <v>0</v>
      </c>
      <c r="J10" s="359">
        <f t="shared" si="0"/>
        <v>0</v>
      </c>
      <c r="K10" s="359">
        <f t="shared" si="0"/>
        <v>0</v>
      </c>
      <c r="L10" s="359">
        <f t="shared" si="0"/>
        <v>0</v>
      </c>
      <c r="M10" s="359">
        <f t="shared" si="0"/>
        <v>0</v>
      </c>
      <c r="N10" s="359">
        <f t="shared" si="0"/>
        <v>0</v>
      </c>
      <c r="O10" s="359">
        <f t="shared" si="0"/>
        <v>0</v>
      </c>
      <c r="P10" s="359">
        <f t="shared" si="0"/>
        <v>0</v>
      </c>
      <c r="Q10" s="359">
        <f t="shared" si="0"/>
        <v>0</v>
      </c>
      <c r="R10" s="359">
        <f t="shared" si="0"/>
        <v>0</v>
      </c>
      <c r="S10" s="359">
        <f t="shared" si="0"/>
        <v>0</v>
      </c>
      <c r="T10" s="359">
        <f t="shared" si="0"/>
        <v>6.0000000000000001E-3</v>
      </c>
      <c r="U10" s="359">
        <f t="shared" si="0"/>
        <v>0</v>
      </c>
      <c r="V10" s="359">
        <f t="shared" si="0"/>
        <v>0</v>
      </c>
      <c r="W10" s="359">
        <f t="shared" si="0"/>
        <v>0</v>
      </c>
      <c r="X10" s="359">
        <f t="shared" si="0"/>
        <v>0</v>
      </c>
      <c r="Y10" s="359">
        <f t="shared" si="0"/>
        <v>0</v>
      </c>
      <c r="Z10" s="359">
        <f t="shared" si="0"/>
        <v>0</v>
      </c>
      <c r="AA10" s="359">
        <f t="shared" si="0"/>
        <v>0</v>
      </c>
      <c r="AB10" s="359">
        <f t="shared" si="0"/>
        <v>0</v>
      </c>
      <c r="AC10" s="359">
        <f t="shared" si="0"/>
        <v>0</v>
      </c>
      <c r="AD10" s="359">
        <f t="shared" si="0"/>
        <v>0.29799999999999999</v>
      </c>
      <c r="AE10" s="359">
        <f t="shared" si="0"/>
        <v>0</v>
      </c>
      <c r="AF10" s="359">
        <f t="shared" si="0"/>
        <v>7.0000000000000001E-3</v>
      </c>
      <c r="AG10" s="359">
        <f t="shared" si="0"/>
        <v>0</v>
      </c>
      <c r="AH10" s="359">
        <f t="shared" si="0"/>
        <v>0</v>
      </c>
      <c r="AI10" s="359">
        <f t="shared" si="0"/>
        <v>0</v>
      </c>
      <c r="AJ10" s="359">
        <f t="shared" si="0"/>
        <v>0</v>
      </c>
      <c r="AK10" s="359">
        <f t="shared" si="0"/>
        <v>0</v>
      </c>
      <c r="AL10" s="359">
        <f t="shared" si="0"/>
        <v>8.9894999999999996</v>
      </c>
      <c r="AM10" s="359">
        <f t="shared" si="0"/>
        <v>0</v>
      </c>
      <c r="AN10" s="359">
        <f t="shared" si="0"/>
        <v>0</v>
      </c>
      <c r="AO10" s="359">
        <f t="shared" si="0"/>
        <v>3.5000000000000003E-2</v>
      </c>
      <c r="AP10" s="359">
        <f t="shared" si="0"/>
        <v>3.4000000000000002E-2</v>
      </c>
      <c r="AQ10" s="359">
        <f t="shared" si="0"/>
        <v>0</v>
      </c>
      <c r="AR10" s="359">
        <f t="shared" si="0"/>
        <v>0.29799999999999999</v>
      </c>
      <c r="AS10" s="359">
        <f t="shared" si="0"/>
        <v>0</v>
      </c>
      <c r="AT10" s="359">
        <f t="shared" si="0"/>
        <v>0</v>
      </c>
      <c r="AU10" s="359">
        <f t="shared" si="0"/>
        <v>0</v>
      </c>
      <c r="AV10" s="359">
        <f t="shared" si="0"/>
        <v>0</v>
      </c>
      <c r="AW10" s="76"/>
      <c r="AX10" s="211">
        <v>2</v>
      </c>
      <c r="AY10" s="260">
        <v>0</v>
      </c>
      <c r="AZ10" s="260">
        <v>0</v>
      </c>
      <c r="BA10" s="260">
        <v>0</v>
      </c>
      <c r="BB10" s="260">
        <v>0</v>
      </c>
      <c r="BC10" s="260">
        <v>0</v>
      </c>
      <c r="BD10" s="260">
        <v>0</v>
      </c>
      <c r="BE10" s="260">
        <v>0</v>
      </c>
      <c r="BF10" s="260">
        <v>0</v>
      </c>
      <c r="BG10" s="260">
        <v>0</v>
      </c>
      <c r="BH10" s="260">
        <v>0</v>
      </c>
      <c r="BI10" s="260">
        <v>0</v>
      </c>
      <c r="BJ10" s="260">
        <v>0</v>
      </c>
      <c r="BK10" s="260">
        <v>0</v>
      </c>
      <c r="BL10" s="260">
        <v>0</v>
      </c>
      <c r="BM10" s="260">
        <v>0</v>
      </c>
      <c r="BN10" s="260">
        <v>6</v>
      </c>
      <c r="BO10" s="260">
        <v>0</v>
      </c>
      <c r="BP10" s="260">
        <v>0</v>
      </c>
      <c r="BQ10" s="260">
        <v>0</v>
      </c>
      <c r="BR10" s="260">
        <v>0</v>
      </c>
      <c r="BS10" s="260">
        <v>0</v>
      </c>
      <c r="BT10" s="260">
        <v>0</v>
      </c>
      <c r="BU10" s="260">
        <v>0</v>
      </c>
      <c r="BV10" s="260">
        <v>0</v>
      </c>
      <c r="BW10" s="260">
        <v>0</v>
      </c>
      <c r="BX10" s="260">
        <v>298</v>
      </c>
      <c r="BY10" s="260">
        <v>0</v>
      </c>
      <c r="BZ10" s="260">
        <v>7</v>
      </c>
      <c r="CA10" s="260">
        <v>0</v>
      </c>
      <c r="CB10" s="260">
        <v>0</v>
      </c>
      <c r="CC10" s="260">
        <v>0</v>
      </c>
      <c r="CD10" s="260">
        <v>0</v>
      </c>
      <c r="CE10" s="260">
        <v>0</v>
      </c>
      <c r="CF10" s="260">
        <v>8989.5</v>
      </c>
      <c r="CG10" s="260">
        <v>0</v>
      </c>
      <c r="CH10" s="260">
        <v>0</v>
      </c>
      <c r="CI10" s="260">
        <v>35</v>
      </c>
      <c r="CJ10" s="260">
        <v>34</v>
      </c>
      <c r="CK10" s="260">
        <v>0</v>
      </c>
      <c r="CL10" s="260">
        <v>298</v>
      </c>
      <c r="CM10" s="260">
        <v>0</v>
      </c>
      <c r="CN10" s="42">
        <v>0</v>
      </c>
      <c r="CO10" s="42">
        <v>0</v>
      </c>
      <c r="CP10" s="42">
        <v>0</v>
      </c>
      <c r="CR10" s="13">
        <v>2</v>
      </c>
      <c r="CS10" s="13" t="str">
        <f t="shared" si="1"/>
        <v/>
      </c>
      <c r="CT10" s="13" t="str">
        <f t="shared" si="2"/>
        <v/>
      </c>
      <c r="CU10" s="13" t="str">
        <f t="shared" si="3"/>
        <v/>
      </c>
      <c r="CV10" s="13" t="str">
        <f t="shared" si="4"/>
        <v/>
      </c>
      <c r="CW10" s="13" t="str">
        <f t="shared" si="5"/>
        <v/>
      </c>
      <c r="CX10" s="13" t="str">
        <f t="shared" si="6"/>
        <v/>
      </c>
      <c r="CY10" s="13" t="str">
        <f t="shared" si="7"/>
        <v/>
      </c>
      <c r="CZ10" s="13" t="str">
        <f t="shared" si="8"/>
        <v/>
      </c>
      <c r="DA10" s="13" t="str">
        <f t="shared" si="9"/>
        <v/>
      </c>
      <c r="DB10" s="13" t="str">
        <f t="shared" si="10"/>
        <v/>
      </c>
      <c r="DC10" s="13" t="str">
        <f t="shared" si="11"/>
        <v/>
      </c>
      <c r="DD10" s="13" t="str">
        <f t="shared" si="12"/>
        <v/>
      </c>
      <c r="DE10" s="13" t="str">
        <f t="shared" si="13"/>
        <v/>
      </c>
      <c r="DF10" s="13" t="str">
        <f t="shared" si="14"/>
        <v/>
      </c>
      <c r="DG10" s="13" t="str">
        <f t="shared" si="15"/>
        <v/>
      </c>
      <c r="DH10" s="13" t="str">
        <f t="shared" si="16"/>
        <v>Krabbtaska</v>
      </c>
      <c r="DI10" s="13" t="str">
        <f t="shared" si="17"/>
        <v/>
      </c>
      <c r="DJ10" s="13" t="str">
        <f t="shared" si="18"/>
        <v/>
      </c>
      <c r="DK10" s="13" t="str">
        <f t="shared" si="19"/>
        <v/>
      </c>
      <c r="DL10" s="13" t="str">
        <f t="shared" si="20"/>
        <v/>
      </c>
      <c r="DM10" s="13" t="str">
        <f t="shared" si="21"/>
        <v/>
      </c>
      <c r="DN10" s="13" t="str">
        <f t="shared" si="22"/>
        <v/>
      </c>
      <c r="DO10" s="13" t="str">
        <f t="shared" si="23"/>
        <v/>
      </c>
      <c r="DP10" s="13" t="str">
        <f t="shared" si="24"/>
        <v/>
      </c>
      <c r="DQ10" s="13" t="str">
        <f t="shared" si="25"/>
        <v/>
      </c>
      <c r="DR10" s="13" t="str">
        <f t="shared" si="26"/>
        <v>Piggvar</v>
      </c>
      <c r="DS10" s="13" t="str">
        <f t="shared" si="27"/>
        <v/>
      </c>
      <c r="DT10" s="13" t="str">
        <f t="shared" si="28"/>
        <v>Rodspotta</v>
      </c>
      <c r="DU10" s="13" t="str">
        <f t="shared" si="29"/>
        <v/>
      </c>
      <c r="DV10" s="13" t="str">
        <f t="shared" si="30"/>
        <v/>
      </c>
      <c r="DW10" s="13" t="str">
        <f t="shared" si="31"/>
        <v/>
      </c>
      <c r="DX10" s="13" t="str">
        <f t="shared" si="32"/>
        <v/>
      </c>
      <c r="DY10" s="13" t="str">
        <f t="shared" si="33"/>
        <v/>
      </c>
      <c r="DZ10" s="13" t="str">
        <f t="shared" si="34"/>
        <v>Sjurygg</v>
      </c>
      <c r="EA10" s="13" t="str">
        <f t="shared" si="35"/>
        <v/>
      </c>
      <c r="EB10" s="13" t="str">
        <f t="shared" si="36"/>
        <v/>
      </c>
      <c r="EC10" s="13" t="str">
        <f t="shared" si="37"/>
        <v>Skrubbskadda</v>
      </c>
      <c r="ED10" s="13" t="str">
        <f t="shared" si="38"/>
        <v>Slatvar</v>
      </c>
      <c r="EE10" s="13" t="str">
        <f t="shared" si="39"/>
        <v/>
      </c>
      <c r="EF10" s="13" t="str">
        <f t="shared" si="40"/>
        <v>Torsk</v>
      </c>
      <c r="EG10" s="13" t="str">
        <f t="shared" si="41"/>
        <v/>
      </c>
      <c r="EH10" s="13" t="str">
        <f t="shared" si="42"/>
        <v/>
      </c>
      <c r="EI10" s="13" t="str">
        <f t="shared" si="43"/>
        <v/>
      </c>
      <c r="EJ10" s="13" t="str">
        <f t="shared" si="44"/>
        <v/>
      </c>
      <c r="EK10" s="13"/>
      <c r="EL10" s="82" t="str">
        <f t="shared" ref="EL10:EL73" si="46">CONCATENATE(CS10,CT10,CU10,CV10,CW10,CX10,CY10,CZ10,DA10,DB10,DC10,DD10,DE10,DF10,DG10,DH10,DI10,DJ10,DK10,DL10,DM10,DN10,DO10,DP10,DQ10,DR10,DS10,DT10,DU10,DV10,DW10,DX10,DY10,DZ10,EA10,EB10,EC10,ED10,EE10,EF10,EG10,EH10,EI10,EJ10)</f>
        <v>KrabbtaskaPiggvarRodspottaSjuryggSkrubbskaddaSlatvarTorsk</v>
      </c>
    </row>
    <row r="11" spans="1:142" x14ac:dyDescent="0.25">
      <c r="A11" s="267" t="s">
        <v>622</v>
      </c>
      <c r="B11" s="267" t="s">
        <v>522</v>
      </c>
      <c r="C11" s="301" t="s">
        <v>615</v>
      </c>
      <c r="D11" s="211">
        <v>3</v>
      </c>
      <c r="E11" s="359">
        <f t="shared" si="45"/>
        <v>0</v>
      </c>
      <c r="F11" s="359">
        <f t="shared" si="0"/>
        <v>0</v>
      </c>
      <c r="G11" s="359">
        <f t="shared" si="0"/>
        <v>0</v>
      </c>
      <c r="H11" s="359">
        <f t="shared" si="0"/>
        <v>0</v>
      </c>
      <c r="I11" s="359">
        <f t="shared" si="0"/>
        <v>0</v>
      </c>
      <c r="J11" s="359">
        <f t="shared" si="0"/>
        <v>0</v>
      </c>
      <c r="K11" s="359">
        <f t="shared" si="0"/>
        <v>0</v>
      </c>
      <c r="L11" s="359">
        <f t="shared" si="0"/>
        <v>0</v>
      </c>
      <c r="M11" s="359">
        <f t="shared" si="0"/>
        <v>0</v>
      </c>
      <c r="N11" s="359">
        <f t="shared" si="0"/>
        <v>0</v>
      </c>
      <c r="O11" s="359">
        <f t="shared" si="0"/>
        <v>0</v>
      </c>
      <c r="P11" s="359">
        <f t="shared" si="0"/>
        <v>0</v>
      </c>
      <c r="Q11" s="359">
        <f t="shared" si="0"/>
        <v>0</v>
      </c>
      <c r="R11" s="359">
        <f t="shared" si="0"/>
        <v>0</v>
      </c>
      <c r="S11" s="359">
        <f t="shared" si="0"/>
        <v>0</v>
      </c>
      <c r="T11" s="359">
        <f t="shared" si="0"/>
        <v>0</v>
      </c>
      <c r="U11" s="359">
        <f t="shared" si="0"/>
        <v>0</v>
      </c>
      <c r="V11" s="359">
        <f t="shared" si="0"/>
        <v>0</v>
      </c>
      <c r="W11" s="359">
        <f t="shared" si="0"/>
        <v>0</v>
      </c>
      <c r="X11" s="359">
        <f t="shared" si="0"/>
        <v>0</v>
      </c>
      <c r="Y11" s="359">
        <f t="shared" si="0"/>
        <v>0</v>
      </c>
      <c r="Z11" s="359">
        <f t="shared" si="0"/>
        <v>0</v>
      </c>
      <c r="AA11" s="359">
        <f t="shared" si="0"/>
        <v>4.3999999999999997E-2</v>
      </c>
      <c r="AB11" s="359">
        <f t="shared" si="0"/>
        <v>0</v>
      </c>
      <c r="AC11" s="359">
        <f t="shared" si="0"/>
        <v>0</v>
      </c>
      <c r="AD11" s="359">
        <f t="shared" si="0"/>
        <v>0</v>
      </c>
      <c r="AE11" s="359">
        <f t="shared" si="0"/>
        <v>0</v>
      </c>
      <c r="AF11" s="359">
        <f t="shared" si="0"/>
        <v>0</v>
      </c>
      <c r="AG11" s="359">
        <f t="shared" si="0"/>
        <v>0</v>
      </c>
      <c r="AH11" s="359">
        <f t="shared" si="0"/>
        <v>0</v>
      </c>
      <c r="AI11" s="359">
        <f t="shared" si="0"/>
        <v>0</v>
      </c>
      <c r="AJ11" s="359">
        <f t="shared" si="0"/>
        <v>0</v>
      </c>
      <c r="AK11" s="359">
        <f t="shared" si="0"/>
        <v>296.34100000000001</v>
      </c>
      <c r="AL11" s="359">
        <f t="shared" si="0"/>
        <v>0</v>
      </c>
      <c r="AM11" s="359">
        <f t="shared" si="0"/>
        <v>0</v>
      </c>
      <c r="AN11" s="359">
        <f t="shared" si="0"/>
        <v>0</v>
      </c>
      <c r="AO11" s="359">
        <f t="shared" si="0"/>
        <v>0</v>
      </c>
      <c r="AP11" s="359">
        <f t="shared" si="0"/>
        <v>0</v>
      </c>
      <c r="AQ11" s="359">
        <f t="shared" si="0"/>
        <v>0</v>
      </c>
      <c r="AR11" s="359">
        <f t="shared" si="0"/>
        <v>7.6999999999999999E-2</v>
      </c>
      <c r="AS11" s="359">
        <f t="shared" si="0"/>
        <v>7.0000000000000001E-3</v>
      </c>
      <c r="AT11" s="359">
        <f t="shared" si="0"/>
        <v>0</v>
      </c>
      <c r="AU11" s="359">
        <f t="shared" si="0"/>
        <v>0</v>
      </c>
      <c r="AV11" s="359">
        <f t="shared" si="0"/>
        <v>0</v>
      </c>
      <c r="AW11" s="76"/>
      <c r="AX11" s="211">
        <v>3</v>
      </c>
      <c r="AY11" s="260">
        <v>0</v>
      </c>
      <c r="AZ11" s="260">
        <v>0</v>
      </c>
      <c r="BA11" s="260">
        <v>0</v>
      </c>
      <c r="BB11" s="260">
        <v>0</v>
      </c>
      <c r="BC11" s="260">
        <v>0</v>
      </c>
      <c r="BD11" s="260">
        <v>0</v>
      </c>
      <c r="BE11" s="260">
        <v>0</v>
      </c>
      <c r="BF11" s="260">
        <v>0</v>
      </c>
      <c r="BG11" s="260">
        <v>0</v>
      </c>
      <c r="BH11" s="260">
        <v>0</v>
      </c>
      <c r="BI11" s="260">
        <v>0</v>
      </c>
      <c r="BJ11" s="260">
        <v>0</v>
      </c>
      <c r="BK11" s="260">
        <v>0</v>
      </c>
      <c r="BL11" s="260">
        <v>0</v>
      </c>
      <c r="BM11" s="260">
        <v>0</v>
      </c>
      <c r="BN11" s="260">
        <v>0</v>
      </c>
      <c r="BO11" s="260">
        <v>0</v>
      </c>
      <c r="BP11" s="260">
        <v>0</v>
      </c>
      <c r="BQ11" s="260">
        <v>0</v>
      </c>
      <c r="BR11" s="260">
        <v>0</v>
      </c>
      <c r="BS11" s="260">
        <v>0</v>
      </c>
      <c r="BT11" s="260">
        <v>0</v>
      </c>
      <c r="BU11" s="260">
        <v>44</v>
      </c>
      <c r="BV11" s="260">
        <v>0</v>
      </c>
      <c r="BW11" s="260">
        <v>0</v>
      </c>
      <c r="BX11" s="260">
        <v>0</v>
      </c>
      <c r="BY11" s="260">
        <v>0</v>
      </c>
      <c r="BZ11" s="260">
        <v>0</v>
      </c>
      <c r="CA11" s="260">
        <v>0</v>
      </c>
      <c r="CB11" s="260">
        <v>0</v>
      </c>
      <c r="CC11" s="260">
        <v>0</v>
      </c>
      <c r="CD11" s="260">
        <v>0</v>
      </c>
      <c r="CE11" s="260">
        <v>296341</v>
      </c>
      <c r="CF11" s="260">
        <v>0</v>
      </c>
      <c r="CG11" s="260">
        <v>0</v>
      </c>
      <c r="CH11" s="260">
        <v>0</v>
      </c>
      <c r="CI11" s="260">
        <v>0</v>
      </c>
      <c r="CJ11" s="260">
        <v>0</v>
      </c>
      <c r="CK11" s="260">
        <v>0</v>
      </c>
      <c r="CL11" s="260">
        <v>77</v>
      </c>
      <c r="CM11" s="260">
        <v>7</v>
      </c>
      <c r="CN11" s="42">
        <v>0</v>
      </c>
      <c r="CO11" s="42">
        <v>0</v>
      </c>
      <c r="CP11" s="42">
        <v>0</v>
      </c>
      <c r="CR11" s="13">
        <v>3</v>
      </c>
      <c r="CS11" s="13" t="str">
        <f t="shared" si="1"/>
        <v/>
      </c>
      <c r="CT11" s="13" t="str">
        <f t="shared" si="2"/>
        <v/>
      </c>
      <c r="CU11" s="13" t="str">
        <f t="shared" si="3"/>
        <v/>
      </c>
      <c r="CV11" s="13" t="str">
        <f t="shared" si="4"/>
        <v/>
      </c>
      <c r="CW11" s="13" t="str">
        <f t="shared" si="5"/>
        <v/>
      </c>
      <c r="CX11" s="13" t="str">
        <f t="shared" si="6"/>
        <v/>
      </c>
      <c r="CY11" s="13" t="str">
        <f t="shared" si="7"/>
        <v/>
      </c>
      <c r="CZ11" s="13" t="str">
        <f t="shared" si="8"/>
        <v/>
      </c>
      <c r="DA11" s="13" t="str">
        <f t="shared" si="9"/>
        <v/>
      </c>
      <c r="DB11" s="13" t="str">
        <f t="shared" si="10"/>
        <v/>
      </c>
      <c r="DC11" s="13" t="str">
        <f t="shared" si="11"/>
        <v/>
      </c>
      <c r="DD11" s="13" t="str">
        <f t="shared" si="12"/>
        <v/>
      </c>
      <c r="DE11" s="13" t="str">
        <f t="shared" si="13"/>
        <v/>
      </c>
      <c r="DF11" s="13" t="str">
        <f t="shared" si="14"/>
        <v/>
      </c>
      <c r="DG11" s="13" t="str">
        <f t="shared" si="15"/>
        <v/>
      </c>
      <c r="DH11" s="13" t="str">
        <f t="shared" si="16"/>
        <v/>
      </c>
      <c r="DI11" s="13" t="str">
        <f t="shared" si="17"/>
        <v/>
      </c>
      <c r="DJ11" s="13" t="str">
        <f t="shared" si="18"/>
        <v/>
      </c>
      <c r="DK11" s="13" t="str">
        <f t="shared" si="19"/>
        <v/>
      </c>
      <c r="DL11" s="13" t="str">
        <f t="shared" si="20"/>
        <v/>
      </c>
      <c r="DM11" s="13" t="str">
        <f t="shared" si="21"/>
        <v/>
      </c>
      <c r="DN11" s="13" t="str">
        <f t="shared" si="22"/>
        <v/>
      </c>
      <c r="DO11" s="13" t="str">
        <f t="shared" si="23"/>
        <v>Makrill</v>
      </c>
      <c r="DP11" s="13" t="str">
        <f t="shared" si="24"/>
        <v/>
      </c>
      <c r="DQ11" s="13" t="str">
        <f t="shared" si="25"/>
        <v/>
      </c>
      <c r="DR11" s="13" t="str">
        <f t="shared" si="26"/>
        <v/>
      </c>
      <c r="DS11" s="13" t="str">
        <f t="shared" si="27"/>
        <v/>
      </c>
      <c r="DT11" s="13" t="str">
        <f t="shared" si="28"/>
        <v/>
      </c>
      <c r="DU11" s="13" t="str">
        <f t="shared" si="29"/>
        <v/>
      </c>
      <c r="DV11" s="13" t="str">
        <f t="shared" si="30"/>
        <v/>
      </c>
      <c r="DW11" s="13" t="str">
        <f t="shared" si="31"/>
        <v/>
      </c>
      <c r="DX11" s="13" t="str">
        <f t="shared" si="32"/>
        <v/>
      </c>
      <c r="DY11" s="13" t="str">
        <f t="shared" si="33"/>
        <v>Sill</v>
      </c>
      <c r="DZ11" s="13" t="str">
        <f t="shared" si="34"/>
        <v/>
      </c>
      <c r="EA11" s="13" t="str">
        <f t="shared" si="35"/>
        <v/>
      </c>
      <c r="EB11" s="13" t="str">
        <f t="shared" si="36"/>
        <v/>
      </c>
      <c r="EC11" s="13" t="str">
        <f t="shared" si="37"/>
        <v/>
      </c>
      <c r="ED11" s="13" t="str">
        <f t="shared" si="38"/>
        <v/>
      </c>
      <c r="EE11" s="13" t="str">
        <f t="shared" si="39"/>
        <v/>
      </c>
      <c r="EF11" s="13" t="str">
        <f t="shared" si="40"/>
        <v>Torsk</v>
      </c>
      <c r="EG11" s="13" t="str">
        <f t="shared" si="41"/>
        <v>Vitling</v>
      </c>
      <c r="EH11" s="13" t="str">
        <f t="shared" si="42"/>
        <v/>
      </c>
      <c r="EI11" s="13" t="str">
        <f t="shared" si="43"/>
        <v/>
      </c>
      <c r="EJ11" s="13" t="str">
        <f t="shared" si="44"/>
        <v/>
      </c>
      <c r="EK11" s="13"/>
      <c r="EL11" s="82" t="str">
        <f t="shared" si="46"/>
        <v>MakrillSillTorskVitling</v>
      </c>
    </row>
    <row r="12" spans="1:142" x14ac:dyDescent="0.25">
      <c r="A12" s="267" t="s">
        <v>622</v>
      </c>
      <c r="B12" s="267" t="s">
        <v>523</v>
      </c>
      <c r="C12" s="301" t="s">
        <v>615</v>
      </c>
      <c r="D12" s="211">
        <v>4</v>
      </c>
      <c r="E12" s="359">
        <f t="shared" si="45"/>
        <v>0</v>
      </c>
      <c r="F12" s="359">
        <f t="shared" si="0"/>
        <v>0</v>
      </c>
      <c r="G12" s="359">
        <f t="shared" si="0"/>
        <v>0</v>
      </c>
      <c r="H12" s="359">
        <f t="shared" si="0"/>
        <v>0</v>
      </c>
      <c r="I12" s="359">
        <f t="shared" si="0"/>
        <v>0</v>
      </c>
      <c r="J12" s="359">
        <f t="shared" si="0"/>
        <v>0</v>
      </c>
      <c r="K12" s="359">
        <f t="shared" si="0"/>
        <v>0</v>
      </c>
      <c r="L12" s="359">
        <f t="shared" si="0"/>
        <v>0</v>
      </c>
      <c r="M12" s="359">
        <f t="shared" si="0"/>
        <v>0</v>
      </c>
      <c r="N12" s="359">
        <f t="shared" si="0"/>
        <v>0</v>
      </c>
      <c r="O12" s="359">
        <f t="shared" si="0"/>
        <v>0</v>
      </c>
      <c r="P12" s="359">
        <f t="shared" si="0"/>
        <v>0</v>
      </c>
      <c r="Q12" s="359">
        <f t="shared" si="0"/>
        <v>0</v>
      </c>
      <c r="R12" s="359">
        <f t="shared" si="0"/>
        <v>0</v>
      </c>
      <c r="S12" s="359">
        <f t="shared" si="0"/>
        <v>0</v>
      </c>
      <c r="T12" s="359">
        <f t="shared" si="0"/>
        <v>0</v>
      </c>
      <c r="U12" s="359">
        <f t="shared" si="0"/>
        <v>0</v>
      </c>
      <c r="V12" s="359">
        <f t="shared" si="0"/>
        <v>0</v>
      </c>
      <c r="W12" s="359">
        <f t="shared" si="0"/>
        <v>0</v>
      </c>
      <c r="X12" s="359">
        <f t="shared" si="0"/>
        <v>0</v>
      </c>
      <c r="Y12" s="359">
        <f t="shared" si="0"/>
        <v>0</v>
      </c>
      <c r="Z12" s="359">
        <f t="shared" si="0"/>
        <v>0</v>
      </c>
      <c r="AA12" s="359">
        <f t="shared" si="0"/>
        <v>0</v>
      </c>
      <c r="AB12" s="359">
        <f t="shared" si="0"/>
        <v>0</v>
      </c>
      <c r="AC12" s="359">
        <f t="shared" si="0"/>
        <v>0</v>
      </c>
      <c r="AD12" s="359">
        <f t="shared" si="0"/>
        <v>0</v>
      </c>
      <c r="AE12" s="359">
        <f t="shared" si="0"/>
        <v>0</v>
      </c>
      <c r="AF12" s="359">
        <f t="shared" si="0"/>
        <v>8.5000000000000006E-2</v>
      </c>
      <c r="AG12" s="359">
        <f t="shared" si="0"/>
        <v>0</v>
      </c>
      <c r="AH12" s="359">
        <f t="shared" si="0"/>
        <v>0</v>
      </c>
      <c r="AI12" s="359">
        <f t="shared" si="0"/>
        <v>0</v>
      </c>
      <c r="AJ12" s="359">
        <f t="shared" si="0"/>
        <v>0</v>
      </c>
      <c r="AK12" s="359">
        <f t="shared" si="0"/>
        <v>0</v>
      </c>
      <c r="AL12" s="359">
        <f t="shared" si="0"/>
        <v>2.5000000000000001E-2</v>
      </c>
      <c r="AM12" s="359">
        <f t="shared" si="0"/>
        <v>0</v>
      </c>
      <c r="AN12" s="359">
        <f t="shared" si="0"/>
        <v>0</v>
      </c>
      <c r="AO12" s="359">
        <f t="shared" si="0"/>
        <v>0.88200000000000001</v>
      </c>
      <c r="AP12" s="359">
        <f t="shared" si="0"/>
        <v>0</v>
      </c>
      <c r="AQ12" s="359">
        <f t="shared" si="0"/>
        <v>0</v>
      </c>
      <c r="AR12" s="359">
        <f t="shared" si="0"/>
        <v>0.52</v>
      </c>
      <c r="AS12" s="359">
        <f t="shared" si="0"/>
        <v>0</v>
      </c>
      <c r="AT12" s="359">
        <f t="shared" si="0"/>
        <v>0</v>
      </c>
      <c r="AU12" s="359">
        <f t="shared" si="0"/>
        <v>0</v>
      </c>
      <c r="AV12" s="359">
        <f t="shared" si="0"/>
        <v>0</v>
      </c>
      <c r="AW12" s="76"/>
      <c r="AX12" s="211">
        <v>4</v>
      </c>
      <c r="AY12" s="260">
        <v>0</v>
      </c>
      <c r="AZ12" s="260">
        <v>0</v>
      </c>
      <c r="BA12" s="260">
        <v>0</v>
      </c>
      <c r="BB12" s="260">
        <v>0</v>
      </c>
      <c r="BC12" s="260">
        <v>0</v>
      </c>
      <c r="BD12" s="260">
        <v>0</v>
      </c>
      <c r="BE12" s="260">
        <v>0</v>
      </c>
      <c r="BF12" s="260">
        <v>0</v>
      </c>
      <c r="BG12" s="260">
        <v>0</v>
      </c>
      <c r="BH12" s="260">
        <v>0</v>
      </c>
      <c r="BI12" s="260">
        <v>0</v>
      </c>
      <c r="BJ12" s="260">
        <v>0</v>
      </c>
      <c r="BK12" s="260">
        <v>0</v>
      </c>
      <c r="BL12" s="260">
        <v>0</v>
      </c>
      <c r="BM12" s="260">
        <v>0</v>
      </c>
      <c r="BN12" s="260">
        <v>0</v>
      </c>
      <c r="BO12" s="260">
        <v>0</v>
      </c>
      <c r="BP12" s="260">
        <v>0</v>
      </c>
      <c r="BQ12" s="260">
        <v>0</v>
      </c>
      <c r="BR12" s="260">
        <v>0</v>
      </c>
      <c r="BS12" s="260">
        <v>0</v>
      </c>
      <c r="BT12" s="260">
        <v>0</v>
      </c>
      <c r="BU12" s="260">
        <v>0</v>
      </c>
      <c r="BV12" s="260">
        <v>0</v>
      </c>
      <c r="BW12" s="260">
        <v>0</v>
      </c>
      <c r="BX12" s="260">
        <v>0</v>
      </c>
      <c r="BY12" s="260">
        <v>0</v>
      </c>
      <c r="BZ12" s="260">
        <v>85</v>
      </c>
      <c r="CA12" s="260">
        <v>0</v>
      </c>
      <c r="CB12" s="260">
        <v>0</v>
      </c>
      <c r="CC12" s="260">
        <v>0</v>
      </c>
      <c r="CD12" s="260">
        <v>0</v>
      </c>
      <c r="CE12" s="260">
        <v>0</v>
      </c>
      <c r="CF12" s="260">
        <v>25</v>
      </c>
      <c r="CG12" s="260">
        <v>0</v>
      </c>
      <c r="CH12" s="260">
        <v>0</v>
      </c>
      <c r="CI12" s="260">
        <v>882</v>
      </c>
      <c r="CJ12" s="260">
        <v>0</v>
      </c>
      <c r="CK12" s="260">
        <v>0</v>
      </c>
      <c r="CL12" s="260">
        <v>520</v>
      </c>
      <c r="CM12" s="260">
        <v>0</v>
      </c>
      <c r="CN12" s="42">
        <v>0</v>
      </c>
      <c r="CO12" s="42">
        <v>0</v>
      </c>
      <c r="CP12" s="42">
        <v>0</v>
      </c>
      <c r="CR12" s="13">
        <v>4</v>
      </c>
      <c r="CS12" s="13" t="str">
        <f t="shared" si="1"/>
        <v/>
      </c>
      <c r="CT12" s="13" t="str">
        <f t="shared" si="2"/>
        <v/>
      </c>
      <c r="CU12" s="13" t="str">
        <f t="shared" si="3"/>
        <v/>
      </c>
      <c r="CV12" s="13" t="str">
        <f t="shared" si="4"/>
        <v/>
      </c>
      <c r="CW12" s="13" t="str">
        <f t="shared" si="5"/>
        <v/>
      </c>
      <c r="CX12" s="13" t="str">
        <f t="shared" si="6"/>
        <v/>
      </c>
      <c r="CY12" s="13" t="str">
        <f t="shared" si="7"/>
        <v/>
      </c>
      <c r="CZ12" s="13" t="str">
        <f t="shared" si="8"/>
        <v/>
      </c>
      <c r="DA12" s="13" t="str">
        <f t="shared" si="9"/>
        <v/>
      </c>
      <c r="DB12" s="13" t="str">
        <f t="shared" si="10"/>
        <v/>
      </c>
      <c r="DC12" s="13" t="str">
        <f t="shared" si="11"/>
        <v/>
      </c>
      <c r="DD12" s="13" t="str">
        <f t="shared" si="12"/>
        <v/>
      </c>
      <c r="DE12" s="13" t="str">
        <f t="shared" si="13"/>
        <v/>
      </c>
      <c r="DF12" s="13" t="str">
        <f t="shared" si="14"/>
        <v/>
      </c>
      <c r="DG12" s="13" t="str">
        <f t="shared" si="15"/>
        <v/>
      </c>
      <c r="DH12" s="13" t="str">
        <f t="shared" si="16"/>
        <v/>
      </c>
      <c r="DI12" s="13" t="str">
        <f t="shared" si="17"/>
        <v/>
      </c>
      <c r="DJ12" s="13" t="str">
        <f t="shared" si="18"/>
        <v/>
      </c>
      <c r="DK12" s="13" t="str">
        <f t="shared" si="19"/>
        <v/>
      </c>
      <c r="DL12" s="13" t="str">
        <f t="shared" si="20"/>
        <v/>
      </c>
      <c r="DM12" s="13" t="str">
        <f t="shared" si="21"/>
        <v/>
      </c>
      <c r="DN12" s="13" t="str">
        <f t="shared" si="22"/>
        <v/>
      </c>
      <c r="DO12" s="13" t="str">
        <f t="shared" si="23"/>
        <v/>
      </c>
      <c r="DP12" s="13" t="str">
        <f t="shared" si="24"/>
        <v/>
      </c>
      <c r="DQ12" s="13" t="str">
        <f t="shared" si="25"/>
        <v/>
      </c>
      <c r="DR12" s="13" t="str">
        <f t="shared" si="26"/>
        <v/>
      </c>
      <c r="DS12" s="13" t="str">
        <f t="shared" si="27"/>
        <v/>
      </c>
      <c r="DT12" s="13" t="str">
        <f t="shared" si="28"/>
        <v>Rodspotta</v>
      </c>
      <c r="DU12" s="13" t="str">
        <f t="shared" si="29"/>
        <v/>
      </c>
      <c r="DV12" s="13" t="str">
        <f t="shared" si="30"/>
        <v/>
      </c>
      <c r="DW12" s="13" t="str">
        <f t="shared" si="31"/>
        <v/>
      </c>
      <c r="DX12" s="13" t="str">
        <f t="shared" si="32"/>
        <v/>
      </c>
      <c r="DY12" s="13" t="str">
        <f t="shared" si="33"/>
        <v/>
      </c>
      <c r="DZ12" s="13" t="str">
        <f t="shared" si="34"/>
        <v>Sjurygg</v>
      </c>
      <c r="EA12" s="13" t="str">
        <f t="shared" si="35"/>
        <v/>
      </c>
      <c r="EB12" s="13" t="str">
        <f t="shared" si="36"/>
        <v/>
      </c>
      <c r="EC12" s="13" t="str">
        <f t="shared" si="37"/>
        <v>Skrubbskadda</v>
      </c>
      <c r="ED12" s="13" t="str">
        <f t="shared" si="38"/>
        <v/>
      </c>
      <c r="EE12" s="13" t="str">
        <f t="shared" si="39"/>
        <v/>
      </c>
      <c r="EF12" s="13" t="str">
        <f t="shared" si="40"/>
        <v>Torsk</v>
      </c>
      <c r="EG12" s="13" t="str">
        <f t="shared" si="41"/>
        <v/>
      </c>
      <c r="EH12" s="13" t="str">
        <f t="shared" si="42"/>
        <v/>
      </c>
      <c r="EI12" s="13" t="str">
        <f t="shared" si="43"/>
        <v/>
      </c>
      <c r="EJ12" s="13" t="str">
        <f t="shared" si="44"/>
        <v/>
      </c>
      <c r="EK12" s="13"/>
      <c r="EL12" s="82" t="str">
        <f t="shared" si="46"/>
        <v>RodspottaSjuryggSkrubbskaddaTorsk</v>
      </c>
    </row>
    <row r="13" spans="1:142" x14ac:dyDescent="0.25">
      <c r="A13" s="267" t="s">
        <v>622</v>
      </c>
      <c r="B13" s="267" t="s">
        <v>530</v>
      </c>
      <c r="C13" s="301" t="s">
        <v>615</v>
      </c>
      <c r="D13" s="211">
        <v>5</v>
      </c>
      <c r="E13" s="359">
        <f t="shared" si="45"/>
        <v>0</v>
      </c>
      <c r="F13" s="359">
        <f t="shared" si="0"/>
        <v>0</v>
      </c>
      <c r="G13" s="359">
        <f t="shared" si="0"/>
        <v>0</v>
      </c>
      <c r="H13" s="359">
        <f t="shared" si="0"/>
        <v>0</v>
      </c>
      <c r="I13" s="359">
        <f t="shared" si="0"/>
        <v>0</v>
      </c>
      <c r="J13" s="359">
        <f t="shared" si="0"/>
        <v>0</v>
      </c>
      <c r="K13" s="359">
        <f t="shared" si="0"/>
        <v>0</v>
      </c>
      <c r="L13" s="359">
        <f t="shared" si="0"/>
        <v>0</v>
      </c>
      <c r="M13" s="359">
        <f t="shared" si="0"/>
        <v>0</v>
      </c>
      <c r="N13" s="359">
        <f t="shared" si="0"/>
        <v>0</v>
      </c>
      <c r="O13" s="359">
        <f t="shared" si="0"/>
        <v>0</v>
      </c>
      <c r="P13" s="359">
        <f t="shared" si="0"/>
        <v>0</v>
      </c>
      <c r="Q13" s="359">
        <f t="shared" si="0"/>
        <v>0</v>
      </c>
      <c r="R13" s="359">
        <f t="shared" si="0"/>
        <v>0</v>
      </c>
      <c r="S13" s="359">
        <f t="shared" si="0"/>
        <v>0.04</v>
      </c>
      <c r="T13" s="359">
        <f t="shared" si="0"/>
        <v>0</v>
      </c>
      <c r="U13" s="359">
        <f t="shared" si="0"/>
        <v>0</v>
      </c>
      <c r="V13" s="359">
        <f t="shared" si="0"/>
        <v>0</v>
      </c>
      <c r="W13" s="359">
        <f t="shared" si="0"/>
        <v>2.1000000000000001E-2</v>
      </c>
      <c r="X13" s="359">
        <f t="shared" si="0"/>
        <v>0</v>
      </c>
      <c r="Y13" s="359">
        <f t="shared" si="0"/>
        <v>0</v>
      </c>
      <c r="Z13" s="359">
        <f t="shared" si="0"/>
        <v>0</v>
      </c>
      <c r="AA13" s="359">
        <f t="shared" si="0"/>
        <v>0</v>
      </c>
      <c r="AB13" s="359">
        <f t="shared" si="0"/>
        <v>0</v>
      </c>
      <c r="AC13" s="359">
        <f t="shared" si="0"/>
        <v>0</v>
      </c>
      <c r="AD13" s="359">
        <f t="shared" si="0"/>
        <v>0</v>
      </c>
      <c r="AE13" s="359">
        <f t="shared" si="0"/>
        <v>0</v>
      </c>
      <c r="AF13" s="359">
        <f t="shared" si="0"/>
        <v>1.0269999999999999</v>
      </c>
      <c r="AG13" s="359">
        <f t="shared" si="0"/>
        <v>0</v>
      </c>
      <c r="AH13" s="359">
        <f t="shared" si="0"/>
        <v>0.01</v>
      </c>
      <c r="AI13" s="359">
        <f t="shared" si="0"/>
        <v>0</v>
      </c>
      <c r="AJ13" s="359">
        <f t="shared" si="0"/>
        <v>0</v>
      </c>
      <c r="AK13" s="359">
        <f t="shared" si="0"/>
        <v>0</v>
      </c>
      <c r="AL13" s="359">
        <f t="shared" si="0"/>
        <v>6.9500000000000006E-2</v>
      </c>
      <c r="AM13" s="359">
        <f t="shared" si="0"/>
        <v>0</v>
      </c>
      <c r="AN13" s="359">
        <f t="shared" si="0"/>
        <v>0</v>
      </c>
      <c r="AO13" s="359">
        <f t="shared" si="0"/>
        <v>0.65200000000000002</v>
      </c>
      <c r="AP13" s="359">
        <f t="shared" si="0"/>
        <v>0</v>
      </c>
      <c r="AQ13" s="359">
        <f t="shared" si="0"/>
        <v>0</v>
      </c>
      <c r="AR13" s="359">
        <f t="shared" si="0"/>
        <v>49.901000000000003</v>
      </c>
      <c r="AS13" s="359">
        <f t="shared" si="0"/>
        <v>0</v>
      </c>
      <c r="AT13" s="359">
        <f t="shared" si="0"/>
        <v>0</v>
      </c>
      <c r="AU13" s="359">
        <f t="shared" si="0"/>
        <v>3.5999999999999999E-3</v>
      </c>
      <c r="AV13" s="359">
        <f t="shared" si="0"/>
        <v>0</v>
      </c>
      <c r="AW13" s="76"/>
      <c r="AX13" s="211">
        <v>5</v>
      </c>
      <c r="AY13" s="260">
        <v>0</v>
      </c>
      <c r="AZ13" s="260">
        <v>0</v>
      </c>
      <c r="BA13" s="260">
        <v>0</v>
      </c>
      <c r="BB13" s="260">
        <v>0</v>
      </c>
      <c r="BC13" s="260">
        <v>0</v>
      </c>
      <c r="BD13" s="260">
        <v>0</v>
      </c>
      <c r="BE13" s="260">
        <v>0</v>
      </c>
      <c r="BF13" s="260">
        <v>0</v>
      </c>
      <c r="BG13" s="260">
        <v>0</v>
      </c>
      <c r="BH13" s="260">
        <v>0</v>
      </c>
      <c r="BI13" s="260">
        <v>0</v>
      </c>
      <c r="BJ13" s="260">
        <v>0</v>
      </c>
      <c r="BK13" s="260">
        <v>0</v>
      </c>
      <c r="BL13" s="260">
        <v>0</v>
      </c>
      <c r="BM13" s="260">
        <v>40</v>
      </c>
      <c r="BN13" s="260">
        <v>0</v>
      </c>
      <c r="BO13" s="260">
        <v>0</v>
      </c>
      <c r="BP13" s="260">
        <v>0</v>
      </c>
      <c r="BQ13" s="260">
        <v>21</v>
      </c>
      <c r="BR13" s="260">
        <v>0</v>
      </c>
      <c r="BS13" s="260">
        <v>0</v>
      </c>
      <c r="BT13" s="260">
        <v>0</v>
      </c>
      <c r="BU13" s="260">
        <v>0</v>
      </c>
      <c r="BV13" s="260">
        <v>0</v>
      </c>
      <c r="BW13" s="260">
        <v>0</v>
      </c>
      <c r="BX13" s="260">
        <v>0</v>
      </c>
      <c r="BY13" s="260">
        <v>0</v>
      </c>
      <c r="BZ13" s="260">
        <v>1027</v>
      </c>
      <c r="CA13" s="260">
        <v>0</v>
      </c>
      <c r="CB13" s="260">
        <v>10</v>
      </c>
      <c r="CC13" s="260">
        <v>0</v>
      </c>
      <c r="CD13" s="260">
        <v>0</v>
      </c>
      <c r="CE13" s="260">
        <v>0</v>
      </c>
      <c r="CF13" s="260">
        <v>69.5</v>
      </c>
      <c r="CG13" s="260">
        <v>0</v>
      </c>
      <c r="CH13" s="260">
        <v>0</v>
      </c>
      <c r="CI13" s="260">
        <v>652</v>
      </c>
      <c r="CJ13" s="260">
        <v>0</v>
      </c>
      <c r="CK13" s="260">
        <v>0</v>
      </c>
      <c r="CL13" s="260">
        <v>49901</v>
      </c>
      <c r="CM13" s="260">
        <v>0</v>
      </c>
      <c r="CN13" s="42">
        <v>0</v>
      </c>
      <c r="CO13" s="42">
        <v>3.6</v>
      </c>
      <c r="CP13" s="42">
        <v>0</v>
      </c>
      <c r="CR13" s="13">
        <v>5</v>
      </c>
      <c r="CS13" s="13" t="str">
        <f t="shared" si="1"/>
        <v/>
      </c>
      <c r="CT13" s="13" t="str">
        <f t="shared" si="2"/>
        <v/>
      </c>
      <c r="CU13" s="13" t="str">
        <f t="shared" si="3"/>
        <v/>
      </c>
      <c r="CV13" s="13" t="str">
        <f t="shared" si="4"/>
        <v/>
      </c>
      <c r="CW13" s="13" t="str">
        <f t="shared" si="5"/>
        <v/>
      </c>
      <c r="CX13" s="13" t="str">
        <f t="shared" si="6"/>
        <v/>
      </c>
      <c r="CY13" s="13" t="str">
        <f t="shared" si="7"/>
        <v/>
      </c>
      <c r="CZ13" s="13" t="str">
        <f t="shared" si="8"/>
        <v/>
      </c>
      <c r="DA13" s="13" t="str">
        <f t="shared" si="9"/>
        <v/>
      </c>
      <c r="DB13" s="13" t="str">
        <f t="shared" si="10"/>
        <v/>
      </c>
      <c r="DC13" s="13" t="str">
        <f t="shared" si="11"/>
        <v/>
      </c>
      <c r="DD13" s="13" t="str">
        <f t="shared" si="12"/>
        <v/>
      </c>
      <c r="DE13" s="13" t="str">
        <f t="shared" si="13"/>
        <v/>
      </c>
      <c r="DF13" s="13" t="str">
        <f t="shared" si="14"/>
        <v/>
      </c>
      <c r="DG13" s="13" t="str">
        <f t="shared" si="15"/>
        <v>Kolja</v>
      </c>
      <c r="DH13" s="13" t="str">
        <f t="shared" si="16"/>
        <v/>
      </c>
      <c r="DI13" s="13" t="str">
        <f t="shared" si="17"/>
        <v/>
      </c>
      <c r="DJ13" s="13" t="str">
        <f t="shared" si="18"/>
        <v/>
      </c>
      <c r="DK13" s="13" t="str">
        <f t="shared" si="19"/>
        <v>Langa</v>
      </c>
      <c r="DL13" s="13" t="str">
        <f t="shared" si="20"/>
        <v/>
      </c>
      <c r="DM13" s="13" t="str">
        <f t="shared" si="21"/>
        <v/>
      </c>
      <c r="DN13" s="13" t="str">
        <f t="shared" si="22"/>
        <v/>
      </c>
      <c r="DO13" s="13" t="str">
        <f t="shared" si="23"/>
        <v/>
      </c>
      <c r="DP13" s="13" t="str">
        <f t="shared" si="24"/>
        <v/>
      </c>
      <c r="DQ13" s="13" t="str">
        <f t="shared" si="25"/>
        <v/>
      </c>
      <c r="DR13" s="13" t="str">
        <f t="shared" si="26"/>
        <v/>
      </c>
      <c r="DS13" s="13" t="str">
        <f t="shared" si="27"/>
        <v/>
      </c>
      <c r="DT13" s="13" t="str">
        <f t="shared" si="28"/>
        <v>Rodspotta</v>
      </c>
      <c r="DU13" s="13" t="str">
        <f t="shared" si="29"/>
        <v/>
      </c>
      <c r="DV13" s="13" t="str">
        <f t="shared" si="30"/>
        <v>Sandskadda</v>
      </c>
      <c r="DW13" s="13" t="str">
        <f t="shared" si="31"/>
        <v/>
      </c>
      <c r="DX13" s="13" t="str">
        <f t="shared" si="32"/>
        <v/>
      </c>
      <c r="DY13" s="13" t="str">
        <f t="shared" si="33"/>
        <v/>
      </c>
      <c r="DZ13" s="13" t="str">
        <f t="shared" si="34"/>
        <v>Sjurygg</v>
      </c>
      <c r="EA13" s="13" t="str">
        <f t="shared" si="35"/>
        <v/>
      </c>
      <c r="EB13" s="13" t="str">
        <f t="shared" si="36"/>
        <v/>
      </c>
      <c r="EC13" s="13" t="str">
        <f t="shared" si="37"/>
        <v>Skrubbskadda</v>
      </c>
      <c r="ED13" s="13" t="str">
        <f t="shared" si="38"/>
        <v/>
      </c>
      <c r="EE13" s="13" t="str">
        <f t="shared" si="39"/>
        <v/>
      </c>
      <c r="EF13" s="13" t="str">
        <f t="shared" si="40"/>
        <v>Torsk</v>
      </c>
      <c r="EG13" s="13" t="str">
        <f t="shared" si="41"/>
        <v/>
      </c>
      <c r="EH13" s="13" t="str">
        <f t="shared" si="42"/>
        <v/>
      </c>
      <c r="EI13" s="13" t="str">
        <f t="shared" si="43"/>
        <v>aktaTunga</v>
      </c>
      <c r="EJ13" s="13" t="str">
        <f t="shared" si="44"/>
        <v/>
      </c>
      <c r="EK13" s="13"/>
      <c r="EL13" s="82" t="str">
        <f t="shared" si="46"/>
        <v>KoljaLangaRodspottaSandskaddaSjuryggSkrubbskaddaTorskaktaTunga</v>
      </c>
    </row>
    <row r="14" spans="1:142" x14ac:dyDescent="0.25">
      <c r="A14" s="267" t="s">
        <v>622</v>
      </c>
      <c r="B14" s="267" t="s">
        <v>532</v>
      </c>
      <c r="C14" s="301" t="s">
        <v>615</v>
      </c>
      <c r="D14" s="211">
        <v>6</v>
      </c>
      <c r="E14" s="359">
        <f t="shared" si="45"/>
        <v>0</v>
      </c>
      <c r="F14" s="359">
        <f t="shared" si="0"/>
        <v>2.3675000000000002</v>
      </c>
      <c r="G14" s="359">
        <f t="shared" si="0"/>
        <v>0</v>
      </c>
      <c r="H14" s="359">
        <f t="shared" si="0"/>
        <v>0</v>
      </c>
      <c r="I14" s="359">
        <f t="shared" si="0"/>
        <v>0</v>
      </c>
      <c r="J14" s="359">
        <f t="shared" si="0"/>
        <v>0</v>
      </c>
      <c r="K14" s="359">
        <f t="shared" si="0"/>
        <v>0</v>
      </c>
      <c r="L14" s="359">
        <f t="shared" si="0"/>
        <v>0</v>
      </c>
      <c r="M14" s="359">
        <f t="shared" si="0"/>
        <v>0</v>
      </c>
      <c r="N14" s="359">
        <f t="shared" si="0"/>
        <v>0</v>
      </c>
      <c r="O14" s="359">
        <f t="shared" si="0"/>
        <v>0</v>
      </c>
      <c r="P14" s="359">
        <f t="shared" si="0"/>
        <v>0</v>
      </c>
      <c r="Q14" s="359">
        <f t="shared" si="0"/>
        <v>0</v>
      </c>
      <c r="R14" s="359">
        <f t="shared" si="0"/>
        <v>0</v>
      </c>
      <c r="S14" s="359">
        <f t="shared" si="0"/>
        <v>0</v>
      </c>
      <c r="T14" s="359">
        <f t="shared" si="0"/>
        <v>0</v>
      </c>
      <c r="U14" s="359">
        <f t="shared" si="0"/>
        <v>0</v>
      </c>
      <c r="V14" s="359">
        <f t="shared" si="0"/>
        <v>0</v>
      </c>
      <c r="W14" s="359">
        <f t="shared" si="0"/>
        <v>0</v>
      </c>
      <c r="X14" s="359">
        <f t="shared" si="0"/>
        <v>0</v>
      </c>
      <c r="Y14" s="359">
        <f t="shared" si="0"/>
        <v>0</v>
      </c>
      <c r="Z14" s="359">
        <f t="shared" si="0"/>
        <v>0</v>
      </c>
      <c r="AA14" s="359">
        <f t="shared" si="0"/>
        <v>0</v>
      </c>
      <c r="AB14" s="359">
        <f t="shared" si="0"/>
        <v>0</v>
      </c>
      <c r="AC14" s="359">
        <f t="shared" si="0"/>
        <v>0</v>
      </c>
      <c r="AD14" s="359">
        <f t="shared" si="0"/>
        <v>0</v>
      </c>
      <c r="AE14" s="359">
        <f t="shared" si="0"/>
        <v>0</v>
      </c>
      <c r="AF14" s="359">
        <f t="shared" si="0"/>
        <v>0</v>
      </c>
      <c r="AG14" s="359">
        <f t="shared" si="0"/>
        <v>0</v>
      </c>
      <c r="AH14" s="359">
        <f t="shared" si="0"/>
        <v>0</v>
      </c>
      <c r="AI14" s="359">
        <f t="shared" si="0"/>
        <v>0</v>
      </c>
      <c r="AJ14" s="359">
        <f t="shared" si="0"/>
        <v>0</v>
      </c>
      <c r="AK14" s="359">
        <f t="shared" si="0"/>
        <v>0</v>
      </c>
      <c r="AL14" s="359">
        <f t="shared" si="0"/>
        <v>0</v>
      </c>
      <c r="AM14" s="359">
        <f t="shared" si="0"/>
        <v>0</v>
      </c>
      <c r="AN14" s="359">
        <f t="shared" si="0"/>
        <v>0</v>
      </c>
      <c r="AO14" s="359">
        <f t="shared" si="0"/>
        <v>0</v>
      </c>
      <c r="AP14" s="359">
        <f t="shared" si="0"/>
        <v>0</v>
      </c>
      <c r="AQ14" s="359">
        <f t="shared" si="0"/>
        <v>0</v>
      </c>
      <c r="AR14" s="359">
        <f t="shared" si="0"/>
        <v>2.2599999999999998</v>
      </c>
      <c r="AS14" s="359">
        <f t="shared" si="0"/>
        <v>0</v>
      </c>
      <c r="AT14" s="359">
        <f t="shared" ref="AT14:AT77" si="47">CN14/1000</f>
        <v>0</v>
      </c>
      <c r="AU14" s="359">
        <f t="shared" ref="AU14:AU77" si="48">CO14/1000</f>
        <v>0</v>
      </c>
      <c r="AV14" s="359">
        <f t="shared" ref="AV14:AV77" si="49">CP14/1000</f>
        <v>0</v>
      </c>
      <c r="AW14" s="76"/>
      <c r="AX14" s="211">
        <v>6</v>
      </c>
      <c r="AY14" s="260">
        <v>0</v>
      </c>
      <c r="AZ14" s="260">
        <v>2367.5</v>
      </c>
      <c r="BA14" s="260">
        <v>0</v>
      </c>
      <c r="BB14" s="260">
        <v>0</v>
      </c>
      <c r="BC14" s="260">
        <v>0</v>
      </c>
      <c r="BD14" s="260">
        <v>0</v>
      </c>
      <c r="BE14" s="260">
        <v>0</v>
      </c>
      <c r="BF14" s="260">
        <v>0</v>
      </c>
      <c r="BG14" s="260">
        <v>0</v>
      </c>
      <c r="BH14" s="260">
        <v>0</v>
      </c>
      <c r="BI14" s="260">
        <v>0</v>
      </c>
      <c r="BJ14" s="260">
        <v>0</v>
      </c>
      <c r="BK14" s="260">
        <v>0</v>
      </c>
      <c r="BL14" s="260">
        <v>0</v>
      </c>
      <c r="BM14" s="260">
        <v>0</v>
      </c>
      <c r="BN14" s="260">
        <v>0</v>
      </c>
      <c r="BO14" s="260">
        <v>0</v>
      </c>
      <c r="BP14" s="260">
        <v>0</v>
      </c>
      <c r="BQ14" s="260">
        <v>0</v>
      </c>
      <c r="BR14" s="260">
        <v>0</v>
      </c>
      <c r="BS14" s="260">
        <v>0</v>
      </c>
      <c r="BT14" s="260">
        <v>0</v>
      </c>
      <c r="BU14" s="260">
        <v>0</v>
      </c>
      <c r="BV14" s="260">
        <v>0</v>
      </c>
      <c r="BW14" s="260">
        <v>0</v>
      </c>
      <c r="BX14" s="260">
        <v>0</v>
      </c>
      <c r="BY14" s="260">
        <v>0</v>
      </c>
      <c r="BZ14" s="260">
        <v>0</v>
      </c>
      <c r="CA14" s="260">
        <v>0</v>
      </c>
      <c r="CB14" s="260">
        <v>0</v>
      </c>
      <c r="CC14" s="260">
        <v>0</v>
      </c>
      <c r="CD14" s="260">
        <v>0</v>
      </c>
      <c r="CE14" s="260">
        <v>0</v>
      </c>
      <c r="CF14" s="260">
        <v>0</v>
      </c>
      <c r="CG14" s="260">
        <v>0</v>
      </c>
      <c r="CH14" s="260">
        <v>0</v>
      </c>
      <c r="CI14" s="260">
        <v>0</v>
      </c>
      <c r="CJ14" s="260">
        <v>0</v>
      </c>
      <c r="CK14" s="260">
        <v>0</v>
      </c>
      <c r="CL14" s="260">
        <v>2260</v>
      </c>
      <c r="CM14" s="260">
        <v>0</v>
      </c>
      <c r="CN14" s="42">
        <v>0</v>
      </c>
      <c r="CO14" s="42">
        <v>0</v>
      </c>
      <c r="CP14" s="42">
        <v>0</v>
      </c>
      <c r="CR14" s="13">
        <v>6</v>
      </c>
      <c r="CS14" s="13" t="str">
        <f t="shared" si="1"/>
        <v/>
      </c>
      <c r="CT14" s="13" t="str">
        <f t="shared" si="2"/>
        <v>Al</v>
      </c>
      <c r="CU14" s="13" t="str">
        <f t="shared" si="3"/>
        <v/>
      </c>
      <c r="CV14" s="13" t="str">
        <f t="shared" si="4"/>
        <v/>
      </c>
      <c r="CW14" s="13" t="str">
        <f t="shared" si="5"/>
        <v/>
      </c>
      <c r="CX14" s="13" t="str">
        <f t="shared" si="6"/>
        <v/>
      </c>
      <c r="CY14" s="13" t="str">
        <f t="shared" si="7"/>
        <v/>
      </c>
      <c r="CZ14" s="13" t="str">
        <f t="shared" si="8"/>
        <v/>
      </c>
      <c r="DA14" s="13" t="str">
        <f t="shared" si="9"/>
        <v/>
      </c>
      <c r="DB14" s="13" t="str">
        <f t="shared" si="10"/>
        <v/>
      </c>
      <c r="DC14" s="13" t="str">
        <f t="shared" si="11"/>
        <v/>
      </c>
      <c r="DD14" s="13" t="str">
        <f t="shared" si="12"/>
        <v/>
      </c>
      <c r="DE14" s="13" t="str">
        <f t="shared" si="13"/>
        <v/>
      </c>
      <c r="DF14" s="13" t="str">
        <f t="shared" si="14"/>
        <v/>
      </c>
      <c r="DG14" s="13" t="str">
        <f t="shared" si="15"/>
        <v/>
      </c>
      <c r="DH14" s="13" t="str">
        <f t="shared" si="16"/>
        <v/>
      </c>
      <c r="DI14" s="13" t="str">
        <f t="shared" si="17"/>
        <v/>
      </c>
      <c r="DJ14" s="13" t="str">
        <f t="shared" si="18"/>
        <v/>
      </c>
      <c r="DK14" s="13" t="str">
        <f t="shared" si="19"/>
        <v/>
      </c>
      <c r="DL14" s="13" t="str">
        <f t="shared" si="20"/>
        <v/>
      </c>
      <c r="DM14" s="13" t="str">
        <f t="shared" si="21"/>
        <v/>
      </c>
      <c r="DN14" s="13" t="str">
        <f t="shared" si="22"/>
        <v/>
      </c>
      <c r="DO14" s="13" t="str">
        <f t="shared" si="23"/>
        <v/>
      </c>
      <c r="DP14" s="13" t="str">
        <f t="shared" si="24"/>
        <v/>
      </c>
      <c r="DQ14" s="13" t="str">
        <f t="shared" si="25"/>
        <v/>
      </c>
      <c r="DR14" s="13" t="str">
        <f t="shared" si="26"/>
        <v/>
      </c>
      <c r="DS14" s="13" t="str">
        <f t="shared" si="27"/>
        <v/>
      </c>
      <c r="DT14" s="13" t="str">
        <f t="shared" si="28"/>
        <v/>
      </c>
      <c r="DU14" s="13" t="str">
        <f t="shared" si="29"/>
        <v/>
      </c>
      <c r="DV14" s="13" t="str">
        <f t="shared" si="30"/>
        <v/>
      </c>
      <c r="DW14" s="13" t="str">
        <f t="shared" si="31"/>
        <v/>
      </c>
      <c r="DX14" s="13" t="str">
        <f t="shared" si="32"/>
        <v/>
      </c>
      <c r="DY14" s="13" t="str">
        <f t="shared" si="33"/>
        <v/>
      </c>
      <c r="DZ14" s="13" t="str">
        <f t="shared" si="34"/>
        <v/>
      </c>
      <c r="EA14" s="13" t="str">
        <f t="shared" si="35"/>
        <v/>
      </c>
      <c r="EB14" s="13" t="str">
        <f t="shared" si="36"/>
        <v/>
      </c>
      <c r="EC14" s="13" t="str">
        <f t="shared" si="37"/>
        <v/>
      </c>
      <c r="ED14" s="13" t="str">
        <f t="shared" si="38"/>
        <v/>
      </c>
      <c r="EE14" s="13" t="str">
        <f t="shared" si="39"/>
        <v/>
      </c>
      <c r="EF14" s="13" t="str">
        <f t="shared" si="40"/>
        <v>Torsk</v>
      </c>
      <c r="EG14" s="13" t="str">
        <f t="shared" si="41"/>
        <v/>
      </c>
      <c r="EH14" s="13" t="str">
        <f t="shared" si="42"/>
        <v/>
      </c>
      <c r="EI14" s="13" t="str">
        <f t="shared" si="43"/>
        <v/>
      </c>
      <c r="EJ14" s="13" t="str">
        <f t="shared" si="44"/>
        <v/>
      </c>
      <c r="EK14" s="13"/>
      <c r="EL14" s="82" t="str">
        <f t="shared" si="46"/>
        <v>AlTorsk</v>
      </c>
    </row>
    <row r="15" spans="1:142" x14ac:dyDescent="0.25">
      <c r="A15" s="267" t="s">
        <v>622</v>
      </c>
      <c r="B15" s="267" t="s">
        <v>490</v>
      </c>
      <c r="C15" s="301" t="s">
        <v>553</v>
      </c>
      <c r="D15" s="211">
        <v>7</v>
      </c>
      <c r="E15" s="359">
        <f t="shared" si="45"/>
        <v>0.2185</v>
      </c>
      <c r="F15" s="359">
        <f t="shared" ref="F15:F78" si="50">AZ15/1000</f>
        <v>0.66</v>
      </c>
      <c r="G15" s="359">
        <f t="shared" ref="G15:G78" si="51">BA15/1000</f>
        <v>0</v>
      </c>
      <c r="H15" s="359">
        <f t="shared" ref="H15:H78" si="52">BB15/1000</f>
        <v>0</v>
      </c>
      <c r="I15" s="359">
        <f t="shared" ref="I15:I78" si="53">BC15/1000</f>
        <v>0</v>
      </c>
      <c r="J15" s="359">
        <f t="shared" ref="J15:J78" si="54">BD15/1000</f>
        <v>0</v>
      </c>
      <c r="K15" s="359">
        <f t="shared" ref="K15:K78" si="55">BE15/1000</f>
        <v>0</v>
      </c>
      <c r="L15" s="359">
        <f t="shared" ref="L15:L78" si="56">BF15/1000</f>
        <v>0.41</v>
      </c>
      <c r="M15" s="359">
        <f t="shared" ref="M15:M78" si="57">BG15/1000</f>
        <v>0.113</v>
      </c>
      <c r="N15" s="359">
        <f t="shared" ref="N15:N78" si="58">BH15/1000</f>
        <v>0</v>
      </c>
      <c r="O15" s="359">
        <f t="shared" ref="O15:O78" si="59">BI15/1000</f>
        <v>0</v>
      </c>
      <c r="P15" s="359">
        <f t="shared" ref="P15:P78" si="60">BJ15/1000</f>
        <v>0</v>
      </c>
      <c r="Q15" s="359">
        <f t="shared" ref="Q15:Q78" si="61">BK15/1000</f>
        <v>0</v>
      </c>
      <c r="R15" s="359">
        <f t="shared" ref="R15:R78" si="62">BL15/1000</f>
        <v>0</v>
      </c>
      <c r="S15" s="359">
        <f t="shared" ref="S15:S78" si="63">BM15/1000</f>
        <v>0</v>
      </c>
      <c r="T15" s="359">
        <f t="shared" ref="T15:T78" si="64">BN15/1000</f>
        <v>0</v>
      </c>
      <c r="U15" s="359">
        <f t="shared" ref="U15:U78" si="65">BO15/1000</f>
        <v>0</v>
      </c>
      <c r="V15" s="359">
        <f t="shared" ref="V15:V78" si="66">BP15/1000</f>
        <v>0</v>
      </c>
      <c r="W15" s="359">
        <f t="shared" ref="W15:W78" si="67">BQ15/1000</f>
        <v>0</v>
      </c>
      <c r="X15" s="359">
        <f t="shared" ref="X15:X78" si="68">BR15/1000</f>
        <v>0</v>
      </c>
      <c r="Y15" s="359">
        <f t="shared" ref="Y15:Y78" si="69">BS15/1000</f>
        <v>0</v>
      </c>
      <c r="Z15" s="359">
        <f t="shared" ref="Z15:Z78" si="70">BT15/1000</f>
        <v>0</v>
      </c>
      <c r="AA15" s="359">
        <f t="shared" ref="AA15:AA78" si="71">BU15/1000</f>
        <v>0</v>
      </c>
      <c r="AB15" s="359">
        <f t="shared" ref="AB15:AB78" si="72">BV15/1000</f>
        <v>0</v>
      </c>
      <c r="AC15" s="359">
        <f t="shared" ref="AC15:AC78" si="73">BW15/1000</f>
        <v>0</v>
      </c>
      <c r="AD15" s="359">
        <f t="shared" ref="AD15:AD78" si="74">BX15/1000</f>
        <v>0</v>
      </c>
      <c r="AE15" s="359">
        <f t="shared" ref="AE15:AE78" si="75">BY15/1000</f>
        <v>0</v>
      </c>
      <c r="AF15" s="359">
        <f t="shared" ref="AF15:AF78" si="76">BZ15/1000</f>
        <v>0</v>
      </c>
      <c r="AG15" s="359">
        <f t="shared" ref="AG15:AG78" si="77">CA15/1000</f>
        <v>0</v>
      </c>
      <c r="AH15" s="359">
        <f t="shared" ref="AH15:AH78" si="78">CB15/1000</f>
        <v>0</v>
      </c>
      <c r="AI15" s="359">
        <f t="shared" ref="AI15:AI78" si="79">CC15/1000</f>
        <v>8.7999999999999995E-2</v>
      </c>
      <c r="AJ15" s="359">
        <f t="shared" ref="AJ15:AJ78" si="80">CD15/1000</f>
        <v>0</v>
      </c>
      <c r="AK15" s="359">
        <f t="shared" ref="AK15:AK78" si="81">CE15/1000</f>
        <v>0</v>
      </c>
      <c r="AL15" s="359">
        <f t="shared" ref="AL15:AL78" si="82">CF15/1000</f>
        <v>0</v>
      </c>
      <c r="AM15" s="359">
        <f t="shared" ref="AM15:AM78" si="83">CG15/1000</f>
        <v>0</v>
      </c>
      <c r="AN15" s="359">
        <f t="shared" ref="AN15:AN78" si="84">CH15/1000</f>
        <v>0</v>
      </c>
      <c r="AO15" s="359">
        <f t="shared" ref="AO15:AO78" si="85">CI15/1000</f>
        <v>7.5</v>
      </c>
      <c r="AP15" s="359">
        <f t="shared" ref="AP15:AP78" si="86">CJ15/1000</f>
        <v>0</v>
      </c>
      <c r="AQ15" s="359">
        <f t="shared" ref="AQ15:AQ78" si="87">CK15/1000</f>
        <v>0</v>
      </c>
      <c r="AR15" s="359">
        <f t="shared" ref="AR15:AR78" si="88">CL15/1000</f>
        <v>9.5000000000000001E-2</v>
      </c>
      <c r="AS15" s="359">
        <f t="shared" ref="AS15:AS78" si="89">CM15/1000</f>
        <v>0</v>
      </c>
      <c r="AT15" s="359">
        <f t="shared" si="47"/>
        <v>0</v>
      </c>
      <c r="AU15" s="359">
        <f t="shared" si="48"/>
        <v>0</v>
      </c>
      <c r="AV15" s="359">
        <f t="shared" si="49"/>
        <v>7.0000000000000007E-2</v>
      </c>
      <c r="AW15" s="76"/>
      <c r="AX15" s="211">
        <v>7</v>
      </c>
      <c r="AY15" s="260">
        <v>218.5</v>
      </c>
      <c r="AZ15" s="260">
        <v>660</v>
      </c>
      <c r="BA15" s="260">
        <v>0</v>
      </c>
      <c r="BB15" s="260">
        <v>0</v>
      </c>
      <c r="BC15" s="260">
        <v>0</v>
      </c>
      <c r="BD15" s="260">
        <v>0</v>
      </c>
      <c r="BE15" s="260">
        <v>0</v>
      </c>
      <c r="BF15" s="260">
        <v>410</v>
      </c>
      <c r="BG15" s="260">
        <v>113</v>
      </c>
      <c r="BH15" s="260">
        <v>0</v>
      </c>
      <c r="BI15" s="260">
        <v>0</v>
      </c>
      <c r="BJ15" s="260">
        <v>0</v>
      </c>
      <c r="BK15" s="260">
        <v>0</v>
      </c>
      <c r="BL15" s="260">
        <v>0</v>
      </c>
      <c r="BM15" s="260">
        <v>0</v>
      </c>
      <c r="BN15" s="260">
        <v>0</v>
      </c>
      <c r="BO15" s="260">
        <v>0</v>
      </c>
      <c r="BP15" s="260">
        <v>0</v>
      </c>
      <c r="BQ15" s="260">
        <v>0</v>
      </c>
      <c r="BR15" s="260">
        <v>0</v>
      </c>
      <c r="BS15" s="260">
        <v>0</v>
      </c>
      <c r="BT15" s="260">
        <v>0</v>
      </c>
      <c r="BU15" s="260">
        <v>0</v>
      </c>
      <c r="BV15" s="260">
        <v>0</v>
      </c>
      <c r="BW15" s="260">
        <v>0</v>
      </c>
      <c r="BX15" s="260">
        <v>0</v>
      </c>
      <c r="BY15" s="260">
        <v>0</v>
      </c>
      <c r="BZ15" s="260">
        <v>0</v>
      </c>
      <c r="CA15" s="260">
        <v>0</v>
      </c>
      <c r="CB15" s="260">
        <v>0</v>
      </c>
      <c r="CC15" s="260">
        <v>88</v>
      </c>
      <c r="CD15" s="260">
        <v>0</v>
      </c>
      <c r="CE15" s="260">
        <v>0</v>
      </c>
      <c r="CF15" s="260">
        <v>0</v>
      </c>
      <c r="CG15" s="260">
        <v>0</v>
      </c>
      <c r="CH15" s="260">
        <v>0</v>
      </c>
      <c r="CI15" s="260">
        <v>7500</v>
      </c>
      <c r="CJ15" s="260">
        <v>0</v>
      </c>
      <c r="CK15" s="260">
        <v>0</v>
      </c>
      <c r="CL15" s="260">
        <v>95</v>
      </c>
      <c r="CM15" s="260">
        <v>0</v>
      </c>
      <c r="CN15" s="42">
        <v>0</v>
      </c>
      <c r="CO15" s="42">
        <v>0</v>
      </c>
      <c r="CP15" s="42">
        <v>70</v>
      </c>
      <c r="CR15" s="13">
        <v>7</v>
      </c>
      <c r="CS15" s="13" t="str">
        <f t="shared" si="1"/>
        <v>Abborre</v>
      </c>
      <c r="CT15" s="13" t="str">
        <f t="shared" si="2"/>
        <v>Al</v>
      </c>
      <c r="CU15" s="13" t="str">
        <f t="shared" si="3"/>
        <v/>
      </c>
      <c r="CV15" s="13" t="str">
        <f t="shared" si="4"/>
        <v/>
      </c>
      <c r="CW15" s="13" t="str">
        <f t="shared" si="5"/>
        <v/>
      </c>
      <c r="CX15" s="13" t="str">
        <f t="shared" si="6"/>
        <v/>
      </c>
      <c r="CY15" s="13" t="str">
        <f t="shared" si="7"/>
        <v/>
      </c>
      <c r="CZ15" s="13" t="str">
        <f t="shared" si="8"/>
        <v>Gadda</v>
      </c>
      <c r="DA15" s="13" t="str">
        <f t="shared" si="9"/>
        <v>Gos</v>
      </c>
      <c r="DB15" s="13" t="str">
        <f t="shared" si="10"/>
        <v/>
      </c>
      <c r="DC15" s="13" t="str">
        <f t="shared" si="11"/>
        <v/>
      </c>
      <c r="DD15" s="13" t="str">
        <f t="shared" si="12"/>
        <v/>
      </c>
      <c r="DE15" s="13" t="str">
        <f t="shared" si="13"/>
        <v/>
      </c>
      <c r="DF15" s="13" t="str">
        <f t="shared" si="14"/>
        <v/>
      </c>
      <c r="DG15" s="13" t="str">
        <f t="shared" si="15"/>
        <v/>
      </c>
      <c r="DH15" s="13" t="str">
        <f t="shared" si="16"/>
        <v/>
      </c>
      <c r="DI15" s="13" t="str">
        <f t="shared" si="17"/>
        <v/>
      </c>
      <c r="DJ15" s="13" t="str">
        <f t="shared" si="18"/>
        <v/>
      </c>
      <c r="DK15" s="13" t="str">
        <f t="shared" si="19"/>
        <v/>
      </c>
      <c r="DL15" s="13" t="str">
        <f t="shared" si="20"/>
        <v/>
      </c>
      <c r="DM15" s="13" t="str">
        <f t="shared" si="21"/>
        <v/>
      </c>
      <c r="DN15" s="13" t="str">
        <f t="shared" si="22"/>
        <v/>
      </c>
      <c r="DO15" s="13" t="str">
        <f t="shared" si="23"/>
        <v/>
      </c>
      <c r="DP15" s="13" t="str">
        <f t="shared" si="24"/>
        <v/>
      </c>
      <c r="DQ15" s="13" t="str">
        <f t="shared" si="25"/>
        <v/>
      </c>
      <c r="DR15" s="13" t="str">
        <f t="shared" si="26"/>
        <v/>
      </c>
      <c r="DS15" s="13" t="str">
        <f t="shared" si="27"/>
        <v/>
      </c>
      <c r="DT15" s="13" t="str">
        <f t="shared" si="28"/>
        <v/>
      </c>
      <c r="DU15" s="13" t="str">
        <f t="shared" si="29"/>
        <v/>
      </c>
      <c r="DV15" s="13" t="str">
        <f t="shared" si="30"/>
        <v/>
      </c>
      <c r="DW15" s="13" t="str">
        <f t="shared" si="31"/>
        <v>SikFiskar</v>
      </c>
      <c r="DX15" s="13" t="str">
        <f t="shared" si="32"/>
        <v/>
      </c>
      <c r="DY15" s="13" t="str">
        <f t="shared" si="33"/>
        <v/>
      </c>
      <c r="DZ15" s="13" t="str">
        <f t="shared" si="34"/>
        <v/>
      </c>
      <c r="EA15" s="13" t="str">
        <f t="shared" si="35"/>
        <v/>
      </c>
      <c r="EB15" s="13" t="str">
        <f t="shared" si="36"/>
        <v/>
      </c>
      <c r="EC15" s="13" t="str">
        <f t="shared" si="37"/>
        <v>Skrubbskadda</v>
      </c>
      <c r="ED15" s="13" t="str">
        <f t="shared" si="38"/>
        <v/>
      </c>
      <c r="EE15" s="13" t="str">
        <f t="shared" si="39"/>
        <v/>
      </c>
      <c r="EF15" s="13" t="str">
        <f t="shared" si="40"/>
        <v>Torsk</v>
      </c>
      <c r="EG15" s="13" t="str">
        <f t="shared" si="41"/>
        <v/>
      </c>
      <c r="EH15" s="13" t="str">
        <f t="shared" si="42"/>
        <v/>
      </c>
      <c r="EI15" s="13" t="str">
        <f t="shared" si="43"/>
        <v/>
      </c>
      <c r="EJ15" s="13" t="str">
        <f t="shared" si="44"/>
        <v>oring</v>
      </c>
      <c r="EK15" s="13"/>
      <c r="EL15" s="82" t="str">
        <f t="shared" si="46"/>
        <v>AbborreAlGaddaGosSikFiskarSkrubbskaddaTorskoring</v>
      </c>
    </row>
    <row r="16" spans="1:142" x14ac:dyDescent="0.25">
      <c r="A16" s="267" t="s">
        <v>622</v>
      </c>
      <c r="B16" s="267" t="s">
        <v>505</v>
      </c>
      <c r="C16" s="301" t="s">
        <v>553</v>
      </c>
      <c r="D16" s="211">
        <v>8</v>
      </c>
      <c r="E16" s="359">
        <f t="shared" si="45"/>
        <v>0</v>
      </c>
      <c r="F16" s="359">
        <f t="shared" si="50"/>
        <v>0</v>
      </c>
      <c r="G16" s="359">
        <f t="shared" si="51"/>
        <v>0</v>
      </c>
      <c r="H16" s="359">
        <f t="shared" si="52"/>
        <v>0</v>
      </c>
      <c r="I16" s="359">
        <f t="shared" si="53"/>
        <v>0</v>
      </c>
      <c r="J16" s="359">
        <f t="shared" si="54"/>
        <v>0</v>
      </c>
      <c r="K16" s="359">
        <f t="shared" si="55"/>
        <v>0</v>
      </c>
      <c r="L16" s="359">
        <f t="shared" si="56"/>
        <v>0</v>
      </c>
      <c r="M16" s="359">
        <f t="shared" si="57"/>
        <v>0</v>
      </c>
      <c r="N16" s="359">
        <f t="shared" si="58"/>
        <v>0</v>
      </c>
      <c r="O16" s="359">
        <f t="shared" si="59"/>
        <v>0</v>
      </c>
      <c r="P16" s="359">
        <f t="shared" si="60"/>
        <v>0</v>
      </c>
      <c r="Q16" s="359">
        <f t="shared" si="61"/>
        <v>0</v>
      </c>
      <c r="R16" s="359">
        <f t="shared" si="62"/>
        <v>0</v>
      </c>
      <c r="S16" s="359">
        <f t="shared" si="63"/>
        <v>0</v>
      </c>
      <c r="T16" s="359">
        <f t="shared" si="64"/>
        <v>0</v>
      </c>
      <c r="U16" s="359">
        <f t="shared" si="65"/>
        <v>0</v>
      </c>
      <c r="V16" s="359">
        <f t="shared" si="66"/>
        <v>0</v>
      </c>
      <c r="W16" s="359">
        <f t="shared" si="67"/>
        <v>0</v>
      </c>
      <c r="X16" s="359">
        <f t="shared" si="68"/>
        <v>0</v>
      </c>
      <c r="Y16" s="359">
        <f t="shared" si="69"/>
        <v>0</v>
      </c>
      <c r="Z16" s="359">
        <f t="shared" si="70"/>
        <v>0</v>
      </c>
      <c r="AA16" s="359">
        <f t="shared" si="71"/>
        <v>0</v>
      </c>
      <c r="AB16" s="359">
        <f t="shared" si="72"/>
        <v>0</v>
      </c>
      <c r="AC16" s="359">
        <f t="shared" si="73"/>
        <v>0</v>
      </c>
      <c r="AD16" s="359">
        <f t="shared" si="74"/>
        <v>1.0699999999999999E-2</v>
      </c>
      <c r="AE16" s="359">
        <f t="shared" si="75"/>
        <v>0</v>
      </c>
      <c r="AF16" s="359">
        <f t="shared" si="76"/>
        <v>3.2000000000000001E-2</v>
      </c>
      <c r="AG16" s="359">
        <f t="shared" si="77"/>
        <v>0</v>
      </c>
      <c r="AH16" s="359">
        <f t="shared" si="78"/>
        <v>0</v>
      </c>
      <c r="AI16" s="359">
        <f t="shared" si="79"/>
        <v>0</v>
      </c>
      <c r="AJ16" s="359">
        <f t="shared" si="80"/>
        <v>0</v>
      </c>
      <c r="AK16" s="359">
        <f t="shared" si="81"/>
        <v>0</v>
      </c>
      <c r="AL16" s="359">
        <f t="shared" si="82"/>
        <v>0</v>
      </c>
      <c r="AM16" s="359">
        <f t="shared" si="83"/>
        <v>0</v>
      </c>
      <c r="AN16" s="359">
        <f t="shared" si="84"/>
        <v>0</v>
      </c>
      <c r="AO16" s="359">
        <f t="shared" si="85"/>
        <v>1.341</v>
      </c>
      <c r="AP16" s="359">
        <f t="shared" si="86"/>
        <v>0</v>
      </c>
      <c r="AQ16" s="359">
        <f t="shared" si="87"/>
        <v>0</v>
      </c>
      <c r="AR16" s="359">
        <f t="shared" si="88"/>
        <v>5.6299999999999996E-2</v>
      </c>
      <c r="AS16" s="359">
        <f t="shared" si="89"/>
        <v>0</v>
      </c>
      <c r="AT16" s="359">
        <f t="shared" si="47"/>
        <v>0</v>
      </c>
      <c r="AU16" s="359">
        <f t="shared" si="48"/>
        <v>0</v>
      </c>
      <c r="AV16" s="359">
        <f t="shared" si="49"/>
        <v>0</v>
      </c>
      <c r="AW16" s="76"/>
      <c r="AX16" s="211">
        <v>8</v>
      </c>
      <c r="AY16" s="260">
        <v>0</v>
      </c>
      <c r="AZ16" s="260">
        <v>0</v>
      </c>
      <c r="BA16" s="260">
        <v>0</v>
      </c>
      <c r="BB16" s="260">
        <v>0</v>
      </c>
      <c r="BC16" s="260">
        <v>0</v>
      </c>
      <c r="BD16" s="260">
        <v>0</v>
      </c>
      <c r="BE16" s="260">
        <v>0</v>
      </c>
      <c r="BF16" s="260">
        <v>0</v>
      </c>
      <c r="BG16" s="260">
        <v>0</v>
      </c>
      <c r="BH16" s="260">
        <v>0</v>
      </c>
      <c r="BI16" s="260">
        <v>0</v>
      </c>
      <c r="BJ16" s="260">
        <v>0</v>
      </c>
      <c r="BK16" s="260">
        <v>0</v>
      </c>
      <c r="BL16" s="260">
        <v>0</v>
      </c>
      <c r="BM16" s="260">
        <v>0</v>
      </c>
      <c r="BN16" s="260">
        <v>0</v>
      </c>
      <c r="BO16" s="260">
        <v>0</v>
      </c>
      <c r="BP16" s="260">
        <v>0</v>
      </c>
      <c r="BQ16" s="260">
        <v>0</v>
      </c>
      <c r="BR16" s="260">
        <v>0</v>
      </c>
      <c r="BS16" s="260">
        <v>0</v>
      </c>
      <c r="BT16" s="260">
        <v>0</v>
      </c>
      <c r="BU16" s="260">
        <v>0</v>
      </c>
      <c r="BV16" s="260">
        <v>0</v>
      </c>
      <c r="BW16" s="260">
        <v>0</v>
      </c>
      <c r="BX16" s="260">
        <v>10.7</v>
      </c>
      <c r="BY16" s="260">
        <v>0</v>
      </c>
      <c r="BZ16" s="260">
        <v>32</v>
      </c>
      <c r="CA16" s="260">
        <v>0</v>
      </c>
      <c r="CB16" s="260">
        <v>0</v>
      </c>
      <c r="CC16" s="260">
        <v>0</v>
      </c>
      <c r="CD16" s="260">
        <v>0</v>
      </c>
      <c r="CE16" s="260">
        <v>0</v>
      </c>
      <c r="CF16" s="260">
        <v>0</v>
      </c>
      <c r="CG16" s="260">
        <v>0</v>
      </c>
      <c r="CH16" s="260">
        <v>0</v>
      </c>
      <c r="CI16" s="260">
        <v>1341</v>
      </c>
      <c r="CJ16" s="260">
        <v>0</v>
      </c>
      <c r="CK16" s="260">
        <v>0</v>
      </c>
      <c r="CL16" s="260">
        <v>56.3</v>
      </c>
      <c r="CM16" s="260">
        <v>0</v>
      </c>
      <c r="CN16" s="42">
        <v>0</v>
      </c>
      <c r="CO16" s="42">
        <v>0</v>
      </c>
      <c r="CP16" s="42">
        <v>0</v>
      </c>
      <c r="CR16" s="13">
        <v>8</v>
      </c>
      <c r="CS16" s="13" t="str">
        <f t="shared" si="1"/>
        <v/>
      </c>
      <c r="CT16" s="13" t="str">
        <f t="shared" si="2"/>
        <v/>
      </c>
      <c r="CU16" s="13" t="str">
        <f t="shared" si="3"/>
        <v/>
      </c>
      <c r="CV16" s="13" t="str">
        <f t="shared" si="4"/>
        <v/>
      </c>
      <c r="CW16" s="13" t="str">
        <f t="shared" si="5"/>
        <v/>
      </c>
      <c r="CX16" s="13" t="str">
        <f t="shared" si="6"/>
        <v/>
      </c>
      <c r="CY16" s="13" t="str">
        <f t="shared" si="7"/>
        <v/>
      </c>
      <c r="CZ16" s="13" t="str">
        <f t="shared" si="8"/>
        <v/>
      </c>
      <c r="DA16" s="13" t="str">
        <f t="shared" si="9"/>
        <v/>
      </c>
      <c r="DB16" s="13" t="str">
        <f t="shared" si="10"/>
        <v/>
      </c>
      <c r="DC16" s="13" t="str">
        <f t="shared" si="11"/>
        <v/>
      </c>
      <c r="DD16" s="13" t="str">
        <f t="shared" si="12"/>
        <v/>
      </c>
      <c r="DE16" s="13" t="str">
        <f t="shared" si="13"/>
        <v/>
      </c>
      <c r="DF16" s="13" t="str">
        <f t="shared" si="14"/>
        <v/>
      </c>
      <c r="DG16" s="13" t="str">
        <f t="shared" si="15"/>
        <v/>
      </c>
      <c r="DH16" s="13" t="str">
        <f t="shared" si="16"/>
        <v/>
      </c>
      <c r="DI16" s="13" t="str">
        <f t="shared" si="17"/>
        <v/>
      </c>
      <c r="DJ16" s="13" t="str">
        <f t="shared" si="18"/>
        <v/>
      </c>
      <c r="DK16" s="13" t="str">
        <f t="shared" si="19"/>
        <v/>
      </c>
      <c r="DL16" s="13" t="str">
        <f t="shared" si="20"/>
        <v/>
      </c>
      <c r="DM16" s="13" t="str">
        <f t="shared" si="21"/>
        <v/>
      </c>
      <c r="DN16" s="13" t="str">
        <f t="shared" si="22"/>
        <v/>
      </c>
      <c r="DO16" s="13" t="str">
        <f t="shared" si="23"/>
        <v/>
      </c>
      <c r="DP16" s="13" t="str">
        <f t="shared" si="24"/>
        <v/>
      </c>
      <c r="DQ16" s="13" t="str">
        <f t="shared" si="25"/>
        <v/>
      </c>
      <c r="DR16" s="13" t="str">
        <f t="shared" si="26"/>
        <v>Piggvar</v>
      </c>
      <c r="DS16" s="13" t="str">
        <f t="shared" si="27"/>
        <v/>
      </c>
      <c r="DT16" s="13" t="str">
        <f t="shared" si="28"/>
        <v>Rodspotta</v>
      </c>
      <c r="DU16" s="13" t="str">
        <f t="shared" si="29"/>
        <v/>
      </c>
      <c r="DV16" s="13" t="str">
        <f t="shared" si="30"/>
        <v/>
      </c>
      <c r="DW16" s="13" t="str">
        <f t="shared" si="31"/>
        <v/>
      </c>
      <c r="DX16" s="13" t="str">
        <f t="shared" si="32"/>
        <v/>
      </c>
      <c r="DY16" s="13" t="str">
        <f t="shared" si="33"/>
        <v/>
      </c>
      <c r="DZ16" s="13" t="str">
        <f t="shared" si="34"/>
        <v/>
      </c>
      <c r="EA16" s="13" t="str">
        <f t="shared" si="35"/>
        <v/>
      </c>
      <c r="EB16" s="13" t="str">
        <f t="shared" si="36"/>
        <v/>
      </c>
      <c r="EC16" s="13" t="str">
        <f t="shared" si="37"/>
        <v>Skrubbskadda</v>
      </c>
      <c r="ED16" s="13" t="str">
        <f t="shared" si="38"/>
        <v/>
      </c>
      <c r="EE16" s="13" t="str">
        <f t="shared" si="39"/>
        <v/>
      </c>
      <c r="EF16" s="13" t="str">
        <f t="shared" si="40"/>
        <v>Torsk</v>
      </c>
      <c r="EG16" s="13" t="str">
        <f t="shared" si="41"/>
        <v/>
      </c>
      <c r="EH16" s="13" t="str">
        <f t="shared" si="42"/>
        <v/>
      </c>
      <c r="EI16" s="13" t="str">
        <f t="shared" si="43"/>
        <v/>
      </c>
      <c r="EJ16" s="13" t="str">
        <f t="shared" si="44"/>
        <v/>
      </c>
      <c r="EK16" s="13"/>
      <c r="EL16" s="82" t="str">
        <f t="shared" si="46"/>
        <v>PiggvarRodspottaSkrubbskaddaTorsk</v>
      </c>
    </row>
    <row r="17" spans="1:142" x14ac:dyDescent="0.25">
      <c r="A17" s="267" t="s">
        <v>622</v>
      </c>
      <c r="B17" s="267" t="s">
        <v>509</v>
      </c>
      <c r="C17" s="301" t="s">
        <v>553</v>
      </c>
      <c r="D17" s="211">
        <v>9</v>
      </c>
      <c r="E17" s="359">
        <f t="shared" si="45"/>
        <v>0</v>
      </c>
      <c r="F17" s="359">
        <f t="shared" si="50"/>
        <v>0</v>
      </c>
      <c r="G17" s="359">
        <f t="shared" si="51"/>
        <v>0</v>
      </c>
      <c r="H17" s="359">
        <f t="shared" si="52"/>
        <v>0</v>
      </c>
      <c r="I17" s="359">
        <f t="shared" si="53"/>
        <v>0</v>
      </c>
      <c r="J17" s="359">
        <f t="shared" si="54"/>
        <v>0</v>
      </c>
      <c r="K17" s="359">
        <f t="shared" si="55"/>
        <v>0</v>
      </c>
      <c r="L17" s="359">
        <f t="shared" si="56"/>
        <v>0</v>
      </c>
      <c r="M17" s="359">
        <f t="shared" si="57"/>
        <v>0</v>
      </c>
      <c r="N17" s="359">
        <f t="shared" si="58"/>
        <v>0</v>
      </c>
      <c r="O17" s="359">
        <f t="shared" si="59"/>
        <v>0</v>
      </c>
      <c r="P17" s="359">
        <f t="shared" si="60"/>
        <v>0</v>
      </c>
      <c r="Q17" s="359">
        <f t="shared" si="61"/>
        <v>0</v>
      </c>
      <c r="R17" s="359">
        <f t="shared" si="62"/>
        <v>0</v>
      </c>
      <c r="S17" s="359">
        <f t="shared" si="63"/>
        <v>0</v>
      </c>
      <c r="T17" s="359">
        <f t="shared" si="64"/>
        <v>0</v>
      </c>
      <c r="U17" s="359">
        <f t="shared" si="65"/>
        <v>0</v>
      </c>
      <c r="V17" s="359">
        <f t="shared" si="66"/>
        <v>0</v>
      </c>
      <c r="W17" s="359">
        <f t="shared" si="67"/>
        <v>0</v>
      </c>
      <c r="X17" s="359">
        <f t="shared" si="68"/>
        <v>5.0629999999999997</v>
      </c>
      <c r="Y17" s="359">
        <f t="shared" si="69"/>
        <v>0</v>
      </c>
      <c r="Z17" s="359">
        <f t="shared" si="70"/>
        <v>0</v>
      </c>
      <c r="AA17" s="359">
        <f t="shared" si="71"/>
        <v>0</v>
      </c>
      <c r="AB17" s="359">
        <f t="shared" si="72"/>
        <v>0</v>
      </c>
      <c r="AC17" s="359">
        <f t="shared" si="73"/>
        <v>0</v>
      </c>
      <c r="AD17" s="359">
        <f t="shared" si="74"/>
        <v>0</v>
      </c>
      <c r="AE17" s="359">
        <f t="shared" si="75"/>
        <v>0</v>
      </c>
      <c r="AF17" s="359">
        <f t="shared" si="76"/>
        <v>0</v>
      </c>
      <c r="AG17" s="359">
        <f t="shared" si="77"/>
        <v>0</v>
      </c>
      <c r="AH17" s="359">
        <f t="shared" si="78"/>
        <v>0</v>
      </c>
      <c r="AI17" s="359">
        <f t="shared" si="79"/>
        <v>0</v>
      </c>
      <c r="AJ17" s="359">
        <f t="shared" si="80"/>
        <v>0</v>
      </c>
      <c r="AK17" s="359">
        <f t="shared" si="81"/>
        <v>0</v>
      </c>
      <c r="AL17" s="359">
        <f t="shared" si="82"/>
        <v>0</v>
      </c>
      <c r="AM17" s="359">
        <f t="shared" si="83"/>
        <v>0</v>
      </c>
      <c r="AN17" s="359">
        <f t="shared" si="84"/>
        <v>0</v>
      </c>
      <c r="AO17" s="359">
        <f t="shared" si="85"/>
        <v>0</v>
      </c>
      <c r="AP17" s="359">
        <f t="shared" si="86"/>
        <v>0</v>
      </c>
      <c r="AQ17" s="359">
        <f t="shared" si="87"/>
        <v>0</v>
      </c>
      <c r="AR17" s="359">
        <f t="shared" si="88"/>
        <v>0</v>
      </c>
      <c r="AS17" s="359">
        <f t="shared" si="89"/>
        <v>0</v>
      </c>
      <c r="AT17" s="359">
        <f t="shared" si="47"/>
        <v>0</v>
      </c>
      <c r="AU17" s="359">
        <f t="shared" si="48"/>
        <v>0</v>
      </c>
      <c r="AV17" s="359">
        <f t="shared" si="49"/>
        <v>0</v>
      </c>
      <c r="AW17" s="76"/>
      <c r="AX17" s="211">
        <v>9</v>
      </c>
      <c r="AY17" s="260">
        <v>0</v>
      </c>
      <c r="AZ17" s="260">
        <v>0</v>
      </c>
      <c r="BA17" s="260">
        <v>0</v>
      </c>
      <c r="BB17" s="260">
        <v>0</v>
      </c>
      <c r="BC17" s="260">
        <v>0</v>
      </c>
      <c r="BD17" s="260">
        <v>0</v>
      </c>
      <c r="BE17" s="260">
        <v>0</v>
      </c>
      <c r="BF17" s="260">
        <v>0</v>
      </c>
      <c r="BG17" s="260">
        <v>0</v>
      </c>
      <c r="BH17" s="260">
        <v>0</v>
      </c>
      <c r="BI17" s="260">
        <v>0</v>
      </c>
      <c r="BJ17" s="260">
        <v>0</v>
      </c>
      <c r="BK17" s="260">
        <v>0</v>
      </c>
      <c r="BL17" s="260">
        <v>0</v>
      </c>
      <c r="BM17" s="260">
        <v>0</v>
      </c>
      <c r="BN17" s="260">
        <v>0</v>
      </c>
      <c r="BO17" s="260">
        <v>0</v>
      </c>
      <c r="BP17" s="260">
        <v>0</v>
      </c>
      <c r="BQ17" s="260">
        <v>0</v>
      </c>
      <c r="BR17" s="260">
        <v>5063</v>
      </c>
      <c r="BS17" s="260">
        <v>0</v>
      </c>
      <c r="BT17" s="260">
        <v>0</v>
      </c>
      <c r="BU17" s="260">
        <v>0</v>
      </c>
      <c r="BV17" s="260">
        <v>0</v>
      </c>
      <c r="BW17" s="260">
        <v>0</v>
      </c>
      <c r="BX17" s="260">
        <v>0</v>
      </c>
      <c r="BY17" s="260">
        <v>0</v>
      </c>
      <c r="BZ17" s="260">
        <v>0</v>
      </c>
      <c r="CA17" s="260">
        <v>0</v>
      </c>
      <c r="CB17" s="260">
        <v>0</v>
      </c>
      <c r="CC17" s="260">
        <v>0</v>
      </c>
      <c r="CD17" s="260">
        <v>0</v>
      </c>
      <c r="CE17" s="260">
        <v>0</v>
      </c>
      <c r="CF17" s="260">
        <v>0</v>
      </c>
      <c r="CG17" s="260">
        <v>0</v>
      </c>
      <c r="CH17" s="260">
        <v>0</v>
      </c>
      <c r="CI17" s="260">
        <v>0</v>
      </c>
      <c r="CJ17" s="260">
        <v>0</v>
      </c>
      <c r="CK17" s="260">
        <v>0</v>
      </c>
      <c r="CL17" s="260">
        <v>0</v>
      </c>
      <c r="CM17" s="260">
        <v>0</v>
      </c>
      <c r="CN17" s="42">
        <v>0</v>
      </c>
      <c r="CO17" s="42">
        <v>0</v>
      </c>
      <c r="CP17" s="42">
        <v>0</v>
      </c>
      <c r="CR17" s="13">
        <v>9</v>
      </c>
      <c r="CS17" s="13" t="str">
        <f t="shared" si="1"/>
        <v/>
      </c>
      <c r="CT17" s="13" t="str">
        <f t="shared" si="2"/>
        <v/>
      </c>
      <c r="CU17" s="13" t="str">
        <f t="shared" si="3"/>
        <v/>
      </c>
      <c r="CV17" s="13" t="str">
        <f t="shared" si="4"/>
        <v/>
      </c>
      <c r="CW17" s="13" t="str">
        <f t="shared" si="5"/>
        <v/>
      </c>
      <c r="CX17" s="13" t="str">
        <f t="shared" si="6"/>
        <v/>
      </c>
      <c r="CY17" s="13" t="str">
        <f t="shared" si="7"/>
        <v/>
      </c>
      <c r="CZ17" s="13" t="str">
        <f t="shared" si="8"/>
        <v/>
      </c>
      <c r="DA17" s="13" t="str">
        <f t="shared" si="9"/>
        <v/>
      </c>
      <c r="DB17" s="13" t="str">
        <f t="shared" si="10"/>
        <v/>
      </c>
      <c r="DC17" s="13" t="str">
        <f t="shared" si="11"/>
        <v/>
      </c>
      <c r="DD17" s="13" t="str">
        <f t="shared" si="12"/>
        <v/>
      </c>
      <c r="DE17" s="13" t="str">
        <f t="shared" si="13"/>
        <v/>
      </c>
      <c r="DF17" s="13" t="str">
        <f t="shared" si="14"/>
        <v/>
      </c>
      <c r="DG17" s="13" t="str">
        <f t="shared" si="15"/>
        <v/>
      </c>
      <c r="DH17" s="13" t="str">
        <f t="shared" si="16"/>
        <v/>
      </c>
      <c r="DI17" s="13" t="str">
        <f t="shared" si="17"/>
        <v/>
      </c>
      <c r="DJ17" s="13" t="str">
        <f t="shared" si="18"/>
        <v/>
      </c>
      <c r="DK17" s="13" t="str">
        <f t="shared" si="19"/>
        <v/>
      </c>
      <c r="DL17" s="13" t="str">
        <f t="shared" si="20"/>
        <v>Lax</v>
      </c>
      <c r="DM17" s="13" t="str">
        <f t="shared" si="21"/>
        <v/>
      </c>
      <c r="DN17" s="13" t="str">
        <f t="shared" si="22"/>
        <v/>
      </c>
      <c r="DO17" s="13" t="str">
        <f t="shared" si="23"/>
        <v/>
      </c>
      <c r="DP17" s="13" t="str">
        <f t="shared" si="24"/>
        <v/>
      </c>
      <c r="DQ17" s="13" t="str">
        <f t="shared" si="25"/>
        <v/>
      </c>
      <c r="DR17" s="13" t="str">
        <f t="shared" si="26"/>
        <v/>
      </c>
      <c r="DS17" s="13" t="str">
        <f t="shared" si="27"/>
        <v/>
      </c>
      <c r="DT17" s="13" t="str">
        <f t="shared" si="28"/>
        <v/>
      </c>
      <c r="DU17" s="13" t="str">
        <f t="shared" si="29"/>
        <v/>
      </c>
      <c r="DV17" s="13" t="str">
        <f t="shared" si="30"/>
        <v/>
      </c>
      <c r="DW17" s="13" t="str">
        <f t="shared" si="31"/>
        <v/>
      </c>
      <c r="DX17" s="13" t="str">
        <f t="shared" si="32"/>
        <v/>
      </c>
      <c r="DY17" s="13" t="str">
        <f t="shared" si="33"/>
        <v/>
      </c>
      <c r="DZ17" s="13" t="str">
        <f t="shared" si="34"/>
        <v/>
      </c>
      <c r="EA17" s="13" t="str">
        <f t="shared" si="35"/>
        <v/>
      </c>
      <c r="EB17" s="13" t="str">
        <f t="shared" si="36"/>
        <v/>
      </c>
      <c r="EC17" s="13" t="str">
        <f t="shared" si="37"/>
        <v/>
      </c>
      <c r="ED17" s="13" t="str">
        <f t="shared" si="38"/>
        <v/>
      </c>
      <c r="EE17" s="13" t="str">
        <f t="shared" si="39"/>
        <v/>
      </c>
      <c r="EF17" s="13" t="str">
        <f t="shared" si="40"/>
        <v/>
      </c>
      <c r="EG17" s="13" t="str">
        <f t="shared" si="41"/>
        <v/>
      </c>
      <c r="EH17" s="13" t="str">
        <f t="shared" si="42"/>
        <v/>
      </c>
      <c r="EI17" s="13" t="str">
        <f t="shared" si="43"/>
        <v/>
      </c>
      <c r="EJ17" s="13" t="str">
        <f t="shared" si="44"/>
        <v/>
      </c>
      <c r="EK17" s="13"/>
      <c r="EL17" s="82" t="str">
        <f t="shared" si="46"/>
        <v>Lax</v>
      </c>
    </row>
    <row r="18" spans="1:142" x14ac:dyDescent="0.25">
      <c r="A18" s="267" t="s">
        <v>622</v>
      </c>
      <c r="B18" s="267" t="s">
        <v>513</v>
      </c>
      <c r="C18" s="301" t="s">
        <v>553</v>
      </c>
      <c r="D18" s="211">
        <v>10</v>
      </c>
      <c r="E18" s="359">
        <f t="shared" si="45"/>
        <v>0</v>
      </c>
      <c r="F18" s="359">
        <f t="shared" si="50"/>
        <v>0</v>
      </c>
      <c r="G18" s="359">
        <f t="shared" si="51"/>
        <v>0</v>
      </c>
      <c r="H18" s="359">
        <f t="shared" si="52"/>
        <v>0</v>
      </c>
      <c r="I18" s="359">
        <f t="shared" si="53"/>
        <v>0</v>
      </c>
      <c r="J18" s="359">
        <f t="shared" si="54"/>
        <v>0</v>
      </c>
      <c r="K18" s="359">
        <f t="shared" si="55"/>
        <v>0</v>
      </c>
      <c r="L18" s="359">
        <f t="shared" si="56"/>
        <v>0</v>
      </c>
      <c r="M18" s="359">
        <f t="shared" si="57"/>
        <v>0</v>
      </c>
      <c r="N18" s="359">
        <f t="shared" si="58"/>
        <v>0</v>
      </c>
      <c r="O18" s="359">
        <f t="shared" si="59"/>
        <v>0</v>
      </c>
      <c r="P18" s="359">
        <f t="shared" si="60"/>
        <v>0</v>
      </c>
      <c r="Q18" s="359">
        <f t="shared" si="61"/>
        <v>0</v>
      </c>
      <c r="R18" s="359">
        <f t="shared" si="62"/>
        <v>0</v>
      </c>
      <c r="S18" s="359">
        <f t="shared" si="63"/>
        <v>0</v>
      </c>
      <c r="T18" s="359">
        <f t="shared" si="64"/>
        <v>0</v>
      </c>
      <c r="U18" s="359">
        <f t="shared" si="65"/>
        <v>0</v>
      </c>
      <c r="V18" s="359">
        <f t="shared" si="66"/>
        <v>0</v>
      </c>
      <c r="W18" s="359">
        <f t="shared" si="67"/>
        <v>0</v>
      </c>
      <c r="X18" s="359">
        <f t="shared" si="68"/>
        <v>0</v>
      </c>
      <c r="Y18" s="359">
        <f t="shared" si="69"/>
        <v>0</v>
      </c>
      <c r="Z18" s="359">
        <f t="shared" si="70"/>
        <v>0</v>
      </c>
      <c r="AA18" s="359">
        <f t="shared" si="71"/>
        <v>0</v>
      </c>
      <c r="AB18" s="359">
        <f t="shared" si="72"/>
        <v>0</v>
      </c>
      <c r="AC18" s="359">
        <f t="shared" si="73"/>
        <v>0</v>
      </c>
      <c r="AD18" s="359">
        <f t="shared" si="74"/>
        <v>0</v>
      </c>
      <c r="AE18" s="359">
        <f t="shared" si="75"/>
        <v>0</v>
      </c>
      <c r="AF18" s="359">
        <f t="shared" si="76"/>
        <v>0</v>
      </c>
      <c r="AG18" s="359">
        <f t="shared" si="77"/>
        <v>0</v>
      </c>
      <c r="AH18" s="359">
        <f t="shared" si="78"/>
        <v>0</v>
      </c>
      <c r="AI18" s="359">
        <f t="shared" si="79"/>
        <v>0</v>
      </c>
      <c r="AJ18" s="359">
        <f t="shared" si="80"/>
        <v>0</v>
      </c>
      <c r="AK18" s="359">
        <f t="shared" si="81"/>
        <v>0</v>
      </c>
      <c r="AL18" s="359">
        <f t="shared" si="82"/>
        <v>0</v>
      </c>
      <c r="AM18" s="359">
        <f t="shared" si="83"/>
        <v>0</v>
      </c>
      <c r="AN18" s="359">
        <f t="shared" si="84"/>
        <v>0</v>
      </c>
      <c r="AO18" s="359">
        <f t="shared" si="85"/>
        <v>2.4E-2</v>
      </c>
      <c r="AP18" s="359">
        <f t="shared" si="86"/>
        <v>0</v>
      </c>
      <c r="AQ18" s="359">
        <f t="shared" si="87"/>
        <v>0</v>
      </c>
      <c r="AR18" s="359">
        <f t="shared" si="88"/>
        <v>1.0620000000000001</v>
      </c>
      <c r="AS18" s="359">
        <f t="shared" si="89"/>
        <v>0</v>
      </c>
      <c r="AT18" s="359">
        <f t="shared" si="47"/>
        <v>0</v>
      </c>
      <c r="AU18" s="359">
        <f t="shared" si="48"/>
        <v>0</v>
      </c>
      <c r="AV18" s="359">
        <f t="shared" si="49"/>
        <v>0</v>
      </c>
      <c r="AW18" s="76"/>
      <c r="AX18" s="211">
        <v>10</v>
      </c>
      <c r="AY18" s="260">
        <v>0</v>
      </c>
      <c r="AZ18" s="260">
        <v>0</v>
      </c>
      <c r="BA18" s="260">
        <v>0</v>
      </c>
      <c r="BB18" s="260">
        <v>0</v>
      </c>
      <c r="BC18" s="260">
        <v>0</v>
      </c>
      <c r="BD18" s="260">
        <v>0</v>
      </c>
      <c r="BE18" s="260">
        <v>0</v>
      </c>
      <c r="BF18" s="260">
        <v>0</v>
      </c>
      <c r="BG18" s="260">
        <v>0</v>
      </c>
      <c r="BH18" s="260">
        <v>0</v>
      </c>
      <c r="BI18" s="260">
        <v>0</v>
      </c>
      <c r="BJ18" s="260">
        <v>0</v>
      </c>
      <c r="BK18" s="260">
        <v>0</v>
      </c>
      <c r="BL18" s="260">
        <v>0</v>
      </c>
      <c r="BM18" s="260">
        <v>0</v>
      </c>
      <c r="BN18" s="260">
        <v>0</v>
      </c>
      <c r="BO18" s="260">
        <v>0</v>
      </c>
      <c r="BP18" s="260">
        <v>0</v>
      </c>
      <c r="BQ18" s="260">
        <v>0</v>
      </c>
      <c r="BR18" s="260">
        <v>0</v>
      </c>
      <c r="BS18" s="260">
        <v>0</v>
      </c>
      <c r="BT18" s="260">
        <v>0</v>
      </c>
      <c r="BU18" s="260">
        <v>0</v>
      </c>
      <c r="BV18" s="260">
        <v>0</v>
      </c>
      <c r="BW18" s="260">
        <v>0</v>
      </c>
      <c r="BX18" s="260">
        <v>0</v>
      </c>
      <c r="BY18" s="260">
        <v>0</v>
      </c>
      <c r="BZ18" s="260">
        <v>0</v>
      </c>
      <c r="CA18" s="260">
        <v>0</v>
      </c>
      <c r="CB18" s="260">
        <v>0</v>
      </c>
      <c r="CC18" s="260">
        <v>0</v>
      </c>
      <c r="CD18" s="260">
        <v>0</v>
      </c>
      <c r="CE18" s="260">
        <v>0</v>
      </c>
      <c r="CF18" s="260">
        <v>0</v>
      </c>
      <c r="CG18" s="260">
        <v>0</v>
      </c>
      <c r="CH18" s="260">
        <v>0</v>
      </c>
      <c r="CI18" s="260">
        <v>24</v>
      </c>
      <c r="CJ18" s="260">
        <v>0</v>
      </c>
      <c r="CK18" s="260">
        <v>0</v>
      </c>
      <c r="CL18" s="260">
        <v>1062</v>
      </c>
      <c r="CM18" s="260">
        <v>0</v>
      </c>
      <c r="CN18" s="42">
        <v>0</v>
      </c>
      <c r="CO18" s="42">
        <v>0</v>
      </c>
      <c r="CP18" s="42">
        <v>0</v>
      </c>
      <c r="CR18" s="13">
        <v>10</v>
      </c>
      <c r="CS18" s="13" t="str">
        <f t="shared" si="1"/>
        <v/>
      </c>
      <c r="CT18" s="13" t="str">
        <f t="shared" si="2"/>
        <v/>
      </c>
      <c r="CU18" s="13" t="str">
        <f t="shared" si="3"/>
        <v/>
      </c>
      <c r="CV18" s="13" t="str">
        <f t="shared" si="4"/>
        <v/>
      </c>
      <c r="CW18" s="13" t="str">
        <f t="shared" si="5"/>
        <v/>
      </c>
      <c r="CX18" s="13" t="str">
        <f t="shared" si="6"/>
        <v/>
      </c>
      <c r="CY18" s="13" t="str">
        <f t="shared" si="7"/>
        <v/>
      </c>
      <c r="CZ18" s="13" t="str">
        <f t="shared" si="8"/>
        <v/>
      </c>
      <c r="DA18" s="13" t="str">
        <f t="shared" si="9"/>
        <v/>
      </c>
      <c r="DB18" s="13" t="str">
        <f t="shared" si="10"/>
        <v/>
      </c>
      <c r="DC18" s="13" t="str">
        <f t="shared" si="11"/>
        <v/>
      </c>
      <c r="DD18" s="13" t="str">
        <f t="shared" si="12"/>
        <v/>
      </c>
      <c r="DE18" s="13" t="str">
        <f t="shared" si="13"/>
        <v/>
      </c>
      <c r="DF18" s="13" t="str">
        <f t="shared" si="14"/>
        <v/>
      </c>
      <c r="DG18" s="13" t="str">
        <f t="shared" si="15"/>
        <v/>
      </c>
      <c r="DH18" s="13" t="str">
        <f t="shared" si="16"/>
        <v/>
      </c>
      <c r="DI18" s="13" t="str">
        <f t="shared" si="17"/>
        <v/>
      </c>
      <c r="DJ18" s="13" t="str">
        <f t="shared" si="18"/>
        <v/>
      </c>
      <c r="DK18" s="13" t="str">
        <f t="shared" si="19"/>
        <v/>
      </c>
      <c r="DL18" s="13" t="str">
        <f t="shared" si="20"/>
        <v/>
      </c>
      <c r="DM18" s="13" t="str">
        <f t="shared" si="21"/>
        <v/>
      </c>
      <c r="DN18" s="13" t="str">
        <f t="shared" si="22"/>
        <v/>
      </c>
      <c r="DO18" s="13" t="str">
        <f t="shared" si="23"/>
        <v/>
      </c>
      <c r="DP18" s="13" t="str">
        <f t="shared" si="24"/>
        <v/>
      </c>
      <c r="DQ18" s="13" t="str">
        <f t="shared" si="25"/>
        <v/>
      </c>
      <c r="DR18" s="13" t="str">
        <f t="shared" si="26"/>
        <v/>
      </c>
      <c r="DS18" s="13" t="str">
        <f t="shared" si="27"/>
        <v/>
      </c>
      <c r="DT18" s="13" t="str">
        <f t="shared" si="28"/>
        <v/>
      </c>
      <c r="DU18" s="13" t="str">
        <f t="shared" si="29"/>
        <v/>
      </c>
      <c r="DV18" s="13" t="str">
        <f t="shared" si="30"/>
        <v/>
      </c>
      <c r="DW18" s="13" t="str">
        <f t="shared" si="31"/>
        <v/>
      </c>
      <c r="DX18" s="13" t="str">
        <f t="shared" si="32"/>
        <v/>
      </c>
      <c r="DY18" s="13" t="str">
        <f t="shared" si="33"/>
        <v/>
      </c>
      <c r="DZ18" s="13" t="str">
        <f t="shared" si="34"/>
        <v/>
      </c>
      <c r="EA18" s="13" t="str">
        <f t="shared" si="35"/>
        <v/>
      </c>
      <c r="EB18" s="13" t="str">
        <f t="shared" si="36"/>
        <v/>
      </c>
      <c r="EC18" s="13" t="str">
        <f t="shared" si="37"/>
        <v>Skrubbskadda</v>
      </c>
      <c r="ED18" s="13" t="str">
        <f t="shared" si="38"/>
        <v/>
      </c>
      <c r="EE18" s="13" t="str">
        <f t="shared" si="39"/>
        <v/>
      </c>
      <c r="EF18" s="13" t="str">
        <f t="shared" si="40"/>
        <v>Torsk</v>
      </c>
      <c r="EG18" s="13" t="str">
        <f t="shared" si="41"/>
        <v/>
      </c>
      <c r="EH18" s="13" t="str">
        <f t="shared" si="42"/>
        <v/>
      </c>
      <c r="EI18" s="13" t="str">
        <f t="shared" si="43"/>
        <v/>
      </c>
      <c r="EJ18" s="13" t="str">
        <f t="shared" si="44"/>
        <v/>
      </c>
      <c r="EK18" s="13"/>
      <c r="EL18" s="82" t="str">
        <f t="shared" si="46"/>
        <v>SkrubbskaddaTorsk</v>
      </c>
    </row>
    <row r="19" spans="1:142" x14ac:dyDescent="0.25">
      <c r="A19" s="267" t="s">
        <v>622</v>
      </c>
      <c r="B19" s="267" t="s">
        <v>514</v>
      </c>
      <c r="C19" s="301" t="s">
        <v>553</v>
      </c>
      <c r="D19" s="211">
        <v>11</v>
      </c>
      <c r="E19" s="359">
        <f t="shared" si="45"/>
        <v>0</v>
      </c>
      <c r="F19" s="359">
        <f t="shared" si="50"/>
        <v>0</v>
      </c>
      <c r="G19" s="359">
        <f t="shared" si="51"/>
        <v>0</v>
      </c>
      <c r="H19" s="359">
        <f t="shared" si="52"/>
        <v>0</v>
      </c>
      <c r="I19" s="359">
        <f t="shared" si="53"/>
        <v>0</v>
      </c>
      <c r="J19" s="359">
        <f t="shared" si="54"/>
        <v>0</v>
      </c>
      <c r="K19" s="359">
        <f t="shared" si="55"/>
        <v>0</v>
      </c>
      <c r="L19" s="359">
        <f t="shared" si="56"/>
        <v>0</v>
      </c>
      <c r="M19" s="359">
        <f t="shared" si="57"/>
        <v>0</v>
      </c>
      <c r="N19" s="359">
        <f t="shared" si="58"/>
        <v>0</v>
      </c>
      <c r="O19" s="359">
        <f t="shared" si="59"/>
        <v>0</v>
      </c>
      <c r="P19" s="359">
        <f t="shared" si="60"/>
        <v>0</v>
      </c>
      <c r="Q19" s="359">
        <f t="shared" si="61"/>
        <v>0</v>
      </c>
      <c r="R19" s="359">
        <f t="shared" si="62"/>
        <v>0</v>
      </c>
      <c r="S19" s="359">
        <f t="shared" si="63"/>
        <v>0</v>
      </c>
      <c r="T19" s="359">
        <f t="shared" si="64"/>
        <v>0</v>
      </c>
      <c r="U19" s="359">
        <f t="shared" si="65"/>
        <v>0</v>
      </c>
      <c r="V19" s="359">
        <f t="shared" si="66"/>
        <v>0</v>
      </c>
      <c r="W19" s="359">
        <f t="shared" si="67"/>
        <v>0</v>
      </c>
      <c r="X19" s="359">
        <f t="shared" si="68"/>
        <v>0</v>
      </c>
      <c r="Y19" s="359">
        <f t="shared" si="69"/>
        <v>0</v>
      </c>
      <c r="Z19" s="359">
        <f t="shared" si="70"/>
        <v>0</v>
      </c>
      <c r="AA19" s="359">
        <f t="shared" si="71"/>
        <v>0</v>
      </c>
      <c r="AB19" s="359">
        <f t="shared" si="72"/>
        <v>0</v>
      </c>
      <c r="AC19" s="359">
        <f t="shared" si="73"/>
        <v>0</v>
      </c>
      <c r="AD19" s="359">
        <f t="shared" si="74"/>
        <v>0</v>
      </c>
      <c r="AE19" s="359">
        <f t="shared" si="75"/>
        <v>0</v>
      </c>
      <c r="AF19" s="359">
        <f t="shared" si="76"/>
        <v>0</v>
      </c>
      <c r="AG19" s="359">
        <f t="shared" si="77"/>
        <v>0</v>
      </c>
      <c r="AH19" s="359">
        <f t="shared" si="78"/>
        <v>0</v>
      </c>
      <c r="AI19" s="359">
        <f t="shared" si="79"/>
        <v>0</v>
      </c>
      <c r="AJ19" s="359">
        <f t="shared" si="80"/>
        <v>0</v>
      </c>
      <c r="AK19" s="359">
        <f t="shared" si="81"/>
        <v>1.66</v>
      </c>
      <c r="AL19" s="359">
        <f t="shared" si="82"/>
        <v>0</v>
      </c>
      <c r="AM19" s="359">
        <f t="shared" si="83"/>
        <v>0</v>
      </c>
      <c r="AN19" s="359">
        <f t="shared" si="84"/>
        <v>0</v>
      </c>
      <c r="AO19" s="359">
        <f t="shared" si="85"/>
        <v>0</v>
      </c>
      <c r="AP19" s="359">
        <f t="shared" si="86"/>
        <v>0</v>
      </c>
      <c r="AQ19" s="359">
        <f t="shared" si="87"/>
        <v>0</v>
      </c>
      <c r="AR19" s="359">
        <f t="shared" si="88"/>
        <v>0</v>
      </c>
      <c r="AS19" s="359">
        <f t="shared" si="89"/>
        <v>0</v>
      </c>
      <c r="AT19" s="359">
        <f t="shared" si="47"/>
        <v>0</v>
      </c>
      <c r="AU19" s="359">
        <f t="shared" si="48"/>
        <v>0</v>
      </c>
      <c r="AV19" s="359">
        <f t="shared" si="49"/>
        <v>0</v>
      </c>
      <c r="AW19" s="76"/>
      <c r="AX19" s="211">
        <v>11</v>
      </c>
      <c r="AY19" s="260">
        <v>0</v>
      </c>
      <c r="AZ19" s="260">
        <v>0</v>
      </c>
      <c r="BA19" s="260">
        <v>0</v>
      </c>
      <c r="BB19" s="260">
        <v>0</v>
      </c>
      <c r="BC19" s="260">
        <v>0</v>
      </c>
      <c r="BD19" s="260">
        <v>0</v>
      </c>
      <c r="BE19" s="260">
        <v>0</v>
      </c>
      <c r="BF19" s="260">
        <v>0</v>
      </c>
      <c r="BG19" s="260">
        <v>0</v>
      </c>
      <c r="BH19" s="260">
        <v>0</v>
      </c>
      <c r="BI19" s="260">
        <v>0</v>
      </c>
      <c r="BJ19" s="260">
        <v>0</v>
      </c>
      <c r="BK19" s="260">
        <v>0</v>
      </c>
      <c r="BL19" s="260">
        <v>0</v>
      </c>
      <c r="BM19" s="260">
        <v>0</v>
      </c>
      <c r="BN19" s="260">
        <v>0</v>
      </c>
      <c r="BO19" s="260">
        <v>0</v>
      </c>
      <c r="BP19" s="260">
        <v>0</v>
      </c>
      <c r="BQ19" s="260">
        <v>0</v>
      </c>
      <c r="BR19" s="260">
        <v>0</v>
      </c>
      <c r="BS19" s="260">
        <v>0</v>
      </c>
      <c r="BT19" s="260">
        <v>0</v>
      </c>
      <c r="BU19" s="260">
        <v>0</v>
      </c>
      <c r="BV19" s="260">
        <v>0</v>
      </c>
      <c r="BW19" s="260">
        <v>0</v>
      </c>
      <c r="BX19" s="260">
        <v>0</v>
      </c>
      <c r="BY19" s="260">
        <v>0</v>
      </c>
      <c r="BZ19" s="260">
        <v>0</v>
      </c>
      <c r="CA19" s="260">
        <v>0</v>
      </c>
      <c r="CB19" s="260">
        <v>0</v>
      </c>
      <c r="CC19" s="260">
        <v>0</v>
      </c>
      <c r="CD19" s="260">
        <v>0</v>
      </c>
      <c r="CE19" s="260">
        <v>1660</v>
      </c>
      <c r="CF19" s="260">
        <v>0</v>
      </c>
      <c r="CG19" s="260">
        <v>0</v>
      </c>
      <c r="CH19" s="260">
        <v>0</v>
      </c>
      <c r="CI19" s="260">
        <v>0</v>
      </c>
      <c r="CJ19" s="260">
        <v>0</v>
      </c>
      <c r="CK19" s="260">
        <v>0</v>
      </c>
      <c r="CL19" s="260">
        <v>0</v>
      </c>
      <c r="CM19" s="260">
        <v>0</v>
      </c>
      <c r="CN19" s="42">
        <v>0</v>
      </c>
      <c r="CO19" s="42">
        <v>0</v>
      </c>
      <c r="CP19" s="42">
        <v>0</v>
      </c>
      <c r="CR19" s="13">
        <v>11</v>
      </c>
      <c r="CS19" s="13" t="str">
        <f t="shared" si="1"/>
        <v/>
      </c>
      <c r="CT19" s="13" t="str">
        <f t="shared" si="2"/>
        <v/>
      </c>
      <c r="CU19" s="13" t="str">
        <f t="shared" si="3"/>
        <v/>
      </c>
      <c r="CV19" s="13" t="str">
        <f t="shared" si="4"/>
        <v/>
      </c>
      <c r="CW19" s="13" t="str">
        <f t="shared" si="5"/>
        <v/>
      </c>
      <c r="CX19" s="13" t="str">
        <f t="shared" si="6"/>
        <v/>
      </c>
      <c r="CY19" s="13" t="str">
        <f t="shared" si="7"/>
        <v/>
      </c>
      <c r="CZ19" s="13" t="str">
        <f t="shared" si="8"/>
        <v/>
      </c>
      <c r="DA19" s="13" t="str">
        <f t="shared" si="9"/>
        <v/>
      </c>
      <c r="DB19" s="13" t="str">
        <f t="shared" si="10"/>
        <v/>
      </c>
      <c r="DC19" s="13" t="str">
        <f t="shared" si="11"/>
        <v/>
      </c>
      <c r="DD19" s="13" t="str">
        <f t="shared" si="12"/>
        <v/>
      </c>
      <c r="DE19" s="13" t="str">
        <f t="shared" si="13"/>
        <v/>
      </c>
      <c r="DF19" s="13" t="str">
        <f t="shared" si="14"/>
        <v/>
      </c>
      <c r="DG19" s="13" t="str">
        <f t="shared" si="15"/>
        <v/>
      </c>
      <c r="DH19" s="13" t="str">
        <f t="shared" si="16"/>
        <v/>
      </c>
      <c r="DI19" s="13" t="str">
        <f t="shared" si="17"/>
        <v/>
      </c>
      <c r="DJ19" s="13" t="str">
        <f t="shared" si="18"/>
        <v/>
      </c>
      <c r="DK19" s="13" t="str">
        <f t="shared" si="19"/>
        <v/>
      </c>
      <c r="DL19" s="13" t="str">
        <f t="shared" si="20"/>
        <v/>
      </c>
      <c r="DM19" s="13" t="str">
        <f t="shared" si="21"/>
        <v/>
      </c>
      <c r="DN19" s="13" t="str">
        <f t="shared" si="22"/>
        <v/>
      </c>
      <c r="DO19" s="13" t="str">
        <f t="shared" si="23"/>
        <v/>
      </c>
      <c r="DP19" s="13" t="str">
        <f t="shared" si="24"/>
        <v/>
      </c>
      <c r="DQ19" s="13" t="str">
        <f t="shared" si="25"/>
        <v/>
      </c>
      <c r="DR19" s="13" t="str">
        <f t="shared" si="26"/>
        <v/>
      </c>
      <c r="DS19" s="13" t="str">
        <f t="shared" si="27"/>
        <v/>
      </c>
      <c r="DT19" s="13" t="str">
        <f t="shared" si="28"/>
        <v/>
      </c>
      <c r="DU19" s="13" t="str">
        <f t="shared" si="29"/>
        <v/>
      </c>
      <c r="DV19" s="13" t="str">
        <f t="shared" si="30"/>
        <v/>
      </c>
      <c r="DW19" s="13" t="str">
        <f t="shared" si="31"/>
        <v/>
      </c>
      <c r="DX19" s="13" t="str">
        <f t="shared" si="32"/>
        <v/>
      </c>
      <c r="DY19" s="13" t="str">
        <f t="shared" si="33"/>
        <v>Sill</v>
      </c>
      <c r="DZ19" s="13" t="str">
        <f t="shared" si="34"/>
        <v/>
      </c>
      <c r="EA19" s="13" t="str">
        <f t="shared" si="35"/>
        <v/>
      </c>
      <c r="EB19" s="13" t="str">
        <f t="shared" si="36"/>
        <v/>
      </c>
      <c r="EC19" s="13" t="str">
        <f t="shared" si="37"/>
        <v/>
      </c>
      <c r="ED19" s="13" t="str">
        <f t="shared" si="38"/>
        <v/>
      </c>
      <c r="EE19" s="13" t="str">
        <f t="shared" si="39"/>
        <v/>
      </c>
      <c r="EF19" s="13" t="str">
        <f t="shared" si="40"/>
        <v/>
      </c>
      <c r="EG19" s="13" t="str">
        <f t="shared" si="41"/>
        <v/>
      </c>
      <c r="EH19" s="13" t="str">
        <f t="shared" si="42"/>
        <v/>
      </c>
      <c r="EI19" s="13" t="str">
        <f t="shared" si="43"/>
        <v/>
      </c>
      <c r="EJ19" s="13" t="str">
        <f t="shared" si="44"/>
        <v/>
      </c>
      <c r="EK19" s="13"/>
      <c r="EL19" s="82" t="str">
        <f t="shared" si="46"/>
        <v>Sill</v>
      </c>
    </row>
    <row r="20" spans="1:142" x14ac:dyDescent="0.25">
      <c r="A20" s="267" t="s">
        <v>622</v>
      </c>
      <c r="B20" s="267" t="s">
        <v>517</v>
      </c>
      <c r="C20" s="301" t="s">
        <v>553</v>
      </c>
      <c r="D20" s="211">
        <v>12</v>
      </c>
      <c r="E20" s="359">
        <f t="shared" si="45"/>
        <v>0</v>
      </c>
      <c r="F20" s="359">
        <f t="shared" si="50"/>
        <v>0</v>
      </c>
      <c r="G20" s="359">
        <f t="shared" si="51"/>
        <v>0</v>
      </c>
      <c r="H20" s="359">
        <f t="shared" si="52"/>
        <v>0</v>
      </c>
      <c r="I20" s="359">
        <f t="shared" si="53"/>
        <v>0</v>
      </c>
      <c r="J20" s="359">
        <f t="shared" si="54"/>
        <v>0</v>
      </c>
      <c r="K20" s="359">
        <f t="shared" si="55"/>
        <v>0</v>
      </c>
      <c r="L20" s="359">
        <f t="shared" si="56"/>
        <v>0</v>
      </c>
      <c r="M20" s="359">
        <f t="shared" si="57"/>
        <v>0</v>
      </c>
      <c r="N20" s="359">
        <f t="shared" si="58"/>
        <v>0</v>
      </c>
      <c r="O20" s="359">
        <f t="shared" si="59"/>
        <v>0</v>
      </c>
      <c r="P20" s="359">
        <f t="shared" si="60"/>
        <v>0</v>
      </c>
      <c r="Q20" s="359">
        <f t="shared" si="61"/>
        <v>0</v>
      </c>
      <c r="R20" s="359">
        <f t="shared" si="62"/>
        <v>0</v>
      </c>
      <c r="S20" s="359">
        <f t="shared" si="63"/>
        <v>0</v>
      </c>
      <c r="T20" s="359">
        <f t="shared" si="64"/>
        <v>0</v>
      </c>
      <c r="U20" s="359">
        <f t="shared" si="65"/>
        <v>0</v>
      </c>
      <c r="V20" s="359">
        <f t="shared" si="66"/>
        <v>0</v>
      </c>
      <c r="W20" s="359">
        <f t="shared" si="67"/>
        <v>0</v>
      </c>
      <c r="X20" s="359">
        <f t="shared" si="68"/>
        <v>0</v>
      </c>
      <c r="Y20" s="359">
        <f t="shared" si="69"/>
        <v>0</v>
      </c>
      <c r="Z20" s="359">
        <f t="shared" si="70"/>
        <v>0</v>
      </c>
      <c r="AA20" s="359">
        <f t="shared" si="71"/>
        <v>0</v>
      </c>
      <c r="AB20" s="359">
        <f t="shared" si="72"/>
        <v>0</v>
      </c>
      <c r="AC20" s="359">
        <f t="shared" si="73"/>
        <v>0</v>
      </c>
      <c r="AD20" s="359">
        <f t="shared" si="74"/>
        <v>13.836399999999999</v>
      </c>
      <c r="AE20" s="359">
        <f t="shared" si="75"/>
        <v>0</v>
      </c>
      <c r="AF20" s="359">
        <f t="shared" si="76"/>
        <v>6.08E-2</v>
      </c>
      <c r="AG20" s="359">
        <f t="shared" si="77"/>
        <v>0</v>
      </c>
      <c r="AH20" s="359">
        <f t="shared" si="78"/>
        <v>0</v>
      </c>
      <c r="AI20" s="359">
        <f t="shared" si="79"/>
        <v>0</v>
      </c>
      <c r="AJ20" s="359">
        <f t="shared" si="80"/>
        <v>0</v>
      </c>
      <c r="AK20" s="359">
        <f t="shared" si="81"/>
        <v>0</v>
      </c>
      <c r="AL20" s="359">
        <f t="shared" si="82"/>
        <v>0</v>
      </c>
      <c r="AM20" s="359">
        <f t="shared" si="83"/>
        <v>0</v>
      </c>
      <c r="AN20" s="359">
        <f t="shared" si="84"/>
        <v>0</v>
      </c>
      <c r="AO20" s="359">
        <f t="shared" si="85"/>
        <v>0.12129999999999999</v>
      </c>
      <c r="AP20" s="359">
        <f t="shared" si="86"/>
        <v>0</v>
      </c>
      <c r="AQ20" s="359">
        <f t="shared" si="87"/>
        <v>0</v>
      </c>
      <c r="AR20" s="359">
        <f t="shared" si="88"/>
        <v>0.32880000000000004</v>
      </c>
      <c r="AS20" s="359">
        <f t="shared" si="89"/>
        <v>0</v>
      </c>
      <c r="AT20" s="359">
        <f t="shared" si="47"/>
        <v>0</v>
      </c>
      <c r="AU20" s="359">
        <f t="shared" si="48"/>
        <v>0</v>
      </c>
      <c r="AV20" s="359">
        <f t="shared" si="49"/>
        <v>2E-3</v>
      </c>
      <c r="AW20" s="76"/>
      <c r="AX20" s="211">
        <v>12</v>
      </c>
      <c r="AY20" s="260">
        <v>0</v>
      </c>
      <c r="AZ20" s="260">
        <v>0</v>
      </c>
      <c r="BA20" s="260">
        <v>0</v>
      </c>
      <c r="BB20" s="260">
        <v>0</v>
      </c>
      <c r="BC20" s="260">
        <v>0</v>
      </c>
      <c r="BD20" s="260">
        <v>0</v>
      </c>
      <c r="BE20" s="260">
        <v>0</v>
      </c>
      <c r="BF20" s="260">
        <v>0</v>
      </c>
      <c r="BG20" s="260">
        <v>0</v>
      </c>
      <c r="BH20" s="260">
        <v>0</v>
      </c>
      <c r="BI20" s="260">
        <v>0</v>
      </c>
      <c r="BJ20" s="260">
        <v>0</v>
      </c>
      <c r="BK20" s="260">
        <v>0</v>
      </c>
      <c r="BL20" s="260">
        <v>0</v>
      </c>
      <c r="BM20" s="260">
        <v>0</v>
      </c>
      <c r="BN20" s="260">
        <v>0</v>
      </c>
      <c r="BO20" s="260">
        <v>0</v>
      </c>
      <c r="BP20" s="260">
        <v>0</v>
      </c>
      <c r="BQ20" s="260">
        <v>0</v>
      </c>
      <c r="BR20" s="260">
        <v>0</v>
      </c>
      <c r="BS20" s="260">
        <v>0</v>
      </c>
      <c r="BT20" s="260">
        <v>0</v>
      </c>
      <c r="BU20" s="260">
        <v>0</v>
      </c>
      <c r="BV20" s="260">
        <v>0</v>
      </c>
      <c r="BW20" s="260">
        <v>0</v>
      </c>
      <c r="BX20" s="260">
        <v>13836.4</v>
      </c>
      <c r="BY20" s="260">
        <v>0</v>
      </c>
      <c r="BZ20" s="260">
        <v>60.8</v>
      </c>
      <c r="CA20" s="260">
        <v>0</v>
      </c>
      <c r="CB20" s="260">
        <v>0</v>
      </c>
      <c r="CC20" s="260">
        <v>0</v>
      </c>
      <c r="CD20" s="260">
        <v>0</v>
      </c>
      <c r="CE20" s="260">
        <v>0</v>
      </c>
      <c r="CF20" s="260">
        <v>0</v>
      </c>
      <c r="CG20" s="260">
        <v>0</v>
      </c>
      <c r="CH20" s="260">
        <v>0</v>
      </c>
      <c r="CI20" s="260">
        <v>121.3</v>
      </c>
      <c r="CJ20" s="260">
        <v>0</v>
      </c>
      <c r="CK20" s="260">
        <v>0</v>
      </c>
      <c r="CL20" s="260">
        <v>328.8</v>
      </c>
      <c r="CM20" s="260">
        <v>0</v>
      </c>
      <c r="CN20" s="42">
        <v>0</v>
      </c>
      <c r="CO20" s="42">
        <v>0</v>
      </c>
      <c r="CP20" s="42">
        <v>2</v>
      </c>
      <c r="CR20" s="13">
        <v>12</v>
      </c>
      <c r="CS20" s="13" t="str">
        <f t="shared" si="1"/>
        <v/>
      </c>
      <c r="CT20" s="13" t="str">
        <f t="shared" si="2"/>
        <v/>
      </c>
      <c r="CU20" s="13" t="str">
        <f t="shared" si="3"/>
        <v/>
      </c>
      <c r="CV20" s="13" t="str">
        <f t="shared" si="4"/>
        <v/>
      </c>
      <c r="CW20" s="13" t="str">
        <f t="shared" si="5"/>
        <v/>
      </c>
      <c r="CX20" s="13" t="str">
        <f t="shared" si="6"/>
        <v/>
      </c>
      <c r="CY20" s="13" t="str">
        <f t="shared" si="7"/>
        <v/>
      </c>
      <c r="CZ20" s="13" t="str">
        <f t="shared" si="8"/>
        <v/>
      </c>
      <c r="DA20" s="13" t="str">
        <f t="shared" si="9"/>
        <v/>
      </c>
      <c r="DB20" s="13" t="str">
        <f t="shared" si="10"/>
        <v/>
      </c>
      <c r="DC20" s="13" t="str">
        <f t="shared" si="11"/>
        <v/>
      </c>
      <c r="DD20" s="13" t="str">
        <f t="shared" si="12"/>
        <v/>
      </c>
      <c r="DE20" s="13" t="str">
        <f t="shared" si="13"/>
        <v/>
      </c>
      <c r="DF20" s="13" t="str">
        <f t="shared" si="14"/>
        <v/>
      </c>
      <c r="DG20" s="13" t="str">
        <f t="shared" si="15"/>
        <v/>
      </c>
      <c r="DH20" s="13" t="str">
        <f t="shared" si="16"/>
        <v/>
      </c>
      <c r="DI20" s="13" t="str">
        <f t="shared" si="17"/>
        <v/>
      </c>
      <c r="DJ20" s="13" t="str">
        <f t="shared" si="18"/>
        <v/>
      </c>
      <c r="DK20" s="13" t="str">
        <f t="shared" si="19"/>
        <v/>
      </c>
      <c r="DL20" s="13" t="str">
        <f t="shared" si="20"/>
        <v/>
      </c>
      <c r="DM20" s="13" t="str">
        <f t="shared" si="21"/>
        <v/>
      </c>
      <c r="DN20" s="13" t="str">
        <f t="shared" si="22"/>
        <v/>
      </c>
      <c r="DO20" s="13" t="str">
        <f t="shared" si="23"/>
        <v/>
      </c>
      <c r="DP20" s="13" t="str">
        <f t="shared" si="24"/>
        <v/>
      </c>
      <c r="DQ20" s="13" t="str">
        <f t="shared" si="25"/>
        <v/>
      </c>
      <c r="DR20" s="13" t="str">
        <f t="shared" si="26"/>
        <v>Piggvar</v>
      </c>
      <c r="DS20" s="13" t="str">
        <f t="shared" si="27"/>
        <v/>
      </c>
      <c r="DT20" s="13" t="str">
        <f t="shared" si="28"/>
        <v>Rodspotta</v>
      </c>
      <c r="DU20" s="13" t="str">
        <f t="shared" si="29"/>
        <v/>
      </c>
      <c r="DV20" s="13" t="str">
        <f t="shared" si="30"/>
        <v/>
      </c>
      <c r="DW20" s="13" t="str">
        <f t="shared" si="31"/>
        <v/>
      </c>
      <c r="DX20" s="13" t="str">
        <f t="shared" si="32"/>
        <v/>
      </c>
      <c r="DY20" s="13" t="str">
        <f t="shared" si="33"/>
        <v/>
      </c>
      <c r="DZ20" s="13" t="str">
        <f t="shared" si="34"/>
        <v/>
      </c>
      <c r="EA20" s="13" t="str">
        <f t="shared" si="35"/>
        <v/>
      </c>
      <c r="EB20" s="13" t="str">
        <f t="shared" si="36"/>
        <v/>
      </c>
      <c r="EC20" s="13" t="str">
        <f t="shared" si="37"/>
        <v>Skrubbskadda</v>
      </c>
      <c r="ED20" s="13" t="str">
        <f t="shared" si="38"/>
        <v/>
      </c>
      <c r="EE20" s="13" t="str">
        <f t="shared" si="39"/>
        <v/>
      </c>
      <c r="EF20" s="13" t="str">
        <f t="shared" si="40"/>
        <v>Torsk</v>
      </c>
      <c r="EG20" s="13" t="str">
        <f t="shared" si="41"/>
        <v/>
      </c>
      <c r="EH20" s="13" t="str">
        <f t="shared" si="42"/>
        <v/>
      </c>
      <c r="EI20" s="13" t="str">
        <f t="shared" si="43"/>
        <v/>
      </c>
      <c r="EJ20" s="13" t="str">
        <f t="shared" si="44"/>
        <v>oring</v>
      </c>
      <c r="EK20" s="13"/>
      <c r="EL20" s="82" t="str">
        <f t="shared" si="46"/>
        <v>PiggvarRodspottaSkrubbskaddaTorskoring</v>
      </c>
    </row>
    <row r="21" spans="1:142" x14ac:dyDescent="0.25">
      <c r="A21" s="267" t="s">
        <v>622</v>
      </c>
      <c r="B21" s="267" t="s">
        <v>522</v>
      </c>
      <c r="C21" s="301" t="s">
        <v>553</v>
      </c>
      <c r="D21" s="211">
        <v>13</v>
      </c>
      <c r="E21" s="359">
        <f t="shared" si="45"/>
        <v>0</v>
      </c>
      <c r="F21" s="359">
        <f t="shared" si="50"/>
        <v>0</v>
      </c>
      <c r="G21" s="359">
        <f t="shared" si="51"/>
        <v>0</v>
      </c>
      <c r="H21" s="359">
        <f t="shared" si="52"/>
        <v>0</v>
      </c>
      <c r="I21" s="359">
        <f t="shared" si="53"/>
        <v>0</v>
      </c>
      <c r="J21" s="359">
        <f t="shared" si="54"/>
        <v>0</v>
      </c>
      <c r="K21" s="359">
        <f t="shared" si="55"/>
        <v>0</v>
      </c>
      <c r="L21" s="359">
        <f t="shared" si="56"/>
        <v>2E-3</v>
      </c>
      <c r="M21" s="359">
        <f t="shared" si="57"/>
        <v>0</v>
      </c>
      <c r="N21" s="359">
        <f t="shared" si="58"/>
        <v>0</v>
      </c>
      <c r="O21" s="359">
        <f t="shared" si="59"/>
        <v>0</v>
      </c>
      <c r="P21" s="359">
        <f t="shared" si="60"/>
        <v>0</v>
      </c>
      <c r="Q21" s="359">
        <f t="shared" si="61"/>
        <v>0</v>
      </c>
      <c r="R21" s="359">
        <f t="shared" si="62"/>
        <v>0</v>
      </c>
      <c r="S21" s="359">
        <f t="shared" si="63"/>
        <v>0</v>
      </c>
      <c r="T21" s="359">
        <f t="shared" si="64"/>
        <v>0</v>
      </c>
      <c r="U21" s="359">
        <f t="shared" si="65"/>
        <v>0</v>
      </c>
      <c r="V21" s="359">
        <f t="shared" si="66"/>
        <v>0</v>
      </c>
      <c r="W21" s="359">
        <f t="shared" si="67"/>
        <v>0</v>
      </c>
      <c r="X21" s="359">
        <f t="shared" si="68"/>
        <v>0</v>
      </c>
      <c r="Y21" s="359">
        <f t="shared" si="69"/>
        <v>0</v>
      </c>
      <c r="Z21" s="359">
        <f t="shared" si="70"/>
        <v>0</v>
      </c>
      <c r="AA21" s="359">
        <f t="shared" si="71"/>
        <v>0</v>
      </c>
      <c r="AB21" s="359">
        <f t="shared" si="72"/>
        <v>0</v>
      </c>
      <c r="AC21" s="359">
        <f t="shared" si="73"/>
        <v>0</v>
      </c>
      <c r="AD21" s="359">
        <f t="shared" si="74"/>
        <v>0</v>
      </c>
      <c r="AE21" s="359">
        <f t="shared" si="75"/>
        <v>0</v>
      </c>
      <c r="AF21" s="359">
        <f t="shared" si="76"/>
        <v>0</v>
      </c>
      <c r="AG21" s="359">
        <f t="shared" si="77"/>
        <v>0</v>
      </c>
      <c r="AH21" s="359">
        <f t="shared" si="78"/>
        <v>0</v>
      </c>
      <c r="AI21" s="359">
        <f t="shared" si="79"/>
        <v>2E-3</v>
      </c>
      <c r="AJ21" s="359">
        <f t="shared" si="80"/>
        <v>0</v>
      </c>
      <c r="AK21" s="359">
        <f t="shared" si="81"/>
        <v>27.283000000000001</v>
      </c>
      <c r="AL21" s="359">
        <f t="shared" si="82"/>
        <v>0</v>
      </c>
      <c r="AM21" s="359">
        <f t="shared" si="83"/>
        <v>0.02</v>
      </c>
      <c r="AN21" s="359">
        <f t="shared" si="84"/>
        <v>0</v>
      </c>
      <c r="AO21" s="359">
        <f t="shared" si="85"/>
        <v>1.4999999999999999E-2</v>
      </c>
      <c r="AP21" s="359">
        <f t="shared" si="86"/>
        <v>0</v>
      </c>
      <c r="AQ21" s="359">
        <f t="shared" si="87"/>
        <v>0</v>
      </c>
      <c r="AR21" s="359">
        <f t="shared" si="88"/>
        <v>2.3E-2</v>
      </c>
      <c r="AS21" s="359">
        <f t="shared" si="89"/>
        <v>0</v>
      </c>
      <c r="AT21" s="359">
        <f t="shared" si="47"/>
        <v>0</v>
      </c>
      <c r="AU21" s="359">
        <f t="shared" si="48"/>
        <v>0</v>
      </c>
      <c r="AV21" s="359">
        <f t="shared" si="49"/>
        <v>2.5000000000000001E-2</v>
      </c>
      <c r="AW21" s="76"/>
      <c r="AX21" s="211">
        <v>13</v>
      </c>
      <c r="AY21" s="260">
        <v>0</v>
      </c>
      <c r="AZ21" s="260">
        <v>0</v>
      </c>
      <c r="BA21" s="260">
        <v>0</v>
      </c>
      <c r="BB21" s="260">
        <v>0</v>
      </c>
      <c r="BC21" s="260">
        <v>0</v>
      </c>
      <c r="BD21" s="260">
        <v>0</v>
      </c>
      <c r="BE21" s="260">
        <v>0</v>
      </c>
      <c r="BF21" s="260">
        <v>2</v>
      </c>
      <c r="BG21" s="260">
        <v>0</v>
      </c>
      <c r="BH21" s="260">
        <v>0</v>
      </c>
      <c r="BI21" s="260">
        <v>0</v>
      </c>
      <c r="BJ21" s="260">
        <v>0</v>
      </c>
      <c r="BK21" s="260">
        <v>0</v>
      </c>
      <c r="BL21" s="260">
        <v>0</v>
      </c>
      <c r="BM21" s="260">
        <v>0</v>
      </c>
      <c r="BN21" s="260">
        <v>0</v>
      </c>
      <c r="BO21" s="260">
        <v>0</v>
      </c>
      <c r="BP21" s="260">
        <v>0</v>
      </c>
      <c r="BQ21" s="260">
        <v>0</v>
      </c>
      <c r="BR21" s="260">
        <v>0</v>
      </c>
      <c r="BS21" s="260">
        <v>0</v>
      </c>
      <c r="BT21" s="260">
        <v>0</v>
      </c>
      <c r="BU21" s="260">
        <v>0</v>
      </c>
      <c r="BV21" s="260">
        <v>0</v>
      </c>
      <c r="BW21" s="260">
        <v>0</v>
      </c>
      <c r="BX21" s="260">
        <v>0</v>
      </c>
      <c r="BY21" s="260">
        <v>0</v>
      </c>
      <c r="BZ21" s="260">
        <v>0</v>
      </c>
      <c r="CA21" s="260">
        <v>0</v>
      </c>
      <c r="CB21" s="260">
        <v>0</v>
      </c>
      <c r="CC21" s="260">
        <v>2</v>
      </c>
      <c r="CD21" s="260">
        <v>0</v>
      </c>
      <c r="CE21" s="260">
        <v>27283</v>
      </c>
      <c r="CF21" s="260">
        <v>0</v>
      </c>
      <c r="CG21" s="260">
        <v>20</v>
      </c>
      <c r="CH21" s="260">
        <v>0</v>
      </c>
      <c r="CI21" s="260">
        <v>15</v>
      </c>
      <c r="CJ21" s="260">
        <v>0</v>
      </c>
      <c r="CK21" s="260">
        <v>0</v>
      </c>
      <c r="CL21" s="260">
        <v>23</v>
      </c>
      <c r="CM21" s="260">
        <v>0</v>
      </c>
      <c r="CN21" s="42">
        <v>0</v>
      </c>
      <c r="CO21" s="42">
        <v>0</v>
      </c>
      <c r="CP21" s="42">
        <v>25</v>
      </c>
      <c r="CR21" s="13">
        <v>13</v>
      </c>
      <c r="CS21" s="13" t="str">
        <f t="shared" si="1"/>
        <v/>
      </c>
      <c r="CT21" s="13" t="str">
        <f t="shared" si="2"/>
        <v/>
      </c>
      <c r="CU21" s="13" t="str">
        <f t="shared" si="3"/>
        <v/>
      </c>
      <c r="CV21" s="13" t="str">
        <f t="shared" si="4"/>
        <v/>
      </c>
      <c r="CW21" s="13" t="str">
        <f t="shared" si="5"/>
        <v/>
      </c>
      <c r="CX21" s="13" t="str">
        <f t="shared" si="6"/>
        <v/>
      </c>
      <c r="CY21" s="13" t="str">
        <f t="shared" si="7"/>
        <v/>
      </c>
      <c r="CZ21" s="13" t="str">
        <f t="shared" si="8"/>
        <v>Gadda</v>
      </c>
      <c r="DA21" s="13" t="str">
        <f t="shared" si="9"/>
        <v/>
      </c>
      <c r="DB21" s="13" t="str">
        <f t="shared" si="10"/>
        <v/>
      </c>
      <c r="DC21" s="13" t="str">
        <f t="shared" si="11"/>
        <v/>
      </c>
      <c r="DD21" s="13" t="str">
        <f t="shared" si="12"/>
        <v/>
      </c>
      <c r="DE21" s="13" t="str">
        <f t="shared" si="13"/>
        <v/>
      </c>
      <c r="DF21" s="13" t="str">
        <f t="shared" si="14"/>
        <v/>
      </c>
      <c r="DG21" s="13" t="str">
        <f t="shared" si="15"/>
        <v/>
      </c>
      <c r="DH21" s="13" t="str">
        <f t="shared" si="16"/>
        <v/>
      </c>
      <c r="DI21" s="13" t="str">
        <f t="shared" si="17"/>
        <v/>
      </c>
      <c r="DJ21" s="13" t="str">
        <f t="shared" si="18"/>
        <v/>
      </c>
      <c r="DK21" s="13" t="str">
        <f t="shared" si="19"/>
        <v/>
      </c>
      <c r="DL21" s="13" t="str">
        <f t="shared" si="20"/>
        <v/>
      </c>
      <c r="DM21" s="13" t="str">
        <f t="shared" si="21"/>
        <v/>
      </c>
      <c r="DN21" s="13" t="str">
        <f t="shared" si="22"/>
        <v/>
      </c>
      <c r="DO21" s="13" t="str">
        <f t="shared" si="23"/>
        <v/>
      </c>
      <c r="DP21" s="13" t="str">
        <f t="shared" si="24"/>
        <v/>
      </c>
      <c r="DQ21" s="13" t="str">
        <f t="shared" si="25"/>
        <v/>
      </c>
      <c r="DR21" s="13" t="str">
        <f t="shared" si="26"/>
        <v/>
      </c>
      <c r="DS21" s="13" t="str">
        <f t="shared" si="27"/>
        <v/>
      </c>
      <c r="DT21" s="13" t="str">
        <f t="shared" si="28"/>
        <v/>
      </c>
      <c r="DU21" s="13" t="str">
        <f t="shared" si="29"/>
        <v/>
      </c>
      <c r="DV21" s="13" t="str">
        <f t="shared" si="30"/>
        <v/>
      </c>
      <c r="DW21" s="13" t="str">
        <f t="shared" si="31"/>
        <v>SikFiskar</v>
      </c>
      <c r="DX21" s="13" t="str">
        <f t="shared" si="32"/>
        <v/>
      </c>
      <c r="DY21" s="13" t="str">
        <f t="shared" si="33"/>
        <v>Sill</v>
      </c>
      <c r="DZ21" s="13" t="str">
        <f t="shared" si="34"/>
        <v/>
      </c>
      <c r="EA21" s="13" t="str">
        <f t="shared" si="35"/>
        <v>Skarpsill</v>
      </c>
      <c r="EB21" s="13" t="str">
        <f t="shared" si="36"/>
        <v/>
      </c>
      <c r="EC21" s="13" t="str">
        <f t="shared" si="37"/>
        <v>Skrubbskadda</v>
      </c>
      <c r="ED21" s="13" t="str">
        <f t="shared" si="38"/>
        <v/>
      </c>
      <c r="EE21" s="13" t="str">
        <f t="shared" si="39"/>
        <v/>
      </c>
      <c r="EF21" s="13" t="str">
        <f t="shared" si="40"/>
        <v>Torsk</v>
      </c>
      <c r="EG21" s="13" t="str">
        <f t="shared" si="41"/>
        <v/>
      </c>
      <c r="EH21" s="13" t="str">
        <f t="shared" si="42"/>
        <v/>
      </c>
      <c r="EI21" s="13" t="str">
        <f t="shared" si="43"/>
        <v/>
      </c>
      <c r="EJ21" s="13" t="str">
        <f t="shared" si="44"/>
        <v>oring</v>
      </c>
      <c r="EK21" s="13"/>
      <c r="EL21" s="82" t="str">
        <f t="shared" si="46"/>
        <v>GaddaSikFiskarSillSkarpsillSkrubbskaddaTorskoring</v>
      </c>
    </row>
    <row r="22" spans="1:142" x14ac:dyDescent="0.25">
      <c r="A22" s="267" t="s">
        <v>622</v>
      </c>
      <c r="B22" s="267" t="s">
        <v>523</v>
      </c>
      <c r="C22" s="301" t="s">
        <v>553</v>
      </c>
      <c r="D22" s="211">
        <v>14</v>
      </c>
      <c r="E22" s="359">
        <f t="shared" si="45"/>
        <v>0</v>
      </c>
      <c r="F22" s="359">
        <f t="shared" si="50"/>
        <v>0</v>
      </c>
      <c r="G22" s="359">
        <f t="shared" si="51"/>
        <v>0</v>
      </c>
      <c r="H22" s="359">
        <f t="shared" si="52"/>
        <v>0</v>
      </c>
      <c r="I22" s="359">
        <f t="shared" si="53"/>
        <v>0</v>
      </c>
      <c r="J22" s="359">
        <f t="shared" si="54"/>
        <v>0</v>
      </c>
      <c r="K22" s="359">
        <f t="shared" si="55"/>
        <v>0</v>
      </c>
      <c r="L22" s="359">
        <f t="shared" si="56"/>
        <v>0</v>
      </c>
      <c r="M22" s="359">
        <f t="shared" si="57"/>
        <v>0</v>
      </c>
      <c r="N22" s="359">
        <f t="shared" si="58"/>
        <v>0</v>
      </c>
      <c r="O22" s="359">
        <f t="shared" si="59"/>
        <v>0</v>
      </c>
      <c r="P22" s="359">
        <f t="shared" si="60"/>
        <v>0</v>
      </c>
      <c r="Q22" s="359">
        <f t="shared" si="61"/>
        <v>0</v>
      </c>
      <c r="R22" s="359">
        <f t="shared" si="62"/>
        <v>0</v>
      </c>
      <c r="S22" s="359">
        <f t="shared" si="63"/>
        <v>0</v>
      </c>
      <c r="T22" s="359">
        <f t="shared" si="64"/>
        <v>0</v>
      </c>
      <c r="U22" s="359">
        <f t="shared" si="65"/>
        <v>0</v>
      </c>
      <c r="V22" s="359">
        <f t="shared" si="66"/>
        <v>0</v>
      </c>
      <c r="W22" s="359">
        <f t="shared" si="67"/>
        <v>0</v>
      </c>
      <c r="X22" s="359">
        <f t="shared" si="68"/>
        <v>0</v>
      </c>
      <c r="Y22" s="359">
        <f t="shared" si="69"/>
        <v>0</v>
      </c>
      <c r="Z22" s="359">
        <f t="shared" si="70"/>
        <v>0</v>
      </c>
      <c r="AA22" s="359">
        <f t="shared" si="71"/>
        <v>0</v>
      </c>
      <c r="AB22" s="359">
        <f t="shared" si="72"/>
        <v>0</v>
      </c>
      <c r="AC22" s="359">
        <f t="shared" si="73"/>
        <v>0</v>
      </c>
      <c r="AD22" s="359">
        <f t="shared" si="74"/>
        <v>0.54149999999999998</v>
      </c>
      <c r="AE22" s="359">
        <f t="shared" si="75"/>
        <v>0</v>
      </c>
      <c r="AF22" s="359">
        <f t="shared" si="76"/>
        <v>0.57050000000000001</v>
      </c>
      <c r="AG22" s="359">
        <f t="shared" si="77"/>
        <v>0</v>
      </c>
      <c r="AH22" s="359">
        <f t="shared" si="78"/>
        <v>1.113</v>
      </c>
      <c r="AI22" s="359">
        <f t="shared" si="79"/>
        <v>0.01</v>
      </c>
      <c r="AJ22" s="359">
        <f t="shared" si="80"/>
        <v>0</v>
      </c>
      <c r="AK22" s="359">
        <f t="shared" si="81"/>
        <v>5.2999999999999999E-2</v>
      </c>
      <c r="AL22" s="359">
        <f t="shared" si="82"/>
        <v>0</v>
      </c>
      <c r="AM22" s="359">
        <f t="shared" si="83"/>
        <v>0</v>
      </c>
      <c r="AN22" s="359">
        <f t="shared" si="84"/>
        <v>0</v>
      </c>
      <c r="AO22" s="359">
        <f t="shared" si="85"/>
        <v>22.725999999999999</v>
      </c>
      <c r="AP22" s="359">
        <f t="shared" si="86"/>
        <v>0</v>
      </c>
      <c r="AQ22" s="359">
        <f t="shared" si="87"/>
        <v>0</v>
      </c>
      <c r="AR22" s="359">
        <f t="shared" si="88"/>
        <v>1.1045999999999998</v>
      </c>
      <c r="AS22" s="359">
        <f t="shared" si="89"/>
        <v>0</v>
      </c>
      <c r="AT22" s="359">
        <f t="shared" si="47"/>
        <v>0</v>
      </c>
      <c r="AU22" s="359">
        <f t="shared" si="48"/>
        <v>0</v>
      </c>
      <c r="AV22" s="359">
        <f t="shared" si="49"/>
        <v>1.2999999999999999E-2</v>
      </c>
      <c r="AW22" s="76"/>
      <c r="AX22" s="211">
        <v>14</v>
      </c>
      <c r="AY22" s="260">
        <v>0</v>
      </c>
      <c r="AZ22" s="260">
        <v>0</v>
      </c>
      <c r="BA22" s="260">
        <v>0</v>
      </c>
      <c r="BB22" s="260">
        <v>0</v>
      </c>
      <c r="BC22" s="260">
        <v>0</v>
      </c>
      <c r="BD22" s="260">
        <v>0</v>
      </c>
      <c r="BE22" s="260">
        <v>0</v>
      </c>
      <c r="BF22" s="260">
        <v>0</v>
      </c>
      <c r="BG22" s="260">
        <v>0</v>
      </c>
      <c r="BH22" s="260">
        <v>0</v>
      </c>
      <c r="BI22" s="260">
        <v>0</v>
      </c>
      <c r="BJ22" s="260">
        <v>0</v>
      </c>
      <c r="BK22" s="260">
        <v>0</v>
      </c>
      <c r="BL22" s="260">
        <v>0</v>
      </c>
      <c r="BM22" s="260">
        <v>0</v>
      </c>
      <c r="BN22" s="260">
        <v>0</v>
      </c>
      <c r="BO22" s="260">
        <v>0</v>
      </c>
      <c r="BP22" s="260">
        <v>0</v>
      </c>
      <c r="BQ22" s="260">
        <v>0</v>
      </c>
      <c r="BR22" s="260">
        <v>0</v>
      </c>
      <c r="BS22" s="260">
        <v>0</v>
      </c>
      <c r="BT22" s="260">
        <v>0</v>
      </c>
      <c r="BU22" s="260">
        <v>0</v>
      </c>
      <c r="BV22" s="260">
        <v>0</v>
      </c>
      <c r="BW22" s="260">
        <v>0</v>
      </c>
      <c r="BX22" s="260">
        <v>541.5</v>
      </c>
      <c r="BY22" s="260">
        <v>0</v>
      </c>
      <c r="BZ22" s="260">
        <v>570.5</v>
      </c>
      <c r="CA22" s="260">
        <v>0</v>
      </c>
      <c r="CB22" s="260">
        <v>1113</v>
      </c>
      <c r="CC22" s="260">
        <v>10</v>
      </c>
      <c r="CD22" s="260">
        <v>0</v>
      </c>
      <c r="CE22" s="260">
        <v>53</v>
      </c>
      <c r="CF22" s="260">
        <v>0</v>
      </c>
      <c r="CG22" s="260">
        <v>0</v>
      </c>
      <c r="CH22" s="260">
        <v>0</v>
      </c>
      <c r="CI22" s="260">
        <v>22726</v>
      </c>
      <c r="CJ22" s="260">
        <v>0</v>
      </c>
      <c r="CK22" s="260">
        <v>0</v>
      </c>
      <c r="CL22" s="260">
        <v>1104.5999999999999</v>
      </c>
      <c r="CM22" s="260">
        <v>0</v>
      </c>
      <c r="CN22" s="42">
        <v>0</v>
      </c>
      <c r="CO22" s="42">
        <v>0</v>
      </c>
      <c r="CP22" s="42">
        <v>13</v>
      </c>
      <c r="CR22" s="13">
        <v>14</v>
      </c>
      <c r="CS22" s="13" t="str">
        <f t="shared" si="1"/>
        <v/>
      </c>
      <c r="CT22" s="13" t="str">
        <f t="shared" si="2"/>
        <v/>
      </c>
      <c r="CU22" s="13" t="str">
        <f t="shared" si="3"/>
        <v/>
      </c>
      <c r="CV22" s="13" t="str">
        <f t="shared" si="4"/>
        <v/>
      </c>
      <c r="CW22" s="13" t="str">
        <f t="shared" si="5"/>
        <v/>
      </c>
      <c r="CX22" s="13" t="str">
        <f t="shared" si="6"/>
        <v/>
      </c>
      <c r="CY22" s="13" t="str">
        <f t="shared" si="7"/>
        <v/>
      </c>
      <c r="CZ22" s="13" t="str">
        <f t="shared" si="8"/>
        <v/>
      </c>
      <c r="DA22" s="13" t="str">
        <f t="shared" si="9"/>
        <v/>
      </c>
      <c r="DB22" s="13" t="str">
        <f t="shared" si="10"/>
        <v/>
      </c>
      <c r="DC22" s="13" t="str">
        <f t="shared" si="11"/>
        <v/>
      </c>
      <c r="DD22" s="13" t="str">
        <f t="shared" si="12"/>
        <v/>
      </c>
      <c r="DE22" s="13" t="str">
        <f t="shared" si="13"/>
        <v/>
      </c>
      <c r="DF22" s="13" t="str">
        <f t="shared" si="14"/>
        <v/>
      </c>
      <c r="DG22" s="13" t="str">
        <f t="shared" si="15"/>
        <v/>
      </c>
      <c r="DH22" s="13" t="str">
        <f t="shared" si="16"/>
        <v/>
      </c>
      <c r="DI22" s="13" t="str">
        <f t="shared" si="17"/>
        <v/>
      </c>
      <c r="DJ22" s="13" t="str">
        <f t="shared" si="18"/>
        <v/>
      </c>
      <c r="DK22" s="13" t="str">
        <f t="shared" si="19"/>
        <v/>
      </c>
      <c r="DL22" s="13" t="str">
        <f t="shared" si="20"/>
        <v/>
      </c>
      <c r="DM22" s="13" t="str">
        <f t="shared" si="21"/>
        <v/>
      </c>
      <c r="DN22" s="13" t="str">
        <f t="shared" si="22"/>
        <v/>
      </c>
      <c r="DO22" s="13" t="str">
        <f t="shared" si="23"/>
        <v/>
      </c>
      <c r="DP22" s="13" t="str">
        <f t="shared" si="24"/>
        <v/>
      </c>
      <c r="DQ22" s="13" t="str">
        <f t="shared" si="25"/>
        <v/>
      </c>
      <c r="DR22" s="13" t="str">
        <f t="shared" si="26"/>
        <v>Piggvar</v>
      </c>
      <c r="DS22" s="13" t="str">
        <f t="shared" si="27"/>
        <v/>
      </c>
      <c r="DT22" s="13" t="str">
        <f t="shared" si="28"/>
        <v>Rodspotta</v>
      </c>
      <c r="DU22" s="13" t="str">
        <f t="shared" si="29"/>
        <v/>
      </c>
      <c r="DV22" s="13" t="str">
        <f t="shared" si="30"/>
        <v>Sandskadda</v>
      </c>
      <c r="DW22" s="13" t="str">
        <f t="shared" si="31"/>
        <v>SikFiskar</v>
      </c>
      <c r="DX22" s="13" t="str">
        <f t="shared" si="32"/>
        <v/>
      </c>
      <c r="DY22" s="13" t="str">
        <f t="shared" si="33"/>
        <v>Sill</v>
      </c>
      <c r="DZ22" s="13" t="str">
        <f t="shared" si="34"/>
        <v/>
      </c>
      <c r="EA22" s="13" t="str">
        <f t="shared" si="35"/>
        <v/>
      </c>
      <c r="EB22" s="13" t="str">
        <f t="shared" si="36"/>
        <v/>
      </c>
      <c r="EC22" s="13" t="str">
        <f t="shared" si="37"/>
        <v>Skrubbskadda</v>
      </c>
      <c r="ED22" s="13" t="str">
        <f t="shared" si="38"/>
        <v/>
      </c>
      <c r="EE22" s="13" t="str">
        <f t="shared" si="39"/>
        <v/>
      </c>
      <c r="EF22" s="13" t="str">
        <f t="shared" si="40"/>
        <v>Torsk</v>
      </c>
      <c r="EG22" s="13" t="str">
        <f t="shared" si="41"/>
        <v/>
      </c>
      <c r="EH22" s="13" t="str">
        <f t="shared" si="42"/>
        <v/>
      </c>
      <c r="EI22" s="13" t="str">
        <f t="shared" si="43"/>
        <v/>
      </c>
      <c r="EJ22" s="13" t="str">
        <f t="shared" si="44"/>
        <v>oring</v>
      </c>
      <c r="EK22" s="13"/>
      <c r="EL22" s="82" t="str">
        <f t="shared" si="46"/>
        <v>PiggvarRodspottaSandskaddaSikFiskarSillSkrubbskaddaTorskoring</v>
      </c>
    </row>
    <row r="23" spans="1:142" x14ac:dyDescent="0.25">
      <c r="A23" s="267" t="s">
        <v>622</v>
      </c>
      <c r="B23" s="267" t="s">
        <v>524</v>
      </c>
      <c r="C23" s="301" t="s">
        <v>553</v>
      </c>
      <c r="D23" s="211">
        <v>15</v>
      </c>
      <c r="E23" s="359">
        <f t="shared" si="45"/>
        <v>0</v>
      </c>
      <c r="F23" s="359">
        <f t="shared" si="50"/>
        <v>0</v>
      </c>
      <c r="G23" s="359">
        <f t="shared" si="51"/>
        <v>0</v>
      </c>
      <c r="H23" s="359">
        <f t="shared" si="52"/>
        <v>0</v>
      </c>
      <c r="I23" s="359">
        <f t="shared" si="53"/>
        <v>0</v>
      </c>
      <c r="J23" s="359">
        <f t="shared" si="54"/>
        <v>0</v>
      </c>
      <c r="K23" s="359">
        <f t="shared" si="55"/>
        <v>0</v>
      </c>
      <c r="L23" s="359">
        <f t="shared" si="56"/>
        <v>0</v>
      </c>
      <c r="M23" s="359">
        <f t="shared" si="57"/>
        <v>0</v>
      </c>
      <c r="N23" s="359">
        <f t="shared" si="58"/>
        <v>0</v>
      </c>
      <c r="O23" s="359">
        <f t="shared" si="59"/>
        <v>0</v>
      </c>
      <c r="P23" s="359">
        <f t="shared" si="60"/>
        <v>0</v>
      </c>
      <c r="Q23" s="359">
        <f t="shared" si="61"/>
        <v>0</v>
      </c>
      <c r="R23" s="359">
        <f t="shared" si="62"/>
        <v>0</v>
      </c>
      <c r="S23" s="359">
        <f t="shared" si="63"/>
        <v>0</v>
      </c>
      <c r="T23" s="359">
        <f t="shared" si="64"/>
        <v>0</v>
      </c>
      <c r="U23" s="359">
        <f t="shared" si="65"/>
        <v>0</v>
      </c>
      <c r="V23" s="359">
        <f t="shared" si="66"/>
        <v>0</v>
      </c>
      <c r="W23" s="359">
        <f t="shared" si="67"/>
        <v>0</v>
      </c>
      <c r="X23" s="359">
        <f t="shared" si="68"/>
        <v>0</v>
      </c>
      <c r="Y23" s="359">
        <f t="shared" si="69"/>
        <v>0</v>
      </c>
      <c r="Z23" s="359">
        <f t="shared" si="70"/>
        <v>0</v>
      </c>
      <c r="AA23" s="359">
        <f t="shared" si="71"/>
        <v>0</v>
      </c>
      <c r="AB23" s="359">
        <f t="shared" si="72"/>
        <v>0</v>
      </c>
      <c r="AC23" s="359">
        <f t="shared" si="73"/>
        <v>0</v>
      </c>
      <c r="AD23" s="359">
        <f t="shared" si="74"/>
        <v>0</v>
      </c>
      <c r="AE23" s="359">
        <f t="shared" si="75"/>
        <v>0</v>
      </c>
      <c r="AF23" s="359">
        <f t="shared" si="76"/>
        <v>0</v>
      </c>
      <c r="AG23" s="359">
        <f t="shared" si="77"/>
        <v>0</v>
      </c>
      <c r="AH23" s="359">
        <f t="shared" si="78"/>
        <v>0</v>
      </c>
      <c r="AI23" s="359">
        <f t="shared" si="79"/>
        <v>0</v>
      </c>
      <c r="AJ23" s="359">
        <f t="shared" si="80"/>
        <v>0</v>
      </c>
      <c r="AK23" s="359">
        <f t="shared" si="81"/>
        <v>0</v>
      </c>
      <c r="AL23" s="359">
        <f t="shared" si="82"/>
        <v>0</v>
      </c>
      <c r="AM23" s="359">
        <f t="shared" si="83"/>
        <v>0</v>
      </c>
      <c r="AN23" s="359">
        <f t="shared" si="84"/>
        <v>0</v>
      </c>
      <c r="AO23" s="359">
        <f t="shared" si="85"/>
        <v>3.4000000000000002E-2</v>
      </c>
      <c r="AP23" s="359">
        <f t="shared" si="86"/>
        <v>0</v>
      </c>
      <c r="AQ23" s="359">
        <f t="shared" si="87"/>
        <v>0</v>
      </c>
      <c r="AR23" s="359">
        <f t="shared" si="88"/>
        <v>6.0330000000000004</v>
      </c>
      <c r="AS23" s="359">
        <f t="shared" si="89"/>
        <v>0</v>
      </c>
      <c r="AT23" s="359">
        <f t="shared" si="47"/>
        <v>0</v>
      </c>
      <c r="AU23" s="359">
        <f t="shared" si="48"/>
        <v>0</v>
      </c>
      <c r="AV23" s="359">
        <f t="shared" si="49"/>
        <v>0</v>
      </c>
      <c r="AW23" s="76"/>
      <c r="AX23" s="211">
        <v>15</v>
      </c>
      <c r="AY23" s="260">
        <v>0</v>
      </c>
      <c r="AZ23" s="260">
        <v>0</v>
      </c>
      <c r="BA23" s="260">
        <v>0</v>
      </c>
      <c r="BB23" s="260">
        <v>0</v>
      </c>
      <c r="BC23" s="260">
        <v>0</v>
      </c>
      <c r="BD23" s="260">
        <v>0</v>
      </c>
      <c r="BE23" s="260">
        <v>0</v>
      </c>
      <c r="BF23" s="260">
        <v>0</v>
      </c>
      <c r="BG23" s="260">
        <v>0</v>
      </c>
      <c r="BH23" s="260">
        <v>0</v>
      </c>
      <c r="BI23" s="260">
        <v>0</v>
      </c>
      <c r="BJ23" s="260">
        <v>0</v>
      </c>
      <c r="BK23" s="260">
        <v>0</v>
      </c>
      <c r="BL23" s="260">
        <v>0</v>
      </c>
      <c r="BM23" s="260">
        <v>0</v>
      </c>
      <c r="BN23" s="260">
        <v>0</v>
      </c>
      <c r="BO23" s="260">
        <v>0</v>
      </c>
      <c r="BP23" s="260">
        <v>0</v>
      </c>
      <c r="BQ23" s="260">
        <v>0</v>
      </c>
      <c r="BR23" s="260">
        <v>0</v>
      </c>
      <c r="BS23" s="260">
        <v>0</v>
      </c>
      <c r="BT23" s="260">
        <v>0</v>
      </c>
      <c r="BU23" s="260">
        <v>0</v>
      </c>
      <c r="BV23" s="260">
        <v>0</v>
      </c>
      <c r="BW23" s="260">
        <v>0</v>
      </c>
      <c r="BX23" s="260">
        <v>0</v>
      </c>
      <c r="BY23" s="260">
        <v>0</v>
      </c>
      <c r="BZ23" s="260">
        <v>0</v>
      </c>
      <c r="CA23" s="260">
        <v>0</v>
      </c>
      <c r="CB23" s="260">
        <v>0</v>
      </c>
      <c r="CC23" s="260">
        <v>0</v>
      </c>
      <c r="CD23" s="260">
        <v>0</v>
      </c>
      <c r="CE23" s="260">
        <v>0</v>
      </c>
      <c r="CF23" s="260">
        <v>0</v>
      </c>
      <c r="CG23" s="260">
        <v>0</v>
      </c>
      <c r="CH23" s="260">
        <v>0</v>
      </c>
      <c r="CI23" s="260">
        <v>34</v>
      </c>
      <c r="CJ23" s="260">
        <v>0</v>
      </c>
      <c r="CK23" s="260">
        <v>0</v>
      </c>
      <c r="CL23" s="260">
        <v>6033</v>
      </c>
      <c r="CM23" s="260">
        <v>0</v>
      </c>
      <c r="CN23" s="42">
        <v>0</v>
      </c>
      <c r="CO23" s="42">
        <v>0</v>
      </c>
      <c r="CP23" s="42">
        <v>0</v>
      </c>
      <c r="CR23" s="13">
        <v>15</v>
      </c>
      <c r="CS23" s="13" t="str">
        <f t="shared" si="1"/>
        <v/>
      </c>
      <c r="CT23" s="13" t="str">
        <f t="shared" si="2"/>
        <v/>
      </c>
      <c r="CU23" s="13" t="str">
        <f t="shared" si="3"/>
        <v/>
      </c>
      <c r="CV23" s="13" t="str">
        <f t="shared" si="4"/>
        <v/>
      </c>
      <c r="CW23" s="13" t="str">
        <f t="shared" si="5"/>
        <v/>
      </c>
      <c r="CX23" s="13" t="str">
        <f t="shared" si="6"/>
        <v/>
      </c>
      <c r="CY23" s="13" t="str">
        <f t="shared" si="7"/>
        <v/>
      </c>
      <c r="CZ23" s="13" t="str">
        <f t="shared" si="8"/>
        <v/>
      </c>
      <c r="DA23" s="13" t="str">
        <f t="shared" si="9"/>
        <v/>
      </c>
      <c r="DB23" s="13" t="str">
        <f t="shared" si="10"/>
        <v/>
      </c>
      <c r="DC23" s="13" t="str">
        <f t="shared" si="11"/>
        <v/>
      </c>
      <c r="DD23" s="13" t="str">
        <f t="shared" si="12"/>
        <v/>
      </c>
      <c r="DE23" s="13" t="str">
        <f t="shared" si="13"/>
        <v/>
      </c>
      <c r="DF23" s="13" t="str">
        <f t="shared" si="14"/>
        <v/>
      </c>
      <c r="DG23" s="13" t="str">
        <f t="shared" si="15"/>
        <v/>
      </c>
      <c r="DH23" s="13" t="str">
        <f t="shared" si="16"/>
        <v/>
      </c>
      <c r="DI23" s="13" t="str">
        <f t="shared" si="17"/>
        <v/>
      </c>
      <c r="DJ23" s="13" t="str">
        <f t="shared" si="18"/>
        <v/>
      </c>
      <c r="DK23" s="13" t="str">
        <f t="shared" si="19"/>
        <v/>
      </c>
      <c r="DL23" s="13" t="str">
        <f t="shared" si="20"/>
        <v/>
      </c>
      <c r="DM23" s="13" t="str">
        <f t="shared" si="21"/>
        <v/>
      </c>
      <c r="DN23" s="13" t="str">
        <f t="shared" si="22"/>
        <v/>
      </c>
      <c r="DO23" s="13" t="str">
        <f t="shared" si="23"/>
        <v/>
      </c>
      <c r="DP23" s="13" t="str">
        <f t="shared" si="24"/>
        <v/>
      </c>
      <c r="DQ23" s="13" t="str">
        <f t="shared" si="25"/>
        <v/>
      </c>
      <c r="DR23" s="13" t="str">
        <f t="shared" si="26"/>
        <v/>
      </c>
      <c r="DS23" s="13" t="str">
        <f t="shared" si="27"/>
        <v/>
      </c>
      <c r="DT23" s="13" t="str">
        <f t="shared" si="28"/>
        <v/>
      </c>
      <c r="DU23" s="13" t="str">
        <f t="shared" si="29"/>
        <v/>
      </c>
      <c r="DV23" s="13" t="str">
        <f t="shared" si="30"/>
        <v/>
      </c>
      <c r="DW23" s="13" t="str">
        <f t="shared" si="31"/>
        <v/>
      </c>
      <c r="DX23" s="13" t="str">
        <f t="shared" si="32"/>
        <v/>
      </c>
      <c r="DY23" s="13" t="str">
        <f t="shared" si="33"/>
        <v/>
      </c>
      <c r="DZ23" s="13" t="str">
        <f t="shared" si="34"/>
        <v/>
      </c>
      <c r="EA23" s="13" t="str">
        <f t="shared" si="35"/>
        <v/>
      </c>
      <c r="EB23" s="13" t="str">
        <f t="shared" si="36"/>
        <v/>
      </c>
      <c r="EC23" s="13" t="str">
        <f t="shared" si="37"/>
        <v>Skrubbskadda</v>
      </c>
      <c r="ED23" s="13" t="str">
        <f t="shared" si="38"/>
        <v/>
      </c>
      <c r="EE23" s="13" t="str">
        <f t="shared" si="39"/>
        <v/>
      </c>
      <c r="EF23" s="13" t="str">
        <f t="shared" si="40"/>
        <v>Torsk</v>
      </c>
      <c r="EG23" s="13" t="str">
        <f t="shared" si="41"/>
        <v/>
      </c>
      <c r="EH23" s="13" t="str">
        <f t="shared" si="42"/>
        <v/>
      </c>
      <c r="EI23" s="13" t="str">
        <f t="shared" si="43"/>
        <v/>
      </c>
      <c r="EJ23" s="13" t="str">
        <f t="shared" si="44"/>
        <v/>
      </c>
      <c r="EK23" s="13"/>
      <c r="EL23" s="82" t="str">
        <f t="shared" si="46"/>
        <v>SkrubbskaddaTorsk</v>
      </c>
    </row>
    <row r="24" spans="1:142" x14ac:dyDescent="0.25">
      <c r="A24" s="267" t="s">
        <v>622</v>
      </c>
      <c r="B24" s="267" t="s">
        <v>527</v>
      </c>
      <c r="C24" s="301" t="s">
        <v>553</v>
      </c>
      <c r="D24" s="211">
        <v>16</v>
      </c>
      <c r="E24" s="359">
        <f t="shared" si="45"/>
        <v>13.9192</v>
      </c>
      <c r="F24" s="359">
        <f t="shared" si="50"/>
        <v>0</v>
      </c>
      <c r="G24" s="359">
        <f t="shared" si="51"/>
        <v>0</v>
      </c>
      <c r="H24" s="359">
        <f t="shared" si="52"/>
        <v>0</v>
      </c>
      <c r="I24" s="359">
        <f t="shared" si="53"/>
        <v>0</v>
      </c>
      <c r="J24" s="359">
        <f t="shared" si="54"/>
        <v>1.4810000000000001</v>
      </c>
      <c r="K24" s="359">
        <f t="shared" si="55"/>
        <v>0</v>
      </c>
      <c r="L24" s="359">
        <f t="shared" si="56"/>
        <v>9.6229999999999993</v>
      </c>
      <c r="M24" s="359">
        <f t="shared" si="57"/>
        <v>4.4971999999999994</v>
      </c>
      <c r="N24" s="359">
        <f t="shared" si="58"/>
        <v>0</v>
      </c>
      <c r="O24" s="359">
        <f t="shared" si="59"/>
        <v>0</v>
      </c>
      <c r="P24" s="359">
        <f t="shared" si="60"/>
        <v>0</v>
      </c>
      <c r="Q24" s="359">
        <f t="shared" si="61"/>
        <v>0</v>
      </c>
      <c r="R24" s="359">
        <f t="shared" si="62"/>
        <v>0</v>
      </c>
      <c r="S24" s="359">
        <f t="shared" si="63"/>
        <v>0</v>
      </c>
      <c r="T24" s="359">
        <f t="shared" si="64"/>
        <v>0</v>
      </c>
      <c r="U24" s="359">
        <f t="shared" si="65"/>
        <v>0</v>
      </c>
      <c r="V24" s="359">
        <f t="shared" si="66"/>
        <v>0</v>
      </c>
      <c r="W24" s="359">
        <f t="shared" si="67"/>
        <v>0</v>
      </c>
      <c r="X24" s="359">
        <f t="shared" si="68"/>
        <v>3.6999999999999998E-2</v>
      </c>
      <c r="Y24" s="359">
        <f t="shared" si="69"/>
        <v>0</v>
      </c>
      <c r="Z24" s="359">
        <f t="shared" si="70"/>
        <v>0</v>
      </c>
      <c r="AA24" s="359">
        <f t="shared" si="71"/>
        <v>0</v>
      </c>
      <c r="AB24" s="359">
        <f t="shared" si="72"/>
        <v>0</v>
      </c>
      <c r="AC24" s="359">
        <f t="shared" si="73"/>
        <v>0</v>
      </c>
      <c r="AD24" s="359">
        <f t="shared" si="74"/>
        <v>3.0000000000000001E-3</v>
      </c>
      <c r="AE24" s="359">
        <f t="shared" si="75"/>
        <v>0</v>
      </c>
      <c r="AF24" s="359">
        <f t="shared" si="76"/>
        <v>0</v>
      </c>
      <c r="AG24" s="359">
        <f t="shared" si="77"/>
        <v>0</v>
      </c>
      <c r="AH24" s="359">
        <f t="shared" si="78"/>
        <v>0</v>
      </c>
      <c r="AI24" s="359">
        <f t="shared" si="79"/>
        <v>7.9548999999999994</v>
      </c>
      <c r="AJ24" s="359">
        <f t="shared" si="80"/>
        <v>0</v>
      </c>
      <c r="AK24" s="359">
        <f t="shared" si="81"/>
        <v>0.31339999999999996</v>
      </c>
      <c r="AL24" s="359">
        <f t="shared" si="82"/>
        <v>0</v>
      </c>
      <c r="AM24" s="359">
        <f t="shared" si="83"/>
        <v>0</v>
      </c>
      <c r="AN24" s="359">
        <f t="shared" si="84"/>
        <v>0</v>
      </c>
      <c r="AO24" s="359">
        <f t="shared" si="85"/>
        <v>0.42</v>
      </c>
      <c r="AP24" s="359">
        <f t="shared" si="86"/>
        <v>0</v>
      </c>
      <c r="AQ24" s="359">
        <f t="shared" si="87"/>
        <v>0</v>
      </c>
      <c r="AR24" s="359">
        <f t="shared" si="88"/>
        <v>7.3999999999999996E-2</v>
      </c>
      <c r="AS24" s="359">
        <f t="shared" si="89"/>
        <v>0</v>
      </c>
      <c r="AT24" s="359">
        <f t="shared" si="47"/>
        <v>0</v>
      </c>
      <c r="AU24" s="359">
        <f t="shared" si="48"/>
        <v>0</v>
      </c>
      <c r="AV24" s="359">
        <f t="shared" si="49"/>
        <v>9.8000000000000004E-2</v>
      </c>
      <c r="AW24" s="76"/>
      <c r="AX24" s="211">
        <v>16</v>
      </c>
      <c r="AY24" s="260">
        <v>13919.2</v>
      </c>
      <c r="AZ24" s="260">
        <v>0</v>
      </c>
      <c r="BA24" s="260">
        <v>0</v>
      </c>
      <c r="BB24" s="260">
        <v>0</v>
      </c>
      <c r="BC24" s="260">
        <v>0</v>
      </c>
      <c r="BD24" s="260">
        <v>1481</v>
      </c>
      <c r="BE24" s="260">
        <v>0</v>
      </c>
      <c r="BF24" s="260">
        <v>9623</v>
      </c>
      <c r="BG24" s="260">
        <v>4497.2</v>
      </c>
      <c r="BH24" s="260">
        <v>0</v>
      </c>
      <c r="BI24" s="260">
        <v>0</v>
      </c>
      <c r="BJ24" s="260">
        <v>0</v>
      </c>
      <c r="BK24" s="260">
        <v>0</v>
      </c>
      <c r="BL24" s="260">
        <v>0</v>
      </c>
      <c r="BM24" s="260">
        <v>0</v>
      </c>
      <c r="BN24" s="260">
        <v>0</v>
      </c>
      <c r="BO24" s="260">
        <v>0</v>
      </c>
      <c r="BP24" s="260">
        <v>0</v>
      </c>
      <c r="BQ24" s="260">
        <v>0</v>
      </c>
      <c r="BR24" s="260">
        <v>37</v>
      </c>
      <c r="BS24" s="260">
        <v>0</v>
      </c>
      <c r="BT24" s="260">
        <v>0</v>
      </c>
      <c r="BU24" s="260">
        <v>0</v>
      </c>
      <c r="BV24" s="260">
        <v>0</v>
      </c>
      <c r="BW24" s="260">
        <v>0</v>
      </c>
      <c r="BX24" s="260">
        <v>3</v>
      </c>
      <c r="BY24" s="260">
        <v>0</v>
      </c>
      <c r="BZ24" s="260">
        <v>0</v>
      </c>
      <c r="CA24" s="260">
        <v>0</v>
      </c>
      <c r="CB24" s="260">
        <v>0</v>
      </c>
      <c r="CC24" s="260">
        <v>7954.9</v>
      </c>
      <c r="CD24" s="260">
        <v>0</v>
      </c>
      <c r="CE24" s="260">
        <v>313.39999999999998</v>
      </c>
      <c r="CF24" s="260">
        <v>0</v>
      </c>
      <c r="CG24" s="260">
        <v>0</v>
      </c>
      <c r="CH24" s="260">
        <v>0</v>
      </c>
      <c r="CI24" s="260">
        <v>420</v>
      </c>
      <c r="CJ24" s="260">
        <v>0</v>
      </c>
      <c r="CK24" s="260">
        <v>0</v>
      </c>
      <c r="CL24" s="260">
        <v>74</v>
      </c>
      <c r="CM24" s="260">
        <v>0</v>
      </c>
      <c r="CN24" s="42">
        <v>0</v>
      </c>
      <c r="CO24" s="42">
        <v>0</v>
      </c>
      <c r="CP24" s="42">
        <v>98</v>
      </c>
      <c r="CR24" s="13">
        <v>16</v>
      </c>
      <c r="CS24" s="13" t="str">
        <f t="shared" si="1"/>
        <v>Abborre</v>
      </c>
      <c r="CT24" s="13" t="str">
        <f t="shared" si="2"/>
        <v/>
      </c>
      <c r="CU24" s="13" t="str">
        <f t="shared" si="3"/>
        <v/>
      </c>
      <c r="CV24" s="13" t="str">
        <f t="shared" si="4"/>
        <v/>
      </c>
      <c r="CW24" s="13" t="str">
        <f t="shared" si="5"/>
        <v/>
      </c>
      <c r="CX24" s="13" t="str">
        <f t="shared" si="6"/>
        <v>Braxen</v>
      </c>
      <c r="CY24" s="13" t="str">
        <f t="shared" si="7"/>
        <v/>
      </c>
      <c r="CZ24" s="13" t="str">
        <f t="shared" si="8"/>
        <v>Gadda</v>
      </c>
      <c r="DA24" s="13" t="str">
        <f t="shared" si="9"/>
        <v>Gos</v>
      </c>
      <c r="DB24" s="13" t="str">
        <f t="shared" si="10"/>
        <v/>
      </c>
      <c r="DC24" s="13" t="str">
        <f t="shared" si="11"/>
        <v/>
      </c>
      <c r="DD24" s="13" t="str">
        <f t="shared" si="12"/>
        <v/>
      </c>
      <c r="DE24" s="13" t="str">
        <f t="shared" si="13"/>
        <v/>
      </c>
      <c r="DF24" s="13" t="str">
        <f t="shared" si="14"/>
        <v/>
      </c>
      <c r="DG24" s="13" t="str">
        <f t="shared" si="15"/>
        <v/>
      </c>
      <c r="DH24" s="13" t="str">
        <f t="shared" si="16"/>
        <v/>
      </c>
      <c r="DI24" s="13" t="str">
        <f t="shared" si="17"/>
        <v/>
      </c>
      <c r="DJ24" s="13" t="str">
        <f t="shared" si="18"/>
        <v/>
      </c>
      <c r="DK24" s="13" t="str">
        <f t="shared" si="19"/>
        <v/>
      </c>
      <c r="DL24" s="13" t="str">
        <f t="shared" si="20"/>
        <v>Lax</v>
      </c>
      <c r="DM24" s="13" t="str">
        <f t="shared" si="21"/>
        <v/>
      </c>
      <c r="DN24" s="13" t="str">
        <f t="shared" si="22"/>
        <v/>
      </c>
      <c r="DO24" s="13" t="str">
        <f t="shared" si="23"/>
        <v/>
      </c>
      <c r="DP24" s="13" t="str">
        <f t="shared" si="24"/>
        <v/>
      </c>
      <c r="DQ24" s="13" t="str">
        <f t="shared" si="25"/>
        <v/>
      </c>
      <c r="DR24" s="13" t="str">
        <f t="shared" si="26"/>
        <v>Piggvar</v>
      </c>
      <c r="DS24" s="13" t="str">
        <f t="shared" si="27"/>
        <v/>
      </c>
      <c r="DT24" s="13" t="str">
        <f t="shared" si="28"/>
        <v/>
      </c>
      <c r="DU24" s="13" t="str">
        <f t="shared" si="29"/>
        <v/>
      </c>
      <c r="DV24" s="13" t="str">
        <f t="shared" si="30"/>
        <v/>
      </c>
      <c r="DW24" s="13" t="str">
        <f t="shared" si="31"/>
        <v>SikFiskar</v>
      </c>
      <c r="DX24" s="13" t="str">
        <f t="shared" si="32"/>
        <v/>
      </c>
      <c r="DY24" s="13" t="str">
        <f t="shared" si="33"/>
        <v>Sill</v>
      </c>
      <c r="DZ24" s="13" t="str">
        <f t="shared" si="34"/>
        <v/>
      </c>
      <c r="EA24" s="13" t="str">
        <f t="shared" si="35"/>
        <v/>
      </c>
      <c r="EB24" s="13" t="str">
        <f t="shared" si="36"/>
        <v/>
      </c>
      <c r="EC24" s="13" t="str">
        <f t="shared" si="37"/>
        <v>Skrubbskadda</v>
      </c>
      <c r="ED24" s="13" t="str">
        <f t="shared" si="38"/>
        <v/>
      </c>
      <c r="EE24" s="13" t="str">
        <f t="shared" si="39"/>
        <v/>
      </c>
      <c r="EF24" s="13" t="str">
        <f t="shared" si="40"/>
        <v>Torsk</v>
      </c>
      <c r="EG24" s="13" t="str">
        <f t="shared" si="41"/>
        <v/>
      </c>
      <c r="EH24" s="13" t="str">
        <f t="shared" si="42"/>
        <v/>
      </c>
      <c r="EI24" s="13" t="str">
        <f t="shared" si="43"/>
        <v/>
      </c>
      <c r="EJ24" s="13" t="str">
        <f t="shared" si="44"/>
        <v>oring</v>
      </c>
      <c r="EK24" s="13"/>
      <c r="EL24" s="82" t="str">
        <f t="shared" si="46"/>
        <v>AbborreBraxenGaddaGosLaxPiggvarSikFiskarSillSkrubbskaddaTorskoring</v>
      </c>
    </row>
    <row r="25" spans="1:142" x14ac:dyDescent="0.25">
      <c r="A25" s="267" t="s">
        <v>622</v>
      </c>
      <c r="B25" s="267" t="s">
        <v>530</v>
      </c>
      <c r="C25" s="301" t="s">
        <v>553</v>
      </c>
      <c r="D25" s="211">
        <v>17</v>
      </c>
      <c r="E25" s="359">
        <f t="shared" si="45"/>
        <v>0</v>
      </c>
      <c r="F25" s="359">
        <f t="shared" si="50"/>
        <v>0</v>
      </c>
      <c r="G25" s="359">
        <f t="shared" si="51"/>
        <v>0</v>
      </c>
      <c r="H25" s="359">
        <f t="shared" si="52"/>
        <v>0</v>
      </c>
      <c r="I25" s="359">
        <f t="shared" si="53"/>
        <v>0</v>
      </c>
      <c r="J25" s="359">
        <f t="shared" si="54"/>
        <v>0</v>
      </c>
      <c r="K25" s="359">
        <f t="shared" si="55"/>
        <v>0</v>
      </c>
      <c r="L25" s="359">
        <f t="shared" si="56"/>
        <v>3.0000000000000001E-3</v>
      </c>
      <c r="M25" s="359">
        <f t="shared" si="57"/>
        <v>0</v>
      </c>
      <c r="N25" s="359">
        <f t="shared" si="58"/>
        <v>0</v>
      </c>
      <c r="O25" s="359">
        <f t="shared" si="59"/>
        <v>0</v>
      </c>
      <c r="P25" s="359">
        <f t="shared" si="60"/>
        <v>0</v>
      </c>
      <c r="Q25" s="359">
        <f t="shared" si="61"/>
        <v>0</v>
      </c>
      <c r="R25" s="359">
        <f t="shared" si="62"/>
        <v>0</v>
      </c>
      <c r="S25" s="359">
        <f t="shared" si="63"/>
        <v>0</v>
      </c>
      <c r="T25" s="359">
        <f t="shared" si="64"/>
        <v>0</v>
      </c>
      <c r="U25" s="359">
        <f t="shared" si="65"/>
        <v>0</v>
      </c>
      <c r="V25" s="359">
        <f t="shared" si="66"/>
        <v>0</v>
      </c>
      <c r="W25" s="359">
        <f t="shared" si="67"/>
        <v>0</v>
      </c>
      <c r="X25" s="359">
        <f t="shared" si="68"/>
        <v>0</v>
      </c>
      <c r="Y25" s="359">
        <f t="shared" si="69"/>
        <v>0</v>
      </c>
      <c r="Z25" s="359">
        <f t="shared" si="70"/>
        <v>0</v>
      </c>
      <c r="AA25" s="359">
        <f t="shared" si="71"/>
        <v>0</v>
      </c>
      <c r="AB25" s="359">
        <f t="shared" si="72"/>
        <v>0</v>
      </c>
      <c r="AC25" s="359">
        <f t="shared" si="73"/>
        <v>0</v>
      </c>
      <c r="AD25" s="359">
        <f t="shared" si="74"/>
        <v>0.31339999999999996</v>
      </c>
      <c r="AE25" s="359">
        <f t="shared" si="75"/>
        <v>0</v>
      </c>
      <c r="AF25" s="359">
        <f t="shared" si="76"/>
        <v>0.16300000000000001</v>
      </c>
      <c r="AG25" s="359">
        <f t="shared" si="77"/>
        <v>0</v>
      </c>
      <c r="AH25" s="359">
        <f t="shared" si="78"/>
        <v>2E-3</v>
      </c>
      <c r="AI25" s="359">
        <f t="shared" si="79"/>
        <v>9.5999999999999992E-3</v>
      </c>
      <c r="AJ25" s="359">
        <f t="shared" si="80"/>
        <v>0</v>
      </c>
      <c r="AK25" s="359">
        <f t="shared" si="81"/>
        <v>2E-3</v>
      </c>
      <c r="AL25" s="359">
        <f t="shared" si="82"/>
        <v>0</v>
      </c>
      <c r="AM25" s="359">
        <f t="shared" si="83"/>
        <v>0</v>
      </c>
      <c r="AN25" s="359">
        <f t="shared" si="84"/>
        <v>0</v>
      </c>
      <c r="AO25" s="359">
        <f t="shared" si="85"/>
        <v>1.4370000000000001</v>
      </c>
      <c r="AP25" s="359">
        <f t="shared" si="86"/>
        <v>0</v>
      </c>
      <c r="AQ25" s="359">
        <f t="shared" si="87"/>
        <v>0</v>
      </c>
      <c r="AR25" s="359">
        <f t="shared" si="88"/>
        <v>27.0381</v>
      </c>
      <c r="AS25" s="359">
        <f t="shared" si="89"/>
        <v>6.0000000000000001E-3</v>
      </c>
      <c r="AT25" s="359">
        <f t="shared" si="47"/>
        <v>0</v>
      </c>
      <c r="AU25" s="359">
        <f t="shared" si="48"/>
        <v>0</v>
      </c>
      <c r="AV25" s="359">
        <f t="shared" si="49"/>
        <v>8.9999999999999993E-3</v>
      </c>
      <c r="AW25" s="76"/>
      <c r="AX25" s="211">
        <v>17</v>
      </c>
      <c r="AY25" s="260">
        <v>0</v>
      </c>
      <c r="AZ25" s="260">
        <v>0</v>
      </c>
      <c r="BA25" s="260">
        <v>0</v>
      </c>
      <c r="BB25" s="260">
        <v>0</v>
      </c>
      <c r="BC25" s="260">
        <v>0</v>
      </c>
      <c r="BD25" s="260">
        <v>0</v>
      </c>
      <c r="BE25" s="260">
        <v>0</v>
      </c>
      <c r="BF25" s="260">
        <v>3</v>
      </c>
      <c r="BG25" s="260">
        <v>0</v>
      </c>
      <c r="BH25" s="260">
        <v>0</v>
      </c>
      <c r="BI25" s="260">
        <v>0</v>
      </c>
      <c r="BJ25" s="260">
        <v>0</v>
      </c>
      <c r="BK25" s="260">
        <v>0</v>
      </c>
      <c r="BL25" s="260">
        <v>0</v>
      </c>
      <c r="BM25" s="260">
        <v>0</v>
      </c>
      <c r="BN25" s="260">
        <v>0</v>
      </c>
      <c r="BO25" s="260">
        <v>0</v>
      </c>
      <c r="BP25" s="260">
        <v>0</v>
      </c>
      <c r="BQ25" s="260">
        <v>0</v>
      </c>
      <c r="BR25" s="260">
        <v>0</v>
      </c>
      <c r="BS25" s="260">
        <v>0</v>
      </c>
      <c r="BT25" s="260">
        <v>0</v>
      </c>
      <c r="BU25" s="260">
        <v>0</v>
      </c>
      <c r="BV25" s="260">
        <v>0</v>
      </c>
      <c r="BW25" s="260">
        <v>0</v>
      </c>
      <c r="BX25" s="260">
        <v>313.39999999999998</v>
      </c>
      <c r="BY25" s="260">
        <v>0</v>
      </c>
      <c r="BZ25" s="260">
        <v>163</v>
      </c>
      <c r="CA25" s="260">
        <v>0</v>
      </c>
      <c r="CB25" s="260">
        <v>2</v>
      </c>
      <c r="CC25" s="260">
        <v>9.6</v>
      </c>
      <c r="CD25" s="260">
        <v>0</v>
      </c>
      <c r="CE25" s="260">
        <v>2</v>
      </c>
      <c r="CF25" s="260">
        <v>0</v>
      </c>
      <c r="CG25" s="260">
        <v>0</v>
      </c>
      <c r="CH25" s="260">
        <v>0</v>
      </c>
      <c r="CI25" s="260">
        <v>1437</v>
      </c>
      <c r="CJ25" s="260">
        <v>0</v>
      </c>
      <c r="CK25" s="260">
        <v>0</v>
      </c>
      <c r="CL25" s="260">
        <v>27038.1</v>
      </c>
      <c r="CM25" s="260">
        <v>6</v>
      </c>
      <c r="CN25" s="42">
        <v>0</v>
      </c>
      <c r="CO25" s="42">
        <v>0</v>
      </c>
      <c r="CP25" s="42">
        <v>9</v>
      </c>
      <c r="CR25" s="13">
        <v>17</v>
      </c>
      <c r="CS25" s="13" t="str">
        <f t="shared" si="1"/>
        <v/>
      </c>
      <c r="CT25" s="13" t="str">
        <f t="shared" si="2"/>
        <v/>
      </c>
      <c r="CU25" s="13" t="str">
        <f t="shared" si="3"/>
        <v/>
      </c>
      <c r="CV25" s="13" t="str">
        <f t="shared" si="4"/>
        <v/>
      </c>
      <c r="CW25" s="13" t="str">
        <f t="shared" si="5"/>
        <v/>
      </c>
      <c r="CX25" s="13" t="str">
        <f t="shared" si="6"/>
        <v/>
      </c>
      <c r="CY25" s="13" t="str">
        <f t="shared" si="7"/>
        <v/>
      </c>
      <c r="CZ25" s="13" t="str">
        <f t="shared" si="8"/>
        <v>Gadda</v>
      </c>
      <c r="DA25" s="13" t="str">
        <f t="shared" si="9"/>
        <v/>
      </c>
      <c r="DB25" s="13" t="str">
        <f t="shared" si="10"/>
        <v/>
      </c>
      <c r="DC25" s="13" t="str">
        <f t="shared" si="11"/>
        <v/>
      </c>
      <c r="DD25" s="13" t="str">
        <f t="shared" si="12"/>
        <v/>
      </c>
      <c r="DE25" s="13" t="str">
        <f t="shared" si="13"/>
        <v/>
      </c>
      <c r="DF25" s="13" t="str">
        <f t="shared" si="14"/>
        <v/>
      </c>
      <c r="DG25" s="13" t="str">
        <f t="shared" si="15"/>
        <v/>
      </c>
      <c r="DH25" s="13" t="str">
        <f t="shared" si="16"/>
        <v/>
      </c>
      <c r="DI25" s="13" t="str">
        <f t="shared" si="17"/>
        <v/>
      </c>
      <c r="DJ25" s="13" t="str">
        <f t="shared" si="18"/>
        <v/>
      </c>
      <c r="DK25" s="13" t="str">
        <f t="shared" si="19"/>
        <v/>
      </c>
      <c r="DL25" s="13" t="str">
        <f t="shared" si="20"/>
        <v/>
      </c>
      <c r="DM25" s="13" t="str">
        <f t="shared" si="21"/>
        <v/>
      </c>
      <c r="DN25" s="13" t="str">
        <f t="shared" si="22"/>
        <v/>
      </c>
      <c r="DO25" s="13" t="str">
        <f t="shared" si="23"/>
        <v/>
      </c>
      <c r="DP25" s="13" t="str">
        <f t="shared" si="24"/>
        <v/>
      </c>
      <c r="DQ25" s="13" t="str">
        <f t="shared" si="25"/>
        <v/>
      </c>
      <c r="DR25" s="13" t="str">
        <f t="shared" si="26"/>
        <v>Piggvar</v>
      </c>
      <c r="DS25" s="13" t="str">
        <f t="shared" si="27"/>
        <v/>
      </c>
      <c r="DT25" s="13" t="str">
        <f t="shared" si="28"/>
        <v>Rodspotta</v>
      </c>
      <c r="DU25" s="13" t="str">
        <f t="shared" si="29"/>
        <v/>
      </c>
      <c r="DV25" s="13" t="str">
        <f t="shared" si="30"/>
        <v>Sandskadda</v>
      </c>
      <c r="DW25" s="13" t="str">
        <f t="shared" si="31"/>
        <v>SikFiskar</v>
      </c>
      <c r="DX25" s="13" t="str">
        <f t="shared" si="32"/>
        <v/>
      </c>
      <c r="DY25" s="13" t="str">
        <f t="shared" si="33"/>
        <v>Sill</v>
      </c>
      <c r="DZ25" s="13" t="str">
        <f t="shared" si="34"/>
        <v/>
      </c>
      <c r="EA25" s="13" t="str">
        <f t="shared" si="35"/>
        <v/>
      </c>
      <c r="EB25" s="13" t="str">
        <f t="shared" si="36"/>
        <v/>
      </c>
      <c r="EC25" s="13" t="str">
        <f t="shared" si="37"/>
        <v>Skrubbskadda</v>
      </c>
      <c r="ED25" s="13" t="str">
        <f t="shared" si="38"/>
        <v/>
      </c>
      <c r="EE25" s="13" t="str">
        <f t="shared" si="39"/>
        <v/>
      </c>
      <c r="EF25" s="13" t="str">
        <f t="shared" si="40"/>
        <v>Torsk</v>
      </c>
      <c r="EG25" s="13" t="str">
        <f t="shared" si="41"/>
        <v>Vitling</v>
      </c>
      <c r="EH25" s="13" t="str">
        <f t="shared" si="42"/>
        <v/>
      </c>
      <c r="EI25" s="13" t="str">
        <f t="shared" si="43"/>
        <v/>
      </c>
      <c r="EJ25" s="13" t="str">
        <f t="shared" si="44"/>
        <v>oring</v>
      </c>
      <c r="EK25" s="13"/>
      <c r="EL25" s="82" t="str">
        <f t="shared" si="46"/>
        <v>GaddaPiggvarRodspottaSandskaddaSikFiskarSillSkrubbskaddaTorskVitlingoring</v>
      </c>
    </row>
    <row r="26" spans="1:142" x14ac:dyDescent="0.25">
      <c r="A26" s="267" t="s">
        <v>622</v>
      </c>
      <c r="B26" s="267" t="s">
        <v>532</v>
      </c>
      <c r="C26" s="301" t="s">
        <v>553</v>
      </c>
      <c r="D26" s="211">
        <v>18</v>
      </c>
      <c r="E26" s="359">
        <f t="shared" si="45"/>
        <v>3.6999999999999998E-2</v>
      </c>
      <c r="F26" s="359">
        <f t="shared" si="50"/>
        <v>2.2320000000000002</v>
      </c>
      <c r="G26" s="359">
        <f t="shared" si="51"/>
        <v>0</v>
      </c>
      <c r="H26" s="359">
        <f t="shared" si="52"/>
        <v>0</v>
      </c>
      <c r="I26" s="359">
        <f t="shared" si="53"/>
        <v>0</v>
      </c>
      <c r="J26" s="359">
        <f t="shared" si="54"/>
        <v>0</v>
      </c>
      <c r="K26" s="359">
        <f t="shared" si="55"/>
        <v>0</v>
      </c>
      <c r="L26" s="359">
        <f t="shared" si="56"/>
        <v>2.5000000000000001E-2</v>
      </c>
      <c r="M26" s="359">
        <f t="shared" si="57"/>
        <v>0</v>
      </c>
      <c r="N26" s="359">
        <f t="shared" si="58"/>
        <v>0</v>
      </c>
      <c r="O26" s="359">
        <f t="shared" si="59"/>
        <v>0</v>
      </c>
      <c r="P26" s="359">
        <f t="shared" si="60"/>
        <v>0</v>
      </c>
      <c r="Q26" s="359">
        <f t="shared" si="61"/>
        <v>0</v>
      </c>
      <c r="R26" s="359">
        <f t="shared" si="62"/>
        <v>0</v>
      </c>
      <c r="S26" s="359">
        <f t="shared" si="63"/>
        <v>0</v>
      </c>
      <c r="T26" s="359">
        <f t="shared" si="64"/>
        <v>0</v>
      </c>
      <c r="U26" s="359">
        <f t="shared" si="65"/>
        <v>0</v>
      </c>
      <c r="V26" s="359">
        <f t="shared" si="66"/>
        <v>0</v>
      </c>
      <c r="W26" s="359">
        <f t="shared" si="67"/>
        <v>0</v>
      </c>
      <c r="X26" s="359">
        <f t="shared" si="68"/>
        <v>0</v>
      </c>
      <c r="Y26" s="359">
        <f t="shared" si="69"/>
        <v>0</v>
      </c>
      <c r="Z26" s="359">
        <f t="shared" si="70"/>
        <v>0</v>
      </c>
      <c r="AA26" s="359">
        <f t="shared" si="71"/>
        <v>0</v>
      </c>
      <c r="AB26" s="359">
        <f t="shared" si="72"/>
        <v>0</v>
      </c>
      <c r="AC26" s="359">
        <f t="shared" si="73"/>
        <v>0</v>
      </c>
      <c r="AD26" s="359">
        <f t="shared" si="74"/>
        <v>5.0999999999999997E-2</v>
      </c>
      <c r="AE26" s="359">
        <f t="shared" si="75"/>
        <v>0</v>
      </c>
      <c r="AF26" s="359">
        <f t="shared" si="76"/>
        <v>0</v>
      </c>
      <c r="AG26" s="359">
        <f t="shared" si="77"/>
        <v>0</v>
      </c>
      <c r="AH26" s="359">
        <f t="shared" si="78"/>
        <v>0</v>
      </c>
      <c r="AI26" s="359">
        <f t="shared" si="79"/>
        <v>4.5999999999999999E-2</v>
      </c>
      <c r="AJ26" s="359">
        <f t="shared" si="80"/>
        <v>0</v>
      </c>
      <c r="AK26" s="359">
        <f t="shared" si="81"/>
        <v>0</v>
      </c>
      <c r="AL26" s="359">
        <f t="shared" si="82"/>
        <v>0</v>
      </c>
      <c r="AM26" s="359">
        <f t="shared" si="83"/>
        <v>0</v>
      </c>
      <c r="AN26" s="359">
        <f t="shared" si="84"/>
        <v>0</v>
      </c>
      <c r="AO26" s="359">
        <f t="shared" si="85"/>
        <v>4.1399999999999997</v>
      </c>
      <c r="AP26" s="359">
        <f t="shared" si="86"/>
        <v>0</v>
      </c>
      <c r="AQ26" s="359">
        <f t="shared" si="87"/>
        <v>0</v>
      </c>
      <c r="AR26" s="359">
        <f t="shared" si="88"/>
        <v>0.30099999999999999</v>
      </c>
      <c r="AS26" s="359">
        <f t="shared" si="89"/>
        <v>0</v>
      </c>
      <c r="AT26" s="359">
        <f t="shared" si="47"/>
        <v>0</v>
      </c>
      <c r="AU26" s="359">
        <f t="shared" si="48"/>
        <v>0</v>
      </c>
      <c r="AV26" s="359">
        <f t="shared" si="49"/>
        <v>0.13800000000000001</v>
      </c>
      <c r="AW26" s="76"/>
      <c r="AX26" s="211">
        <v>18</v>
      </c>
      <c r="AY26" s="260">
        <v>37</v>
      </c>
      <c r="AZ26" s="260">
        <v>2232</v>
      </c>
      <c r="BA26" s="260">
        <v>0</v>
      </c>
      <c r="BB26" s="260">
        <v>0</v>
      </c>
      <c r="BC26" s="260">
        <v>0</v>
      </c>
      <c r="BD26" s="260">
        <v>0</v>
      </c>
      <c r="BE26" s="260">
        <v>0</v>
      </c>
      <c r="BF26" s="260">
        <v>25</v>
      </c>
      <c r="BG26" s="260">
        <v>0</v>
      </c>
      <c r="BH26" s="260">
        <v>0</v>
      </c>
      <c r="BI26" s="260">
        <v>0</v>
      </c>
      <c r="BJ26" s="260">
        <v>0</v>
      </c>
      <c r="BK26" s="260">
        <v>0</v>
      </c>
      <c r="BL26" s="260">
        <v>0</v>
      </c>
      <c r="BM26" s="260">
        <v>0</v>
      </c>
      <c r="BN26" s="260">
        <v>0</v>
      </c>
      <c r="BO26" s="260">
        <v>0</v>
      </c>
      <c r="BP26" s="260">
        <v>0</v>
      </c>
      <c r="BQ26" s="260">
        <v>0</v>
      </c>
      <c r="BR26" s="260">
        <v>0</v>
      </c>
      <c r="BS26" s="260">
        <v>0</v>
      </c>
      <c r="BT26" s="260">
        <v>0</v>
      </c>
      <c r="BU26" s="260">
        <v>0</v>
      </c>
      <c r="BV26" s="260">
        <v>0</v>
      </c>
      <c r="BW26" s="260">
        <v>0</v>
      </c>
      <c r="BX26" s="260">
        <v>51</v>
      </c>
      <c r="BY26" s="260">
        <v>0</v>
      </c>
      <c r="BZ26" s="260">
        <v>0</v>
      </c>
      <c r="CA26" s="260">
        <v>0</v>
      </c>
      <c r="CB26" s="260">
        <v>0</v>
      </c>
      <c r="CC26" s="260">
        <v>46</v>
      </c>
      <c r="CD26" s="260">
        <v>0</v>
      </c>
      <c r="CE26" s="260">
        <v>0</v>
      </c>
      <c r="CF26" s="260">
        <v>0</v>
      </c>
      <c r="CG26" s="260">
        <v>0</v>
      </c>
      <c r="CH26" s="260">
        <v>0</v>
      </c>
      <c r="CI26" s="260">
        <v>4140</v>
      </c>
      <c r="CJ26" s="260">
        <v>0</v>
      </c>
      <c r="CK26" s="260">
        <v>0</v>
      </c>
      <c r="CL26" s="260">
        <v>301</v>
      </c>
      <c r="CM26" s="260">
        <v>0</v>
      </c>
      <c r="CN26" s="42">
        <v>0</v>
      </c>
      <c r="CO26" s="42">
        <v>0</v>
      </c>
      <c r="CP26" s="42">
        <v>138</v>
      </c>
      <c r="CR26" s="13">
        <v>18</v>
      </c>
      <c r="CS26" s="13" t="str">
        <f t="shared" si="1"/>
        <v>Abborre</v>
      </c>
      <c r="CT26" s="13" t="str">
        <f t="shared" si="2"/>
        <v>Al</v>
      </c>
      <c r="CU26" s="13" t="str">
        <f t="shared" si="3"/>
        <v/>
      </c>
      <c r="CV26" s="13" t="str">
        <f t="shared" si="4"/>
        <v/>
      </c>
      <c r="CW26" s="13" t="str">
        <f t="shared" si="5"/>
        <v/>
      </c>
      <c r="CX26" s="13" t="str">
        <f t="shared" si="6"/>
        <v/>
      </c>
      <c r="CY26" s="13" t="str">
        <f t="shared" si="7"/>
        <v/>
      </c>
      <c r="CZ26" s="13" t="str">
        <f t="shared" si="8"/>
        <v>Gadda</v>
      </c>
      <c r="DA26" s="13" t="str">
        <f t="shared" si="9"/>
        <v/>
      </c>
      <c r="DB26" s="13" t="str">
        <f t="shared" si="10"/>
        <v/>
      </c>
      <c r="DC26" s="13" t="str">
        <f t="shared" si="11"/>
        <v/>
      </c>
      <c r="DD26" s="13" t="str">
        <f t="shared" si="12"/>
        <v/>
      </c>
      <c r="DE26" s="13" t="str">
        <f t="shared" si="13"/>
        <v/>
      </c>
      <c r="DF26" s="13" t="str">
        <f t="shared" si="14"/>
        <v/>
      </c>
      <c r="DG26" s="13" t="str">
        <f t="shared" si="15"/>
        <v/>
      </c>
      <c r="DH26" s="13" t="str">
        <f t="shared" si="16"/>
        <v/>
      </c>
      <c r="DI26" s="13" t="str">
        <f t="shared" si="17"/>
        <v/>
      </c>
      <c r="DJ26" s="13" t="str">
        <f t="shared" si="18"/>
        <v/>
      </c>
      <c r="DK26" s="13" t="str">
        <f t="shared" si="19"/>
        <v/>
      </c>
      <c r="DL26" s="13" t="str">
        <f t="shared" si="20"/>
        <v/>
      </c>
      <c r="DM26" s="13" t="str">
        <f t="shared" si="21"/>
        <v/>
      </c>
      <c r="DN26" s="13" t="str">
        <f t="shared" si="22"/>
        <v/>
      </c>
      <c r="DO26" s="13" t="str">
        <f t="shared" si="23"/>
        <v/>
      </c>
      <c r="DP26" s="13" t="str">
        <f t="shared" si="24"/>
        <v/>
      </c>
      <c r="DQ26" s="13" t="str">
        <f t="shared" si="25"/>
        <v/>
      </c>
      <c r="DR26" s="13" t="str">
        <f t="shared" si="26"/>
        <v>Piggvar</v>
      </c>
      <c r="DS26" s="13" t="str">
        <f t="shared" si="27"/>
        <v/>
      </c>
      <c r="DT26" s="13" t="str">
        <f t="shared" si="28"/>
        <v/>
      </c>
      <c r="DU26" s="13" t="str">
        <f t="shared" si="29"/>
        <v/>
      </c>
      <c r="DV26" s="13" t="str">
        <f t="shared" si="30"/>
        <v/>
      </c>
      <c r="DW26" s="13" t="str">
        <f t="shared" si="31"/>
        <v>SikFiskar</v>
      </c>
      <c r="DX26" s="13" t="str">
        <f t="shared" si="32"/>
        <v/>
      </c>
      <c r="DY26" s="13" t="str">
        <f t="shared" si="33"/>
        <v/>
      </c>
      <c r="DZ26" s="13" t="str">
        <f t="shared" si="34"/>
        <v/>
      </c>
      <c r="EA26" s="13" t="str">
        <f t="shared" si="35"/>
        <v/>
      </c>
      <c r="EB26" s="13" t="str">
        <f t="shared" si="36"/>
        <v/>
      </c>
      <c r="EC26" s="13" t="str">
        <f t="shared" si="37"/>
        <v>Skrubbskadda</v>
      </c>
      <c r="ED26" s="13" t="str">
        <f t="shared" si="38"/>
        <v/>
      </c>
      <c r="EE26" s="13" t="str">
        <f t="shared" si="39"/>
        <v/>
      </c>
      <c r="EF26" s="13" t="str">
        <f t="shared" si="40"/>
        <v>Torsk</v>
      </c>
      <c r="EG26" s="13" t="str">
        <f t="shared" si="41"/>
        <v/>
      </c>
      <c r="EH26" s="13" t="str">
        <f t="shared" si="42"/>
        <v/>
      </c>
      <c r="EI26" s="13" t="str">
        <f t="shared" si="43"/>
        <v/>
      </c>
      <c r="EJ26" s="13" t="str">
        <f t="shared" si="44"/>
        <v>oring</v>
      </c>
      <c r="EK26" s="13"/>
      <c r="EL26" s="82" t="str">
        <f t="shared" si="46"/>
        <v>AbborreAlGaddaPiggvarSikFiskarSkrubbskaddaTorskoring</v>
      </c>
    </row>
    <row r="27" spans="1:142" x14ac:dyDescent="0.25">
      <c r="A27" s="267" t="s">
        <v>622</v>
      </c>
      <c r="B27" s="267" t="s">
        <v>620</v>
      </c>
      <c r="C27" s="301" t="s">
        <v>616</v>
      </c>
      <c r="D27" s="211">
        <v>19</v>
      </c>
      <c r="E27" s="359">
        <f t="shared" si="45"/>
        <v>0.51500000000000001</v>
      </c>
      <c r="F27" s="359">
        <f t="shared" si="50"/>
        <v>0</v>
      </c>
      <c r="G27" s="359">
        <f t="shared" si="51"/>
        <v>0</v>
      </c>
      <c r="H27" s="359">
        <f t="shared" si="52"/>
        <v>0</v>
      </c>
      <c r="I27" s="359">
        <f t="shared" si="53"/>
        <v>0</v>
      </c>
      <c r="J27" s="359">
        <f t="shared" si="54"/>
        <v>0.7</v>
      </c>
      <c r="K27" s="359">
        <f t="shared" si="55"/>
        <v>0</v>
      </c>
      <c r="L27" s="359">
        <f t="shared" si="56"/>
        <v>0.115</v>
      </c>
      <c r="M27" s="359">
        <f t="shared" si="57"/>
        <v>0</v>
      </c>
      <c r="N27" s="359">
        <f t="shared" si="58"/>
        <v>0</v>
      </c>
      <c r="O27" s="359">
        <f t="shared" si="59"/>
        <v>0</v>
      </c>
      <c r="P27" s="359">
        <f t="shared" si="60"/>
        <v>0</v>
      </c>
      <c r="Q27" s="359">
        <f t="shared" si="61"/>
        <v>0</v>
      </c>
      <c r="R27" s="359">
        <f t="shared" si="62"/>
        <v>0</v>
      </c>
      <c r="S27" s="359">
        <f t="shared" si="63"/>
        <v>0</v>
      </c>
      <c r="T27" s="359">
        <f t="shared" si="64"/>
        <v>0</v>
      </c>
      <c r="U27" s="359">
        <f t="shared" si="65"/>
        <v>0</v>
      </c>
      <c r="V27" s="359">
        <f t="shared" si="66"/>
        <v>0</v>
      </c>
      <c r="W27" s="359">
        <f t="shared" si="67"/>
        <v>0</v>
      </c>
      <c r="X27" s="359">
        <f t="shared" si="68"/>
        <v>0</v>
      </c>
      <c r="Y27" s="359">
        <f t="shared" si="69"/>
        <v>0</v>
      </c>
      <c r="Z27" s="359">
        <f t="shared" si="70"/>
        <v>0</v>
      </c>
      <c r="AA27" s="359">
        <f t="shared" si="71"/>
        <v>0</v>
      </c>
      <c r="AB27" s="359">
        <f t="shared" si="72"/>
        <v>0</v>
      </c>
      <c r="AC27" s="359">
        <f t="shared" si="73"/>
        <v>0</v>
      </c>
      <c r="AD27" s="359">
        <f t="shared" si="74"/>
        <v>0</v>
      </c>
      <c r="AE27" s="359">
        <f t="shared" si="75"/>
        <v>0</v>
      </c>
      <c r="AF27" s="359">
        <f t="shared" si="76"/>
        <v>0</v>
      </c>
      <c r="AG27" s="359">
        <f t="shared" si="77"/>
        <v>0</v>
      </c>
      <c r="AH27" s="359">
        <f t="shared" si="78"/>
        <v>0</v>
      </c>
      <c r="AI27" s="359">
        <f t="shared" si="79"/>
        <v>1.9E-2</v>
      </c>
      <c r="AJ27" s="359">
        <f t="shared" si="80"/>
        <v>0</v>
      </c>
      <c r="AK27" s="359">
        <f t="shared" si="81"/>
        <v>0.20200000000000001</v>
      </c>
      <c r="AL27" s="359">
        <f t="shared" si="82"/>
        <v>0</v>
      </c>
      <c r="AM27" s="359">
        <f t="shared" si="83"/>
        <v>0</v>
      </c>
      <c r="AN27" s="359">
        <f t="shared" si="84"/>
        <v>0</v>
      </c>
      <c r="AO27" s="359">
        <f t="shared" si="85"/>
        <v>0</v>
      </c>
      <c r="AP27" s="359">
        <f t="shared" si="86"/>
        <v>0</v>
      </c>
      <c r="AQ27" s="359">
        <f t="shared" si="87"/>
        <v>0</v>
      </c>
      <c r="AR27" s="359">
        <f t="shared" si="88"/>
        <v>0</v>
      </c>
      <c r="AS27" s="359">
        <f t="shared" si="89"/>
        <v>0</v>
      </c>
      <c r="AT27" s="359">
        <f t="shared" si="47"/>
        <v>0</v>
      </c>
      <c r="AU27" s="359">
        <f t="shared" si="48"/>
        <v>0</v>
      </c>
      <c r="AV27" s="359">
        <f t="shared" si="49"/>
        <v>0</v>
      </c>
      <c r="AW27" s="76"/>
      <c r="AX27" s="211">
        <v>19</v>
      </c>
      <c r="AY27" s="260">
        <v>515</v>
      </c>
      <c r="AZ27" s="260">
        <v>0</v>
      </c>
      <c r="BA27" s="260">
        <v>0</v>
      </c>
      <c r="BB27" s="260">
        <v>0</v>
      </c>
      <c r="BC27" s="260">
        <v>0</v>
      </c>
      <c r="BD27" s="260">
        <v>700</v>
      </c>
      <c r="BE27" s="260">
        <v>0</v>
      </c>
      <c r="BF27" s="260">
        <v>115</v>
      </c>
      <c r="BG27" s="260">
        <v>0</v>
      </c>
      <c r="BH27" s="260">
        <v>0</v>
      </c>
      <c r="BI27" s="260">
        <v>0</v>
      </c>
      <c r="BJ27" s="260">
        <v>0</v>
      </c>
      <c r="BK27" s="260">
        <v>0</v>
      </c>
      <c r="BL27" s="260">
        <v>0</v>
      </c>
      <c r="BM27" s="260">
        <v>0</v>
      </c>
      <c r="BN27" s="260">
        <v>0</v>
      </c>
      <c r="BO27" s="260">
        <v>0</v>
      </c>
      <c r="BP27" s="260">
        <v>0</v>
      </c>
      <c r="BQ27" s="260">
        <v>0</v>
      </c>
      <c r="BR27" s="260">
        <v>0</v>
      </c>
      <c r="BS27" s="260">
        <v>0</v>
      </c>
      <c r="BT27" s="260">
        <v>0</v>
      </c>
      <c r="BU27" s="260">
        <v>0</v>
      </c>
      <c r="BV27" s="260">
        <v>0</v>
      </c>
      <c r="BW27" s="260">
        <v>0</v>
      </c>
      <c r="BX27" s="260">
        <v>0</v>
      </c>
      <c r="BY27" s="260">
        <v>0</v>
      </c>
      <c r="BZ27" s="260">
        <v>0</v>
      </c>
      <c r="CA27" s="260">
        <v>0</v>
      </c>
      <c r="CB27" s="260">
        <v>0</v>
      </c>
      <c r="CC27" s="260">
        <v>19</v>
      </c>
      <c r="CD27" s="260">
        <v>0</v>
      </c>
      <c r="CE27" s="260">
        <v>202</v>
      </c>
      <c r="CF27" s="260">
        <v>0</v>
      </c>
      <c r="CG27" s="260">
        <v>0</v>
      </c>
      <c r="CH27" s="260">
        <v>0</v>
      </c>
      <c r="CI27" s="260">
        <v>0</v>
      </c>
      <c r="CJ27" s="260">
        <v>0</v>
      </c>
      <c r="CK27" s="260">
        <v>0</v>
      </c>
      <c r="CL27" s="260">
        <v>0</v>
      </c>
      <c r="CM27" s="260">
        <v>0</v>
      </c>
      <c r="CN27" s="42">
        <v>0</v>
      </c>
      <c r="CO27" s="42">
        <v>0</v>
      </c>
      <c r="CP27" s="42">
        <v>0</v>
      </c>
      <c r="CR27" s="13">
        <v>19</v>
      </c>
      <c r="CS27" s="13" t="str">
        <f t="shared" si="1"/>
        <v>Abborre</v>
      </c>
      <c r="CT27" s="13" t="str">
        <f t="shared" si="2"/>
        <v/>
      </c>
      <c r="CU27" s="13" t="str">
        <f t="shared" si="3"/>
        <v/>
      </c>
      <c r="CV27" s="13" t="str">
        <f t="shared" si="4"/>
        <v/>
      </c>
      <c r="CW27" s="13" t="str">
        <f t="shared" si="5"/>
        <v/>
      </c>
      <c r="CX27" s="13" t="str">
        <f t="shared" si="6"/>
        <v>Braxen</v>
      </c>
      <c r="CY27" s="13" t="str">
        <f t="shared" si="7"/>
        <v/>
      </c>
      <c r="CZ27" s="13" t="str">
        <f t="shared" si="8"/>
        <v>Gadda</v>
      </c>
      <c r="DA27" s="13" t="str">
        <f t="shared" si="9"/>
        <v/>
      </c>
      <c r="DB27" s="13" t="str">
        <f t="shared" si="10"/>
        <v/>
      </c>
      <c r="DC27" s="13" t="str">
        <f t="shared" si="11"/>
        <v/>
      </c>
      <c r="DD27" s="13" t="str">
        <f t="shared" si="12"/>
        <v/>
      </c>
      <c r="DE27" s="13" t="str">
        <f t="shared" si="13"/>
        <v/>
      </c>
      <c r="DF27" s="13" t="str">
        <f t="shared" si="14"/>
        <v/>
      </c>
      <c r="DG27" s="13" t="str">
        <f t="shared" si="15"/>
        <v/>
      </c>
      <c r="DH27" s="13" t="str">
        <f t="shared" si="16"/>
        <v/>
      </c>
      <c r="DI27" s="13" t="str">
        <f t="shared" si="17"/>
        <v/>
      </c>
      <c r="DJ27" s="13" t="str">
        <f t="shared" si="18"/>
        <v/>
      </c>
      <c r="DK27" s="13" t="str">
        <f t="shared" si="19"/>
        <v/>
      </c>
      <c r="DL27" s="13" t="str">
        <f t="shared" si="20"/>
        <v/>
      </c>
      <c r="DM27" s="13" t="str">
        <f t="shared" si="21"/>
        <v/>
      </c>
      <c r="DN27" s="13" t="str">
        <f t="shared" si="22"/>
        <v/>
      </c>
      <c r="DO27" s="13" t="str">
        <f t="shared" si="23"/>
        <v/>
      </c>
      <c r="DP27" s="13" t="str">
        <f t="shared" si="24"/>
        <v/>
      </c>
      <c r="DQ27" s="13" t="str">
        <f t="shared" si="25"/>
        <v/>
      </c>
      <c r="DR27" s="13" t="str">
        <f t="shared" si="26"/>
        <v/>
      </c>
      <c r="DS27" s="13" t="str">
        <f t="shared" si="27"/>
        <v/>
      </c>
      <c r="DT27" s="13" t="str">
        <f t="shared" si="28"/>
        <v/>
      </c>
      <c r="DU27" s="13" t="str">
        <f t="shared" si="29"/>
        <v/>
      </c>
      <c r="DV27" s="13" t="str">
        <f t="shared" si="30"/>
        <v/>
      </c>
      <c r="DW27" s="13" t="str">
        <f t="shared" si="31"/>
        <v>SikFiskar</v>
      </c>
      <c r="DX27" s="13" t="str">
        <f t="shared" si="32"/>
        <v/>
      </c>
      <c r="DY27" s="13" t="str">
        <f t="shared" si="33"/>
        <v>Sill</v>
      </c>
      <c r="DZ27" s="13" t="str">
        <f t="shared" si="34"/>
        <v/>
      </c>
      <c r="EA27" s="13" t="str">
        <f t="shared" si="35"/>
        <v/>
      </c>
      <c r="EB27" s="13" t="str">
        <f t="shared" si="36"/>
        <v/>
      </c>
      <c r="EC27" s="13" t="str">
        <f t="shared" si="37"/>
        <v/>
      </c>
      <c r="ED27" s="13" t="str">
        <f t="shared" si="38"/>
        <v/>
      </c>
      <c r="EE27" s="13" t="str">
        <f t="shared" si="39"/>
        <v/>
      </c>
      <c r="EF27" s="13" t="str">
        <f t="shared" si="40"/>
        <v/>
      </c>
      <c r="EG27" s="13" t="str">
        <f t="shared" si="41"/>
        <v/>
      </c>
      <c r="EH27" s="13" t="str">
        <f t="shared" si="42"/>
        <v/>
      </c>
      <c r="EI27" s="13" t="str">
        <f t="shared" si="43"/>
        <v/>
      </c>
      <c r="EJ27" s="13" t="str">
        <f t="shared" si="44"/>
        <v/>
      </c>
      <c r="EK27" s="13"/>
      <c r="EL27" s="82" t="str">
        <f t="shared" si="46"/>
        <v>AbborreBraxenGaddaSikFiskarSill</v>
      </c>
    </row>
    <row r="28" spans="1:142" x14ac:dyDescent="0.25">
      <c r="A28" s="267" t="s">
        <v>622</v>
      </c>
      <c r="B28" s="267" t="s">
        <v>510</v>
      </c>
      <c r="C28" s="301" t="s">
        <v>616</v>
      </c>
      <c r="D28" s="211">
        <v>20</v>
      </c>
      <c r="E28" s="359">
        <f t="shared" si="45"/>
        <v>9.4099999999999989E-2</v>
      </c>
      <c r="F28" s="359">
        <f t="shared" si="50"/>
        <v>0</v>
      </c>
      <c r="G28" s="359">
        <f t="shared" si="51"/>
        <v>0</v>
      </c>
      <c r="H28" s="359">
        <f t="shared" si="52"/>
        <v>0</v>
      </c>
      <c r="I28" s="359">
        <f t="shared" si="53"/>
        <v>0</v>
      </c>
      <c r="J28" s="359">
        <f t="shared" si="54"/>
        <v>0</v>
      </c>
      <c r="K28" s="359">
        <f t="shared" si="55"/>
        <v>0</v>
      </c>
      <c r="L28" s="359">
        <f t="shared" si="56"/>
        <v>0</v>
      </c>
      <c r="M28" s="359">
        <f t="shared" si="57"/>
        <v>5.0000000000000001E-3</v>
      </c>
      <c r="N28" s="359">
        <f t="shared" si="58"/>
        <v>0</v>
      </c>
      <c r="O28" s="359">
        <f t="shared" si="59"/>
        <v>0</v>
      </c>
      <c r="P28" s="359">
        <f t="shared" si="60"/>
        <v>0</v>
      </c>
      <c r="Q28" s="359">
        <f t="shared" si="61"/>
        <v>0</v>
      </c>
      <c r="R28" s="359">
        <f t="shared" si="62"/>
        <v>0</v>
      </c>
      <c r="S28" s="359">
        <f t="shared" si="63"/>
        <v>0</v>
      </c>
      <c r="T28" s="359">
        <f t="shared" si="64"/>
        <v>0</v>
      </c>
      <c r="U28" s="359">
        <f t="shared" si="65"/>
        <v>0</v>
      </c>
      <c r="V28" s="359">
        <f t="shared" si="66"/>
        <v>0</v>
      </c>
      <c r="W28" s="359">
        <f t="shared" si="67"/>
        <v>0</v>
      </c>
      <c r="X28" s="359">
        <f t="shared" si="68"/>
        <v>23.754799999999999</v>
      </c>
      <c r="Y28" s="359">
        <f t="shared" si="69"/>
        <v>0</v>
      </c>
      <c r="Z28" s="359">
        <f t="shared" si="70"/>
        <v>0</v>
      </c>
      <c r="AA28" s="359">
        <f t="shared" si="71"/>
        <v>0</v>
      </c>
      <c r="AB28" s="359">
        <f t="shared" si="72"/>
        <v>0</v>
      </c>
      <c r="AC28" s="359">
        <f t="shared" si="73"/>
        <v>0</v>
      </c>
      <c r="AD28" s="359">
        <f t="shared" si="74"/>
        <v>0</v>
      </c>
      <c r="AE28" s="359">
        <f t="shared" si="75"/>
        <v>0</v>
      </c>
      <c r="AF28" s="359">
        <f t="shared" si="76"/>
        <v>0</v>
      </c>
      <c r="AG28" s="359">
        <f t="shared" si="77"/>
        <v>0</v>
      </c>
      <c r="AH28" s="359">
        <f t="shared" si="78"/>
        <v>0</v>
      </c>
      <c r="AI28" s="359">
        <f t="shared" si="79"/>
        <v>15.694000000000001</v>
      </c>
      <c r="AJ28" s="359">
        <f t="shared" si="80"/>
        <v>0</v>
      </c>
      <c r="AK28" s="359">
        <f t="shared" si="81"/>
        <v>0</v>
      </c>
      <c r="AL28" s="359">
        <f t="shared" si="82"/>
        <v>0</v>
      </c>
      <c r="AM28" s="359">
        <f t="shared" si="83"/>
        <v>0</v>
      </c>
      <c r="AN28" s="359">
        <f t="shared" si="84"/>
        <v>0</v>
      </c>
      <c r="AO28" s="359">
        <f t="shared" si="85"/>
        <v>0</v>
      </c>
      <c r="AP28" s="359">
        <f t="shared" si="86"/>
        <v>0</v>
      </c>
      <c r="AQ28" s="359">
        <f t="shared" si="87"/>
        <v>0</v>
      </c>
      <c r="AR28" s="359">
        <f t="shared" si="88"/>
        <v>0</v>
      </c>
      <c r="AS28" s="359">
        <f t="shared" si="89"/>
        <v>0</v>
      </c>
      <c r="AT28" s="359">
        <f t="shared" si="47"/>
        <v>0</v>
      </c>
      <c r="AU28" s="359">
        <f t="shared" si="48"/>
        <v>0</v>
      </c>
      <c r="AV28" s="359">
        <f t="shared" si="49"/>
        <v>7.7481999999999998</v>
      </c>
      <c r="AW28" s="76"/>
      <c r="AX28" s="211">
        <v>20</v>
      </c>
      <c r="AY28" s="260">
        <v>94.1</v>
      </c>
      <c r="AZ28" s="260">
        <v>0</v>
      </c>
      <c r="BA28" s="260">
        <v>0</v>
      </c>
      <c r="BB28" s="260">
        <v>0</v>
      </c>
      <c r="BC28" s="260">
        <v>0</v>
      </c>
      <c r="BD28" s="260">
        <v>0</v>
      </c>
      <c r="BE28" s="260">
        <v>0</v>
      </c>
      <c r="BF28" s="260">
        <v>0</v>
      </c>
      <c r="BG28" s="260">
        <v>5</v>
      </c>
      <c r="BH28" s="260">
        <v>0</v>
      </c>
      <c r="BI28" s="260">
        <v>0</v>
      </c>
      <c r="BJ28" s="260">
        <v>0</v>
      </c>
      <c r="BK28" s="260">
        <v>0</v>
      </c>
      <c r="BL28" s="260">
        <v>0</v>
      </c>
      <c r="BM28" s="260">
        <v>0</v>
      </c>
      <c r="BN28" s="260">
        <v>0</v>
      </c>
      <c r="BO28" s="260">
        <v>0</v>
      </c>
      <c r="BP28" s="260">
        <v>0</v>
      </c>
      <c r="BQ28" s="260">
        <v>0</v>
      </c>
      <c r="BR28" s="260">
        <v>23754.799999999999</v>
      </c>
      <c r="BS28" s="260">
        <v>0</v>
      </c>
      <c r="BT28" s="260">
        <v>0</v>
      </c>
      <c r="BU28" s="260">
        <v>0</v>
      </c>
      <c r="BV28" s="260">
        <v>0</v>
      </c>
      <c r="BW28" s="260">
        <v>0</v>
      </c>
      <c r="BX28" s="260">
        <v>0</v>
      </c>
      <c r="BY28" s="260">
        <v>0</v>
      </c>
      <c r="BZ28" s="260">
        <v>0</v>
      </c>
      <c r="CA28" s="260">
        <v>0</v>
      </c>
      <c r="CB28" s="260">
        <v>0</v>
      </c>
      <c r="CC28" s="260">
        <v>15694</v>
      </c>
      <c r="CD28" s="260">
        <v>0</v>
      </c>
      <c r="CE28" s="260">
        <v>0</v>
      </c>
      <c r="CF28" s="260">
        <v>0</v>
      </c>
      <c r="CG28" s="260">
        <v>0</v>
      </c>
      <c r="CH28" s="260">
        <v>0</v>
      </c>
      <c r="CI28" s="260">
        <v>0</v>
      </c>
      <c r="CJ28" s="260">
        <v>0</v>
      </c>
      <c r="CK28" s="260">
        <v>0</v>
      </c>
      <c r="CL28" s="260">
        <v>0</v>
      </c>
      <c r="CM28" s="260">
        <v>0</v>
      </c>
      <c r="CN28" s="42">
        <v>0</v>
      </c>
      <c r="CO28" s="42">
        <v>0</v>
      </c>
      <c r="CP28" s="42">
        <v>7748.2</v>
      </c>
      <c r="CR28" s="13">
        <v>20</v>
      </c>
      <c r="CS28" s="13" t="str">
        <f t="shared" si="1"/>
        <v>Abborre</v>
      </c>
      <c r="CT28" s="13" t="str">
        <f t="shared" si="2"/>
        <v/>
      </c>
      <c r="CU28" s="13" t="str">
        <f t="shared" si="3"/>
        <v/>
      </c>
      <c r="CV28" s="13" t="str">
        <f t="shared" si="4"/>
        <v/>
      </c>
      <c r="CW28" s="13" t="str">
        <f t="shared" si="5"/>
        <v/>
      </c>
      <c r="CX28" s="13" t="str">
        <f t="shared" si="6"/>
        <v/>
      </c>
      <c r="CY28" s="13" t="str">
        <f t="shared" si="7"/>
        <v/>
      </c>
      <c r="CZ28" s="13" t="str">
        <f t="shared" si="8"/>
        <v/>
      </c>
      <c r="DA28" s="13" t="str">
        <f t="shared" si="9"/>
        <v>Gos</v>
      </c>
      <c r="DB28" s="13" t="str">
        <f t="shared" si="10"/>
        <v/>
      </c>
      <c r="DC28" s="13" t="str">
        <f t="shared" si="11"/>
        <v/>
      </c>
      <c r="DD28" s="13" t="str">
        <f t="shared" si="12"/>
        <v/>
      </c>
      <c r="DE28" s="13" t="str">
        <f t="shared" si="13"/>
        <v/>
      </c>
      <c r="DF28" s="13" t="str">
        <f t="shared" si="14"/>
        <v/>
      </c>
      <c r="DG28" s="13" t="str">
        <f t="shared" si="15"/>
        <v/>
      </c>
      <c r="DH28" s="13" t="str">
        <f t="shared" si="16"/>
        <v/>
      </c>
      <c r="DI28" s="13" t="str">
        <f t="shared" si="17"/>
        <v/>
      </c>
      <c r="DJ28" s="13" t="str">
        <f t="shared" si="18"/>
        <v/>
      </c>
      <c r="DK28" s="13" t="str">
        <f t="shared" si="19"/>
        <v/>
      </c>
      <c r="DL28" s="13" t="str">
        <f t="shared" si="20"/>
        <v>Lax</v>
      </c>
      <c r="DM28" s="13" t="str">
        <f t="shared" si="21"/>
        <v/>
      </c>
      <c r="DN28" s="13" t="str">
        <f t="shared" si="22"/>
        <v/>
      </c>
      <c r="DO28" s="13" t="str">
        <f t="shared" si="23"/>
        <v/>
      </c>
      <c r="DP28" s="13" t="str">
        <f t="shared" si="24"/>
        <v/>
      </c>
      <c r="DQ28" s="13" t="str">
        <f t="shared" si="25"/>
        <v/>
      </c>
      <c r="DR28" s="13" t="str">
        <f t="shared" si="26"/>
        <v/>
      </c>
      <c r="DS28" s="13" t="str">
        <f t="shared" si="27"/>
        <v/>
      </c>
      <c r="DT28" s="13" t="str">
        <f t="shared" si="28"/>
        <v/>
      </c>
      <c r="DU28" s="13" t="str">
        <f t="shared" si="29"/>
        <v/>
      </c>
      <c r="DV28" s="13" t="str">
        <f t="shared" si="30"/>
        <v/>
      </c>
      <c r="DW28" s="13" t="str">
        <f t="shared" si="31"/>
        <v>SikFiskar</v>
      </c>
      <c r="DX28" s="13" t="str">
        <f t="shared" si="32"/>
        <v/>
      </c>
      <c r="DY28" s="13" t="str">
        <f t="shared" si="33"/>
        <v/>
      </c>
      <c r="DZ28" s="13" t="str">
        <f t="shared" si="34"/>
        <v/>
      </c>
      <c r="EA28" s="13" t="str">
        <f t="shared" si="35"/>
        <v/>
      </c>
      <c r="EB28" s="13" t="str">
        <f t="shared" si="36"/>
        <v/>
      </c>
      <c r="EC28" s="13" t="str">
        <f t="shared" si="37"/>
        <v/>
      </c>
      <c r="ED28" s="13" t="str">
        <f t="shared" si="38"/>
        <v/>
      </c>
      <c r="EE28" s="13" t="str">
        <f t="shared" si="39"/>
        <v/>
      </c>
      <c r="EF28" s="13" t="str">
        <f t="shared" si="40"/>
        <v/>
      </c>
      <c r="EG28" s="13" t="str">
        <f t="shared" si="41"/>
        <v/>
      </c>
      <c r="EH28" s="13" t="str">
        <f t="shared" si="42"/>
        <v/>
      </c>
      <c r="EI28" s="13" t="str">
        <f t="shared" si="43"/>
        <v/>
      </c>
      <c r="EJ28" s="13" t="str">
        <f t="shared" si="44"/>
        <v>oring</v>
      </c>
      <c r="EK28" s="13"/>
      <c r="EL28" s="82" t="str">
        <f t="shared" si="46"/>
        <v>AbborreGosLaxSikFiskaroring</v>
      </c>
    </row>
    <row r="29" spans="1:142" x14ac:dyDescent="0.25">
      <c r="A29" s="267" t="s">
        <v>622</v>
      </c>
      <c r="B29" s="267" t="s">
        <v>513</v>
      </c>
      <c r="C29" s="301" t="s">
        <v>616</v>
      </c>
      <c r="D29" s="211">
        <v>21</v>
      </c>
      <c r="E29" s="359">
        <f t="shared" si="45"/>
        <v>2.387</v>
      </c>
      <c r="F29" s="359">
        <f t="shared" si="50"/>
        <v>0</v>
      </c>
      <c r="G29" s="359">
        <f t="shared" si="51"/>
        <v>0</v>
      </c>
      <c r="H29" s="359">
        <f t="shared" si="52"/>
        <v>0</v>
      </c>
      <c r="I29" s="359">
        <f t="shared" si="53"/>
        <v>0</v>
      </c>
      <c r="J29" s="359">
        <f t="shared" si="54"/>
        <v>0</v>
      </c>
      <c r="K29" s="359">
        <f t="shared" si="55"/>
        <v>0</v>
      </c>
      <c r="L29" s="359">
        <f t="shared" si="56"/>
        <v>4.3999999999999997E-2</v>
      </c>
      <c r="M29" s="359">
        <f t="shared" si="57"/>
        <v>0</v>
      </c>
      <c r="N29" s="359">
        <f t="shared" si="58"/>
        <v>0</v>
      </c>
      <c r="O29" s="359">
        <f t="shared" si="59"/>
        <v>0</v>
      </c>
      <c r="P29" s="359">
        <f t="shared" si="60"/>
        <v>0</v>
      </c>
      <c r="Q29" s="359">
        <f t="shared" si="61"/>
        <v>0</v>
      </c>
      <c r="R29" s="359">
        <f t="shared" si="62"/>
        <v>0</v>
      </c>
      <c r="S29" s="359">
        <f t="shared" si="63"/>
        <v>0</v>
      </c>
      <c r="T29" s="359">
        <f t="shared" si="64"/>
        <v>0</v>
      </c>
      <c r="U29" s="359">
        <f t="shared" si="65"/>
        <v>0</v>
      </c>
      <c r="V29" s="359">
        <f t="shared" si="66"/>
        <v>0</v>
      </c>
      <c r="W29" s="359">
        <f t="shared" si="67"/>
        <v>0</v>
      </c>
      <c r="X29" s="359">
        <f t="shared" si="68"/>
        <v>0</v>
      </c>
      <c r="Y29" s="359">
        <f t="shared" si="69"/>
        <v>0</v>
      </c>
      <c r="Z29" s="359">
        <f t="shared" si="70"/>
        <v>0</v>
      </c>
      <c r="AA29" s="359">
        <f t="shared" si="71"/>
        <v>0</v>
      </c>
      <c r="AB29" s="359">
        <f t="shared" si="72"/>
        <v>0</v>
      </c>
      <c r="AC29" s="359">
        <f t="shared" si="73"/>
        <v>0</v>
      </c>
      <c r="AD29" s="359">
        <f t="shared" si="74"/>
        <v>0</v>
      </c>
      <c r="AE29" s="359">
        <f t="shared" si="75"/>
        <v>0</v>
      </c>
      <c r="AF29" s="359">
        <f t="shared" si="76"/>
        <v>0</v>
      </c>
      <c r="AG29" s="359">
        <f t="shared" si="77"/>
        <v>0</v>
      </c>
      <c r="AH29" s="359">
        <f t="shared" si="78"/>
        <v>0</v>
      </c>
      <c r="AI29" s="359">
        <f t="shared" si="79"/>
        <v>0</v>
      </c>
      <c r="AJ29" s="359">
        <f t="shared" si="80"/>
        <v>0</v>
      </c>
      <c r="AK29" s="359">
        <f t="shared" si="81"/>
        <v>0</v>
      </c>
      <c r="AL29" s="359">
        <f t="shared" si="82"/>
        <v>0</v>
      </c>
      <c r="AM29" s="359">
        <f t="shared" si="83"/>
        <v>0</v>
      </c>
      <c r="AN29" s="359">
        <f t="shared" si="84"/>
        <v>0</v>
      </c>
      <c r="AO29" s="359">
        <f t="shared" si="85"/>
        <v>0</v>
      </c>
      <c r="AP29" s="359">
        <f t="shared" si="86"/>
        <v>0</v>
      </c>
      <c r="AQ29" s="359">
        <f t="shared" si="87"/>
        <v>0</v>
      </c>
      <c r="AR29" s="359">
        <f t="shared" si="88"/>
        <v>0</v>
      </c>
      <c r="AS29" s="359">
        <f t="shared" si="89"/>
        <v>0</v>
      </c>
      <c r="AT29" s="359">
        <f t="shared" si="47"/>
        <v>0</v>
      </c>
      <c r="AU29" s="359">
        <f t="shared" si="48"/>
        <v>0</v>
      </c>
      <c r="AV29" s="359">
        <f t="shared" si="49"/>
        <v>0</v>
      </c>
      <c r="AW29" s="76"/>
      <c r="AX29" s="211">
        <v>21</v>
      </c>
      <c r="AY29" s="260">
        <v>2387</v>
      </c>
      <c r="AZ29" s="260">
        <v>0</v>
      </c>
      <c r="BA29" s="260">
        <v>0</v>
      </c>
      <c r="BB29" s="260">
        <v>0</v>
      </c>
      <c r="BC29" s="260">
        <v>0</v>
      </c>
      <c r="BD29" s="260">
        <v>0</v>
      </c>
      <c r="BE29" s="260">
        <v>0</v>
      </c>
      <c r="BF29" s="260">
        <v>44</v>
      </c>
      <c r="BG29" s="260">
        <v>0</v>
      </c>
      <c r="BH29" s="260">
        <v>0</v>
      </c>
      <c r="BI29" s="260">
        <v>0</v>
      </c>
      <c r="BJ29" s="260">
        <v>0</v>
      </c>
      <c r="BK29" s="260">
        <v>0</v>
      </c>
      <c r="BL29" s="260">
        <v>0</v>
      </c>
      <c r="BM29" s="260">
        <v>0</v>
      </c>
      <c r="BN29" s="260">
        <v>0</v>
      </c>
      <c r="BO29" s="260">
        <v>0</v>
      </c>
      <c r="BP29" s="260">
        <v>0</v>
      </c>
      <c r="BQ29" s="260">
        <v>0</v>
      </c>
      <c r="BR29" s="260">
        <v>0</v>
      </c>
      <c r="BS29" s="260">
        <v>0</v>
      </c>
      <c r="BT29" s="260">
        <v>0</v>
      </c>
      <c r="BU29" s="260">
        <v>0</v>
      </c>
      <c r="BV29" s="260">
        <v>0</v>
      </c>
      <c r="BW29" s="260">
        <v>0</v>
      </c>
      <c r="BX29" s="260">
        <v>0</v>
      </c>
      <c r="BY29" s="260">
        <v>0</v>
      </c>
      <c r="BZ29" s="260">
        <v>0</v>
      </c>
      <c r="CA29" s="260">
        <v>0</v>
      </c>
      <c r="CB29" s="260">
        <v>0</v>
      </c>
      <c r="CC29" s="260">
        <v>0</v>
      </c>
      <c r="CD29" s="260">
        <v>0</v>
      </c>
      <c r="CE29" s="260">
        <v>0</v>
      </c>
      <c r="CF29" s="260">
        <v>0</v>
      </c>
      <c r="CG29" s="260">
        <v>0</v>
      </c>
      <c r="CH29" s="260">
        <v>0</v>
      </c>
      <c r="CI29" s="260">
        <v>0</v>
      </c>
      <c r="CJ29" s="260">
        <v>0</v>
      </c>
      <c r="CK29" s="260">
        <v>0</v>
      </c>
      <c r="CL29" s="260">
        <v>0</v>
      </c>
      <c r="CM29" s="260">
        <v>0</v>
      </c>
      <c r="CN29" s="42">
        <v>0</v>
      </c>
      <c r="CO29" s="42">
        <v>0</v>
      </c>
      <c r="CP29" s="42">
        <v>0</v>
      </c>
      <c r="CR29" s="13">
        <v>21</v>
      </c>
      <c r="CS29" s="13" t="str">
        <f t="shared" si="1"/>
        <v>Abborre</v>
      </c>
      <c r="CT29" s="13" t="str">
        <f t="shared" si="2"/>
        <v/>
      </c>
      <c r="CU29" s="13" t="str">
        <f t="shared" si="3"/>
        <v/>
      </c>
      <c r="CV29" s="13" t="str">
        <f t="shared" si="4"/>
        <v/>
      </c>
      <c r="CW29" s="13" t="str">
        <f t="shared" si="5"/>
        <v/>
      </c>
      <c r="CX29" s="13" t="str">
        <f t="shared" si="6"/>
        <v/>
      </c>
      <c r="CY29" s="13" t="str">
        <f t="shared" si="7"/>
        <v/>
      </c>
      <c r="CZ29" s="13" t="str">
        <f t="shared" si="8"/>
        <v>Gadda</v>
      </c>
      <c r="DA29" s="13" t="str">
        <f t="shared" si="9"/>
        <v/>
      </c>
      <c r="DB29" s="13" t="str">
        <f t="shared" si="10"/>
        <v/>
      </c>
      <c r="DC29" s="13" t="str">
        <f t="shared" si="11"/>
        <v/>
      </c>
      <c r="DD29" s="13" t="str">
        <f t="shared" si="12"/>
        <v/>
      </c>
      <c r="DE29" s="13" t="str">
        <f t="shared" si="13"/>
        <v/>
      </c>
      <c r="DF29" s="13" t="str">
        <f t="shared" si="14"/>
        <v/>
      </c>
      <c r="DG29" s="13" t="str">
        <f t="shared" si="15"/>
        <v/>
      </c>
      <c r="DH29" s="13" t="str">
        <f t="shared" si="16"/>
        <v/>
      </c>
      <c r="DI29" s="13" t="str">
        <f t="shared" si="17"/>
        <v/>
      </c>
      <c r="DJ29" s="13" t="str">
        <f t="shared" si="18"/>
        <v/>
      </c>
      <c r="DK29" s="13" t="str">
        <f t="shared" si="19"/>
        <v/>
      </c>
      <c r="DL29" s="13" t="str">
        <f t="shared" si="20"/>
        <v/>
      </c>
      <c r="DM29" s="13" t="str">
        <f t="shared" si="21"/>
        <v/>
      </c>
      <c r="DN29" s="13" t="str">
        <f t="shared" si="22"/>
        <v/>
      </c>
      <c r="DO29" s="13" t="str">
        <f t="shared" si="23"/>
        <v/>
      </c>
      <c r="DP29" s="13" t="str">
        <f t="shared" si="24"/>
        <v/>
      </c>
      <c r="DQ29" s="13" t="str">
        <f t="shared" si="25"/>
        <v/>
      </c>
      <c r="DR29" s="13" t="str">
        <f t="shared" si="26"/>
        <v/>
      </c>
      <c r="DS29" s="13" t="str">
        <f t="shared" si="27"/>
        <v/>
      </c>
      <c r="DT29" s="13" t="str">
        <f t="shared" si="28"/>
        <v/>
      </c>
      <c r="DU29" s="13" t="str">
        <f t="shared" si="29"/>
        <v/>
      </c>
      <c r="DV29" s="13" t="str">
        <f t="shared" si="30"/>
        <v/>
      </c>
      <c r="DW29" s="13" t="str">
        <f t="shared" si="31"/>
        <v/>
      </c>
      <c r="DX29" s="13" t="str">
        <f t="shared" si="32"/>
        <v/>
      </c>
      <c r="DY29" s="13" t="str">
        <f t="shared" si="33"/>
        <v/>
      </c>
      <c r="DZ29" s="13" t="str">
        <f t="shared" si="34"/>
        <v/>
      </c>
      <c r="EA29" s="13" t="str">
        <f t="shared" si="35"/>
        <v/>
      </c>
      <c r="EB29" s="13" t="str">
        <f t="shared" si="36"/>
        <v/>
      </c>
      <c r="EC29" s="13" t="str">
        <f t="shared" si="37"/>
        <v/>
      </c>
      <c r="ED29" s="13" t="str">
        <f t="shared" si="38"/>
        <v/>
      </c>
      <c r="EE29" s="13" t="str">
        <f t="shared" si="39"/>
        <v/>
      </c>
      <c r="EF29" s="13" t="str">
        <f t="shared" si="40"/>
        <v/>
      </c>
      <c r="EG29" s="13" t="str">
        <f t="shared" si="41"/>
        <v/>
      </c>
      <c r="EH29" s="13" t="str">
        <f t="shared" si="42"/>
        <v/>
      </c>
      <c r="EI29" s="13" t="str">
        <f t="shared" si="43"/>
        <v/>
      </c>
      <c r="EJ29" s="13" t="str">
        <f t="shared" si="44"/>
        <v/>
      </c>
      <c r="EK29" s="13"/>
      <c r="EL29" s="82" t="str">
        <f t="shared" si="46"/>
        <v>AbborreGadda</v>
      </c>
    </row>
    <row r="30" spans="1:142" x14ac:dyDescent="0.25">
      <c r="A30" s="267" t="s">
        <v>622</v>
      </c>
      <c r="B30" s="267" t="s">
        <v>520</v>
      </c>
      <c r="C30" s="301" t="s">
        <v>616</v>
      </c>
      <c r="D30" s="211">
        <v>22</v>
      </c>
      <c r="E30" s="359">
        <f t="shared" si="45"/>
        <v>0</v>
      </c>
      <c r="F30" s="359">
        <f t="shared" si="50"/>
        <v>0</v>
      </c>
      <c r="G30" s="359">
        <f t="shared" si="51"/>
        <v>0</v>
      </c>
      <c r="H30" s="359">
        <f t="shared" si="52"/>
        <v>0</v>
      </c>
      <c r="I30" s="359">
        <f t="shared" si="53"/>
        <v>0</v>
      </c>
      <c r="J30" s="359">
        <f t="shared" si="54"/>
        <v>0</v>
      </c>
      <c r="K30" s="359">
        <f t="shared" si="55"/>
        <v>0</v>
      </c>
      <c r="L30" s="359">
        <f t="shared" si="56"/>
        <v>0</v>
      </c>
      <c r="M30" s="359">
        <f t="shared" si="57"/>
        <v>0</v>
      </c>
      <c r="N30" s="359">
        <f t="shared" si="58"/>
        <v>0</v>
      </c>
      <c r="O30" s="359">
        <f t="shared" si="59"/>
        <v>0</v>
      </c>
      <c r="P30" s="359">
        <f t="shared" si="60"/>
        <v>0</v>
      </c>
      <c r="Q30" s="359">
        <f t="shared" si="61"/>
        <v>0</v>
      </c>
      <c r="R30" s="359">
        <f t="shared" si="62"/>
        <v>0</v>
      </c>
      <c r="S30" s="359">
        <f t="shared" si="63"/>
        <v>0</v>
      </c>
      <c r="T30" s="359">
        <f t="shared" si="64"/>
        <v>0</v>
      </c>
      <c r="U30" s="359">
        <f t="shared" si="65"/>
        <v>0</v>
      </c>
      <c r="V30" s="359">
        <f t="shared" si="66"/>
        <v>0</v>
      </c>
      <c r="W30" s="359">
        <f t="shared" si="67"/>
        <v>0</v>
      </c>
      <c r="X30" s="359">
        <f t="shared" si="68"/>
        <v>0</v>
      </c>
      <c r="Y30" s="359">
        <f t="shared" si="69"/>
        <v>0</v>
      </c>
      <c r="Z30" s="359">
        <f t="shared" si="70"/>
        <v>0</v>
      </c>
      <c r="AA30" s="359">
        <f t="shared" si="71"/>
        <v>0</v>
      </c>
      <c r="AB30" s="359">
        <f t="shared" si="72"/>
        <v>0</v>
      </c>
      <c r="AC30" s="359">
        <f t="shared" si="73"/>
        <v>0</v>
      </c>
      <c r="AD30" s="359">
        <f t="shared" si="74"/>
        <v>0</v>
      </c>
      <c r="AE30" s="359">
        <f t="shared" si="75"/>
        <v>0</v>
      </c>
      <c r="AF30" s="359">
        <f t="shared" si="76"/>
        <v>0</v>
      </c>
      <c r="AG30" s="359">
        <f t="shared" si="77"/>
        <v>0</v>
      </c>
      <c r="AH30" s="359">
        <f t="shared" si="78"/>
        <v>0</v>
      </c>
      <c r="AI30" s="359">
        <f t="shared" si="79"/>
        <v>0</v>
      </c>
      <c r="AJ30" s="359">
        <f t="shared" si="80"/>
        <v>4.1660000000000004</v>
      </c>
      <c r="AK30" s="359">
        <f t="shared" si="81"/>
        <v>1.23</v>
      </c>
      <c r="AL30" s="359">
        <f t="shared" si="82"/>
        <v>0</v>
      </c>
      <c r="AM30" s="359">
        <f t="shared" si="83"/>
        <v>0</v>
      </c>
      <c r="AN30" s="359">
        <f t="shared" si="84"/>
        <v>0</v>
      </c>
      <c r="AO30" s="359">
        <f t="shared" si="85"/>
        <v>0</v>
      </c>
      <c r="AP30" s="359">
        <f t="shared" si="86"/>
        <v>0</v>
      </c>
      <c r="AQ30" s="359">
        <f t="shared" si="87"/>
        <v>0</v>
      </c>
      <c r="AR30" s="359">
        <f t="shared" si="88"/>
        <v>0</v>
      </c>
      <c r="AS30" s="359">
        <f t="shared" si="89"/>
        <v>0</v>
      </c>
      <c r="AT30" s="359">
        <f t="shared" si="47"/>
        <v>0</v>
      </c>
      <c r="AU30" s="359">
        <f t="shared" si="48"/>
        <v>0</v>
      </c>
      <c r="AV30" s="359">
        <f t="shared" si="49"/>
        <v>0</v>
      </c>
      <c r="AW30" s="76"/>
      <c r="AX30" s="211">
        <v>22</v>
      </c>
      <c r="AY30" s="260">
        <v>0</v>
      </c>
      <c r="AZ30" s="260">
        <v>0</v>
      </c>
      <c r="BA30" s="260">
        <v>0</v>
      </c>
      <c r="BB30" s="260">
        <v>0</v>
      </c>
      <c r="BC30" s="260">
        <v>0</v>
      </c>
      <c r="BD30" s="260">
        <v>0</v>
      </c>
      <c r="BE30" s="260">
        <v>0</v>
      </c>
      <c r="BF30" s="260">
        <v>0</v>
      </c>
      <c r="BG30" s="260">
        <v>0</v>
      </c>
      <c r="BH30" s="260">
        <v>0</v>
      </c>
      <c r="BI30" s="260">
        <v>0</v>
      </c>
      <c r="BJ30" s="260">
        <v>0</v>
      </c>
      <c r="BK30" s="260">
        <v>0</v>
      </c>
      <c r="BL30" s="260">
        <v>0</v>
      </c>
      <c r="BM30" s="260">
        <v>0</v>
      </c>
      <c r="BN30" s="260">
        <v>0</v>
      </c>
      <c r="BO30" s="260">
        <v>0</v>
      </c>
      <c r="BP30" s="260">
        <v>0</v>
      </c>
      <c r="BQ30" s="260">
        <v>0</v>
      </c>
      <c r="BR30" s="260">
        <v>0</v>
      </c>
      <c r="BS30" s="260">
        <v>0</v>
      </c>
      <c r="BT30" s="260">
        <v>0</v>
      </c>
      <c r="BU30" s="260">
        <v>0</v>
      </c>
      <c r="BV30" s="260">
        <v>0</v>
      </c>
      <c r="BW30" s="260">
        <v>0</v>
      </c>
      <c r="BX30" s="260">
        <v>0</v>
      </c>
      <c r="BY30" s="260">
        <v>0</v>
      </c>
      <c r="BZ30" s="260">
        <v>0</v>
      </c>
      <c r="CA30" s="260">
        <v>0</v>
      </c>
      <c r="CB30" s="260">
        <v>0</v>
      </c>
      <c r="CC30" s="260">
        <v>0</v>
      </c>
      <c r="CD30" s="260">
        <v>4166</v>
      </c>
      <c r="CE30" s="260">
        <v>1230</v>
      </c>
      <c r="CF30" s="260">
        <v>0</v>
      </c>
      <c r="CG30" s="260">
        <v>0</v>
      </c>
      <c r="CH30" s="260">
        <v>0</v>
      </c>
      <c r="CI30" s="260">
        <v>0</v>
      </c>
      <c r="CJ30" s="260">
        <v>0</v>
      </c>
      <c r="CK30" s="260">
        <v>0</v>
      </c>
      <c r="CL30" s="260">
        <v>0</v>
      </c>
      <c r="CM30" s="260">
        <v>0</v>
      </c>
      <c r="CN30" s="42">
        <v>0</v>
      </c>
      <c r="CO30" s="42">
        <v>0</v>
      </c>
      <c r="CP30" s="42">
        <v>0</v>
      </c>
      <c r="CR30" s="13">
        <v>22</v>
      </c>
      <c r="CS30" s="13" t="str">
        <f t="shared" si="1"/>
        <v/>
      </c>
      <c r="CT30" s="13" t="str">
        <f t="shared" si="2"/>
        <v/>
      </c>
      <c r="CU30" s="13" t="str">
        <f t="shared" si="3"/>
        <v/>
      </c>
      <c r="CV30" s="13" t="str">
        <f t="shared" si="4"/>
        <v/>
      </c>
      <c r="CW30" s="13" t="str">
        <f t="shared" si="5"/>
        <v/>
      </c>
      <c r="CX30" s="13" t="str">
        <f t="shared" si="6"/>
        <v/>
      </c>
      <c r="CY30" s="13" t="str">
        <f t="shared" si="7"/>
        <v/>
      </c>
      <c r="CZ30" s="13" t="str">
        <f t="shared" si="8"/>
        <v/>
      </c>
      <c r="DA30" s="13" t="str">
        <f t="shared" si="9"/>
        <v/>
      </c>
      <c r="DB30" s="13" t="str">
        <f t="shared" si="10"/>
        <v/>
      </c>
      <c r="DC30" s="13" t="str">
        <f t="shared" si="11"/>
        <v/>
      </c>
      <c r="DD30" s="13" t="str">
        <f t="shared" si="12"/>
        <v/>
      </c>
      <c r="DE30" s="13" t="str">
        <f t="shared" si="13"/>
        <v/>
      </c>
      <c r="DF30" s="13" t="str">
        <f t="shared" si="14"/>
        <v/>
      </c>
      <c r="DG30" s="13" t="str">
        <f t="shared" si="15"/>
        <v/>
      </c>
      <c r="DH30" s="13" t="str">
        <f t="shared" si="16"/>
        <v/>
      </c>
      <c r="DI30" s="13" t="str">
        <f t="shared" si="17"/>
        <v/>
      </c>
      <c r="DJ30" s="13" t="str">
        <f t="shared" si="18"/>
        <v/>
      </c>
      <c r="DK30" s="13" t="str">
        <f t="shared" si="19"/>
        <v/>
      </c>
      <c r="DL30" s="13" t="str">
        <f t="shared" si="20"/>
        <v/>
      </c>
      <c r="DM30" s="13" t="str">
        <f t="shared" si="21"/>
        <v/>
      </c>
      <c r="DN30" s="13" t="str">
        <f t="shared" si="22"/>
        <v/>
      </c>
      <c r="DO30" s="13" t="str">
        <f t="shared" si="23"/>
        <v/>
      </c>
      <c r="DP30" s="13" t="str">
        <f t="shared" si="24"/>
        <v/>
      </c>
      <c r="DQ30" s="13" t="str">
        <f t="shared" si="25"/>
        <v/>
      </c>
      <c r="DR30" s="13" t="str">
        <f t="shared" si="26"/>
        <v/>
      </c>
      <c r="DS30" s="13" t="str">
        <f t="shared" si="27"/>
        <v/>
      </c>
      <c r="DT30" s="13" t="str">
        <f t="shared" si="28"/>
        <v/>
      </c>
      <c r="DU30" s="13" t="str">
        <f t="shared" si="29"/>
        <v/>
      </c>
      <c r="DV30" s="13" t="str">
        <f t="shared" si="30"/>
        <v/>
      </c>
      <c r="DW30" s="13" t="str">
        <f t="shared" si="31"/>
        <v/>
      </c>
      <c r="DX30" s="13" t="str">
        <f t="shared" si="32"/>
        <v>Sikloja</v>
      </c>
      <c r="DY30" s="13" t="str">
        <f t="shared" si="33"/>
        <v>Sill</v>
      </c>
      <c r="DZ30" s="13" t="str">
        <f t="shared" si="34"/>
        <v/>
      </c>
      <c r="EA30" s="13" t="str">
        <f t="shared" si="35"/>
        <v/>
      </c>
      <c r="EB30" s="13" t="str">
        <f t="shared" si="36"/>
        <v/>
      </c>
      <c r="EC30" s="13" t="str">
        <f t="shared" si="37"/>
        <v/>
      </c>
      <c r="ED30" s="13" t="str">
        <f t="shared" si="38"/>
        <v/>
      </c>
      <c r="EE30" s="13" t="str">
        <f t="shared" si="39"/>
        <v/>
      </c>
      <c r="EF30" s="13" t="str">
        <f t="shared" si="40"/>
        <v/>
      </c>
      <c r="EG30" s="13" t="str">
        <f t="shared" si="41"/>
        <v/>
      </c>
      <c r="EH30" s="13" t="str">
        <f t="shared" si="42"/>
        <v/>
      </c>
      <c r="EI30" s="13" t="str">
        <f t="shared" si="43"/>
        <v/>
      </c>
      <c r="EJ30" s="13" t="str">
        <f t="shared" si="44"/>
        <v/>
      </c>
      <c r="EK30" s="13"/>
      <c r="EL30" s="82" t="str">
        <f t="shared" si="46"/>
        <v>SiklojaSill</v>
      </c>
    </row>
    <row r="31" spans="1:142" x14ac:dyDescent="0.25">
      <c r="A31" s="267" t="s">
        <v>622</v>
      </c>
      <c r="B31" s="267" t="s">
        <v>521</v>
      </c>
      <c r="C31" s="301" t="s">
        <v>616</v>
      </c>
      <c r="D31" s="211">
        <v>23</v>
      </c>
      <c r="E31" s="359">
        <f t="shared" si="45"/>
        <v>0</v>
      </c>
      <c r="F31" s="359">
        <f t="shared" si="50"/>
        <v>0</v>
      </c>
      <c r="G31" s="359">
        <f t="shared" si="51"/>
        <v>0</v>
      </c>
      <c r="H31" s="359">
        <f t="shared" si="52"/>
        <v>0</v>
      </c>
      <c r="I31" s="359">
        <f t="shared" si="53"/>
        <v>0</v>
      </c>
      <c r="J31" s="359">
        <f t="shared" si="54"/>
        <v>0</v>
      </c>
      <c r="K31" s="359">
        <f t="shared" si="55"/>
        <v>0</v>
      </c>
      <c r="L31" s="359">
        <f t="shared" si="56"/>
        <v>2E-3</v>
      </c>
      <c r="M31" s="359">
        <f t="shared" si="57"/>
        <v>0</v>
      </c>
      <c r="N31" s="359">
        <f t="shared" si="58"/>
        <v>0</v>
      </c>
      <c r="O31" s="359">
        <f t="shared" si="59"/>
        <v>0</v>
      </c>
      <c r="P31" s="359">
        <f t="shared" si="60"/>
        <v>0</v>
      </c>
      <c r="Q31" s="359">
        <f t="shared" si="61"/>
        <v>0</v>
      </c>
      <c r="R31" s="359">
        <f t="shared" si="62"/>
        <v>0</v>
      </c>
      <c r="S31" s="359">
        <f t="shared" si="63"/>
        <v>0</v>
      </c>
      <c r="T31" s="359">
        <f t="shared" si="64"/>
        <v>0</v>
      </c>
      <c r="U31" s="359">
        <f t="shared" si="65"/>
        <v>0</v>
      </c>
      <c r="V31" s="359">
        <f t="shared" si="66"/>
        <v>0</v>
      </c>
      <c r="W31" s="359">
        <f t="shared" si="67"/>
        <v>0</v>
      </c>
      <c r="X31" s="359">
        <f t="shared" si="68"/>
        <v>0</v>
      </c>
      <c r="Y31" s="359">
        <f t="shared" si="69"/>
        <v>0</v>
      </c>
      <c r="Z31" s="359">
        <f t="shared" si="70"/>
        <v>0</v>
      </c>
      <c r="AA31" s="359">
        <f t="shared" si="71"/>
        <v>0</v>
      </c>
      <c r="AB31" s="359">
        <f t="shared" si="72"/>
        <v>0</v>
      </c>
      <c r="AC31" s="359">
        <f t="shared" si="73"/>
        <v>0</v>
      </c>
      <c r="AD31" s="359">
        <f t="shared" si="74"/>
        <v>0</v>
      </c>
      <c r="AE31" s="359">
        <f t="shared" si="75"/>
        <v>0</v>
      </c>
      <c r="AF31" s="359">
        <f t="shared" si="76"/>
        <v>0</v>
      </c>
      <c r="AG31" s="359">
        <f t="shared" si="77"/>
        <v>0</v>
      </c>
      <c r="AH31" s="359">
        <f t="shared" si="78"/>
        <v>0</v>
      </c>
      <c r="AI31" s="359">
        <f t="shared" si="79"/>
        <v>0.03</v>
      </c>
      <c r="AJ31" s="359">
        <f t="shared" si="80"/>
        <v>1.855</v>
      </c>
      <c r="AK31" s="359">
        <f t="shared" si="81"/>
        <v>1.617</v>
      </c>
      <c r="AL31" s="359">
        <f t="shared" si="82"/>
        <v>0</v>
      </c>
      <c r="AM31" s="359">
        <f t="shared" si="83"/>
        <v>0</v>
      </c>
      <c r="AN31" s="359">
        <f t="shared" si="84"/>
        <v>0</v>
      </c>
      <c r="AO31" s="359">
        <f t="shared" si="85"/>
        <v>0</v>
      </c>
      <c r="AP31" s="359">
        <f t="shared" si="86"/>
        <v>0</v>
      </c>
      <c r="AQ31" s="359">
        <f t="shared" si="87"/>
        <v>0</v>
      </c>
      <c r="AR31" s="359">
        <f t="shared" si="88"/>
        <v>0</v>
      </c>
      <c r="AS31" s="359">
        <f t="shared" si="89"/>
        <v>0</v>
      </c>
      <c r="AT31" s="359">
        <f t="shared" si="47"/>
        <v>0</v>
      </c>
      <c r="AU31" s="359">
        <f t="shared" si="48"/>
        <v>0</v>
      </c>
      <c r="AV31" s="359">
        <f t="shared" si="49"/>
        <v>1E-3</v>
      </c>
      <c r="AW31" s="76"/>
      <c r="AX31" s="211">
        <v>23</v>
      </c>
      <c r="AY31" s="260">
        <v>0</v>
      </c>
      <c r="AZ31" s="260">
        <v>0</v>
      </c>
      <c r="BA31" s="260">
        <v>0</v>
      </c>
      <c r="BB31" s="260">
        <v>0</v>
      </c>
      <c r="BC31" s="260">
        <v>0</v>
      </c>
      <c r="BD31" s="260">
        <v>0</v>
      </c>
      <c r="BE31" s="260">
        <v>0</v>
      </c>
      <c r="BF31" s="260">
        <v>2</v>
      </c>
      <c r="BG31" s="260">
        <v>0</v>
      </c>
      <c r="BH31" s="260">
        <v>0</v>
      </c>
      <c r="BI31" s="260">
        <v>0</v>
      </c>
      <c r="BJ31" s="260">
        <v>0</v>
      </c>
      <c r="BK31" s="260">
        <v>0</v>
      </c>
      <c r="BL31" s="260">
        <v>0</v>
      </c>
      <c r="BM31" s="260">
        <v>0</v>
      </c>
      <c r="BN31" s="260">
        <v>0</v>
      </c>
      <c r="BO31" s="260">
        <v>0</v>
      </c>
      <c r="BP31" s="260">
        <v>0</v>
      </c>
      <c r="BQ31" s="260">
        <v>0</v>
      </c>
      <c r="BR31" s="260">
        <v>0</v>
      </c>
      <c r="BS31" s="260">
        <v>0</v>
      </c>
      <c r="BT31" s="260">
        <v>0</v>
      </c>
      <c r="BU31" s="260">
        <v>0</v>
      </c>
      <c r="BV31" s="260">
        <v>0</v>
      </c>
      <c r="BW31" s="260">
        <v>0</v>
      </c>
      <c r="BX31" s="260">
        <v>0</v>
      </c>
      <c r="BY31" s="260">
        <v>0</v>
      </c>
      <c r="BZ31" s="260">
        <v>0</v>
      </c>
      <c r="CA31" s="260">
        <v>0</v>
      </c>
      <c r="CB31" s="260">
        <v>0</v>
      </c>
      <c r="CC31" s="260">
        <v>30</v>
      </c>
      <c r="CD31" s="260">
        <v>1855</v>
      </c>
      <c r="CE31" s="260">
        <v>1617</v>
      </c>
      <c r="CF31" s="260">
        <v>0</v>
      </c>
      <c r="CG31" s="260">
        <v>0</v>
      </c>
      <c r="CH31" s="260">
        <v>0</v>
      </c>
      <c r="CI31" s="260">
        <v>0</v>
      </c>
      <c r="CJ31" s="260">
        <v>0</v>
      </c>
      <c r="CK31" s="260">
        <v>0</v>
      </c>
      <c r="CL31" s="260">
        <v>0</v>
      </c>
      <c r="CM31" s="260">
        <v>0</v>
      </c>
      <c r="CN31" s="42">
        <v>0</v>
      </c>
      <c r="CO31" s="42">
        <v>0</v>
      </c>
      <c r="CP31" s="42">
        <v>1</v>
      </c>
      <c r="CR31" s="13">
        <v>23</v>
      </c>
      <c r="CS31" s="13" t="str">
        <f t="shared" si="1"/>
        <v/>
      </c>
      <c r="CT31" s="13" t="str">
        <f t="shared" si="2"/>
        <v/>
      </c>
      <c r="CU31" s="13" t="str">
        <f t="shared" si="3"/>
        <v/>
      </c>
      <c r="CV31" s="13" t="str">
        <f t="shared" si="4"/>
        <v/>
      </c>
      <c r="CW31" s="13" t="str">
        <f t="shared" si="5"/>
        <v/>
      </c>
      <c r="CX31" s="13" t="str">
        <f t="shared" si="6"/>
        <v/>
      </c>
      <c r="CY31" s="13" t="str">
        <f t="shared" si="7"/>
        <v/>
      </c>
      <c r="CZ31" s="13" t="str">
        <f t="shared" si="8"/>
        <v>Gadda</v>
      </c>
      <c r="DA31" s="13" t="str">
        <f t="shared" si="9"/>
        <v/>
      </c>
      <c r="DB31" s="13" t="str">
        <f t="shared" si="10"/>
        <v/>
      </c>
      <c r="DC31" s="13" t="str">
        <f t="shared" si="11"/>
        <v/>
      </c>
      <c r="DD31" s="13" t="str">
        <f t="shared" si="12"/>
        <v/>
      </c>
      <c r="DE31" s="13" t="str">
        <f t="shared" si="13"/>
        <v/>
      </c>
      <c r="DF31" s="13" t="str">
        <f t="shared" si="14"/>
        <v/>
      </c>
      <c r="DG31" s="13" t="str">
        <f t="shared" si="15"/>
        <v/>
      </c>
      <c r="DH31" s="13" t="str">
        <f t="shared" si="16"/>
        <v/>
      </c>
      <c r="DI31" s="13" t="str">
        <f t="shared" si="17"/>
        <v/>
      </c>
      <c r="DJ31" s="13" t="str">
        <f t="shared" si="18"/>
        <v/>
      </c>
      <c r="DK31" s="13" t="str">
        <f t="shared" si="19"/>
        <v/>
      </c>
      <c r="DL31" s="13" t="str">
        <f t="shared" si="20"/>
        <v/>
      </c>
      <c r="DM31" s="13" t="str">
        <f t="shared" si="21"/>
        <v/>
      </c>
      <c r="DN31" s="13" t="str">
        <f t="shared" si="22"/>
        <v/>
      </c>
      <c r="DO31" s="13" t="str">
        <f t="shared" si="23"/>
        <v/>
      </c>
      <c r="DP31" s="13" t="str">
        <f t="shared" si="24"/>
        <v/>
      </c>
      <c r="DQ31" s="13" t="str">
        <f t="shared" si="25"/>
        <v/>
      </c>
      <c r="DR31" s="13" t="str">
        <f t="shared" si="26"/>
        <v/>
      </c>
      <c r="DS31" s="13" t="str">
        <f t="shared" si="27"/>
        <v/>
      </c>
      <c r="DT31" s="13" t="str">
        <f t="shared" si="28"/>
        <v/>
      </c>
      <c r="DU31" s="13" t="str">
        <f t="shared" si="29"/>
        <v/>
      </c>
      <c r="DV31" s="13" t="str">
        <f t="shared" si="30"/>
        <v/>
      </c>
      <c r="DW31" s="13" t="str">
        <f t="shared" si="31"/>
        <v>SikFiskar</v>
      </c>
      <c r="DX31" s="13" t="str">
        <f t="shared" si="32"/>
        <v>Sikloja</v>
      </c>
      <c r="DY31" s="13" t="str">
        <f t="shared" si="33"/>
        <v>Sill</v>
      </c>
      <c r="DZ31" s="13" t="str">
        <f t="shared" si="34"/>
        <v/>
      </c>
      <c r="EA31" s="13" t="str">
        <f t="shared" si="35"/>
        <v/>
      </c>
      <c r="EB31" s="13" t="str">
        <f t="shared" si="36"/>
        <v/>
      </c>
      <c r="EC31" s="13" t="str">
        <f t="shared" si="37"/>
        <v/>
      </c>
      <c r="ED31" s="13" t="str">
        <f t="shared" si="38"/>
        <v/>
      </c>
      <c r="EE31" s="13" t="str">
        <f t="shared" si="39"/>
        <v/>
      </c>
      <c r="EF31" s="13" t="str">
        <f t="shared" si="40"/>
        <v/>
      </c>
      <c r="EG31" s="13" t="str">
        <f t="shared" si="41"/>
        <v/>
      </c>
      <c r="EH31" s="13" t="str">
        <f t="shared" si="42"/>
        <v/>
      </c>
      <c r="EI31" s="13" t="str">
        <f t="shared" si="43"/>
        <v/>
      </c>
      <c r="EJ31" s="13" t="str">
        <f t="shared" si="44"/>
        <v>oring</v>
      </c>
      <c r="EK31" s="13"/>
      <c r="EL31" s="82" t="str">
        <f t="shared" si="46"/>
        <v>GaddaSikFiskarSiklojaSilloring</v>
      </c>
    </row>
    <row r="32" spans="1:142" x14ac:dyDescent="0.25">
      <c r="A32" s="267" t="s">
        <v>622</v>
      </c>
      <c r="B32" s="267" t="s">
        <v>522</v>
      </c>
      <c r="C32" s="301" t="s">
        <v>616</v>
      </c>
      <c r="D32" s="211">
        <v>24</v>
      </c>
      <c r="E32" s="359">
        <f t="shared" si="45"/>
        <v>1.4999999999999999E-2</v>
      </c>
      <c r="F32" s="359">
        <f t="shared" si="50"/>
        <v>0</v>
      </c>
      <c r="G32" s="359">
        <f t="shared" si="51"/>
        <v>0</v>
      </c>
      <c r="H32" s="359">
        <f t="shared" si="52"/>
        <v>0</v>
      </c>
      <c r="I32" s="359">
        <f t="shared" si="53"/>
        <v>0</v>
      </c>
      <c r="J32" s="359">
        <f t="shared" si="54"/>
        <v>0</v>
      </c>
      <c r="K32" s="359">
        <f t="shared" si="55"/>
        <v>0</v>
      </c>
      <c r="L32" s="359">
        <f t="shared" si="56"/>
        <v>0</v>
      </c>
      <c r="M32" s="359">
        <f t="shared" si="57"/>
        <v>0</v>
      </c>
      <c r="N32" s="359">
        <f t="shared" si="58"/>
        <v>0</v>
      </c>
      <c r="O32" s="359">
        <f t="shared" si="59"/>
        <v>0</v>
      </c>
      <c r="P32" s="359">
        <f t="shared" si="60"/>
        <v>0</v>
      </c>
      <c r="Q32" s="359">
        <f t="shared" si="61"/>
        <v>0</v>
      </c>
      <c r="R32" s="359">
        <f t="shared" si="62"/>
        <v>0</v>
      </c>
      <c r="S32" s="359">
        <f t="shared" si="63"/>
        <v>0</v>
      </c>
      <c r="T32" s="359">
        <f t="shared" si="64"/>
        <v>0</v>
      </c>
      <c r="U32" s="359">
        <f t="shared" si="65"/>
        <v>0</v>
      </c>
      <c r="V32" s="359">
        <f t="shared" si="66"/>
        <v>0</v>
      </c>
      <c r="W32" s="359">
        <f t="shared" si="67"/>
        <v>0</v>
      </c>
      <c r="X32" s="359">
        <f t="shared" si="68"/>
        <v>9.459999999999999E-2</v>
      </c>
      <c r="Y32" s="359">
        <f t="shared" si="69"/>
        <v>0</v>
      </c>
      <c r="Z32" s="359">
        <f t="shared" si="70"/>
        <v>0</v>
      </c>
      <c r="AA32" s="359">
        <f t="shared" si="71"/>
        <v>0</v>
      </c>
      <c r="AB32" s="359">
        <f t="shared" si="72"/>
        <v>0</v>
      </c>
      <c r="AC32" s="359">
        <f t="shared" si="73"/>
        <v>0</v>
      </c>
      <c r="AD32" s="359">
        <f t="shared" si="74"/>
        <v>0</v>
      </c>
      <c r="AE32" s="359">
        <f t="shared" si="75"/>
        <v>0</v>
      </c>
      <c r="AF32" s="359">
        <f t="shared" si="76"/>
        <v>0</v>
      </c>
      <c r="AG32" s="359">
        <f t="shared" si="77"/>
        <v>0</v>
      </c>
      <c r="AH32" s="359">
        <f t="shared" si="78"/>
        <v>0</v>
      </c>
      <c r="AI32" s="359">
        <f t="shared" si="79"/>
        <v>0.18</v>
      </c>
      <c r="AJ32" s="359">
        <f t="shared" si="80"/>
        <v>0.13100000000000001</v>
      </c>
      <c r="AK32" s="359">
        <f t="shared" si="81"/>
        <v>428.21499999999997</v>
      </c>
      <c r="AL32" s="359">
        <f t="shared" si="82"/>
        <v>0</v>
      </c>
      <c r="AM32" s="359">
        <f t="shared" si="83"/>
        <v>0</v>
      </c>
      <c r="AN32" s="359">
        <f t="shared" si="84"/>
        <v>0</v>
      </c>
      <c r="AO32" s="359">
        <f t="shared" si="85"/>
        <v>0</v>
      </c>
      <c r="AP32" s="359">
        <f t="shared" si="86"/>
        <v>0</v>
      </c>
      <c r="AQ32" s="359">
        <f t="shared" si="87"/>
        <v>0</v>
      </c>
      <c r="AR32" s="359">
        <f t="shared" si="88"/>
        <v>0</v>
      </c>
      <c r="AS32" s="359">
        <f t="shared" si="89"/>
        <v>0</v>
      </c>
      <c r="AT32" s="359">
        <f t="shared" si="47"/>
        <v>0</v>
      </c>
      <c r="AU32" s="359">
        <f t="shared" si="48"/>
        <v>0</v>
      </c>
      <c r="AV32" s="359">
        <f t="shared" si="49"/>
        <v>8.5000000000000006E-2</v>
      </c>
      <c r="AW32" s="76"/>
      <c r="AX32" s="211">
        <v>24</v>
      </c>
      <c r="AY32" s="260">
        <v>15</v>
      </c>
      <c r="AZ32" s="260">
        <v>0</v>
      </c>
      <c r="BA32" s="260">
        <v>0</v>
      </c>
      <c r="BB32" s="260">
        <v>0</v>
      </c>
      <c r="BC32" s="260">
        <v>0</v>
      </c>
      <c r="BD32" s="260">
        <v>0</v>
      </c>
      <c r="BE32" s="260">
        <v>0</v>
      </c>
      <c r="BF32" s="260">
        <v>0</v>
      </c>
      <c r="BG32" s="260">
        <v>0</v>
      </c>
      <c r="BH32" s="260">
        <v>0</v>
      </c>
      <c r="BI32" s="260">
        <v>0</v>
      </c>
      <c r="BJ32" s="260">
        <v>0</v>
      </c>
      <c r="BK32" s="260">
        <v>0</v>
      </c>
      <c r="BL32" s="260">
        <v>0</v>
      </c>
      <c r="BM32" s="260">
        <v>0</v>
      </c>
      <c r="BN32" s="260">
        <v>0</v>
      </c>
      <c r="BO32" s="260">
        <v>0</v>
      </c>
      <c r="BP32" s="260">
        <v>0</v>
      </c>
      <c r="BQ32" s="260">
        <v>0</v>
      </c>
      <c r="BR32" s="260">
        <v>94.6</v>
      </c>
      <c r="BS32" s="260">
        <v>0</v>
      </c>
      <c r="BT32" s="260">
        <v>0</v>
      </c>
      <c r="BU32" s="260">
        <v>0</v>
      </c>
      <c r="BV32" s="260">
        <v>0</v>
      </c>
      <c r="BW32" s="260">
        <v>0</v>
      </c>
      <c r="BX32" s="260">
        <v>0</v>
      </c>
      <c r="BY32" s="260">
        <v>0</v>
      </c>
      <c r="BZ32" s="260">
        <v>0</v>
      </c>
      <c r="CA32" s="260">
        <v>0</v>
      </c>
      <c r="CB32" s="260">
        <v>0</v>
      </c>
      <c r="CC32" s="260">
        <v>180</v>
      </c>
      <c r="CD32" s="260">
        <v>131</v>
      </c>
      <c r="CE32" s="260">
        <v>428215</v>
      </c>
      <c r="CF32" s="260">
        <v>0</v>
      </c>
      <c r="CG32" s="260">
        <v>0</v>
      </c>
      <c r="CH32" s="260">
        <v>0</v>
      </c>
      <c r="CI32" s="260">
        <v>0</v>
      </c>
      <c r="CJ32" s="260">
        <v>0</v>
      </c>
      <c r="CK32" s="260">
        <v>0</v>
      </c>
      <c r="CL32" s="260">
        <v>0</v>
      </c>
      <c r="CM32" s="260">
        <v>0</v>
      </c>
      <c r="CN32" s="42">
        <v>0</v>
      </c>
      <c r="CO32" s="42">
        <v>0</v>
      </c>
      <c r="CP32" s="42">
        <v>85</v>
      </c>
      <c r="CR32" s="13">
        <v>24</v>
      </c>
      <c r="CS32" s="13" t="str">
        <f t="shared" si="1"/>
        <v>Abborre</v>
      </c>
      <c r="CT32" s="13" t="str">
        <f t="shared" si="2"/>
        <v/>
      </c>
      <c r="CU32" s="13" t="str">
        <f t="shared" si="3"/>
        <v/>
      </c>
      <c r="CV32" s="13" t="str">
        <f t="shared" si="4"/>
        <v/>
      </c>
      <c r="CW32" s="13" t="str">
        <f t="shared" si="5"/>
        <v/>
      </c>
      <c r="CX32" s="13" t="str">
        <f t="shared" si="6"/>
        <v/>
      </c>
      <c r="CY32" s="13" t="str">
        <f t="shared" si="7"/>
        <v/>
      </c>
      <c r="CZ32" s="13" t="str">
        <f t="shared" si="8"/>
        <v/>
      </c>
      <c r="DA32" s="13" t="str">
        <f t="shared" si="9"/>
        <v/>
      </c>
      <c r="DB32" s="13" t="str">
        <f t="shared" si="10"/>
        <v/>
      </c>
      <c r="DC32" s="13" t="str">
        <f t="shared" si="11"/>
        <v/>
      </c>
      <c r="DD32" s="13" t="str">
        <f t="shared" si="12"/>
        <v/>
      </c>
      <c r="DE32" s="13" t="str">
        <f t="shared" si="13"/>
        <v/>
      </c>
      <c r="DF32" s="13" t="str">
        <f t="shared" si="14"/>
        <v/>
      </c>
      <c r="DG32" s="13" t="str">
        <f t="shared" si="15"/>
        <v/>
      </c>
      <c r="DH32" s="13" t="str">
        <f t="shared" si="16"/>
        <v/>
      </c>
      <c r="DI32" s="13" t="str">
        <f t="shared" si="17"/>
        <v/>
      </c>
      <c r="DJ32" s="13" t="str">
        <f t="shared" si="18"/>
        <v/>
      </c>
      <c r="DK32" s="13" t="str">
        <f t="shared" si="19"/>
        <v/>
      </c>
      <c r="DL32" s="13" t="str">
        <f t="shared" si="20"/>
        <v>Lax</v>
      </c>
      <c r="DM32" s="13" t="str">
        <f t="shared" si="21"/>
        <v/>
      </c>
      <c r="DN32" s="13" t="str">
        <f t="shared" si="22"/>
        <v/>
      </c>
      <c r="DO32" s="13" t="str">
        <f t="shared" si="23"/>
        <v/>
      </c>
      <c r="DP32" s="13" t="str">
        <f t="shared" si="24"/>
        <v/>
      </c>
      <c r="DQ32" s="13" t="str">
        <f t="shared" si="25"/>
        <v/>
      </c>
      <c r="DR32" s="13" t="str">
        <f t="shared" si="26"/>
        <v/>
      </c>
      <c r="DS32" s="13" t="str">
        <f t="shared" si="27"/>
        <v/>
      </c>
      <c r="DT32" s="13" t="str">
        <f t="shared" si="28"/>
        <v/>
      </c>
      <c r="DU32" s="13" t="str">
        <f t="shared" si="29"/>
        <v/>
      </c>
      <c r="DV32" s="13" t="str">
        <f t="shared" si="30"/>
        <v/>
      </c>
      <c r="DW32" s="13" t="str">
        <f t="shared" si="31"/>
        <v>SikFiskar</v>
      </c>
      <c r="DX32" s="13" t="str">
        <f t="shared" si="32"/>
        <v>Sikloja</v>
      </c>
      <c r="DY32" s="13" t="str">
        <f t="shared" si="33"/>
        <v>Sill</v>
      </c>
      <c r="DZ32" s="13" t="str">
        <f t="shared" si="34"/>
        <v/>
      </c>
      <c r="EA32" s="13" t="str">
        <f t="shared" si="35"/>
        <v/>
      </c>
      <c r="EB32" s="13" t="str">
        <f t="shared" si="36"/>
        <v/>
      </c>
      <c r="EC32" s="13" t="str">
        <f t="shared" si="37"/>
        <v/>
      </c>
      <c r="ED32" s="13" t="str">
        <f t="shared" si="38"/>
        <v/>
      </c>
      <c r="EE32" s="13" t="str">
        <f t="shared" si="39"/>
        <v/>
      </c>
      <c r="EF32" s="13" t="str">
        <f t="shared" si="40"/>
        <v/>
      </c>
      <c r="EG32" s="13" t="str">
        <f t="shared" si="41"/>
        <v/>
      </c>
      <c r="EH32" s="13" t="str">
        <f t="shared" si="42"/>
        <v/>
      </c>
      <c r="EI32" s="13" t="str">
        <f t="shared" si="43"/>
        <v/>
      </c>
      <c r="EJ32" s="13" t="str">
        <f t="shared" si="44"/>
        <v>oring</v>
      </c>
      <c r="EK32" s="13"/>
      <c r="EL32" s="82" t="str">
        <f t="shared" si="46"/>
        <v>AbborreLaxSikFiskarSiklojaSilloring</v>
      </c>
    </row>
    <row r="33" spans="1:142" x14ac:dyDescent="0.25">
      <c r="A33" s="267" t="s">
        <v>622</v>
      </c>
      <c r="B33" s="267" t="s">
        <v>527</v>
      </c>
      <c r="C33" s="301" t="s">
        <v>616</v>
      </c>
      <c r="D33" s="211">
        <v>25</v>
      </c>
      <c r="E33" s="359">
        <f t="shared" si="45"/>
        <v>32.725000000000001</v>
      </c>
      <c r="F33" s="359">
        <f t="shared" si="50"/>
        <v>0</v>
      </c>
      <c r="G33" s="359">
        <f t="shared" si="51"/>
        <v>0</v>
      </c>
      <c r="H33" s="359">
        <f t="shared" si="52"/>
        <v>0</v>
      </c>
      <c r="I33" s="359">
        <f t="shared" si="53"/>
        <v>0</v>
      </c>
      <c r="J33" s="359">
        <f t="shared" si="54"/>
        <v>0</v>
      </c>
      <c r="K33" s="359">
        <f t="shared" si="55"/>
        <v>0</v>
      </c>
      <c r="L33" s="359">
        <f t="shared" si="56"/>
        <v>4.2984</v>
      </c>
      <c r="M33" s="359">
        <f t="shared" si="57"/>
        <v>6.5813999999999995</v>
      </c>
      <c r="N33" s="359">
        <f t="shared" si="58"/>
        <v>0</v>
      </c>
      <c r="O33" s="359">
        <f t="shared" si="59"/>
        <v>0</v>
      </c>
      <c r="P33" s="359">
        <f t="shared" si="60"/>
        <v>0</v>
      </c>
      <c r="Q33" s="359">
        <f t="shared" si="61"/>
        <v>0</v>
      </c>
      <c r="R33" s="359">
        <f t="shared" si="62"/>
        <v>0</v>
      </c>
      <c r="S33" s="359">
        <f t="shared" si="63"/>
        <v>0</v>
      </c>
      <c r="T33" s="359">
        <f t="shared" si="64"/>
        <v>0</v>
      </c>
      <c r="U33" s="359">
        <f t="shared" si="65"/>
        <v>0</v>
      </c>
      <c r="V33" s="359">
        <f t="shared" si="66"/>
        <v>0</v>
      </c>
      <c r="W33" s="359">
        <f t="shared" si="67"/>
        <v>0</v>
      </c>
      <c r="X33" s="359">
        <f t="shared" si="68"/>
        <v>8.1000000000000003E-2</v>
      </c>
      <c r="Y33" s="359">
        <f t="shared" si="69"/>
        <v>0</v>
      </c>
      <c r="Z33" s="359">
        <f t="shared" si="70"/>
        <v>0</v>
      </c>
      <c r="AA33" s="359">
        <f t="shared" si="71"/>
        <v>0</v>
      </c>
      <c r="AB33" s="359">
        <f t="shared" si="72"/>
        <v>0</v>
      </c>
      <c r="AC33" s="359">
        <f t="shared" si="73"/>
        <v>0</v>
      </c>
      <c r="AD33" s="359">
        <f t="shared" si="74"/>
        <v>0</v>
      </c>
      <c r="AE33" s="359">
        <f t="shared" si="75"/>
        <v>0</v>
      </c>
      <c r="AF33" s="359">
        <f t="shared" si="76"/>
        <v>0</v>
      </c>
      <c r="AG33" s="359">
        <f t="shared" si="77"/>
        <v>0</v>
      </c>
      <c r="AH33" s="359">
        <f t="shared" si="78"/>
        <v>0</v>
      </c>
      <c r="AI33" s="359">
        <f t="shared" si="79"/>
        <v>48.6</v>
      </c>
      <c r="AJ33" s="359">
        <f t="shared" si="80"/>
        <v>0.22</v>
      </c>
      <c r="AK33" s="359">
        <f t="shared" si="81"/>
        <v>0.378</v>
      </c>
      <c r="AL33" s="359">
        <f t="shared" si="82"/>
        <v>0</v>
      </c>
      <c r="AM33" s="359">
        <f t="shared" si="83"/>
        <v>0</v>
      </c>
      <c r="AN33" s="359">
        <f t="shared" si="84"/>
        <v>0</v>
      </c>
      <c r="AO33" s="359">
        <f t="shared" si="85"/>
        <v>1E-3</v>
      </c>
      <c r="AP33" s="359">
        <f t="shared" si="86"/>
        <v>0</v>
      </c>
      <c r="AQ33" s="359">
        <f t="shared" si="87"/>
        <v>0</v>
      </c>
      <c r="AR33" s="359">
        <f t="shared" si="88"/>
        <v>0</v>
      </c>
      <c r="AS33" s="359">
        <f t="shared" si="89"/>
        <v>0</v>
      </c>
      <c r="AT33" s="359">
        <f t="shared" si="47"/>
        <v>0</v>
      </c>
      <c r="AU33" s="359">
        <f t="shared" si="48"/>
        <v>0</v>
      </c>
      <c r="AV33" s="359">
        <f t="shared" si="49"/>
        <v>2.0581</v>
      </c>
      <c r="AW33" s="76"/>
      <c r="AX33" s="211">
        <v>25</v>
      </c>
      <c r="AY33" s="260">
        <v>32725</v>
      </c>
      <c r="AZ33" s="260">
        <v>0</v>
      </c>
      <c r="BA33" s="260">
        <v>0</v>
      </c>
      <c r="BB33" s="260">
        <v>0</v>
      </c>
      <c r="BC33" s="260">
        <v>0</v>
      </c>
      <c r="BD33" s="260">
        <v>0</v>
      </c>
      <c r="BE33" s="260">
        <v>0</v>
      </c>
      <c r="BF33" s="260">
        <v>4298.3999999999996</v>
      </c>
      <c r="BG33" s="260">
        <v>6581.4</v>
      </c>
      <c r="BH33" s="260">
        <v>0</v>
      </c>
      <c r="BI33" s="260">
        <v>0</v>
      </c>
      <c r="BJ33" s="260">
        <v>0</v>
      </c>
      <c r="BK33" s="260">
        <v>0</v>
      </c>
      <c r="BL33" s="260">
        <v>0</v>
      </c>
      <c r="BM33" s="260">
        <v>0</v>
      </c>
      <c r="BN33" s="260">
        <v>0</v>
      </c>
      <c r="BO33" s="260">
        <v>0</v>
      </c>
      <c r="BP33" s="260">
        <v>0</v>
      </c>
      <c r="BQ33" s="260">
        <v>0</v>
      </c>
      <c r="BR33" s="260">
        <v>81</v>
      </c>
      <c r="BS33" s="260">
        <v>0</v>
      </c>
      <c r="BT33" s="260">
        <v>0</v>
      </c>
      <c r="BU33" s="260">
        <v>0</v>
      </c>
      <c r="BV33" s="260">
        <v>0</v>
      </c>
      <c r="BW33" s="260">
        <v>0</v>
      </c>
      <c r="BX33" s="260">
        <v>0</v>
      </c>
      <c r="BY33" s="260">
        <v>0</v>
      </c>
      <c r="BZ33" s="260">
        <v>0</v>
      </c>
      <c r="CA33" s="260">
        <v>0</v>
      </c>
      <c r="CB33" s="260">
        <v>0</v>
      </c>
      <c r="CC33" s="260">
        <v>48600</v>
      </c>
      <c r="CD33" s="260">
        <v>220</v>
      </c>
      <c r="CE33" s="260">
        <v>378</v>
      </c>
      <c r="CF33" s="260">
        <v>0</v>
      </c>
      <c r="CG33" s="260">
        <v>0</v>
      </c>
      <c r="CH33" s="260">
        <v>0</v>
      </c>
      <c r="CI33" s="260">
        <v>1</v>
      </c>
      <c r="CJ33" s="260">
        <v>0</v>
      </c>
      <c r="CK33" s="260">
        <v>0</v>
      </c>
      <c r="CL33" s="260">
        <v>0</v>
      </c>
      <c r="CM33" s="260">
        <v>0</v>
      </c>
      <c r="CN33" s="42">
        <v>0</v>
      </c>
      <c r="CO33" s="42">
        <v>0</v>
      </c>
      <c r="CP33" s="42">
        <v>2058.1</v>
      </c>
      <c r="CR33" s="13">
        <v>25</v>
      </c>
      <c r="CS33" s="13" t="str">
        <f t="shared" si="1"/>
        <v>Abborre</v>
      </c>
      <c r="CT33" s="13" t="str">
        <f t="shared" si="2"/>
        <v/>
      </c>
      <c r="CU33" s="13" t="str">
        <f t="shared" si="3"/>
        <v/>
      </c>
      <c r="CV33" s="13" t="str">
        <f t="shared" si="4"/>
        <v/>
      </c>
      <c r="CW33" s="13" t="str">
        <f t="shared" si="5"/>
        <v/>
      </c>
      <c r="CX33" s="13" t="str">
        <f t="shared" si="6"/>
        <v/>
      </c>
      <c r="CY33" s="13" t="str">
        <f t="shared" si="7"/>
        <v/>
      </c>
      <c r="CZ33" s="13" t="str">
        <f t="shared" si="8"/>
        <v>Gadda</v>
      </c>
      <c r="DA33" s="13" t="str">
        <f t="shared" si="9"/>
        <v>Gos</v>
      </c>
      <c r="DB33" s="13" t="str">
        <f t="shared" si="10"/>
        <v/>
      </c>
      <c r="DC33" s="13" t="str">
        <f t="shared" si="11"/>
        <v/>
      </c>
      <c r="DD33" s="13" t="str">
        <f t="shared" si="12"/>
        <v/>
      </c>
      <c r="DE33" s="13" t="str">
        <f t="shared" si="13"/>
        <v/>
      </c>
      <c r="DF33" s="13" t="str">
        <f t="shared" si="14"/>
        <v/>
      </c>
      <c r="DG33" s="13" t="str">
        <f t="shared" si="15"/>
        <v/>
      </c>
      <c r="DH33" s="13" t="str">
        <f t="shared" si="16"/>
        <v/>
      </c>
      <c r="DI33" s="13" t="str">
        <f t="shared" si="17"/>
        <v/>
      </c>
      <c r="DJ33" s="13" t="str">
        <f t="shared" si="18"/>
        <v/>
      </c>
      <c r="DK33" s="13" t="str">
        <f t="shared" si="19"/>
        <v/>
      </c>
      <c r="DL33" s="13" t="str">
        <f t="shared" si="20"/>
        <v>Lax</v>
      </c>
      <c r="DM33" s="13" t="str">
        <f t="shared" si="21"/>
        <v/>
      </c>
      <c r="DN33" s="13" t="str">
        <f t="shared" si="22"/>
        <v/>
      </c>
      <c r="DO33" s="13" t="str">
        <f t="shared" si="23"/>
        <v/>
      </c>
      <c r="DP33" s="13" t="str">
        <f t="shared" si="24"/>
        <v/>
      </c>
      <c r="DQ33" s="13" t="str">
        <f t="shared" si="25"/>
        <v/>
      </c>
      <c r="DR33" s="13" t="str">
        <f t="shared" si="26"/>
        <v/>
      </c>
      <c r="DS33" s="13" t="str">
        <f t="shared" si="27"/>
        <v/>
      </c>
      <c r="DT33" s="13" t="str">
        <f t="shared" si="28"/>
        <v/>
      </c>
      <c r="DU33" s="13" t="str">
        <f t="shared" si="29"/>
        <v/>
      </c>
      <c r="DV33" s="13" t="str">
        <f t="shared" si="30"/>
        <v/>
      </c>
      <c r="DW33" s="13" t="str">
        <f t="shared" si="31"/>
        <v>SikFiskar</v>
      </c>
      <c r="DX33" s="13" t="str">
        <f t="shared" si="32"/>
        <v>Sikloja</v>
      </c>
      <c r="DY33" s="13" t="str">
        <f t="shared" si="33"/>
        <v>Sill</v>
      </c>
      <c r="DZ33" s="13" t="str">
        <f t="shared" si="34"/>
        <v/>
      </c>
      <c r="EA33" s="13" t="str">
        <f t="shared" si="35"/>
        <v/>
      </c>
      <c r="EB33" s="13" t="str">
        <f t="shared" si="36"/>
        <v/>
      </c>
      <c r="EC33" s="13" t="str">
        <f t="shared" si="37"/>
        <v>Skrubbskadda</v>
      </c>
      <c r="ED33" s="13" t="str">
        <f t="shared" si="38"/>
        <v/>
      </c>
      <c r="EE33" s="13" t="str">
        <f t="shared" si="39"/>
        <v/>
      </c>
      <c r="EF33" s="13" t="str">
        <f t="shared" si="40"/>
        <v/>
      </c>
      <c r="EG33" s="13" t="str">
        <f t="shared" si="41"/>
        <v/>
      </c>
      <c r="EH33" s="13" t="str">
        <f t="shared" si="42"/>
        <v/>
      </c>
      <c r="EI33" s="13" t="str">
        <f t="shared" si="43"/>
        <v/>
      </c>
      <c r="EJ33" s="13" t="str">
        <f t="shared" si="44"/>
        <v>oring</v>
      </c>
      <c r="EK33" s="13"/>
      <c r="EL33" s="82" t="str">
        <f t="shared" si="46"/>
        <v>AbborreGaddaGosLaxSikFiskarSiklojaSillSkrubbskaddaoring</v>
      </c>
    </row>
    <row r="34" spans="1:142" x14ac:dyDescent="0.25">
      <c r="A34" s="267" t="s">
        <v>622</v>
      </c>
      <c r="B34" s="267" t="s">
        <v>532</v>
      </c>
      <c r="C34" s="301" t="s">
        <v>616</v>
      </c>
      <c r="D34" s="211">
        <v>26</v>
      </c>
      <c r="E34" s="359">
        <f t="shared" si="45"/>
        <v>0</v>
      </c>
      <c r="F34" s="359">
        <f t="shared" si="50"/>
        <v>1.629</v>
      </c>
      <c r="G34" s="359">
        <f t="shared" si="51"/>
        <v>0</v>
      </c>
      <c r="H34" s="359">
        <f t="shared" si="52"/>
        <v>0</v>
      </c>
      <c r="I34" s="359">
        <f t="shared" si="53"/>
        <v>0</v>
      </c>
      <c r="J34" s="359">
        <f t="shared" si="54"/>
        <v>0</v>
      </c>
      <c r="K34" s="359">
        <f t="shared" si="55"/>
        <v>0</v>
      </c>
      <c r="L34" s="359">
        <f t="shared" si="56"/>
        <v>0</v>
      </c>
      <c r="M34" s="359">
        <f t="shared" si="57"/>
        <v>0</v>
      </c>
      <c r="N34" s="359">
        <f t="shared" si="58"/>
        <v>0</v>
      </c>
      <c r="O34" s="359">
        <f t="shared" si="59"/>
        <v>0</v>
      </c>
      <c r="P34" s="359">
        <f t="shared" si="60"/>
        <v>0</v>
      </c>
      <c r="Q34" s="359">
        <f t="shared" si="61"/>
        <v>0</v>
      </c>
      <c r="R34" s="359">
        <f t="shared" si="62"/>
        <v>0</v>
      </c>
      <c r="S34" s="359">
        <f t="shared" si="63"/>
        <v>0</v>
      </c>
      <c r="T34" s="359">
        <f t="shared" si="64"/>
        <v>0</v>
      </c>
      <c r="U34" s="359">
        <f t="shared" si="65"/>
        <v>0</v>
      </c>
      <c r="V34" s="359">
        <f t="shared" si="66"/>
        <v>0</v>
      </c>
      <c r="W34" s="359">
        <f t="shared" si="67"/>
        <v>0</v>
      </c>
      <c r="X34" s="359">
        <f t="shared" si="68"/>
        <v>0</v>
      </c>
      <c r="Y34" s="359">
        <f t="shared" si="69"/>
        <v>0</v>
      </c>
      <c r="Z34" s="359">
        <f t="shared" si="70"/>
        <v>0</v>
      </c>
      <c r="AA34" s="359">
        <f t="shared" si="71"/>
        <v>0</v>
      </c>
      <c r="AB34" s="359">
        <f t="shared" si="72"/>
        <v>0</v>
      </c>
      <c r="AC34" s="359">
        <f t="shared" si="73"/>
        <v>0</v>
      </c>
      <c r="AD34" s="359">
        <f t="shared" si="74"/>
        <v>0</v>
      </c>
      <c r="AE34" s="359">
        <f t="shared" si="75"/>
        <v>0</v>
      </c>
      <c r="AF34" s="359">
        <f t="shared" si="76"/>
        <v>0</v>
      </c>
      <c r="AG34" s="359">
        <f t="shared" si="77"/>
        <v>0</v>
      </c>
      <c r="AH34" s="359">
        <f t="shared" si="78"/>
        <v>0</v>
      </c>
      <c r="AI34" s="359">
        <f t="shared" si="79"/>
        <v>0</v>
      </c>
      <c r="AJ34" s="359">
        <f t="shared" si="80"/>
        <v>0</v>
      </c>
      <c r="AK34" s="359">
        <f t="shared" si="81"/>
        <v>0</v>
      </c>
      <c r="AL34" s="359">
        <f t="shared" si="82"/>
        <v>0</v>
      </c>
      <c r="AM34" s="359">
        <f t="shared" si="83"/>
        <v>0</v>
      </c>
      <c r="AN34" s="359">
        <f t="shared" si="84"/>
        <v>0</v>
      </c>
      <c r="AO34" s="359">
        <f t="shared" si="85"/>
        <v>0</v>
      </c>
      <c r="AP34" s="359">
        <f t="shared" si="86"/>
        <v>0</v>
      </c>
      <c r="AQ34" s="359">
        <f t="shared" si="87"/>
        <v>0</v>
      </c>
      <c r="AR34" s="359">
        <f t="shared" si="88"/>
        <v>0</v>
      </c>
      <c r="AS34" s="359">
        <f t="shared" si="89"/>
        <v>0</v>
      </c>
      <c r="AT34" s="359">
        <f t="shared" si="47"/>
        <v>0</v>
      </c>
      <c r="AU34" s="359">
        <f t="shared" si="48"/>
        <v>0</v>
      </c>
      <c r="AV34" s="359">
        <f t="shared" si="49"/>
        <v>0</v>
      </c>
      <c r="AW34" s="76"/>
      <c r="AX34" s="211">
        <v>26</v>
      </c>
      <c r="AY34" s="260">
        <v>0</v>
      </c>
      <c r="AZ34" s="260">
        <v>1629</v>
      </c>
      <c r="BA34" s="260">
        <v>0</v>
      </c>
      <c r="BB34" s="260">
        <v>0</v>
      </c>
      <c r="BC34" s="260">
        <v>0</v>
      </c>
      <c r="BD34" s="260">
        <v>0</v>
      </c>
      <c r="BE34" s="260">
        <v>0</v>
      </c>
      <c r="BF34" s="260">
        <v>0</v>
      </c>
      <c r="BG34" s="260">
        <v>0</v>
      </c>
      <c r="BH34" s="260">
        <v>0</v>
      </c>
      <c r="BI34" s="260">
        <v>0</v>
      </c>
      <c r="BJ34" s="260">
        <v>0</v>
      </c>
      <c r="BK34" s="260">
        <v>0</v>
      </c>
      <c r="BL34" s="260">
        <v>0</v>
      </c>
      <c r="BM34" s="260">
        <v>0</v>
      </c>
      <c r="BN34" s="260">
        <v>0</v>
      </c>
      <c r="BO34" s="260">
        <v>0</v>
      </c>
      <c r="BP34" s="260">
        <v>0</v>
      </c>
      <c r="BQ34" s="260">
        <v>0</v>
      </c>
      <c r="BR34" s="260">
        <v>0</v>
      </c>
      <c r="BS34" s="260">
        <v>0</v>
      </c>
      <c r="BT34" s="260">
        <v>0</v>
      </c>
      <c r="BU34" s="260">
        <v>0</v>
      </c>
      <c r="BV34" s="260">
        <v>0</v>
      </c>
      <c r="BW34" s="260">
        <v>0</v>
      </c>
      <c r="BX34" s="260">
        <v>0</v>
      </c>
      <c r="BY34" s="260">
        <v>0</v>
      </c>
      <c r="BZ34" s="260">
        <v>0</v>
      </c>
      <c r="CA34" s="260">
        <v>0</v>
      </c>
      <c r="CB34" s="260">
        <v>0</v>
      </c>
      <c r="CC34" s="260">
        <v>0</v>
      </c>
      <c r="CD34" s="260">
        <v>0</v>
      </c>
      <c r="CE34" s="260">
        <v>0</v>
      </c>
      <c r="CF34" s="260">
        <v>0</v>
      </c>
      <c r="CG34" s="260">
        <v>0</v>
      </c>
      <c r="CH34" s="260">
        <v>0</v>
      </c>
      <c r="CI34" s="260">
        <v>0</v>
      </c>
      <c r="CJ34" s="260">
        <v>0</v>
      </c>
      <c r="CK34" s="260">
        <v>0</v>
      </c>
      <c r="CL34" s="260">
        <v>0</v>
      </c>
      <c r="CM34" s="260">
        <v>0</v>
      </c>
      <c r="CN34" s="42">
        <v>0</v>
      </c>
      <c r="CO34" s="42">
        <v>0</v>
      </c>
      <c r="CP34" s="42">
        <v>0</v>
      </c>
      <c r="CR34" s="13">
        <v>26</v>
      </c>
      <c r="CS34" s="13" t="str">
        <f t="shared" si="1"/>
        <v/>
      </c>
      <c r="CT34" s="13" t="str">
        <f t="shared" si="2"/>
        <v>Al</v>
      </c>
      <c r="CU34" s="13" t="str">
        <f t="shared" si="3"/>
        <v/>
      </c>
      <c r="CV34" s="13" t="str">
        <f t="shared" si="4"/>
        <v/>
      </c>
      <c r="CW34" s="13" t="str">
        <f t="shared" si="5"/>
        <v/>
      </c>
      <c r="CX34" s="13" t="str">
        <f t="shared" si="6"/>
        <v/>
      </c>
      <c r="CY34" s="13" t="str">
        <f t="shared" si="7"/>
        <v/>
      </c>
      <c r="CZ34" s="13" t="str">
        <f t="shared" si="8"/>
        <v/>
      </c>
      <c r="DA34" s="13" t="str">
        <f t="shared" si="9"/>
        <v/>
      </c>
      <c r="DB34" s="13" t="str">
        <f t="shared" si="10"/>
        <v/>
      </c>
      <c r="DC34" s="13" t="str">
        <f t="shared" si="11"/>
        <v/>
      </c>
      <c r="DD34" s="13" t="str">
        <f t="shared" si="12"/>
        <v/>
      </c>
      <c r="DE34" s="13" t="str">
        <f t="shared" si="13"/>
        <v/>
      </c>
      <c r="DF34" s="13" t="str">
        <f t="shared" si="14"/>
        <v/>
      </c>
      <c r="DG34" s="13" t="str">
        <f t="shared" si="15"/>
        <v/>
      </c>
      <c r="DH34" s="13" t="str">
        <f t="shared" si="16"/>
        <v/>
      </c>
      <c r="DI34" s="13" t="str">
        <f t="shared" si="17"/>
        <v/>
      </c>
      <c r="DJ34" s="13" t="str">
        <f t="shared" si="18"/>
        <v/>
      </c>
      <c r="DK34" s="13" t="str">
        <f t="shared" si="19"/>
        <v/>
      </c>
      <c r="DL34" s="13" t="str">
        <f t="shared" si="20"/>
        <v/>
      </c>
      <c r="DM34" s="13" t="str">
        <f t="shared" si="21"/>
        <v/>
      </c>
      <c r="DN34" s="13" t="str">
        <f t="shared" si="22"/>
        <v/>
      </c>
      <c r="DO34" s="13" t="str">
        <f t="shared" si="23"/>
        <v/>
      </c>
      <c r="DP34" s="13" t="str">
        <f t="shared" si="24"/>
        <v/>
      </c>
      <c r="DQ34" s="13" t="str">
        <f t="shared" si="25"/>
        <v/>
      </c>
      <c r="DR34" s="13" t="str">
        <f t="shared" si="26"/>
        <v/>
      </c>
      <c r="DS34" s="13" t="str">
        <f t="shared" si="27"/>
        <v/>
      </c>
      <c r="DT34" s="13" t="str">
        <f t="shared" si="28"/>
        <v/>
      </c>
      <c r="DU34" s="13" t="str">
        <f t="shared" si="29"/>
        <v/>
      </c>
      <c r="DV34" s="13" t="str">
        <f t="shared" si="30"/>
        <v/>
      </c>
      <c r="DW34" s="13" t="str">
        <f t="shared" si="31"/>
        <v/>
      </c>
      <c r="DX34" s="13" t="str">
        <f t="shared" si="32"/>
        <v/>
      </c>
      <c r="DY34" s="13" t="str">
        <f t="shared" si="33"/>
        <v/>
      </c>
      <c r="DZ34" s="13" t="str">
        <f t="shared" si="34"/>
        <v/>
      </c>
      <c r="EA34" s="13" t="str">
        <f t="shared" si="35"/>
        <v/>
      </c>
      <c r="EB34" s="13" t="str">
        <f t="shared" si="36"/>
        <v/>
      </c>
      <c r="EC34" s="13" t="str">
        <f t="shared" si="37"/>
        <v/>
      </c>
      <c r="ED34" s="13" t="str">
        <f t="shared" si="38"/>
        <v/>
      </c>
      <c r="EE34" s="13" t="str">
        <f t="shared" si="39"/>
        <v/>
      </c>
      <c r="EF34" s="13" t="str">
        <f t="shared" si="40"/>
        <v/>
      </c>
      <c r="EG34" s="13" t="str">
        <f t="shared" si="41"/>
        <v/>
      </c>
      <c r="EH34" s="13" t="str">
        <f t="shared" si="42"/>
        <v/>
      </c>
      <c r="EI34" s="13" t="str">
        <f t="shared" si="43"/>
        <v/>
      </c>
      <c r="EJ34" s="13" t="str">
        <f t="shared" si="44"/>
        <v/>
      </c>
      <c r="EK34" s="13"/>
      <c r="EL34" s="82" t="str">
        <f t="shared" si="46"/>
        <v>Al</v>
      </c>
    </row>
    <row r="35" spans="1:142" x14ac:dyDescent="0.25">
      <c r="A35" s="267" t="s">
        <v>622</v>
      </c>
      <c r="B35" s="267" t="s">
        <v>500</v>
      </c>
      <c r="C35" s="301" t="s">
        <v>165</v>
      </c>
      <c r="D35" s="211">
        <v>27</v>
      </c>
      <c r="E35" s="359">
        <f t="shared" si="45"/>
        <v>0</v>
      </c>
      <c r="F35" s="359">
        <f t="shared" si="50"/>
        <v>0</v>
      </c>
      <c r="G35" s="359">
        <f t="shared" si="51"/>
        <v>0</v>
      </c>
      <c r="H35" s="359">
        <f t="shared" si="52"/>
        <v>0</v>
      </c>
      <c r="I35" s="359">
        <f t="shared" si="53"/>
        <v>0</v>
      </c>
      <c r="J35" s="359">
        <f t="shared" si="54"/>
        <v>0</v>
      </c>
      <c r="K35" s="359">
        <f t="shared" si="55"/>
        <v>0</v>
      </c>
      <c r="L35" s="359">
        <f t="shared" si="56"/>
        <v>0</v>
      </c>
      <c r="M35" s="359">
        <f t="shared" si="57"/>
        <v>0</v>
      </c>
      <c r="N35" s="359">
        <f t="shared" si="58"/>
        <v>0</v>
      </c>
      <c r="O35" s="359">
        <f t="shared" si="59"/>
        <v>0</v>
      </c>
      <c r="P35" s="359">
        <f t="shared" si="60"/>
        <v>0</v>
      </c>
      <c r="Q35" s="359">
        <f t="shared" si="61"/>
        <v>2.6080000000000001</v>
      </c>
      <c r="R35" s="359">
        <f t="shared" si="62"/>
        <v>0</v>
      </c>
      <c r="S35" s="359">
        <f t="shared" si="63"/>
        <v>0</v>
      </c>
      <c r="T35" s="359">
        <f t="shared" si="64"/>
        <v>2.8000000000000001E-2</v>
      </c>
      <c r="U35" s="359">
        <f t="shared" si="65"/>
        <v>0</v>
      </c>
      <c r="V35" s="359">
        <f t="shared" si="66"/>
        <v>0</v>
      </c>
      <c r="W35" s="359">
        <f t="shared" si="67"/>
        <v>0</v>
      </c>
      <c r="X35" s="359">
        <f t="shared" si="68"/>
        <v>0</v>
      </c>
      <c r="Y35" s="359">
        <f t="shared" si="69"/>
        <v>0</v>
      </c>
      <c r="Z35" s="359">
        <f t="shared" si="70"/>
        <v>0</v>
      </c>
      <c r="AA35" s="359">
        <f t="shared" si="71"/>
        <v>0</v>
      </c>
      <c r="AB35" s="359">
        <f t="shared" si="72"/>
        <v>0</v>
      </c>
      <c r="AC35" s="359">
        <f t="shared" si="73"/>
        <v>0</v>
      </c>
      <c r="AD35" s="359">
        <f t="shared" si="74"/>
        <v>0</v>
      </c>
      <c r="AE35" s="359">
        <f t="shared" si="75"/>
        <v>0</v>
      </c>
      <c r="AF35" s="359">
        <f t="shared" si="76"/>
        <v>0</v>
      </c>
      <c r="AG35" s="359">
        <f t="shared" si="77"/>
        <v>0</v>
      </c>
      <c r="AH35" s="359">
        <f t="shared" si="78"/>
        <v>0</v>
      </c>
      <c r="AI35" s="359">
        <f t="shared" si="79"/>
        <v>0</v>
      </c>
      <c r="AJ35" s="359">
        <f t="shared" si="80"/>
        <v>0</v>
      </c>
      <c r="AK35" s="359">
        <f t="shared" si="81"/>
        <v>0</v>
      </c>
      <c r="AL35" s="359">
        <f t="shared" si="82"/>
        <v>0</v>
      </c>
      <c r="AM35" s="359">
        <f t="shared" si="83"/>
        <v>0</v>
      </c>
      <c r="AN35" s="359">
        <f t="shared" si="84"/>
        <v>0</v>
      </c>
      <c r="AO35" s="359">
        <f t="shared" si="85"/>
        <v>0</v>
      </c>
      <c r="AP35" s="359">
        <f t="shared" si="86"/>
        <v>0</v>
      </c>
      <c r="AQ35" s="359">
        <f t="shared" si="87"/>
        <v>0</v>
      </c>
      <c r="AR35" s="359">
        <f t="shared" si="88"/>
        <v>0</v>
      </c>
      <c r="AS35" s="359">
        <f t="shared" si="89"/>
        <v>0</v>
      </c>
      <c r="AT35" s="359">
        <f t="shared" si="47"/>
        <v>0</v>
      </c>
      <c r="AU35" s="359">
        <f t="shared" si="48"/>
        <v>0</v>
      </c>
      <c r="AV35" s="359">
        <f t="shared" si="49"/>
        <v>0</v>
      </c>
      <c r="AW35" s="76"/>
      <c r="AX35" s="211">
        <v>27</v>
      </c>
      <c r="AY35" s="260">
        <v>0</v>
      </c>
      <c r="AZ35" s="260">
        <v>0</v>
      </c>
      <c r="BA35" s="260">
        <v>0</v>
      </c>
      <c r="BB35" s="260">
        <v>0</v>
      </c>
      <c r="BC35" s="260">
        <v>0</v>
      </c>
      <c r="BD35" s="260">
        <v>0</v>
      </c>
      <c r="BE35" s="260">
        <v>0</v>
      </c>
      <c r="BF35" s="260">
        <v>0</v>
      </c>
      <c r="BG35" s="260">
        <v>0</v>
      </c>
      <c r="BH35" s="260">
        <v>0</v>
      </c>
      <c r="BI35" s="260">
        <v>0</v>
      </c>
      <c r="BJ35" s="260">
        <v>0</v>
      </c>
      <c r="BK35" s="260">
        <v>2608</v>
      </c>
      <c r="BL35" s="260">
        <v>0</v>
      </c>
      <c r="BM35" s="260">
        <v>0</v>
      </c>
      <c r="BN35" s="260">
        <v>28</v>
      </c>
      <c r="BO35" s="260">
        <v>0</v>
      </c>
      <c r="BP35" s="260">
        <v>0</v>
      </c>
      <c r="BQ35" s="260">
        <v>0</v>
      </c>
      <c r="BR35" s="260">
        <v>0</v>
      </c>
      <c r="BS35" s="260">
        <v>0</v>
      </c>
      <c r="BT35" s="260">
        <v>0</v>
      </c>
      <c r="BU35" s="260">
        <v>0</v>
      </c>
      <c r="BV35" s="260">
        <v>0</v>
      </c>
      <c r="BW35" s="260">
        <v>0</v>
      </c>
      <c r="BX35" s="260">
        <v>0</v>
      </c>
      <c r="BY35" s="260">
        <v>0</v>
      </c>
      <c r="BZ35" s="260">
        <v>0</v>
      </c>
      <c r="CA35" s="260">
        <v>0</v>
      </c>
      <c r="CB35" s="260">
        <v>0</v>
      </c>
      <c r="CC35" s="260">
        <v>0</v>
      </c>
      <c r="CD35" s="260">
        <v>0</v>
      </c>
      <c r="CE35" s="260">
        <v>0</v>
      </c>
      <c r="CF35" s="260">
        <v>0</v>
      </c>
      <c r="CG35" s="260">
        <v>0</v>
      </c>
      <c r="CH35" s="260">
        <v>0</v>
      </c>
      <c r="CI35" s="260">
        <v>0</v>
      </c>
      <c r="CJ35" s="260">
        <v>0</v>
      </c>
      <c r="CK35" s="260">
        <v>0</v>
      </c>
      <c r="CL35" s="260">
        <v>0</v>
      </c>
      <c r="CM35" s="260">
        <v>0</v>
      </c>
      <c r="CN35" s="42">
        <v>0</v>
      </c>
      <c r="CO35" s="42">
        <v>0</v>
      </c>
      <c r="CP35" s="42">
        <v>0</v>
      </c>
      <c r="CR35" s="13">
        <v>27</v>
      </c>
      <c r="CS35" s="13" t="str">
        <f t="shared" si="1"/>
        <v/>
      </c>
      <c r="CT35" s="13" t="str">
        <f t="shared" si="2"/>
        <v/>
      </c>
      <c r="CU35" s="13" t="str">
        <f t="shared" si="3"/>
        <v/>
      </c>
      <c r="CV35" s="13" t="str">
        <f t="shared" si="4"/>
        <v/>
      </c>
      <c r="CW35" s="13" t="str">
        <f t="shared" si="5"/>
        <v/>
      </c>
      <c r="CX35" s="13" t="str">
        <f t="shared" si="6"/>
        <v/>
      </c>
      <c r="CY35" s="13" t="str">
        <f t="shared" si="7"/>
        <v/>
      </c>
      <c r="CZ35" s="13" t="str">
        <f t="shared" si="8"/>
        <v/>
      </c>
      <c r="DA35" s="13" t="str">
        <f t="shared" si="9"/>
        <v/>
      </c>
      <c r="DB35" s="13" t="str">
        <f t="shared" si="10"/>
        <v/>
      </c>
      <c r="DC35" s="13" t="str">
        <f t="shared" si="11"/>
        <v/>
      </c>
      <c r="DD35" s="13" t="str">
        <f t="shared" si="12"/>
        <v/>
      </c>
      <c r="DE35" s="13" t="str">
        <f t="shared" si="13"/>
        <v>Havskrafta</v>
      </c>
      <c r="DF35" s="13" t="str">
        <f t="shared" si="14"/>
        <v/>
      </c>
      <c r="DG35" s="13" t="str">
        <f t="shared" si="15"/>
        <v/>
      </c>
      <c r="DH35" s="13" t="str">
        <f t="shared" si="16"/>
        <v>Krabbtaska</v>
      </c>
      <c r="DI35" s="13" t="str">
        <f t="shared" si="17"/>
        <v/>
      </c>
      <c r="DJ35" s="13" t="str">
        <f t="shared" si="18"/>
        <v/>
      </c>
      <c r="DK35" s="13" t="str">
        <f t="shared" si="19"/>
        <v/>
      </c>
      <c r="DL35" s="13" t="str">
        <f t="shared" si="20"/>
        <v/>
      </c>
      <c r="DM35" s="13" t="str">
        <f t="shared" si="21"/>
        <v/>
      </c>
      <c r="DN35" s="13" t="str">
        <f t="shared" si="22"/>
        <v/>
      </c>
      <c r="DO35" s="13" t="str">
        <f t="shared" si="23"/>
        <v/>
      </c>
      <c r="DP35" s="13" t="str">
        <f t="shared" si="24"/>
        <v/>
      </c>
      <c r="DQ35" s="13" t="str">
        <f t="shared" si="25"/>
        <v/>
      </c>
      <c r="DR35" s="13" t="str">
        <f t="shared" si="26"/>
        <v/>
      </c>
      <c r="DS35" s="13" t="str">
        <f t="shared" si="27"/>
        <v/>
      </c>
      <c r="DT35" s="13" t="str">
        <f t="shared" si="28"/>
        <v/>
      </c>
      <c r="DU35" s="13" t="str">
        <f t="shared" si="29"/>
        <v/>
      </c>
      <c r="DV35" s="13" t="str">
        <f t="shared" si="30"/>
        <v/>
      </c>
      <c r="DW35" s="13" t="str">
        <f t="shared" si="31"/>
        <v/>
      </c>
      <c r="DX35" s="13" t="str">
        <f t="shared" si="32"/>
        <v/>
      </c>
      <c r="DY35" s="13" t="str">
        <f t="shared" si="33"/>
        <v/>
      </c>
      <c r="DZ35" s="13" t="str">
        <f t="shared" si="34"/>
        <v/>
      </c>
      <c r="EA35" s="13" t="str">
        <f t="shared" si="35"/>
        <v/>
      </c>
      <c r="EB35" s="13" t="str">
        <f t="shared" si="36"/>
        <v/>
      </c>
      <c r="EC35" s="13" t="str">
        <f t="shared" si="37"/>
        <v/>
      </c>
      <c r="ED35" s="13" t="str">
        <f t="shared" si="38"/>
        <v/>
      </c>
      <c r="EE35" s="13" t="str">
        <f t="shared" si="39"/>
        <v/>
      </c>
      <c r="EF35" s="13" t="str">
        <f t="shared" si="40"/>
        <v/>
      </c>
      <c r="EG35" s="13" t="str">
        <f t="shared" si="41"/>
        <v/>
      </c>
      <c r="EH35" s="13" t="str">
        <f t="shared" si="42"/>
        <v/>
      </c>
      <c r="EI35" s="13" t="str">
        <f t="shared" si="43"/>
        <v/>
      </c>
      <c r="EJ35" s="13" t="str">
        <f t="shared" si="44"/>
        <v/>
      </c>
      <c r="EK35" s="13"/>
      <c r="EL35" s="82" t="str">
        <f t="shared" si="46"/>
        <v>HavskraftaKrabbtaska</v>
      </c>
    </row>
    <row r="36" spans="1:142" x14ac:dyDescent="0.25">
      <c r="A36" s="267" t="s">
        <v>622</v>
      </c>
      <c r="B36" s="267" t="s">
        <v>502</v>
      </c>
      <c r="C36" s="301" t="s">
        <v>165</v>
      </c>
      <c r="D36" s="211">
        <v>28</v>
      </c>
      <c r="E36" s="359">
        <f t="shared" si="45"/>
        <v>0</v>
      </c>
      <c r="F36" s="359">
        <f t="shared" si="50"/>
        <v>0</v>
      </c>
      <c r="G36" s="359">
        <f t="shared" si="51"/>
        <v>0</v>
      </c>
      <c r="H36" s="359">
        <f t="shared" si="52"/>
        <v>0</v>
      </c>
      <c r="I36" s="359">
        <f t="shared" si="53"/>
        <v>0</v>
      </c>
      <c r="J36" s="359">
        <f t="shared" si="54"/>
        <v>0</v>
      </c>
      <c r="K36" s="359">
        <f t="shared" si="55"/>
        <v>0</v>
      </c>
      <c r="L36" s="359">
        <f t="shared" si="56"/>
        <v>0</v>
      </c>
      <c r="M36" s="359">
        <f t="shared" si="57"/>
        <v>0</v>
      </c>
      <c r="N36" s="359">
        <f t="shared" si="58"/>
        <v>0</v>
      </c>
      <c r="O36" s="359">
        <f t="shared" si="59"/>
        <v>0</v>
      </c>
      <c r="P36" s="359">
        <f t="shared" si="60"/>
        <v>0</v>
      </c>
      <c r="Q36" s="359">
        <f t="shared" si="61"/>
        <v>0</v>
      </c>
      <c r="R36" s="359">
        <f t="shared" si="62"/>
        <v>0</v>
      </c>
      <c r="S36" s="359">
        <f t="shared" si="63"/>
        <v>0</v>
      </c>
      <c r="T36" s="359">
        <f t="shared" si="64"/>
        <v>0</v>
      </c>
      <c r="U36" s="359">
        <f t="shared" si="65"/>
        <v>0</v>
      </c>
      <c r="V36" s="359">
        <f t="shared" si="66"/>
        <v>0</v>
      </c>
      <c r="W36" s="359">
        <f t="shared" si="67"/>
        <v>0</v>
      </c>
      <c r="X36" s="359">
        <f t="shared" si="68"/>
        <v>0</v>
      </c>
      <c r="Y36" s="359">
        <f t="shared" si="69"/>
        <v>0</v>
      </c>
      <c r="Z36" s="359">
        <f t="shared" si="70"/>
        <v>0.29399999999999998</v>
      </c>
      <c r="AA36" s="359">
        <f t="shared" si="71"/>
        <v>18.152999999999999</v>
      </c>
      <c r="AB36" s="359">
        <f t="shared" si="72"/>
        <v>0</v>
      </c>
      <c r="AC36" s="359">
        <f t="shared" si="73"/>
        <v>0</v>
      </c>
      <c r="AD36" s="359">
        <f t="shared" si="74"/>
        <v>0</v>
      </c>
      <c r="AE36" s="359">
        <f t="shared" si="75"/>
        <v>0</v>
      </c>
      <c r="AF36" s="359">
        <f t="shared" si="76"/>
        <v>0</v>
      </c>
      <c r="AG36" s="359">
        <f t="shared" si="77"/>
        <v>0</v>
      </c>
      <c r="AH36" s="359">
        <f t="shared" si="78"/>
        <v>0</v>
      </c>
      <c r="AI36" s="359">
        <f t="shared" si="79"/>
        <v>0</v>
      </c>
      <c r="AJ36" s="359">
        <f t="shared" si="80"/>
        <v>0</v>
      </c>
      <c r="AK36" s="359">
        <f t="shared" si="81"/>
        <v>0</v>
      </c>
      <c r="AL36" s="359">
        <f t="shared" si="82"/>
        <v>0</v>
      </c>
      <c r="AM36" s="359">
        <f t="shared" si="83"/>
        <v>0</v>
      </c>
      <c r="AN36" s="359">
        <f t="shared" si="84"/>
        <v>0</v>
      </c>
      <c r="AO36" s="359">
        <f t="shared" si="85"/>
        <v>0</v>
      </c>
      <c r="AP36" s="359">
        <f t="shared" si="86"/>
        <v>0</v>
      </c>
      <c r="AQ36" s="359">
        <f t="shared" si="87"/>
        <v>0</v>
      </c>
      <c r="AR36" s="359">
        <f t="shared" si="88"/>
        <v>4.7E-2</v>
      </c>
      <c r="AS36" s="359">
        <f t="shared" si="89"/>
        <v>0</v>
      </c>
      <c r="AT36" s="359">
        <f t="shared" si="47"/>
        <v>0</v>
      </c>
      <c r="AU36" s="359">
        <f t="shared" si="48"/>
        <v>0</v>
      </c>
      <c r="AV36" s="359">
        <f t="shared" si="49"/>
        <v>0</v>
      </c>
      <c r="AW36" s="76"/>
      <c r="AX36" s="211">
        <v>28</v>
      </c>
      <c r="AY36" s="260">
        <v>0</v>
      </c>
      <c r="AZ36" s="260">
        <v>0</v>
      </c>
      <c r="BA36" s="260">
        <v>0</v>
      </c>
      <c r="BB36" s="260">
        <v>0</v>
      </c>
      <c r="BC36" s="260">
        <v>0</v>
      </c>
      <c r="BD36" s="260">
        <v>0</v>
      </c>
      <c r="BE36" s="260">
        <v>0</v>
      </c>
      <c r="BF36" s="260">
        <v>0</v>
      </c>
      <c r="BG36" s="260">
        <v>0</v>
      </c>
      <c r="BH36" s="260">
        <v>0</v>
      </c>
      <c r="BI36" s="260">
        <v>0</v>
      </c>
      <c r="BJ36" s="260">
        <v>0</v>
      </c>
      <c r="BK36" s="260">
        <v>0</v>
      </c>
      <c r="BL36" s="260">
        <v>0</v>
      </c>
      <c r="BM36" s="260">
        <v>0</v>
      </c>
      <c r="BN36" s="260">
        <v>0</v>
      </c>
      <c r="BO36" s="260">
        <v>0</v>
      </c>
      <c r="BP36" s="260">
        <v>0</v>
      </c>
      <c r="BQ36" s="260">
        <v>0</v>
      </c>
      <c r="BR36" s="260">
        <v>0</v>
      </c>
      <c r="BS36" s="260">
        <v>0</v>
      </c>
      <c r="BT36" s="260">
        <v>294</v>
      </c>
      <c r="BU36" s="260">
        <v>18153</v>
      </c>
      <c r="BV36" s="260">
        <v>0</v>
      </c>
      <c r="BW36" s="260">
        <v>0</v>
      </c>
      <c r="BX36" s="260">
        <v>0</v>
      </c>
      <c r="BY36" s="260">
        <v>0</v>
      </c>
      <c r="BZ36" s="260">
        <v>0</v>
      </c>
      <c r="CA36" s="260">
        <v>0</v>
      </c>
      <c r="CB36" s="260">
        <v>0</v>
      </c>
      <c r="CC36" s="260">
        <v>0</v>
      </c>
      <c r="CD36" s="260">
        <v>0</v>
      </c>
      <c r="CE36" s="260">
        <v>0</v>
      </c>
      <c r="CF36" s="260">
        <v>0</v>
      </c>
      <c r="CG36" s="260">
        <v>0</v>
      </c>
      <c r="CH36" s="260">
        <v>0</v>
      </c>
      <c r="CI36" s="260">
        <v>0</v>
      </c>
      <c r="CJ36" s="260">
        <v>0</v>
      </c>
      <c r="CK36" s="260">
        <v>0</v>
      </c>
      <c r="CL36" s="260">
        <v>47</v>
      </c>
      <c r="CM36" s="260">
        <v>0</v>
      </c>
      <c r="CN36" s="42">
        <v>0</v>
      </c>
      <c r="CO36" s="42">
        <v>0</v>
      </c>
      <c r="CP36" s="42">
        <v>0</v>
      </c>
      <c r="CR36" s="13">
        <v>28</v>
      </c>
      <c r="CS36" s="13" t="str">
        <f t="shared" si="1"/>
        <v/>
      </c>
      <c r="CT36" s="13" t="str">
        <f t="shared" si="2"/>
        <v/>
      </c>
      <c r="CU36" s="13" t="str">
        <f t="shared" si="3"/>
        <v/>
      </c>
      <c r="CV36" s="13" t="str">
        <f t="shared" si="4"/>
        <v/>
      </c>
      <c r="CW36" s="13" t="str">
        <f t="shared" si="5"/>
        <v/>
      </c>
      <c r="CX36" s="13" t="str">
        <f t="shared" si="6"/>
        <v/>
      </c>
      <c r="CY36" s="13" t="str">
        <f t="shared" si="7"/>
        <v/>
      </c>
      <c r="CZ36" s="13" t="str">
        <f t="shared" si="8"/>
        <v/>
      </c>
      <c r="DA36" s="13" t="str">
        <f t="shared" si="9"/>
        <v/>
      </c>
      <c r="DB36" s="13" t="str">
        <f t="shared" si="10"/>
        <v/>
      </c>
      <c r="DC36" s="13" t="str">
        <f t="shared" si="11"/>
        <v/>
      </c>
      <c r="DD36" s="13" t="str">
        <f t="shared" si="12"/>
        <v/>
      </c>
      <c r="DE36" s="13" t="str">
        <f t="shared" si="13"/>
        <v/>
      </c>
      <c r="DF36" s="13" t="str">
        <f t="shared" si="14"/>
        <v/>
      </c>
      <c r="DG36" s="13" t="str">
        <f t="shared" si="15"/>
        <v/>
      </c>
      <c r="DH36" s="13" t="str">
        <f t="shared" si="16"/>
        <v/>
      </c>
      <c r="DI36" s="13" t="str">
        <f t="shared" si="17"/>
        <v/>
      </c>
      <c r="DJ36" s="13" t="str">
        <f t="shared" si="18"/>
        <v/>
      </c>
      <c r="DK36" s="13" t="str">
        <f t="shared" si="19"/>
        <v/>
      </c>
      <c r="DL36" s="13" t="str">
        <f t="shared" si="20"/>
        <v/>
      </c>
      <c r="DM36" s="13" t="str">
        <f t="shared" si="21"/>
        <v/>
      </c>
      <c r="DN36" s="13" t="str">
        <f t="shared" si="22"/>
        <v>Lyrtorsk</v>
      </c>
      <c r="DO36" s="13" t="str">
        <f t="shared" si="23"/>
        <v>Makrill</v>
      </c>
      <c r="DP36" s="13" t="str">
        <f t="shared" si="24"/>
        <v/>
      </c>
      <c r="DQ36" s="13" t="str">
        <f t="shared" si="25"/>
        <v/>
      </c>
      <c r="DR36" s="13" t="str">
        <f t="shared" si="26"/>
        <v/>
      </c>
      <c r="DS36" s="13" t="str">
        <f t="shared" si="27"/>
        <v/>
      </c>
      <c r="DT36" s="13" t="str">
        <f t="shared" si="28"/>
        <v/>
      </c>
      <c r="DU36" s="13" t="str">
        <f t="shared" si="29"/>
        <v/>
      </c>
      <c r="DV36" s="13" t="str">
        <f t="shared" si="30"/>
        <v/>
      </c>
      <c r="DW36" s="13" t="str">
        <f t="shared" si="31"/>
        <v/>
      </c>
      <c r="DX36" s="13" t="str">
        <f t="shared" si="32"/>
        <v/>
      </c>
      <c r="DY36" s="13" t="str">
        <f t="shared" si="33"/>
        <v/>
      </c>
      <c r="DZ36" s="13" t="str">
        <f t="shared" si="34"/>
        <v/>
      </c>
      <c r="EA36" s="13" t="str">
        <f t="shared" si="35"/>
        <v/>
      </c>
      <c r="EB36" s="13" t="str">
        <f t="shared" si="36"/>
        <v/>
      </c>
      <c r="EC36" s="13" t="str">
        <f t="shared" si="37"/>
        <v/>
      </c>
      <c r="ED36" s="13" t="str">
        <f t="shared" si="38"/>
        <v/>
      </c>
      <c r="EE36" s="13" t="str">
        <f t="shared" si="39"/>
        <v/>
      </c>
      <c r="EF36" s="13" t="str">
        <f t="shared" si="40"/>
        <v>Torsk</v>
      </c>
      <c r="EG36" s="13" t="str">
        <f t="shared" si="41"/>
        <v/>
      </c>
      <c r="EH36" s="13" t="str">
        <f t="shared" si="42"/>
        <v/>
      </c>
      <c r="EI36" s="13" t="str">
        <f t="shared" si="43"/>
        <v/>
      </c>
      <c r="EJ36" s="13" t="str">
        <f t="shared" si="44"/>
        <v/>
      </c>
      <c r="EK36" s="13"/>
      <c r="EL36" s="82" t="str">
        <f t="shared" si="46"/>
        <v>LyrtorskMakrillTorsk</v>
      </c>
    </row>
    <row r="37" spans="1:142" x14ac:dyDescent="0.25">
      <c r="A37" s="267" t="s">
        <v>622</v>
      </c>
      <c r="B37" s="267" t="s">
        <v>505</v>
      </c>
      <c r="C37" s="301" t="s">
        <v>165</v>
      </c>
      <c r="D37" s="211">
        <v>29</v>
      </c>
      <c r="E37" s="359">
        <f t="shared" si="45"/>
        <v>0</v>
      </c>
      <c r="F37" s="359">
        <f t="shared" si="50"/>
        <v>0</v>
      </c>
      <c r="G37" s="359">
        <f t="shared" si="51"/>
        <v>0</v>
      </c>
      <c r="H37" s="359">
        <f t="shared" si="52"/>
        <v>3.052</v>
      </c>
      <c r="I37" s="359">
        <f t="shared" si="53"/>
        <v>0</v>
      </c>
      <c r="J37" s="359">
        <f t="shared" si="54"/>
        <v>0</v>
      </c>
      <c r="K37" s="359">
        <f t="shared" si="55"/>
        <v>0</v>
      </c>
      <c r="L37" s="359">
        <f t="shared" si="56"/>
        <v>0</v>
      </c>
      <c r="M37" s="359">
        <f t="shared" si="57"/>
        <v>0</v>
      </c>
      <c r="N37" s="359">
        <f t="shared" si="58"/>
        <v>1.2999999999999999E-2</v>
      </c>
      <c r="O37" s="359">
        <f t="shared" si="59"/>
        <v>0</v>
      </c>
      <c r="P37" s="359">
        <f t="shared" si="60"/>
        <v>0</v>
      </c>
      <c r="Q37" s="359">
        <f t="shared" si="61"/>
        <v>0</v>
      </c>
      <c r="R37" s="359">
        <f t="shared" si="62"/>
        <v>0</v>
      </c>
      <c r="S37" s="359">
        <f t="shared" si="63"/>
        <v>0</v>
      </c>
      <c r="T37" s="359">
        <f t="shared" si="64"/>
        <v>0.13900000000000001</v>
      </c>
      <c r="U37" s="359">
        <f t="shared" si="65"/>
        <v>6.0000000000000001E-3</v>
      </c>
      <c r="V37" s="359">
        <f t="shared" si="66"/>
        <v>0</v>
      </c>
      <c r="W37" s="359">
        <f t="shared" si="67"/>
        <v>0</v>
      </c>
      <c r="X37" s="359">
        <f t="shared" si="68"/>
        <v>2.39</v>
      </c>
      <c r="Y37" s="359">
        <f t="shared" si="69"/>
        <v>0</v>
      </c>
      <c r="Z37" s="359">
        <f t="shared" si="70"/>
        <v>0.33900000000000002</v>
      </c>
      <c r="AA37" s="359">
        <f t="shared" si="71"/>
        <v>0</v>
      </c>
      <c r="AB37" s="359">
        <f t="shared" si="72"/>
        <v>0</v>
      </c>
      <c r="AC37" s="359">
        <f t="shared" si="73"/>
        <v>0</v>
      </c>
      <c r="AD37" s="359">
        <f t="shared" si="74"/>
        <v>3.7290000000000001</v>
      </c>
      <c r="AE37" s="359">
        <f t="shared" si="75"/>
        <v>0</v>
      </c>
      <c r="AF37" s="359">
        <f t="shared" si="76"/>
        <v>8.7279999999999998</v>
      </c>
      <c r="AG37" s="359">
        <f t="shared" si="77"/>
        <v>0</v>
      </c>
      <c r="AH37" s="359">
        <f t="shared" si="78"/>
        <v>3.577</v>
      </c>
      <c r="AI37" s="359">
        <f t="shared" si="79"/>
        <v>0</v>
      </c>
      <c r="AJ37" s="359">
        <f t="shared" si="80"/>
        <v>0</v>
      </c>
      <c r="AK37" s="359">
        <f t="shared" si="81"/>
        <v>0</v>
      </c>
      <c r="AL37" s="359">
        <f t="shared" si="82"/>
        <v>6.4000000000000001E-2</v>
      </c>
      <c r="AM37" s="359">
        <f t="shared" si="83"/>
        <v>0</v>
      </c>
      <c r="AN37" s="359">
        <f t="shared" si="84"/>
        <v>0</v>
      </c>
      <c r="AO37" s="359">
        <f t="shared" si="85"/>
        <v>2.58</v>
      </c>
      <c r="AP37" s="359">
        <f t="shared" si="86"/>
        <v>1.2470000000000001</v>
      </c>
      <c r="AQ37" s="359">
        <f t="shared" si="87"/>
        <v>0</v>
      </c>
      <c r="AR37" s="359">
        <f t="shared" si="88"/>
        <v>1.0389999999999999</v>
      </c>
      <c r="AS37" s="359">
        <f t="shared" si="89"/>
        <v>0</v>
      </c>
      <c r="AT37" s="359">
        <f t="shared" si="47"/>
        <v>0</v>
      </c>
      <c r="AU37" s="359">
        <f t="shared" si="48"/>
        <v>3.3570000000000002</v>
      </c>
      <c r="AV37" s="359">
        <f t="shared" si="49"/>
        <v>0</v>
      </c>
      <c r="AW37" s="76"/>
      <c r="AX37" s="211">
        <v>29</v>
      </c>
      <c r="AY37" s="260">
        <v>0</v>
      </c>
      <c r="AZ37" s="260">
        <v>0</v>
      </c>
      <c r="BA37" s="260">
        <v>0</v>
      </c>
      <c r="BB37" s="260">
        <v>3052</v>
      </c>
      <c r="BC37" s="260">
        <v>0</v>
      </c>
      <c r="BD37" s="260">
        <v>0</v>
      </c>
      <c r="BE37" s="260">
        <v>0</v>
      </c>
      <c r="BF37" s="260">
        <v>0</v>
      </c>
      <c r="BG37" s="260">
        <v>0</v>
      </c>
      <c r="BH37" s="260">
        <v>13</v>
      </c>
      <c r="BI37" s="260">
        <v>0</v>
      </c>
      <c r="BJ37" s="260">
        <v>0</v>
      </c>
      <c r="BK37" s="260">
        <v>0</v>
      </c>
      <c r="BL37" s="260">
        <v>0</v>
      </c>
      <c r="BM37" s="260">
        <v>0</v>
      </c>
      <c r="BN37" s="260">
        <v>139</v>
      </c>
      <c r="BO37" s="260">
        <v>6</v>
      </c>
      <c r="BP37" s="260">
        <v>0</v>
      </c>
      <c r="BQ37" s="260">
        <v>0</v>
      </c>
      <c r="BR37" s="260">
        <v>2390</v>
      </c>
      <c r="BS37" s="260">
        <v>0</v>
      </c>
      <c r="BT37" s="260">
        <v>339</v>
      </c>
      <c r="BU37" s="260">
        <v>0</v>
      </c>
      <c r="BV37" s="260">
        <v>0</v>
      </c>
      <c r="BW37" s="260">
        <v>0</v>
      </c>
      <c r="BX37" s="260">
        <v>3729</v>
      </c>
      <c r="BY37" s="260">
        <v>0</v>
      </c>
      <c r="BZ37" s="260">
        <v>8728</v>
      </c>
      <c r="CA37" s="260">
        <v>0</v>
      </c>
      <c r="CB37" s="260">
        <v>3577</v>
      </c>
      <c r="CC37" s="260">
        <v>0</v>
      </c>
      <c r="CD37" s="260">
        <v>0</v>
      </c>
      <c r="CE37" s="260">
        <v>0</v>
      </c>
      <c r="CF37" s="260">
        <v>64</v>
      </c>
      <c r="CG37" s="260">
        <v>0</v>
      </c>
      <c r="CH37" s="260">
        <v>0</v>
      </c>
      <c r="CI37" s="260">
        <v>2580</v>
      </c>
      <c r="CJ37" s="260">
        <v>1247</v>
      </c>
      <c r="CK37" s="260">
        <v>0</v>
      </c>
      <c r="CL37" s="260">
        <v>1039</v>
      </c>
      <c r="CM37" s="260">
        <v>0</v>
      </c>
      <c r="CN37" s="42">
        <v>0</v>
      </c>
      <c r="CO37" s="42">
        <v>3357</v>
      </c>
      <c r="CP37" s="42">
        <v>0</v>
      </c>
      <c r="CR37" s="13">
        <v>29</v>
      </c>
      <c r="CS37" s="13" t="str">
        <f t="shared" si="1"/>
        <v/>
      </c>
      <c r="CT37" s="13" t="str">
        <f t="shared" si="2"/>
        <v/>
      </c>
      <c r="CU37" s="13" t="str">
        <f t="shared" si="3"/>
        <v/>
      </c>
      <c r="CV37" s="13" t="str">
        <f t="shared" si="4"/>
        <v>Bergtunga</v>
      </c>
      <c r="CW37" s="13" t="str">
        <f t="shared" si="5"/>
        <v/>
      </c>
      <c r="CX37" s="13" t="str">
        <f t="shared" si="6"/>
        <v/>
      </c>
      <c r="CY37" s="13" t="str">
        <f t="shared" si="7"/>
        <v/>
      </c>
      <c r="CZ37" s="13" t="str">
        <f t="shared" si="8"/>
        <v/>
      </c>
      <c r="DA37" s="13" t="str">
        <f t="shared" si="9"/>
        <v/>
      </c>
      <c r="DB37" s="13" t="str">
        <f t="shared" si="10"/>
        <v>Grasej</v>
      </c>
      <c r="DC37" s="13" t="str">
        <f t="shared" si="11"/>
        <v/>
      </c>
      <c r="DD37" s="13" t="str">
        <f t="shared" si="12"/>
        <v/>
      </c>
      <c r="DE37" s="13" t="str">
        <f t="shared" si="13"/>
        <v/>
      </c>
      <c r="DF37" s="13" t="str">
        <f t="shared" si="14"/>
        <v/>
      </c>
      <c r="DG37" s="13" t="str">
        <f t="shared" si="15"/>
        <v/>
      </c>
      <c r="DH37" s="13" t="str">
        <f t="shared" si="16"/>
        <v>Krabbtaska</v>
      </c>
      <c r="DI37" s="13" t="str">
        <f t="shared" si="17"/>
        <v>Kummel</v>
      </c>
      <c r="DJ37" s="13" t="str">
        <f t="shared" si="18"/>
        <v/>
      </c>
      <c r="DK37" s="13" t="str">
        <f t="shared" si="19"/>
        <v/>
      </c>
      <c r="DL37" s="13" t="str">
        <f t="shared" si="20"/>
        <v>Lax</v>
      </c>
      <c r="DM37" s="13" t="str">
        <f t="shared" si="21"/>
        <v/>
      </c>
      <c r="DN37" s="13" t="str">
        <f t="shared" si="22"/>
        <v>Lyrtorsk</v>
      </c>
      <c r="DO37" s="13" t="str">
        <f t="shared" si="23"/>
        <v/>
      </c>
      <c r="DP37" s="13" t="str">
        <f t="shared" si="24"/>
        <v/>
      </c>
      <c r="DQ37" s="13" t="str">
        <f t="shared" si="25"/>
        <v/>
      </c>
      <c r="DR37" s="13" t="str">
        <f t="shared" si="26"/>
        <v>Piggvar</v>
      </c>
      <c r="DS37" s="13" t="str">
        <f t="shared" si="27"/>
        <v/>
      </c>
      <c r="DT37" s="13" t="str">
        <f t="shared" si="28"/>
        <v>Rodspotta</v>
      </c>
      <c r="DU37" s="13" t="str">
        <f t="shared" si="29"/>
        <v/>
      </c>
      <c r="DV37" s="13" t="str">
        <f t="shared" si="30"/>
        <v>Sandskadda</v>
      </c>
      <c r="DW37" s="13" t="str">
        <f t="shared" si="31"/>
        <v/>
      </c>
      <c r="DX37" s="13" t="str">
        <f t="shared" si="32"/>
        <v/>
      </c>
      <c r="DY37" s="13" t="str">
        <f t="shared" si="33"/>
        <v/>
      </c>
      <c r="DZ37" s="13" t="str">
        <f t="shared" si="34"/>
        <v>Sjurygg</v>
      </c>
      <c r="EA37" s="13" t="str">
        <f t="shared" si="35"/>
        <v/>
      </c>
      <c r="EB37" s="13" t="str">
        <f t="shared" si="36"/>
        <v/>
      </c>
      <c r="EC37" s="13" t="str">
        <f t="shared" si="37"/>
        <v>Skrubbskadda</v>
      </c>
      <c r="ED37" s="13" t="str">
        <f t="shared" si="38"/>
        <v>Slatvar</v>
      </c>
      <c r="EE37" s="13" t="str">
        <f t="shared" si="39"/>
        <v/>
      </c>
      <c r="EF37" s="13" t="str">
        <f t="shared" si="40"/>
        <v>Torsk</v>
      </c>
      <c r="EG37" s="13" t="str">
        <f t="shared" si="41"/>
        <v/>
      </c>
      <c r="EH37" s="13" t="str">
        <f t="shared" si="42"/>
        <v/>
      </c>
      <c r="EI37" s="13" t="str">
        <f t="shared" si="43"/>
        <v>aktaTunga</v>
      </c>
      <c r="EJ37" s="13" t="str">
        <f t="shared" si="44"/>
        <v/>
      </c>
      <c r="EK37" s="13"/>
      <c r="EL37" s="82" t="str">
        <f t="shared" si="46"/>
        <v>BergtungaGrasejKrabbtaskaKummelLaxLyrtorskPiggvarRodspottaSandskaddaSjuryggSkrubbskaddaSlatvarTorskaktaTunga</v>
      </c>
    </row>
    <row r="38" spans="1:142" x14ac:dyDescent="0.25">
      <c r="A38" s="267" t="s">
        <v>622</v>
      </c>
      <c r="B38" s="267" t="s">
        <v>506</v>
      </c>
      <c r="C38" s="301" t="s">
        <v>165</v>
      </c>
      <c r="D38" s="211">
        <v>30</v>
      </c>
      <c r="E38" s="359">
        <f t="shared" si="45"/>
        <v>0</v>
      </c>
      <c r="F38" s="359">
        <f t="shared" si="50"/>
        <v>0</v>
      </c>
      <c r="G38" s="359">
        <f t="shared" si="51"/>
        <v>0</v>
      </c>
      <c r="H38" s="359">
        <f t="shared" si="52"/>
        <v>0</v>
      </c>
      <c r="I38" s="359">
        <f t="shared" si="53"/>
        <v>0</v>
      </c>
      <c r="J38" s="359">
        <f t="shared" si="54"/>
        <v>0</v>
      </c>
      <c r="K38" s="359">
        <f t="shared" si="55"/>
        <v>0</v>
      </c>
      <c r="L38" s="359">
        <f t="shared" si="56"/>
        <v>0</v>
      </c>
      <c r="M38" s="359">
        <f t="shared" si="57"/>
        <v>0</v>
      </c>
      <c r="N38" s="359">
        <f t="shared" si="58"/>
        <v>0</v>
      </c>
      <c r="O38" s="359">
        <f t="shared" si="59"/>
        <v>0</v>
      </c>
      <c r="P38" s="359">
        <f t="shared" si="60"/>
        <v>0</v>
      </c>
      <c r="Q38" s="359">
        <f t="shared" si="61"/>
        <v>0</v>
      </c>
      <c r="R38" s="359">
        <f t="shared" si="62"/>
        <v>0</v>
      </c>
      <c r="S38" s="359">
        <f t="shared" si="63"/>
        <v>0</v>
      </c>
      <c r="T38" s="359">
        <f t="shared" si="64"/>
        <v>8.7690000000000001</v>
      </c>
      <c r="U38" s="359">
        <f t="shared" si="65"/>
        <v>0</v>
      </c>
      <c r="V38" s="359">
        <f t="shared" si="66"/>
        <v>0</v>
      </c>
      <c r="W38" s="359">
        <f t="shared" si="67"/>
        <v>0</v>
      </c>
      <c r="X38" s="359">
        <f t="shared" si="68"/>
        <v>0</v>
      </c>
      <c r="Y38" s="359">
        <f t="shared" si="69"/>
        <v>0</v>
      </c>
      <c r="Z38" s="359">
        <f t="shared" si="70"/>
        <v>0</v>
      </c>
      <c r="AA38" s="359">
        <f t="shared" si="71"/>
        <v>0</v>
      </c>
      <c r="AB38" s="359">
        <f t="shared" si="72"/>
        <v>0</v>
      </c>
      <c r="AC38" s="359">
        <f t="shared" si="73"/>
        <v>0</v>
      </c>
      <c r="AD38" s="359">
        <f t="shared" si="74"/>
        <v>0</v>
      </c>
      <c r="AE38" s="359">
        <f t="shared" si="75"/>
        <v>0</v>
      </c>
      <c r="AF38" s="359">
        <f t="shared" si="76"/>
        <v>0</v>
      </c>
      <c r="AG38" s="359">
        <f t="shared" si="77"/>
        <v>0</v>
      </c>
      <c r="AH38" s="359">
        <f t="shared" si="78"/>
        <v>0</v>
      </c>
      <c r="AI38" s="359">
        <f t="shared" si="79"/>
        <v>0</v>
      </c>
      <c r="AJ38" s="359">
        <f t="shared" si="80"/>
        <v>0</v>
      </c>
      <c r="AK38" s="359">
        <f t="shared" si="81"/>
        <v>0</v>
      </c>
      <c r="AL38" s="359">
        <f t="shared" si="82"/>
        <v>0</v>
      </c>
      <c r="AM38" s="359">
        <f t="shared" si="83"/>
        <v>0</v>
      </c>
      <c r="AN38" s="359">
        <f t="shared" si="84"/>
        <v>0</v>
      </c>
      <c r="AO38" s="359">
        <f t="shared" si="85"/>
        <v>0</v>
      </c>
      <c r="AP38" s="359">
        <f t="shared" si="86"/>
        <v>0</v>
      </c>
      <c r="AQ38" s="359">
        <f t="shared" si="87"/>
        <v>0</v>
      </c>
      <c r="AR38" s="359">
        <f t="shared" si="88"/>
        <v>0</v>
      </c>
      <c r="AS38" s="359">
        <f t="shared" si="89"/>
        <v>0</v>
      </c>
      <c r="AT38" s="359">
        <f t="shared" si="47"/>
        <v>0</v>
      </c>
      <c r="AU38" s="359">
        <f t="shared" si="48"/>
        <v>0</v>
      </c>
      <c r="AV38" s="359">
        <f t="shared" si="49"/>
        <v>0</v>
      </c>
      <c r="AW38" s="76"/>
      <c r="AX38" s="211">
        <v>30</v>
      </c>
      <c r="AY38" s="260">
        <v>0</v>
      </c>
      <c r="AZ38" s="260">
        <v>0</v>
      </c>
      <c r="BA38" s="260">
        <v>0</v>
      </c>
      <c r="BB38" s="260">
        <v>0</v>
      </c>
      <c r="BC38" s="260">
        <v>0</v>
      </c>
      <c r="BD38" s="260">
        <v>0</v>
      </c>
      <c r="BE38" s="260">
        <v>0</v>
      </c>
      <c r="BF38" s="260">
        <v>0</v>
      </c>
      <c r="BG38" s="260">
        <v>0</v>
      </c>
      <c r="BH38" s="260">
        <v>0</v>
      </c>
      <c r="BI38" s="260">
        <v>0</v>
      </c>
      <c r="BJ38" s="260">
        <v>0</v>
      </c>
      <c r="BK38" s="260">
        <v>0</v>
      </c>
      <c r="BL38" s="260">
        <v>0</v>
      </c>
      <c r="BM38" s="260">
        <v>0</v>
      </c>
      <c r="BN38" s="260">
        <v>8769</v>
      </c>
      <c r="BO38" s="260">
        <v>0</v>
      </c>
      <c r="BP38" s="260">
        <v>0</v>
      </c>
      <c r="BQ38" s="260">
        <v>0</v>
      </c>
      <c r="BR38" s="260">
        <v>0</v>
      </c>
      <c r="BS38" s="260">
        <v>0</v>
      </c>
      <c r="BT38" s="260">
        <v>0</v>
      </c>
      <c r="BU38" s="260">
        <v>0</v>
      </c>
      <c r="BV38" s="260">
        <v>0</v>
      </c>
      <c r="BW38" s="260">
        <v>0</v>
      </c>
      <c r="BX38" s="260">
        <v>0</v>
      </c>
      <c r="BY38" s="260">
        <v>0</v>
      </c>
      <c r="BZ38" s="260">
        <v>0</v>
      </c>
      <c r="CA38" s="260">
        <v>0</v>
      </c>
      <c r="CB38" s="260">
        <v>0</v>
      </c>
      <c r="CC38" s="260">
        <v>0</v>
      </c>
      <c r="CD38" s="260">
        <v>0</v>
      </c>
      <c r="CE38" s="260">
        <v>0</v>
      </c>
      <c r="CF38" s="260">
        <v>0</v>
      </c>
      <c r="CG38" s="260">
        <v>0</v>
      </c>
      <c r="CH38" s="260">
        <v>0</v>
      </c>
      <c r="CI38" s="260">
        <v>0</v>
      </c>
      <c r="CJ38" s="260">
        <v>0</v>
      </c>
      <c r="CK38" s="260">
        <v>0</v>
      </c>
      <c r="CL38" s="260">
        <v>0</v>
      </c>
      <c r="CM38" s="260">
        <v>0</v>
      </c>
      <c r="CN38" s="42">
        <v>0</v>
      </c>
      <c r="CO38" s="42">
        <v>0</v>
      </c>
      <c r="CP38" s="42">
        <v>0</v>
      </c>
      <c r="CR38" s="13">
        <v>30</v>
      </c>
      <c r="CS38" s="13" t="str">
        <f t="shared" si="1"/>
        <v/>
      </c>
      <c r="CT38" s="13" t="str">
        <f t="shared" si="2"/>
        <v/>
      </c>
      <c r="CU38" s="13" t="str">
        <f t="shared" si="3"/>
        <v/>
      </c>
      <c r="CV38" s="13" t="str">
        <f t="shared" si="4"/>
        <v/>
      </c>
      <c r="CW38" s="13" t="str">
        <f t="shared" si="5"/>
        <v/>
      </c>
      <c r="CX38" s="13" t="str">
        <f t="shared" si="6"/>
        <v/>
      </c>
      <c r="CY38" s="13" t="str">
        <f t="shared" si="7"/>
        <v/>
      </c>
      <c r="CZ38" s="13" t="str">
        <f t="shared" si="8"/>
        <v/>
      </c>
      <c r="DA38" s="13" t="str">
        <f t="shared" si="9"/>
        <v/>
      </c>
      <c r="DB38" s="13" t="str">
        <f t="shared" si="10"/>
        <v/>
      </c>
      <c r="DC38" s="13" t="str">
        <f t="shared" si="11"/>
        <v/>
      </c>
      <c r="DD38" s="13" t="str">
        <f t="shared" si="12"/>
        <v/>
      </c>
      <c r="DE38" s="13" t="str">
        <f t="shared" si="13"/>
        <v/>
      </c>
      <c r="DF38" s="13" t="str">
        <f t="shared" si="14"/>
        <v/>
      </c>
      <c r="DG38" s="13" t="str">
        <f t="shared" si="15"/>
        <v/>
      </c>
      <c r="DH38" s="13" t="str">
        <f t="shared" si="16"/>
        <v>Krabbtaska</v>
      </c>
      <c r="DI38" s="13" t="str">
        <f t="shared" si="17"/>
        <v/>
      </c>
      <c r="DJ38" s="13" t="str">
        <f t="shared" si="18"/>
        <v/>
      </c>
      <c r="DK38" s="13" t="str">
        <f t="shared" si="19"/>
        <v/>
      </c>
      <c r="DL38" s="13" t="str">
        <f t="shared" si="20"/>
        <v/>
      </c>
      <c r="DM38" s="13" t="str">
        <f t="shared" si="21"/>
        <v/>
      </c>
      <c r="DN38" s="13" t="str">
        <f t="shared" si="22"/>
        <v/>
      </c>
      <c r="DO38" s="13" t="str">
        <f t="shared" si="23"/>
        <v/>
      </c>
      <c r="DP38" s="13" t="str">
        <f t="shared" si="24"/>
        <v/>
      </c>
      <c r="DQ38" s="13" t="str">
        <f t="shared" si="25"/>
        <v/>
      </c>
      <c r="DR38" s="13" t="str">
        <f t="shared" si="26"/>
        <v/>
      </c>
      <c r="DS38" s="13" t="str">
        <f t="shared" si="27"/>
        <v/>
      </c>
      <c r="DT38" s="13" t="str">
        <f t="shared" si="28"/>
        <v/>
      </c>
      <c r="DU38" s="13" t="str">
        <f t="shared" si="29"/>
        <v/>
      </c>
      <c r="DV38" s="13" t="str">
        <f t="shared" si="30"/>
        <v/>
      </c>
      <c r="DW38" s="13" t="str">
        <f t="shared" si="31"/>
        <v/>
      </c>
      <c r="DX38" s="13" t="str">
        <f t="shared" si="32"/>
        <v/>
      </c>
      <c r="DY38" s="13" t="str">
        <f t="shared" si="33"/>
        <v/>
      </c>
      <c r="DZ38" s="13" t="str">
        <f t="shared" si="34"/>
        <v/>
      </c>
      <c r="EA38" s="13" t="str">
        <f t="shared" si="35"/>
        <v/>
      </c>
      <c r="EB38" s="13" t="str">
        <f t="shared" si="36"/>
        <v/>
      </c>
      <c r="EC38" s="13" t="str">
        <f t="shared" si="37"/>
        <v/>
      </c>
      <c r="ED38" s="13" t="str">
        <f t="shared" si="38"/>
        <v/>
      </c>
      <c r="EE38" s="13" t="str">
        <f t="shared" si="39"/>
        <v/>
      </c>
      <c r="EF38" s="13" t="str">
        <f t="shared" si="40"/>
        <v/>
      </c>
      <c r="EG38" s="13" t="str">
        <f t="shared" si="41"/>
        <v/>
      </c>
      <c r="EH38" s="13" t="str">
        <f t="shared" si="42"/>
        <v/>
      </c>
      <c r="EI38" s="13" t="str">
        <f t="shared" si="43"/>
        <v/>
      </c>
      <c r="EJ38" s="13" t="str">
        <f t="shared" si="44"/>
        <v/>
      </c>
      <c r="EK38" s="13"/>
      <c r="EL38" s="82" t="str">
        <f t="shared" si="46"/>
        <v>Krabbtaska</v>
      </c>
    </row>
    <row r="39" spans="1:142" x14ac:dyDescent="0.25">
      <c r="A39" s="267" t="s">
        <v>622</v>
      </c>
      <c r="B39" s="267" t="s">
        <v>507</v>
      </c>
      <c r="C39" s="301" t="s">
        <v>165</v>
      </c>
      <c r="D39" s="211">
        <v>31</v>
      </c>
      <c r="E39" s="359">
        <f t="shared" si="45"/>
        <v>0</v>
      </c>
      <c r="F39" s="359">
        <f t="shared" si="50"/>
        <v>0</v>
      </c>
      <c r="G39" s="359">
        <f t="shared" si="51"/>
        <v>0</v>
      </c>
      <c r="H39" s="359">
        <f t="shared" si="52"/>
        <v>0</v>
      </c>
      <c r="I39" s="359">
        <f t="shared" si="53"/>
        <v>0</v>
      </c>
      <c r="J39" s="359">
        <f t="shared" si="54"/>
        <v>0</v>
      </c>
      <c r="K39" s="359">
        <f t="shared" si="55"/>
        <v>0</v>
      </c>
      <c r="L39" s="359">
        <f t="shared" si="56"/>
        <v>0</v>
      </c>
      <c r="M39" s="359">
        <f t="shared" si="57"/>
        <v>0</v>
      </c>
      <c r="N39" s="359">
        <f t="shared" si="58"/>
        <v>0</v>
      </c>
      <c r="O39" s="359">
        <f t="shared" si="59"/>
        <v>0</v>
      </c>
      <c r="P39" s="359">
        <f t="shared" si="60"/>
        <v>0</v>
      </c>
      <c r="Q39" s="359">
        <f t="shared" si="61"/>
        <v>0</v>
      </c>
      <c r="R39" s="359">
        <f t="shared" si="62"/>
        <v>0</v>
      </c>
      <c r="S39" s="359">
        <f t="shared" si="63"/>
        <v>0</v>
      </c>
      <c r="T39" s="359">
        <f t="shared" si="64"/>
        <v>1.0129999999999999</v>
      </c>
      <c r="U39" s="359">
        <f t="shared" si="65"/>
        <v>0</v>
      </c>
      <c r="V39" s="359">
        <f t="shared" si="66"/>
        <v>0</v>
      </c>
      <c r="W39" s="359">
        <f t="shared" si="67"/>
        <v>0</v>
      </c>
      <c r="X39" s="359">
        <f t="shared" si="68"/>
        <v>0</v>
      </c>
      <c r="Y39" s="359">
        <f t="shared" si="69"/>
        <v>0</v>
      </c>
      <c r="Z39" s="359">
        <f t="shared" si="70"/>
        <v>0</v>
      </c>
      <c r="AA39" s="359">
        <f t="shared" si="71"/>
        <v>0</v>
      </c>
      <c r="AB39" s="359">
        <f t="shared" si="72"/>
        <v>0</v>
      </c>
      <c r="AC39" s="359">
        <f t="shared" si="73"/>
        <v>0</v>
      </c>
      <c r="AD39" s="359">
        <f t="shared" si="74"/>
        <v>0</v>
      </c>
      <c r="AE39" s="359">
        <f t="shared" si="75"/>
        <v>0</v>
      </c>
      <c r="AF39" s="359">
        <f t="shared" si="76"/>
        <v>0</v>
      </c>
      <c r="AG39" s="359">
        <f t="shared" si="77"/>
        <v>0</v>
      </c>
      <c r="AH39" s="359">
        <f t="shared" si="78"/>
        <v>0</v>
      </c>
      <c r="AI39" s="359">
        <f t="shared" si="79"/>
        <v>0</v>
      </c>
      <c r="AJ39" s="359">
        <f t="shared" si="80"/>
        <v>0</v>
      </c>
      <c r="AK39" s="359">
        <f t="shared" si="81"/>
        <v>0</v>
      </c>
      <c r="AL39" s="359">
        <f t="shared" si="82"/>
        <v>0</v>
      </c>
      <c r="AM39" s="359">
        <f t="shared" si="83"/>
        <v>0</v>
      </c>
      <c r="AN39" s="359">
        <f t="shared" si="84"/>
        <v>0</v>
      </c>
      <c r="AO39" s="359">
        <f t="shared" si="85"/>
        <v>0</v>
      </c>
      <c r="AP39" s="359">
        <f t="shared" si="86"/>
        <v>0</v>
      </c>
      <c r="AQ39" s="359">
        <f t="shared" si="87"/>
        <v>0</v>
      </c>
      <c r="AR39" s="359">
        <f t="shared" si="88"/>
        <v>0</v>
      </c>
      <c r="AS39" s="359">
        <f t="shared" si="89"/>
        <v>0</v>
      </c>
      <c r="AT39" s="359">
        <f t="shared" si="47"/>
        <v>0</v>
      </c>
      <c r="AU39" s="359">
        <f t="shared" si="48"/>
        <v>0</v>
      </c>
      <c r="AV39" s="359">
        <f t="shared" si="49"/>
        <v>0</v>
      </c>
      <c r="AW39" s="76"/>
      <c r="AX39" s="211">
        <v>31</v>
      </c>
      <c r="AY39" s="260">
        <v>0</v>
      </c>
      <c r="AZ39" s="260">
        <v>0</v>
      </c>
      <c r="BA39" s="260">
        <v>0</v>
      </c>
      <c r="BB39" s="260">
        <v>0</v>
      </c>
      <c r="BC39" s="260">
        <v>0</v>
      </c>
      <c r="BD39" s="260">
        <v>0</v>
      </c>
      <c r="BE39" s="260">
        <v>0</v>
      </c>
      <c r="BF39" s="260">
        <v>0</v>
      </c>
      <c r="BG39" s="260">
        <v>0</v>
      </c>
      <c r="BH39" s="260">
        <v>0</v>
      </c>
      <c r="BI39" s="260">
        <v>0</v>
      </c>
      <c r="BJ39" s="260">
        <v>0</v>
      </c>
      <c r="BK39" s="260">
        <v>0</v>
      </c>
      <c r="BL39" s="260">
        <v>0</v>
      </c>
      <c r="BM39" s="260">
        <v>0</v>
      </c>
      <c r="BN39" s="260">
        <v>1013</v>
      </c>
      <c r="BO39" s="260">
        <v>0</v>
      </c>
      <c r="BP39" s="260">
        <v>0</v>
      </c>
      <c r="BQ39" s="260">
        <v>0</v>
      </c>
      <c r="BR39" s="260">
        <v>0</v>
      </c>
      <c r="BS39" s="260">
        <v>0</v>
      </c>
      <c r="BT39" s="260">
        <v>0</v>
      </c>
      <c r="BU39" s="260">
        <v>0</v>
      </c>
      <c r="BV39" s="260">
        <v>0</v>
      </c>
      <c r="BW39" s="260">
        <v>0</v>
      </c>
      <c r="BX39" s="260">
        <v>0</v>
      </c>
      <c r="BY39" s="260">
        <v>0</v>
      </c>
      <c r="BZ39" s="260">
        <v>0</v>
      </c>
      <c r="CA39" s="260">
        <v>0</v>
      </c>
      <c r="CB39" s="260">
        <v>0</v>
      </c>
      <c r="CC39" s="260">
        <v>0</v>
      </c>
      <c r="CD39" s="260">
        <v>0</v>
      </c>
      <c r="CE39" s="260">
        <v>0</v>
      </c>
      <c r="CF39" s="260">
        <v>0</v>
      </c>
      <c r="CG39" s="260">
        <v>0</v>
      </c>
      <c r="CH39" s="260">
        <v>0</v>
      </c>
      <c r="CI39" s="260">
        <v>0</v>
      </c>
      <c r="CJ39" s="260">
        <v>0</v>
      </c>
      <c r="CK39" s="260">
        <v>0</v>
      </c>
      <c r="CL39" s="260">
        <v>0</v>
      </c>
      <c r="CM39" s="260">
        <v>0</v>
      </c>
      <c r="CN39" s="42">
        <v>0</v>
      </c>
      <c r="CO39" s="42">
        <v>0</v>
      </c>
      <c r="CP39" s="42">
        <v>0</v>
      </c>
      <c r="CR39" s="13">
        <v>31</v>
      </c>
      <c r="CS39" s="13" t="str">
        <f t="shared" si="1"/>
        <v/>
      </c>
      <c r="CT39" s="13" t="str">
        <f t="shared" si="2"/>
        <v/>
      </c>
      <c r="CU39" s="13" t="str">
        <f t="shared" si="3"/>
        <v/>
      </c>
      <c r="CV39" s="13" t="str">
        <f t="shared" si="4"/>
        <v/>
      </c>
      <c r="CW39" s="13" t="str">
        <f t="shared" si="5"/>
        <v/>
      </c>
      <c r="CX39" s="13" t="str">
        <f t="shared" si="6"/>
        <v/>
      </c>
      <c r="CY39" s="13" t="str">
        <f t="shared" si="7"/>
        <v/>
      </c>
      <c r="CZ39" s="13" t="str">
        <f t="shared" si="8"/>
        <v/>
      </c>
      <c r="DA39" s="13" t="str">
        <f t="shared" si="9"/>
        <v/>
      </c>
      <c r="DB39" s="13" t="str">
        <f t="shared" si="10"/>
        <v/>
      </c>
      <c r="DC39" s="13" t="str">
        <f t="shared" si="11"/>
        <v/>
      </c>
      <c r="DD39" s="13" t="str">
        <f t="shared" si="12"/>
        <v/>
      </c>
      <c r="DE39" s="13" t="str">
        <f t="shared" si="13"/>
        <v/>
      </c>
      <c r="DF39" s="13" t="str">
        <f t="shared" si="14"/>
        <v/>
      </c>
      <c r="DG39" s="13" t="str">
        <f t="shared" si="15"/>
        <v/>
      </c>
      <c r="DH39" s="13" t="str">
        <f t="shared" si="16"/>
        <v>Krabbtaska</v>
      </c>
      <c r="DI39" s="13" t="str">
        <f t="shared" si="17"/>
        <v/>
      </c>
      <c r="DJ39" s="13" t="str">
        <f t="shared" si="18"/>
        <v/>
      </c>
      <c r="DK39" s="13" t="str">
        <f t="shared" si="19"/>
        <v/>
      </c>
      <c r="DL39" s="13" t="str">
        <f t="shared" si="20"/>
        <v/>
      </c>
      <c r="DM39" s="13" t="str">
        <f t="shared" si="21"/>
        <v/>
      </c>
      <c r="DN39" s="13" t="str">
        <f t="shared" si="22"/>
        <v/>
      </c>
      <c r="DO39" s="13" t="str">
        <f t="shared" si="23"/>
        <v/>
      </c>
      <c r="DP39" s="13" t="str">
        <f t="shared" si="24"/>
        <v/>
      </c>
      <c r="DQ39" s="13" t="str">
        <f t="shared" si="25"/>
        <v/>
      </c>
      <c r="DR39" s="13" t="str">
        <f t="shared" si="26"/>
        <v/>
      </c>
      <c r="DS39" s="13" t="str">
        <f t="shared" si="27"/>
        <v/>
      </c>
      <c r="DT39" s="13" t="str">
        <f t="shared" si="28"/>
        <v/>
      </c>
      <c r="DU39" s="13" t="str">
        <f t="shared" si="29"/>
        <v/>
      </c>
      <c r="DV39" s="13" t="str">
        <f t="shared" si="30"/>
        <v/>
      </c>
      <c r="DW39" s="13" t="str">
        <f t="shared" si="31"/>
        <v/>
      </c>
      <c r="DX39" s="13" t="str">
        <f t="shared" si="32"/>
        <v/>
      </c>
      <c r="DY39" s="13" t="str">
        <f t="shared" si="33"/>
        <v/>
      </c>
      <c r="DZ39" s="13" t="str">
        <f t="shared" si="34"/>
        <v/>
      </c>
      <c r="EA39" s="13" t="str">
        <f t="shared" si="35"/>
        <v/>
      </c>
      <c r="EB39" s="13" t="str">
        <f t="shared" si="36"/>
        <v/>
      </c>
      <c r="EC39" s="13" t="str">
        <f t="shared" si="37"/>
        <v/>
      </c>
      <c r="ED39" s="13" t="str">
        <f t="shared" si="38"/>
        <v/>
      </c>
      <c r="EE39" s="13" t="str">
        <f t="shared" si="39"/>
        <v/>
      </c>
      <c r="EF39" s="13" t="str">
        <f t="shared" si="40"/>
        <v/>
      </c>
      <c r="EG39" s="13" t="str">
        <f t="shared" si="41"/>
        <v/>
      </c>
      <c r="EH39" s="13" t="str">
        <f t="shared" si="42"/>
        <v/>
      </c>
      <c r="EI39" s="13" t="str">
        <f t="shared" si="43"/>
        <v/>
      </c>
      <c r="EJ39" s="13" t="str">
        <f t="shared" si="44"/>
        <v/>
      </c>
      <c r="EK39" s="13"/>
      <c r="EL39" s="82" t="str">
        <f t="shared" si="46"/>
        <v>Krabbtaska</v>
      </c>
    </row>
    <row r="40" spans="1:142" x14ac:dyDescent="0.25">
      <c r="A40" s="267" t="s">
        <v>622</v>
      </c>
      <c r="B40" s="267" t="s">
        <v>621</v>
      </c>
      <c r="C40" s="301" t="s">
        <v>165</v>
      </c>
      <c r="D40" s="211">
        <v>32</v>
      </c>
      <c r="E40" s="359">
        <f t="shared" si="45"/>
        <v>0</v>
      </c>
      <c r="F40" s="359">
        <f t="shared" si="50"/>
        <v>0</v>
      </c>
      <c r="G40" s="359">
        <f t="shared" si="51"/>
        <v>0</v>
      </c>
      <c r="H40" s="359">
        <f t="shared" si="52"/>
        <v>0</v>
      </c>
      <c r="I40" s="359">
        <f t="shared" si="53"/>
        <v>0</v>
      </c>
      <c r="J40" s="359">
        <f t="shared" si="54"/>
        <v>0</v>
      </c>
      <c r="K40" s="359">
        <f t="shared" si="55"/>
        <v>0</v>
      </c>
      <c r="L40" s="359">
        <f t="shared" si="56"/>
        <v>0</v>
      </c>
      <c r="M40" s="359">
        <f t="shared" si="57"/>
        <v>0</v>
      </c>
      <c r="N40" s="359">
        <f t="shared" si="58"/>
        <v>0</v>
      </c>
      <c r="O40" s="359">
        <f t="shared" si="59"/>
        <v>0</v>
      </c>
      <c r="P40" s="359">
        <f t="shared" si="60"/>
        <v>0</v>
      </c>
      <c r="Q40" s="359">
        <f t="shared" si="61"/>
        <v>0</v>
      </c>
      <c r="R40" s="359">
        <f t="shared" si="62"/>
        <v>0</v>
      </c>
      <c r="S40" s="359">
        <f t="shared" si="63"/>
        <v>0</v>
      </c>
      <c r="T40" s="359">
        <f t="shared" si="64"/>
        <v>0</v>
      </c>
      <c r="U40" s="359">
        <f t="shared" si="65"/>
        <v>0</v>
      </c>
      <c r="V40" s="359">
        <f t="shared" si="66"/>
        <v>0</v>
      </c>
      <c r="W40" s="359">
        <f t="shared" si="67"/>
        <v>0</v>
      </c>
      <c r="X40" s="359">
        <f t="shared" si="68"/>
        <v>4.8369999999999997</v>
      </c>
      <c r="Y40" s="359">
        <f t="shared" si="69"/>
        <v>0</v>
      </c>
      <c r="Z40" s="359">
        <f t="shared" si="70"/>
        <v>0</v>
      </c>
      <c r="AA40" s="359">
        <f t="shared" si="71"/>
        <v>0</v>
      </c>
      <c r="AB40" s="359">
        <f t="shared" si="72"/>
        <v>0</v>
      </c>
      <c r="AC40" s="359">
        <f t="shared" si="73"/>
        <v>0</v>
      </c>
      <c r="AD40" s="359">
        <f t="shared" si="74"/>
        <v>0</v>
      </c>
      <c r="AE40" s="359">
        <f t="shared" si="75"/>
        <v>0</v>
      </c>
      <c r="AF40" s="359">
        <f t="shared" si="76"/>
        <v>0</v>
      </c>
      <c r="AG40" s="359">
        <f t="shared" si="77"/>
        <v>0</v>
      </c>
      <c r="AH40" s="359">
        <f t="shared" si="78"/>
        <v>0</v>
      </c>
      <c r="AI40" s="359">
        <f t="shared" si="79"/>
        <v>0</v>
      </c>
      <c r="AJ40" s="359">
        <f t="shared" si="80"/>
        <v>0</v>
      </c>
      <c r="AK40" s="359">
        <f t="shared" si="81"/>
        <v>0</v>
      </c>
      <c r="AL40" s="359">
        <f t="shared" si="82"/>
        <v>0</v>
      </c>
      <c r="AM40" s="359">
        <f t="shared" si="83"/>
        <v>0</v>
      </c>
      <c r="AN40" s="359">
        <f t="shared" si="84"/>
        <v>0</v>
      </c>
      <c r="AO40" s="359">
        <f t="shared" si="85"/>
        <v>0</v>
      </c>
      <c r="AP40" s="359">
        <f t="shared" si="86"/>
        <v>0</v>
      </c>
      <c r="AQ40" s="359">
        <f t="shared" si="87"/>
        <v>0</v>
      </c>
      <c r="AR40" s="359">
        <f t="shared" si="88"/>
        <v>0</v>
      </c>
      <c r="AS40" s="359">
        <f t="shared" si="89"/>
        <v>0</v>
      </c>
      <c r="AT40" s="359">
        <f t="shared" si="47"/>
        <v>0</v>
      </c>
      <c r="AU40" s="359">
        <f t="shared" si="48"/>
        <v>0</v>
      </c>
      <c r="AV40" s="359">
        <f t="shared" si="49"/>
        <v>0</v>
      </c>
      <c r="AW40" s="76"/>
      <c r="AX40" s="211">
        <v>32</v>
      </c>
      <c r="AY40" s="260">
        <v>0</v>
      </c>
      <c r="AZ40" s="260">
        <v>0</v>
      </c>
      <c r="BA40" s="260">
        <v>0</v>
      </c>
      <c r="BB40" s="260">
        <v>0</v>
      </c>
      <c r="BC40" s="260">
        <v>0</v>
      </c>
      <c r="BD40" s="260">
        <v>0</v>
      </c>
      <c r="BE40" s="260">
        <v>0</v>
      </c>
      <c r="BF40" s="260">
        <v>0</v>
      </c>
      <c r="BG40" s="260">
        <v>0</v>
      </c>
      <c r="BH40" s="260">
        <v>0</v>
      </c>
      <c r="BI40" s="260">
        <v>0</v>
      </c>
      <c r="BJ40" s="260">
        <v>0</v>
      </c>
      <c r="BK40" s="260">
        <v>0</v>
      </c>
      <c r="BL40" s="260">
        <v>0</v>
      </c>
      <c r="BM40" s="260">
        <v>0</v>
      </c>
      <c r="BN40" s="260">
        <v>0</v>
      </c>
      <c r="BO40" s="260">
        <v>0</v>
      </c>
      <c r="BP40" s="260">
        <v>0</v>
      </c>
      <c r="BQ40" s="260">
        <v>0</v>
      </c>
      <c r="BR40" s="260">
        <v>4837</v>
      </c>
      <c r="BS40" s="260">
        <v>0</v>
      </c>
      <c r="BT40" s="260">
        <v>0</v>
      </c>
      <c r="BU40" s="260">
        <v>0</v>
      </c>
      <c r="BV40" s="260">
        <v>0</v>
      </c>
      <c r="BW40" s="260">
        <v>0</v>
      </c>
      <c r="BX40" s="260">
        <v>0</v>
      </c>
      <c r="BY40" s="260">
        <v>0</v>
      </c>
      <c r="BZ40" s="260">
        <v>0</v>
      </c>
      <c r="CA40" s="260">
        <v>0</v>
      </c>
      <c r="CB40" s="260">
        <v>0</v>
      </c>
      <c r="CC40" s="260">
        <v>0</v>
      </c>
      <c r="CD40" s="260">
        <v>0</v>
      </c>
      <c r="CE40" s="260">
        <v>0</v>
      </c>
      <c r="CF40" s="260">
        <v>0</v>
      </c>
      <c r="CG40" s="260">
        <v>0</v>
      </c>
      <c r="CH40" s="260">
        <v>0</v>
      </c>
      <c r="CI40" s="260">
        <v>0</v>
      </c>
      <c r="CJ40" s="260">
        <v>0</v>
      </c>
      <c r="CK40" s="260">
        <v>0</v>
      </c>
      <c r="CL40" s="260">
        <v>0</v>
      </c>
      <c r="CM40" s="260">
        <v>0</v>
      </c>
      <c r="CN40" s="42">
        <v>0</v>
      </c>
      <c r="CO40" s="42">
        <v>0</v>
      </c>
      <c r="CP40" s="42">
        <v>0</v>
      </c>
      <c r="CR40" s="13">
        <v>32</v>
      </c>
      <c r="CS40" s="13" t="str">
        <f t="shared" si="1"/>
        <v/>
      </c>
      <c r="CT40" s="13" t="str">
        <f t="shared" si="2"/>
        <v/>
      </c>
      <c r="CU40" s="13" t="str">
        <f t="shared" si="3"/>
        <v/>
      </c>
      <c r="CV40" s="13" t="str">
        <f t="shared" si="4"/>
        <v/>
      </c>
      <c r="CW40" s="13" t="str">
        <f t="shared" si="5"/>
        <v/>
      </c>
      <c r="CX40" s="13" t="str">
        <f t="shared" si="6"/>
        <v/>
      </c>
      <c r="CY40" s="13" t="str">
        <f t="shared" si="7"/>
        <v/>
      </c>
      <c r="CZ40" s="13" t="str">
        <f t="shared" si="8"/>
        <v/>
      </c>
      <c r="DA40" s="13" t="str">
        <f t="shared" si="9"/>
        <v/>
      </c>
      <c r="DB40" s="13" t="str">
        <f t="shared" si="10"/>
        <v/>
      </c>
      <c r="DC40" s="13" t="str">
        <f t="shared" si="11"/>
        <v/>
      </c>
      <c r="DD40" s="13" t="str">
        <f t="shared" si="12"/>
        <v/>
      </c>
      <c r="DE40" s="13" t="str">
        <f t="shared" si="13"/>
        <v/>
      </c>
      <c r="DF40" s="13" t="str">
        <f t="shared" si="14"/>
        <v/>
      </c>
      <c r="DG40" s="13" t="str">
        <f t="shared" si="15"/>
        <v/>
      </c>
      <c r="DH40" s="13" t="str">
        <f t="shared" si="16"/>
        <v/>
      </c>
      <c r="DI40" s="13" t="str">
        <f t="shared" si="17"/>
        <v/>
      </c>
      <c r="DJ40" s="13" t="str">
        <f t="shared" si="18"/>
        <v/>
      </c>
      <c r="DK40" s="13" t="str">
        <f t="shared" si="19"/>
        <v/>
      </c>
      <c r="DL40" s="13" t="str">
        <f t="shared" si="20"/>
        <v>Lax</v>
      </c>
      <c r="DM40" s="13" t="str">
        <f t="shared" si="21"/>
        <v/>
      </c>
      <c r="DN40" s="13" t="str">
        <f t="shared" si="22"/>
        <v/>
      </c>
      <c r="DO40" s="13" t="str">
        <f t="shared" si="23"/>
        <v/>
      </c>
      <c r="DP40" s="13" t="str">
        <f t="shared" si="24"/>
        <v/>
      </c>
      <c r="DQ40" s="13" t="str">
        <f t="shared" si="25"/>
        <v/>
      </c>
      <c r="DR40" s="13" t="str">
        <f t="shared" si="26"/>
        <v/>
      </c>
      <c r="DS40" s="13" t="str">
        <f t="shared" si="27"/>
        <v/>
      </c>
      <c r="DT40" s="13" t="str">
        <f t="shared" si="28"/>
        <v/>
      </c>
      <c r="DU40" s="13" t="str">
        <f t="shared" si="29"/>
        <v/>
      </c>
      <c r="DV40" s="13" t="str">
        <f t="shared" si="30"/>
        <v/>
      </c>
      <c r="DW40" s="13" t="str">
        <f t="shared" si="31"/>
        <v/>
      </c>
      <c r="DX40" s="13" t="str">
        <f t="shared" si="32"/>
        <v/>
      </c>
      <c r="DY40" s="13" t="str">
        <f t="shared" si="33"/>
        <v/>
      </c>
      <c r="DZ40" s="13" t="str">
        <f t="shared" si="34"/>
        <v/>
      </c>
      <c r="EA40" s="13" t="str">
        <f t="shared" si="35"/>
        <v/>
      </c>
      <c r="EB40" s="13" t="str">
        <f t="shared" si="36"/>
        <v/>
      </c>
      <c r="EC40" s="13" t="str">
        <f t="shared" si="37"/>
        <v/>
      </c>
      <c r="ED40" s="13" t="str">
        <f t="shared" si="38"/>
        <v/>
      </c>
      <c r="EE40" s="13" t="str">
        <f t="shared" si="39"/>
        <v/>
      </c>
      <c r="EF40" s="13" t="str">
        <f t="shared" si="40"/>
        <v/>
      </c>
      <c r="EG40" s="13" t="str">
        <f t="shared" si="41"/>
        <v/>
      </c>
      <c r="EH40" s="13" t="str">
        <f t="shared" si="42"/>
        <v/>
      </c>
      <c r="EI40" s="13" t="str">
        <f t="shared" si="43"/>
        <v/>
      </c>
      <c r="EJ40" s="13" t="str">
        <f t="shared" si="44"/>
        <v/>
      </c>
      <c r="EK40" s="13"/>
      <c r="EL40" s="82" t="str">
        <f t="shared" si="46"/>
        <v>Lax</v>
      </c>
    </row>
    <row r="41" spans="1:142" x14ac:dyDescent="0.25">
      <c r="A41" s="267" t="s">
        <v>622</v>
      </c>
      <c r="B41" s="267" t="s">
        <v>512</v>
      </c>
      <c r="C41" s="301" t="s">
        <v>165</v>
      </c>
      <c r="D41" s="211">
        <v>33</v>
      </c>
      <c r="E41" s="359">
        <f t="shared" si="45"/>
        <v>0</v>
      </c>
      <c r="F41" s="359">
        <f t="shared" si="50"/>
        <v>0</v>
      </c>
      <c r="G41" s="359">
        <f t="shared" si="51"/>
        <v>0</v>
      </c>
      <c r="H41" s="359">
        <f t="shared" si="52"/>
        <v>0</v>
      </c>
      <c r="I41" s="359">
        <f t="shared" si="53"/>
        <v>0</v>
      </c>
      <c r="J41" s="359">
        <f t="shared" si="54"/>
        <v>0</v>
      </c>
      <c r="K41" s="359">
        <f t="shared" si="55"/>
        <v>0</v>
      </c>
      <c r="L41" s="359">
        <f t="shared" si="56"/>
        <v>0</v>
      </c>
      <c r="M41" s="359">
        <f t="shared" si="57"/>
        <v>0</v>
      </c>
      <c r="N41" s="359">
        <f t="shared" si="58"/>
        <v>0</v>
      </c>
      <c r="O41" s="359">
        <f t="shared" si="59"/>
        <v>0</v>
      </c>
      <c r="P41" s="359">
        <f t="shared" si="60"/>
        <v>0</v>
      </c>
      <c r="Q41" s="359">
        <f t="shared" si="61"/>
        <v>0</v>
      </c>
      <c r="R41" s="359">
        <f t="shared" si="62"/>
        <v>0</v>
      </c>
      <c r="S41" s="359">
        <f t="shared" si="63"/>
        <v>0</v>
      </c>
      <c r="T41" s="359">
        <f t="shared" si="64"/>
        <v>0</v>
      </c>
      <c r="U41" s="359">
        <f t="shared" si="65"/>
        <v>0</v>
      </c>
      <c r="V41" s="359">
        <f t="shared" si="66"/>
        <v>0</v>
      </c>
      <c r="W41" s="359">
        <f t="shared" si="67"/>
        <v>0</v>
      </c>
      <c r="X41" s="359">
        <f t="shared" si="68"/>
        <v>0</v>
      </c>
      <c r="Y41" s="359">
        <f t="shared" si="69"/>
        <v>0</v>
      </c>
      <c r="Z41" s="359">
        <f t="shared" si="70"/>
        <v>0</v>
      </c>
      <c r="AA41" s="359">
        <f t="shared" si="71"/>
        <v>19.347000000000001</v>
      </c>
      <c r="AB41" s="359">
        <f t="shared" si="72"/>
        <v>0</v>
      </c>
      <c r="AC41" s="359">
        <f t="shared" si="73"/>
        <v>0</v>
      </c>
      <c r="AD41" s="359">
        <f t="shared" si="74"/>
        <v>0</v>
      </c>
      <c r="AE41" s="359">
        <f t="shared" si="75"/>
        <v>0</v>
      </c>
      <c r="AF41" s="359">
        <f t="shared" si="76"/>
        <v>0</v>
      </c>
      <c r="AG41" s="359">
        <f t="shared" si="77"/>
        <v>0</v>
      </c>
      <c r="AH41" s="359">
        <f t="shared" si="78"/>
        <v>0</v>
      </c>
      <c r="AI41" s="359">
        <f t="shared" si="79"/>
        <v>0</v>
      </c>
      <c r="AJ41" s="359">
        <f t="shared" si="80"/>
        <v>0</v>
      </c>
      <c r="AK41" s="359">
        <f t="shared" si="81"/>
        <v>0</v>
      </c>
      <c r="AL41" s="359">
        <f t="shared" si="82"/>
        <v>0</v>
      </c>
      <c r="AM41" s="359">
        <f t="shared" si="83"/>
        <v>0</v>
      </c>
      <c r="AN41" s="359">
        <f t="shared" si="84"/>
        <v>0</v>
      </c>
      <c r="AO41" s="359">
        <f t="shared" si="85"/>
        <v>0</v>
      </c>
      <c r="AP41" s="359">
        <f t="shared" si="86"/>
        <v>0</v>
      </c>
      <c r="AQ41" s="359">
        <f t="shared" si="87"/>
        <v>0</v>
      </c>
      <c r="AR41" s="359">
        <f t="shared" si="88"/>
        <v>0</v>
      </c>
      <c r="AS41" s="359">
        <f t="shared" si="89"/>
        <v>0</v>
      </c>
      <c r="AT41" s="359">
        <f t="shared" si="47"/>
        <v>0</v>
      </c>
      <c r="AU41" s="359">
        <f t="shared" si="48"/>
        <v>0</v>
      </c>
      <c r="AV41" s="359">
        <f t="shared" si="49"/>
        <v>0</v>
      </c>
      <c r="AW41" s="76"/>
      <c r="AX41" s="211">
        <v>33</v>
      </c>
      <c r="AY41" s="260">
        <v>0</v>
      </c>
      <c r="AZ41" s="260">
        <v>0</v>
      </c>
      <c r="BA41" s="260">
        <v>0</v>
      </c>
      <c r="BB41" s="260">
        <v>0</v>
      </c>
      <c r="BC41" s="260">
        <v>0</v>
      </c>
      <c r="BD41" s="260">
        <v>0</v>
      </c>
      <c r="BE41" s="260">
        <v>0</v>
      </c>
      <c r="BF41" s="260">
        <v>0</v>
      </c>
      <c r="BG41" s="260">
        <v>0</v>
      </c>
      <c r="BH41" s="260">
        <v>0</v>
      </c>
      <c r="BI41" s="260">
        <v>0</v>
      </c>
      <c r="BJ41" s="260">
        <v>0</v>
      </c>
      <c r="BK41" s="260">
        <v>0</v>
      </c>
      <c r="BL41" s="260">
        <v>0</v>
      </c>
      <c r="BM41" s="260">
        <v>0</v>
      </c>
      <c r="BN41" s="260">
        <v>0</v>
      </c>
      <c r="BO41" s="260">
        <v>0</v>
      </c>
      <c r="BP41" s="260">
        <v>0</v>
      </c>
      <c r="BQ41" s="260">
        <v>0</v>
      </c>
      <c r="BR41" s="260">
        <v>0</v>
      </c>
      <c r="BS41" s="260">
        <v>0</v>
      </c>
      <c r="BT41" s="260">
        <v>0</v>
      </c>
      <c r="BU41" s="260">
        <v>19347</v>
      </c>
      <c r="BV41" s="260">
        <v>0</v>
      </c>
      <c r="BW41" s="260">
        <v>0</v>
      </c>
      <c r="BX41" s="260">
        <v>0</v>
      </c>
      <c r="BY41" s="260">
        <v>0</v>
      </c>
      <c r="BZ41" s="260">
        <v>0</v>
      </c>
      <c r="CA41" s="260">
        <v>0</v>
      </c>
      <c r="CB41" s="260">
        <v>0</v>
      </c>
      <c r="CC41" s="260">
        <v>0</v>
      </c>
      <c r="CD41" s="260">
        <v>0</v>
      </c>
      <c r="CE41" s="260">
        <v>0</v>
      </c>
      <c r="CF41" s="260">
        <v>0</v>
      </c>
      <c r="CG41" s="260">
        <v>0</v>
      </c>
      <c r="CH41" s="260">
        <v>0</v>
      </c>
      <c r="CI41" s="260">
        <v>0</v>
      </c>
      <c r="CJ41" s="260">
        <v>0</v>
      </c>
      <c r="CK41" s="260">
        <v>0</v>
      </c>
      <c r="CL41" s="260">
        <v>0</v>
      </c>
      <c r="CM41" s="260">
        <v>0</v>
      </c>
      <c r="CN41" s="42">
        <v>0</v>
      </c>
      <c r="CO41" s="42">
        <v>0</v>
      </c>
      <c r="CP41" s="42">
        <v>0</v>
      </c>
      <c r="CR41" s="13">
        <v>33</v>
      </c>
      <c r="CS41" s="13" t="str">
        <f t="shared" si="1"/>
        <v/>
      </c>
      <c r="CT41" s="13" t="str">
        <f t="shared" si="2"/>
        <v/>
      </c>
      <c r="CU41" s="13" t="str">
        <f t="shared" si="3"/>
        <v/>
      </c>
      <c r="CV41" s="13" t="str">
        <f t="shared" si="4"/>
        <v/>
      </c>
      <c r="CW41" s="13" t="str">
        <f t="shared" si="5"/>
        <v/>
      </c>
      <c r="CX41" s="13" t="str">
        <f t="shared" si="6"/>
        <v/>
      </c>
      <c r="CY41" s="13" t="str">
        <f t="shared" si="7"/>
        <v/>
      </c>
      <c r="CZ41" s="13" t="str">
        <f t="shared" si="8"/>
        <v/>
      </c>
      <c r="DA41" s="13" t="str">
        <f t="shared" si="9"/>
        <v/>
      </c>
      <c r="DB41" s="13" t="str">
        <f t="shared" si="10"/>
        <v/>
      </c>
      <c r="DC41" s="13" t="str">
        <f t="shared" si="11"/>
        <v/>
      </c>
      <c r="DD41" s="13" t="str">
        <f t="shared" si="12"/>
        <v/>
      </c>
      <c r="DE41" s="13" t="str">
        <f t="shared" si="13"/>
        <v/>
      </c>
      <c r="DF41" s="13" t="str">
        <f t="shared" si="14"/>
        <v/>
      </c>
      <c r="DG41" s="13" t="str">
        <f t="shared" si="15"/>
        <v/>
      </c>
      <c r="DH41" s="13" t="str">
        <f t="shared" si="16"/>
        <v/>
      </c>
      <c r="DI41" s="13" t="str">
        <f t="shared" si="17"/>
        <v/>
      </c>
      <c r="DJ41" s="13" t="str">
        <f t="shared" si="18"/>
        <v/>
      </c>
      <c r="DK41" s="13" t="str">
        <f t="shared" si="19"/>
        <v/>
      </c>
      <c r="DL41" s="13" t="str">
        <f t="shared" si="20"/>
        <v/>
      </c>
      <c r="DM41" s="13" t="str">
        <f t="shared" si="21"/>
        <v/>
      </c>
      <c r="DN41" s="13" t="str">
        <f t="shared" si="22"/>
        <v/>
      </c>
      <c r="DO41" s="13" t="str">
        <f t="shared" si="23"/>
        <v>Makrill</v>
      </c>
      <c r="DP41" s="13" t="str">
        <f t="shared" si="24"/>
        <v/>
      </c>
      <c r="DQ41" s="13" t="str">
        <f t="shared" si="25"/>
        <v/>
      </c>
      <c r="DR41" s="13" t="str">
        <f t="shared" si="26"/>
        <v/>
      </c>
      <c r="DS41" s="13" t="str">
        <f t="shared" si="27"/>
        <v/>
      </c>
      <c r="DT41" s="13" t="str">
        <f t="shared" si="28"/>
        <v/>
      </c>
      <c r="DU41" s="13" t="str">
        <f t="shared" si="29"/>
        <v/>
      </c>
      <c r="DV41" s="13" t="str">
        <f t="shared" si="30"/>
        <v/>
      </c>
      <c r="DW41" s="13" t="str">
        <f t="shared" si="31"/>
        <v/>
      </c>
      <c r="DX41" s="13" t="str">
        <f t="shared" si="32"/>
        <v/>
      </c>
      <c r="DY41" s="13" t="str">
        <f t="shared" si="33"/>
        <v/>
      </c>
      <c r="DZ41" s="13" t="str">
        <f t="shared" si="34"/>
        <v/>
      </c>
      <c r="EA41" s="13" t="str">
        <f t="shared" si="35"/>
        <v/>
      </c>
      <c r="EB41" s="13" t="str">
        <f t="shared" si="36"/>
        <v/>
      </c>
      <c r="EC41" s="13" t="str">
        <f t="shared" si="37"/>
        <v/>
      </c>
      <c r="ED41" s="13" t="str">
        <f t="shared" si="38"/>
        <v/>
      </c>
      <c r="EE41" s="13" t="str">
        <f t="shared" si="39"/>
        <v/>
      </c>
      <c r="EF41" s="13" t="str">
        <f t="shared" si="40"/>
        <v/>
      </c>
      <c r="EG41" s="13" t="str">
        <f t="shared" si="41"/>
        <v/>
      </c>
      <c r="EH41" s="13" t="str">
        <f t="shared" si="42"/>
        <v/>
      </c>
      <c r="EI41" s="13" t="str">
        <f t="shared" si="43"/>
        <v/>
      </c>
      <c r="EJ41" s="13" t="str">
        <f t="shared" si="44"/>
        <v/>
      </c>
      <c r="EK41" s="13"/>
      <c r="EL41" s="82" t="str">
        <f t="shared" si="46"/>
        <v>Makrill</v>
      </c>
    </row>
    <row r="42" spans="1:142" x14ac:dyDescent="0.25">
      <c r="A42" s="267" t="s">
        <v>622</v>
      </c>
      <c r="B42" s="267" t="s">
        <v>517</v>
      </c>
      <c r="C42" s="301" t="s">
        <v>165</v>
      </c>
      <c r="D42" s="211">
        <v>34</v>
      </c>
      <c r="E42" s="359">
        <f t="shared" si="45"/>
        <v>0</v>
      </c>
      <c r="F42" s="359">
        <f t="shared" si="50"/>
        <v>0</v>
      </c>
      <c r="G42" s="359">
        <f t="shared" si="51"/>
        <v>0</v>
      </c>
      <c r="H42" s="359">
        <f t="shared" si="52"/>
        <v>0</v>
      </c>
      <c r="I42" s="359">
        <f t="shared" si="53"/>
        <v>0</v>
      </c>
      <c r="J42" s="359">
        <f t="shared" si="54"/>
        <v>0</v>
      </c>
      <c r="K42" s="359">
        <f t="shared" si="55"/>
        <v>0</v>
      </c>
      <c r="L42" s="359">
        <f t="shared" si="56"/>
        <v>0</v>
      </c>
      <c r="M42" s="359">
        <f t="shared" si="57"/>
        <v>0</v>
      </c>
      <c r="N42" s="359">
        <f t="shared" si="58"/>
        <v>0</v>
      </c>
      <c r="O42" s="359">
        <f t="shared" si="59"/>
        <v>0</v>
      </c>
      <c r="P42" s="359">
        <f t="shared" si="60"/>
        <v>0</v>
      </c>
      <c r="Q42" s="359">
        <f t="shared" si="61"/>
        <v>0</v>
      </c>
      <c r="R42" s="359">
        <f t="shared" si="62"/>
        <v>0</v>
      </c>
      <c r="S42" s="359">
        <f t="shared" si="63"/>
        <v>0</v>
      </c>
      <c r="T42" s="359">
        <f t="shared" si="64"/>
        <v>8.7999999999999995E-2</v>
      </c>
      <c r="U42" s="359">
        <f t="shared" si="65"/>
        <v>0</v>
      </c>
      <c r="V42" s="359">
        <f t="shared" si="66"/>
        <v>0</v>
      </c>
      <c r="W42" s="359">
        <f t="shared" si="67"/>
        <v>0</v>
      </c>
      <c r="X42" s="359">
        <f t="shared" si="68"/>
        <v>0</v>
      </c>
      <c r="Y42" s="359">
        <f t="shared" si="69"/>
        <v>0</v>
      </c>
      <c r="Z42" s="359">
        <f t="shared" si="70"/>
        <v>0</v>
      </c>
      <c r="AA42" s="359">
        <f t="shared" si="71"/>
        <v>0</v>
      </c>
      <c r="AB42" s="359">
        <f t="shared" si="72"/>
        <v>0</v>
      </c>
      <c r="AC42" s="359">
        <f t="shared" si="73"/>
        <v>0</v>
      </c>
      <c r="AD42" s="359">
        <f t="shared" si="74"/>
        <v>1.444</v>
      </c>
      <c r="AE42" s="359">
        <f t="shared" si="75"/>
        <v>0</v>
      </c>
      <c r="AF42" s="359">
        <f t="shared" si="76"/>
        <v>6.6000000000000003E-2</v>
      </c>
      <c r="AG42" s="359">
        <f t="shared" si="77"/>
        <v>0</v>
      </c>
      <c r="AH42" s="359">
        <f t="shared" si="78"/>
        <v>1.4999999999999999E-2</v>
      </c>
      <c r="AI42" s="359">
        <f t="shared" si="79"/>
        <v>0</v>
      </c>
      <c r="AJ42" s="359">
        <f t="shared" si="80"/>
        <v>0</v>
      </c>
      <c r="AK42" s="359">
        <f t="shared" si="81"/>
        <v>0</v>
      </c>
      <c r="AL42" s="359">
        <f t="shared" si="82"/>
        <v>4.0670000000000002</v>
      </c>
      <c r="AM42" s="359">
        <f t="shared" si="83"/>
        <v>0</v>
      </c>
      <c r="AN42" s="359">
        <f t="shared" si="84"/>
        <v>0</v>
      </c>
      <c r="AO42" s="359">
        <f t="shared" si="85"/>
        <v>0.04</v>
      </c>
      <c r="AP42" s="359">
        <f t="shared" si="86"/>
        <v>0.48199999999999998</v>
      </c>
      <c r="AQ42" s="359">
        <f t="shared" si="87"/>
        <v>0</v>
      </c>
      <c r="AR42" s="359">
        <f t="shared" si="88"/>
        <v>3.6999999999999998E-2</v>
      </c>
      <c r="AS42" s="359">
        <f t="shared" si="89"/>
        <v>0</v>
      </c>
      <c r="AT42" s="359">
        <f t="shared" si="47"/>
        <v>0</v>
      </c>
      <c r="AU42" s="359">
        <f t="shared" si="48"/>
        <v>0.01</v>
      </c>
      <c r="AV42" s="359">
        <f t="shared" si="49"/>
        <v>0</v>
      </c>
      <c r="AW42" s="76"/>
      <c r="AX42" s="211">
        <v>34</v>
      </c>
      <c r="AY42" s="260">
        <v>0</v>
      </c>
      <c r="AZ42" s="260">
        <v>0</v>
      </c>
      <c r="BA42" s="260">
        <v>0</v>
      </c>
      <c r="BB42" s="260">
        <v>0</v>
      </c>
      <c r="BC42" s="260">
        <v>0</v>
      </c>
      <c r="BD42" s="260">
        <v>0</v>
      </c>
      <c r="BE42" s="260">
        <v>0</v>
      </c>
      <c r="BF42" s="260">
        <v>0</v>
      </c>
      <c r="BG42" s="260">
        <v>0</v>
      </c>
      <c r="BH42" s="260">
        <v>0</v>
      </c>
      <c r="BI42" s="260">
        <v>0</v>
      </c>
      <c r="BJ42" s="260">
        <v>0</v>
      </c>
      <c r="BK42" s="260">
        <v>0</v>
      </c>
      <c r="BL42" s="260">
        <v>0</v>
      </c>
      <c r="BM42" s="260">
        <v>0</v>
      </c>
      <c r="BN42" s="260">
        <v>88</v>
      </c>
      <c r="BO42" s="260">
        <v>0</v>
      </c>
      <c r="BP42" s="260">
        <v>0</v>
      </c>
      <c r="BQ42" s="260">
        <v>0</v>
      </c>
      <c r="BR42" s="260">
        <v>0</v>
      </c>
      <c r="BS42" s="260">
        <v>0</v>
      </c>
      <c r="BT42" s="260">
        <v>0</v>
      </c>
      <c r="BU42" s="260">
        <v>0</v>
      </c>
      <c r="BV42" s="260">
        <v>0</v>
      </c>
      <c r="BW42" s="260">
        <v>0</v>
      </c>
      <c r="BX42" s="260">
        <v>1444</v>
      </c>
      <c r="BY42" s="260">
        <v>0</v>
      </c>
      <c r="BZ42" s="260">
        <v>66</v>
      </c>
      <c r="CA42" s="260">
        <v>0</v>
      </c>
      <c r="CB42" s="260">
        <v>15</v>
      </c>
      <c r="CC42" s="260">
        <v>0</v>
      </c>
      <c r="CD42" s="260">
        <v>0</v>
      </c>
      <c r="CE42" s="260">
        <v>0</v>
      </c>
      <c r="CF42" s="260">
        <v>4067</v>
      </c>
      <c r="CG42" s="260">
        <v>0</v>
      </c>
      <c r="CH42" s="260">
        <v>0</v>
      </c>
      <c r="CI42" s="260">
        <v>40</v>
      </c>
      <c r="CJ42" s="260">
        <v>482</v>
      </c>
      <c r="CK42" s="260">
        <v>0</v>
      </c>
      <c r="CL42" s="260">
        <v>37</v>
      </c>
      <c r="CM42" s="260">
        <v>0</v>
      </c>
      <c r="CN42" s="42">
        <v>0</v>
      </c>
      <c r="CO42" s="42">
        <v>10</v>
      </c>
      <c r="CP42" s="42">
        <v>0</v>
      </c>
      <c r="CR42" s="13">
        <v>34</v>
      </c>
      <c r="CS42" s="13" t="str">
        <f t="shared" si="1"/>
        <v/>
      </c>
      <c r="CT42" s="13" t="str">
        <f t="shared" si="2"/>
        <v/>
      </c>
      <c r="CU42" s="13" t="str">
        <f t="shared" si="3"/>
        <v/>
      </c>
      <c r="CV42" s="13" t="str">
        <f t="shared" si="4"/>
        <v/>
      </c>
      <c r="CW42" s="13" t="str">
        <f t="shared" si="5"/>
        <v/>
      </c>
      <c r="CX42" s="13" t="str">
        <f t="shared" si="6"/>
        <v/>
      </c>
      <c r="CY42" s="13" t="str">
        <f t="shared" si="7"/>
        <v/>
      </c>
      <c r="CZ42" s="13" t="str">
        <f t="shared" si="8"/>
        <v/>
      </c>
      <c r="DA42" s="13" t="str">
        <f t="shared" si="9"/>
        <v/>
      </c>
      <c r="DB42" s="13" t="str">
        <f t="shared" si="10"/>
        <v/>
      </c>
      <c r="DC42" s="13" t="str">
        <f t="shared" si="11"/>
        <v/>
      </c>
      <c r="DD42" s="13" t="str">
        <f t="shared" si="12"/>
        <v/>
      </c>
      <c r="DE42" s="13" t="str">
        <f t="shared" si="13"/>
        <v/>
      </c>
      <c r="DF42" s="13" t="str">
        <f t="shared" si="14"/>
        <v/>
      </c>
      <c r="DG42" s="13" t="str">
        <f t="shared" si="15"/>
        <v/>
      </c>
      <c r="DH42" s="13" t="str">
        <f t="shared" si="16"/>
        <v>Krabbtaska</v>
      </c>
      <c r="DI42" s="13" t="str">
        <f t="shared" si="17"/>
        <v/>
      </c>
      <c r="DJ42" s="13" t="str">
        <f t="shared" si="18"/>
        <v/>
      </c>
      <c r="DK42" s="13" t="str">
        <f t="shared" si="19"/>
        <v/>
      </c>
      <c r="DL42" s="13" t="str">
        <f t="shared" si="20"/>
        <v/>
      </c>
      <c r="DM42" s="13" t="str">
        <f t="shared" si="21"/>
        <v/>
      </c>
      <c r="DN42" s="13" t="str">
        <f t="shared" si="22"/>
        <v/>
      </c>
      <c r="DO42" s="13" t="str">
        <f t="shared" si="23"/>
        <v/>
      </c>
      <c r="DP42" s="13" t="str">
        <f t="shared" si="24"/>
        <v/>
      </c>
      <c r="DQ42" s="13" t="str">
        <f t="shared" si="25"/>
        <v/>
      </c>
      <c r="DR42" s="13" t="str">
        <f t="shared" si="26"/>
        <v>Piggvar</v>
      </c>
      <c r="DS42" s="13" t="str">
        <f t="shared" si="27"/>
        <v/>
      </c>
      <c r="DT42" s="13" t="str">
        <f t="shared" si="28"/>
        <v>Rodspotta</v>
      </c>
      <c r="DU42" s="13" t="str">
        <f t="shared" si="29"/>
        <v/>
      </c>
      <c r="DV42" s="13" t="str">
        <f t="shared" si="30"/>
        <v>Sandskadda</v>
      </c>
      <c r="DW42" s="13" t="str">
        <f t="shared" si="31"/>
        <v/>
      </c>
      <c r="DX42" s="13" t="str">
        <f t="shared" si="32"/>
        <v/>
      </c>
      <c r="DY42" s="13" t="str">
        <f t="shared" si="33"/>
        <v/>
      </c>
      <c r="DZ42" s="13" t="str">
        <f t="shared" si="34"/>
        <v>Sjurygg</v>
      </c>
      <c r="EA42" s="13" t="str">
        <f t="shared" si="35"/>
        <v/>
      </c>
      <c r="EB42" s="13" t="str">
        <f t="shared" si="36"/>
        <v/>
      </c>
      <c r="EC42" s="13" t="str">
        <f t="shared" si="37"/>
        <v>Skrubbskadda</v>
      </c>
      <c r="ED42" s="13" t="str">
        <f t="shared" si="38"/>
        <v>Slatvar</v>
      </c>
      <c r="EE42" s="13" t="str">
        <f t="shared" si="39"/>
        <v/>
      </c>
      <c r="EF42" s="13" t="str">
        <f t="shared" si="40"/>
        <v>Torsk</v>
      </c>
      <c r="EG42" s="13" t="str">
        <f t="shared" si="41"/>
        <v/>
      </c>
      <c r="EH42" s="13" t="str">
        <f t="shared" si="42"/>
        <v/>
      </c>
      <c r="EI42" s="13" t="str">
        <f t="shared" si="43"/>
        <v>aktaTunga</v>
      </c>
      <c r="EJ42" s="13" t="str">
        <f t="shared" si="44"/>
        <v/>
      </c>
      <c r="EK42" s="13"/>
      <c r="EL42" s="82" t="str">
        <f t="shared" si="46"/>
        <v>KrabbtaskaPiggvarRodspottaSandskaddaSjuryggSkrubbskaddaSlatvarTorskaktaTunga</v>
      </c>
    </row>
    <row r="43" spans="1:142" x14ac:dyDescent="0.25">
      <c r="A43" s="267" t="s">
        <v>622</v>
      </c>
      <c r="B43" s="267" t="s">
        <v>522</v>
      </c>
      <c r="C43" s="301" t="s">
        <v>165</v>
      </c>
      <c r="D43" s="211">
        <v>35</v>
      </c>
      <c r="E43" s="359">
        <f t="shared" si="45"/>
        <v>0</v>
      </c>
      <c r="F43" s="359">
        <f t="shared" si="50"/>
        <v>0</v>
      </c>
      <c r="G43" s="359">
        <f t="shared" si="51"/>
        <v>0</v>
      </c>
      <c r="H43" s="359">
        <f t="shared" si="52"/>
        <v>0</v>
      </c>
      <c r="I43" s="359">
        <f t="shared" si="53"/>
        <v>0</v>
      </c>
      <c r="J43" s="359">
        <f t="shared" si="54"/>
        <v>0</v>
      </c>
      <c r="K43" s="359">
        <f t="shared" si="55"/>
        <v>0</v>
      </c>
      <c r="L43" s="359">
        <f t="shared" si="56"/>
        <v>0</v>
      </c>
      <c r="M43" s="359">
        <f t="shared" si="57"/>
        <v>0</v>
      </c>
      <c r="N43" s="359">
        <f t="shared" si="58"/>
        <v>0</v>
      </c>
      <c r="O43" s="359">
        <f t="shared" si="59"/>
        <v>0</v>
      </c>
      <c r="P43" s="359">
        <f t="shared" si="60"/>
        <v>0</v>
      </c>
      <c r="Q43" s="359">
        <f t="shared" si="61"/>
        <v>0</v>
      </c>
      <c r="R43" s="359">
        <f t="shared" si="62"/>
        <v>0</v>
      </c>
      <c r="S43" s="359">
        <f t="shared" si="63"/>
        <v>0</v>
      </c>
      <c r="T43" s="359">
        <f t="shared" si="64"/>
        <v>0</v>
      </c>
      <c r="U43" s="359">
        <f t="shared" si="65"/>
        <v>0</v>
      </c>
      <c r="V43" s="359">
        <f t="shared" si="66"/>
        <v>0</v>
      </c>
      <c r="W43" s="359">
        <f t="shared" si="67"/>
        <v>0</v>
      </c>
      <c r="X43" s="359">
        <f t="shared" si="68"/>
        <v>0</v>
      </c>
      <c r="Y43" s="359">
        <f t="shared" si="69"/>
        <v>0</v>
      </c>
      <c r="Z43" s="359">
        <f t="shared" si="70"/>
        <v>0</v>
      </c>
      <c r="AA43" s="359">
        <f t="shared" si="71"/>
        <v>0</v>
      </c>
      <c r="AB43" s="359">
        <f t="shared" si="72"/>
        <v>0</v>
      </c>
      <c r="AC43" s="359">
        <f t="shared" si="73"/>
        <v>0</v>
      </c>
      <c r="AD43" s="359">
        <f t="shared" si="74"/>
        <v>0</v>
      </c>
      <c r="AE43" s="359">
        <f t="shared" si="75"/>
        <v>0</v>
      </c>
      <c r="AF43" s="359">
        <f t="shared" si="76"/>
        <v>0</v>
      </c>
      <c r="AG43" s="359">
        <f t="shared" si="77"/>
        <v>0</v>
      </c>
      <c r="AH43" s="359">
        <f t="shared" si="78"/>
        <v>0</v>
      </c>
      <c r="AI43" s="359">
        <f t="shared" si="79"/>
        <v>0</v>
      </c>
      <c r="AJ43" s="359">
        <f t="shared" si="80"/>
        <v>0</v>
      </c>
      <c r="AK43" s="359">
        <f t="shared" si="81"/>
        <v>52.228000000000002</v>
      </c>
      <c r="AL43" s="359">
        <f t="shared" si="82"/>
        <v>0</v>
      </c>
      <c r="AM43" s="359">
        <f t="shared" si="83"/>
        <v>0</v>
      </c>
      <c r="AN43" s="359">
        <f t="shared" si="84"/>
        <v>0</v>
      </c>
      <c r="AO43" s="359">
        <f t="shared" si="85"/>
        <v>0</v>
      </c>
      <c r="AP43" s="359">
        <f t="shared" si="86"/>
        <v>0</v>
      </c>
      <c r="AQ43" s="359">
        <f t="shared" si="87"/>
        <v>0</v>
      </c>
      <c r="AR43" s="359">
        <f t="shared" si="88"/>
        <v>0</v>
      </c>
      <c r="AS43" s="359">
        <f t="shared" si="89"/>
        <v>0</v>
      </c>
      <c r="AT43" s="359">
        <f t="shared" si="47"/>
        <v>0</v>
      </c>
      <c r="AU43" s="359">
        <f t="shared" si="48"/>
        <v>0</v>
      </c>
      <c r="AV43" s="359">
        <f t="shared" si="49"/>
        <v>0</v>
      </c>
      <c r="AW43" s="76"/>
      <c r="AX43" s="211">
        <v>35</v>
      </c>
      <c r="AY43" s="260">
        <v>0</v>
      </c>
      <c r="AZ43" s="260">
        <v>0</v>
      </c>
      <c r="BA43" s="260">
        <v>0</v>
      </c>
      <c r="BB43" s="260">
        <v>0</v>
      </c>
      <c r="BC43" s="260">
        <v>0</v>
      </c>
      <c r="BD43" s="260">
        <v>0</v>
      </c>
      <c r="BE43" s="260">
        <v>0</v>
      </c>
      <c r="BF43" s="260">
        <v>0</v>
      </c>
      <c r="BG43" s="260">
        <v>0</v>
      </c>
      <c r="BH43" s="260">
        <v>0</v>
      </c>
      <c r="BI43" s="260">
        <v>0</v>
      </c>
      <c r="BJ43" s="260">
        <v>0</v>
      </c>
      <c r="BK43" s="260">
        <v>0</v>
      </c>
      <c r="BL43" s="260">
        <v>0</v>
      </c>
      <c r="BM43" s="260">
        <v>0</v>
      </c>
      <c r="BN43" s="260">
        <v>0</v>
      </c>
      <c r="BO43" s="260">
        <v>0</v>
      </c>
      <c r="BP43" s="260">
        <v>0</v>
      </c>
      <c r="BQ43" s="260">
        <v>0</v>
      </c>
      <c r="BR43" s="260">
        <v>0</v>
      </c>
      <c r="BS43" s="260">
        <v>0</v>
      </c>
      <c r="BT43" s="260">
        <v>0</v>
      </c>
      <c r="BU43" s="260">
        <v>0</v>
      </c>
      <c r="BV43" s="260">
        <v>0</v>
      </c>
      <c r="BW43" s="260">
        <v>0</v>
      </c>
      <c r="BX43" s="260">
        <v>0</v>
      </c>
      <c r="BY43" s="260">
        <v>0</v>
      </c>
      <c r="BZ43" s="260">
        <v>0</v>
      </c>
      <c r="CA43" s="260">
        <v>0</v>
      </c>
      <c r="CB43" s="260">
        <v>0</v>
      </c>
      <c r="CC43" s="260">
        <v>0</v>
      </c>
      <c r="CD43" s="260">
        <v>0</v>
      </c>
      <c r="CE43" s="260">
        <v>52228</v>
      </c>
      <c r="CF43" s="260">
        <v>0</v>
      </c>
      <c r="CG43" s="260">
        <v>0</v>
      </c>
      <c r="CH43" s="260">
        <v>0</v>
      </c>
      <c r="CI43" s="260">
        <v>0</v>
      </c>
      <c r="CJ43" s="260">
        <v>0</v>
      </c>
      <c r="CK43" s="260">
        <v>0</v>
      </c>
      <c r="CL43" s="260">
        <v>0</v>
      </c>
      <c r="CM43" s="260">
        <v>0</v>
      </c>
      <c r="CN43" s="42">
        <v>0</v>
      </c>
      <c r="CO43" s="42">
        <v>0</v>
      </c>
      <c r="CP43" s="42">
        <v>0</v>
      </c>
      <c r="CR43" s="13">
        <v>35</v>
      </c>
      <c r="CS43" s="13" t="str">
        <f t="shared" si="1"/>
        <v/>
      </c>
      <c r="CT43" s="13" t="str">
        <f t="shared" si="2"/>
        <v/>
      </c>
      <c r="CU43" s="13" t="str">
        <f t="shared" si="3"/>
        <v/>
      </c>
      <c r="CV43" s="13" t="str">
        <f t="shared" si="4"/>
        <v/>
      </c>
      <c r="CW43" s="13" t="str">
        <f t="shared" si="5"/>
        <v/>
      </c>
      <c r="CX43" s="13" t="str">
        <f t="shared" si="6"/>
        <v/>
      </c>
      <c r="CY43" s="13" t="str">
        <f t="shared" si="7"/>
        <v/>
      </c>
      <c r="CZ43" s="13" t="str">
        <f t="shared" si="8"/>
        <v/>
      </c>
      <c r="DA43" s="13" t="str">
        <f t="shared" si="9"/>
        <v/>
      </c>
      <c r="DB43" s="13" t="str">
        <f t="shared" si="10"/>
        <v/>
      </c>
      <c r="DC43" s="13" t="str">
        <f t="shared" si="11"/>
        <v/>
      </c>
      <c r="DD43" s="13" t="str">
        <f t="shared" si="12"/>
        <v/>
      </c>
      <c r="DE43" s="13" t="str">
        <f t="shared" si="13"/>
        <v/>
      </c>
      <c r="DF43" s="13" t="str">
        <f t="shared" si="14"/>
        <v/>
      </c>
      <c r="DG43" s="13" t="str">
        <f t="shared" si="15"/>
        <v/>
      </c>
      <c r="DH43" s="13" t="str">
        <f t="shared" si="16"/>
        <v/>
      </c>
      <c r="DI43" s="13" t="str">
        <f t="shared" si="17"/>
        <v/>
      </c>
      <c r="DJ43" s="13" t="str">
        <f t="shared" si="18"/>
        <v/>
      </c>
      <c r="DK43" s="13" t="str">
        <f t="shared" si="19"/>
        <v/>
      </c>
      <c r="DL43" s="13" t="str">
        <f t="shared" si="20"/>
        <v/>
      </c>
      <c r="DM43" s="13" t="str">
        <f t="shared" si="21"/>
        <v/>
      </c>
      <c r="DN43" s="13" t="str">
        <f t="shared" si="22"/>
        <v/>
      </c>
      <c r="DO43" s="13" t="str">
        <f t="shared" si="23"/>
        <v/>
      </c>
      <c r="DP43" s="13" t="str">
        <f t="shared" si="24"/>
        <v/>
      </c>
      <c r="DQ43" s="13" t="str">
        <f t="shared" si="25"/>
        <v/>
      </c>
      <c r="DR43" s="13" t="str">
        <f t="shared" si="26"/>
        <v/>
      </c>
      <c r="DS43" s="13" t="str">
        <f t="shared" si="27"/>
        <v/>
      </c>
      <c r="DT43" s="13" t="str">
        <f t="shared" si="28"/>
        <v/>
      </c>
      <c r="DU43" s="13" t="str">
        <f t="shared" si="29"/>
        <v/>
      </c>
      <c r="DV43" s="13" t="str">
        <f t="shared" si="30"/>
        <v/>
      </c>
      <c r="DW43" s="13" t="str">
        <f t="shared" si="31"/>
        <v/>
      </c>
      <c r="DX43" s="13" t="str">
        <f t="shared" si="32"/>
        <v/>
      </c>
      <c r="DY43" s="13" t="str">
        <f t="shared" si="33"/>
        <v>Sill</v>
      </c>
      <c r="DZ43" s="13" t="str">
        <f t="shared" si="34"/>
        <v/>
      </c>
      <c r="EA43" s="13" t="str">
        <f t="shared" si="35"/>
        <v/>
      </c>
      <c r="EB43" s="13" t="str">
        <f t="shared" si="36"/>
        <v/>
      </c>
      <c r="EC43" s="13" t="str">
        <f t="shared" si="37"/>
        <v/>
      </c>
      <c r="ED43" s="13" t="str">
        <f t="shared" si="38"/>
        <v/>
      </c>
      <c r="EE43" s="13" t="str">
        <f t="shared" si="39"/>
        <v/>
      </c>
      <c r="EF43" s="13" t="str">
        <f t="shared" si="40"/>
        <v/>
      </c>
      <c r="EG43" s="13" t="str">
        <f t="shared" si="41"/>
        <v/>
      </c>
      <c r="EH43" s="13" t="str">
        <f t="shared" si="42"/>
        <v/>
      </c>
      <c r="EI43" s="13" t="str">
        <f t="shared" si="43"/>
        <v/>
      </c>
      <c r="EJ43" s="13" t="str">
        <f t="shared" si="44"/>
        <v/>
      </c>
      <c r="EK43" s="13"/>
      <c r="EL43" s="82" t="str">
        <f t="shared" si="46"/>
        <v>Sill</v>
      </c>
    </row>
    <row r="44" spans="1:142" x14ac:dyDescent="0.25">
      <c r="A44" s="267" t="s">
        <v>622</v>
      </c>
      <c r="B44" s="267" t="s">
        <v>523</v>
      </c>
      <c r="C44" s="301" t="s">
        <v>165</v>
      </c>
      <c r="D44" s="211">
        <v>36</v>
      </c>
      <c r="E44" s="359">
        <f t="shared" si="45"/>
        <v>0</v>
      </c>
      <c r="F44" s="359">
        <f t="shared" si="50"/>
        <v>0</v>
      </c>
      <c r="G44" s="359">
        <f t="shared" si="51"/>
        <v>0</v>
      </c>
      <c r="H44" s="359">
        <f t="shared" si="52"/>
        <v>8.9999999999999993E-3</v>
      </c>
      <c r="I44" s="359">
        <f t="shared" si="53"/>
        <v>0</v>
      </c>
      <c r="J44" s="359">
        <f t="shared" si="54"/>
        <v>0</v>
      </c>
      <c r="K44" s="359">
        <f t="shared" si="55"/>
        <v>0</v>
      </c>
      <c r="L44" s="359">
        <f t="shared" si="56"/>
        <v>0</v>
      </c>
      <c r="M44" s="359">
        <f t="shared" si="57"/>
        <v>0</v>
      </c>
      <c r="N44" s="359">
        <f t="shared" si="58"/>
        <v>0</v>
      </c>
      <c r="O44" s="359">
        <f t="shared" si="59"/>
        <v>0</v>
      </c>
      <c r="P44" s="359">
        <f t="shared" si="60"/>
        <v>5.0000000000000001E-3</v>
      </c>
      <c r="Q44" s="359">
        <f t="shared" si="61"/>
        <v>0</v>
      </c>
      <c r="R44" s="359">
        <f t="shared" si="62"/>
        <v>0</v>
      </c>
      <c r="S44" s="359">
        <f t="shared" si="63"/>
        <v>0</v>
      </c>
      <c r="T44" s="359">
        <f t="shared" si="64"/>
        <v>7.3999999999999996E-2</v>
      </c>
      <c r="U44" s="359">
        <f t="shared" si="65"/>
        <v>0</v>
      </c>
      <c r="V44" s="359">
        <f t="shared" si="66"/>
        <v>0</v>
      </c>
      <c r="W44" s="359">
        <f t="shared" si="67"/>
        <v>0</v>
      </c>
      <c r="X44" s="359">
        <f t="shared" si="68"/>
        <v>0</v>
      </c>
      <c r="Y44" s="359">
        <f t="shared" si="69"/>
        <v>0</v>
      </c>
      <c r="Z44" s="359">
        <f t="shared" si="70"/>
        <v>0</v>
      </c>
      <c r="AA44" s="359">
        <f t="shared" si="71"/>
        <v>8.1000000000000003E-2</v>
      </c>
      <c r="AB44" s="359">
        <f t="shared" si="72"/>
        <v>0</v>
      </c>
      <c r="AC44" s="359">
        <f t="shared" si="73"/>
        <v>0</v>
      </c>
      <c r="AD44" s="359">
        <f t="shared" si="74"/>
        <v>0.42899999999999999</v>
      </c>
      <c r="AE44" s="359">
        <f t="shared" si="75"/>
        <v>0</v>
      </c>
      <c r="AF44" s="359">
        <f t="shared" si="76"/>
        <v>0.98099999999999998</v>
      </c>
      <c r="AG44" s="359">
        <f t="shared" si="77"/>
        <v>0</v>
      </c>
      <c r="AH44" s="359">
        <f t="shared" si="78"/>
        <v>8.6999999999999994E-2</v>
      </c>
      <c r="AI44" s="359">
        <f t="shared" si="79"/>
        <v>5.0000000000000001E-3</v>
      </c>
      <c r="AJ44" s="359">
        <f t="shared" si="80"/>
        <v>0</v>
      </c>
      <c r="AK44" s="359">
        <f t="shared" si="81"/>
        <v>0</v>
      </c>
      <c r="AL44" s="359">
        <f t="shared" si="82"/>
        <v>0</v>
      </c>
      <c r="AM44" s="359">
        <f t="shared" si="83"/>
        <v>0</v>
      </c>
      <c r="AN44" s="359">
        <f t="shared" si="84"/>
        <v>0</v>
      </c>
      <c r="AO44" s="359">
        <f t="shared" si="85"/>
        <v>0.79700000000000004</v>
      </c>
      <c r="AP44" s="359">
        <f t="shared" si="86"/>
        <v>8.8999999999999996E-2</v>
      </c>
      <c r="AQ44" s="359">
        <f t="shared" si="87"/>
        <v>0</v>
      </c>
      <c r="AR44" s="359">
        <f t="shared" si="88"/>
        <v>2.4E-2</v>
      </c>
      <c r="AS44" s="359">
        <f t="shared" si="89"/>
        <v>0</v>
      </c>
      <c r="AT44" s="359">
        <f t="shared" si="47"/>
        <v>0</v>
      </c>
      <c r="AU44" s="359">
        <f t="shared" si="48"/>
        <v>0.437</v>
      </c>
      <c r="AV44" s="359">
        <f t="shared" si="49"/>
        <v>0</v>
      </c>
      <c r="AW44" s="76"/>
      <c r="AX44" s="211">
        <v>36</v>
      </c>
      <c r="AY44" s="260">
        <v>0</v>
      </c>
      <c r="AZ44" s="260">
        <v>0</v>
      </c>
      <c r="BA44" s="260">
        <v>0</v>
      </c>
      <c r="BB44" s="260">
        <v>9</v>
      </c>
      <c r="BC44" s="260">
        <v>0</v>
      </c>
      <c r="BD44" s="260">
        <v>0</v>
      </c>
      <c r="BE44" s="260">
        <v>0</v>
      </c>
      <c r="BF44" s="260">
        <v>0</v>
      </c>
      <c r="BG44" s="260">
        <v>0</v>
      </c>
      <c r="BH44" s="260">
        <v>0</v>
      </c>
      <c r="BI44" s="260">
        <v>0</v>
      </c>
      <c r="BJ44" s="260">
        <v>5</v>
      </c>
      <c r="BK44" s="260">
        <v>0</v>
      </c>
      <c r="BL44" s="260">
        <v>0</v>
      </c>
      <c r="BM44" s="260">
        <v>0</v>
      </c>
      <c r="BN44" s="260">
        <v>74</v>
      </c>
      <c r="BO44" s="260">
        <v>0</v>
      </c>
      <c r="BP44" s="260">
        <v>0</v>
      </c>
      <c r="BQ44" s="260">
        <v>0</v>
      </c>
      <c r="BR44" s="260">
        <v>0</v>
      </c>
      <c r="BS44" s="260">
        <v>0</v>
      </c>
      <c r="BT44" s="260">
        <v>0</v>
      </c>
      <c r="BU44" s="260">
        <v>81</v>
      </c>
      <c r="BV44" s="260">
        <v>0</v>
      </c>
      <c r="BW44" s="260">
        <v>0</v>
      </c>
      <c r="BX44" s="260">
        <v>429</v>
      </c>
      <c r="BY44" s="260">
        <v>0</v>
      </c>
      <c r="BZ44" s="260">
        <v>981</v>
      </c>
      <c r="CA44" s="260">
        <v>0</v>
      </c>
      <c r="CB44" s="260">
        <v>87</v>
      </c>
      <c r="CC44" s="260">
        <v>5</v>
      </c>
      <c r="CD44" s="260">
        <v>0</v>
      </c>
      <c r="CE44" s="260">
        <v>0</v>
      </c>
      <c r="CF44" s="260">
        <v>0</v>
      </c>
      <c r="CG44" s="260">
        <v>0</v>
      </c>
      <c r="CH44" s="260">
        <v>0</v>
      </c>
      <c r="CI44" s="260">
        <v>797</v>
      </c>
      <c r="CJ44" s="260">
        <v>89</v>
      </c>
      <c r="CK44" s="260">
        <v>0</v>
      </c>
      <c r="CL44" s="260">
        <v>24</v>
      </c>
      <c r="CM44" s="260">
        <v>0</v>
      </c>
      <c r="CN44" s="42">
        <v>0</v>
      </c>
      <c r="CO44" s="42">
        <v>437</v>
      </c>
      <c r="CP44" s="42">
        <v>0</v>
      </c>
      <c r="CR44" s="13">
        <v>36</v>
      </c>
      <c r="CS44" s="13" t="str">
        <f t="shared" si="1"/>
        <v/>
      </c>
      <c r="CT44" s="13" t="str">
        <f t="shared" si="2"/>
        <v/>
      </c>
      <c r="CU44" s="13" t="str">
        <f t="shared" si="3"/>
        <v/>
      </c>
      <c r="CV44" s="13" t="str">
        <f t="shared" si="4"/>
        <v>Bergtunga</v>
      </c>
      <c r="CW44" s="13" t="str">
        <f t="shared" si="5"/>
        <v/>
      </c>
      <c r="CX44" s="13" t="str">
        <f t="shared" si="6"/>
        <v/>
      </c>
      <c r="CY44" s="13" t="str">
        <f t="shared" si="7"/>
        <v/>
      </c>
      <c r="CZ44" s="13" t="str">
        <f t="shared" si="8"/>
        <v/>
      </c>
      <c r="DA44" s="13" t="str">
        <f t="shared" si="9"/>
        <v/>
      </c>
      <c r="DB44" s="13" t="str">
        <f t="shared" si="10"/>
        <v/>
      </c>
      <c r="DC44" s="13" t="str">
        <f t="shared" si="11"/>
        <v/>
      </c>
      <c r="DD44" s="13" t="str">
        <f t="shared" si="12"/>
        <v>Havskatter</v>
      </c>
      <c r="DE44" s="13" t="str">
        <f t="shared" si="13"/>
        <v/>
      </c>
      <c r="DF44" s="13" t="str">
        <f t="shared" si="14"/>
        <v/>
      </c>
      <c r="DG44" s="13" t="str">
        <f t="shared" si="15"/>
        <v/>
      </c>
      <c r="DH44" s="13" t="str">
        <f t="shared" si="16"/>
        <v>Krabbtaska</v>
      </c>
      <c r="DI44" s="13" t="str">
        <f t="shared" si="17"/>
        <v/>
      </c>
      <c r="DJ44" s="13" t="str">
        <f t="shared" si="18"/>
        <v/>
      </c>
      <c r="DK44" s="13" t="str">
        <f t="shared" si="19"/>
        <v/>
      </c>
      <c r="DL44" s="13" t="str">
        <f t="shared" si="20"/>
        <v/>
      </c>
      <c r="DM44" s="13" t="str">
        <f t="shared" si="21"/>
        <v/>
      </c>
      <c r="DN44" s="13" t="str">
        <f t="shared" si="22"/>
        <v/>
      </c>
      <c r="DO44" s="13" t="str">
        <f t="shared" si="23"/>
        <v>Makrill</v>
      </c>
      <c r="DP44" s="13" t="str">
        <f t="shared" si="24"/>
        <v/>
      </c>
      <c r="DQ44" s="13" t="str">
        <f t="shared" si="25"/>
        <v/>
      </c>
      <c r="DR44" s="13" t="str">
        <f t="shared" si="26"/>
        <v>Piggvar</v>
      </c>
      <c r="DS44" s="13" t="str">
        <f t="shared" si="27"/>
        <v/>
      </c>
      <c r="DT44" s="13" t="str">
        <f t="shared" si="28"/>
        <v>Rodspotta</v>
      </c>
      <c r="DU44" s="13" t="str">
        <f t="shared" si="29"/>
        <v/>
      </c>
      <c r="DV44" s="13" t="str">
        <f t="shared" si="30"/>
        <v>Sandskadda</v>
      </c>
      <c r="DW44" s="13" t="str">
        <f t="shared" si="31"/>
        <v>SikFiskar</v>
      </c>
      <c r="DX44" s="13" t="str">
        <f t="shared" si="32"/>
        <v/>
      </c>
      <c r="DY44" s="13" t="str">
        <f t="shared" si="33"/>
        <v/>
      </c>
      <c r="DZ44" s="13" t="str">
        <f t="shared" si="34"/>
        <v/>
      </c>
      <c r="EA44" s="13" t="str">
        <f t="shared" si="35"/>
        <v/>
      </c>
      <c r="EB44" s="13" t="str">
        <f t="shared" si="36"/>
        <v/>
      </c>
      <c r="EC44" s="13" t="str">
        <f t="shared" si="37"/>
        <v>Skrubbskadda</v>
      </c>
      <c r="ED44" s="13" t="str">
        <f t="shared" si="38"/>
        <v>Slatvar</v>
      </c>
      <c r="EE44" s="13" t="str">
        <f t="shared" si="39"/>
        <v/>
      </c>
      <c r="EF44" s="13" t="str">
        <f t="shared" si="40"/>
        <v>Torsk</v>
      </c>
      <c r="EG44" s="13" t="str">
        <f t="shared" si="41"/>
        <v/>
      </c>
      <c r="EH44" s="13" t="str">
        <f t="shared" si="42"/>
        <v/>
      </c>
      <c r="EI44" s="13" t="str">
        <f t="shared" si="43"/>
        <v>aktaTunga</v>
      </c>
      <c r="EJ44" s="13" t="str">
        <f t="shared" si="44"/>
        <v/>
      </c>
      <c r="EK44" s="13"/>
      <c r="EL44" s="82" t="str">
        <f t="shared" si="46"/>
        <v>BergtungaHavskatterKrabbtaskaMakrillPiggvarRodspottaSandskaddaSikFiskarSkrubbskaddaSlatvarTorskaktaTunga</v>
      </c>
    </row>
    <row r="45" spans="1:142" x14ac:dyDescent="0.25">
      <c r="A45" s="267" t="s">
        <v>622</v>
      </c>
      <c r="B45" s="267" t="s">
        <v>528</v>
      </c>
      <c r="C45" s="301" t="s">
        <v>165</v>
      </c>
      <c r="D45" s="211">
        <v>37</v>
      </c>
      <c r="E45" s="359">
        <f t="shared" si="45"/>
        <v>0</v>
      </c>
      <c r="F45" s="359">
        <f t="shared" si="50"/>
        <v>0</v>
      </c>
      <c r="G45" s="359">
        <f t="shared" si="51"/>
        <v>0</v>
      </c>
      <c r="H45" s="359">
        <f t="shared" si="52"/>
        <v>0</v>
      </c>
      <c r="I45" s="359">
        <f t="shared" si="53"/>
        <v>0</v>
      </c>
      <c r="J45" s="359">
        <f t="shared" si="54"/>
        <v>0</v>
      </c>
      <c r="K45" s="359">
        <f t="shared" si="55"/>
        <v>0</v>
      </c>
      <c r="L45" s="359">
        <f t="shared" si="56"/>
        <v>0</v>
      </c>
      <c r="M45" s="359">
        <f t="shared" si="57"/>
        <v>0</v>
      </c>
      <c r="N45" s="359">
        <f t="shared" si="58"/>
        <v>0</v>
      </c>
      <c r="O45" s="359">
        <f t="shared" si="59"/>
        <v>0</v>
      </c>
      <c r="P45" s="359">
        <f t="shared" si="60"/>
        <v>0</v>
      </c>
      <c r="Q45" s="359">
        <f t="shared" si="61"/>
        <v>1.2E-2</v>
      </c>
      <c r="R45" s="359">
        <f t="shared" si="62"/>
        <v>3.3750999999999998</v>
      </c>
      <c r="S45" s="359">
        <f t="shared" si="63"/>
        <v>0</v>
      </c>
      <c r="T45" s="359">
        <f t="shared" si="64"/>
        <v>10.669</v>
      </c>
      <c r="U45" s="359">
        <f t="shared" si="65"/>
        <v>0</v>
      </c>
      <c r="V45" s="359">
        <f t="shared" si="66"/>
        <v>0</v>
      </c>
      <c r="W45" s="359">
        <f t="shared" si="67"/>
        <v>0</v>
      </c>
      <c r="X45" s="359">
        <f t="shared" si="68"/>
        <v>0</v>
      </c>
      <c r="Y45" s="359">
        <f t="shared" si="69"/>
        <v>0</v>
      </c>
      <c r="Z45" s="359">
        <f t="shared" si="70"/>
        <v>0</v>
      </c>
      <c r="AA45" s="359">
        <f t="shared" si="71"/>
        <v>0</v>
      </c>
      <c r="AB45" s="359">
        <f t="shared" si="72"/>
        <v>0</v>
      </c>
      <c r="AC45" s="359">
        <f t="shared" si="73"/>
        <v>0</v>
      </c>
      <c r="AD45" s="359">
        <f t="shared" si="74"/>
        <v>0</v>
      </c>
      <c r="AE45" s="359">
        <f t="shared" si="75"/>
        <v>0</v>
      </c>
      <c r="AF45" s="359">
        <f t="shared" si="76"/>
        <v>0</v>
      </c>
      <c r="AG45" s="359">
        <f t="shared" si="77"/>
        <v>0</v>
      </c>
      <c r="AH45" s="359">
        <f t="shared" si="78"/>
        <v>0</v>
      </c>
      <c r="AI45" s="359">
        <f t="shared" si="79"/>
        <v>0</v>
      </c>
      <c r="AJ45" s="359">
        <f t="shared" si="80"/>
        <v>0</v>
      </c>
      <c r="AK45" s="359">
        <f t="shared" si="81"/>
        <v>0</v>
      </c>
      <c r="AL45" s="359">
        <f t="shared" si="82"/>
        <v>0</v>
      </c>
      <c r="AM45" s="359">
        <f t="shared" si="83"/>
        <v>0</v>
      </c>
      <c r="AN45" s="359">
        <f t="shared" si="84"/>
        <v>0</v>
      </c>
      <c r="AO45" s="359">
        <f t="shared" si="85"/>
        <v>0</v>
      </c>
      <c r="AP45" s="359">
        <f t="shared" si="86"/>
        <v>0</v>
      </c>
      <c r="AQ45" s="359">
        <f t="shared" si="87"/>
        <v>0</v>
      </c>
      <c r="AR45" s="359">
        <f t="shared" si="88"/>
        <v>0</v>
      </c>
      <c r="AS45" s="359">
        <f t="shared" si="89"/>
        <v>0</v>
      </c>
      <c r="AT45" s="359">
        <f t="shared" si="47"/>
        <v>0</v>
      </c>
      <c r="AU45" s="359">
        <f t="shared" si="48"/>
        <v>0</v>
      </c>
      <c r="AV45" s="359">
        <f t="shared" si="49"/>
        <v>0</v>
      </c>
      <c r="AW45" s="76"/>
      <c r="AX45" s="211">
        <v>37</v>
      </c>
      <c r="AY45" s="260">
        <v>0</v>
      </c>
      <c r="AZ45" s="260">
        <v>0</v>
      </c>
      <c r="BA45" s="260">
        <v>0</v>
      </c>
      <c r="BB45" s="260">
        <v>0</v>
      </c>
      <c r="BC45" s="260">
        <v>0</v>
      </c>
      <c r="BD45" s="260">
        <v>0</v>
      </c>
      <c r="BE45" s="260">
        <v>0</v>
      </c>
      <c r="BF45" s="260">
        <v>0</v>
      </c>
      <c r="BG45" s="260">
        <v>0</v>
      </c>
      <c r="BH45" s="260">
        <v>0</v>
      </c>
      <c r="BI45" s="260">
        <v>0</v>
      </c>
      <c r="BJ45" s="260">
        <v>0</v>
      </c>
      <c r="BK45" s="260">
        <v>12</v>
      </c>
      <c r="BL45" s="260">
        <v>3375.1</v>
      </c>
      <c r="BM45" s="260">
        <v>0</v>
      </c>
      <c r="BN45" s="260">
        <v>10669</v>
      </c>
      <c r="BO45" s="260">
        <v>0</v>
      </c>
      <c r="BP45" s="260">
        <v>0</v>
      </c>
      <c r="BQ45" s="260">
        <v>0</v>
      </c>
      <c r="BR45" s="260">
        <v>0</v>
      </c>
      <c r="BS45" s="260">
        <v>0</v>
      </c>
      <c r="BT45" s="260">
        <v>0</v>
      </c>
      <c r="BU45" s="260">
        <v>0</v>
      </c>
      <c r="BV45" s="260">
        <v>0</v>
      </c>
      <c r="BW45" s="260">
        <v>0</v>
      </c>
      <c r="BX45" s="260">
        <v>0</v>
      </c>
      <c r="BY45" s="260">
        <v>0</v>
      </c>
      <c r="BZ45" s="260">
        <v>0</v>
      </c>
      <c r="CA45" s="260">
        <v>0</v>
      </c>
      <c r="CB45" s="260">
        <v>0</v>
      </c>
      <c r="CC45" s="260">
        <v>0</v>
      </c>
      <c r="CD45" s="260">
        <v>0</v>
      </c>
      <c r="CE45" s="260">
        <v>0</v>
      </c>
      <c r="CF45" s="260">
        <v>0</v>
      </c>
      <c r="CG45" s="260">
        <v>0</v>
      </c>
      <c r="CH45" s="260">
        <v>0</v>
      </c>
      <c r="CI45" s="260">
        <v>0</v>
      </c>
      <c r="CJ45" s="260">
        <v>0</v>
      </c>
      <c r="CK45" s="260">
        <v>0</v>
      </c>
      <c r="CL45" s="260">
        <v>0</v>
      </c>
      <c r="CM45" s="260">
        <v>0</v>
      </c>
      <c r="CN45" s="42">
        <v>0</v>
      </c>
      <c r="CO45" s="42">
        <v>0</v>
      </c>
      <c r="CP45" s="42">
        <v>0</v>
      </c>
      <c r="CR45" s="13">
        <v>37</v>
      </c>
      <c r="CS45" s="13" t="str">
        <f t="shared" si="1"/>
        <v/>
      </c>
      <c r="CT45" s="13" t="str">
        <f t="shared" si="2"/>
        <v/>
      </c>
      <c r="CU45" s="13" t="str">
        <f t="shared" si="3"/>
        <v/>
      </c>
      <c r="CV45" s="13" t="str">
        <f t="shared" si="4"/>
        <v/>
      </c>
      <c r="CW45" s="13" t="str">
        <f t="shared" si="5"/>
        <v/>
      </c>
      <c r="CX45" s="13" t="str">
        <f t="shared" si="6"/>
        <v/>
      </c>
      <c r="CY45" s="13" t="str">
        <f t="shared" si="7"/>
        <v/>
      </c>
      <c r="CZ45" s="13" t="str">
        <f t="shared" si="8"/>
        <v/>
      </c>
      <c r="DA45" s="13" t="str">
        <f t="shared" si="9"/>
        <v/>
      </c>
      <c r="DB45" s="13" t="str">
        <f t="shared" si="10"/>
        <v/>
      </c>
      <c r="DC45" s="13" t="str">
        <f t="shared" si="11"/>
        <v/>
      </c>
      <c r="DD45" s="13" t="str">
        <f t="shared" si="12"/>
        <v/>
      </c>
      <c r="DE45" s="13" t="str">
        <f t="shared" si="13"/>
        <v>Havskrafta</v>
      </c>
      <c r="DF45" s="13" t="str">
        <f t="shared" si="14"/>
        <v>Hummer</v>
      </c>
      <c r="DG45" s="13" t="str">
        <f t="shared" si="15"/>
        <v/>
      </c>
      <c r="DH45" s="13" t="str">
        <f t="shared" si="16"/>
        <v>Krabbtaska</v>
      </c>
      <c r="DI45" s="13" t="str">
        <f t="shared" si="17"/>
        <v/>
      </c>
      <c r="DJ45" s="13" t="str">
        <f t="shared" si="18"/>
        <v/>
      </c>
      <c r="DK45" s="13" t="str">
        <f t="shared" si="19"/>
        <v/>
      </c>
      <c r="DL45" s="13" t="str">
        <f t="shared" si="20"/>
        <v/>
      </c>
      <c r="DM45" s="13" t="str">
        <f t="shared" si="21"/>
        <v/>
      </c>
      <c r="DN45" s="13" t="str">
        <f t="shared" si="22"/>
        <v/>
      </c>
      <c r="DO45" s="13" t="str">
        <f t="shared" si="23"/>
        <v/>
      </c>
      <c r="DP45" s="13" t="str">
        <f t="shared" si="24"/>
        <v/>
      </c>
      <c r="DQ45" s="13" t="str">
        <f t="shared" si="25"/>
        <v/>
      </c>
      <c r="DR45" s="13" t="str">
        <f t="shared" si="26"/>
        <v/>
      </c>
      <c r="DS45" s="13" t="str">
        <f t="shared" si="27"/>
        <v/>
      </c>
      <c r="DT45" s="13" t="str">
        <f t="shared" si="28"/>
        <v/>
      </c>
      <c r="DU45" s="13" t="str">
        <f t="shared" si="29"/>
        <v/>
      </c>
      <c r="DV45" s="13" t="str">
        <f t="shared" si="30"/>
        <v/>
      </c>
      <c r="DW45" s="13" t="str">
        <f t="shared" si="31"/>
        <v/>
      </c>
      <c r="DX45" s="13" t="str">
        <f t="shared" si="32"/>
        <v/>
      </c>
      <c r="DY45" s="13" t="str">
        <f t="shared" si="33"/>
        <v/>
      </c>
      <c r="DZ45" s="13" t="str">
        <f t="shared" si="34"/>
        <v/>
      </c>
      <c r="EA45" s="13" t="str">
        <f t="shared" si="35"/>
        <v/>
      </c>
      <c r="EB45" s="13" t="str">
        <f t="shared" si="36"/>
        <v/>
      </c>
      <c r="EC45" s="13" t="str">
        <f t="shared" si="37"/>
        <v/>
      </c>
      <c r="ED45" s="13" t="str">
        <f t="shared" si="38"/>
        <v/>
      </c>
      <c r="EE45" s="13" t="str">
        <f t="shared" si="39"/>
        <v/>
      </c>
      <c r="EF45" s="13" t="str">
        <f t="shared" si="40"/>
        <v/>
      </c>
      <c r="EG45" s="13" t="str">
        <f t="shared" si="41"/>
        <v/>
      </c>
      <c r="EH45" s="13" t="str">
        <f t="shared" si="42"/>
        <v/>
      </c>
      <c r="EI45" s="13" t="str">
        <f t="shared" si="43"/>
        <v/>
      </c>
      <c r="EJ45" s="13" t="str">
        <f t="shared" si="44"/>
        <v/>
      </c>
      <c r="EK45" s="13"/>
      <c r="EL45" s="82" t="str">
        <f t="shared" si="46"/>
        <v>HavskraftaHummerKrabbtaska</v>
      </c>
    </row>
    <row r="46" spans="1:142" x14ac:dyDescent="0.25">
      <c r="A46" s="267" t="s">
        <v>622</v>
      </c>
      <c r="B46" s="267" t="s">
        <v>529</v>
      </c>
      <c r="C46" s="301" t="s">
        <v>165</v>
      </c>
      <c r="D46" s="211">
        <v>38</v>
      </c>
      <c r="E46" s="359">
        <f t="shared" si="45"/>
        <v>0</v>
      </c>
      <c r="F46" s="359">
        <f t="shared" si="50"/>
        <v>0</v>
      </c>
      <c r="G46" s="359">
        <f t="shared" si="51"/>
        <v>0</v>
      </c>
      <c r="H46" s="359">
        <f t="shared" si="52"/>
        <v>0</v>
      </c>
      <c r="I46" s="359">
        <f t="shared" si="53"/>
        <v>0</v>
      </c>
      <c r="J46" s="359">
        <f t="shared" si="54"/>
        <v>0</v>
      </c>
      <c r="K46" s="359">
        <f t="shared" si="55"/>
        <v>0</v>
      </c>
      <c r="L46" s="359">
        <f t="shared" si="56"/>
        <v>0</v>
      </c>
      <c r="M46" s="359">
        <f t="shared" si="57"/>
        <v>0</v>
      </c>
      <c r="N46" s="359">
        <f t="shared" si="58"/>
        <v>0</v>
      </c>
      <c r="O46" s="359">
        <f t="shared" si="59"/>
        <v>0</v>
      </c>
      <c r="P46" s="359">
        <f t="shared" si="60"/>
        <v>0</v>
      </c>
      <c r="Q46" s="359">
        <f t="shared" si="61"/>
        <v>0</v>
      </c>
      <c r="R46" s="359">
        <f t="shared" si="62"/>
        <v>3.0000000000000001E-3</v>
      </c>
      <c r="S46" s="359">
        <f t="shared" si="63"/>
        <v>0</v>
      </c>
      <c r="T46" s="359">
        <f t="shared" si="64"/>
        <v>41.522500000000001</v>
      </c>
      <c r="U46" s="359">
        <f t="shared" si="65"/>
        <v>0</v>
      </c>
      <c r="V46" s="359">
        <f t="shared" si="66"/>
        <v>0</v>
      </c>
      <c r="W46" s="359">
        <f t="shared" si="67"/>
        <v>0</v>
      </c>
      <c r="X46" s="359">
        <f t="shared" si="68"/>
        <v>0</v>
      </c>
      <c r="Y46" s="359">
        <f t="shared" si="69"/>
        <v>0</v>
      </c>
      <c r="Z46" s="359">
        <f t="shared" si="70"/>
        <v>0</v>
      </c>
      <c r="AA46" s="359">
        <f t="shared" si="71"/>
        <v>0</v>
      </c>
      <c r="AB46" s="359">
        <f t="shared" si="72"/>
        <v>0</v>
      </c>
      <c r="AC46" s="359">
        <f t="shared" si="73"/>
        <v>0</v>
      </c>
      <c r="AD46" s="359">
        <f t="shared" si="74"/>
        <v>0</v>
      </c>
      <c r="AE46" s="359">
        <f t="shared" si="75"/>
        <v>0</v>
      </c>
      <c r="AF46" s="359">
        <f t="shared" si="76"/>
        <v>0</v>
      </c>
      <c r="AG46" s="359">
        <f t="shared" si="77"/>
        <v>0</v>
      </c>
      <c r="AH46" s="359">
        <f t="shared" si="78"/>
        <v>0</v>
      </c>
      <c r="AI46" s="359">
        <f t="shared" si="79"/>
        <v>0</v>
      </c>
      <c r="AJ46" s="359">
        <f t="shared" si="80"/>
        <v>0</v>
      </c>
      <c r="AK46" s="359">
        <f t="shared" si="81"/>
        <v>0</v>
      </c>
      <c r="AL46" s="359">
        <f t="shared" si="82"/>
        <v>0</v>
      </c>
      <c r="AM46" s="359">
        <f t="shared" si="83"/>
        <v>0</v>
      </c>
      <c r="AN46" s="359">
        <f t="shared" si="84"/>
        <v>0</v>
      </c>
      <c r="AO46" s="359">
        <f t="shared" si="85"/>
        <v>0</v>
      </c>
      <c r="AP46" s="359">
        <f t="shared" si="86"/>
        <v>0</v>
      </c>
      <c r="AQ46" s="359">
        <f t="shared" si="87"/>
        <v>0</v>
      </c>
      <c r="AR46" s="359">
        <f t="shared" si="88"/>
        <v>0</v>
      </c>
      <c r="AS46" s="359">
        <f t="shared" si="89"/>
        <v>0</v>
      </c>
      <c r="AT46" s="359">
        <f t="shared" si="47"/>
        <v>0</v>
      </c>
      <c r="AU46" s="359">
        <f t="shared" si="48"/>
        <v>0</v>
      </c>
      <c r="AV46" s="359">
        <f t="shared" si="49"/>
        <v>0</v>
      </c>
      <c r="AW46" s="76"/>
      <c r="AX46" s="211">
        <v>38</v>
      </c>
      <c r="AY46" s="260">
        <v>0</v>
      </c>
      <c r="AZ46" s="260">
        <v>0</v>
      </c>
      <c r="BA46" s="260">
        <v>0</v>
      </c>
      <c r="BB46" s="260">
        <v>0</v>
      </c>
      <c r="BC46" s="260">
        <v>0</v>
      </c>
      <c r="BD46" s="260">
        <v>0</v>
      </c>
      <c r="BE46" s="260">
        <v>0</v>
      </c>
      <c r="BF46" s="260">
        <v>0</v>
      </c>
      <c r="BG46" s="260">
        <v>0</v>
      </c>
      <c r="BH46" s="260">
        <v>0</v>
      </c>
      <c r="BI46" s="260">
        <v>0</v>
      </c>
      <c r="BJ46" s="260">
        <v>0</v>
      </c>
      <c r="BK46" s="260">
        <v>0</v>
      </c>
      <c r="BL46" s="260">
        <v>3</v>
      </c>
      <c r="BM46" s="260">
        <v>0</v>
      </c>
      <c r="BN46" s="260">
        <v>41522.5</v>
      </c>
      <c r="BO46" s="260">
        <v>0</v>
      </c>
      <c r="BP46" s="260">
        <v>0</v>
      </c>
      <c r="BQ46" s="260">
        <v>0</v>
      </c>
      <c r="BR46" s="260">
        <v>0</v>
      </c>
      <c r="BS46" s="260">
        <v>0</v>
      </c>
      <c r="BT46" s="260">
        <v>0</v>
      </c>
      <c r="BU46" s="260">
        <v>0</v>
      </c>
      <c r="BV46" s="260">
        <v>0</v>
      </c>
      <c r="BW46" s="260">
        <v>0</v>
      </c>
      <c r="BX46" s="260">
        <v>0</v>
      </c>
      <c r="BY46" s="260">
        <v>0</v>
      </c>
      <c r="BZ46" s="260">
        <v>0</v>
      </c>
      <c r="CA46" s="260">
        <v>0</v>
      </c>
      <c r="CB46" s="260">
        <v>0</v>
      </c>
      <c r="CC46" s="260">
        <v>0</v>
      </c>
      <c r="CD46" s="260">
        <v>0</v>
      </c>
      <c r="CE46" s="260">
        <v>0</v>
      </c>
      <c r="CF46" s="260">
        <v>0</v>
      </c>
      <c r="CG46" s="260">
        <v>0</v>
      </c>
      <c r="CH46" s="260">
        <v>0</v>
      </c>
      <c r="CI46" s="260">
        <v>0</v>
      </c>
      <c r="CJ46" s="260">
        <v>0</v>
      </c>
      <c r="CK46" s="260">
        <v>0</v>
      </c>
      <c r="CL46" s="260">
        <v>0</v>
      </c>
      <c r="CM46" s="260">
        <v>0</v>
      </c>
      <c r="CN46" s="42">
        <v>0</v>
      </c>
      <c r="CO46" s="42">
        <v>0</v>
      </c>
      <c r="CP46" s="42">
        <v>0</v>
      </c>
      <c r="CR46" s="13">
        <v>38</v>
      </c>
      <c r="CS46" s="13" t="str">
        <f t="shared" si="1"/>
        <v/>
      </c>
      <c r="CT46" s="13" t="str">
        <f t="shared" si="2"/>
        <v/>
      </c>
      <c r="CU46" s="13" t="str">
        <f t="shared" si="3"/>
        <v/>
      </c>
      <c r="CV46" s="13" t="str">
        <f t="shared" si="4"/>
        <v/>
      </c>
      <c r="CW46" s="13" t="str">
        <f t="shared" si="5"/>
        <v/>
      </c>
      <c r="CX46" s="13" t="str">
        <f t="shared" si="6"/>
        <v/>
      </c>
      <c r="CY46" s="13" t="str">
        <f t="shared" si="7"/>
        <v/>
      </c>
      <c r="CZ46" s="13" t="str">
        <f t="shared" si="8"/>
        <v/>
      </c>
      <c r="DA46" s="13" t="str">
        <f t="shared" si="9"/>
        <v/>
      </c>
      <c r="DB46" s="13" t="str">
        <f t="shared" si="10"/>
        <v/>
      </c>
      <c r="DC46" s="13" t="str">
        <f t="shared" si="11"/>
        <v/>
      </c>
      <c r="DD46" s="13" t="str">
        <f t="shared" si="12"/>
        <v/>
      </c>
      <c r="DE46" s="13" t="str">
        <f t="shared" si="13"/>
        <v/>
      </c>
      <c r="DF46" s="13" t="str">
        <f t="shared" si="14"/>
        <v>Hummer</v>
      </c>
      <c r="DG46" s="13" t="str">
        <f t="shared" si="15"/>
        <v/>
      </c>
      <c r="DH46" s="13" t="str">
        <f t="shared" si="16"/>
        <v>Krabbtaska</v>
      </c>
      <c r="DI46" s="13" t="str">
        <f t="shared" si="17"/>
        <v/>
      </c>
      <c r="DJ46" s="13" t="str">
        <f t="shared" si="18"/>
        <v/>
      </c>
      <c r="DK46" s="13" t="str">
        <f t="shared" si="19"/>
        <v/>
      </c>
      <c r="DL46" s="13" t="str">
        <f t="shared" si="20"/>
        <v/>
      </c>
      <c r="DM46" s="13" t="str">
        <f t="shared" si="21"/>
        <v/>
      </c>
      <c r="DN46" s="13" t="str">
        <f t="shared" si="22"/>
        <v/>
      </c>
      <c r="DO46" s="13" t="str">
        <f t="shared" si="23"/>
        <v/>
      </c>
      <c r="DP46" s="13" t="str">
        <f t="shared" si="24"/>
        <v/>
      </c>
      <c r="DQ46" s="13" t="str">
        <f t="shared" si="25"/>
        <v/>
      </c>
      <c r="DR46" s="13" t="str">
        <f t="shared" si="26"/>
        <v/>
      </c>
      <c r="DS46" s="13" t="str">
        <f t="shared" si="27"/>
        <v/>
      </c>
      <c r="DT46" s="13" t="str">
        <f t="shared" si="28"/>
        <v/>
      </c>
      <c r="DU46" s="13" t="str">
        <f t="shared" si="29"/>
        <v/>
      </c>
      <c r="DV46" s="13" t="str">
        <f t="shared" si="30"/>
        <v/>
      </c>
      <c r="DW46" s="13" t="str">
        <f t="shared" si="31"/>
        <v/>
      </c>
      <c r="DX46" s="13" t="str">
        <f t="shared" si="32"/>
        <v/>
      </c>
      <c r="DY46" s="13" t="str">
        <f t="shared" si="33"/>
        <v/>
      </c>
      <c r="DZ46" s="13" t="str">
        <f t="shared" si="34"/>
        <v/>
      </c>
      <c r="EA46" s="13" t="str">
        <f t="shared" si="35"/>
        <v/>
      </c>
      <c r="EB46" s="13" t="str">
        <f t="shared" si="36"/>
        <v/>
      </c>
      <c r="EC46" s="13" t="str">
        <f t="shared" si="37"/>
        <v/>
      </c>
      <c r="ED46" s="13" t="str">
        <f t="shared" si="38"/>
        <v/>
      </c>
      <c r="EE46" s="13" t="str">
        <f t="shared" si="39"/>
        <v/>
      </c>
      <c r="EF46" s="13" t="str">
        <f t="shared" si="40"/>
        <v/>
      </c>
      <c r="EG46" s="13" t="str">
        <f t="shared" si="41"/>
        <v/>
      </c>
      <c r="EH46" s="13" t="str">
        <f t="shared" si="42"/>
        <v/>
      </c>
      <c r="EI46" s="13" t="str">
        <f t="shared" si="43"/>
        <v/>
      </c>
      <c r="EJ46" s="13" t="str">
        <f t="shared" si="44"/>
        <v/>
      </c>
      <c r="EK46" s="13"/>
      <c r="EL46" s="82" t="str">
        <f t="shared" si="46"/>
        <v>HummerKrabbtaska</v>
      </c>
    </row>
    <row r="47" spans="1:142" x14ac:dyDescent="0.25">
      <c r="A47" s="267" t="s">
        <v>622</v>
      </c>
      <c r="B47" s="267" t="s">
        <v>531</v>
      </c>
      <c r="C47" s="301" t="s">
        <v>165</v>
      </c>
      <c r="D47" s="211">
        <v>39</v>
      </c>
      <c r="E47" s="359">
        <f t="shared" si="45"/>
        <v>0</v>
      </c>
      <c r="F47" s="359">
        <f t="shared" si="50"/>
        <v>0</v>
      </c>
      <c r="G47" s="359">
        <f t="shared" si="51"/>
        <v>0</v>
      </c>
      <c r="H47" s="359">
        <f t="shared" si="52"/>
        <v>1.7999999999999999E-2</v>
      </c>
      <c r="I47" s="359">
        <f t="shared" si="53"/>
        <v>0</v>
      </c>
      <c r="J47" s="359">
        <f t="shared" si="54"/>
        <v>0</v>
      </c>
      <c r="K47" s="359">
        <f t="shared" si="55"/>
        <v>0</v>
      </c>
      <c r="L47" s="359">
        <f t="shared" si="56"/>
        <v>0</v>
      </c>
      <c r="M47" s="359">
        <f t="shared" si="57"/>
        <v>0</v>
      </c>
      <c r="N47" s="359">
        <f t="shared" si="58"/>
        <v>0</v>
      </c>
      <c r="O47" s="359">
        <f t="shared" si="59"/>
        <v>0</v>
      </c>
      <c r="P47" s="359">
        <f t="shared" si="60"/>
        <v>2.4E-2</v>
      </c>
      <c r="Q47" s="359">
        <f t="shared" si="61"/>
        <v>0</v>
      </c>
      <c r="R47" s="359">
        <f t="shared" si="62"/>
        <v>0</v>
      </c>
      <c r="S47" s="359">
        <f t="shared" si="63"/>
        <v>0</v>
      </c>
      <c r="T47" s="359">
        <f t="shared" si="64"/>
        <v>12.65</v>
      </c>
      <c r="U47" s="359">
        <f t="shared" si="65"/>
        <v>0</v>
      </c>
      <c r="V47" s="359">
        <f t="shared" si="66"/>
        <v>0</v>
      </c>
      <c r="W47" s="359">
        <f t="shared" si="67"/>
        <v>0</v>
      </c>
      <c r="X47" s="359">
        <f t="shared" si="68"/>
        <v>0</v>
      </c>
      <c r="Y47" s="359">
        <f t="shared" si="69"/>
        <v>0</v>
      </c>
      <c r="Z47" s="359">
        <f t="shared" si="70"/>
        <v>0</v>
      </c>
      <c r="AA47" s="359">
        <f t="shared" si="71"/>
        <v>6.0000000000000001E-3</v>
      </c>
      <c r="AB47" s="359">
        <f t="shared" si="72"/>
        <v>0</v>
      </c>
      <c r="AC47" s="359">
        <f t="shared" si="73"/>
        <v>0</v>
      </c>
      <c r="AD47" s="359">
        <f t="shared" si="74"/>
        <v>1.1820999999999999</v>
      </c>
      <c r="AE47" s="359">
        <f t="shared" si="75"/>
        <v>0</v>
      </c>
      <c r="AF47" s="359">
        <f t="shared" si="76"/>
        <v>1.2992000000000001</v>
      </c>
      <c r="AG47" s="359">
        <f t="shared" si="77"/>
        <v>0</v>
      </c>
      <c r="AH47" s="359">
        <f t="shared" si="78"/>
        <v>0.72960000000000003</v>
      </c>
      <c r="AI47" s="359">
        <f t="shared" si="79"/>
        <v>0</v>
      </c>
      <c r="AJ47" s="359">
        <f t="shared" si="80"/>
        <v>0</v>
      </c>
      <c r="AK47" s="359">
        <f t="shared" si="81"/>
        <v>0</v>
      </c>
      <c r="AL47" s="359">
        <f t="shared" si="82"/>
        <v>0.10100000000000001</v>
      </c>
      <c r="AM47" s="359">
        <f t="shared" si="83"/>
        <v>0</v>
      </c>
      <c r="AN47" s="359">
        <f t="shared" si="84"/>
        <v>0</v>
      </c>
      <c r="AO47" s="359">
        <f t="shared" si="85"/>
        <v>1.204</v>
      </c>
      <c r="AP47" s="359">
        <f t="shared" si="86"/>
        <v>0.51800000000000002</v>
      </c>
      <c r="AQ47" s="359">
        <f t="shared" si="87"/>
        <v>0</v>
      </c>
      <c r="AR47" s="359">
        <f t="shared" si="88"/>
        <v>0.29299999999999998</v>
      </c>
      <c r="AS47" s="359">
        <f t="shared" si="89"/>
        <v>0</v>
      </c>
      <c r="AT47" s="359">
        <f t="shared" si="47"/>
        <v>0</v>
      </c>
      <c r="AU47" s="359">
        <f t="shared" si="48"/>
        <v>8.0966000000000005</v>
      </c>
      <c r="AV47" s="359">
        <f t="shared" si="49"/>
        <v>1E-3</v>
      </c>
      <c r="AW47" s="76"/>
      <c r="AX47" s="211">
        <v>39</v>
      </c>
      <c r="AY47" s="260">
        <v>0</v>
      </c>
      <c r="AZ47" s="260">
        <v>0</v>
      </c>
      <c r="BA47" s="260">
        <v>0</v>
      </c>
      <c r="BB47" s="260">
        <v>18</v>
      </c>
      <c r="BC47" s="260">
        <v>0</v>
      </c>
      <c r="BD47" s="260">
        <v>0</v>
      </c>
      <c r="BE47" s="260">
        <v>0</v>
      </c>
      <c r="BF47" s="260">
        <v>0</v>
      </c>
      <c r="BG47" s="260">
        <v>0</v>
      </c>
      <c r="BH47" s="260">
        <v>0</v>
      </c>
      <c r="BI47" s="260">
        <v>0</v>
      </c>
      <c r="BJ47" s="260">
        <v>24</v>
      </c>
      <c r="BK47" s="260">
        <v>0</v>
      </c>
      <c r="BL47" s="260">
        <v>0</v>
      </c>
      <c r="BM47" s="260">
        <v>0</v>
      </c>
      <c r="BN47" s="260">
        <v>12650</v>
      </c>
      <c r="BO47" s="260">
        <v>0</v>
      </c>
      <c r="BP47" s="260">
        <v>0</v>
      </c>
      <c r="BQ47" s="260">
        <v>0</v>
      </c>
      <c r="BR47" s="260">
        <v>0</v>
      </c>
      <c r="BS47" s="260">
        <v>0</v>
      </c>
      <c r="BT47" s="260">
        <v>0</v>
      </c>
      <c r="BU47" s="260">
        <v>6</v>
      </c>
      <c r="BV47" s="260">
        <v>0</v>
      </c>
      <c r="BW47" s="260">
        <v>0</v>
      </c>
      <c r="BX47" s="260">
        <v>1182.0999999999999</v>
      </c>
      <c r="BY47" s="260">
        <v>0</v>
      </c>
      <c r="BZ47" s="260">
        <v>1299.2</v>
      </c>
      <c r="CA47" s="260">
        <v>0</v>
      </c>
      <c r="CB47" s="260">
        <v>729.6</v>
      </c>
      <c r="CC47" s="260">
        <v>0</v>
      </c>
      <c r="CD47" s="260">
        <v>0</v>
      </c>
      <c r="CE47" s="260">
        <v>0</v>
      </c>
      <c r="CF47" s="260">
        <v>101</v>
      </c>
      <c r="CG47" s="260">
        <v>0</v>
      </c>
      <c r="CH47" s="260">
        <v>0</v>
      </c>
      <c r="CI47" s="260">
        <v>1204</v>
      </c>
      <c r="CJ47" s="260">
        <v>518</v>
      </c>
      <c r="CK47" s="260">
        <v>0</v>
      </c>
      <c r="CL47" s="260">
        <v>293</v>
      </c>
      <c r="CM47" s="260">
        <v>0</v>
      </c>
      <c r="CN47" s="42">
        <v>0</v>
      </c>
      <c r="CO47" s="42">
        <v>8096.6</v>
      </c>
      <c r="CP47" s="42">
        <v>1</v>
      </c>
      <c r="CR47" s="13">
        <v>39</v>
      </c>
      <c r="CS47" s="13" t="str">
        <f t="shared" si="1"/>
        <v/>
      </c>
      <c r="CT47" s="13" t="str">
        <f t="shared" si="2"/>
        <v/>
      </c>
      <c r="CU47" s="13" t="str">
        <f t="shared" si="3"/>
        <v/>
      </c>
      <c r="CV47" s="13" t="str">
        <f t="shared" si="4"/>
        <v>Bergtunga</v>
      </c>
      <c r="CW47" s="13" t="str">
        <f t="shared" si="5"/>
        <v/>
      </c>
      <c r="CX47" s="13" t="str">
        <f t="shared" si="6"/>
        <v/>
      </c>
      <c r="CY47" s="13" t="str">
        <f t="shared" si="7"/>
        <v/>
      </c>
      <c r="CZ47" s="13" t="str">
        <f t="shared" si="8"/>
        <v/>
      </c>
      <c r="DA47" s="13" t="str">
        <f t="shared" si="9"/>
        <v/>
      </c>
      <c r="DB47" s="13" t="str">
        <f t="shared" si="10"/>
        <v/>
      </c>
      <c r="DC47" s="13" t="str">
        <f t="shared" si="11"/>
        <v/>
      </c>
      <c r="DD47" s="13" t="str">
        <f t="shared" si="12"/>
        <v>Havskatter</v>
      </c>
      <c r="DE47" s="13" t="str">
        <f t="shared" si="13"/>
        <v/>
      </c>
      <c r="DF47" s="13" t="str">
        <f t="shared" si="14"/>
        <v/>
      </c>
      <c r="DG47" s="13" t="str">
        <f t="shared" si="15"/>
        <v/>
      </c>
      <c r="DH47" s="13" t="str">
        <f t="shared" si="16"/>
        <v>Krabbtaska</v>
      </c>
      <c r="DI47" s="13" t="str">
        <f t="shared" si="17"/>
        <v/>
      </c>
      <c r="DJ47" s="13" t="str">
        <f t="shared" si="18"/>
        <v/>
      </c>
      <c r="DK47" s="13" t="str">
        <f t="shared" si="19"/>
        <v/>
      </c>
      <c r="DL47" s="13" t="str">
        <f t="shared" si="20"/>
        <v/>
      </c>
      <c r="DM47" s="13" t="str">
        <f t="shared" si="21"/>
        <v/>
      </c>
      <c r="DN47" s="13" t="str">
        <f t="shared" si="22"/>
        <v/>
      </c>
      <c r="DO47" s="13" t="str">
        <f t="shared" si="23"/>
        <v>Makrill</v>
      </c>
      <c r="DP47" s="13" t="str">
        <f t="shared" si="24"/>
        <v/>
      </c>
      <c r="DQ47" s="13" t="str">
        <f t="shared" si="25"/>
        <v/>
      </c>
      <c r="DR47" s="13" t="str">
        <f t="shared" si="26"/>
        <v>Piggvar</v>
      </c>
      <c r="DS47" s="13" t="str">
        <f t="shared" si="27"/>
        <v/>
      </c>
      <c r="DT47" s="13" t="str">
        <f t="shared" si="28"/>
        <v>Rodspotta</v>
      </c>
      <c r="DU47" s="13" t="str">
        <f t="shared" si="29"/>
        <v/>
      </c>
      <c r="DV47" s="13" t="str">
        <f t="shared" si="30"/>
        <v>Sandskadda</v>
      </c>
      <c r="DW47" s="13" t="str">
        <f t="shared" si="31"/>
        <v/>
      </c>
      <c r="DX47" s="13" t="str">
        <f t="shared" si="32"/>
        <v/>
      </c>
      <c r="DY47" s="13" t="str">
        <f t="shared" si="33"/>
        <v/>
      </c>
      <c r="DZ47" s="13" t="str">
        <f t="shared" si="34"/>
        <v>Sjurygg</v>
      </c>
      <c r="EA47" s="13" t="str">
        <f t="shared" si="35"/>
        <v/>
      </c>
      <c r="EB47" s="13" t="str">
        <f t="shared" si="36"/>
        <v/>
      </c>
      <c r="EC47" s="13" t="str">
        <f t="shared" si="37"/>
        <v>Skrubbskadda</v>
      </c>
      <c r="ED47" s="13" t="str">
        <f t="shared" si="38"/>
        <v>Slatvar</v>
      </c>
      <c r="EE47" s="13" t="str">
        <f t="shared" si="39"/>
        <v/>
      </c>
      <c r="EF47" s="13" t="str">
        <f t="shared" si="40"/>
        <v>Torsk</v>
      </c>
      <c r="EG47" s="13" t="str">
        <f t="shared" si="41"/>
        <v/>
      </c>
      <c r="EH47" s="13" t="str">
        <f t="shared" si="42"/>
        <v/>
      </c>
      <c r="EI47" s="13" t="str">
        <f t="shared" si="43"/>
        <v>aktaTunga</v>
      </c>
      <c r="EJ47" s="13" t="str">
        <f t="shared" si="44"/>
        <v>oring</v>
      </c>
      <c r="EK47" s="13"/>
      <c r="EL47" s="82" t="str">
        <f t="shared" si="46"/>
        <v>BergtungaHavskatterKrabbtaskaMakrillPiggvarRodspottaSandskaddaSjuryggSkrubbskaddaSlatvarTorskaktaTungaoring</v>
      </c>
    </row>
    <row r="48" spans="1:142" x14ac:dyDescent="0.25">
      <c r="A48" s="267" t="s">
        <v>622</v>
      </c>
      <c r="B48" s="267" t="s">
        <v>489</v>
      </c>
      <c r="C48" s="301" t="s">
        <v>161</v>
      </c>
      <c r="D48" s="211">
        <v>40</v>
      </c>
      <c r="E48" s="359">
        <f t="shared" si="45"/>
        <v>0</v>
      </c>
      <c r="F48" s="359">
        <f t="shared" si="50"/>
        <v>0</v>
      </c>
      <c r="G48" s="359">
        <f t="shared" si="51"/>
        <v>0</v>
      </c>
      <c r="H48" s="359">
        <f t="shared" si="52"/>
        <v>0</v>
      </c>
      <c r="I48" s="359">
        <f t="shared" si="53"/>
        <v>0</v>
      </c>
      <c r="J48" s="359">
        <f t="shared" si="54"/>
        <v>0</v>
      </c>
      <c r="K48" s="359">
        <f t="shared" si="55"/>
        <v>0</v>
      </c>
      <c r="L48" s="359">
        <f t="shared" si="56"/>
        <v>0</v>
      </c>
      <c r="M48" s="359">
        <f t="shared" si="57"/>
        <v>0</v>
      </c>
      <c r="N48" s="359">
        <f t="shared" si="58"/>
        <v>0.26900000000000002</v>
      </c>
      <c r="O48" s="359">
        <f t="shared" si="59"/>
        <v>0</v>
      </c>
      <c r="P48" s="359">
        <f t="shared" si="60"/>
        <v>2E-3</v>
      </c>
      <c r="Q48" s="359">
        <f t="shared" si="61"/>
        <v>0</v>
      </c>
      <c r="R48" s="359">
        <f t="shared" si="62"/>
        <v>0</v>
      </c>
      <c r="S48" s="359">
        <f t="shared" si="63"/>
        <v>0</v>
      </c>
      <c r="T48" s="359">
        <f t="shared" si="64"/>
        <v>0</v>
      </c>
      <c r="U48" s="359">
        <f t="shared" si="65"/>
        <v>1.2999999999999999E-2</v>
      </c>
      <c r="V48" s="359">
        <f t="shared" si="66"/>
        <v>0</v>
      </c>
      <c r="W48" s="359">
        <f t="shared" si="67"/>
        <v>7.3999999999999996E-2</v>
      </c>
      <c r="X48" s="359">
        <f t="shared" si="68"/>
        <v>0</v>
      </c>
      <c r="Y48" s="359">
        <f t="shared" si="69"/>
        <v>0</v>
      </c>
      <c r="Z48" s="359">
        <f t="shared" si="70"/>
        <v>9.8089999999999993</v>
      </c>
      <c r="AA48" s="359">
        <f t="shared" si="71"/>
        <v>0</v>
      </c>
      <c r="AB48" s="359">
        <f t="shared" si="72"/>
        <v>0</v>
      </c>
      <c r="AC48" s="359">
        <f t="shared" si="73"/>
        <v>0</v>
      </c>
      <c r="AD48" s="359">
        <f t="shared" si="74"/>
        <v>0</v>
      </c>
      <c r="AE48" s="359">
        <f t="shared" si="75"/>
        <v>0</v>
      </c>
      <c r="AF48" s="359">
        <f t="shared" si="76"/>
        <v>0</v>
      </c>
      <c r="AG48" s="359">
        <f t="shared" si="77"/>
        <v>0</v>
      </c>
      <c r="AH48" s="359">
        <f t="shared" si="78"/>
        <v>0</v>
      </c>
      <c r="AI48" s="359">
        <f t="shared" si="79"/>
        <v>0</v>
      </c>
      <c r="AJ48" s="359">
        <f t="shared" si="80"/>
        <v>0</v>
      </c>
      <c r="AK48" s="359">
        <f t="shared" si="81"/>
        <v>0</v>
      </c>
      <c r="AL48" s="359">
        <f t="shared" si="82"/>
        <v>0</v>
      </c>
      <c r="AM48" s="359">
        <f t="shared" si="83"/>
        <v>0</v>
      </c>
      <c r="AN48" s="359">
        <f t="shared" si="84"/>
        <v>0</v>
      </c>
      <c r="AO48" s="359">
        <f t="shared" si="85"/>
        <v>0</v>
      </c>
      <c r="AP48" s="359">
        <f t="shared" si="86"/>
        <v>0</v>
      </c>
      <c r="AQ48" s="359">
        <f t="shared" si="87"/>
        <v>0</v>
      </c>
      <c r="AR48" s="359">
        <f t="shared" si="88"/>
        <v>3.871</v>
      </c>
      <c r="AS48" s="359">
        <f t="shared" si="89"/>
        <v>0</v>
      </c>
      <c r="AT48" s="359">
        <f t="shared" si="47"/>
        <v>0</v>
      </c>
      <c r="AU48" s="359">
        <f t="shared" si="48"/>
        <v>0</v>
      </c>
      <c r="AV48" s="359">
        <f t="shared" si="49"/>
        <v>0</v>
      </c>
      <c r="AW48" s="76"/>
      <c r="AX48" s="211">
        <v>40</v>
      </c>
      <c r="AY48" s="260">
        <v>0</v>
      </c>
      <c r="AZ48" s="260">
        <v>0</v>
      </c>
      <c r="BA48" s="260">
        <v>0</v>
      </c>
      <c r="BB48" s="260">
        <v>0</v>
      </c>
      <c r="BC48" s="260">
        <v>0</v>
      </c>
      <c r="BD48" s="260">
        <v>0</v>
      </c>
      <c r="BE48" s="260">
        <v>0</v>
      </c>
      <c r="BF48" s="260">
        <v>0</v>
      </c>
      <c r="BG48" s="260">
        <v>0</v>
      </c>
      <c r="BH48" s="260">
        <v>269</v>
      </c>
      <c r="BI48" s="260">
        <v>0</v>
      </c>
      <c r="BJ48" s="260">
        <v>2</v>
      </c>
      <c r="BK48" s="260">
        <v>0</v>
      </c>
      <c r="BL48" s="260">
        <v>0</v>
      </c>
      <c r="BM48" s="260">
        <v>0</v>
      </c>
      <c r="BN48" s="260">
        <v>0</v>
      </c>
      <c r="BO48" s="260">
        <v>13</v>
      </c>
      <c r="BP48" s="260">
        <v>0</v>
      </c>
      <c r="BQ48" s="260">
        <v>74</v>
      </c>
      <c r="BR48" s="260">
        <v>0</v>
      </c>
      <c r="BS48" s="260">
        <v>0</v>
      </c>
      <c r="BT48" s="260">
        <v>9809</v>
      </c>
      <c r="BU48" s="260">
        <v>0</v>
      </c>
      <c r="BV48" s="260">
        <v>0</v>
      </c>
      <c r="BW48" s="260">
        <v>0</v>
      </c>
      <c r="BX48" s="260">
        <v>0</v>
      </c>
      <c r="BY48" s="260">
        <v>0</v>
      </c>
      <c r="BZ48" s="260">
        <v>0</v>
      </c>
      <c r="CA48" s="260">
        <v>0</v>
      </c>
      <c r="CB48" s="260">
        <v>0</v>
      </c>
      <c r="CC48" s="260">
        <v>0</v>
      </c>
      <c r="CD48" s="260">
        <v>0</v>
      </c>
      <c r="CE48" s="260">
        <v>0</v>
      </c>
      <c r="CF48" s="260">
        <v>0</v>
      </c>
      <c r="CG48" s="260">
        <v>0</v>
      </c>
      <c r="CH48" s="260">
        <v>0</v>
      </c>
      <c r="CI48" s="260">
        <v>0</v>
      </c>
      <c r="CJ48" s="260">
        <v>0</v>
      </c>
      <c r="CK48" s="260">
        <v>0</v>
      </c>
      <c r="CL48" s="260">
        <v>3871</v>
      </c>
      <c r="CM48" s="260">
        <v>0</v>
      </c>
      <c r="CN48" s="42">
        <v>0</v>
      </c>
      <c r="CO48" s="42">
        <v>0</v>
      </c>
      <c r="CP48" s="42">
        <v>0</v>
      </c>
      <c r="CR48" s="13">
        <v>40</v>
      </c>
      <c r="CS48" s="13" t="str">
        <f t="shared" si="1"/>
        <v/>
      </c>
      <c r="CT48" s="13" t="str">
        <f t="shared" si="2"/>
        <v/>
      </c>
      <c r="CU48" s="13" t="str">
        <f t="shared" si="3"/>
        <v/>
      </c>
      <c r="CV48" s="13" t="str">
        <f t="shared" si="4"/>
        <v/>
      </c>
      <c r="CW48" s="13" t="str">
        <f t="shared" si="5"/>
        <v/>
      </c>
      <c r="CX48" s="13" t="str">
        <f t="shared" si="6"/>
        <v/>
      </c>
      <c r="CY48" s="13" t="str">
        <f t="shared" si="7"/>
        <v/>
      </c>
      <c r="CZ48" s="13" t="str">
        <f t="shared" si="8"/>
        <v/>
      </c>
      <c r="DA48" s="13" t="str">
        <f t="shared" si="9"/>
        <v/>
      </c>
      <c r="DB48" s="13" t="str">
        <f t="shared" si="10"/>
        <v>Grasej</v>
      </c>
      <c r="DC48" s="13" t="str">
        <f t="shared" si="11"/>
        <v/>
      </c>
      <c r="DD48" s="13" t="str">
        <f t="shared" si="12"/>
        <v>Havskatter</v>
      </c>
      <c r="DE48" s="13" t="str">
        <f t="shared" si="13"/>
        <v/>
      </c>
      <c r="DF48" s="13" t="str">
        <f t="shared" si="14"/>
        <v/>
      </c>
      <c r="DG48" s="13" t="str">
        <f t="shared" si="15"/>
        <v/>
      </c>
      <c r="DH48" s="13" t="str">
        <f t="shared" si="16"/>
        <v/>
      </c>
      <c r="DI48" s="13" t="str">
        <f t="shared" si="17"/>
        <v>Kummel</v>
      </c>
      <c r="DJ48" s="13" t="str">
        <f t="shared" si="18"/>
        <v/>
      </c>
      <c r="DK48" s="13" t="str">
        <f t="shared" si="19"/>
        <v>Langa</v>
      </c>
      <c r="DL48" s="13" t="str">
        <f t="shared" si="20"/>
        <v/>
      </c>
      <c r="DM48" s="13" t="str">
        <f t="shared" si="21"/>
        <v/>
      </c>
      <c r="DN48" s="13" t="str">
        <f t="shared" si="22"/>
        <v>Lyrtorsk</v>
      </c>
      <c r="DO48" s="13" t="str">
        <f t="shared" si="23"/>
        <v/>
      </c>
      <c r="DP48" s="13" t="str">
        <f t="shared" si="24"/>
        <v/>
      </c>
      <c r="DQ48" s="13" t="str">
        <f t="shared" si="25"/>
        <v/>
      </c>
      <c r="DR48" s="13" t="str">
        <f t="shared" si="26"/>
        <v/>
      </c>
      <c r="DS48" s="13" t="str">
        <f t="shared" si="27"/>
        <v/>
      </c>
      <c r="DT48" s="13" t="str">
        <f t="shared" si="28"/>
        <v/>
      </c>
      <c r="DU48" s="13" t="str">
        <f t="shared" si="29"/>
        <v/>
      </c>
      <c r="DV48" s="13" t="str">
        <f t="shared" si="30"/>
        <v/>
      </c>
      <c r="DW48" s="13" t="str">
        <f t="shared" si="31"/>
        <v/>
      </c>
      <c r="DX48" s="13" t="str">
        <f t="shared" si="32"/>
        <v/>
      </c>
      <c r="DY48" s="13" t="str">
        <f t="shared" si="33"/>
        <v/>
      </c>
      <c r="DZ48" s="13" t="str">
        <f t="shared" si="34"/>
        <v/>
      </c>
      <c r="EA48" s="13" t="str">
        <f t="shared" si="35"/>
        <v/>
      </c>
      <c r="EB48" s="13" t="str">
        <f t="shared" si="36"/>
        <v/>
      </c>
      <c r="EC48" s="13" t="str">
        <f t="shared" si="37"/>
        <v/>
      </c>
      <c r="ED48" s="13" t="str">
        <f t="shared" si="38"/>
        <v/>
      </c>
      <c r="EE48" s="13" t="str">
        <f t="shared" si="39"/>
        <v/>
      </c>
      <c r="EF48" s="13" t="str">
        <f t="shared" si="40"/>
        <v>Torsk</v>
      </c>
      <c r="EG48" s="13" t="str">
        <f t="shared" si="41"/>
        <v/>
      </c>
      <c r="EH48" s="13" t="str">
        <f t="shared" si="42"/>
        <v/>
      </c>
      <c r="EI48" s="13" t="str">
        <f t="shared" si="43"/>
        <v/>
      </c>
      <c r="EJ48" s="13" t="str">
        <f t="shared" si="44"/>
        <v/>
      </c>
      <c r="EK48" s="13"/>
      <c r="EL48" s="82" t="str">
        <f t="shared" si="46"/>
        <v>GrasejHavskatterKummelLangaLyrtorskTorsk</v>
      </c>
    </row>
    <row r="49" spans="1:142" x14ac:dyDescent="0.25">
      <c r="A49" s="267" t="s">
        <v>622</v>
      </c>
      <c r="B49" s="267" t="s">
        <v>500</v>
      </c>
      <c r="C49" s="301" t="s">
        <v>161</v>
      </c>
      <c r="D49" s="211">
        <v>41</v>
      </c>
      <c r="E49" s="359">
        <f t="shared" si="45"/>
        <v>0</v>
      </c>
      <c r="F49" s="359">
        <f t="shared" si="50"/>
        <v>0</v>
      </c>
      <c r="G49" s="359">
        <f t="shared" si="51"/>
        <v>3.5000000000000003E-2</v>
      </c>
      <c r="H49" s="359">
        <f t="shared" si="52"/>
        <v>0</v>
      </c>
      <c r="I49" s="359">
        <f t="shared" si="53"/>
        <v>0</v>
      </c>
      <c r="J49" s="359">
        <f t="shared" si="54"/>
        <v>0</v>
      </c>
      <c r="K49" s="359">
        <f t="shared" si="55"/>
        <v>0</v>
      </c>
      <c r="L49" s="359">
        <f t="shared" si="56"/>
        <v>0</v>
      </c>
      <c r="M49" s="359">
        <f t="shared" si="57"/>
        <v>0</v>
      </c>
      <c r="N49" s="359">
        <f t="shared" si="58"/>
        <v>0</v>
      </c>
      <c r="O49" s="359">
        <f t="shared" si="59"/>
        <v>0</v>
      </c>
      <c r="P49" s="359">
        <f t="shared" si="60"/>
        <v>0</v>
      </c>
      <c r="Q49" s="359">
        <f t="shared" si="61"/>
        <v>17.556000000000001</v>
      </c>
      <c r="R49" s="359">
        <f t="shared" si="62"/>
        <v>5.8999999999999997E-2</v>
      </c>
      <c r="S49" s="359">
        <f t="shared" si="63"/>
        <v>0</v>
      </c>
      <c r="T49" s="359">
        <f t="shared" si="64"/>
        <v>0</v>
      </c>
      <c r="U49" s="359">
        <f t="shared" si="65"/>
        <v>0</v>
      </c>
      <c r="V49" s="359">
        <f t="shared" si="66"/>
        <v>0</v>
      </c>
      <c r="W49" s="359">
        <f t="shared" si="67"/>
        <v>0</v>
      </c>
      <c r="X49" s="359">
        <f t="shared" si="68"/>
        <v>0</v>
      </c>
      <c r="Y49" s="359">
        <f t="shared" si="69"/>
        <v>0</v>
      </c>
      <c r="Z49" s="359">
        <f t="shared" si="70"/>
        <v>0</v>
      </c>
      <c r="AA49" s="359">
        <f t="shared" si="71"/>
        <v>0</v>
      </c>
      <c r="AB49" s="359">
        <f t="shared" si="72"/>
        <v>0</v>
      </c>
      <c r="AC49" s="359">
        <f t="shared" si="73"/>
        <v>0</v>
      </c>
      <c r="AD49" s="359">
        <f t="shared" si="74"/>
        <v>0</v>
      </c>
      <c r="AE49" s="359">
        <f t="shared" si="75"/>
        <v>0</v>
      </c>
      <c r="AF49" s="359">
        <f t="shared" si="76"/>
        <v>0</v>
      </c>
      <c r="AG49" s="359">
        <f t="shared" si="77"/>
        <v>0</v>
      </c>
      <c r="AH49" s="359">
        <f t="shared" si="78"/>
        <v>0</v>
      </c>
      <c r="AI49" s="359">
        <f t="shared" si="79"/>
        <v>0</v>
      </c>
      <c r="AJ49" s="359">
        <f t="shared" si="80"/>
        <v>0</v>
      </c>
      <c r="AK49" s="359">
        <f t="shared" si="81"/>
        <v>0</v>
      </c>
      <c r="AL49" s="359">
        <f t="shared" si="82"/>
        <v>0</v>
      </c>
      <c r="AM49" s="359">
        <f t="shared" si="83"/>
        <v>0</v>
      </c>
      <c r="AN49" s="359">
        <f t="shared" si="84"/>
        <v>1.1060000000000001</v>
      </c>
      <c r="AO49" s="359">
        <f t="shared" si="85"/>
        <v>0</v>
      </c>
      <c r="AP49" s="359">
        <f t="shared" si="86"/>
        <v>0</v>
      </c>
      <c r="AQ49" s="359">
        <f t="shared" si="87"/>
        <v>0</v>
      </c>
      <c r="AR49" s="359">
        <f t="shared" si="88"/>
        <v>0</v>
      </c>
      <c r="AS49" s="359">
        <f t="shared" si="89"/>
        <v>0</v>
      </c>
      <c r="AT49" s="359">
        <f t="shared" si="47"/>
        <v>0</v>
      </c>
      <c r="AU49" s="359">
        <f t="shared" si="48"/>
        <v>0</v>
      </c>
      <c r="AV49" s="359">
        <f t="shared" si="49"/>
        <v>0</v>
      </c>
      <c r="AW49" s="76"/>
      <c r="AX49" s="211">
        <v>41</v>
      </c>
      <c r="AY49" s="260">
        <v>0</v>
      </c>
      <c r="AZ49" s="260">
        <v>0</v>
      </c>
      <c r="BA49" s="260">
        <v>35</v>
      </c>
      <c r="BB49" s="260">
        <v>0</v>
      </c>
      <c r="BC49" s="260">
        <v>0</v>
      </c>
      <c r="BD49" s="260">
        <v>0</v>
      </c>
      <c r="BE49" s="260">
        <v>0</v>
      </c>
      <c r="BF49" s="260">
        <v>0</v>
      </c>
      <c r="BG49" s="260">
        <v>0</v>
      </c>
      <c r="BH49" s="260">
        <v>0</v>
      </c>
      <c r="BI49" s="260">
        <v>0</v>
      </c>
      <c r="BJ49" s="260">
        <v>0</v>
      </c>
      <c r="BK49" s="260">
        <v>17556</v>
      </c>
      <c r="BL49" s="260">
        <v>59</v>
      </c>
      <c r="BM49" s="260">
        <v>0</v>
      </c>
      <c r="BN49" s="260">
        <v>0</v>
      </c>
      <c r="BO49" s="260">
        <v>0</v>
      </c>
      <c r="BP49" s="260">
        <v>0</v>
      </c>
      <c r="BQ49" s="260">
        <v>0</v>
      </c>
      <c r="BR49" s="260">
        <v>0</v>
      </c>
      <c r="BS49" s="260">
        <v>0</v>
      </c>
      <c r="BT49" s="260">
        <v>0</v>
      </c>
      <c r="BU49" s="260">
        <v>0</v>
      </c>
      <c r="BV49" s="260">
        <v>0</v>
      </c>
      <c r="BW49" s="260">
        <v>0</v>
      </c>
      <c r="BX49" s="260">
        <v>0</v>
      </c>
      <c r="BY49" s="260">
        <v>0</v>
      </c>
      <c r="BZ49" s="260">
        <v>0</v>
      </c>
      <c r="CA49" s="260">
        <v>0</v>
      </c>
      <c r="CB49" s="260">
        <v>0</v>
      </c>
      <c r="CC49" s="260">
        <v>0</v>
      </c>
      <c r="CD49" s="260">
        <v>0</v>
      </c>
      <c r="CE49" s="260">
        <v>0</v>
      </c>
      <c r="CF49" s="260">
        <v>0</v>
      </c>
      <c r="CG49" s="260">
        <v>0</v>
      </c>
      <c r="CH49" s="260">
        <v>1106</v>
      </c>
      <c r="CI49" s="260">
        <v>0</v>
      </c>
      <c r="CJ49" s="260">
        <v>0</v>
      </c>
      <c r="CK49" s="260">
        <v>0</v>
      </c>
      <c r="CL49" s="260">
        <v>0</v>
      </c>
      <c r="CM49" s="260">
        <v>0</v>
      </c>
      <c r="CN49" s="42">
        <v>0</v>
      </c>
      <c r="CO49" s="42">
        <v>0</v>
      </c>
      <c r="CP49" s="42">
        <v>0</v>
      </c>
      <c r="CR49" s="13">
        <v>41</v>
      </c>
      <c r="CS49" s="13" t="str">
        <f t="shared" si="1"/>
        <v/>
      </c>
      <c r="CT49" s="13" t="str">
        <f t="shared" si="2"/>
        <v/>
      </c>
      <c r="CU49" s="13" t="str">
        <f t="shared" si="3"/>
        <v>Berggylta</v>
      </c>
      <c r="CV49" s="13" t="str">
        <f t="shared" si="4"/>
        <v/>
      </c>
      <c r="CW49" s="13" t="str">
        <f t="shared" si="5"/>
        <v/>
      </c>
      <c r="CX49" s="13" t="str">
        <f t="shared" si="6"/>
        <v/>
      </c>
      <c r="CY49" s="13" t="str">
        <f t="shared" si="7"/>
        <v/>
      </c>
      <c r="CZ49" s="13" t="str">
        <f t="shared" si="8"/>
        <v/>
      </c>
      <c r="DA49" s="13" t="str">
        <f t="shared" si="9"/>
        <v/>
      </c>
      <c r="DB49" s="13" t="str">
        <f t="shared" si="10"/>
        <v/>
      </c>
      <c r="DC49" s="13" t="str">
        <f t="shared" si="11"/>
        <v/>
      </c>
      <c r="DD49" s="13" t="str">
        <f t="shared" si="12"/>
        <v/>
      </c>
      <c r="DE49" s="13" t="str">
        <f t="shared" si="13"/>
        <v>Havskrafta</v>
      </c>
      <c r="DF49" s="13" t="str">
        <f t="shared" si="14"/>
        <v>Hummer</v>
      </c>
      <c r="DG49" s="13" t="str">
        <f t="shared" si="15"/>
        <v/>
      </c>
      <c r="DH49" s="13" t="str">
        <f t="shared" si="16"/>
        <v/>
      </c>
      <c r="DI49" s="13" t="str">
        <f t="shared" si="17"/>
        <v/>
      </c>
      <c r="DJ49" s="13" t="str">
        <f t="shared" si="18"/>
        <v/>
      </c>
      <c r="DK49" s="13" t="str">
        <f t="shared" si="19"/>
        <v/>
      </c>
      <c r="DL49" s="13" t="str">
        <f t="shared" si="20"/>
        <v/>
      </c>
      <c r="DM49" s="13" t="str">
        <f t="shared" si="21"/>
        <v/>
      </c>
      <c r="DN49" s="13" t="str">
        <f t="shared" si="22"/>
        <v/>
      </c>
      <c r="DO49" s="13" t="str">
        <f t="shared" si="23"/>
        <v/>
      </c>
      <c r="DP49" s="13" t="str">
        <f t="shared" si="24"/>
        <v/>
      </c>
      <c r="DQ49" s="13" t="str">
        <f t="shared" si="25"/>
        <v/>
      </c>
      <c r="DR49" s="13" t="str">
        <f t="shared" si="26"/>
        <v/>
      </c>
      <c r="DS49" s="13" t="str">
        <f t="shared" si="27"/>
        <v/>
      </c>
      <c r="DT49" s="13" t="str">
        <f t="shared" si="28"/>
        <v/>
      </c>
      <c r="DU49" s="13" t="str">
        <f t="shared" si="29"/>
        <v/>
      </c>
      <c r="DV49" s="13" t="str">
        <f t="shared" si="30"/>
        <v/>
      </c>
      <c r="DW49" s="13" t="str">
        <f t="shared" si="31"/>
        <v/>
      </c>
      <c r="DX49" s="13" t="str">
        <f t="shared" si="32"/>
        <v/>
      </c>
      <c r="DY49" s="13" t="str">
        <f t="shared" si="33"/>
        <v/>
      </c>
      <c r="DZ49" s="13" t="str">
        <f t="shared" si="34"/>
        <v/>
      </c>
      <c r="EA49" s="13" t="str">
        <f t="shared" si="35"/>
        <v/>
      </c>
      <c r="EB49" s="13" t="str">
        <f t="shared" si="36"/>
        <v>Skarsnultra</v>
      </c>
      <c r="EC49" s="13" t="str">
        <f t="shared" si="37"/>
        <v/>
      </c>
      <c r="ED49" s="13" t="str">
        <f t="shared" si="38"/>
        <v/>
      </c>
      <c r="EE49" s="13" t="str">
        <f t="shared" si="39"/>
        <v/>
      </c>
      <c r="EF49" s="13" t="str">
        <f t="shared" si="40"/>
        <v/>
      </c>
      <c r="EG49" s="13" t="str">
        <f t="shared" si="41"/>
        <v/>
      </c>
      <c r="EH49" s="13" t="str">
        <f t="shared" si="42"/>
        <v/>
      </c>
      <c r="EI49" s="13" t="str">
        <f t="shared" si="43"/>
        <v/>
      </c>
      <c r="EJ49" s="13" t="str">
        <f t="shared" si="44"/>
        <v/>
      </c>
      <c r="EK49" s="13"/>
      <c r="EL49" s="82" t="str">
        <f t="shared" si="46"/>
        <v>BerggyltaHavskraftaHummerSkarsnultra</v>
      </c>
    </row>
    <row r="50" spans="1:142" x14ac:dyDescent="0.25">
      <c r="A50" s="267" t="s">
        <v>622</v>
      </c>
      <c r="B50" s="267" t="s">
        <v>502</v>
      </c>
      <c r="C50" s="301" t="s">
        <v>161</v>
      </c>
      <c r="D50" s="211">
        <v>42</v>
      </c>
      <c r="E50" s="359">
        <f t="shared" si="45"/>
        <v>0</v>
      </c>
      <c r="F50" s="359">
        <f t="shared" si="50"/>
        <v>0</v>
      </c>
      <c r="G50" s="359">
        <f t="shared" si="51"/>
        <v>0</v>
      </c>
      <c r="H50" s="359">
        <f t="shared" si="52"/>
        <v>0</v>
      </c>
      <c r="I50" s="359">
        <f t="shared" si="53"/>
        <v>0</v>
      </c>
      <c r="J50" s="359">
        <f t="shared" si="54"/>
        <v>0</v>
      </c>
      <c r="K50" s="359">
        <f t="shared" si="55"/>
        <v>0</v>
      </c>
      <c r="L50" s="359">
        <f t="shared" si="56"/>
        <v>0</v>
      </c>
      <c r="M50" s="359">
        <f t="shared" si="57"/>
        <v>0</v>
      </c>
      <c r="N50" s="359">
        <f t="shared" si="58"/>
        <v>14.111000000000001</v>
      </c>
      <c r="O50" s="359">
        <f t="shared" si="59"/>
        <v>0</v>
      </c>
      <c r="P50" s="359">
        <f t="shared" si="60"/>
        <v>0</v>
      </c>
      <c r="Q50" s="359">
        <f t="shared" si="61"/>
        <v>0</v>
      </c>
      <c r="R50" s="359">
        <f t="shared" si="62"/>
        <v>0</v>
      </c>
      <c r="S50" s="359">
        <f t="shared" si="63"/>
        <v>0</v>
      </c>
      <c r="T50" s="359">
        <f t="shared" si="64"/>
        <v>0</v>
      </c>
      <c r="U50" s="359">
        <f t="shared" si="65"/>
        <v>0</v>
      </c>
      <c r="V50" s="359">
        <f t="shared" si="66"/>
        <v>0</v>
      </c>
      <c r="W50" s="359">
        <f t="shared" si="67"/>
        <v>0</v>
      </c>
      <c r="X50" s="359">
        <f t="shared" si="68"/>
        <v>0</v>
      </c>
      <c r="Y50" s="359">
        <f t="shared" si="69"/>
        <v>0</v>
      </c>
      <c r="Z50" s="359">
        <f t="shared" si="70"/>
        <v>0.91300000000000003</v>
      </c>
      <c r="AA50" s="359">
        <f t="shared" si="71"/>
        <v>58.143999999999998</v>
      </c>
      <c r="AB50" s="359">
        <f t="shared" si="72"/>
        <v>0</v>
      </c>
      <c r="AC50" s="359">
        <f t="shared" si="73"/>
        <v>0</v>
      </c>
      <c r="AD50" s="359">
        <f t="shared" si="74"/>
        <v>0</v>
      </c>
      <c r="AE50" s="359">
        <f t="shared" si="75"/>
        <v>0</v>
      </c>
      <c r="AF50" s="359">
        <f t="shared" si="76"/>
        <v>0</v>
      </c>
      <c r="AG50" s="359">
        <f t="shared" si="77"/>
        <v>0</v>
      </c>
      <c r="AH50" s="359">
        <f t="shared" si="78"/>
        <v>0</v>
      </c>
      <c r="AI50" s="359">
        <f t="shared" si="79"/>
        <v>0</v>
      </c>
      <c r="AJ50" s="359">
        <f t="shared" si="80"/>
        <v>0</v>
      </c>
      <c r="AK50" s="359">
        <f t="shared" si="81"/>
        <v>0</v>
      </c>
      <c r="AL50" s="359">
        <f t="shared" si="82"/>
        <v>0</v>
      </c>
      <c r="AM50" s="359">
        <f t="shared" si="83"/>
        <v>0</v>
      </c>
      <c r="AN50" s="359">
        <f t="shared" si="84"/>
        <v>0</v>
      </c>
      <c r="AO50" s="359">
        <f t="shared" si="85"/>
        <v>0</v>
      </c>
      <c r="AP50" s="359">
        <f t="shared" si="86"/>
        <v>0</v>
      </c>
      <c r="AQ50" s="359">
        <f t="shared" si="87"/>
        <v>0</v>
      </c>
      <c r="AR50" s="359">
        <f t="shared" si="88"/>
        <v>0.191</v>
      </c>
      <c r="AS50" s="359">
        <f t="shared" si="89"/>
        <v>0</v>
      </c>
      <c r="AT50" s="359">
        <f t="shared" si="47"/>
        <v>0</v>
      </c>
      <c r="AU50" s="359">
        <f t="shared" si="48"/>
        <v>0</v>
      </c>
      <c r="AV50" s="359">
        <f t="shared" si="49"/>
        <v>0</v>
      </c>
      <c r="AW50" s="76"/>
      <c r="AX50" s="211">
        <v>42</v>
      </c>
      <c r="AY50" s="260">
        <v>0</v>
      </c>
      <c r="AZ50" s="260">
        <v>0</v>
      </c>
      <c r="BA50" s="260">
        <v>0</v>
      </c>
      <c r="BB50" s="260">
        <v>0</v>
      </c>
      <c r="BC50" s="260">
        <v>0</v>
      </c>
      <c r="BD50" s="260">
        <v>0</v>
      </c>
      <c r="BE50" s="260">
        <v>0</v>
      </c>
      <c r="BF50" s="260">
        <v>0</v>
      </c>
      <c r="BG50" s="260">
        <v>0</v>
      </c>
      <c r="BH50" s="260">
        <v>14111</v>
      </c>
      <c r="BI50" s="260">
        <v>0</v>
      </c>
      <c r="BJ50" s="260">
        <v>0</v>
      </c>
      <c r="BK50" s="260">
        <v>0</v>
      </c>
      <c r="BL50" s="260">
        <v>0</v>
      </c>
      <c r="BM50" s="260">
        <v>0</v>
      </c>
      <c r="BN50" s="260">
        <v>0</v>
      </c>
      <c r="BO50" s="260">
        <v>0</v>
      </c>
      <c r="BP50" s="260">
        <v>0</v>
      </c>
      <c r="BQ50" s="260">
        <v>0</v>
      </c>
      <c r="BR50" s="260">
        <v>0</v>
      </c>
      <c r="BS50" s="260">
        <v>0</v>
      </c>
      <c r="BT50" s="260">
        <v>913</v>
      </c>
      <c r="BU50" s="260">
        <v>58144</v>
      </c>
      <c r="BV50" s="260">
        <v>0</v>
      </c>
      <c r="BW50" s="260">
        <v>0</v>
      </c>
      <c r="BX50" s="260">
        <v>0</v>
      </c>
      <c r="BY50" s="260">
        <v>0</v>
      </c>
      <c r="BZ50" s="260">
        <v>0</v>
      </c>
      <c r="CA50" s="260">
        <v>0</v>
      </c>
      <c r="CB50" s="260">
        <v>0</v>
      </c>
      <c r="CC50" s="260">
        <v>0</v>
      </c>
      <c r="CD50" s="260">
        <v>0</v>
      </c>
      <c r="CE50" s="260">
        <v>0</v>
      </c>
      <c r="CF50" s="260">
        <v>0</v>
      </c>
      <c r="CG50" s="260">
        <v>0</v>
      </c>
      <c r="CH50" s="260">
        <v>0</v>
      </c>
      <c r="CI50" s="260">
        <v>0</v>
      </c>
      <c r="CJ50" s="260">
        <v>0</v>
      </c>
      <c r="CK50" s="260">
        <v>0</v>
      </c>
      <c r="CL50" s="260">
        <v>191</v>
      </c>
      <c r="CM50" s="260">
        <v>0</v>
      </c>
      <c r="CN50" s="42">
        <v>0</v>
      </c>
      <c r="CO50" s="42">
        <v>0</v>
      </c>
      <c r="CP50" s="42">
        <v>0</v>
      </c>
      <c r="CR50" s="13">
        <v>42</v>
      </c>
      <c r="CS50" s="13" t="str">
        <f t="shared" si="1"/>
        <v/>
      </c>
      <c r="CT50" s="13" t="str">
        <f t="shared" si="2"/>
        <v/>
      </c>
      <c r="CU50" s="13" t="str">
        <f t="shared" si="3"/>
        <v/>
      </c>
      <c r="CV50" s="13" t="str">
        <f t="shared" si="4"/>
        <v/>
      </c>
      <c r="CW50" s="13" t="str">
        <f t="shared" si="5"/>
        <v/>
      </c>
      <c r="CX50" s="13" t="str">
        <f t="shared" si="6"/>
        <v/>
      </c>
      <c r="CY50" s="13" t="str">
        <f t="shared" si="7"/>
        <v/>
      </c>
      <c r="CZ50" s="13" t="str">
        <f t="shared" si="8"/>
        <v/>
      </c>
      <c r="DA50" s="13" t="str">
        <f t="shared" si="9"/>
        <v/>
      </c>
      <c r="DB50" s="13" t="str">
        <f t="shared" si="10"/>
        <v>Grasej</v>
      </c>
      <c r="DC50" s="13" t="str">
        <f t="shared" si="11"/>
        <v/>
      </c>
      <c r="DD50" s="13" t="str">
        <f t="shared" si="12"/>
        <v/>
      </c>
      <c r="DE50" s="13" t="str">
        <f t="shared" si="13"/>
        <v/>
      </c>
      <c r="DF50" s="13" t="str">
        <f t="shared" si="14"/>
        <v/>
      </c>
      <c r="DG50" s="13" t="str">
        <f t="shared" si="15"/>
        <v/>
      </c>
      <c r="DH50" s="13" t="str">
        <f t="shared" si="16"/>
        <v/>
      </c>
      <c r="DI50" s="13" t="str">
        <f t="shared" si="17"/>
        <v/>
      </c>
      <c r="DJ50" s="13" t="str">
        <f t="shared" si="18"/>
        <v/>
      </c>
      <c r="DK50" s="13" t="str">
        <f t="shared" si="19"/>
        <v/>
      </c>
      <c r="DL50" s="13" t="str">
        <f t="shared" si="20"/>
        <v/>
      </c>
      <c r="DM50" s="13" t="str">
        <f t="shared" si="21"/>
        <v/>
      </c>
      <c r="DN50" s="13" t="str">
        <f t="shared" si="22"/>
        <v>Lyrtorsk</v>
      </c>
      <c r="DO50" s="13" t="str">
        <f t="shared" si="23"/>
        <v>Makrill</v>
      </c>
      <c r="DP50" s="13" t="str">
        <f t="shared" si="24"/>
        <v/>
      </c>
      <c r="DQ50" s="13" t="str">
        <f t="shared" si="25"/>
        <v/>
      </c>
      <c r="DR50" s="13" t="str">
        <f t="shared" si="26"/>
        <v/>
      </c>
      <c r="DS50" s="13" t="str">
        <f t="shared" si="27"/>
        <v/>
      </c>
      <c r="DT50" s="13" t="str">
        <f t="shared" si="28"/>
        <v/>
      </c>
      <c r="DU50" s="13" t="str">
        <f t="shared" si="29"/>
        <v/>
      </c>
      <c r="DV50" s="13" t="str">
        <f t="shared" si="30"/>
        <v/>
      </c>
      <c r="DW50" s="13" t="str">
        <f t="shared" si="31"/>
        <v/>
      </c>
      <c r="DX50" s="13" t="str">
        <f t="shared" si="32"/>
        <v/>
      </c>
      <c r="DY50" s="13" t="str">
        <f t="shared" si="33"/>
        <v/>
      </c>
      <c r="DZ50" s="13" t="str">
        <f t="shared" si="34"/>
        <v/>
      </c>
      <c r="EA50" s="13" t="str">
        <f t="shared" si="35"/>
        <v/>
      </c>
      <c r="EB50" s="13" t="str">
        <f t="shared" si="36"/>
        <v/>
      </c>
      <c r="EC50" s="13" t="str">
        <f t="shared" si="37"/>
        <v/>
      </c>
      <c r="ED50" s="13" t="str">
        <f t="shared" si="38"/>
        <v/>
      </c>
      <c r="EE50" s="13" t="str">
        <f t="shared" si="39"/>
        <v/>
      </c>
      <c r="EF50" s="13" t="str">
        <f t="shared" si="40"/>
        <v>Torsk</v>
      </c>
      <c r="EG50" s="13" t="str">
        <f t="shared" si="41"/>
        <v/>
      </c>
      <c r="EH50" s="13" t="str">
        <f t="shared" si="42"/>
        <v/>
      </c>
      <c r="EI50" s="13" t="str">
        <f t="shared" si="43"/>
        <v/>
      </c>
      <c r="EJ50" s="13" t="str">
        <f t="shared" si="44"/>
        <v/>
      </c>
      <c r="EK50" s="13"/>
      <c r="EL50" s="82" t="str">
        <f t="shared" si="46"/>
        <v>GrasejLyrtorskMakrillTorsk</v>
      </c>
    </row>
    <row r="51" spans="1:142" x14ac:dyDescent="0.25">
      <c r="A51" s="267" t="s">
        <v>622</v>
      </c>
      <c r="B51" s="267" t="s">
        <v>505</v>
      </c>
      <c r="C51" s="301" t="s">
        <v>161</v>
      </c>
      <c r="D51" s="211">
        <v>43</v>
      </c>
      <c r="E51" s="359">
        <f t="shared" si="45"/>
        <v>0</v>
      </c>
      <c r="F51" s="359">
        <f t="shared" si="50"/>
        <v>0</v>
      </c>
      <c r="G51" s="359">
        <f t="shared" si="51"/>
        <v>0</v>
      </c>
      <c r="H51" s="359">
        <f t="shared" si="52"/>
        <v>8.9999999999999993E-3</v>
      </c>
      <c r="I51" s="359">
        <f t="shared" si="53"/>
        <v>0</v>
      </c>
      <c r="J51" s="359">
        <f t="shared" si="54"/>
        <v>0</v>
      </c>
      <c r="K51" s="359">
        <f t="shared" si="55"/>
        <v>4.2000000000000003E-2</v>
      </c>
      <c r="L51" s="359">
        <f t="shared" si="56"/>
        <v>0</v>
      </c>
      <c r="M51" s="359">
        <f t="shared" si="57"/>
        <v>0</v>
      </c>
      <c r="N51" s="359">
        <f t="shared" si="58"/>
        <v>2.5000000000000001E-2</v>
      </c>
      <c r="O51" s="359">
        <f t="shared" si="59"/>
        <v>2.7E-2</v>
      </c>
      <c r="P51" s="359">
        <f t="shared" si="60"/>
        <v>0.17499999999999999</v>
      </c>
      <c r="Q51" s="359">
        <f t="shared" si="61"/>
        <v>0.02</v>
      </c>
      <c r="R51" s="359">
        <f t="shared" si="62"/>
        <v>0</v>
      </c>
      <c r="S51" s="359">
        <f t="shared" si="63"/>
        <v>0</v>
      </c>
      <c r="T51" s="359">
        <f t="shared" si="64"/>
        <v>0</v>
      </c>
      <c r="U51" s="359">
        <f t="shared" si="65"/>
        <v>0.01</v>
      </c>
      <c r="V51" s="359">
        <f t="shared" si="66"/>
        <v>0</v>
      </c>
      <c r="W51" s="359">
        <f t="shared" si="67"/>
        <v>1.2999999999999999E-2</v>
      </c>
      <c r="X51" s="359">
        <f t="shared" si="68"/>
        <v>0</v>
      </c>
      <c r="Y51" s="359">
        <f t="shared" si="69"/>
        <v>0</v>
      </c>
      <c r="Z51" s="359">
        <f t="shared" si="70"/>
        <v>0.19900000000000001</v>
      </c>
      <c r="AA51" s="359">
        <f t="shared" si="71"/>
        <v>0</v>
      </c>
      <c r="AB51" s="359">
        <f t="shared" si="72"/>
        <v>0.01</v>
      </c>
      <c r="AC51" s="359">
        <f t="shared" si="73"/>
        <v>0</v>
      </c>
      <c r="AD51" s="359">
        <f t="shared" si="74"/>
        <v>0</v>
      </c>
      <c r="AE51" s="359">
        <f t="shared" si="75"/>
        <v>0</v>
      </c>
      <c r="AF51" s="359">
        <f t="shared" si="76"/>
        <v>2.343</v>
      </c>
      <c r="AG51" s="359">
        <f t="shared" si="77"/>
        <v>3.5000000000000003E-2</v>
      </c>
      <c r="AH51" s="359">
        <f t="shared" si="78"/>
        <v>0</v>
      </c>
      <c r="AI51" s="359">
        <f t="shared" si="79"/>
        <v>0</v>
      </c>
      <c r="AJ51" s="359">
        <f t="shared" si="80"/>
        <v>0</v>
      </c>
      <c r="AK51" s="359">
        <f t="shared" si="81"/>
        <v>0</v>
      </c>
      <c r="AL51" s="359">
        <f t="shared" si="82"/>
        <v>0</v>
      </c>
      <c r="AM51" s="359">
        <f t="shared" si="83"/>
        <v>0</v>
      </c>
      <c r="AN51" s="359">
        <f t="shared" si="84"/>
        <v>0</v>
      </c>
      <c r="AO51" s="359">
        <f t="shared" si="85"/>
        <v>0</v>
      </c>
      <c r="AP51" s="359">
        <f t="shared" si="86"/>
        <v>5.8000000000000003E-2</v>
      </c>
      <c r="AQ51" s="359">
        <f t="shared" si="87"/>
        <v>0</v>
      </c>
      <c r="AR51" s="359">
        <f t="shared" si="88"/>
        <v>5.2430000000000003</v>
      </c>
      <c r="AS51" s="359">
        <f t="shared" si="89"/>
        <v>0</v>
      </c>
      <c r="AT51" s="359">
        <f t="shared" si="47"/>
        <v>0</v>
      </c>
      <c r="AU51" s="359">
        <f t="shared" si="48"/>
        <v>0.01</v>
      </c>
      <c r="AV51" s="359">
        <f t="shared" si="49"/>
        <v>0</v>
      </c>
      <c r="AW51" s="76"/>
      <c r="AX51" s="211">
        <v>43</v>
      </c>
      <c r="AY51" s="260">
        <v>0</v>
      </c>
      <c r="AZ51" s="260">
        <v>0</v>
      </c>
      <c r="BA51" s="260">
        <v>0</v>
      </c>
      <c r="BB51" s="260">
        <v>9</v>
      </c>
      <c r="BC51" s="260">
        <v>0</v>
      </c>
      <c r="BD51" s="260">
        <v>0</v>
      </c>
      <c r="BE51" s="260">
        <v>42</v>
      </c>
      <c r="BF51" s="260">
        <v>0</v>
      </c>
      <c r="BG51" s="260">
        <v>0</v>
      </c>
      <c r="BH51" s="260">
        <v>25</v>
      </c>
      <c r="BI51" s="260">
        <v>27</v>
      </c>
      <c r="BJ51" s="260">
        <v>175</v>
      </c>
      <c r="BK51" s="260">
        <v>20</v>
      </c>
      <c r="BL51" s="260">
        <v>0</v>
      </c>
      <c r="BM51" s="260">
        <v>0</v>
      </c>
      <c r="BN51" s="260">
        <v>0</v>
      </c>
      <c r="BO51" s="260">
        <v>10</v>
      </c>
      <c r="BP51" s="260">
        <v>0</v>
      </c>
      <c r="BQ51" s="260">
        <v>13</v>
      </c>
      <c r="BR51" s="260">
        <v>0</v>
      </c>
      <c r="BS51" s="260">
        <v>0</v>
      </c>
      <c r="BT51" s="260">
        <v>199</v>
      </c>
      <c r="BU51" s="260">
        <v>0</v>
      </c>
      <c r="BV51" s="260">
        <v>10</v>
      </c>
      <c r="BW51" s="260">
        <v>0</v>
      </c>
      <c r="BX51" s="260">
        <v>0</v>
      </c>
      <c r="BY51" s="260">
        <v>0</v>
      </c>
      <c r="BZ51" s="260">
        <v>2343</v>
      </c>
      <c r="CA51" s="260">
        <v>35</v>
      </c>
      <c r="CB51" s="260">
        <v>0</v>
      </c>
      <c r="CC51" s="260">
        <v>0</v>
      </c>
      <c r="CD51" s="260">
        <v>0</v>
      </c>
      <c r="CE51" s="260">
        <v>0</v>
      </c>
      <c r="CF51" s="260">
        <v>0</v>
      </c>
      <c r="CG51" s="260">
        <v>0</v>
      </c>
      <c r="CH51" s="260">
        <v>0</v>
      </c>
      <c r="CI51" s="260">
        <v>0</v>
      </c>
      <c r="CJ51" s="260">
        <v>58</v>
      </c>
      <c r="CK51" s="260">
        <v>0</v>
      </c>
      <c r="CL51" s="260">
        <v>5243</v>
      </c>
      <c r="CM51" s="260">
        <v>0</v>
      </c>
      <c r="CN51" s="42">
        <v>0</v>
      </c>
      <c r="CO51" s="42">
        <v>10</v>
      </c>
      <c r="CP51" s="42">
        <v>0</v>
      </c>
      <c r="CR51" s="13">
        <v>43</v>
      </c>
      <c r="CS51" s="13" t="str">
        <f t="shared" si="1"/>
        <v/>
      </c>
      <c r="CT51" s="13" t="str">
        <f t="shared" si="2"/>
        <v/>
      </c>
      <c r="CU51" s="13" t="str">
        <f t="shared" si="3"/>
        <v/>
      </c>
      <c r="CV51" s="13" t="str">
        <f t="shared" si="4"/>
        <v>Bergtunga</v>
      </c>
      <c r="CW51" s="13" t="str">
        <f t="shared" si="5"/>
        <v/>
      </c>
      <c r="CX51" s="13" t="str">
        <f t="shared" si="6"/>
        <v/>
      </c>
      <c r="CY51" s="13" t="str">
        <f t="shared" si="7"/>
        <v>Fjarsing</v>
      </c>
      <c r="CZ51" s="13" t="str">
        <f t="shared" si="8"/>
        <v/>
      </c>
      <c r="DA51" s="13" t="str">
        <f t="shared" si="9"/>
        <v/>
      </c>
      <c r="DB51" s="13" t="str">
        <f t="shared" si="10"/>
        <v>Grasej</v>
      </c>
      <c r="DC51" s="13" t="str">
        <f t="shared" si="11"/>
        <v>Halleflundra</v>
      </c>
      <c r="DD51" s="13" t="str">
        <f t="shared" si="12"/>
        <v>Havskatter</v>
      </c>
      <c r="DE51" s="13" t="str">
        <f t="shared" si="13"/>
        <v>Havskrafta</v>
      </c>
      <c r="DF51" s="13" t="str">
        <f t="shared" si="14"/>
        <v/>
      </c>
      <c r="DG51" s="13" t="str">
        <f t="shared" si="15"/>
        <v/>
      </c>
      <c r="DH51" s="13" t="str">
        <f t="shared" si="16"/>
        <v/>
      </c>
      <c r="DI51" s="13" t="str">
        <f t="shared" si="17"/>
        <v>Kummel</v>
      </c>
      <c r="DJ51" s="13" t="str">
        <f t="shared" si="18"/>
        <v/>
      </c>
      <c r="DK51" s="13" t="str">
        <f t="shared" si="19"/>
        <v>Langa</v>
      </c>
      <c r="DL51" s="13" t="str">
        <f t="shared" si="20"/>
        <v/>
      </c>
      <c r="DM51" s="13" t="str">
        <f t="shared" si="21"/>
        <v/>
      </c>
      <c r="DN51" s="13" t="str">
        <f t="shared" si="22"/>
        <v>Lyrtorsk</v>
      </c>
      <c r="DO51" s="13" t="str">
        <f t="shared" si="23"/>
        <v/>
      </c>
      <c r="DP51" s="13" t="str">
        <f t="shared" si="24"/>
        <v>Marulk</v>
      </c>
      <c r="DQ51" s="13" t="str">
        <f t="shared" si="25"/>
        <v/>
      </c>
      <c r="DR51" s="13" t="str">
        <f t="shared" si="26"/>
        <v/>
      </c>
      <c r="DS51" s="13" t="str">
        <f t="shared" si="27"/>
        <v/>
      </c>
      <c r="DT51" s="13" t="str">
        <f t="shared" si="28"/>
        <v>Rodspotta</v>
      </c>
      <c r="DU51" s="13" t="str">
        <f t="shared" si="29"/>
        <v>Rodtunga</v>
      </c>
      <c r="DV51" s="13" t="str">
        <f t="shared" si="30"/>
        <v/>
      </c>
      <c r="DW51" s="13" t="str">
        <f t="shared" si="31"/>
        <v/>
      </c>
      <c r="DX51" s="13" t="str">
        <f t="shared" si="32"/>
        <v/>
      </c>
      <c r="DY51" s="13" t="str">
        <f t="shared" si="33"/>
        <v/>
      </c>
      <c r="DZ51" s="13" t="str">
        <f t="shared" si="34"/>
        <v/>
      </c>
      <c r="EA51" s="13" t="str">
        <f t="shared" si="35"/>
        <v/>
      </c>
      <c r="EB51" s="13" t="str">
        <f t="shared" si="36"/>
        <v/>
      </c>
      <c r="EC51" s="13" t="str">
        <f t="shared" si="37"/>
        <v/>
      </c>
      <c r="ED51" s="13" t="str">
        <f t="shared" si="38"/>
        <v>Slatvar</v>
      </c>
      <c r="EE51" s="13" t="str">
        <f t="shared" si="39"/>
        <v/>
      </c>
      <c r="EF51" s="13" t="str">
        <f t="shared" si="40"/>
        <v>Torsk</v>
      </c>
      <c r="EG51" s="13" t="str">
        <f t="shared" si="41"/>
        <v/>
      </c>
      <c r="EH51" s="13" t="str">
        <f t="shared" si="42"/>
        <v/>
      </c>
      <c r="EI51" s="13" t="str">
        <f t="shared" si="43"/>
        <v>aktaTunga</v>
      </c>
      <c r="EJ51" s="13" t="str">
        <f t="shared" si="44"/>
        <v/>
      </c>
      <c r="EK51" s="13"/>
      <c r="EL51" s="82" t="str">
        <f t="shared" si="46"/>
        <v>BergtungaFjarsingGrasejHalleflundraHavskatterHavskraftaKummelLangaLyrtorskMarulkRodspottaRodtungaSlatvarTorskaktaTunga</v>
      </c>
    </row>
    <row r="52" spans="1:142" x14ac:dyDescent="0.25">
      <c r="A52" s="267" t="s">
        <v>622</v>
      </c>
      <c r="B52" s="267" t="s">
        <v>507</v>
      </c>
      <c r="C52" s="301" t="s">
        <v>161</v>
      </c>
      <c r="D52" s="211">
        <v>44</v>
      </c>
      <c r="E52" s="359">
        <f t="shared" si="45"/>
        <v>0</v>
      </c>
      <c r="F52" s="359">
        <f t="shared" si="50"/>
        <v>0</v>
      </c>
      <c r="G52" s="359">
        <f t="shared" si="51"/>
        <v>0</v>
      </c>
      <c r="H52" s="359">
        <f t="shared" si="52"/>
        <v>0</v>
      </c>
      <c r="I52" s="359">
        <f t="shared" si="53"/>
        <v>0</v>
      </c>
      <c r="J52" s="359">
        <f t="shared" si="54"/>
        <v>0</v>
      </c>
      <c r="K52" s="359">
        <f t="shared" si="55"/>
        <v>0</v>
      </c>
      <c r="L52" s="359">
        <f t="shared" si="56"/>
        <v>0</v>
      </c>
      <c r="M52" s="359">
        <f t="shared" si="57"/>
        <v>0</v>
      </c>
      <c r="N52" s="359">
        <f t="shared" si="58"/>
        <v>0</v>
      </c>
      <c r="O52" s="359">
        <f t="shared" si="59"/>
        <v>0</v>
      </c>
      <c r="P52" s="359">
        <f t="shared" si="60"/>
        <v>0</v>
      </c>
      <c r="Q52" s="359">
        <f t="shared" si="61"/>
        <v>0</v>
      </c>
      <c r="R52" s="359">
        <f t="shared" si="62"/>
        <v>4.0000000000000001E-3</v>
      </c>
      <c r="S52" s="359">
        <f t="shared" si="63"/>
        <v>0</v>
      </c>
      <c r="T52" s="359">
        <f t="shared" si="64"/>
        <v>1.494</v>
      </c>
      <c r="U52" s="359">
        <f t="shared" si="65"/>
        <v>0</v>
      </c>
      <c r="V52" s="359">
        <f t="shared" si="66"/>
        <v>0</v>
      </c>
      <c r="W52" s="359">
        <f t="shared" si="67"/>
        <v>0</v>
      </c>
      <c r="X52" s="359">
        <f t="shared" si="68"/>
        <v>0</v>
      </c>
      <c r="Y52" s="359">
        <f t="shared" si="69"/>
        <v>0</v>
      </c>
      <c r="Z52" s="359">
        <f t="shared" si="70"/>
        <v>0</v>
      </c>
      <c r="AA52" s="359">
        <f t="shared" si="71"/>
        <v>0</v>
      </c>
      <c r="AB52" s="359">
        <f t="shared" si="72"/>
        <v>0</v>
      </c>
      <c r="AC52" s="359">
        <f t="shared" si="73"/>
        <v>0</v>
      </c>
      <c r="AD52" s="359">
        <f t="shared" si="74"/>
        <v>0</v>
      </c>
      <c r="AE52" s="359">
        <f t="shared" si="75"/>
        <v>0</v>
      </c>
      <c r="AF52" s="359">
        <f t="shared" si="76"/>
        <v>0</v>
      </c>
      <c r="AG52" s="359">
        <f t="shared" si="77"/>
        <v>0</v>
      </c>
      <c r="AH52" s="359">
        <f t="shared" si="78"/>
        <v>0</v>
      </c>
      <c r="AI52" s="359">
        <f t="shared" si="79"/>
        <v>0</v>
      </c>
      <c r="AJ52" s="359">
        <f t="shared" si="80"/>
        <v>0</v>
      </c>
      <c r="AK52" s="359">
        <f t="shared" si="81"/>
        <v>0</v>
      </c>
      <c r="AL52" s="359">
        <f t="shared" si="82"/>
        <v>0</v>
      </c>
      <c r="AM52" s="359">
        <f t="shared" si="83"/>
        <v>0</v>
      </c>
      <c r="AN52" s="359">
        <f t="shared" si="84"/>
        <v>0</v>
      </c>
      <c r="AO52" s="359">
        <f t="shared" si="85"/>
        <v>0</v>
      </c>
      <c r="AP52" s="359">
        <f t="shared" si="86"/>
        <v>0</v>
      </c>
      <c r="AQ52" s="359">
        <f t="shared" si="87"/>
        <v>0</v>
      </c>
      <c r="AR52" s="359">
        <f t="shared" si="88"/>
        <v>0</v>
      </c>
      <c r="AS52" s="359">
        <f t="shared" si="89"/>
        <v>0</v>
      </c>
      <c r="AT52" s="359">
        <f t="shared" si="47"/>
        <v>0</v>
      </c>
      <c r="AU52" s="359">
        <f t="shared" si="48"/>
        <v>0</v>
      </c>
      <c r="AV52" s="359">
        <f t="shared" si="49"/>
        <v>0</v>
      </c>
      <c r="AW52" s="76"/>
      <c r="AX52" s="211">
        <v>44</v>
      </c>
      <c r="AY52" s="260">
        <v>0</v>
      </c>
      <c r="AZ52" s="260">
        <v>0</v>
      </c>
      <c r="BA52" s="260">
        <v>0</v>
      </c>
      <c r="BB52" s="260">
        <v>0</v>
      </c>
      <c r="BC52" s="260">
        <v>0</v>
      </c>
      <c r="BD52" s="260">
        <v>0</v>
      </c>
      <c r="BE52" s="260">
        <v>0</v>
      </c>
      <c r="BF52" s="260">
        <v>0</v>
      </c>
      <c r="BG52" s="260">
        <v>0</v>
      </c>
      <c r="BH52" s="260">
        <v>0</v>
      </c>
      <c r="BI52" s="260">
        <v>0</v>
      </c>
      <c r="BJ52" s="260">
        <v>0</v>
      </c>
      <c r="BK52" s="260">
        <v>0</v>
      </c>
      <c r="BL52" s="260">
        <v>4</v>
      </c>
      <c r="BM52" s="260">
        <v>0</v>
      </c>
      <c r="BN52" s="260">
        <v>1494</v>
      </c>
      <c r="BO52" s="260">
        <v>0</v>
      </c>
      <c r="BP52" s="260">
        <v>0</v>
      </c>
      <c r="BQ52" s="260">
        <v>0</v>
      </c>
      <c r="BR52" s="260">
        <v>0</v>
      </c>
      <c r="BS52" s="260">
        <v>0</v>
      </c>
      <c r="BT52" s="260">
        <v>0</v>
      </c>
      <c r="BU52" s="260">
        <v>0</v>
      </c>
      <c r="BV52" s="260">
        <v>0</v>
      </c>
      <c r="BW52" s="260">
        <v>0</v>
      </c>
      <c r="BX52" s="260">
        <v>0</v>
      </c>
      <c r="BY52" s="260">
        <v>0</v>
      </c>
      <c r="BZ52" s="260">
        <v>0</v>
      </c>
      <c r="CA52" s="260">
        <v>0</v>
      </c>
      <c r="CB52" s="260">
        <v>0</v>
      </c>
      <c r="CC52" s="260">
        <v>0</v>
      </c>
      <c r="CD52" s="260">
        <v>0</v>
      </c>
      <c r="CE52" s="260">
        <v>0</v>
      </c>
      <c r="CF52" s="260">
        <v>0</v>
      </c>
      <c r="CG52" s="260">
        <v>0</v>
      </c>
      <c r="CH52" s="260">
        <v>0</v>
      </c>
      <c r="CI52" s="260">
        <v>0</v>
      </c>
      <c r="CJ52" s="260">
        <v>0</v>
      </c>
      <c r="CK52" s="260">
        <v>0</v>
      </c>
      <c r="CL52" s="260">
        <v>0</v>
      </c>
      <c r="CM52" s="260">
        <v>0</v>
      </c>
      <c r="CN52" s="42">
        <v>0</v>
      </c>
      <c r="CO52" s="42">
        <v>0</v>
      </c>
      <c r="CP52" s="42">
        <v>0</v>
      </c>
      <c r="CR52" s="13">
        <v>44</v>
      </c>
      <c r="CS52" s="13" t="str">
        <f t="shared" si="1"/>
        <v/>
      </c>
      <c r="CT52" s="13" t="str">
        <f t="shared" si="2"/>
        <v/>
      </c>
      <c r="CU52" s="13" t="str">
        <f t="shared" si="3"/>
        <v/>
      </c>
      <c r="CV52" s="13" t="str">
        <f t="shared" si="4"/>
        <v/>
      </c>
      <c r="CW52" s="13" t="str">
        <f t="shared" si="5"/>
        <v/>
      </c>
      <c r="CX52" s="13" t="str">
        <f t="shared" si="6"/>
        <v/>
      </c>
      <c r="CY52" s="13" t="str">
        <f t="shared" si="7"/>
        <v/>
      </c>
      <c r="CZ52" s="13" t="str">
        <f t="shared" si="8"/>
        <v/>
      </c>
      <c r="DA52" s="13" t="str">
        <f t="shared" si="9"/>
        <v/>
      </c>
      <c r="DB52" s="13" t="str">
        <f t="shared" si="10"/>
        <v/>
      </c>
      <c r="DC52" s="13" t="str">
        <f t="shared" si="11"/>
        <v/>
      </c>
      <c r="DD52" s="13" t="str">
        <f t="shared" si="12"/>
        <v/>
      </c>
      <c r="DE52" s="13" t="str">
        <f t="shared" si="13"/>
        <v/>
      </c>
      <c r="DF52" s="13" t="str">
        <f t="shared" si="14"/>
        <v>Hummer</v>
      </c>
      <c r="DG52" s="13" t="str">
        <f t="shared" si="15"/>
        <v/>
      </c>
      <c r="DH52" s="13" t="str">
        <f t="shared" si="16"/>
        <v>Krabbtaska</v>
      </c>
      <c r="DI52" s="13" t="str">
        <f t="shared" si="17"/>
        <v/>
      </c>
      <c r="DJ52" s="13" t="str">
        <f t="shared" si="18"/>
        <v/>
      </c>
      <c r="DK52" s="13" t="str">
        <f t="shared" si="19"/>
        <v/>
      </c>
      <c r="DL52" s="13" t="str">
        <f t="shared" si="20"/>
        <v/>
      </c>
      <c r="DM52" s="13" t="str">
        <f t="shared" si="21"/>
        <v/>
      </c>
      <c r="DN52" s="13" t="str">
        <f t="shared" si="22"/>
        <v/>
      </c>
      <c r="DO52" s="13" t="str">
        <f t="shared" si="23"/>
        <v/>
      </c>
      <c r="DP52" s="13" t="str">
        <f t="shared" si="24"/>
        <v/>
      </c>
      <c r="DQ52" s="13" t="str">
        <f t="shared" si="25"/>
        <v/>
      </c>
      <c r="DR52" s="13" t="str">
        <f t="shared" si="26"/>
        <v/>
      </c>
      <c r="DS52" s="13" t="str">
        <f t="shared" si="27"/>
        <v/>
      </c>
      <c r="DT52" s="13" t="str">
        <f t="shared" si="28"/>
        <v/>
      </c>
      <c r="DU52" s="13" t="str">
        <f t="shared" si="29"/>
        <v/>
      </c>
      <c r="DV52" s="13" t="str">
        <f t="shared" si="30"/>
        <v/>
      </c>
      <c r="DW52" s="13" t="str">
        <f t="shared" si="31"/>
        <v/>
      </c>
      <c r="DX52" s="13" t="str">
        <f t="shared" si="32"/>
        <v/>
      </c>
      <c r="DY52" s="13" t="str">
        <f t="shared" si="33"/>
        <v/>
      </c>
      <c r="DZ52" s="13" t="str">
        <f t="shared" si="34"/>
        <v/>
      </c>
      <c r="EA52" s="13" t="str">
        <f t="shared" si="35"/>
        <v/>
      </c>
      <c r="EB52" s="13" t="str">
        <f t="shared" si="36"/>
        <v/>
      </c>
      <c r="EC52" s="13" t="str">
        <f t="shared" si="37"/>
        <v/>
      </c>
      <c r="ED52" s="13" t="str">
        <f t="shared" si="38"/>
        <v/>
      </c>
      <c r="EE52" s="13" t="str">
        <f t="shared" si="39"/>
        <v/>
      </c>
      <c r="EF52" s="13" t="str">
        <f t="shared" si="40"/>
        <v/>
      </c>
      <c r="EG52" s="13" t="str">
        <f t="shared" si="41"/>
        <v/>
      </c>
      <c r="EH52" s="13" t="str">
        <f t="shared" si="42"/>
        <v/>
      </c>
      <c r="EI52" s="13" t="str">
        <f t="shared" si="43"/>
        <v/>
      </c>
      <c r="EJ52" s="13" t="str">
        <f t="shared" si="44"/>
        <v/>
      </c>
      <c r="EK52" s="13"/>
      <c r="EL52" s="82" t="str">
        <f t="shared" si="46"/>
        <v>HummerKrabbtaska</v>
      </c>
    </row>
    <row r="53" spans="1:142" x14ac:dyDescent="0.25">
      <c r="A53" s="267" t="s">
        <v>622</v>
      </c>
      <c r="B53" s="267" t="s">
        <v>508</v>
      </c>
      <c r="C53" s="301" t="s">
        <v>161</v>
      </c>
      <c r="D53" s="211">
        <v>45</v>
      </c>
      <c r="E53" s="359">
        <f t="shared" si="45"/>
        <v>0</v>
      </c>
      <c r="F53" s="359">
        <f t="shared" si="50"/>
        <v>0</v>
      </c>
      <c r="G53" s="359">
        <f t="shared" si="51"/>
        <v>0</v>
      </c>
      <c r="H53" s="359">
        <f t="shared" si="52"/>
        <v>0</v>
      </c>
      <c r="I53" s="359">
        <f t="shared" si="53"/>
        <v>0</v>
      </c>
      <c r="J53" s="359">
        <f t="shared" si="54"/>
        <v>0</v>
      </c>
      <c r="K53" s="359">
        <f t="shared" si="55"/>
        <v>0</v>
      </c>
      <c r="L53" s="359">
        <f t="shared" si="56"/>
        <v>0</v>
      </c>
      <c r="M53" s="359">
        <f t="shared" si="57"/>
        <v>0</v>
      </c>
      <c r="N53" s="359">
        <f t="shared" si="58"/>
        <v>0</v>
      </c>
      <c r="O53" s="359">
        <f t="shared" si="59"/>
        <v>0</v>
      </c>
      <c r="P53" s="359">
        <f t="shared" si="60"/>
        <v>0</v>
      </c>
      <c r="Q53" s="359">
        <f t="shared" si="61"/>
        <v>0</v>
      </c>
      <c r="R53" s="359">
        <f t="shared" si="62"/>
        <v>0</v>
      </c>
      <c r="S53" s="359">
        <f t="shared" si="63"/>
        <v>0</v>
      </c>
      <c r="T53" s="359">
        <f t="shared" si="64"/>
        <v>0</v>
      </c>
      <c r="U53" s="359">
        <f t="shared" si="65"/>
        <v>0</v>
      </c>
      <c r="V53" s="359">
        <f t="shared" si="66"/>
        <v>0</v>
      </c>
      <c r="W53" s="359">
        <f t="shared" si="67"/>
        <v>0</v>
      </c>
      <c r="X53" s="359">
        <f t="shared" si="68"/>
        <v>0</v>
      </c>
      <c r="Y53" s="359">
        <f t="shared" si="69"/>
        <v>0</v>
      </c>
      <c r="Z53" s="359">
        <f t="shared" si="70"/>
        <v>0</v>
      </c>
      <c r="AA53" s="359">
        <f t="shared" si="71"/>
        <v>1.1000000000000001</v>
      </c>
      <c r="AB53" s="359">
        <f t="shared" si="72"/>
        <v>0</v>
      </c>
      <c r="AC53" s="359">
        <f t="shared" si="73"/>
        <v>0</v>
      </c>
      <c r="AD53" s="359">
        <f t="shared" si="74"/>
        <v>0</v>
      </c>
      <c r="AE53" s="359">
        <f t="shared" si="75"/>
        <v>0</v>
      </c>
      <c r="AF53" s="359">
        <f t="shared" si="76"/>
        <v>0</v>
      </c>
      <c r="AG53" s="359">
        <f t="shared" si="77"/>
        <v>0</v>
      </c>
      <c r="AH53" s="359">
        <f t="shared" si="78"/>
        <v>0</v>
      </c>
      <c r="AI53" s="359">
        <f t="shared" si="79"/>
        <v>0</v>
      </c>
      <c r="AJ53" s="359">
        <f t="shared" si="80"/>
        <v>0</v>
      </c>
      <c r="AK53" s="359">
        <f t="shared" si="81"/>
        <v>0.3</v>
      </c>
      <c r="AL53" s="359">
        <f t="shared" si="82"/>
        <v>0</v>
      </c>
      <c r="AM53" s="359">
        <f t="shared" si="83"/>
        <v>0</v>
      </c>
      <c r="AN53" s="359">
        <f t="shared" si="84"/>
        <v>0</v>
      </c>
      <c r="AO53" s="359">
        <f t="shared" si="85"/>
        <v>0</v>
      </c>
      <c r="AP53" s="359">
        <f t="shared" si="86"/>
        <v>0</v>
      </c>
      <c r="AQ53" s="359">
        <f t="shared" si="87"/>
        <v>0</v>
      </c>
      <c r="AR53" s="359">
        <f t="shared" si="88"/>
        <v>0</v>
      </c>
      <c r="AS53" s="359">
        <f t="shared" si="89"/>
        <v>0</v>
      </c>
      <c r="AT53" s="359">
        <f t="shared" si="47"/>
        <v>0</v>
      </c>
      <c r="AU53" s="359">
        <f t="shared" si="48"/>
        <v>0</v>
      </c>
      <c r="AV53" s="359">
        <f t="shared" si="49"/>
        <v>0</v>
      </c>
      <c r="AW53" s="76"/>
      <c r="AX53" s="211">
        <v>45</v>
      </c>
      <c r="AY53" s="260">
        <v>0</v>
      </c>
      <c r="AZ53" s="260">
        <v>0</v>
      </c>
      <c r="BA53" s="260">
        <v>0</v>
      </c>
      <c r="BB53" s="260">
        <v>0</v>
      </c>
      <c r="BC53" s="260">
        <v>0</v>
      </c>
      <c r="BD53" s="260">
        <v>0</v>
      </c>
      <c r="BE53" s="260">
        <v>0</v>
      </c>
      <c r="BF53" s="260">
        <v>0</v>
      </c>
      <c r="BG53" s="260">
        <v>0</v>
      </c>
      <c r="BH53" s="260">
        <v>0</v>
      </c>
      <c r="BI53" s="260">
        <v>0</v>
      </c>
      <c r="BJ53" s="260">
        <v>0</v>
      </c>
      <c r="BK53" s="260">
        <v>0</v>
      </c>
      <c r="BL53" s="260">
        <v>0</v>
      </c>
      <c r="BM53" s="260">
        <v>0</v>
      </c>
      <c r="BN53" s="260">
        <v>0</v>
      </c>
      <c r="BO53" s="260">
        <v>0</v>
      </c>
      <c r="BP53" s="260">
        <v>0</v>
      </c>
      <c r="BQ53" s="260">
        <v>0</v>
      </c>
      <c r="BR53" s="260">
        <v>0</v>
      </c>
      <c r="BS53" s="260">
        <v>0</v>
      </c>
      <c r="BT53" s="260">
        <v>0</v>
      </c>
      <c r="BU53" s="260">
        <v>1100</v>
      </c>
      <c r="BV53" s="260">
        <v>0</v>
      </c>
      <c r="BW53" s="260">
        <v>0</v>
      </c>
      <c r="BX53" s="260">
        <v>0</v>
      </c>
      <c r="BY53" s="260">
        <v>0</v>
      </c>
      <c r="BZ53" s="260">
        <v>0</v>
      </c>
      <c r="CA53" s="260">
        <v>0</v>
      </c>
      <c r="CB53" s="260">
        <v>0</v>
      </c>
      <c r="CC53" s="260">
        <v>0</v>
      </c>
      <c r="CD53" s="260">
        <v>0</v>
      </c>
      <c r="CE53" s="260">
        <v>300</v>
      </c>
      <c r="CF53" s="260">
        <v>0</v>
      </c>
      <c r="CG53" s="260">
        <v>0</v>
      </c>
      <c r="CH53" s="260">
        <v>0</v>
      </c>
      <c r="CI53" s="260">
        <v>0</v>
      </c>
      <c r="CJ53" s="260">
        <v>0</v>
      </c>
      <c r="CK53" s="260">
        <v>0</v>
      </c>
      <c r="CL53" s="260">
        <v>0</v>
      </c>
      <c r="CM53" s="260">
        <v>0</v>
      </c>
      <c r="CN53" s="42">
        <v>0</v>
      </c>
      <c r="CO53" s="42">
        <v>0</v>
      </c>
      <c r="CP53" s="42">
        <v>0</v>
      </c>
      <c r="CR53" s="13">
        <v>45</v>
      </c>
      <c r="CS53" s="13" t="str">
        <f t="shared" si="1"/>
        <v/>
      </c>
      <c r="CT53" s="13" t="str">
        <f t="shared" si="2"/>
        <v/>
      </c>
      <c r="CU53" s="13" t="str">
        <f t="shared" si="3"/>
        <v/>
      </c>
      <c r="CV53" s="13" t="str">
        <f t="shared" si="4"/>
        <v/>
      </c>
      <c r="CW53" s="13" t="str">
        <f t="shared" si="5"/>
        <v/>
      </c>
      <c r="CX53" s="13" t="str">
        <f t="shared" si="6"/>
        <v/>
      </c>
      <c r="CY53" s="13" t="str">
        <f t="shared" si="7"/>
        <v/>
      </c>
      <c r="CZ53" s="13" t="str">
        <f t="shared" si="8"/>
        <v/>
      </c>
      <c r="DA53" s="13" t="str">
        <f t="shared" si="9"/>
        <v/>
      </c>
      <c r="DB53" s="13" t="str">
        <f t="shared" si="10"/>
        <v/>
      </c>
      <c r="DC53" s="13" t="str">
        <f t="shared" si="11"/>
        <v/>
      </c>
      <c r="DD53" s="13" t="str">
        <f t="shared" si="12"/>
        <v/>
      </c>
      <c r="DE53" s="13" t="str">
        <f t="shared" si="13"/>
        <v/>
      </c>
      <c r="DF53" s="13" t="str">
        <f t="shared" si="14"/>
        <v/>
      </c>
      <c r="DG53" s="13" t="str">
        <f t="shared" si="15"/>
        <v/>
      </c>
      <c r="DH53" s="13" t="str">
        <f t="shared" si="16"/>
        <v/>
      </c>
      <c r="DI53" s="13" t="str">
        <f t="shared" si="17"/>
        <v/>
      </c>
      <c r="DJ53" s="13" t="str">
        <f t="shared" si="18"/>
        <v/>
      </c>
      <c r="DK53" s="13" t="str">
        <f t="shared" si="19"/>
        <v/>
      </c>
      <c r="DL53" s="13" t="str">
        <f t="shared" si="20"/>
        <v/>
      </c>
      <c r="DM53" s="13" t="str">
        <f t="shared" si="21"/>
        <v/>
      </c>
      <c r="DN53" s="13" t="str">
        <f t="shared" si="22"/>
        <v/>
      </c>
      <c r="DO53" s="13" t="str">
        <f t="shared" si="23"/>
        <v>Makrill</v>
      </c>
      <c r="DP53" s="13" t="str">
        <f t="shared" si="24"/>
        <v/>
      </c>
      <c r="DQ53" s="13" t="str">
        <f t="shared" si="25"/>
        <v/>
      </c>
      <c r="DR53" s="13" t="str">
        <f t="shared" si="26"/>
        <v/>
      </c>
      <c r="DS53" s="13" t="str">
        <f t="shared" si="27"/>
        <v/>
      </c>
      <c r="DT53" s="13" t="str">
        <f t="shared" si="28"/>
        <v/>
      </c>
      <c r="DU53" s="13" t="str">
        <f t="shared" si="29"/>
        <v/>
      </c>
      <c r="DV53" s="13" t="str">
        <f t="shared" si="30"/>
        <v/>
      </c>
      <c r="DW53" s="13" t="str">
        <f t="shared" si="31"/>
        <v/>
      </c>
      <c r="DX53" s="13" t="str">
        <f t="shared" si="32"/>
        <v/>
      </c>
      <c r="DY53" s="13" t="str">
        <f t="shared" si="33"/>
        <v>Sill</v>
      </c>
      <c r="DZ53" s="13" t="str">
        <f t="shared" si="34"/>
        <v/>
      </c>
      <c r="EA53" s="13" t="str">
        <f t="shared" si="35"/>
        <v/>
      </c>
      <c r="EB53" s="13" t="str">
        <f t="shared" si="36"/>
        <v/>
      </c>
      <c r="EC53" s="13" t="str">
        <f t="shared" si="37"/>
        <v/>
      </c>
      <c r="ED53" s="13" t="str">
        <f t="shared" si="38"/>
        <v/>
      </c>
      <c r="EE53" s="13" t="str">
        <f t="shared" si="39"/>
        <v/>
      </c>
      <c r="EF53" s="13" t="str">
        <f t="shared" si="40"/>
        <v/>
      </c>
      <c r="EG53" s="13" t="str">
        <f t="shared" si="41"/>
        <v/>
      </c>
      <c r="EH53" s="13" t="str">
        <f t="shared" si="42"/>
        <v/>
      </c>
      <c r="EI53" s="13" t="str">
        <f t="shared" si="43"/>
        <v/>
      </c>
      <c r="EJ53" s="13" t="str">
        <f t="shared" si="44"/>
        <v/>
      </c>
      <c r="EK53" s="13"/>
      <c r="EL53" s="82" t="str">
        <f t="shared" si="46"/>
        <v>MakrillSill</v>
      </c>
    </row>
    <row r="54" spans="1:142" x14ac:dyDescent="0.25">
      <c r="A54" s="267" t="s">
        <v>622</v>
      </c>
      <c r="B54" s="267" t="s">
        <v>511</v>
      </c>
      <c r="C54" s="301" t="s">
        <v>161</v>
      </c>
      <c r="D54" s="211">
        <v>46</v>
      </c>
      <c r="E54" s="359">
        <f t="shared" si="45"/>
        <v>0</v>
      </c>
      <c r="F54" s="359">
        <f t="shared" si="50"/>
        <v>0</v>
      </c>
      <c r="G54" s="359">
        <f t="shared" si="51"/>
        <v>0</v>
      </c>
      <c r="H54" s="359">
        <f t="shared" si="52"/>
        <v>0</v>
      </c>
      <c r="I54" s="359">
        <f t="shared" si="53"/>
        <v>0</v>
      </c>
      <c r="J54" s="359">
        <f t="shared" si="54"/>
        <v>0</v>
      </c>
      <c r="K54" s="359">
        <f t="shared" si="55"/>
        <v>0</v>
      </c>
      <c r="L54" s="359">
        <f t="shared" si="56"/>
        <v>0</v>
      </c>
      <c r="M54" s="359">
        <f t="shared" si="57"/>
        <v>0</v>
      </c>
      <c r="N54" s="359">
        <f t="shared" si="58"/>
        <v>0</v>
      </c>
      <c r="O54" s="359">
        <f t="shared" si="59"/>
        <v>0</v>
      </c>
      <c r="P54" s="359">
        <f t="shared" si="60"/>
        <v>0</v>
      </c>
      <c r="Q54" s="359">
        <f t="shared" si="61"/>
        <v>0</v>
      </c>
      <c r="R54" s="359">
        <f t="shared" si="62"/>
        <v>0</v>
      </c>
      <c r="S54" s="359">
        <f t="shared" si="63"/>
        <v>0</v>
      </c>
      <c r="T54" s="359">
        <f t="shared" si="64"/>
        <v>0</v>
      </c>
      <c r="U54" s="359">
        <f t="shared" si="65"/>
        <v>0</v>
      </c>
      <c r="V54" s="359">
        <f t="shared" si="66"/>
        <v>0</v>
      </c>
      <c r="W54" s="359">
        <f t="shared" si="67"/>
        <v>0</v>
      </c>
      <c r="X54" s="359">
        <f t="shared" si="68"/>
        <v>0</v>
      </c>
      <c r="Y54" s="359">
        <f t="shared" si="69"/>
        <v>0</v>
      </c>
      <c r="Z54" s="359">
        <f t="shared" si="70"/>
        <v>0</v>
      </c>
      <c r="AA54" s="359">
        <f t="shared" si="71"/>
        <v>0</v>
      </c>
      <c r="AB54" s="359">
        <f t="shared" si="72"/>
        <v>0</v>
      </c>
      <c r="AC54" s="359">
        <f t="shared" si="73"/>
        <v>0</v>
      </c>
      <c r="AD54" s="359">
        <f t="shared" si="74"/>
        <v>0</v>
      </c>
      <c r="AE54" s="359">
        <f t="shared" si="75"/>
        <v>0</v>
      </c>
      <c r="AF54" s="359">
        <f t="shared" si="76"/>
        <v>0</v>
      </c>
      <c r="AG54" s="359">
        <f t="shared" si="77"/>
        <v>0</v>
      </c>
      <c r="AH54" s="359">
        <f t="shared" si="78"/>
        <v>0</v>
      </c>
      <c r="AI54" s="359">
        <f t="shared" si="79"/>
        <v>0</v>
      </c>
      <c r="AJ54" s="359">
        <f t="shared" si="80"/>
        <v>0</v>
      </c>
      <c r="AK54" s="359">
        <f t="shared" si="81"/>
        <v>73.7</v>
      </c>
      <c r="AL54" s="359">
        <f t="shared" si="82"/>
        <v>0</v>
      </c>
      <c r="AM54" s="359">
        <f t="shared" si="83"/>
        <v>172.4</v>
      </c>
      <c r="AN54" s="359">
        <f t="shared" si="84"/>
        <v>0</v>
      </c>
      <c r="AO54" s="359">
        <f t="shared" si="85"/>
        <v>0</v>
      </c>
      <c r="AP54" s="359">
        <f t="shared" si="86"/>
        <v>0</v>
      </c>
      <c r="AQ54" s="359">
        <f t="shared" si="87"/>
        <v>0</v>
      </c>
      <c r="AR54" s="359">
        <f t="shared" si="88"/>
        <v>0</v>
      </c>
      <c r="AS54" s="359">
        <f t="shared" si="89"/>
        <v>0</v>
      </c>
      <c r="AT54" s="359">
        <f t="shared" si="47"/>
        <v>0</v>
      </c>
      <c r="AU54" s="359">
        <f t="shared" si="48"/>
        <v>0</v>
      </c>
      <c r="AV54" s="359">
        <f t="shared" si="49"/>
        <v>0</v>
      </c>
      <c r="AW54" s="76"/>
      <c r="AX54" s="211">
        <v>46</v>
      </c>
      <c r="AY54" s="260">
        <v>0</v>
      </c>
      <c r="AZ54" s="260">
        <v>0</v>
      </c>
      <c r="BA54" s="260">
        <v>0</v>
      </c>
      <c r="BB54" s="260">
        <v>0</v>
      </c>
      <c r="BC54" s="260">
        <v>0</v>
      </c>
      <c r="BD54" s="260">
        <v>0</v>
      </c>
      <c r="BE54" s="260">
        <v>0</v>
      </c>
      <c r="BF54" s="260">
        <v>0</v>
      </c>
      <c r="BG54" s="260">
        <v>0</v>
      </c>
      <c r="BH54" s="260">
        <v>0</v>
      </c>
      <c r="BI54" s="260">
        <v>0</v>
      </c>
      <c r="BJ54" s="260">
        <v>0</v>
      </c>
      <c r="BK54" s="260">
        <v>0</v>
      </c>
      <c r="BL54" s="260">
        <v>0</v>
      </c>
      <c r="BM54" s="260">
        <v>0</v>
      </c>
      <c r="BN54" s="260">
        <v>0</v>
      </c>
      <c r="BO54" s="260">
        <v>0</v>
      </c>
      <c r="BP54" s="260">
        <v>0</v>
      </c>
      <c r="BQ54" s="260">
        <v>0</v>
      </c>
      <c r="BR54" s="260">
        <v>0</v>
      </c>
      <c r="BS54" s="260">
        <v>0</v>
      </c>
      <c r="BT54" s="260">
        <v>0</v>
      </c>
      <c r="BU54" s="260">
        <v>0</v>
      </c>
      <c r="BV54" s="260">
        <v>0</v>
      </c>
      <c r="BW54" s="260">
        <v>0</v>
      </c>
      <c r="BX54" s="260">
        <v>0</v>
      </c>
      <c r="BY54" s="260">
        <v>0</v>
      </c>
      <c r="BZ54" s="260">
        <v>0</v>
      </c>
      <c r="CA54" s="260">
        <v>0</v>
      </c>
      <c r="CB54" s="260">
        <v>0</v>
      </c>
      <c r="CC54" s="260">
        <v>0</v>
      </c>
      <c r="CD54" s="260">
        <v>0</v>
      </c>
      <c r="CE54" s="260">
        <v>73700</v>
      </c>
      <c r="CF54" s="260">
        <v>0</v>
      </c>
      <c r="CG54" s="260">
        <v>172400</v>
      </c>
      <c r="CH54" s="260">
        <v>0</v>
      </c>
      <c r="CI54" s="260">
        <v>0</v>
      </c>
      <c r="CJ54" s="260">
        <v>0</v>
      </c>
      <c r="CK54" s="260">
        <v>0</v>
      </c>
      <c r="CL54" s="260">
        <v>0</v>
      </c>
      <c r="CM54" s="260">
        <v>0</v>
      </c>
      <c r="CN54" s="42">
        <v>0</v>
      </c>
      <c r="CO54" s="42">
        <v>0</v>
      </c>
      <c r="CP54" s="42">
        <v>0</v>
      </c>
      <c r="CR54" s="13">
        <v>46</v>
      </c>
      <c r="CS54" s="13" t="str">
        <f t="shared" si="1"/>
        <v/>
      </c>
      <c r="CT54" s="13" t="str">
        <f t="shared" si="2"/>
        <v/>
      </c>
      <c r="CU54" s="13" t="str">
        <f t="shared" si="3"/>
        <v/>
      </c>
      <c r="CV54" s="13" t="str">
        <f t="shared" si="4"/>
        <v/>
      </c>
      <c r="CW54" s="13" t="str">
        <f t="shared" si="5"/>
        <v/>
      </c>
      <c r="CX54" s="13" t="str">
        <f t="shared" si="6"/>
        <v/>
      </c>
      <c r="CY54" s="13" t="str">
        <f t="shared" si="7"/>
        <v/>
      </c>
      <c r="CZ54" s="13" t="str">
        <f t="shared" si="8"/>
        <v/>
      </c>
      <c r="DA54" s="13" t="str">
        <f t="shared" si="9"/>
        <v/>
      </c>
      <c r="DB54" s="13" t="str">
        <f t="shared" si="10"/>
        <v/>
      </c>
      <c r="DC54" s="13" t="str">
        <f t="shared" si="11"/>
        <v/>
      </c>
      <c r="DD54" s="13" t="str">
        <f t="shared" si="12"/>
        <v/>
      </c>
      <c r="DE54" s="13" t="str">
        <f t="shared" si="13"/>
        <v/>
      </c>
      <c r="DF54" s="13" t="str">
        <f t="shared" si="14"/>
        <v/>
      </c>
      <c r="DG54" s="13" t="str">
        <f t="shared" si="15"/>
        <v/>
      </c>
      <c r="DH54" s="13" t="str">
        <f t="shared" si="16"/>
        <v/>
      </c>
      <c r="DI54" s="13" t="str">
        <f t="shared" si="17"/>
        <v/>
      </c>
      <c r="DJ54" s="13" t="str">
        <f t="shared" si="18"/>
        <v/>
      </c>
      <c r="DK54" s="13" t="str">
        <f t="shared" si="19"/>
        <v/>
      </c>
      <c r="DL54" s="13" t="str">
        <f t="shared" si="20"/>
        <v/>
      </c>
      <c r="DM54" s="13" t="str">
        <f t="shared" si="21"/>
        <v/>
      </c>
      <c r="DN54" s="13" t="str">
        <f t="shared" si="22"/>
        <v/>
      </c>
      <c r="DO54" s="13" t="str">
        <f t="shared" si="23"/>
        <v/>
      </c>
      <c r="DP54" s="13" t="str">
        <f t="shared" si="24"/>
        <v/>
      </c>
      <c r="DQ54" s="13" t="str">
        <f t="shared" si="25"/>
        <v/>
      </c>
      <c r="DR54" s="13" t="str">
        <f t="shared" si="26"/>
        <v/>
      </c>
      <c r="DS54" s="13" t="str">
        <f t="shared" si="27"/>
        <v/>
      </c>
      <c r="DT54" s="13" t="str">
        <f t="shared" si="28"/>
        <v/>
      </c>
      <c r="DU54" s="13" t="str">
        <f t="shared" si="29"/>
        <v/>
      </c>
      <c r="DV54" s="13" t="str">
        <f t="shared" si="30"/>
        <v/>
      </c>
      <c r="DW54" s="13" t="str">
        <f t="shared" si="31"/>
        <v/>
      </c>
      <c r="DX54" s="13" t="str">
        <f t="shared" si="32"/>
        <v/>
      </c>
      <c r="DY54" s="13" t="str">
        <f t="shared" si="33"/>
        <v>Sill</v>
      </c>
      <c r="DZ54" s="13" t="str">
        <f t="shared" si="34"/>
        <v/>
      </c>
      <c r="EA54" s="13" t="str">
        <f t="shared" si="35"/>
        <v>Skarpsill</v>
      </c>
      <c r="EB54" s="13" t="str">
        <f t="shared" si="36"/>
        <v/>
      </c>
      <c r="EC54" s="13" t="str">
        <f t="shared" si="37"/>
        <v/>
      </c>
      <c r="ED54" s="13" t="str">
        <f t="shared" si="38"/>
        <v/>
      </c>
      <c r="EE54" s="13" t="str">
        <f t="shared" si="39"/>
        <v/>
      </c>
      <c r="EF54" s="13" t="str">
        <f t="shared" si="40"/>
        <v/>
      </c>
      <c r="EG54" s="13" t="str">
        <f t="shared" si="41"/>
        <v/>
      </c>
      <c r="EH54" s="13" t="str">
        <f t="shared" si="42"/>
        <v/>
      </c>
      <c r="EI54" s="13" t="str">
        <f t="shared" si="43"/>
        <v/>
      </c>
      <c r="EJ54" s="13" t="str">
        <f t="shared" si="44"/>
        <v/>
      </c>
      <c r="EK54" s="13"/>
      <c r="EL54" s="82" t="str">
        <f t="shared" si="46"/>
        <v>SillSkarpsill</v>
      </c>
    </row>
    <row r="55" spans="1:142" x14ac:dyDescent="0.25">
      <c r="A55" s="267" t="s">
        <v>622</v>
      </c>
      <c r="B55" s="267" t="s">
        <v>512</v>
      </c>
      <c r="C55" s="301" t="s">
        <v>161</v>
      </c>
      <c r="D55" s="211">
        <v>47</v>
      </c>
      <c r="E55" s="359">
        <f t="shared" si="45"/>
        <v>0</v>
      </c>
      <c r="F55" s="359">
        <f t="shared" si="50"/>
        <v>0</v>
      </c>
      <c r="G55" s="359">
        <f t="shared" si="51"/>
        <v>0</v>
      </c>
      <c r="H55" s="359">
        <f t="shared" si="52"/>
        <v>0</v>
      </c>
      <c r="I55" s="359">
        <f t="shared" si="53"/>
        <v>0</v>
      </c>
      <c r="J55" s="359">
        <f t="shared" si="54"/>
        <v>0</v>
      </c>
      <c r="K55" s="359">
        <f t="shared" si="55"/>
        <v>0.379</v>
      </c>
      <c r="L55" s="359">
        <f t="shared" si="56"/>
        <v>0</v>
      </c>
      <c r="M55" s="359">
        <f t="shared" si="57"/>
        <v>0</v>
      </c>
      <c r="N55" s="359">
        <f t="shared" si="58"/>
        <v>0</v>
      </c>
      <c r="O55" s="359">
        <f t="shared" si="59"/>
        <v>0</v>
      </c>
      <c r="P55" s="359">
        <f t="shared" si="60"/>
        <v>0</v>
      </c>
      <c r="Q55" s="359">
        <f t="shared" si="61"/>
        <v>0</v>
      </c>
      <c r="R55" s="359">
        <f t="shared" si="62"/>
        <v>0</v>
      </c>
      <c r="S55" s="359">
        <f t="shared" si="63"/>
        <v>0</v>
      </c>
      <c r="T55" s="359">
        <f t="shared" si="64"/>
        <v>0</v>
      </c>
      <c r="U55" s="359">
        <f t="shared" si="65"/>
        <v>0</v>
      </c>
      <c r="V55" s="359">
        <f t="shared" si="66"/>
        <v>0</v>
      </c>
      <c r="W55" s="359">
        <f t="shared" si="67"/>
        <v>0</v>
      </c>
      <c r="X55" s="359">
        <f t="shared" si="68"/>
        <v>0</v>
      </c>
      <c r="Y55" s="359">
        <f t="shared" si="69"/>
        <v>0</v>
      </c>
      <c r="Z55" s="359">
        <f t="shared" si="70"/>
        <v>0</v>
      </c>
      <c r="AA55" s="359">
        <f t="shared" si="71"/>
        <v>101.42100000000001</v>
      </c>
      <c r="AB55" s="359">
        <f t="shared" si="72"/>
        <v>0</v>
      </c>
      <c r="AC55" s="359">
        <f t="shared" si="73"/>
        <v>0</v>
      </c>
      <c r="AD55" s="359">
        <f t="shared" si="74"/>
        <v>0</v>
      </c>
      <c r="AE55" s="359">
        <f t="shared" si="75"/>
        <v>0</v>
      </c>
      <c r="AF55" s="359">
        <f t="shared" si="76"/>
        <v>0</v>
      </c>
      <c r="AG55" s="359">
        <f t="shared" si="77"/>
        <v>0</v>
      </c>
      <c r="AH55" s="359">
        <f t="shared" si="78"/>
        <v>0</v>
      </c>
      <c r="AI55" s="359">
        <f t="shared" si="79"/>
        <v>0</v>
      </c>
      <c r="AJ55" s="359">
        <f t="shared" si="80"/>
        <v>0</v>
      </c>
      <c r="AK55" s="359">
        <f t="shared" si="81"/>
        <v>0</v>
      </c>
      <c r="AL55" s="359">
        <f t="shared" si="82"/>
        <v>0</v>
      </c>
      <c r="AM55" s="359">
        <f t="shared" si="83"/>
        <v>0</v>
      </c>
      <c r="AN55" s="359">
        <f t="shared" si="84"/>
        <v>0</v>
      </c>
      <c r="AO55" s="359">
        <f t="shared" si="85"/>
        <v>0</v>
      </c>
      <c r="AP55" s="359">
        <f t="shared" si="86"/>
        <v>0</v>
      </c>
      <c r="AQ55" s="359">
        <f t="shared" si="87"/>
        <v>0</v>
      </c>
      <c r="AR55" s="359">
        <f t="shared" si="88"/>
        <v>0</v>
      </c>
      <c r="AS55" s="359">
        <f t="shared" si="89"/>
        <v>0</v>
      </c>
      <c r="AT55" s="359">
        <f t="shared" si="47"/>
        <v>0</v>
      </c>
      <c r="AU55" s="359">
        <f t="shared" si="48"/>
        <v>0</v>
      </c>
      <c r="AV55" s="359">
        <f t="shared" si="49"/>
        <v>0</v>
      </c>
      <c r="AW55" s="76"/>
      <c r="AX55" s="211">
        <v>47</v>
      </c>
      <c r="AY55" s="260">
        <v>0</v>
      </c>
      <c r="AZ55" s="260">
        <v>0</v>
      </c>
      <c r="BA55" s="260">
        <v>0</v>
      </c>
      <c r="BB55" s="260">
        <v>0</v>
      </c>
      <c r="BC55" s="260">
        <v>0</v>
      </c>
      <c r="BD55" s="260">
        <v>0</v>
      </c>
      <c r="BE55" s="260">
        <v>379</v>
      </c>
      <c r="BF55" s="260">
        <v>0</v>
      </c>
      <c r="BG55" s="260">
        <v>0</v>
      </c>
      <c r="BH55" s="260">
        <v>0</v>
      </c>
      <c r="BI55" s="260">
        <v>0</v>
      </c>
      <c r="BJ55" s="260">
        <v>0</v>
      </c>
      <c r="BK55" s="260">
        <v>0</v>
      </c>
      <c r="BL55" s="260">
        <v>0</v>
      </c>
      <c r="BM55" s="260">
        <v>0</v>
      </c>
      <c r="BN55" s="260">
        <v>0</v>
      </c>
      <c r="BO55" s="260">
        <v>0</v>
      </c>
      <c r="BP55" s="260">
        <v>0</v>
      </c>
      <c r="BQ55" s="260">
        <v>0</v>
      </c>
      <c r="BR55" s="260">
        <v>0</v>
      </c>
      <c r="BS55" s="260">
        <v>0</v>
      </c>
      <c r="BT55" s="260">
        <v>0</v>
      </c>
      <c r="BU55" s="260">
        <v>101421</v>
      </c>
      <c r="BV55" s="260">
        <v>0</v>
      </c>
      <c r="BW55" s="260">
        <v>0</v>
      </c>
      <c r="BX55" s="260">
        <v>0</v>
      </c>
      <c r="BY55" s="260">
        <v>0</v>
      </c>
      <c r="BZ55" s="260">
        <v>0</v>
      </c>
      <c r="CA55" s="260">
        <v>0</v>
      </c>
      <c r="CB55" s="260">
        <v>0</v>
      </c>
      <c r="CC55" s="260">
        <v>0</v>
      </c>
      <c r="CD55" s="260">
        <v>0</v>
      </c>
      <c r="CE55" s="260">
        <v>0</v>
      </c>
      <c r="CF55" s="260">
        <v>0</v>
      </c>
      <c r="CG55" s="260">
        <v>0</v>
      </c>
      <c r="CH55" s="260">
        <v>0</v>
      </c>
      <c r="CI55" s="260">
        <v>0</v>
      </c>
      <c r="CJ55" s="260">
        <v>0</v>
      </c>
      <c r="CK55" s="260">
        <v>0</v>
      </c>
      <c r="CL55" s="260">
        <v>0</v>
      </c>
      <c r="CM55" s="260">
        <v>0</v>
      </c>
      <c r="CN55" s="42">
        <v>0</v>
      </c>
      <c r="CO55" s="42">
        <v>0</v>
      </c>
      <c r="CP55" s="42">
        <v>0</v>
      </c>
      <c r="CR55" s="13">
        <v>47</v>
      </c>
      <c r="CS55" s="13" t="str">
        <f t="shared" si="1"/>
        <v/>
      </c>
      <c r="CT55" s="13" t="str">
        <f t="shared" si="2"/>
        <v/>
      </c>
      <c r="CU55" s="13" t="str">
        <f t="shared" si="3"/>
        <v/>
      </c>
      <c r="CV55" s="13" t="str">
        <f t="shared" si="4"/>
        <v/>
      </c>
      <c r="CW55" s="13" t="str">
        <f t="shared" si="5"/>
        <v/>
      </c>
      <c r="CX55" s="13" t="str">
        <f t="shared" si="6"/>
        <v/>
      </c>
      <c r="CY55" s="13" t="str">
        <f t="shared" si="7"/>
        <v>Fjarsing</v>
      </c>
      <c r="CZ55" s="13" t="str">
        <f t="shared" si="8"/>
        <v/>
      </c>
      <c r="DA55" s="13" t="str">
        <f t="shared" si="9"/>
        <v/>
      </c>
      <c r="DB55" s="13" t="str">
        <f t="shared" si="10"/>
        <v/>
      </c>
      <c r="DC55" s="13" t="str">
        <f t="shared" si="11"/>
        <v/>
      </c>
      <c r="DD55" s="13" t="str">
        <f t="shared" si="12"/>
        <v/>
      </c>
      <c r="DE55" s="13" t="str">
        <f t="shared" si="13"/>
        <v/>
      </c>
      <c r="DF55" s="13" t="str">
        <f t="shared" si="14"/>
        <v/>
      </c>
      <c r="DG55" s="13" t="str">
        <f t="shared" si="15"/>
        <v/>
      </c>
      <c r="DH55" s="13" t="str">
        <f t="shared" si="16"/>
        <v/>
      </c>
      <c r="DI55" s="13" t="str">
        <f t="shared" si="17"/>
        <v/>
      </c>
      <c r="DJ55" s="13" t="str">
        <f t="shared" si="18"/>
        <v/>
      </c>
      <c r="DK55" s="13" t="str">
        <f t="shared" si="19"/>
        <v/>
      </c>
      <c r="DL55" s="13" t="str">
        <f t="shared" si="20"/>
        <v/>
      </c>
      <c r="DM55" s="13" t="str">
        <f t="shared" si="21"/>
        <v/>
      </c>
      <c r="DN55" s="13" t="str">
        <f t="shared" si="22"/>
        <v/>
      </c>
      <c r="DO55" s="13" t="str">
        <f t="shared" si="23"/>
        <v>Makrill</v>
      </c>
      <c r="DP55" s="13" t="str">
        <f t="shared" si="24"/>
        <v/>
      </c>
      <c r="DQ55" s="13" t="str">
        <f t="shared" si="25"/>
        <v/>
      </c>
      <c r="DR55" s="13" t="str">
        <f t="shared" si="26"/>
        <v/>
      </c>
      <c r="DS55" s="13" t="str">
        <f t="shared" si="27"/>
        <v/>
      </c>
      <c r="DT55" s="13" t="str">
        <f t="shared" si="28"/>
        <v/>
      </c>
      <c r="DU55" s="13" t="str">
        <f t="shared" si="29"/>
        <v/>
      </c>
      <c r="DV55" s="13" t="str">
        <f t="shared" si="30"/>
        <v/>
      </c>
      <c r="DW55" s="13" t="str">
        <f t="shared" si="31"/>
        <v/>
      </c>
      <c r="DX55" s="13" t="str">
        <f t="shared" si="32"/>
        <v/>
      </c>
      <c r="DY55" s="13" t="str">
        <f t="shared" si="33"/>
        <v/>
      </c>
      <c r="DZ55" s="13" t="str">
        <f t="shared" si="34"/>
        <v/>
      </c>
      <c r="EA55" s="13" t="str">
        <f t="shared" si="35"/>
        <v/>
      </c>
      <c r="EB55" s="13" t="str">
        <f t="shared" si="36"/>
        <v/>
      </c>
      <c r="EC55" s="13" t="str">
        <f t="shared" si="37"/>
        <v/>
      </c>
      <c r="ED55" s="13" t="str">
        <f t="shared" si="38"/>
        <v/>
      </c>
      <c r="EE55" s="13" t="str">
        <f t="shared" si="39"/>
        <v/>
      </c>
      <c r="EF55" s="13" t="str">
        <f t="shared" si="40"/>
        <v/>
      </c>
      <c r="EG55" s="13" t="str">
        <f t="shared" si="41"/>
        <v/>
      </c>
      <c r="EH55" s="13" t="str">
        <f t="shared" si="42"/>
        <v/>
      </c>
      <c r="EI55" s="13" t="str">
        <f t="shared" si="43"/>
        <v/>
      </c>
      <c r="EJ55" s="13" t="str">
        <f t="shared" si="44"/>
        <v/>
      </c>
      <c r="EK55" s="13"/>
      <c r="EL55" s="82" t="str">
        <f t="shared" si="46"/>
        <v>FjarsingMakrill</v>
      </c>
    </row>
    <row r="56" spans="1:142" x14ac:dyDescent="0.25">
      <c r="A56" s="267" t="s">
        <v>622</v>
      </c>
      <c r="B56" s="267" t="s">
        <v>513</v>
      </c>
      <c r="C56" s="301" t="s">
        <v>161</v>
      </c>
      <c r="D56" s="211">
        <v>48</v>
      </c>
      <c r="E56" s="359">
        <f t="shared" si="45"/>
        <v>0</v>
      </c>
      <c r="F56" s="359">
        <f t="shared" si="50"/>
        <v>0</v>
      </c>
      <c r="G56" s="359">
        <f t="shared" si="51"/>
        <v>0.24099999999999999</v>
      </c>
      <c r="H56" s="359">
        <f t="shared" si="52"/>
        <v>0</v>
      </c>
      <c r="I56" s="359">
        <f t="shared" si="53"/>
        <v>0</v>
      </c>
      <c r="J56" s="359">
        <f t="shared" si="54"/>
        <v>0</v>
      </c>
      <c r="K56" s="359">
        <f t="shared" si="55"/>
        <v>0</v>
      </c>
      <c r="L56" s="359">
        <f t="shared" si="56"/>
        <v>0</v>
      </c>
      <c r="M56" s="359">
        <f t="shared" si="57"/>
        <v>0</v>
      </c>
      <c r="N56" s="359">
        <f t="shared" si="58"/>
        <v>0</v>
      </c>
      <c r="O56" s="359">
        <f t="shared" si="59"/>
        <v>0</v>
      </c>
      <c r="P56" s="359">
        <f t="shared" si="60"/>
        <v>0</v>
      </c>
      <c r="Q56" s="359">
        <f t="shared" si="61"/>
        <v>0</v>
      </c>
      <c r="R56" s="359">
        <f t="shared" si="62"/>
        <v>0</v>
      </c>
      <c r="S56" s="359">
        <f t="shared" si="63"/>
        <v>0</v>
      </c>
      <c r="T56" s="359">
        <f t="shared" si="64"/>
        <v>0</v>
      </c>
      <c r="U56" s="359">
        <f t="shared" si="65"/>
        <v>0</v>
      </c>
      <c r="V56" s="359">
        <f t="shared" si="66"/>
        <v>0</v>
      </c>
      <c r="W56" s="359">
        <f t="shared" si="67"/>
        <v>0</v>
      </c>
      <c r="X56" s="359">
        <f t="shared" si="68"/>
        <v>0</v>
      </c>
      <c r="Y56" s="359">
        <f t="shared" si="69"/>
        <v>0</v>
      </c>
      <c r="Z56" s="359">
        <f t="shared" si="70"/>
        <v>0</v>
      </c>
      <c r="AA56" s="359">
        <f t="shared" si="71"/>
        <v>0</v>
      </c>
      <c r="AB56" s="359">
        <f t="shared" si="72"/>
        <v>0</v>
      </c>
      <c r="AC56" s="359">
        <f t="shared" si="73"/>
        <v>0</v>
      </c>
      <c r="AD56" s="359">
        <f t="shared" si="74"/>
        <v>0</v>
      </c>
      <c r="AE56" s="359">
        <f t="shared" si="75"/>
        <v>0</v>
      </c>
      <c r="AF56" s="359">
        <f t="shared" si="76"/>
        <v>0</v>
      </c>
      <c r="AG56" s="359">
        <f t="shared" si="77"/>
        <v>0</v>
      </c>
      <c r="AH56" s="359">
        <f t="shared" si="78"/>
        <v>0</v>
      </c>
      <c r="AI56" s="359">
        <f t="shared" si="79"/>
        <v>0</v>
      </c>
      <c r="AJ56" s="359">
        <f t="shared" si="80"/>
        <v>0</v>
      </c>
      <c r="AK56" s="359">
        <f t="shared" si="81"/>
        <v>0</v>
      </c>
      <c r="AL56" s="359">
        <f t="shared" si="82"/>
        <v>0</v>
      </c>
      <c r="AM56" s="359">
        <f t="shared" si="83"/>
        <v>0</v>
      </c>
      <c r="AN56" s="359">
        <f t="shared" si="84"/>
        <v>2.444</v>
      </c>
      <c r="AO56" s="359">
        <f t="shared" si="85"/>
        <v>0</v>
      </c>
      <c r="AP56" s="359">
        <f t="shared" si="86"/>
        <v>0</v>
      </c>
      <c r="AQ56" s="359">
        <f t="shared" si="87"/>
        <v>0</v>
      </c>
      <c r="AR56" s="359">
        <f t="shared" si="88"/>
        <v>0</v>
      </c>
      <c r="AS56" s="359">
        <f t="shared" si="89"/>
        <v>0</v>
      </c>
      <c r="AT56" s="359">
        <f t="shared" si="47"/>
        <v>0</v>
      </c>
      <c r="AU56" s="359">
        <f t="shared" si="48"/>
        <v>0</v>
      </c>
      <c r="AV56" s="359">
        <f t="shared" si="49"/>
        <v>0</v>
      </c>
      <c r="AW56" s="76"/>
      <c r="AX56" s="211">
        <v>48</v>
      </c>
      <c r="AY56" s="260">
        <v>0</v>
      </c>
      <c r="AZ56" s="260">
        <v>0</v>
      </c>
      <c r="BA56" s="260">
        <v>241</v>
      </c>
      <c r="BB56" s="260">
        <v>0</v>
      </c>
      <c r="BC56" s="260">
        <v>0</v>
      </c>
      <c r="BD56" s="260">
        <v>0</v>
      </c>
      <c r="BE56" s="260">
        <v>0</v>
      </c>
      <c r="BF56" s="260">
        <v>0</v>
      </c>
      <c r="BG56" s="260">
        <v>0</v>
      </c>
      <c r="BH56" s="260">
        <v>0</v>
      </c>
      <c r="BI56" s="260">
        <v>0</v>
      </c>
      <c r="BJ56" s="260">
        <v>0</v>
      </c>
      <c r="BK56" s="260">
        <v>0</v>
      </c>
      <c r="BL56" s="260">
        <v>0</v>
      </c>
      <c r="BM56" s="260">
        <v>0</v>
      </c>
      <c r="BN56" s="260">
        <v>0</v>
      </c>
      <c r="BO56" s="260">
        <v>0</v>
      </c>
      <c r="BP56" s="260">
        <v>0</v>
      </c>
      <c r="BQ56" s="260">
        <v>0</v>
      </c>
      <c r="BR56" s="260">
        <v>0</v>
      </c>
      <c r="BS56" s="260">
        <v>0</v>
      </c>
      <c r="BT56" s="260">
        <v>0</v>
      </c>
      <c r="BU56" s="260">
        <v>0</v>
      </c>
      <c r="BV56" s="260">
        <v>0</v>
      </c>
      <c r="BW56" s="260">
        <v>0</v>
      </c>
      <c r="BX56" s="260">
        <v>0</v>
      </c>
      <c r="BY56" s="260">
        <v>0</v>
      </c>
      <c r="BZ56" s="260">
        <v>0</v>
      </c>
      <c r="CA56" s="260">
        <v>0</v>
      </c>
      <c r="CB56" s="260">
        <v>0</v>
      </c>
      <c r="CC56" s="260">
        <v>0</v>
      </c>
      <c r="CD56" s="260">
        <v>0</v>
      </c>
      <c r="CE56" s="260">
        <v>0</v>
      </c>
      <c r="CF56" s="260">
        <v>0</v>
      </c>
      <c r="CG56" s="260">
        <v>0</v>
      </c>
      <c r="CH56" s="260">
        <v>2444</v>
      </c>
      <c r="CI56" s="260">
        <v>0</v>
      </c>
      <c r="CJ56" s="260">
        <v>0</v>
      </c>
      <c r="CK56" s="260">
        <v>0</v>
      </c>
      <c r="CL56" s="260">
        <v>0</v>
      </c>
      <c r="CM56" s="260">
        <v>0</v>
      </c>
      <c r="CN56" s="42">
        <v>0</v>
      </c>
      <c r="CO56" s="42">
        <v>0</v>
      </c>
      <c r="CP56" s="42">
        <v>0</v>
      </c>
      <c r="CR56" s="13">
        <v>48</v>
      </c>
      <c r="CS56" s="13" t="str">
        <f t="shared" si="1"/>
        <v/>
      </c>
      <c r="CT56" s="13" t="str">
        <f t="shared" si="2"/>
        <v/>
      </c>
      <c r="CU56" s="13" t="str">
        <f t="shared" si="3"/>
        <v>Berggylta</v>
      </c>
      <c r="CV56" s="13" t="str">
        <f t="shared" si="4"/>
        <v/>
      </c>
      <c r="CW56" s="13" t="str">
        <f t="shared" si="5"/>
        <v/>
      </c>
      <c r="CX56" s="13" t="str">
        <f t="shared" si="6"/>
        <v/>
      </c>
      <c r="CY56" s="13" t="str">
        <f t="shared" si="7"/>
        <v/>
      </c>
      <c r="CZ56" s="13" t="str">
        <f t="shared" si="8"/>
        <v/>
      </c>
      <c r="DA56" s="13" t="str">
        <f t="shared" si="9"/>
        <v/>
      </c>
      <c r="DB56" s="13" t="str">
        <f t="shared" si="10"/>
        <v/>
      </c>
      <c r="DC56" s="13" t="str">
        <f t="shared" si="11"/>
        <v/>
      </c>
      <c r="DD56" s="13" t="str">
        <f t="shared" si="12"/>
        <v/>
      </c>
      <c r="DE56" s="13" t="str">
        <f t="shared" si="13"/>
        <v/>
      </c>
      <c r="DF56" s="13" t="str">
        <f t="shared" si="14"/>
        <v/>
      </c>
      <c r="DG56" s="13" t="str">
        <f t="shared" si="15"/>
        <v/>
      </c>
      <c r="DH56" s="13" t="str">
        <f t="shared" si="16"/>
        <v/>
      </c>
      <c r="DI56" s="13" t="str">
        <f t="shared" si="17"/>
        <v/>
      </c>
      <c r="DJ56" s="13" t="str">
        <f t="shared" si="18"/>
        <v/>
      </c>
      <c r="DK56" s="13" t="str">
        <f t="shared" si="19"/>
        <v/>
      </c>
      <c r="DL56" s="13" t="str">
        <f t="shared" si="20"/>
        <v/>
      </c>
      <c r="DM56" s="13" t="str">
        <f t="shared" si="21"/>
        <v/>
      </c>
      <c r="DN56" s="13" t="str">
        <f t="shared" si="22"/>
        <v/>
      </c>
      <c r="DO56" s="13" t="str">
        <f t="shared" si="23"/>
        <v/>
      </c>
      <c r="DP56" s="13" t="str">
        <f t="shared" si="24"/>
        <v/>
      </c>
      <c r="DQ56" s="13" t="str">
        <f t="shared" si="25"/>
        <v/>
      </c>
      <c r="DR56" s="13" t="str">
        <f t="shared" si="26"/>
        <v/>
      </c>
      <c r="DS56" s="13" t="str">
        <f t="shared" si="27"/>
        <v/>
      </c>
      <c r="DT56" s="13" t="str">
        <f t="shared" si="28"/>
        <v/>
      </c>
      <c r="DU56" s="13" t="str">
        <f t="shared" si="29"/>
        <v/>
      </c>
      <c r="DV56" s="13" t="str">
        <f t="shared" si="30"/>
        <v/>
      </c>
      <c r="DW56" s="13" t="str">
        <f t="shared" si="31"/>
        <v/>
      </c>
      <c r="DX56" s="13" t="str">
        <f t="shared" si="32"/>
        <v/>
      </c>
      <c r="DY56" s="13" t="str">
        <f t="shared" si="33"/>
        <v/>
      </c>
      <c r="DZ56" s="13" t="str">
        <f t="shared" si="34"/>
        <v/>
      </c>
      <c r="EA56" s="13" t="str">
        <f t="shared" si="35"/>
        <v/>
      </c>
      <c r="EB56" s="13" t="str">
        <f t="shared" si="36"/>
        <v>Skarsnultra</v>
      </c>
      <c r="EC56" s="13" t="str">
        <f t="shared" si="37"/>
        <v/>
      </c>
      <c r="ED56" s="13" t="str">
        <f t="shared" si="38"/>
        <v/>
      </c>
      <c r="EE56" s="13" t="str">
        <f t="shared" si="39"/>
        <v/>
      </c>
      <c r="EF56" s="13" t="str">
        <f t="shared" si="40"/>
        <v/>
      </c>
      <c r="EG56" s="13" t="str">
        <f t="shared" si="41"/>
        <v/>
      </c>
      <c r="EH56" s="13" t="str">
        <f t="shared" si="42"/>
        <v/>
      </c>
      <c r="EI56" s="13" t="str">
        <f t="shared" si="43"/>
        <v/>
      </c>
      <c r="EJ56" s="13" t="str">
        <f t="shared" si="44"/>
        <v/>
      </c>
      <c r="EK56" s="13"/>
      <c r="EL56" s="82" t="str">
        <f t="shared" si="46"/>
        <v>BerggyltaSkarsnultra</v>
      </c>
    </row>
    <row r="57" spans="1:142" x14ac:dyDescent="0.25">
      <c r="A57" s="267" t="s">
        <v>622</v>
      </c>
      <c r="B57" s="267" t="s">
        <v>518</v>
      </c>
      <c r="C57" s="301" t="s">
        <v>161</v>
      </c>
      <c r="D57" s="211">
        <v>49</v>
      </c>
      <c r="E57" s="359">
        <f t="shared" si="45"/>
        <v>0</v>
      </c>
      <c r="F57" s="359">
        <f t="shared" si="50"/>
        <v>0</v>
      </c>
      <c r="G57" s="359">
        <f t="shared" si="51"/>
        <v>0</v>
      </c>
      <c r="H57" s="359">
        <f t="shared" si="52"/>
        <v>0</v>
      </c>
      <c r="I57" s="359">
        <f t="shared" si="53"/>
        <v>0</v>
      </c>
      <c r="J57" s="359">
        <f t="shared" si="54"/>
        <v>0</v>
      </c>
      <c r="K57" s="359">
        <f t="shared" si="55"/>
        <v>0</v>
      </c>
      <c r="L57" s="359">
        <f t="shared" si="56"/>
        <v>0</v>
      </c>
      <c r="M57" s="359">
        <f t="shared" si="57"/>
        <v>0</v>
      </c>
      <c r="N57" s="359">
        <f t="shared" si="58"/>
        <v>0.55800000000000005</v>
      </c>
      <c r="O57" s="359">
        <f t="shared" si="59"/>
        <v>0</v>
      </c>
      <c r="P57" s="359">
        <f t="shared" si="60"/>
        <v>0</v>
      </c>
      <c r="Q57" s="359">
        <f t="shared" si="61"/>
        <v>0</v>
      </c>
      <c r="R57" s="359">
        <f t="shared" si="62"/>
        <v>0</v>
      </c>
      <c r="S57" s="359">
        <f t="shared" si="63"/>
        <v>0.15</v>
      </c>
      <c r="T57" s="359">
        <f t="shared" si="64"/>
        <v>0</v>
      </c>
      <c r="U57" s="359">
        <f t="shared" si="65"/>
        <v>0</v>
      </c>
      <c r="V57" s="359">
        <f t="shared" si="66"/>
        <v>0</v>
      </c>
      <c r="W57" s="359">
        <f t="shared" si="67"/>
        <v>0</v>
      </c>
      <c r="X57" s="359">
        <f t="shared" si="68"/>
        <v>0</v>
      </c>
      <c r="Y57" s="359">
        <f t="shared" si="69"/>
        <v>0</v>
      </c>
      <c r="Z57" s="359">
        <f t="shared" si="70"/>
        <v>1.2490000000000001</v>
      </c>
      <c r="AA57" s="359">
        <f t="shared" si="71"/>
        <v>1.407</v>
      </c>
      <c r="AB57" s="359">
        <f t="shared" si="72"/>
        <v>0</v>
      </c>
      <c r="AC57" s="359">
        <f t="shared" si="73"/>
        <v>0</v>
      </c>
      <c r="AD57" s="359">
        <f t="shared" si="74"/>
        <v>0</v>
      </c>
      <c r="AE57" s="359">
        <f t="shared" si="75"/>
        <v>0</v>
      </c>
      <c r="AF57" s="359">
        <f t="shared" si="76"/>
        <v>0</v>
      </c>
      <c r="AG57" s="359">
        <f t="shared" si="77"/>
        <v>0</v>
      </c>
      <c r="AH57" s="359">
        <f t="shared" si="78"/>
        <v>0</v>
      </c>
      <c r="AI57" s="359">
        <f t="shared" si="79"/>
        <v>0</v>
      </c>
      <c r="AJ57" s="359">
        <f t="shared" si="80"/>
        <v>0</v>
      </c>
      <c r="AK57" s="359">
        <f t="shared" si="81"/>
        <v>0</v>
      </c>
      <c r="AL57" s="359">
        <f t="shared" si="82"/>
        <v>0</v>
      </c>
      <c r="AM57" s="359">
        <f t="shared" si="83"/>
        <v>0</v>
      </c>
      <c r="AN57" s="359">
        <f t="shared" si="84"/>
        <v>0</v>
      </c>
      <c r="AO57" s="359">
        <f t="shared" si="85"/>
        <v>0</v>
      </c>
      <c r="AP57" s="359">
        <f t="shared" si="86"/>
        <v>0</v>
      </c>
      <c r="AQ57" s="359">
        <f t="shared" si="87"/>
        <v>0</v>
      </c>
      <c r="AR57" s="359">
        <f t="shared" si="88"/>
        <v>18.331</v>
      </c>
      <c r="AS57" s="359">
        <f t="shared" si="89"/>
        <v>0</v>
      </c>
      <c r="AT57" s="359">
        <f t="shared" si="47"/>
        <v>0</v>
      </c>
      <c r="AU57" s="359">
        <f t="shared" si="48"/>
        <v>0</v>
      </c>
      <c r="AV57" s="359">
        <f t="shared" si="49"/>
        <v>0</v>
      </c>
      <c r="AW57" s="76"/>
      <c r="AX57" s="211">
        <v>49</v>
      </c>
      <c r="AY57" s="260">
        <v>0</v>
      </c>
      <c r="AZ57" s="260">
        <v>0</v>
      </c>
      <c r="BA57" s="260">
        <v>0</v>
      </c>
      <c r="BB57" s="260">
        <v>0</v>
      </c>
      <c r="BC57" s="260">
        <v>0</v>
      </c>
      <c r="BD57" s="260">
        <v>0</v>
      </c>
      <c r="BE57" s="260">
        <v>0</v>
      </c>
      <c r="BF57" s="260">
        <v>0</v>
      </c>
      <c r="BG57" s="260">
        <v>0</v>
      </c>
      <c r="BH57" s="260">
        <v>558</v>
      </c>
      <c r="BI57" s="260">
        <v>0</v>
      </c>
      <c r="BJ57" s="260">
        <v>0</v>
      </c>
      <c r="BK57" s="260">
        <v>0</v>
      </c>
      <c r="BL57" s="260">
        <v>0</v>
      </c>
      <c r="BM57" s="260">
        <v>150</v>
      </c>
      <c r="BN57" s="260">
        <v>0</v>
      </c>
      <c r="BO57" s="260">
        <v>0</v>
      </c>
      <c r="BP57" s="260">
        <v>0</v>
      </c>
      <c r="BQ57" s="260">
        <v>0</v>
      </c>
      <c r="BR57" s="260">
        <v>0</v>
      </c>
      <c r="BS57" s="260">
        <v>0</v>
      </c>
      <c r="BT57" s="260">
        <v>1249</v>
      </c>
      <c r="BU57" s="260">
        <v>1407</v>
      </c>
      <c r="BV57" s="260">
        <v>0</v>
      </c>
      <c r="BW57" s="260">
        <v>0</v>
      </c>
      <c r="BX57" s="260">
        <v>0</v>
      </c>
      <c r="BY57" s="260">
        <v>0</v>
      </c>
      <c r="BZ57" s="260">
        <v>0</v>
      </c>
      <c r="CA57" s="260">
        <v>0</v>
      </c>
      <c r="CB57" s="260">
        <v>0</v>
      </c>
      <c r="CC57" s="260">
        <v>0</v>
      </c>
      <c r="CD57" s="260">
        <v>0</v>
      </c>
      <c r="CE57" s="260">
        <v>0</v>
      </c>
      <c r="CF57" s="260">
        <v>0</v>
      </c>
      <c r="CG57" s="260">
        <v>0</v>
      </c>
      <c r="CH57" s="260">
        <v>0</v>
      </c>
      <c r="CI57" s="260">
        <v>0</v>
      </c>
      <c r="CJ57" s="260">
        <v>0</v>
      </c>
      <c r="CK57" s="260">
        <v>0</v>
      </c>
      <c r="CL57" s="260">
        <v>18331</v>
      </c>
      <c r="CM57" s="260">
        <v>0</v>
      </c>
      <c r="CN57" s="42">
        <v>0</v>
      </c>
      <c r="CO57" s="42">
        <v>0</v>
      </c>
      <c r="CP57" s="42">
        <v>0</v>
      </c>
      <c r="CR57" s="13">
        <v>49</v>
      </c>
      <c r="CS57" s="13" t="str">
        <f t="shared" si="1"/>
        <v/>
      </c>
      <c r="CT57" s="13" t="str">
        <f t="shared" si="2"/>
        <v/>
      </c>
      <c r="CU57" s="13" t="str">
        <f t="shared" si="3"/>
        <v/>
      </c>
      <c r="CV57" s="13" t="str">
        <f t="shared" si="4"/>
        <v/>
      </c>
      <c r="CW57" s="13" t="str">
        <f t="shared" si="5"/>
        <v/>
      </c>
      <c r="CX57" s="13" t="str">
        <f t="shared" si="6"/>
        <v/>
      </c>
      <c r="CY57" s="13" t="str">
        <f t="shared" si="7"/>
        <v/>
      </c>
      <c r="CZ57" s="13" t="str">
        <f t="shared" si="8"/>
        <v/>
      </c>
      <c r="DA57" s="13" t="str">
        <f t="shared" si="9"/>
        <v/>
      </c>
      <c r="DB57" s="13" t="str">
        <f t="shared" si="10"/>
        <v>Grasej</v>
      </c>
      <c r="DC57" s="13" t="str">
        <f t="shared" si="11"/>
        <v/>
      </c>
      <c r="DD57" s="13" t="str">
        <f t="shared" si="12"/>
        <v/>
      </c>
      <c r="DE57" s="13" t="str">
        <f t="shared" si="13"/>
        <v/>
      </c>
      <c r="DF57" s="13" t="str">
        <f t="shared" si="14"/>
        <v/>
      </c>
      <c r="DG57" s="13" t="str">
        <f t="shared" si="15"/>
        <v>Kolja</v>
      </c>
      <c r="DH57" s="13" t="str">
        <f t="shared" si="16"/>
        <v/>
      </c>
      <c r="DI57" s="13" t="str">
        <f t="shared" si="17"/>
        <v/>
      </c>
      <c r="DJ57" s="13" t="str">
        <f t="shared" si="18"/>
        <v/>
      </c>
      <c r="DK57" s="13" t="str">
        <f t="shared" si="19"/>
        <v/>
      </c>
      <c r="DL57" s="13" t="str">
        <f t="shared" si="20"/>
        <v/>
      </c>
      <c r="DM57" s="13" t="str">
        <f t="shared" si="21"/>
        <v/>
      </c>
      <c r="DN57" s="13" t="str">
        <f t="shared" si="22"/>
        <v>Lyrtorsk</v>
      </c>
      <c r="DO57" s="13" t="str">
        <f t="shared" si="23"/>
        <v>Makrill</v>
      </c>
      <c r="DP57" s="13" t="str">
        <f t="shared" si="24"/>
        <v/>
      </c>
      <c r="DQ57" s="13" t="str">
        <f t="shared" si="25"/>
        <v/>
      </c>
      <c r="DR57" s="13" t="str">
        <f t="shared" si="26"/>
        <v/>
      </c>
      <c r="DS57" s="13" t="str">
        <f t="shared" si="27"/>
        <v/>
      </c>
      <c r="DT57" s="13" t="str">
        <f t="shared" si="28"/>
        <v/>
      </c>
      <c r="DU57" s="13" t="str">
        <f t="shared" si="29"/>
        <v/>
      </c>
      <c r="DV57" s="13" t="str">
        <f t="shared" si="30"/>
        <v/>
      </c>
      <c r="DW57" s="13" t="str">
        <f t="shared" si="31"/>
        <v/>
      </c>
      <c r="DX57" s="13" t="str">
        <f t="shared" si="32"/>
        <v/>
      </c>
      <c r="DY57" s="13" t="str">
        <f t="shared" si="33"/>
        <v/>
      </c>
      <c r="DZ57" s="13" t="str">
        <f t="shared" si="34"/>
        <v/>
      </c>
      <c r="EA57" s="13" t="str">
        <f t="shared" si="35"/>
        <v/>
      </c>
      <c r="EB57" s="13" t="str">
        <f t="shared" si="36"/>
        <v/>
      </c>
      <c r="EC57" s="13" t="str">
        <f t="shared" si="37"/>
        <v/>
      </c>
      <c r="ED57" s="13" t="str">
        <f t="shared" si="38"/>
        <v/>
      </c>
      <c r="EE57" s="13" t="str">
        <f t="shared" si="39"/>
        <v/>
      </c>
      <c r="EF57" s="13" t="str">
        <f t="shared" si="40"/>
        <v>Torsk</v>
      </c>
      <c r="EG57" s="13" t="str">
        <f t="shared" si="41"/>
        <v/>
      </c>
      <c r="EH57" s="13" t="str">
        <f t="shared" si="42"/>
        <v/>
      </c>
      <c r="EI57" s="13" t="str">
        <f t="shared" si="43"/>
        <v/>
      </c>
      <c r="EJ57" s="13" t="str">
        <f t="shared" si="44"/>
        <v/>
      </c>
      <c r="EK57" s="13"/>
      <c r="EL57" s="82" t="str">
        <f t="shared" si="46"/>
        <v>GrasejKoljaLyrtorskMakrillTorsk</v>
      </c>
    </row>
    <row r="58" spans="1:142" x14ac:dyDescent="0.25">
      <c r="A58" s="267" t="s">
        <v>622</v>
      </c>
      <c r="B58" s="267" t="s">
        <v>522</v>
      </c>
      <c r="C58" s="301" t="s">
        <v>161</v>
      </c>
      <c r="D58" s="211">
        <v>50</v>
      </c>
      <c r="E58" s="359">
        <f t="shared" si="45"/>
        <v>0</v>
      </c>
      <c r="F58" s="359">
        <f t="shared" si="50"/>
        <v>0</v>
      </c>
      <c r="G58" s="359">
        <f t="shared" si="51"/>
        <v>0</v>
      </c>
      <c r="H58" s="359">
        <f t="shared" si="52"/>
        <v>0</v>
      </c>
      <c r="I58" s="359">
        <f t="shared" si="53"/>
        <v>0</v>
      </c>
      <c r="J58" s="359">
        <f t="shared" si="54"/>
        <v>0</v>
      </c>
      <c r="K58" s="359">
        <f t="shared" si="55"/>
        <v>0</v>
      </c>
      <c r="L58" s="359">
        <f t="shared" si="56"/>
        <v>0</v>
      </c>
      <c r="M58" s="359">
        <f t="shared" si="57"/>
        <v>0</v>
      </c>
      <c r="N58" s="359">
        <f t="shared" si="58"/>
        <v>0</v>
      </c>
      <c r="O58" s="359">
        <f t="shared" si="59"/>
        <v>0</v>
      </c>
      <c r="P58" s="359">
        <f t="shared" si="60"/>
        <v>0</v>
      </c>
      <c r="Q58" s="359">
        <f t="shared" si="61"/>
        <v>0</v>
      </c>
      <c r="R58" s="359">
        <f t="shared" si="62"/>
        <v>0</v>
      </c>
      <c r="S58" s="359">
        <f t="shared" si="63"/>
        <v>0</v>
      </c>
      <c r="T58" s="359">
        <f t="shared" si="64"/>
        <v>0</v>
      </c>
      <c r="U58" s="359">
        <f t="shared" si="65"/>
        <v>0</v>
      </c>
      <c r="V58" s="359">
        <f t="shared" si="66"/>
        <v>0</v>
      </c>
      <c r="W58" s="359">
        <f t="shared" si="67"/>
        <v>0</v>
      </c>
      <c r="X58" s="359">
        <f t="shared" si="68"/>
        <v>0</v>
      </c>
      <c r="Y58" s="359">
        <f t="shared" si="69"/>
        <v>0</v>
      </c>
      <c r="Z58" s="359">
        <f t="shared" si="70"/>
        <v>0</v>
      </c>
      <c r="AA58" s="359">
        <f t="shared" si="71"/>
        <v>0.17</v>
      </c>
      <c r="AB58" s="359">
        <f t="shared" si="72"/>
        <v>0</v>
      </c>
      <c r="AC58" s="359">
        <f t="shared" si="73"/>
        <v>0</v>
      </c>
      <c r="AD58" s="359">
        <f t="shared" si="74"/>
        <v>0</v>
      </c>
      <c r="AE58" s="359">
        <f t="shared" si="75"/>
        <v>0</v>
      </c>
      <c r="AF58" s="359">
        <f t="shared" si="76"/>
        <v>0</v>
      </c>
      <c r="AG58" s="359">
        <f t="shared" si="77"/>
        <v>0</v>
      </c>
      <c r="AH58" s="359">
        <f t="shared" si="78"/>
        <v>0</v>
      </c>
      <c r="AI58" s="359">
        <f t="shared" si="79"/>
        <v>0</v>
      </c>
      <c r="AJ58" s="359">
        <f t="shared" si="80"/>
        <v>0</v>
      </c>
      <c r="AK58" s="359">
        <f t="shared" si="81"/>
        <v>38.69</v>
      </c>
      <c r="AL58" s="359">
        <f t="shared" si="82"/>
        <v>0</v>
      </c>
      <c r="AM58" s="359">
        <f t="shared" si="83"/>
        <v>0.30599999999999999</v>
      </c>
      <c r="AN58" s="359">
        <f t="shared" si="84"/>
        <v>0</v>
      </c>
      <c r="AO58" s="359">
        <f t="shared" si="85"/>
        <v>0</v>
      </c>
      <c r="AP58" s="359">
        <f t="shared" si="86"/>
        <v>0</v>
      </c>
      <c r="AQ58" s="359">
        <f t="shared" si="87"/>
        <v>0</v>
      </c>
      <c r="AR58" s="359">
        <f t="shared" si="88"/>
        <v>0</v>
      </c>
      <c r="AS58" s="359">
        <f t="shared" si="89"/>
        <v>0.01</v>
      </c>
      <c r="AT58" s="359">
        <f t="shared" si="47"/>
        <v>0</v>
      </c>
      <c r="AU58" s="359">
        <f t="shared" si="48"/>
        <v>0</v>
      </c>
      <c r="AV58" s="359">
        <f t="shared" si="49"/>
        <v>0</v>
      </c>
      <c r="AW58" s="76"/>
      <c r="AX58" s="211">
        <v>50</v>
      </c>
      <c r="AY58" s="260">
        <v>0</v>
      </c>
      <c r="AZ58" s="260">
        <v>0</v>
      </c>
      <c r="BA58" s="260">
        <v>0</v>
      </c>
      <c r="BB58" s="260">
        <v>0</v>
      </c>
      <c r="BC58" s="260">
        <v>0</v>
      </c>
      <c r="BD58" s="260">
        <v>0</v>
      </c>
      <c r="BE58" s="260">
        <v>0</v>
      </c>
      <c r="BF58" s="260">
        <v>0</v>
      </c>
      <c r="BG58" s="260">
        <v>0</v>
      </c>
      <c r="BH58" s="260">
        <v>0</v>
      </c>
      <c r="BI58" s="260">
        <v>0</v>
      </c>
      <c r="BJ58" s="260">
        <v>0</v>
      </c>
      <c r="BK58" s="260">
        <v>0</v>
      </c>
      <c r="BL58" s="260">
        <v>0</v>
      </c>
      <c r="BM58" s="260">
        <v>0</v>
      </c>
      <c r="BN58" s="260">
        <v>0</v>
      </c>
      <c r="BO58" s="260">
        <v>0</v>
      </c>
      <c r="BP58" s="260">
        <v>0</v>
      </c>
      <c r="BQ58" s="260">
        <v>0</v>
      </c>
      <c r="BR58" s="260">
        <v>0</v>
      </c>
      <c r="BS58" s="260">
        <v>0</v>
      </c>
      <c r="BT58" s="260">
        <v>0</v>
      </c>
      <c r="BU58" s="260">
        <v>170</v>
      </c>
      <c r="BV58" s="260">
        <v>0</v>
      </c>
      <c r="BW58" s="260">
        <v>0</v>
      </c>
      <c r="BX58" s="260">
        <v>0</v>
      </c>
      <c r="BY58" s="260">
        <v>0</v>
      </c>
      <c r="BZ58" s="260">
        <v>0</v>
      </c>
      <c r="CA58" s="260">
        <v>0</v>
      </c>
      <c r="CB58" s="260">
        <v>0</v>
      </c>
      <c r="CC58" s="260">
        <v>0</v>
      </c>
      <c r="CD58" s="260">
        <v>0</v>
      </c>
      <c r="CE58" s="260">
        <v>38690</v>
      </c>
      <c r="CF58" s="260">
        <v>0</v>
      </c>
      <c r="CG58" s="260">
        <v>306</v>
      </c>
      <c r="CH58" s="260">
        <v>0</v>
      </c>
      <c r="CI58" s="260">
        <v>0</v>
      </c>
      <c r="CJ58" s="260">
        <v>0</v>
      </c>
      <c r="CK58" s="260">
        <v>0</v>
      </c>
      <c r="CL58" s="260">
        <v>0</v>
      </c>
      <c r="CM58" s="260">
        <v>10</v>
      </c>
      <c r="CN58" s="42">
        <v>0</v>
      </c>
      <c r="CO58" s="42">
        <v>0</v>
      </c>
      <c r="CP58" s="42">
        <v>0</v>
      </c>
      <c r="CR58" s="13">
        <v>50</v>
      </c>
      <c r="CS58" s="13" t="str">
        <f t="shared" si="1"/>
        <v/>
      </c>
      <c r="CT58" s="13" t="str">
        <f t="shared" si="2"/>
        <v/>
      </c>
      <c r="CU58" s="13" t="str">
        <f t="shared" si="3"/>
        <v/>
      </c>
      <c r="CV58" s="13" t="str">
        <f t="shared" si="4"/>
        <v/>
      </c>
      <c r="CW58" s="13" t="str">
        <f t="shared" si="5"/>
        <v/>
      </c>
      <c r="CX58" s="13" t="str">
        <f t="shared" si="6"/>
        <v/>
      </c>
      <c r="CY58" s="13" t="str">
        <f t="shared" si="7"/>
        <v/>
      </c>
      <c r="CZ58" s="13" t="str">
        <f t="shared" si="8"/>
        <v/>
      </c>
      <c r="DA58" s="13" t="str">
        <f t="shared" si="9"/>
        <v/>
      </c>
      <c r="DB58" s="13" t="str">
        <f t="shared" si="10"/>
        <v/>
      </c>
      <c r="DC58" s="13" t="str">
        <f t="shared" si="11"/>
        <v/>
      </c>
      <c r="DD58" s="13" t="str">
        <f t="shared" si="12"/>
        <v/>
      </c>
      <c r="DE58" s="13" t="str">
        <f t="shared" si="13"/>
        <v/>
      </c>
      <c r="DF58" s="13" t="str">
        <f t="shared" si="14"/>
        <v/>
      </c>
      <c r="DG58" s="13" t="str">
        <f t="shared" si="15"/>
        <v/>
      </c>
      <c r="DH58" s="13" t="str">
        <f t="shared" si="16"/>
        <v/>
      </c>
      <c r="DI58" s="13" t="str">
        <f t="shared" si="17"/>
        <v/>
      </c>
      <c r="DJ58" s="13" t="str">
        <f t="shared" si="18"/>
        <v/>
      </c>
      <c r="DK58" s="13" t="str">
        <f t="shared" si="19"/>
        <v/>
      </c>
      <c r="DL58" s="13" t="str">
        <f t="shared" si="20"/>
        <v/>
      </c>
      <c r="DM58" s="13" t="str">
        <f t="shared" si="21"/>
        <v/>
      </c>
      <c r="DN58" s="13" t="str">
        <f t="shared" si="22"/>
        <v/>
      </c>
      <c r="DO58" s="13" t="str">
        <f t="shared" si="23"/>
        <v>Makrill</v>
      </c>
      <c r="DP58" s="13" t="str">
        <f t="shared" si="24"/>
        <v/>
      </c>
      <c r="DQ58" s="13" t="str">
        <f t="shared" si="25"/>
        <v/>
      </c>
      <c r="DR58" s="13" t="str">
        <f t="shared" si="26"/>
        <v/>
      </c>
      <c r="DS58" s="13" t="str">
        <f t="shared" si="27"/>
        <v/>
      </c>
      <c r="DT58" s="13" t="str">
        <f t="shared" si="28"/>
        <v/>
      </c>
      <c r="DU58" s="13" t="str">
        <f t="shared" si="29"/>
        <v/>
      </c>
      <c r="DV58" s="13" t="str">
        <f t="shared" si="30"/>
        <v/>
      </c>
      <c r="DW58" s="13" t="str">
        <f t="shared" si="31"/>
        <v/>
      </c>
      <c r="DX58" s="13" t="str">
        <f t="shared" si="32"/>
        <v/>
      </c>
      <c r="DY58" s="13" t="str">
        <f t="shared" si="33"/>
        <v>Sill</v>
      </c>
      <c r="DZ58" s="13" t="str">
        <f t="shared" si="34"/>
        <v/>
      </c>
      <c r="EA58" s="13" t="str">
        <f t="shared" si="35"/>
        <v>Skarpsill</v>
      </c>
      <c r="EB58" s="13" t="str">
        <f t="shared" si="36"/>
        <v/>
      </c>
      <c r="EC58" s="13" t="str">
        <f t="shared" si="37"/>
        <v/>
      </c>
      <c r="ED58" s="13" t="str">
        <f t="shared" si="38"/>
        <v/>
      </c>
      <c r="EE58" s="13" t="str">
        <f t="shared" si="39"/>
        <v/>
      </c>
      <c r="EF58" s="13" t="str">
        <f t="shared" si="40"/>
        <v/>
      </c>
      <c r="EG58" s="13" t="str">
        <f t="shared" si="41"/>
        <v>Vitling</v>
      </c>
      <c r="EH58" s="13" t="str">
        <f t="shared" si="42"/>
        <v/>
      </c>
      <c r="EI58" s="13" t="str">
        <f t="shared" si="43"/>
        <v/>
      </c>
      <c r="EJ58" s="13" t="str">
        <f t="shared" si="44"/>
        <v/>
      </c>
      <c r="EK58" s="13"/>
      <c r="EL58" s="82" t="str">
        <f t="shared" si="46"/>
        <v>MakrillSillSkarpsillVitling</v>
      </c>
    </row>
    <row r="59" spans="1:142" x14ac:dyDescent="0.25">
      <c r="A59" s="267" t="s">
        <v>622</v>
      </c>
      <c r="B59" s="267" t="s">
        <v>528</v>
      </c>
      <c r="C59" s="301" t="s">
        <v>161</v>
      </c>
      <c r="D59" s="211">
        <v>51</v>
      </c>
      <c r="E59" s="359">
        <f t="shared" si="45"/>
        <v>0</v>
      </c>
      <c r="F59" s="359">
        <f t="shared" si="50"/>
        <v>0</v>
      </c>
      <c r="G59" s="359">
        <f t="shared" si="51"/>
        <v>0</v>
      </c>
      <c r="H59" s="359">
        <f t="shared" si="52"/>
        <v>0</v>
      </c>
      <c r="I59" s="359">
        <f t="shared" si="53"/>
        <v>0</v>
      </c>
      <c r="J59" s="359">
        <f t="shared" si="54"/>
        <v>0</v>
      </c>
      <c r="K59" s="359">
        <f t="shared" si="55"/>
        <v>0</v>
      </c>
      <c r="L59" s="359">
        <f t="shared" si="56"/>
        <v>0</v>
      </c>
      <c r="M59" s="359">
        <f t="shared" si="57"/>
        <v>0</v>
      </c>
      <c r="N59" s="359">
        <f t="shared" si="58"/>
        <v>0</v>
      </c>
      <c r="O59" s="359">
        <f t="shared" si="59"/>
        <v>0</v>
      </c>
      <c r="P59" s="359">
        <f t="shared" si="60"/>
        <v>0</v>
      </c>
      <c r="Q59" s="359">
        <f t="shared" si="61"/>
        <v>0</v>
      </c>
      <c r="R59" s="359">
        <f t="shared" si="62"/>
        <v>12.3026</v>
      </c>
      <c r="S59" s="359">
        <f t="shared" si="63"/>
        <v>0</v>
      </c>
      <c r="T59" s="359">
        <f t="shared" si="64"/>
        <v>12.087999999999999</v>
      </c>
      <c r="U59" s="359">
        <f t="shared" si="65"/>
        <v>0</v>
      </c>
      <c r="V59" s="359">
        <f t="shared" si="66"/>
        <v>0</v>
      </c>
      <c r="W59" s="359">
        <f t="shared" si="67"/>
        <v>0</v>
      </c>
      <c r="X59" s="359">
        <f t="shared" si="68"/>
        <v>0</v>
      </c>
      <c r="Y59" s="359">
        <f t="shared" si="69"/>
        <v>0</v>
      </c>
      <c r="Z59" s="359">
        <f t="shared" si="70"/>
        <v>0</v>
      </c>
      <c r="AA59" s="359">
        <f t="shared" si="71"/>
        <v>0</v>
      </c>
      <c r="AB59" s="359">
        <f t="shared" si="72"/>
        <v>0</v>
      </c>
      <c r="AC59" s="359">
        <f t="shared" si="73"/>
        <v>0</v>
      </c>
      <c r="AD59" s="359">
        <f t="shared" si="74"/>
        <v>0</v>
      </c>
      <c r="AE59" s="359">
        <f t="shared" si="75"/>
        <v>0</v>
      </c>
      <c r="AF59" s="359">
        <f t="shared" si="76"/>
        <v>0</v>
      </c>
      <c r="AG59" s="359">
        <f t="shared" si="77"/>
        <v>0</v>
      </c>
      <c r="AH59" s="359">
        <f t="shared" si="78"/>
        <v>0</v>
      </c>
      <c r="AI59" s="359">
        <f t="shared" si="79"/>
        <v>0</v>
      </c>
      <c r="AJ59" s="359">
        <f t="shared" si="80"/>
        <v>0</v>
      </c>
      <c r="AK59" s="359">
        <f t="shared" si="81"/>
        <v>0</v>
      </c>
      <c r="AL59" s="359">
        <f t="shared" si="82"/>
        <v>0</v>
      </c>
      <c r="AM59" s="359">
        <f t="shared" si="83"/>
        <v>0</v>
      </c>
      <c r="AN59" s="359">
        <f t="shared" si="84"/>
        <v>0</v>
      </c>
      <c r="AO59" s="359">
        <f t="shared" si="85"/>
        <v>0</v>
      </c>
      <c r="AP59" s="359">
        <f t="shared" si="86"/>
        <v>0</v>
      </c>
      <c r="AQ59" s="359">
        <f t="shared" si="87"/>
        <v>0</v>
      </c>
      <c r="AR59" s="359">
        <f t="shared" si="88"/>
        <v>0</v>
      </c>
      <c r="AS59" s="359">
        <f t="shared" si="89"/>
        <v>0</v>
      </c>
      <c r="AT59" s="359">
        <f t="shared" si="47"/>
        <v>0</v>
      </c>
      <c r="AU59" s="359">
        <f t="shared" si="48"/>
        <v>0</v>
      </c>
      <c r="AV59" s="359">
        <f t="shared" si="49"/>
        <v>0</v>
      </c>
      <c r="AW59" s="76"/>
      <c r="AX59" s="211">
        <v>51</v>
      </c>
      <c r="AY59" s="260">
        <v>0</v>
      </c>
      <c r="AZ59" s="260">
        <v>0</v>
      </c>
      <c r="BA59" s="260">
        <v>0</v>
      </c>
      <c r="BB59" s="260">
        <v>0</v>
      </c>
      <c r="BC59" s="260">
        <v>0</v>
      </c>
      <c r="BD59" s="260">
        <v>0</v>
      </c>
      <c r="BE59" s="260">
        <v>0</v>
      </c>
      <c r="BF59" s="260">
        <v>0</v>
      </c>
      <c r="BG59" s="260">
        <v>0</v>
      </c>
      <c r="BH59" s="260">
        <v>0</v>
      </c>
      <c r="BI59" s="260">
        <v>0</v>
      </c>
      <c r="BJ59" s="260">
        <v>0</v>
      </c>
      <c r="BK59" s="260">
        <v>0</v>
      </c>
      <c r="BL59" s="260">
        <v>12302.6</v>
      </c>
      <c r="BM59" s="260">
        <v>0</v>
      </c>
      <c r="BN59" s="260">
        <v>12088</v>
      </c>
      <c r="BO59" s="260">
        <v>0</v>
      </c>
      <c r="BP59" s="260">
        <v>0</v>
      </c>
      <c r="BQ59" s="260">
        <v>0</v>
      </c>
      <c r="BR59" s="260">
        <v>0</v>
      </c>
      <c r="BS59" s="260">
        <v>0</v>
      </c>
      <c r="BT59" s="260">
        <v>0</v>
      </c>
      <c r="BU59" s="260">
        <v>0</v>
      </c>
      <c r="BV59" s="260">
        <v>0</v>
      </c>
      <c r="BW59" s="260">
        <v>0</v>
      </c>
      <c r="BX59" s="260">
        <v>0</v>
      </c>
      <c r="BY59" s="260">
        <v>0</v>
      </c>
      <c r="BZ59" s="260">
        <v>0</v>
      </c>
      <c r="CA59" s="260">
        <v>0</v>
      </c>
      <c r="CB59" s="260">
        <v>0</v>
      </c>
      <c r="CC59" s="260">
        <v>0</v>
      </c>
      <c r="CD59" s="260">
        <v>0</v>
      </c>
      <c r="CE59" s="260">
        <v>0</v>
      </c>
      <c r="CF59" s="260">
        <v>0</v>
      </c>
      <c r="CG59" s="260">
        <v>0</v>
      </c>
      <c r="CH59" s="260">
        <v>0</v>
      </c>
      <c r="CI59" s="260">
        <v>0</v>
      </c>
      <c r="CJ59" s="260">
        <v>0</v>
      </c>
      <c r="CK59" s="260">
        <v>0</v>
      </c>
      <c r="CL59" s="260">
        <v>0</v>
      </c>
      <c r="CM59" s="260">
        <v>0</v>
      </c>
      <c r="CN59" s="42">
        <v>0</v>
      </c>
      <c r="CO59" s="42">
        <v>0</v>
      </c>
      <c r="CP59" s="42">
        <v>0</v>
      </c>
      <c r="CR59" s="13">
        <v>51</v>
      </c>
      <c r="CS59" s="13" t="str">
        <f t="shared" si="1"/>
        <v/>
      </c>
      <c r="CT59" s="13" t="str">
        <f t="shared" si="2"/>
        <v/>
      </c>
      <c r="CU59" s="13" t="str">
        <f t="shared" si="3"/>
        <v/>
      </c>
      <c r="CV59" s="13" t="str">
        <f t="shared" si="4"/>
        <v/>
      </c>
      <c r="CW59" s="13" t="str">
        <f t="shared" si="5"/>
        <v/>
      </c>
      <c r="CX59" s="13" t="str">
        <f t="shared" si="6"/>
        <v/>
      </c>
      <c r="CY59" s="13" t="str">
        <f t="shared" si="7"/>
        <v/>
      </c>
      <c r="CZ59" s="13" t="str">
        <f t="shared" si="8"/>
        <v/>
      </c>
      <c r="DA59" s="13" t="str">
        <f t="shared" si="9"/>
        <v/>
      </c>
      <c r="DB59" s="13" t="str">
        <f t="shared" si="10"/>
        <v/>
      </c>
      <c r="DC59" s="13" t="str">
        <f t="shared" si="11"/>
        <v/>
      </c>
      <c r="DD59" s="13" t="str">
        <f t="shared" si="12"/>
        <v/>
      </c>
      <c r="DE59" s="13" t="str">
        <f t="shared" si="13"/>
        <v/>
      </c>
      <c r="DF59" s="13" t="str">
        <f t="shared" si="14"/>
        <v>Hummer</v>
      </c>
      <c r="DG59" s="13" t="str">
        <f t="shared" si="15"/>
        <v/>
      </c>
      <c r="DH59" s="13" t="str">
        <f t="shared" si="16"/>
        <v>Krabbtaska</v>
      </c>
      <c r="DI59" s="13" t="str">
        <f t="shared" si="17"/>
        <v/>
      </c>
      <c r="DJ59" s="13" t="str">
        <f t="shared" si="18"/>
        <v/>
      </c>
      <c r="DK59" s="13" t="str">
        <f t="shared" si="19"/>
        <v/>
      </c>
      <c r="DL59" s="13" t="str">
        <f t="shared" si="20"/>
        <v/>
      </c>
      <c r="DM59" s="13" t="str">
        <f t="shared" si="21"/>
        <v/>
      </c>
      <c r="DN59" s="13" t="str">
        <f t="shared" si="22"/>
        <v/>
      </c>
      <c r="DO59" s="13" t="str">
        <f t="shared" si="23"/>
        <v/>
      </c>
      <c r="DP59" s="13" t="str">
        <f t="shared" si="24"/>
        <v/>
      </c>
      <c r="DQ59" s="13" t="str">
        <f t="shared" si="25"/>
        <v/>
      </c>
      <c r="DR59" s="13" t="str">
        <f t="shared" si="26"/>
        <v/>
      </c>
      <c r="DS59" s="13" t="str">
        <f t="shared" si="27"/>
        <v/>
      </c>
      <c r="DT59" s="13" t="str">
        <f t="shared" si="28"/>
        <v/>
      </c>
      <c r="DU59" s="13" t="str">
        <f t="shared" si="29"/>
        <v/>
      </c>
      <c r="DV59" s="13" t="str">
        <f t="shared" si="30"/>
        <v/>
      </c>
      <c r="DW59" s="13" t="str">
        <f t="shared" si="31"/>
        <v/>
      </c>
      <c r="DX59" s="13" t="str">
        <f t="shared" si="32"/>
        <v/>
      </c>
      <c r="DY59" s="13" t="str">
        <f t="shared" si="33"/>
        <v/>
      </c>
      <c r="DZ59" s="13" t="str">
        <f t="shared" si="34"/>
        <v/>
      </c>
      <c r="EA59" s="13" t="str">
        <f t="shared" si="35"/>
        <v/>
      </c>
      <c r="EB59" s="13" t="str">
        <f t="shared" si="36"/>
        <v/>
      </c>
      <c r="EC59" s="13" t="str">
        <f t="shared" si="37"/>
        <v/>
      </c>
      <c r="ED59" s="13" t="str">
        <f t="shared" si="38"/>
        <v/>
      </c>
      <c r="EE59" s="13" t="str">
        <f t="shared" si="39"/>
        <v/>
      </c>
      <c r="EF59" s="13" t="str">
        <f t="shared" si="40"/>
        <v/>
      </c>
      <c r="EG59" s="13" t="str">
        <f t="shared" si="41"/>
        <v/>
      </c>
      <c r="EH59" s="13" t="str">
        <f t="shared" si="42"/>
        <v/>
      </c>
      <c r="EI59" s="13" t="str">
        <f t="shared" si="43"/>
        <v/>
      </c>
      <c r="EJ59" s="13" t="str">
        <f t="shared" si="44"/>
        <v/>
      </c>
      <c r="EK59" s="13"/>
      <c r="EL59" s="82" t="str">
        <f t="shared" si="46"/>
        <v>HummerKrabbtaska</v>
      </c>
    </row>
    <row r="60" spans="1:142" x14ac:dyDescent="0.25">
      <c r="A60" s="267" t="s">
        <v>622</v>
      </c>
      <c r="B60" s="267" t="s">
        <v>529</v>
      </c>
      <c r="C60" s="301" t="s">
        <v>161</v>
      </c>
      <c r="D60" s="211">
        <v>52</v>
      </c>
      <c r="E60" s="359">
        <f t="shared" si="45"/>
        <v>0</v>
      </c>
      <c r="F60" s="359">
        <f t="shared" si="50"/>
        <v>0</v>
      </c>
      <c r="G60" s="359">
        <f t="shared" si="51"/>
        <v>2.5000000000000001E-2</v>
      </c>
      <c r="H60" s="359">
        <f t="shared" si="52"/>
        <v>0</v>
      </c>
      <c r="I60" s="359">
        <f t="shared" si="53"/>
        <v>0</v>
      </c>
      <c r="J60" s="359">
        <f t="shared" si="54"/>
        <v>0</v>
      </c>
      <c r="K60" s="359">
        <f t="shared" si="55"/>
        <v>0</v>
      </c>
      <c r="L60" s="359">
        <f t="shared" si="56"/>
        <v>0</v>
      </c>
      <c r="M60" s="359">
        <f t="shared" si="57"/>
        <v>0</v>
      </c>
      <c r="N60" s="359">
        <f t="shared" si="58"/>
        <v>0</v>
      </c>
      <c r="O60" s="359">
        <f t="shared" si="59"/>
        <v>0</v>
      </c>
      <c r="P60" s="359">
        <f t="shared" si="60"/>
        <v>0</v>
      </c>
      <c r="Q60" s="359">
        <f t="shared" si="61"/>
        <v>0</v>
      </c>
      <c r="R60" s="359">
        <f t="shared" si="62"/>
        <v>0.19800000000000001</v>
      </c>
      <c r="S60" s="359">
        <f t="shared" si="63"/>
        <v>0</v>
      </c>
      <c r="T60" s="359">
        <f t="shared" si="64"/>
        <v>49.963000000000001</v>
      </c>
      <c r="U60" s="359">
        <f t="shared" si="65"/>
        <v>0</v>
      </c>
      <c r="V60" s="359">
        <f t="shared" si="66"/>
        <v>0</v>
      </c>
      <c r="W60" s="359">
        <f t="shared" si="67"/>
        <v>0</v>
      </c>
      <c r="X60" s="359">
        <f t="shared" si="68"/>
        <v>0</v>
      </c>
      <c r="Y60" s="359">
        <f t="shared" si="69"/>
        <v>0</v>
      </c>
      <c r="Z60" s="359">
        <f t="shared" si="70"/>
        <v>0</v>
      </c>
      <c r="AA60" s="359">
        <f t="shared" si="71"/>
        <v>0</v>
      </c>
      <c r="AB60" s="359">
        <f t="shared" si="72"/>
        <v>0</v>
      </c>
      <c r="AC60" s="359">
        <f t="shared" si="73"/>
        <v>0</v>
      </c>
      <c r="AD60" s="359">
        <f t="shared" si="74"/>
        <v>0</v>
      </c>
      <c r="AE60" s="359">
        <f t="shared" si="75"/>
        <v>0</v>
      </c>
      <c r="AF60" s="359">
        <f t="shared" si="76"/>
        <v>0</v>
      </c>
      <c r="AG60" s="359">
        <f t="shared" si="77"/>
        <v>0</v>
      </c>
      <c r="AH60" s="359">
        <f t="shared" si="78"/>
        <v>0</v>
      </c>
      <c r="AI60" s="359">
        <f t="shared" si="79"/>
        <v>0</v>
      </c>
      <c r="AJ60" s="359">
        <f t="shared" si="80"/>
        <v>0</v>
      </c>
      <c r="AK60" s="359">
        <f t="shared" si="81"/>
        <v>0</v>
      </c>
      <c r="AL60" s="359">
        <f t="shared" si="82"/>
        <v>0</v>
      </c>
      <c r="AM60" s="359">
        <f t="shared" si="83"/>
        <v>0</v>
      </c>
      <c r="AN60" s="359">
        <f t="shared" si="84"/>
        <v>2E-3</v>
      </c>
      <c r="AO60" s="359">
        <f t="shared" si="85"/>
        <v>0</v>
      </c>
      <c r="AP60" s="359">
        <f t="shared" si="86"/>
        <v>0</v>
      </c>
      <c r="AQ60" s="359">
        <f t="shared" si="87"/>
        <v>0</v>
      </c>
      <c r="AR60" s="359">
        <f t="shared" si="88"/>
        <v>0</v>
      </c>
      <c r="AS60" s="359">
        <f t="shared" si="89"/>
        <v>0</v>
      </c>
      <c r="AT60" s="359">
        <f t="shared" si="47"/>
        <v>0</v>
      </c>
      <c r="AU60" s="359">
        <f t="shared" si="48"/>
        <v>0</v>
      </c>
      <c r="AV60" s="359">
        <f t="shared" si="49"/>
        <v>0</v>
      </c>
      <c r="AW60" s="76"/>
      <c r="AX60" s="211">
        <v>52</v>
      </c>
      <c r="AY60" s="260">
        <v>0</v>
      </c>
      <c r="AZ60" s="260">
        <v>0</v>
      </c>
      <c r="BA60" s="260">
        <v>25</v>
      </c>
      <c r="BB60" s="260">
        <v>0</v>
      </c>
      <c r="BC60" s="260">
        <v>0</v>
      </c>
      <c r="BD60" s="260">
        <v>0</v>
      </c>
      <c r="BE60" s="260">
        <v>0</v>
      </c>
      <c r="BF60" s="260">
        <v>0</v>
      </c>
      <c r="BG60" s="260">
        <v>0</v>
      </c>
      <c r="BH60" s="260">
        <v>0</v>
      </c>
      <c r="BI60" s="260">
        <v>0</v>
      </c>
      <c r="BJ60" s="260">
        <v>0</v>
      </c>
      <c r="BK60" s="260">
        <v>0</v>
      </c>
      <c r="BL60" s="260">
        <v>198</v>
      </c>
      <c r="BM60" s="260">
        <v>0</v>
      </c>
      <c r="BN60" s="260">
        <v>49963</v>
      </c>
      <c r="BO60" s="260">
        <v>0</v>
      </c>
      <c r="BP60" s="260">
        <v>0</v>
      </c>
      <c r="BQ60" s="260">
        <v>0</v>
      </c>
      <c r="BR60" s="260">
        <v>0</v>
      </c>
      <c r="BS60" s="260">
        <v>0</v>
      </c>
      <c r="BT60" s="260">
        <v>0</v>
      </c>
      <c r="BU60" s="260">
        <v>0</v>
      </c>
      <c r="BV60" s="260">
        <v>0</v>
      </c>
      <c r="BW60" s="260">
        <v>0</v>
      </c>
      <c r="BX60" s="260">
        <v>0</v>
      </c>
      <c r="BY60" s="260">
        <v>0</v>
      </c>
      <c r="BZ60" s="260">
        <v>0</v>
      </c>
      <c r="CA60" s="260">
        <v>0</v>
      </c>
      <c r="CB60" s="260">
        <v>0</v>
      </c>
      <c r="CC60" s="260">
        <v>0</v>
      </c>
      <c r="CD60" s="260">
        <v>0</v>
      </c>
      <c r="CE60" s="260">
        <v>0</v>
      </c>
      <c r="CF60" s="260">
        <v>0</v>
      </c>
      <c r="CG60" s="260">
        <v>0</v>
      </c>
      <c r="CH60" s="260">
        <v>2</v>
      </c>
      <c r="CI60" s="260">
        <v>0</v>
      </c>
      <c r="CJ60" s="260">
        <v>0</v>
      </c>
      <c r="CK60" s="260">
        <v>0</v>
      </c>
      <c r="CL60" s="260">
        <v>0</v>
      </c>
      <c r="CM60" s="260">
        <v>0</v>
      </c>
      <c r="CN60" s="42">
        <v>0</v>
      </c>
      <c r="CO60" s="42">
        <v>0</v>
      </c>
      <c r="CP60" s="42">
        <v>0</v>
      </c>
      <c r="CR60" s="13">
        <v>52</v>
      </c>
      <c r="CS60" s="13" t="str">
        <f t="shared" si="1"/>
        <v/>
      </c>
      <c r="CT60" s="13" t="str">
        <f t="shared" si="2"/>
        <v/>
      </c>
      <c r="CU60" s="13" t="str">
        <f t="shared" si="3"/>
        <v>Berggylta</v>
      </c>
      <c r="CV60" s="13" t="str">
        <f t="shared" si="4"/>
        <v/>
      </c>
      <c r="CW60" s="13" t="str">
        <f t="shared" si="5"/>
        <v/>
      </c>
      <c r="CX60" s="13" t="str">
        <f t="shared" si="6"/>
        <v/>
      </c>
      <c r="CY60" s="13" t="str">
        <f t="shared" si="7"/>
        <v/>
      </c>
      <c r="CZ60" s="13" t="str">
        <f t="shared" si="8"/>
        <v/>
      </c>
      <c r="DA60" s="13" t="str">
        <f t="shared" si="9"/>
        <v/>
      </c>
      <c r="DB60" s="13" t="str">
        <f t="shared" si="10"/>
        <v/>
      </c>
      <c r="DC60" s="13" t="str">
        <f t="shared" si="11"/>
        <v/>
      </c>
      <c r="DD60" s="13" t="str">
        <f t="shared" si="12"/>
        <v/>
      </c>
      <c r="DE60" s="13" t="str">
        <f t="shared" si="13"/>
        <v/>
      </c>
      <c r="DF60" s="13" t="str">
        <f t="shared" si="14"/>
        <v>Hummer</v>
      </c>
      <c r="DG60" s="13" t="str">
        <f t="shared" si="15"/>
        <v/>
      </c>
      <c r="DH60" s="13" t="str">
        <f t="shared" si="16"/>
        <v>Krabbtaska</v>
      </c>
      <c r="DI60" s="13" t="str">
        <f t="shared" si="17"/>
        <v/>
      </c>
      <c r="DJ60" s="13" t="str">
        <f t="shared" si="18"/>
        <v/>
      </c>
      <c r="DK60" s="13" t="str">
        <f t="shared" si="19"/>
        <v/>
      </c>
      <c r="DL60" s="13" t="str">
        <f t="shared" si="20"/>
        <v/>
      </c>
      <c r="DM60" s="13" t="str">
        <f t="shared" si="21"/>
        <v/>
      </c>
      <c r="DN60" s="13" t="str">
        <f t="shared" si="22"/>
        <v/>
      </c>
      <c r="DO60" s="13" t="str">
        <f t="shared" si="23"/>
        <v/>
      </c>
      <c r="DP60" s="13" t="str">
        <f t="shared" si="24"/>
        <v/>
      </c>
      <c r="DQ60" s="13" t="str">
        <f t="shared" si="25"/>
        <v/>
      </c>
      <c r="DR60" s="13" t="str">
        <f t="shared" si="26"/>
        <v/>
      </c>
      <c r="DS60" s="13" t="str">
        <f t="shared" si="27"/>
        <v/>
      </c>
      <c r="DT60" s="13" t="str">
        <f t="shared" si="28"/>
        <v/>
      </c>
      <c r="DU60" s="13" t="str">
        <f t="shared" si="29"/>
        <v/>
      </c>
      <c r="DV60" s="13" t="str">
        <f t="shared" si="30"/>
        <v/>
      </c>
      <c r="DW60" s="13" t="str">
        <f t="shared" si="31"/>
        <v/>
      </c>
      <c r="DX60" s="13" t="str">
        <f t="shared" si="32"/>
        <v/>
      </c>
      <c r="DY60" s="13" t="str">
        <f t="shared" si="33"/>
        <v/>
      </c>
      <c r="DZ60" s="13" t="str">
        <f t="shared" si="34"/>
        <v/>
      </c>
      <c r="EA60" s="13" t="str">
        <f t="shared" si="35"/>
        <v/>
      </c>
      <c r="EB60" s="13" t="str">
        <f t="shared" si="36"/>
        <v>Skarsnultra</v>
      </c>
      <c r="EC60" s="13" t="str">
        <f t="shared" si="37"/>
        <v/>
      </c>
      <c r="ED60" s="13" t="str">
        <f t="shared" si="38"/>
        <v/>
      </c>
      <c r="EE60" s="13" t="str">
        <f t="shared" si="39"/>
        <v/>
      </c>
      <c r="EF60" s="13" t="str">
        <f t="shared" si="40"/>
        <v/>
      </c>
      <c r="EG60" s="13" t="str">
        <f t="shared" si="41"/>
        <v/>
      </c>
      <c r="EH60" s="13" t="str">
        <f t="shared" si="42"/>
        <v/>
      </c>
      <c r="EI60" s="13" t="str">
        <f t="shared" si="43"/>
        <v/>
      </c>
      <c r="EJ60" s="13" t="str">
        <f t="shared" si="44"/>
        <v/>
      </c>
      <c r="EK60" s="13"/>
      <c r="EL60" s="82" t="str">
        <f t="shared" si="46"/>
        <v>BerggyltaHummerKrabbtaskaSkarsnultra</v>
      </c>
    </row>
    <row r="61" spans="1:142" x14ac:dyDescent="0.25">
      <c r="A61" s="267" t="s">
        <v>622</v>
      </c>
      <c r="B61" s="267" t="s">
        <v>530</v>
      </c>
      <c r="C61" s="301" t="s">
        <v>161</v>
      </c>
      <c r="D61" s="211">
        <v>53</v>
      </c>
      <c r="E61" s="359">
        <f t="shared" si="45"/>
        <v>0</v>
      </c>
      <c r="F61" s="359">
        <f t="shared" si="50"/>
        <v>0</v>
      </c>
      <c r="G61" s="359">
        <f t="shared" si="51"/>
        <v>0</v>
      </c>
      <c r="H61" s="359">
        <f t="shared" si="52"/>
        <v>0</v>
      </c>
      <c r="I61" s="359">
        <f t="shared" si="53"/>
        <v>0</v>
      </c>
      <c r="J61" s="359">
        <f t="shared" si="54"/>
        <v>0</v>
      </c>
      <c r="K61" s="359">
        <f t="shared" si="55"/>
        <v>0</v>
      </c>
      <c r="L61" s="359">
        <f t="shared" si="56"/>
        <v>0</v>
      </c>
      <c r="M61" s="359">
        <f t="shared" si="57"/>
        <v>0</v>
      </c>
      <c r="N61" s="359">
        <f t="shared" si="58"/>
        <v>0.13</v>
      </c>
      <c r="O61" s="359">
        <f t="shared" si="59"/>
        <v>0</v>
      </c>
      <c r="P61" s="359">
        <f t="shared" si="60"/>
        <v>0</v>
      </c>
      <c r="Q61" s="359">
        <f t="shared" si="61"/>
        <v>0</v>
      </c>
      <c r="R61" s="359">
        <f t="shared" si="62"/>
        <v>0</v>
      </c>
      <c r="S61" s="359">
        <f t="shared" si="63"/>
        <v>8.2000000000000003E-2</v>
      </c>
      <c r="T61" s="359">
        <f t="shared" si="64"/>
        <v>0</v>
      </c>
      <c r="U61" s="359">
        <f t="shared" si="65"/>
        <v>2E-3</v>
      </c>
      <c r="V61" s="359">
        <f t="shared" si="66"/>
        <v>0</v>
      </c>
      <c r="W61" s="359">
        <f t="shared" si="67"/>
        <v>8.0000000000000002E-3</v>
      </c>
      <c r="X61" s="359">
        <f t="shared" si="68"/>
        <v>0</v>
      </c>
      <c r="Y61" s="359">
        <f t="shared" si="69"/>
        <v>2E-3</v>
      </c>
      <c r="Z61" s="359">
        <f t="shared" si="70"/>
        <v>0.246</v>
      </c>
      <c r="AA61" s="359">
        <f t="shared" si="71"/>
        <v>0</v>
      </c>
      <c r="AB61" s="359">
        <f t="shared" si="72"/>
        <v>0</v>
      </c>
      <c r="AC61" s="359">
        <f t="shared" si="73"/>
        <v>0</v>
      </c>
      <c r="AD61" s="359">
        <f t="shared" si="74"/>
        <v>0</v>
      </c>
      <c r="AE61" s="359">
        <f t="shared" si="75"/>
        <v>0</v>
      </c>
      <c r="AF61" s="359">
        <f t="shared" si="76"/>
        <v>0</v>
      </c>
      <c r="AG61" s="359">
        <f t="shared" si="77"/>
        <v>5.0000000000000001E-3</v>
      </c>
      <c r="AH61" s="359">
        <f t="shared" si="78"/>
        <v>0</v>
      </c>
      <c r="AI61" s="359">
        <f t="shared" si="79"/>
        <v>0</v>
      </c>
      <c r="AJ61" s="359">
        <f t="shared" si="80"/>
        <v>0</v>
      </c>
      <c r="AK61" s="359">
        <f t="shared" si="81"/>
        <v>0</v>
      </c>
      <c r="AL61" s="359">
        <f t="shared" si="82"/>
        <v>0</v>
      </c>
      <c r="AM61" s="359">
        <f t="shared" si="83"/>
        <v>0</v>
      </c>
      <c r="AN61" s="359">
        <f t="shared" si="84"/>
        <v>0</v>
      </c>
      <c r="AO61" s="359">
        <f t="shared" si="85"/>
        <v>0</v>
      </c>
      <c r="AP61" s="359">
        <f t="shared" si="86"/>
        <v>0</v>
      </c>
      <c r="AQ61" s="359">
        <f t="shared" si="87"/>
        <v>0</v>
      </c>
      <c r="AR61" s="359">
        <f t="shared" si="88"/>
        <v>0.86099999999999999</v>
      </c>
      <c r="AS61" s="359">
        <f t="shared" si="89"/>
        <v>0</v>
      </c>
      <c r="AT61" s="359">
        <f t="shared" si="47"/>
        <v>0</v>
      </c>
      <c r="AU61" s="359">
        <f t="shared" si="48"/>
        <v>0</v>
      </c>
      <c r="AV61" s="359">
        <f t="shared" si="49"/>
        <v>0</v>
      </c>
      <c r="AW61" s="76"/>
      <c r="AX61" s="211">
        <v>53</v>
      </c>
      <c r="AY61" s="260">
        <v>0</v>
      </c>
      <c r="AZ61" s="260">
        <v>0</v>
      </c>
      <c r="BA61" s="260">
        <v>0</v>
      </c>
      <c r="BB61" s="260">
        <v>0</v>
      </c>
      <c r="BC61" s="260">
        <v>0</v>
      </c>
      <c r="BD61" s="260">
        <v>0</v>
      </c>
      <c r="BE61" s="260">
        <v>0</v>
      </c>
      <c r="BF61" s="260">
        <v>0</v>
      </c>
      <c r="BG61" s="260">
        <v>0</v>
      </c>
      <c r="BH61" s="260">
        <v>130</v>
      </c>
      <c r="BI61" s="260">
        <v>0</v>
      </c>
      <c r="BJ61" s="260">
        <v>0</v>
      </c>
      <c r="BK61" s="260">
        <v>0</v>
      </c>
      <c r="BL61" s="260">
        <v>0</v>
      </c>
      <c r="BM61" s="260">
        <v>82</v>
      </c>
      <c r="BN61" s="260">
        <v>0</v>
      </c>
      <c r="BO61" s="260">
        <v>2</v>
      </c>
      <c r="BP61" s="260">
        <v>0</v>
      </c>
      <c r="BQ61" s="260">
        <v>8</v>
      </c>
      <c r="BR61" s="260">
        <v>0</v>
      </c>
      <c r="BS61" s="260">
        <v>2</v>
      </c>
      <c r="BT61" s="260">
        <v>246</v>
      </c>
      <c r="BU61" s="260">
        <v>0</v>
      </c>
      <c r="BV61" s="260">
        <v>0</v>
      </c>
      <c r="BW61" s="260">
        <v>0</v>
      </c>
      <c r="BX61" s="260">
        <v>0</v>
      </c>
      <c r="BY61" s="260">
        <v>0</v>
      </c>
      <c r="BZ61" s="260">
        <v>0</v>
      </c>
      <c r="CA61" s="260">
        <v>5</v>
      </c>
      <c r="CB61" s="260">
        <v>0</v>
      </c>
      <c r="CC61" s="260">
        <v>0</v>
      </c>
      <c r="CD61" s="260">
        <v>0</v>
      </c>
      <c r="CE61" s="260">
        <v>0</v>
      </c>
      <c r="CF61" s="260">
        <v>0</v>
      </c>
      <c r="CG61" s="260">
        <v>0</v>
      </c>
      <c r="CH61" s="260">
        <v>0</v>
      </c>
      <c r="CI61" s="260">
        <v>0</v>
      </c>
      <c r="CJ61" s="260">
        <v>0</v>
      </c>
      <c r="CK61" s="260">
        <v>0</v>
      </c>
      <c r="CL61" s="260">
        <v>861</v>
      </c>
      <c r="CM61" s="260">
        <v>0</v>
      </c>
      <c r="CN61" s="42">
        <v>0</v>
      </c>
      <c r="CO61" s="42">
        <v>0</v>
      </c>
      <c r="CP61" s="42">
        <v>0</v>
      </c>
      <c r="CR61" s="13">
        <v>53</v>
      </c>
      <c r="CS61" s="13" t="str">
        <f t="shared" si="1"/>
        <v/>
      </c>
      <c r="CT61" s="13" t="str">
        <f t="shared" si="2"/>
        <v/>
      </c>
      <c r="CU61" s="13" t="str">
        <f t="shared" si="3"/>
        <v/>
      </c>
      <c r="CV61" s="13" t="str">
        <f t="shared" si="4"/>
        <v/>
      </c>
      <c r="CW61" s="13" t="str">
        <f t="shared" si="5"/>
        <v/>
      </c>
      <c r="CX61" s="13" t="str">
        <f t="shared" si="6"/>
        <v/>
      </c>
      <c r="CY61" s="13" t="str">
        <f t="shared" si="7"/>
        <v/>
      </c>
      <c r="CZ61" s="13" t="str">
        <f t="shared" si="8"/>
        <v/>
      </c>
      <c r="DA61" s="13" t="str">
        <f t="shared" si="9"/>
        <v/>
      </c>
      <c r="DB61" s="13" t="str">
        <f t="shared" si="10"/>
        <v>Grasej</v>
      </c>
      <c r="DC61" s="13" t="str">
        <f t="shared" si="11"/>
        <v/>
      </c>
      <c r="DD61" s="13" t="str">
        <f t="shared" si="12"/>
        <v/>
      </c>
      <c r="DE61" s="13" t="str">
        <f t="shared" si="13"/>
        <v/>
      </c>
      <c r="DF61" s="13" t="str">
        <f t="shared" si="14"/>
        <v/>
      </c>
      <c r="DG61" s="13" t="str">
        <f t="shared" si="15"/>
        <v>Kolja</v>
      </c>
      <c r="DH61" s="13" t="str">
        <f t="shared" si="16"/>
        <v/>
      </c>
      <c r="DI61" s="13" t="str">
        <f t="shared" si="17"/>
        <v>Kummel</v>
      </c>
      <c r="DJ61" s="13" t="str">
        <f t="shared" si="18"/>
        <v/>
      </c>
      <c r="DK61" s="13" t="str">
        <f t="shared" si="19"/>
        <v>Langa</v>
      </c>
      <c r="DL61" s="13" t="str">
        <f t="shared" si="20"/>
        <v/>
      </c>
      <c r="DM61" s="13" t="str">
        <f t="shared" si="21"/>
        <v>Lubb</v>
      </c>
      <c r="DN61" s="13" t="str">
        <f t="shared" si="22"/>
        <v>Lyrtorsk</v>
      </c>
      <c r="DO61" s="13" t="str">
        <f t="shared" si="23"/>
        <v/>
      </c>
      <c r="DP61" s="13" t="str">
        <f t="shared" si="24"/>
        <v/>
      </c>
      <c r="DQ61" s="13" t="str">
        <f t="shared" si="25"/>
        <v/>
      </c>
      <c r="DR61" s="13" t="str">
        <f t="shared" si="26"/>
        <v/>
      </c>
      <c r="DS61" s="13" t="str">
        <f t="shared" si="27"/>
        <v/>
      </c>
      <c r="DT61" s="13" t="str">
        <f t="shared" si="28"/>
        <v/>
      </c>
      <c r="DU61" s="13" t="str">
        <f t="shared" si="29"/>
        <v>Rodtunga</v>
      </c>
      <c r="DV61" s="13" t="str">
        <f t="shared" si="30"/>
        <v/>
      </c>
      <c r="DW61" s="13" t="str">
        <f t="shared" si="31"/>
        <v/>
      </c>
      <c r="DX61" s="13" t="str">
        <f t="shared" si="32"/>
        <v/>
      </c>
      <c r="DY61" s="13" t="str">
        <f t="shared" si="33"/>
        <v/>
      </c>
      <c r="DZ61" s="13" t="str">
        <f t="shared" si="34"/>
        <v/>
      </c>
      <c r="EA61" s="13" t="str">
        <f t="shared" si="35"/>
        <v/>
      </c>
      <c r="EB61" s="13" t="str">
        <f t="shared" si="36"/>
        <v/>
      </c>
      <c r="EC61" s="13" t="str">
        <f t="shared" si="37"/>
        <v/>
      </c>
      <c r="ED61" s="13" t="str">
        <f t="shared" si="38"/>
        <v/>
      </c>
      <c r="EE61" s="13" t="str">
        <f t="shared" si="39"/>
        <v/>
      </c>
      <c r="EF61" s="13" t="str">
        <f t="shared" si="40"/>
        <v>Torsk</v>
      </c>
      <c r="EG61" s="13" t="str">
        <f t="shared" si="41"/>
        <v/>
      </c>
      <c r="EH61" s="13" t="str">
        <f t="shared" si="42"/>
        <v/>
      </c>
      <c r="EI61" s="13" t="str">
        <f t="shared" si="43"/>
        <v/>
      </c>
      <c r="EJ61" s="13" t="str">
        <f t="shared" si="44"/>
        <v/>
      </c>
      <c r="EK61" s="13"/>
      <c r="EL61" s="82" t="str">
        <f t="shared" si="46"/>
        <v>GrasejKoljaKummelLangaLubbLyrtorskRodtungaTorsk</v>
      </c>
    </row>
    <row r="62" spans="1:142" x14ac:dyDescent="0.25">
      <c r="A62" s="267" t="s">
        <v>622</v>
      </c>
      <c r="B62" s="267" t="s">
        <v>532</v>
      </c>
      <c r="C62" s="301" t="s">
        <v>161</v>
      </c>
      <c r="D62" s="211">
        <v>54</v>
      </c>
      <c r="E62" s="359">
        <f t="shared" si="45"/>
        <v>0</v>
      </c>
      <c r="F62" s="359">
        <f t="shared" si="50"/>
        <v>2.3E-2</v>
      </c>
      <c r="G62" s="359">
        <f t="shared" si="51"/>
        <v>6.4604999999999997</v>
      </c>
      <c r="H62" s="359">
        <f t="shared" si="52"/>
        <v>0</v>
      </c>
      <c r="I62" s="359">
        <f t="shared" si="53"/>
        <v>0</v>
      </c>
      <c r="J62" s="359">
        <f t="shared" si="54"/>
        <v>0</v>
      </c>
      <c r="K62" s="359">
        <f t="shared" si="55"/>
        <v>0</v>
      </c>
      <c r="L62" s="359">
        <f t="shared" si="56"/>
        <v>0</v>
      </c>
      <c r="M62" s="359">
        <f t="shared" si="57"/>
        <v>0</v>
      </c>
      <c r="N62" s="359">
        <f t="shared" si="58"/>
        <v>0</v>
      </c>
      <c r="O62" s="359">
        <f t="shared" si="59"/>
        <v>0</v>
      </c>
      <c r="P62" s="359">
        <f t="shared" si="60"/>
        <v>0</v>
      </c>
      <c r="Q62" s="359">
        <f t="shared" si="61"/>
        <v>0</v>
      </c>
      <c r="R62" s="359">
        <f t="shared" si="62"/>
        <v>5.8000000000000003E-2</v>
      </c>
      <c r="S62" s="359">
        <f t="shared" si="63"/>
        <v>0</v>
      </c>
      <c r="T62" s="359">
        <f t="shared" si="64"/>
        <v>0</v>
      </c>
      <c r="U62" s="359">
        <f t="shared" si="65"/>
        <v>0</v>
      </c>
      <c r="V62" s="359">
        <f t="shared" si="66"/>
        <v>0</v>
      </c>
      <c r="W62" s="359">
        <f t="shared" si="67"/>
        <v>0</v>
      </c>
      <c r="X62" s="359">
        <f t="shared" si="68"/>
        <v>0</v>
      </c>
      <c r="Y62" s="359">
        <f t="shared" si="69"/>
        <v>0</v>
      </c>
      <c r="Z62" s="359">
        <f t="shared" si="70"/>
        <v>0</v>
      </c>
      <c r="AA62" s="359">
        <f t="shared" si="71"/>
        <v>0</v>
      </c>
      <c r="AB62" s="359">
        <f t="shared" si="72"/>
        <v>0</v>
      </c>
      <c r="AC62" s="359">
        <f t="shared" si="73"/>
        <v>0</v>
      </c>
      <c r="AD62" s="359">
        <f t="shared" si="74"/>
        <v>0</v>
      </c>
      <c r="AE62" s="359">
        <f t="shared" si="75"/>
        <v>0</v>
      </c>
      <c r="AF62" s="359">
        <f t="shared" si="76"/>
        <v>0</v>
      </c>
      <c r="AG62" s="359">
        <f t="shared" si="77"/>
        <v>0</v>
      </c>
      <c r="AH62" s="359">
        <f t="shared" si="78"/>
        <v>0</v>
      </c>
      <c r="AI62" s="359">
        <f t="shared" si="79"/>
        <v>0</v>
      </c>
      <c r="AJ62" s="359">
        <f t="shared" si="80"/>
        <v>0</v>
      </c>
      <c r="AK62" s="359">
        <f t="shared" si="81"/>
        <v>0</v>
      </c>
      <c r="AL62" s="359">
        <f t="shared" si="82"/>
        <v>0</v>
      </c>
      <c r="AM62" s="359">
        <f t="shared" si="83"/>
        <v>0</v>
      </c>
      <c r="AN62" s="359">
        <f t="shared" si="84"/>
        <v>14.116899999999999</v>
      </c>
      <c r="AO62" s="359">
        <f t="shared" si="85"/>
        <v>0</v>
      </c>
      <c r="AP62" s="359">
        <f t="shared" si="86"/>
        <v>0</v>
      </c>
      <c r="AQ62" s="359">
        <f t="shared" si="87"/>
        <v>0</v>
      </c>
      <c r="AR62" s="359">
        <f t="shared" si="88"/>
        <v>0</v>
      </c>
      <c r="AS62" s="359">
        <f t="shared" si="89"/>
        <v>0</v>
      </c>
      <c r="AT62" s="359">
        <f t="shared" si="47"/>
        <v>0</v>
      </c>
      <c r="AU62" s="359">
        <f t="shared" si="48"/>
        <v>0</v>
      </c>
      <c r="AV62" s="359">
        <f t="shared" si="49"/>
        <v>0</v>
      </c>
      <c r="AW62" s="76"/>
      <c r="AX62" s="211">
        <v>54</v>
      </c>
      <c r="AY62" s="260">
        <v>0</v>
      </c>
      <c r="AZ62" s="260">
        <v>23</v>
      </c>
      <c r="BA62" s="260">
        <v>6460.5</v>
      </c>
      <c r="BB62" s="260">
        <v>0</v>
      </c>
      <c r="BC62" s="260">
        <v>0</v>
      </c>
      <c r="BD62" s="260">
        <v>0</v>
      </c>
      <c r="BE62" s="260">
        <v>0</v>
      </c>
      <c r="BF62" s="260">
        <v>0</v>
      </c>
      <c r="BG62" s="260">
        <v>0</v>
      </c>
      <c r="BH62" s="260">
        <v>0</v>
      </c>
      <c r="BI62" s="260">
        <v>0</v>
      </c>
      <c r="BJ62" s="260">
        <v>0</v>
      </c>
      <c r="BK62" s="260">
        <v>0</v>
      </c>
      <c r="BL62" s="260">
        <v>58</v>
      </c>
      <c r="BM62" s="260">
        <v>0</v>
      </c>
      <c r="BN62" s="260">
        <v>0</v>
      </c>
      <c r="BO62" s="260">
        <v>0</v>
      </c>
      <c r="BP62" s="260">
        <v>0</v>
      </c>
      <c r="BQ62" s="260">
        <v>0</v>
      </c>
      <c r="BR62" s="260">
        <v>0</v>
      </c>
      <c r="BS62" s="260">
        <v>0</v>
      </c>
      <c r="BT62" s="260">
        <v>0</v>
      </c>
      <c r="BU62" s="260">
        <v>0</v>
      </c>
      <c r="BV62" s="260">
        <v>0</v>
      </c>
      <c r="BW62" s="260">
        <v>0</v>
      </c>
      <c r="BX62" s="260">
        <v>0</v>
      </c>
      <c r="BY62" s="260">
        <v>0</v>
      </c>
      <c r="BZ62" s="260">
        <v>0</v>
      </c>
      <c r="CA62" s="260">
        <v>0</v>
      </c>
      <c r="CB62" s="260">
        <v>0</v>
      </c>
      <c r="CC62" s="260">
        <v>0</v>
      </c>
      <c r="CD62" s="260">
        <v>0</v>
      </c>
      <c r="CE62" s="260">
        <v>0</v>
      </c>
      <c r="CF62" s="260">
        <v>0</v>
      </c>
      <c r="CG62" s="260">
        <v>0</v>
      </c>
      <c r="CH62" s="260">
        <v>14116.9</v>
      </c>
      <c r="CI62" s="260">
        <v>0</v>
      </c>
      <c r="CJ62" s="260">
        <v>0</v>
      </c>
      <c r="CK62" s="260">
        <v>0</v>
      </c>
      <c r="CL62" s="260">
        <v>0</v>
      </c>
      <c r="CM62" s="260">
        <v>0</v>
      </c>
      <c r="CN62" s="42">
        <v>0</v>
      </c>
      <c r="CO62" s="42">
        <v>0</v>
      </c>
      <c r="CP62" s="42">
        <v>0</v>
      </c>
      <c r="CR62" s="13">
        <v>54</v>
      </c>
      <c r="CS62" s="13" t="str">
        <f t="shared" si="1"/>
        <v/>
      </c>
      <c r="CT62" s="13" t="str">
        <f t="shared" si="2"/>
        <v>Al</v>
      </c>
      <c r="CU62" s="13" t="str">
        <f t="shared" si="3"/>
        <v>Berggylta</v>
      </c>
      <c r="CV62" s="13" t="str">
        <f t="shared" si="4"/>
        <v/>
      </c>
      <c r="CW62" s="13" t="str">
        <f t="shared" si="5"/>
        <v/>
      </c>
      <c r="CX62" s="13" t="str">
        <f t="shared" si="6"/>
        <v/>
      </c>
      <c r="CY62" s="13" t="str">
        <f t="shared" si="7"/>
        <v/>
      </c>
      <c r="CZ62" s="13" t="str">
        <f t="shared" si="8"/>
        <v/>
      </c>
      <c r="DA62" s="13" t="str">
        <f t="shared" si="9"/>
        <v/>
      </c>
      <c r="DB62" s="13" t="str">
        <f t="shared" si="10"/>
        <v/>
      </c>
      <c r="DC62" s="13" t="str">
        <f t="shared" si="11"/>
        <v/>
      </c>
      <c r="DD62" s="13" t="str">
        <f t="shared" si="12"/>
        <v/>
      </c>
      <c r="DE62" s="13" t="str">
        <f t="shared" si="13"/>
        <v/>
      </c>
      <c r="DF62" s="13" t="str">
        <f t="shared" si="14"/>
        <v>Hummer</v>
      </c>
      <c r="DG62" s="13" t="str">
        <f t="shared" si="15"/>
        <v/>
      </c>
      <c r="DH62" s="13" t="str">
        <f t="shared" si="16"/>
        <v/>
      </c>
      <c r="DI62" s="13" t="str">
        <f t="shared" si="17"/>
        <v/>
      </c>
      <c r="DJ62" s="13" t="str">
        <f t="shared" si="18"/>
        <v/>
      </c>
      <c r="DK62" s="13" t="str">
        <f t="shared" si="19"/>
        <v/>
      </c>
      <c r="DL62" s="13" t="str">
        <f t="shared" si="20"/>
        <v/>
      </c>
      <c r="DM62" s="13" t="str">
        <f t="shared" si="21"/>
        <v/>
      </c>
      <c r="DN62" s="13" t="str">
        <f t="shared" si="22"/>
        <v/>
      </c>
      <c r="DO62" s="13" t="str">
        <f t="shared" si="23"/>
        <v/>
      </c>
      <c r="DP62" s="13" t="str">
        <f t="shared" si="24"/>
        <v/>
      </c>
      <c r="DQ62" s="13" t="str">
        <f t="shared" si="25"/>
        <v/>
      </c>
      <c r="DR62" s="13" t="str">
        <f t="shared" si="26"/>
        <v/>
      </c>
      <c r="DS62" s="13" t="str">
        <f t="shared" si="27"/>
        <v/>
      </c>
      <c r="DT62" s="13" t="str">
        <f t="shared" si="28"/>
        <v/>
      </c>
      <c r="DU62" s="13" t="str">
        <f t="shared" si="29"/>
        <v/>
      </c>
      <c r="DV62" s="13" t="str">
        <f t="shared" si="30"/>
        <v/>
      </c>
      <c r="DW62" s="13" t="str">
        <f t="shared" si="31"/>
        <v/>
      </c>
      <c r="DX62" s="13" t="str">
        <f t="shared" si="32"/>
        <v/>
      </c>
      <c r="DY62" s="13" t="str">
        <f t="shared" si="33"/>
        <v/>
      </c>
      <c r="DZ62" s="13" t="str">
        <f t="shared" si="34"/>
        <v/>
      </c>
      <c r="EA62" s="13" t="str">
        <f t="shared" si="35"/>
        <v/>
      </c>
      <c r="EB62" s="13" t="str">
        <f t="shared" si="36"/>
        <v>Skarsnultra</v>
      </c>
      <c r="EC62" s="13" t="str">
        <f t="shared" si="37"/>
        <v/>
      </c>
      <c r="ED62" s="13" t="str">
        <f t="shared" si="38"/>
        <v/>
      </c>
      <c r="EE62" s="13" t="str">
        <f t="shared" si="39"/>
        <v/>
      </c>
      <c r="EF62" s="13" t="str">
        <f t="shared" si="40"/>
        <v/>
      </c>
      <c r="EG62" s="13" t="str">
        <f t="shared" si="41"/>
        <v/>
      </c>
      <c r="EH62" s="13" t="str">
        <f t="shared" si="42"/>
        <v/>
      </c>
      <c r="EI62" s="13" t="str">
        <f t="shared" si="43"/>
        <v/>
      </c>
      <c r="EJ62" s="13" t="str">
        <f t="shared" si="44"/>
        <v/>
      </c>
      <c r="EK62" s="13"/>
      <c r="EL62" s="82" t="str">
        <f t="shared" si="46"/>
        <v>AlBerggyltaHummerSkarsnultra</v>
      </c>
    </row>
    <row r="63" spans="1:142" x14ac:dyDescent="0.25">
      <c r="A63" s="267" t="s">
        <v>623</v>
      </c>
      <c r="B63" s="267" t="s">
        <v>505</v>
      </c>
      <c r="C63" s="301" t="s">
        <v>615</v>
      </c>
      <c r="D63" s="211">
        <v>55</v>
      </c>
      <c r="E63" s="359">
        <f t="shared" si="45"/>
        <v>0</v>
      </c>
      <c r="F63" s="359">
        <f t="shared" si="50"/>
        <v>0</v>
      </c>
      <c r="G63" s="359">
        <f t="shared" si="51"/>
        <v>0</v>
      </c>
      <c r="H63" s="359">
        <f t="shared" si="52"/>
        <v>0.01</v>
      </c>
      <c r="I63" s="359">
        <f t="shared" si="53"/>
        <v>0</v>
      </c>
      <c r="J63" s="359">
        <f t="shared" si="54"/>
        <v>0</v>
      </c>
      <c r="K63" s="359">
        <f t="shared" si="55"/>
        <v>0</v>
      </c>
      <c r="L63" s="359">
        <f t="shared" si="56"/>
        <v>0</v>
      </c>
      <c r="M63" s="359">
        <f t="shared" si="57"/>
        <v>0</v>
      </c>
      <c r="N63" s="359">
        <f t="shared" si="58"/>
        <v>0</v>
      </c>
      <c r="O63" s="359">
        <f t="shared" si="59"/>
        <v>0</v>
      </c>
      <c r="P63" s="359">
        <f t="shared" si="60"/>
        <v>0</v>
      </c>
      <c r="Q63" s="359">
        <f t="shared" si="61"/>
        <v>0</v>
      </c>
      <c r="R63" s="359">
        <f t="shared" si="62"/>
        <v>0</v>
      </c>
      <c r="S63" s="359">
        <f t="shared" si="63"/>
        <v>0</v>
      </c>
      <c r="T63" s="359">
        <f t="shared" si="64"/>
        <v>0</v>
      </c>
      <c r="U63" s="359">
        <f t="shared" si="65"/>
        <v>0</v>
      </c>
      <c r="V63" s="359">
        <f t="shared" si="66"/>
        <v>0</v>
      </c>
      <c r="W63" s="359">
        <f t="shared" si="67"/>
        <v>0</v>
      </c>
      <c r="X63" s="359">
        <f t="shared" si="68"/>
        <v>0</v>
      </c>
      <c r="Y63" s="359">
        <f t="shared" si="69"/>
        <v>0</v>
      </c>
      <c r="Z63" s="359">
        <f t="shared" si="70"/>
        <v>0</v>
      </c>
      <c r="AA63" s="359">
        <f t="shared" si="71"/>
        <v>0</v>
      </c>
      <c r="AB63" s="359">
        <f t="shared" si="72"/>
        <v>0</v>
      </c>
      <c r="AC63" s="359">
        <f t="shared" si="73"/>
        <v>0</v>
      </c>
      <c r="AD63" s="359">
        <f t="shared" si="74"/>
        <v>0.3</v>
      </c>
      <c r="AE63" s="359">
        <f t="shared" si="75"/>
        <v>0</v>
      </c>
      <c r="AF63" s="359">
        <f t="shared" si="76"/>
        <v>4.5540000000000003</v>
      </c>
      <c r="AG63" s="359">
        <f t="shared" si="77"/>
        <v>2E-3</v>
      </c>
      <c r="AH63" s="359">
        <f t="shared" si="78"/>
        <v>0</v>
      </c>
      <c r="AI63" s="359">
        <f t="shared" si="79"/>
        <v>0</v>
      </c>
      <c r="AJ63" s="359">
        <f t="shared" si="80"/>
        <v>0</v>
      </c>
      <c r="AK63" s="359">
        <f t="shared" si="81"/>
        <v>0</v>
      </c>
      <c r="AL63" s="359">
        <f t="shared" si="82"/>
        <v>9.9000000000000005E-2</v>
      </c>
      <c r="AM63" s="359">
        <f t="shared" si="83"/>
        <v>0</v>
      </c>
      <c r="AN63" s="359">
        <f t="shared" si="84"/>
        <v>0</v>
      </c>
      <c r="AO63" s="359">
        <f t="shared" si="85"/>
        <v>6.5460000000000003</v>
      </c>
      <c r="AP63" s="359">
        <f t="shared" si="86"/>
        <v>0.02</v>
      </c>
      <c r="AQ63" s="359">
        <f t="shared" si="87"/>
        <v>0</v>
      </c>
      <c r="AR63" s="359">
        <f t="shared" si="88"/>
        <v>18.001999999999999</v>
      </c>
      <c r="AS63" s="359">
        <f t="shared" si="89"/>
        <v>0</v>
      </c>
      <c r="AT63" s="359">
        <f t="shared" si="47"/>
        <v>0</v>
      </c>
      <c r="AU63" s="359">
        <f t="shared" si="48"/>
        <v>0</v>
      </c>
      <c r="AV63" s="359">
        <f t="shared" si="49"/>
        <v>3.0000000000000001E-3</v>
      </c>
      <c r="AW63" s="76"/>
      <c r="AX63" s="211">
        <v>55</v>
      </c>
      <c r="AY63" s="260">
        <v>0</v>
      </c>
      <c r="AZ63" s="260">
        <v>0</v>
      </c>
      <c r="BA63" s="260">
        <v>0</v>
      </c>
      <c r="BB63" s="260">
        <v>10</v>
      </c>
      <c r="BC63" s="260">
        <v>0</v>
      </c>
      <c r="BD63" s="260">
        <v>0</v>
      </c>
      <c r="BE63" s="260">
        <v>0</v>
      </c>
      <c r="BF63" s="260">
        <v>0</v>
      </c>
      <c r="BG63" s="260">
        <v>0</v>
      </c>
      <c r="BH63" s="260">
        <v>0</v>
      </c>
      <c r="BI63" s="260">
        <v>0</v>
      </c>
      <c r="BJ63" s="260">
        <v>0</v>
      </c>
      <c r="BK63" s="260">
        <v>0</v>
      </c>
      <c r="BL63" s="260">
        <v>0</v>
      </c>
      <c r="BM63" s="260">
        <v>0</v>
      </c>
      <c r="BN63" s="260">
        <v>0</v>
      </c>
      <c r="BO63" s="260">
        <v>0</v>
      </c>
      <c r="BP63" s="260">
        <v>0</v>
      </c>
      <c r="BQ63" s="260">
        <v>0</v>
      </c>
      <c r="BR63" s="260">
        <v>0</v>
      </c>
      <c r="BS63" s="260">
        <v>0</v>
      </c>
      <c r="BT63" s="260">
        <v>0</v>
      </c>
      <c r="BU63" s="260">
        <v>0</v>
      </c>
      <c r="BV63" s="260">
        <v>0</v>
      </c>
      <c r="BW63" s="260">
        <v>0</v>
      </c>
      <c r="BX63" s="260">
        <v>300</v>
      </c>
      <c r="BY63" s="260">
        <v>0</v>
      </c>
      <c r="BZ63" s="260">
        <v>4554</v>
      </c>
      <c r="CA63" s="260">
        <v>2</v>
      </c>
      <c r="CB63" s="260">
        <v>0</v>
      </c>
      <c r="CC63" s="260">
        <v>0</v>
      </c>
      <c r="CD63" s="260">
        <v>0</v>
      </c>
      <c r="CE63" s="260">
        <v>0</v>
      </c>
      <c r="CF63" s="260">
        <v>99</v>
      </c>
      <c r="CG63" s="260">
        <v>0</v>
      </c>
      <c r="CH63" s="260">
        <v>0</v>
      </c>
      <c r="CI63" s="260">
        <v>6546</v>
      </c>
      <c r="CJ63" s="260">
        <v>20</v>
      </c>
      <c r="CK63" s="260">
        <v>0</v>
      </c>
      <c r="CL63" s="260">
        <v>18002</v>
      </c>
      <c r="CM63" s="260">
        <v>0</v>
      </c>
      <c r="CN63" s="42">
        <v>0</v>
      </c>
      <c r="CO63" s="42">
        <v>0</v>
      </c>
      <c r="CP63" s="42">
        <v>3</v>
      </c>
      <c r="CR63" s="13">
        <v>55</v>
      </c>
      <c r="CS63" s="13" t="str">
        <f t="shared" si="1"/>
        <v/>
      </c>
      <c r="CT63" s="13" t="str">
        <f t="shared" si="2"/>
        <v/>
      </c>
      <c r="CU63" s="13" t="str">
        <f t="shared" si="3"/>
        <v/>
      </c>
      <c r="CV63" s="13" t="str">
        <f t="shared" si="4"/>
        <v>Bergtunga</v>
      </c>
      <c r="CW63" s="13" t="str">
        <f t="shared" si="5"/>
        <v/>
      </c>
      <c r="CX63" s="13" t="str">
        <f t="shared" si="6"/>
        <v/>
      </c>
      <c r="CY63" s="13" t="str">
        <f t="shared" si="7"/>
        <v/>
      </c>
      <c r="CZ63" s="13" t="str">
        <f t="shared" si="8"/>
        <v/>
      </c>
      <c r="DA63" s="13" t="str">
        <f t="shared" si="9"/>
        <v/>
      </c>
      <c r="DB63" s="13" t="str">
        <f t="shared" si="10"/>
        <v/>
      </c>
      <c r="DC63" s="13" t="str">
        <f t="shared" si="11"/>
        <v/>
      </c>
      <c r="DD63" s="13" t="str">
        <f t="shared" si="12"/>
        <v/>
      </c>
      <c r="DE63" s="13" t="str">
        <f t="shared" si="13"/>
        <v/>
      </c>
      <c r="DF63" s="13" t="str">
        <f t="shared" si="14"/>
        <v/>
      </c>
      <c r="DG63" s="13" t="str">
        <f t="shared" si="15"/>
        <v/>
      </c>
      <c r="DH63" s="13" t="str">
        <f t="shared" si="16"/>
        <v/>
      </c>
      <c r="DI63" s="13" t="str">
        <f t="shared" si="17"/>
        <v/>
      </c>
      <c r="DJ63" s="13" t="str">
        <f t="shared" si="18"/>
        <v/>
      </c>
      <c r="DK63" s="13" t="str">
        <f t="shared" si="19"/>
        <v/>
      </c>
      <c r="DL63" s="13" t="str">
        <f t="shared" si="20"/>
        <v/>
      </c>
      <c r="DM63" s="13" t="str">
        <f t="shared" si="21"/>
        <v/>
      </c>
      <c r="DN63" s="13" t="str">
        <f t="shared" si="22"/>
        <v/>
      </c>
      <c r="DO63" s="13" t="str">
        <f t="shared" si="23"/>
        <v/>
      </c>
      <c r="DP63" s="13" t="str">
        <f t="shared" si="24"/>
        <v/>
      </c>
      <c r="DQ63" s="13" t="str">
        <f t="shared" si="25"/>
        <v/>
      </c>
      <c r="DR63" s="13" t="str">
        <f t="shared" si="26"/>
        <v>Piggvar</v>
      </c>
      <c r="DS63" s="13" t="str">
        <f t="shared" si="27"/>
        <v/>
      </c>
      <c r="DT63" s="13" t="str">
        <f t="shared" si="28"/>
        <v>Rodspotta</v>
      </c>
      <c r="DU63" s="13" t="str">
        <f t="shared" si="29"/>
        <v>Rodtunga</v>
      </c>
      <c r="DV63" s="13" t="str">
        <f t="shared" si="30"/>
        <v/>
      </c>
      <c r="DW63" s="13" t="str">
        <f t="shared" si="31"/>
        <v/>
      </c>
      <c r="DX63" s="13" t="str">
        <f t="shared" si="32"/>
        <v/>
      </c>
      <c r="DY63" s="13" t="str">
        <f t="shared" si="33"/>
        <v/>
      </c>
      <c r="DZ63" s="13" t="str">
        <f t="shared" si="34"/>
        <v>Sjurygg</v>
      </c>
      <c r="EA63" s="13" t="str">
        <f t="shared" si="35"/>
        <v/>
      </c>
      <c r="EB63" s="13" t="str">
        <f t="shared" si="36"/>
        <v/>
      </c>
      <c r="EC63" s="13" t="str">
        <f t="shared" si="37"/>
        <v>Skrubbskadda</v>
      </c>
      <c r="ED63" s="13" t="str">
        <f t="shared" si="38"/>
        <v>Slatvar</v>
      </c>
      <c r="EE63" s="13" t="str">
        <f t="shared" si="39"/>
        <v/>
      </c>
      <c r="EF63" s="13" t="str">
        <f t="shared" si="40"/>
        <v>Torsk</v>
      </c>
      <c r="EG63" s="13" t="str">
        <f t="shared" si="41"/>
        <v/>
      </c>
      <c r="EH63" s="13" t="str">
        <f t="shared" si="42"/>
        <v/>
      </c>
      <c r="EI63" s="13" t="str">
        <f t="shared" si="43"/>
        <v/>
      </c>
      <c r="EJ63" s="13" t="str">
        <f t="shared" si="44"/>
        <v>oring</v>
      </c>
      <c r="EK63" s="13"/>
      <c r="EL63" s="82" t="str">
        <f t="shared" si="46"/>
        <v>BergtungaPiggvarRodspottaRodtungaSjuryggSkrubbskaddaSlatvarTorskoring</v>
      </c>
    </row>
    <row r="64" spans="1:142" x14ac:dyDescent="0.25">
      <c r="A64" s="267" t="s">
        <v>623</v>
      </c>
      <c r="B64" s="267" t="s">
        <v>513</v>
      </c>
      <c r="C64" s="301" t="s">
        <v>615</v>
      </c>
      <c r="D64" s="211">
        <v>56</v>
      </c>
      <c r="E64" s="359">
        <f t="shared" si="45"/>
        <v>0</v>
      </c>
      <c r="F64" s="359">
        <f t="shared" si="50"/>
        <v>0</v>
      </c>
      <c r="G64" s="359">
        <f t="shared" si="51"/>
        <v>0</v>
      </c>
      <c r="H64" s="359">
        <f t="shared" si="52"/>
        <v>0</v>
      </c>
      <c r="I64" s="359">
        <f t="shared" si="53"/>
        <v>0</v>
      </c>
      <c r="J64" s="359">
        <f t="shared" si="54"/>
        <v>0</v>
      </c>
      <c r="K64" s="359">
        <f t="shared" si="55"/>
        <v>0</v>
      </c>
      <c r="L64" s="359">
        <f t="shared" si="56"/>
        <v>0</v>
      </c>
      <c r="M64" s="359">
        <f t="shared" si="57"/>
        <v>0</v>
      </c>
      <c r="N64" s="359">
        <f t="shared" si="58"/>
        <v>0</v>
      </c>
      <c r="O64" s="359">
        <f t="shared" si="59"/>
        <v>0</v>
      </c>
      <c r="P64" s="359">
        <f t="shared" si="60"/>
        <v>0</v>
      </c>
      <c r="Q64" s="359">
        <f t="shared" si="61"/>
        <v>0</v>
      </c>
      <c r="R64" s="359">
        <f t="shared" si="62"/>
        <v>0</v>
      </c>
      <c r="S64" s="359">
        <f t="shared" si="63"/>
        <v>0</v>
      </c>
      <c r="T64" s="359">
        <f t="shared" si="64"/>
        <v>0</v>
      </c>
      <c r="U64" s="359">
        <f t="shared" si="65"/>
        <v>0</v>
      </c>
      <c r="V64" s="359">
        <f t="shared" si="66"/>
        <v>0</v>
      </c>
      <c r="W64" s="359">
        <f t="shared" si="67"/>
        <v>0</v>
      </c>
      <c r="X64" s="359">
        <f t="shared" si="68"/>
        <v>0</v>
      </c>
      <c r="Y64" s="359">
        <f t="shared" si="69"/>
        <v>0</v>
      </c>
      <c r="Z64" s="359">
        <f t="shared" si="70"/>
        <v>0</v>
      </c>
      <c r="AA64" s="359">
        <f t="shared" si="71"/>
        <v>0</v>
      </c>
      <c r="AB64" s="359">
        <f t="shared" si="72"/>
        <v>0</v>
      </c>
      <c r="AC64" s="359">
        <f t="shared" si="73"/>
        <v>0</v>
      </c>
      <c r="AD64" s="359">
        <f t="shared" si="74"/>
        <v>0</v>
      </c>
      <c r="AE64" s="359">
        <f t="shared" si="75"/>
        <v>0</v>
      </c>
      <c r="AF64" s="359">
        <f t="shared" si="76"/>
        <v>0</v>
      </c>
      <c r="AG64" s="359">
        <f t="shared" si="77"/>
        <v>0</v>
      </c>
      <c r="AH64" s="359">
        <f t="shared" si="78"/>
        <v>0</v>
      </c>
      <c r="AI64" s="359">
        <f t="shared" si="79"/>
        <v>0</v>
      </c>
      <c r="AJ64" s="359">
        <f t="shared" si="80"/>
        <v>0</v>
      </c>
      <c r="AK64" s="359">
        <f t="shared" si="81"/>
        <v>0</v>
      </c>
      <c r="AL64" s="359">
        <f t="shared" si="82"/>
        <v>0</v>
      </c>
      <c r="AM64" s="359">
        <f t="shared" si="83"/>
        <v>0</v>
      </c>
      <c r="AN64" s="359">
        <f t="shared" si="84"/>
        <v>0</v>
      </c>
      <c r="AO64" s="359">
        <f t="shared" si="85"/>
        <v>0</v>
      </c>
      <c r="AP64" s="359">
        <f t="shared" si="86"/>
        <v>0</v>
      </c>
      <c r="AQ64" s="359">
        <f t="shared" si="87"/>
        <v>0</v>
      </c>
      <c r="AR64" s="359">
        <f t="shared" si="88"/>
        <v>1.6990000000000001</v>
      </c>
      <c r="AS64" s="359">
        <f t="shared" si="89"/>
        <v>0</v>
      </c>
      <c r="AT64" s="359">
        <f t="shared" si="47"/>
        <v>0</v>
      </c>
      <c r="AU64" s="359">
        <f t="shared" si="48"/>
        <v>0</v>
      </c>
      <c r="AV64" s="359">
        <f t="shared" si="49"/>
        <v>0</v>
      </c>
      <c r="AW64" s="76"/>
      <c r="AX64" s="211">
        <v>56</v>
      </c>
      <c r="AY64" s="260">
        <v>0</v>
      </c>
      <c r="AZ64" s="260">
        <v>0</v>
      </c>
      <c r="BA64" s="260">
        <v>0</v>
      </c>
      <c r="BB64" s="260">
        <v>0</v>
      </c>
      <c r="BC64" s="260">
        <v>0</v>
      </c>
      <c r="BD64" s="260">
        <v>0</v>
      </c>
      <c r="BE64" s="260">
        <v>0</v>
      </c>
      <c r="BF64" s="260">
        <v>0</v>
      </c>
      <c r="BG64" s="260">
        <v>0</v>
      </c>
      <c r="BH64" s="260">
        <v>0</v>
      </c>
      <c r="BI64" s="260">
        <v>0</v>
      </c>
      <c r="BJ64" s="260">
        <v>0</v>
      </c>
      <c r="BK64" s="260">
        <v>0</v>
      </c>
      <c r="BL64" s="260">
        <v>0</v>
      </c>
      <c r="BM64" s="260">
        <v>0</v>
      </c>
      <c r="BN64" s="260">
        <v>0</v>
      </c>
      <c r="BO64" s="260">
        <v>0</v>
      </c>
      <c r="BP64" s="260">
        <v>0</v>
      </c>
      <c r="BQ64" s="260">
        <v>0</v>
      </c>
      <c r="BR64" s="260">
        <v>0</v>
      </c>
      <c r="BS64" s="260">
        <v>0</v>
      </c>
      <c r="BT64" s="260">
        <v>0</v>
      </c>
      <c r="BU64" s="260">
        <v>0</v>
      </c>
      <c r="BV64" s="260">
        <v>0</v>
      </c>
      <c r="BW64" s="260">
        <v>0</v>
      </c>
      <c r="BX64" s="260">
        <v>0</v>
      </c>
      <c r="BY64" s="260">
        <v>0</v>
      </c>
      <c r="BZ64" s="260">
        <v>0</v>
      </c>
      <c r="CA64" s="260">
        <v>0</v>
      </c>
      <c r="CB64" s="260">
        <v>0</v>
      </c>
      <c r="CC64" s="260">
        <v>0</v>
      </c>
      <c r="CD64" s="260">
        <v>0</v>
      </c>
      <c r="CE64" s="260">
        <v>0</v>
      </c>
      <c r="CF64" s="260">
        <v>0</v>
      </c>
      <c r="CG64" s="260">
        <v>0</v>
      </c>
      <c r="CH64" s="260">
        <v>0</v>
      </c>
      <c r="CI64" s="260">
        <v>0</v>
      </c>
      <c r="CJ64" s="260">
        <v>0</v>
      </c>
      <c r="CK64" s="260">
        <v>0</v>
      </c>
      <c r="CL64" s="260">
        <v>1699</v>
      </c>
      <c r="CM64" s="260">
        <v>0</v>
      </c>
      <c r="CN64" s="42">
        <v>0</v>
      </c>
      <c r="CO64" s="42">
        <v>0</v>
      </c>
      <c r="CP64" s="42">
        <v>0</v>
      </c>
      <c r="CR64" s="13">
        <v>56</v>
      </c>
      <c r="CS64" s="13" t="str">
        <f t="shared" si="1"/>
        <v/>
      </c>
      <c r="CT64" s="13" t="str">
        <f t="shared" si="2"/>
        <v/>
      </c>
      <c r="CU64" s="13" t="str">
        <f t="shared" si="3"/>
        <v/>
      </c>
      <c r="CV64" s="13" t="str">
        <f t="shared" si="4"/>
        <v/>
      </c>
      <c r="CW64" s="13" t="str">
        <f t="shared" si="5"/>
        <v/>
      </c>
      <c r="CX64" s="13" t="str">
        <f t="shared" si="6"/>
        <v/>
      </c>
      <c r="CY64" s="13" t="str">
        <f t="shared" si="7"/>
        <v/>
      </c>
      <c r="CZ64" s="13" t="str">
        <f t="shared" si="8"/>
        <v/>
      </c>
      <c r="DA64" s="13" t="str">
        <f t="shared" si="9"/>
        <v/>
      </c>
      <c r="DB64" s="13" t="str">
        <f t="shared" si="10"/>
        <v/>
      </c>
      <c r="DC64" s="13" t="str">
        <f t="shared" si="11"/>
        <v/>
      </c>
      <c r="DD64" s="13" t="str">
        <f t="shared" si="12"/>
        <v/>
      </c>
      <c r="DE64" s="13" t="str">
        <f t="shared" si="13"/>
        <v/>
      </c>
      <c r="DF64" s="13" t="str">
        <f t="shared" si="14"/>
        <v/>
      </c>
      <c r="DG64" s="13" t="str">
        <f t="shared" si="15"/>
        <v/>
      </c>
      <c r="DH64" s="13" t="str">
        <f t="shared" si="16"/>
        <v/>
      </c>
      <c r="DI64" s="13" t="str">
        <f t="shared" si="17"/>
        <v/>
      </c>
      <c r="DJ64" s="13" t="str">
        <f t="shared" si="18"/>
        <v/>
      </c>
      <c r="DK64" s="13" t="str">
        <f t="shared" si="19"/>
        <v/>
      </c>
      <c r="DL64" s="13" t="str">
        <f t="shared" si="20"/>
        <v/>
      </c>
      <c r="DM64" s="13" t="str">
        <f t="shared" si="21"/>
        <v/>
      </c>
      <c r="DN64" s="13" t="str">
        <f t="shared" si="22"/>
        <v/>
      </c>
      <c r="DO64" s="13" t="str">
        <f t="shared" si="23"/>
        <v/>
      </c>
      <c r="DP64" s="13" t="str">
        <f t="shared" si="24"/>
        <v/>
      </c>
      <c r="DQ64" s="13" t="str">
        <f t="shared" si="25"/>
        <v/>
      </c>
      <c r="DR64" s="13" t="str">
        <f t="shared" si="26"/>
        <v/>
      </c>
      <c r="DS64" s="13" t="str">
        <f t="shared" si="27"/>
        <v/>
      </c>
      <c r="DT64" s="13" t="str">
        <f t="shared" si="28"/>
        <v/>
      </c>
      <c r="DU64" s="13" t="str">
        <f t="shared" si="29"/>
        <v/>
      </c>
      <c r="DV64" s="13" t="str">
        <f t="shared" si="30"/>
        <v/>
      </c>
      <c r="DW64" s="13" t="str">
        <f t="shared" si="31"/>
        <v/>
      </c>
      <c r="DX64" s="13" t="str">
        <f t="shared" si="32"/>
        <v/>
      </c>
      <c r="DY64" s="13" t="str">
        <f t="shared" si="33"/>
        <v/>
      </c>
      <c r="DZ64" s="13" t="str">
        <f t="shared" si="34"/>
        <v/>
      </c>
      <c r="EA64" s="13" t="str">
        <f t="shared" si="35"/>
        <v/>
      </c>
      <c r="EB64" s="13" t="str">
        <f t="shared" si="36"/>
        <v/>
      </c>
      <c r="EC64" s="13" t="str">
        <f t="shared" si="37"/>
        <v/>
      </c>
      <c r="ED64" s="13" t="str">
        <f t="shared" si="38"/>
        <v/>
      </c>
      <c r="EE64" s="13" t="str">
        <f t="shared" si="39"/>
        <v/>
      </c>
      <c r="EF64" s="13" t="str">
        <f t="shared" si="40"/>
        <v>Torsk</v>
      </c>
      <c r="EG64" s="13" t="str">
        <f t="shared" si="41"/>
        <v/>
      </c>
      <c r="EH64" s="13" t="str">
        <f t="shared" si="42"/>
        <v/>
      </c>
      <c r="EI64" s="13" t="str">
        <f t="shared" si="43"/>
        <v/>
      </c>
      <c r="EJ64" s="13" t="str">
        <f t="shared" si="44"/>
        <v/>
      </c>
      <c r="EK64" s="13"/>
      <c r="EL64" s="82" t="str">
        <f t="shared" si="46"/>
        <v>Torsk</v>
      </c>
    </row>
    <row r="65" spans="1:142" x14ac:dyDescent="0.25">
      <c r="A65" s="267" t="s">
        <v>623</v>
      </c>
      <c r="B65" s="267" t="s">
        <v>517</v>
      </c>
      <c r="C65" s="301" t="s">
        <v>615</v>
      </c>
      <c r="D65" s="211">
        <v>57</v>
      </c>
      <c r="E65" s="359">
        <f t="shared" si="45"/>
        <v>7.0000000000000001E-3</v>
      </c>
      <c r="F65" s="359">
        <f t="shared" si="50"/>
        <v>0</v>
      </c>
      <c r="G65" s="359">
        <f t="shared" si="51"/>
        <v>0</v>
      </c>
      <c r="H65" s="359">
        <f t="shared" si="52"/>
        <v>0</v>
      </c>
      <c r="I65" s="359">
        <f t="shared" si="53"/>
        <v>0</v>
      </c>
      <c r="J65" s="359">
        <f t="shared" si="54"/>
        <v>0</v>
      </c>
      <c r="K65" s="359">
        <f t="shared" si="55"/>
        <v>0</v>
      </c>
      <c r="L65" s="359">
        <f t="shared" si="56"/>
        <v>0</v>
      </c>
      <c r="M65" s="359">
        <f t="shared" si="57"/>
        <v>0</v>
      </c>
      <c r="N65" s="359">
        <f t="shared" si="58"/>
        <v>0</v>
      </c>
      <c r="O65" s="359">
        <f t="shared" si="59"/>
        <v>0</v>
      </c>
      <c r="P65" s="359">
        <f t="shared" si="60"/>
        <v>0</v>
      </c>
      <c r="Q65" s="359">
        <f t="shared" si="61"/>
        <v>0</v>
      </c>
      <c r="R65" s="359">
        <f t="shared" si="62"/>
        <v>0</v>
      </c>
      <c r="S65" s="359">
        <f t="shared" si="63"/>
        <v>0</v>
      </c>
      <c r="T65" s="359">
        <f t="shared" si="64"/>
        <v>0</v>
      </c>
      <c r="U65" s="359">
        <f t="shared" si="65"/>
        <v>0</v>
      </c>
      <c r="V65" s="359">
        <f t="shared" si="66"/>
        <v>0</v>
      </c>
      <c r="W65" s="359">
        <f t="shared" si="67"/>
        <v>0</v>
      </c>
      <c r="X65" s="359">
        <f t="shared" si="68"/>
        <v>0</v>
      </c>
      <c r="Y65" s="359">
        <f t="shared" si="69"/>
        <v>0</v>
      </c>
      <c r="Z65" s="359">
        <f t="shared" si="70"/>
        <v>0</v>
      </c>
      <c r="AA65" s="359">
        <f t="shared" si="71"/>
        <v>0</v>
      </c>
      <c r="AB65" s="359">
        <f t="shared" si="72"/>
        <v>0</v>
      </c>
      <c r="AC65" s="359">
        <f t="shared" si="73"/>
        <v>0</v>
      </c>
      <c r="AD65" s="359">
        <f t="shared" si="74"/>
        <v>0.8085</v>
      </c>
      <c r="AE65" s="359">
        <f t="shared" si="75"/>
        <v>0</v>
      </c>
      <c r="AF65" s="359">
        <f t="shared" si="76"/>
        <v>6.9000000000000006E-2</v>
      </c>
      <c r="AG65" s="359">
        <f t="shared" si="77"/>
        <v>0</v>
      </c>
      <c r="AH65" s="359">
        <f t="shared" si="78"/>
        <v>0</v>
      </c>
      <c r="AI65" s="359">
        <f t="shared" si="79"/>
        <v>0</v>
      </c>
      <c r="AJ65" s="359">
        <f t="shared" si="80"/>
        <v>0</v>
      </c>
      <c r="AK65" s="359">
        <f t="shared" si="81"/>
        <v>0</v>
      </c>
      <c r="AL65" s="359">
        <f t="shared" si="82"/>
        <v>10.635</v>
      </c>
      <c r="AM65" s="359">
        <f t="shared" si="83"/>
        <v>0</v>
      </c>
      <c r="AN65" s="359">
        <f t="shared" si="84"/>
        <v>0</v>
      </c>
      <c r="AO65" s="359">
        <f t="shared" si="85"/>
        <v>0.113</v>
      </c>
      <c r="AP65" s="359">
        <f t="shared" si="86"/>
        <v>0</v>
      </c>
      <c r="AQ65" s="359">
        <f t="shared" si="87"/>
        <v>0</v>
      </c>
      <c r="AR65" s="359">
        <f t="shared" si="88"/>
        <v>2.556</v>
      </c>
      <c r="AS65" s="359">
        <f t="shared" si="89"/>
        <v>0</v>
      </c>
      <c r="AT65" s="359">
        <f t="shared" si="47"/>
        <v>0</v>
      </c>
      <c r="AU65" s="359">
        <f t="shared" si="48"/>
        <v>0</v>
      </c>
      <c r="AV65" s="359">
        <f t="shared" si="49"/>
        <v>0</v>
      </c>
      <c r="AW65" s="76"/>
      <c r="AX65" s="211">
        <v>57</v>
      </c>
      <c r="AY65" s="260">
        <v>7</v>
      </c>
      <c r="AZ65" s="260">
        <v>0</v>
      </c>
      <c r="BA65" s="260">
        <v>0</v>
      </c>
      <c r="BB65" s="260">
        <v>0</v>
      </c>
      <c r="BC65" s="260">
        <v>0</v>
      </c>
      <c r="BD65" s="260">
        <v>0</v>
      </c>
      <c r="BE65" s="260">
        <v>0</v>
      </c>
      <c r="BF65" s="260">
        <v>0</v>
      </c>
      <c r="BG65" s="260">
        <v>0</v>
      </c>
      <c r="BH65" s="260">
        <v>0</v>
      </c>
      <c r="BI65" s="260">
        <v>0</v>
      </c>
      <c r="BJ65" s="260">
        <v>0</v>
      </c>
      <c r="BK65" s="260">
        <v>0</v>
      </c>
      <c r="BL65" s="260">
        <v>0</v>
      </c>
      <c r="BM65" s="260">
        <v>0</v>
      </c>
      <c r="BN65" s="260">
        <v>0</v>
      </c>
      <c r="BO65" s="260">
        <v>0</v>
      </c>
      <c r="BP65" s="260">
        <v>0</v>
      </c>
      <c r="BQ65" s="260">
        <v>0</v>
      </c>
      <c r="BR65" s="260">
        <v>0</v>
      </c>
      <c r="BS65" s="260">
        <v>0</v>
      </c>
      <c r="BT65" s="260">
        <v>0</v>
      </c>
      <c r="BU65" s="260">
        <v>0</v>
      </c>
      <c r="BV65" s="260">
        <v>0</v>
      </c>
      <c r="BW65" s="260">
        <v>0</v>
      </c>
      <c r="BX65" s="260">
        <v>808.5</v>
      </c>
      <c r="BY65" s="260">
        <v>0</v>
      </c>
      <c r="BZ65" s="260">
        <v>69</v>
      </c>
      <c r="CA65" s="260">
        <v>0</v>
      </c>
      <c r="CB65" s="260">
        <v>0</v>
      </c>
      <c r="CC65" s="260">
        <v>0</v>
      </c>
      <c r="CD65" s="260">
        <v>0</v>
      </c>
      <c r="CE65" s="260">
        <v>0</v>
      </c>
      <c r="CF65" s="260">
        <v>10635</v>
      </c>
      <c r="CG65" s="260">
        <v>0</v>
      </c>
      <c r="CH65" s="260">
        <v>0</v>
      </c>
      <c r="CI65" s="260">
        <v>113</v>
      </c>
      <c r="CJ65" s="260">
        <v>0</v>
      </c>
      <c r="CK65" s="260">
        <v>0</v>
      </c>
      <c r="CL65" s="260">
        <v>2556</v>
      </c>
      <c r="CM65" s="260">
        <v>0</v>
      </c>
      <c r="CN65" s="42">
        <v>0</v>
      </c>
      <c r="CO65" s="42">
        <v>0</v>
      </c>
      <c r="CP65" s="42">
        <v>0</v>
      </c>
      <c r="CR65" s="13">
        <v>57</v>
      </c>
      <c r="CS65" s="13" t="str">
        <f t="shared" si="1"/>
        <v>Abborre</v>
      </c>
      <c r="CT65" s="13" t="str">
        <f t="shared" si="2"/>
        <v/>
      </c>
      <c r="CU65" s="13" t="str">
        <f t="shared" si="3"/>
        <v/>
      </c>
      <c r="CV65" s="13" t="str">
        <f t="shared" si="4"/>
        <v/>
      </c>
      <c r="CW65" s="13" t="str">
        <f t="shared" si="5"/>
        <v/>
      </c>
      <c r="CX65" s="13" t="str">
        <f t="shared" si="6"/>
        <v/>
      </c>
      <c r="CY65" s="13" t="str">
        <f t="shared" si="7"/>
        <v/>
      </c>
      <c r="CZ65" s="13" t="str">
        <f t="shared" si="8"/>
        <v/>
      </c>
      <c r="DA65" s="13" t="str">
        <f t="shared" si="9"/>
        <v/>
      </c>
      <c r="DB65" s="13" t="str">
        <f t="shared" si="10"/>
        <v/>
      </c>
      <c r="DC65" s="13" t="str">
        <f t="shared" si="11"/>
        <v/>
      </c>
      <c r="DD65" s="13" t="str">
        <f t="shared" si="12"/>
        <v/>
      </c>
      <c r="DE65" s="13" t="str">
        <f t="shared" si="13"/>
        <v/>
      </c>
      <c r="DF65" s="13" t="str">
        <f t="shared" si="14"/>
        <v/>
      </c>
      <c r="DG65" s="13" t="str">
        <f t="shared" si="15"/>
        <v/>
      </c>
      <c r="DH65" s="13" t="str">
        <f t="shared" si="16"/>
        <v/>
      </c>
      <c r="DI65" s="13" t="str">
        <f t="shared" si="17"/>
        <v/>
      </c>
      <c r="DJ65" s="13" t="str">
        <f t="shared" si="18"/>
        <v/>
      </c>
      <c r="DK65" s="13" t="str">
        <f t="shared" si="19"/>
        <v/>
      </c>
      <c r="DL65" s="13" t="str">
        <f t="shared" si="20"/>
        <v/>
      </c>
      <c r="DM65" s="13" t="str">
        <f t="shared" si="21"/>
        <v/>
      </c>
      <c r="DN65" s="13" t="str">
        <f t="shared" si="22"/>
        <v/>
      </c>
      <c r="DO65" s="13" t="str">
        <f t="shared" si="23"/>
        <v/>
      </c>
      <c r="DP65" s="13" t="str">
        <f t="shared" si="24"/>
        <v/>
      </c>
      <c r="DQ65" s="13" t="str">
        <f t="shared" si="25"/>
        <v/>
      </c>
      <c r="DR65" s="13" t="str">
        <f t="shared" si="26"/>
        <v>Piggvar</v>
      </c>
      <c r="DS65" s="13" t="str">
        <f t="shared" si="27"/>
        <v/>
      </c>
      <c r="DT65" s="13" t="str">
        <f t="shared" si="28"/>
        <v>Rodspotta</v>
      </c>
      <c r="DU65" s="13" t="str">
        <f t="shared" si="29"/>
        <v/>
      </c>
      <c r="DV65" s="13" t="str">
        <f t="shared" si="30"/>
        <v/>
      </c>
      <c r="DW65" s="13" t="str">
        <f t="shared" si="31"/>
        <v/>
      </c>
      <c r="DX65" s="13" t="str">
        <f t="shared" si="32"/>
        <v/>
      </c>
      <c r="DY65" s="13" t="str">
        <f t="shared" si="33"/>
        <v/>
      </c>
      <c r="DZ65" s="13" t="str">
        <f t="shared" si="34"/>
        <v>Sjurygg</v>
      </c>
      <c r="EA65" s="13" t="str">
        <f t="shared" si="35"/>
        <v/>
      </c>
      <c r="EB65" s="13" t="str">
        <f t="shared" si="36"/>
        <v/>
      </c>
      <c r="EC65" s="13" t="str">
        <f t="shared" si="37"/>
        <v>Skrubbskadda</v>
      </c>
      <c r="ED65" s="13" t="str">
        <f t="shared" si="38"/>
        <v/>
      </c>
      <c r="EE65" s="13" t="str">
        <f t="shared" si="39"/>
        <v/>
      </c>
      <c r="EF65" s="13" t="str">
        <f t="shared" si="40"/>
        <v>Torsk</v>
      </c>
      <c r="EG65" s="13" t="str">
        <f t="shared" si="41"/>
        <v/>
      </c>
      <c r="EH65" s="13" t="str">
        <f t="shared" si="42"/>
        <v/>
      </c>
      <c r="EI65" s="13" t="str">
        <f t="shared" si="43"/>
        <v/>
      </c>
      <c r="EJ65" s="13" t="str">
        <f t="shared" si="44"/>
        <v/>
      </c>
      <c r="EK65" s="13"/>
      <c r="EL65" s="82" t="str">
        <f t="shared" si="46"/>
        <v>AbborrePiggvarRodspottaSjuryggSkrubbskaddaTorsk</v>
      </c>
    </row>
    <row r="66" spans="1:142" x14ac:dyDescent="0.25">
      <c r="A66" s="267" t="s">
        <v>623</v>
      </c>
      <c r="B66" s="267" t="s">
        <v>518</v>
      </c>
      <c r="C66" s="301" t="s">
        <v>615</v>
      </c>
      <c r="D66" s="211">
        <v>58</v>
      </c>
      <c r="E66" s="359">
        <f t="shared" si="45"/>
        <v>0</v>
      </c>
      <c r="F66" s="359">
        <f t="shared" si="50"/>
        <v>0</v>
      </c>
      <c r="G66" s="359">
        <f t="shared" si="51"/>
        <v>0</v>
      </c>
      <c r="H66" s="359">
        <f t="shared" si="52"/>
        <v>0</v>
      </c>
      <c r="I66" s="359">
        <f t="shared" si="53"/>
        <v>0</v>
      </c>
      <c r="J66" s="359">
        <f t="shared" si="54"/>
        <v>0</v>
      </c>
      <c r="K66" s="359">
        <f t="shared" si="55"/>
        <v>0</v>
      </c>
      <c r="L66" s="359">
        <f t="shared" si="56"/>
        <v>0</v>
      </c>
      <c r="M66" s="359">
        <f t="shared" si="57"/>
        <v>0</v>
      </c>
      <c r="N66" s="359">
        <f t="shared" si="58"/>
        <v>0</v>
      </c>
      <c r="O66" s="359">
        <f t="shared" si="59"/>
        <v>0</v>
      </c>
      <c r="P66" s="359">
        <f t="shared" si="60"/>
        <v>0</v>
      </c>
      <c r="Q66" s="359">
        <f t="shared" si="61"/>
        <v>0</v>
      </c>
      <c r="R66" s="359">
        <f t="shared" si="62"/>
        <v>0</v>
      </c>
      <c r="S66" s="359">
        <f t="shared" si="63"/>
        <v>0</v>
      </c>
      <c r="T66" s="359">
        <f t="shared" si="64"/>
        <v>0</v>
      </c>
      <c r="U66" s="359">
        <f t="shared" si="65"/>
        <v>0</v>
      </c>
      <c r="V66" s="359">
        <f t="shared" si="66"/>
        <v>0</v>
      </c>
      <c r="W66" s="359">
        <f t="shared" si="67"/>
        <v>0</v>
      </c>
      <c r="X66" s="359">
        <f t="shared" si="68"/>
        <v>0</v>
      </c>
      <c r="Y66" s="359">
        <f t="shared" si="69"/>
        <v>0</v>
      </c>
      <c r="Z66" s="359">
        <f t="shared" si="70"/>
        <v>0</v>
      </c>
      <c r="AA66" s="359">
        <f t="shared" si="71"/>
        <v>0</v>
      </c>
      <c r="AB66" s="359">
        <f t="shared" si="72"/>
        <v>0</v>
      </c>
      <c r="AC66" s="359">
        <f t="shared" si="73"/>
        <v>0</v>
      </c>
      <c r="AD66" s="359">
        <f t="shared" si="74"/>
        <v>0</v>
      </c>
      <c r="AE66" s="359">
        <f t="shared" si="75"/>
        <v>0</v>
      </c>
      <c r="AF66" s="359">
        <f t="shared" si="76"/>
        <v>0</v>
      </c>
      <c r="AG66" s="359">
        <f t="shared" si="77"/>
        <v>0</v>
      </c>
      <c r="AH66" s="359">
        <f t="shared" si="78"/>
        <v>0</v>
      </c>
      <c r="AI66" s="359">
        <f t="shared" si="79"/>
        <v>0</v>
      </c>
      <c r="AJ66" s="359">
        <f t="shared" si="80"/>
        <v>0</v>
      </c>
      <c r="AK66" s="359">
        <f t="shared" si="81"/>
        <v>0</v>
      </c>
      <c r="AL66" s="359">
        <f t="shared" si="82"/>
        <v>0</v>
      </c>
      <c r="AM66" s="359">
        <f t="shared" si="83"/>
        <v>0</v>
      </c>
      <c r="AN66" s="359">
        <f t="shared" si="84"/>
        <v>0</v>
      </c>
      <c r="AO66" s="359">
        <f t="shared" si="85"/>
        <v>0</v>
      </c>
      <c r="AP66" s="359">
        <f t="shared" si="86"/>
        <v>0</v>
      </c>
      <c r="AQ66" s="359">
        <f t="shared" si="87"/>
        <v>0</v>
      </c>
      <c r="AR66" s="359">
        <f t="shared" si="88"/>
        <v>13.568</v>
      </c>
      <c r="AS66" s="359">
        <f t="shared" si="89"/>
        <v>0</v>
      </c>
      <c r="AT66" s="359">
        <f t="shared" si="47"/>
        <v>0</v>
      </c>
      <c r="AU66" s="359">
        <f t="shared" si="48"/>
        <v>0</v>
      </c>
      <c r="AV66" s="359">
        <f t="shared" si="49"/>
        <v>0</v>
      </c>
      <c r="AW66" s="76"/>
      <c r="AX66" s="211">
        <v>58</v>
      </c>
      <c r="AY66" s="260">
        <v>0</v>
      </c>
      <c r="AZ66" s="260">
        <v>0</v>
      </c>
      <c r="BA66" s="260">
        <v>0</v>
      </c>
      <c r="BB66" s="260">
        <v>0</v>
      </c>
      <c r="BC66" s="260">
        <v>0</v>
      </c>
      <c r="BD66" s="260">
        <v>0</v>
      </c>
      <c r="BE66" s="260">
        <v>0</v>
      </c>
      <c r="BF66" s="260">
        <v>0</v>
      </c>
      <c r="BG66" s="260">
        <v>0</v>
      </c>
      <c r="BH66" s="260">
        <v>0</v>
      </c>
      <c r="BI66" s="260">
        <v>0</v>
      </c>
      <c r="BJ66" s="260">
        <v>0</v>
      </c>
      <c r="BK66" s="260">
        <v>0</v>
      </c>
      <c r="BL66" s="260">
        <v>0</v>
      </c>
      <c r="BM66" s="260">
        <v>0</v>
      </c>
      <c r="BN66" s="260">
        <v>0</v>
      </c>
      <c r="BO66" s="260">
        <v>0</v>
      </c>
      <c r="BP66" s="260">
        <v>0</v>
      </c>
      <c r="BQ66" s="260">
        <v>0</v>
      </c>
      <c r="BR66" s="260">
        <v>0</v>
      </c>
      <c r="BS66" s="260">
        <v>0</v>
      </c>
      <c r="BT66" s="260">
        <v>0</v>
      </c>
      <c r="BU66" s="260">
        <v>0</v>
      </c>
      <c r="BV66" s="260">
        <v>0</v>
      </c>
      <c r="BW66" s="260">
        <v>0</v>
      </c>
      <c r="BX66" s="260">
        <v>0</v>
      </c>
      <c r="BY66" s="260">
        <v>0</v>
      </c>
      <c r="BZ66" s="260">
        <v>0</v>
      </c>
      <c r="CA66" s="260">
        <v>0</v>
      </c>
      <c r="CB66" s="260">
        <v>0</v>
      </c>
      <c r="CC66" s="260">
        <v>0</v>
      </c>
      <c r="CD66" s="260">
        <v>0</v>
      </c>
      <c r="CE66" s="260">
        <v>0</v>
      </c>
      <c r="CF66" s="260">
        <v>0</v>
      </c>
      <c r="CG66" s="260">
        <v>0</v>
      </c>
      <c r="CH66" s="260">
        <v>0</v>
      </c>
      <c r="CI66" s="260">
        <v>0</v>
      </c>
      <c r="CJ66" s="260">
        <v>0</v>
      </c>
      <c r="CK66" s="260">
        <v>0</v>
      </c>
      <c r="CL66" s="260">
        <v>13568</v>
      </c>
      <c r="CM66" s="260">
        <v>0</v>
      </c>
      <c r="CN66" s="42">
        <v>0</v>
      </c>
      <c r="CO66" s="42">
        <v>0</v>
      </c>
      <c r="CP66" s="42">
        <v>0</v>
      </c>
      <c r="CR66" s="13">
        <v>58</v>
      </c>
      <c r="CS66" s="13" t="str">
        <f t="shared" si="1"/>
        <v/>
      </c>
      <c r="CT66" s="13" t="str">
        <f t="shared" si="2"/>
        <v/>
      </c>
      <c r="CU66" s="13" t="str">
        <f t="shared" si="3"/>
        <v/>
      </c>
      <c r="CV66" s="13" t="str">
        <f t="shared" si="4"/>
        <v/>
      </c>
      <c r="CW66" s="13" t="str">
        <f t="shared" si="5"/>
        <v/>
      </c>
      <c r="CX66" s="13" t="str">
        <f t="shared" si="6"/>
        <v/>
      </c>
      <c r="CY66" s="13" t="str">
        <f t="shared" si="7"/>
        <v/>
      </c>
      <c r="CZ66" s="13" t="str">
        <f t="shared" si="8"/>
        <v/>
      </c>
      <c r="DA66" s="13" t="str">
        <f t="shared" si="9"/>
        <v/>
      </c>
      <c r="DB66" s="13" t="str">
        <f t="shared" si="10"/>
        <v/>
      </c>
      <c r="DC66" s="13" t="str">
        <f t="shared" si="11"/>
        <v/>
      </c>
      <c r="DD66" s="13" t="str">
        <f t="shared" si="12"/>
        <v/>
      </c>
      <c r="DE66" s="13" t="str">
        <f t="shared" si="13"/>
        <v/>
      </c>
      <c r="DF66" s="13" t="str">
        <f t="shared" si="14"/>
        <v/>
      </c>
      <c r="DG66" s="13" t="str">
        <f t="shared" si="15"/>
        <v/>
      </c>
      <c r="DH66" s="13" t="str">
        <f t="shared" si="16"/>
        <v/>
      </c>
      <c r="DI66" s="13" t="str">
        <f t="shared" si="17"/>
        <v/>
      </c>
      <c r="DJ66" s="13" t="str">
        <f t="shared" si="18"/>
        <v/>
      </c>
      <c r="DK66" s="13" t="str">
        <f t="shared" si="19"/>
        <v/>
      </c>
      <c r="DL66" s="13" t="str">
        <f t="shared" si="20"/>
        <v/>
      </c>
      <c r="DM66" s="13" t="str">
        <f t="shared" si="21"/>
        <v/>
      </c>
      <c r="DN66" s="13" t="str">
        <f t="shared" si="22"/>
        <v/>
      </c>
      <c r="DO66" s="13" t="str">
        <f t="shared" si="23"/>
        <v/>
      </c>
      <c r="DP66" s="13" t="str">
        <f t="shared" si="24"/>
        <v/>
      </c>
      <c r="DQ66" s="13" t="str">
        <f t="shared" si="25"/>
        <v/>
      </c>
      <c r="DR66" s="13" t="str">
        <f t="shared" si="26"/>
        <v/>
      </c>
      <c r="DS66" s="13" t="str">
        <f t="shared" si="27"/>
        <v/>
      </c>
      <c r="DT66" s="13" t="str">
        <f t="shared" si="28"/>
        <v/>
      </c>
      <c r="DU66" s="13" t="str">
        <f t="shared" si="29"/>
        <v/>
      </c>
      <c r="DV66" s="13" t="str">
        <f t="shared" si="30"/>
        <v/>
      </c>
      <c r="DW66" s="13" t="str">
        <f t="shared" si="31"/>
        <v/>
      </c>
      <c r="DX66" s="13" t="str">
        <f t="shared" si="32"/>
        <v/>
      </c>
      <c r="DY66" s="13" t="str">
        <f t="shared" si="33"/>
        <v/>
      </c>
      <c r="DZ66" s="13" t="str">
        <f t="shared" si="34"/>
        <v/>
      </c>
      <c r="EA66" s="13" t="str">
        <f t="shared" si="35"/>
        <v/>
      </c>
      <c r="EB66" s="13" t="str">
        <f t="shared" si="36"/>
        <v/>
      </c>
      <c r="EC66" s="13" t="str">
        <f t="shared" si="37"/>
        <v/>
      </c>
      <c r="ED66" s="13" t="str">
        <f t="shared" si="38"/>
        <v/>
      </c>
      <c r="EE66" s="13" t="str">
        <f t="shared" si="39"/>
        <v/>
      </c>
      <c r="EF66" s="13" t="str">
        <f t="shared" si="40"/>
        <v>Torsk</v>
      </c>
      <c r="EG66" s="13" t="str">
        <f t="shared" si="41"/>
        <v/>
      </c>
      <c r="EH66" s="13" t="str">
        <f t="shared" si="42"/>
        <v/>
      </c>
      <c r="EI66" s="13" t="str">
        <f t="shared" si="43"/>
        <v/>
      </c>
      <c r="EJ66" s="13" t="str">
        <f t="shared" si="44"/>
        <v/>
      </c>
      <c r="EK66" s="13"/>
      <c r="EL66" s="82" t="str">
        <f t="shared" si="46"/>
        <v>Torsk</v>
      </c>
    </row>
    <row r="67" spans="1:142" x14ac:dyDescent="0.25">
      <c r="A67" s="267" t="s">
        <v>623</v>
      </c>
      <c r="B67" s="267" t="s">
        <v>522</v>
      </c>
      <c r="C67" s="301" t="s">
        <v>615</v>
      </c>
      <c r="D67" s="211">
        <v>59</v>
      </c>
      <c r="E67" s="359">
        <f t="shared" si="45"/>
        <v>0</v>
      </c>
      <c r="F67" s="359">
        <f t="shared" si="50"/>
        <v>0</v>
      </c>
      <c r="G67" s="359">
        <f t="shared" si="51"/>
        <v>0</v>
      </c>
      <c r="H67" s="359">
        <f t="shared" si="52"/>
        <v>0</v>
      </c>
      <c r="I67" s="359">
        <f t="shared" si="53"/>
        <v>0</v>
      </c>
      <c r="J67" s="359">
        <f t="shared" si="54"/>
        <v>0</v>
      </c>
      <c r="K67" s="359">
        <f t="shared" si="55"/>
        <v>0</v>
      </c>
      <c r="L67" s="359">
        <f t="shared" si="56"/>
        <v>0</v>
      </c>
      <c r="M67" s="359">
        <f t="shared" si="57"/>
        <v>0</v>
      </c>
      <c r="N67" s="359">
        <f t="shared" si="58"/>
        <v>0</v>
      </c>
      <c r="O67" s="359">
        <f t="shared" si="59"/>
        <v>0</v>
      </c>
      <c r="P67" s="359">
        <f t="shared" si="60"/>
        <v>0</v>
      </c>
      <c r="Q67" s="359">
        <f t="shared" si="61"/>
        <v>0</v>
      </c>
      <c r="R67" s="359">
        <f t="shared" si="62"/>
        <v>0</v>
      </c>
      <c r="S67" s="359">
        <f t="shared" si="63"/>
        <v>0</v>
      </c>
      <c r="T67" s="359">
        <f t="shared" si="64"/>
        <v>0</v>
      </c>
      <c r="U67" s="359">
        <f t="shared" si="65"/>
        <v>0</v>
      </c>
      <c r="V67" s="359">
        <f t="shared" si="66"/>
        <v>0</v>
      </c>
      <c r="W67" s="359">
        <f t="shared" si="67"/>
        <v>0</v>
      </c>
      <c r="X67" s="359">
        <f t="shared" si="68"/>
        <v>0</v>
      </c>
      <c r="Y67" s="359">
        <f t="shared" si="69"/>
        <v>0</v>
      </c>
      <c r="Z67" s="359">
        <f t="shared" si="70"/>
        <v>0</v>
      </c>
      <c r="AA67" s="359">
        <f t="shared" si="71"/>
        <v>0.02</v>
      </c>
      <c r="AB67" s="359">
        <f t="shared" si="72"/>
        <v>0</v>
      </c>
      <c r="AC67" s="359">
        <f t="shared" si="73"/>
        <v>0</v>
      </c>
      <c r="AD67" s="359">
        <f t="shared" si="74"/>
        <v>0</v>
      </c>
      <c r="AE67" s="359">
        <f t="shared" si="75"/>
        <v>0</v>
      </c>
      <c r="AF67" s="359">
        <f t="shared" si="76"/>
        <v>0</v>
      </c>
      <c r="AG67" s="359">
        <f t="shared" si="77"/>
        <v>0</v>
      </c>
      <c r="AH67" s="359">
        <f t="shared" si="78"/>
        <v>0</v>
      </c>
      <c r="AI67" s="359">
        <f t="shared" si="79"/>
        <v>0</v>
      </c>
      <c r="AJ67" s="359">
        <f t="shared" si="80"/>
        <v>0</v>
      </c>
      <c r="AK67" s="359">
        <f t="shared" si="81"/>
        <v>142.02500000000001</v>
      </c>
      <c r="AL67" s="359">
        <f t="shared" si="82"/>
        <v>0</v>
      </c>
      <c r="AM67" s="359">
        <f t="shared" si="83"/>
        <v>0</v>
      </c>
      <c r="AN67" s="359">
        <f t="shared" si="84"/>
        <v>0</v>
      </c>
      <c r="AO67" s="359">
        <f t="shared" si="85"/>
        <v>0</v>
      </c>
      <c r="AP67" s="359">
        <f t="shared" si="86"/>
        <v>0</v>
      </c>
      <c r="AQ67" s="359">
        <f t="shared" si="87"/>
        <v>0</v>
      </c>
      <c r="AR67" s="359">
        <f t="shared" si="88"/>
        <v>0.82</v>
      </c>
      <c r="AS67" s="359">
        <f t="shared" si="89"/>
        <v>1.7999999999999999E-2</v>
      </c>
      <c r="AT67" s="359">
        <f t="shared" si="47"/>
        <v>0</v>
      </c>
      <c r="AU67" s="359">
        <f t="shared" si="48"/>
        <v>0</v>
      </c>
      <c r="AV67" s="359">
        <f t="shared" si="49"/>
        <v>0</v>
      </c>
      <c r="AW67" s="76"/>
      <c r="AX67" s="211">
        <v>59</v>
      </c>
      <c r="AY67" s="260">
        <v>0</v>
      </c>
      <c r="AZ67" s="260">
        <v>0</v>
      </c>
      <c r="BA67" s="260">
        <v>0</v>
      </c>
      <c r="BB67" s="260">
        <v>0</v>
      </c>
      <c r="BC67" s="260">
        <v>0</v>
      </c>
      <c r="BD67" s="260">
        <v>0</v>
      </c>
      <c r="BE67" s="260">
        <v>0</v>
      </c>
      <c r="BF67" s="260">
        <v>0</v>
      </c>
      <c r="BG67" s="260">
        <v>0</v>
      </c>
      <c r="BH67" s="260">
        <v>0</v>
      </c>
      <c r="BI67" s="260">
        <v>0</v>
      </c>
      <c r="BJ67" s="260">
        <v>0</v>
      </c>
      <c r="BK67" s="260">
        <v>0</v>
      </c>
      <c r="BL67" s="260">
        <v>0</v>
      </c>
      <c r="BM67" s="260">
        <v>0</v>
      </c>
      <c r="BN67" s="260">
        <v>0</v>
      </c>
      <c r="BO67" s="260">
        <v>0</v>
      </c>
      <c r="BP67" s="260">
        <v>0</v>
      </c>
      <c r="BQ67" s="260">
        <v>0</v>
      </c>
      <c r="BR67" s="260">
        <v>0</v>
      </c>
      <c r="BS67" s="260">
        <v>0</v>
      </c>
      <c r="BT67" s="260">
        <v>0</v>
      </c>
      <c r="BU67" s="260">
        <v>20</v>
      </c>
      <c r="BV67" s="260">
        <v>0</v>
      </c>
      <c r="BW67" s="260">
        <v>0</v>
      </c>
      <c r="BX67" s="260">
        <v>0</v>
      </c>
      <c r="BY67" s="260">
        <v>0</v>
      </c>
      <c r="BZ67" s="260">
        <v>0</v>
      </c>
      <c r="CA67" s="260">
        <v>0</v>
      </c>
      <c r="CB67" s="260">
        <v>0</v>
      </c>
      <c r="CC67" s="260">
        <v>0</v>
      </c>
      <c r="CD67" s="260">
        <v>0</v>
      </c>
      <c r="CE67" s="260">
        <v>142025</v>
      </c>
      <c r="CF67" s="260">
        <v>0</v>
      </c>
      <c r="CG67" s="260">
        <v>0</v>
      </c>
      <c r="CH67" s="260">
        <v>0</v>
      </c>
      <c r="CI67" s="260">
        <v>0</v>
      </c>
      <c r="CJ67" s="260">
        <v>0</v>
      </c>
      <c r="CK67" s="260">
        <v>0</v>
      </c>
      <c r="CL67" s="260">
        <v>820</v>
      </c>
      <c r="CM67" s="260">
        <v>18</v>
      </c>
      <c r="CN67" s="42">
        <v>0</v>
      </c>
      <c r="CO67" s="42">
        <v>0</v>
      </c>
      <c r="CP67" s="42">
        <v>0</v>
      </c>
      <c r="CR67" s="13">
        <v>59</v>
      </c>
      <c r="CS67" s="13" t="str">
        <f t="shared" si="1"/>
        <v/>
      </c>
      <c r="CT67" s="13" t="str">
        <f t="shared" si="2"/>
        <v/>
      </c>
      <c r="CU67" s="13" t="str">
        <f t="shared" si="3"/>
        <v/>
      </c>
      <c r="CV67" s="13" t="str">
        <f t="shared" si="4"/>
        <v/>
      </c>
      <c r="CW67" s="13" t="str">
        <f t="shared" si="5"/>
        <v/>
      </c>
      <c r="CX67" s="13" t="str">
        <f t="shared" si="6"/>
        <v/>
      </c>
      <c r="CY67" s="13" t="str">
        <f t="shared" si="7"/>
        <v/>
      </c>
      <c r="CZ67" s="13" t="str">
        <f t="shared" si="8"/>
        <v/>
      </c>
      <c r="DA67" s="13" t="str">
        <f t="shared" si="9"/>
        <v/>
      </c>
      <c r="DB67" s="13" t="str">
        <f t="shared" si="10"/>
        <v/>
      </c>
      <c r="DC67" s="13" t="str">
        <f t="shared" si="11"/>
        <v/>
      </c>
      <c r="DD67" s="13" t="str">
        <f t="shared" si="12"/>
        <v/>
      </c>
      <c r="DE67" s="13" t="str">
        <f t="shared" si="13"/>
        <v/>
      </c>
      <c r="DF67" s="13" t="str">
        <f t="shared" si="14"/>
        <v/>
      </c>
      <c r="DG67" s="13" t="str">
        <f t="shared" si="15"/>
        <v/>
      </c>
      <c r="DH67" s="13" t="str">
        <f t="shared" si="16"/>
        <v/>
      </c>
      <c r="DI67" s="13" t="str">
        <f t="shared" si="17"/>
        <v/>
      </c>
      <c r="DJ67" s="13" t="str">
        <f t="shared" si="18"/>
        <v/>
      </c>
      <c r="DK67" s="13" t="str">
        <f t="shared" si="19"/>
        <v/>
      </c>
      <c r="DL67" s="13" t="str">
        <f t="shared" si="20"/>
        <v/>
      </c>
      <c r="DM67" s="13" t="str">
        <f t="shared" si="21"/>
        <v/>
      </c>
      <c r="DN67" s="13" t="str">
        <f t="shared" si="22"/>
        <v/>
      </c>
      <c r="DO67" s="13" t="str">
        <f t="shared" si="23"/>
        <v>Makrill</v>
      </c>
      <c r="DP67" s="13" t="str">
        <f t="shared" si="24"/>
        <v/>
      </c>
      <c r="DQ67" s="13" t="str">
        <f t="shared" si="25"/>
        <v/>
      </c>
      <c r="DR67" s="13" t="str">
        <f t="shared" si="26"/>
        <v/>
      </c>
      <c r="DS67" s="13" t="str">
        <f t="shared" si="27"/>
        <v/>
      </c>
      <c r="DT67" s="13" t="str">
        <f t="shared" si="28"/>
        <v/>
      </c>
      <c r="DU67" s="13" t="str">
        <f t="shared" si="29"/>
        <v/>
      </c>
      <c r="DV67" s="13" t="str">
        <f t="shared" si="30"/>
        <v/>
      </c>
      <c r="DW67" s="13" t="str">
        <f t="shared" si="31"/>
        <v/>
      </c>
      <c r="DX67" s="13" t="str">
        <f t="shared" si="32"/>
        <v/>
      </c>
      <c r="DY67" s="13" t="str">
        <f t="shared" si="33"/>
        <v>Sill</v>
      </c>
      <c r="DZ67" s="13" t="str">
        <f t="shared" si="34"/>
        <v/>
      </c>
      <c r="EA67" s="13" t="str">
        <f t="shared" si="35"/>
        <v/>
      </c>
      <c r="EB67" s="13" t="str">
        <f t="shared" si="36"/>
        <v/>
      </c>
      <c r="EC67" s="13" t="str">
        <f t="shared" si="37"/>
        <v/>
      </c>
      <c r="ED67" s="13" t="str">
        <f t="shared" si="38"/>
        <v/>
      </c>
      <c r="EE67" s="13" t="str">
        <f t="shared" si="39"/>
        <v/>
      </c>
      <c r="EF67" s="13" t="str">
        <f t="shared" si="40"/>
        <v>Torsk</v>
      </c>
      <c r="EG67" s="13" t="str">
        <f t="shared" si="41"/>
        <v>Vitling</v>
      </c>
      <c r="EH67" s="13" t="str">
        <f t="shared" si="42"/>
        <v/>
      </c>
      <c r="EI67" s="13" t="str">
        <f t="shared" si="43"/>
        <v/>
      </c>
      <c r="EJ67" s="13" t="str">
        <f t="shared" si="44"/>
        <v/>
      </c>
      <c r="EK67" s="13"/>
      <c r="EL67" s="82" t="str">
        <f t="shared" si="46"/>
        <v>MakrillSillTorskVitling</v>
      </c>
    </row>
    <row r="68" spans="1:142" x14ac:dyDescent="0.25">
      <c r="A68" s="267" t="s">
        <v>623</v>
      </c>
      <c r="B68" s="267" t="s">
        <v>523</v>
      </c>
      <c r="C68" s="301" t="s">
        <v>615</v>
      </c>
      <c r="D68" s="211">
        <v>60</v>
      </c>
      <c r="E68" s="359">
        <f t="shared" si="45"/>
        <v>1E-3</v>
      </c>
      <c r="F68" s="359">
        <f t="shared" si="50"/>
        <v>0</v>
      </c>
      <c r="G68" s="359">
        <f t="shared" si="51"/>
        <v>0</v>
      </c>
      <c r="H68" s="359">
        <f t="shared" si="52"/>
        <v>0</v>
      </c>
      <c r="I68" s="359">
        <f t="shared" si="53"/>
        <v>0</v>
      </c>
      <c r="J68" s="359">
        <f t="shared" si="54"/>
        <v>0</v>
      </c>
      <c r="K68" s="359">
        <f t="shared" si="55"/>
        <v>0</v>
      </c>
      <c r="L68" s="359">
        <f t="shared" si="56"/>
        <v>0</v>
      </c>
      <c r="M68" s="359">
        <f t="shared" si="57"/>
        <v>0</v>
      </c>
      <c r="N68" s="359">
        <f t="shared" si="58"/>
        <v>0</v>
      </c>
      <c r="O68" s="359">
        <f t="shared" si="59"/>
        <v>0</v>
      </c>
      <c r="P68" s="359">
        <f t="shared" si="60"/>
        <v>0</v>
      </c>
      <c r="Q68" s="359">
        <f t="shared" si="61"/>
        <v>0</v>
      </c>
      <c r="R68" s="359">
        <f t="shared" si="62"/>
        <v>0</v>
      </c>
      <c r="S68" s="359">
        <f t="shared" si="63"/>
        <v>0</v>
      </c>
      <c r="T68" s="359">
        <f t="shared" si="64"/>
        <v>0</v>
      </c>
      <c r="U68" s="359">
        <f t="shared" si="65"/>
        <v>0</v>
      </c>
      <c r="V68" s="359">
        <f t="shared" si="66"/>
        <v>0</v>
      </c>
      <c r="W68" s="359">
        <f t="shared" si="67"/>
        <v>0</v>
      </c>
      <c r="X68" s="359">
        <f t="shared" si="68"/>
        <v>0</v>
      </c>
      <c r="Y68" s="359">
        <f t="shared" si="69"/>
        <v>0</v>
      </c>
      <c r="Z68" s="359">
        <f t="shared" si="70"/>
        <v>0</v>
      </c>
      <c r="AA68" s="359">
        <f t="shared" si="71"/>
        <v>0</v>
      </c>
      <c r="AB68" s="359">
        <f t="shared" si="72"/>
        <v>0</v>
      </c>
      <c r="AC68" s="359">
        <f t="shared" si="73"/>
        <v>0</v>
      </c>
      <c r="AD68" s="359">
        <f t="shared" si="74"/>
        <v>0</v>
      </c>
      <c r="AE68" s="359">
        <f t="shared" si="75"/>
        <v>0</v>
      </c>
      <c r="AF68" s="359">
        <f t="shared" si="76"/>
        <v>0.67</v>
      </c>
      <c r="AG68" s="359">
        <f t="shared" si="77"/>
        <v>0</v>
      </c>
      <c r="AH68" s="359">
        <f t="shared" si="78"/>
        <v>0.02</v>
      </c>
      <c r="AI68" s="359">
        <f t="shared" si="79"/>
        <v>0</v>
      </c>
      <c r="AJ68" s="359">
        <f t="shared" si="80"/>
        <v>0</v>
      </c>
      <c r="AK68" s="359">
        <f t="shared" si="81"/>
        <v>0</v>
      </c>
      <c r="AL68" s="359">
        <f t="shared" si="82"/>
        <v>0.28299999999999997</v>
      </c>
      <c r="AM68" s="359">
        <f t="shared" si="83"/>
        <v>0</v>
      </c>
      <c r="AN68" s="359">
        <f t="shared" si="84"/>
        <v>0</v>
      </c>
      <c r="AO68" s="359">
        <f t="shared" si="85"/>
        <v>3.98</v>
      </c>
      <c r="AP68" s="359">
        <f t="shared" si="86"/>
        <v>0</v>
      </c>
      <c r="AQ68" s="359">
        <f t="shared" si="87"/>
        <v>0</v>
      </c>
      <c r="AR68" s="359">
        <f t="shared" si="88"/>
        <v>0.88349999999999995</v>
      </c>
      <c r="AS68" s="359">
        <f t="shared" si="89"/>
        <v>0</v>
      </c>
      <c r="AT68" s="359">
        <f t="shared" si="47"/>
        <v>0</v>
      </c>
      <c r="AU68" s="359">
        <f t="shared" si="48"/>
        <v>0</v>
      </c>
      <c r="AV68" s="359">
        <f t="shared" si="49"/>
        <v>0.01</v>
      </c>
      <c r="AW68" s="76"/>
      <c r="AX68" s="211">
        <v>60</v>
      </c>
      <c r="AY68" s="260">
        <v>1</v>
      </c>
      <c r="AZ68" s="260">
        <v>0</v>
      </c>
      <c r="BA68" s="260">
        <v>0</v>
      </c>
      <c r="BB68" s="260">
        <v>0</v>
      </c>
      <c r="BC68" s="260">
        <v>0</v>
      </c>
      <c r="BD68" s="260">
        <v>0</v>
      </c>
      <c r="BE68" s="260">
        <v>0</v>
      </c>
      <c r="BF68" s="260">
        <v>0</v>
      </c>
      <c r="BG68" s="260">
        <v>0</v>
      </c>
      <c r="BH68" s="260">
        <v>0</v>
      </c>
      <c r="BI68" s="260">
        <v>0</v>
      </c>
      <c r="BJ68" s="260">
        <v>0</v>
      </c>
      <c r="BK68" s="260">
        <v>0</v>
      </c>
      <c r="BL68" s="260">
        <v>0</v>
      </c>
      <c r="BM68" s="260">
        <v>0</v>
      </c>
      <c r="BN68" s="260">
        <v>0</v>
      </c>
      <c r="BO68" s="260">
        <v>0</v>
      </c>
      <c r="BP68" s="260">
        <v>0</v>
      </c>
      <c r="BQ68" s="260">
        <v>0</v>
      </c>
      <c r="BR68" s="260">
        <v>0</v>
      </c>
      <c r="BS68" s="260">
        <v>0</v>
      </c>
      <c r="BT68" s="260">
        <v>0</v>
      </c>
      <c r="BU68" s="260">
        <v>0</v>
      </c>
      <c r="BV68" s="260">
        <v>0</v>
      </c>
      <c r="BW68" s="260">
        <v>0</v>
      </c>
      <c r="BX68" s="260">
        <v>0</v>
      </c>
      <c r="BY68" s="260">
        <v>0</v>
      </c>
      <c r="BZ68" s="260">
        <v>670</v>
      </c>
      <c r="CA68" s="260">
        <v>0</v>
      </c>
      <c r="CB68" s="260">
        <v>20</v>
      </c>
      <c r="CC68" s="260">
        <v>0</v>
      </c>
      <c r="CD68" s="260">
        <v>0</v>
      </c>
      <c r="CE68" s="260">
        <v>0</v>
      </c>
      <c r="CF68" s="260">
        <v>283</v>
      </c>
      <c r="CG68" s="260">
        <v>0</v>
      </c>
      <c r="CH68" s="260">
        <v>0</v>
      </c>
      <c r="CI68" s="260">
        <v>3980</v>
      </c>
      <c r="CJ68" s="260">
        <v>0</v>
      </c>
      <c r="CK68" s="260">
        <v>0</v>
      </c>
      <c r="CL68" s="260">
        <v>883.5</v>
      </c>
      <c r="CM68" s="260">
        <v>0</v>
      </c>
      <c r="CN68" s="42">
        <v>0</v>
      </c>
      <c r="CO68" s="42">
        <v>0</v>
      </c>
      <c r="CP68" s="42">
        <v>10</v>
      </c>
      <c r="CR68" s="13">
        <v>60</v>
      </c>
      <c r="CS68" s="13" t="str">
        <f t="shared" si="1"/>
        <v>Abborre</v>
      </c>
      <c r="CT68" s="13" t="str">
        <f t="shared" si="2"/>
        <v/>
      </c>
      <c r="CU68" s="13" t="str">
        <f t="shared" si="3"/>
        <v/>
      </c>
      <c r="CV68" s="13" t="str">
        <f t="shared" si="4"/>
        <v/>
      </c>
      <c r="CW68" s="13" t="str">
        <f t="shared" si="5"/>
        <v/>
      </c>
      <c r="CX68" s="13" t="str">
        <f t="shared" si="6"/>
        <v/>
      </c>
      <c r="CY68" s="13" t="str">
        <f t="shared" si="7"/>
        <v/>
      </c>
      <c r="CZ68" s="13" t="str">
        <f t="shared" si="8"/>
        <v/>
      </c>
      <c r="DA68" s="13" t="str">
        <f t="shared" si="9"/>
        <v/>
      </c>
      <c r="DB68" s="13" t="str">
        <f t="shared" si="10"/>
        <v/>
      </c>
      <c r="DC68" s="13" t="str">
        <f t="shared" si="11"/>
        <v/>
      </c>
      <c r="DD68" s="13" t="str">
        <f t="shared" si="12"/>
        <v/>
      </c>
      <c r="DE68" s="13" t="str">
        <f t="shared" si="13"/>
        <v/>
      </c>
      <c r="DF68" s="13" t="str">
        <f t="shared" si="14"/>
        <v/>
      </c>
      <c r="DG68" s="13" t="str">
        <f t="shared" si="15"/>
        <v/>
      </c>
      <c r="DH68" s="13" t="str">
        <f t="shared" si="16"/>
        <v/>
      </c>
      <c r="DI68" s="13" t="str">
        <f t="shared" si="17"/>
        <v/>
      </c>
      <c r="DJ68" s="13" t="str">
        <f t="shared" si="18"/>
        <v/>
      </c>
      <c r="DK68" s="13" t="str">
        <f t="shared" si="19"/>
        <v/>
      </c>
      <c r="DL68" s="13" t="str">
        <f t="shared" si="20"/>
        <v/>
      </c>
      <c r="DM68" s="13" t="str">
        <f t="shared" si="21"/>
        <v/>
      </c>
      <c r="DN68" s="13" t="str">
        <f t="shared" si="22"/>
        <v/>
      </c>
      <c r="DO68" s="13" t="str">
        <f t="shared" si="23"/>
        <v/>
      </c>
      <c r="DP68" s="13" t="str">
        <f t="shared" si="24"/>
        <v/>
      </c>
      <c r="DQ68" s="13" t="str">
        <f t="shared" si="25"/>
        <v/>
      </c>
      <c r="DR68" s="13" t="str">
        <f t="shared" si="26"/>
        <v/>
      </c>
      <c r="DS68" s="13" t="str">
        <f t="shared" si="27"/>
        <v/>
      </c>
      <c r="DT68" s="13" t="str">
        <f t="shared" si="28"/>
        <v>Rodspotta</v>
      </c>
      <c r="DU68" s="13" t="str">
        <f t="shared" si="29"/>
        <v/>
      </c>
      <c r="DV68" s="13" t="str">
        <f t="shared" si="30"/>
        <v>Sandskadda</v>
      </c>
      <c r="DW68" s="13" t="str">
        <f t="shared" si="31"/>
        <v/>
      </c>
      <c r="DX68" s="13" t="str">
        <f t="shared" si="32"/>
        <v/>
      </c>
      <c r="DY68" s="13" t="str">
        <f t="shared" si="33"/>
        <v/>
      </c>
      <c r="DZ68" s="13" t="str">
        <f t="shared" si="34"/>
        <v>Sjurygg</v>
      </c>
      <c r="EA68" s="13" t="str">
        <f t="shared" si="35"/>
        <v/>
      </c>
      <c r="EB68" s="13" t="str">
        <f t="shared" si="36"/>
        <v/>
      </c>
      <c r="EC68" s="13" t="str">
        <f t="shared" si="37"/>
        <v>Skrubbskadda</v>
      </c>
      <c r="ED68" s="13" t="str">
        <f t="shared" si="38"/>
        <v/>
      </c>
      <c r="EE68" s="13" t="str">
        <f t="shared" si="39"/>
        <v/>
      </c>
      <c r="EF68" s="13" t="str">
        <f t="shared" si="40"/>
        <v>Torsk</v>
      </c>
      <c r="EG68" s="13" t="str">
        <f t="shared" si="41"/>
        <v/>
      </c>
      <c r="EH68" s="13" t="str">
        <f t="shared" si="42"/>
        <v/>
      </c>
      <c r="EI68" s="13" t="str">
        <f t="shared" si="43"/>
        <v/>
      </c>
      <c r="EJ68" s="13" t="str">
        <f t="shared" si="44"/>
        <v>oring</v>
      </c>
      <c r="EK68" s="13"/>
      <c r="EL68" s="82" t="str">
        <f t="shared" si="46"/>
        <v>AbborreRodspottaSandskaddaSjuryggSkrubbskaddaTorskoring</v>
      </c>
    </row>
    <row r="69" spans="1:142" x14ac:dyDescent="0.25">
      <c r="A69" s="267" t="s">
        <v>623</v>
      </c>
      <c r="B69" s="267" t="s">
        <v>524</v>
      </c>
      <c r="C69" s="301" t="s">
        <v>615</v>
      </c>
      <c r="D69" s="211">
        <v>61</v>
      </c>
      <c r="E69" s="359">
        <f t="shared" si="45"/>
        <v>0</v>
      </c>
      <c r="F69" s="359">
        <f t="shared" si="50"/>
        <v>0</v>
      </c>
      <c r="G69" s="359">
        <f t="shared" si="51"/>
        <v>0</v>
      </c>
      <c r="H69" s="359">
        <f t="shared" si="52"/>
        <v>0</v>
      </c>
      <c r="I69" s="359">
        <f t="shared" si="53"/>
        <v>0</v>
      </c>
      <c r="J69" s="359">
        <f t="shared" si="54"/>
        <v>0</v>
      </c>
      <c r="K69" s="359">
        <f t="shared" si="55"/>
        <v>0</v>
      </c>
      <c r="L69" s="359">
        <f t="shared" si="56"/>
        <v>0</v>
      </c>
      <c r="M69" s="359">
        <f t="shared" si="57"/>
        <v>0</v>
      </c>
      <c r="N69" s="359">
        <f t="shared" si="58"/>
        <v>0</v>
      </c>
      <c r="O69" s="359">
        <f t="shared" si="59"/>
        <v>0</v>
      </c>
      <c r="P69" s="359">
        <f t="shared" si="60"/>
        <v>0</v>
      </c>
      <c r="Q69" s="359">
        <f t="shared" si="61"/>
        <v>0</v>
      </c>
      <c r="R69" s="359">
        <f t="shared" si="62"/>
        <v>0</v>
      </c>
      <c r="S69" s="359">
        <f t="shared" si="63"/>
        <v>0</v>
      </c>
      <c r="T69" s="359">
        <f t="shared" si="64"/>
        <v>0</v>
      </c>
      <c r="U69" s="359">
        <f t="shared" si="65"/>
        <v>0</v>
      </c>
      <c r="V69" s="359">
        <f t="shared" si="66"/>
        <v>0</v>
      </c>
      <c r="W69" s="359">
        <f t="shared" si="67"/>
        <v>0</v>
      </c>
      <c r="X69" s="359">
        <f t="shared" si="68"/>
        <v>0</v>
      </c>
      <c r="Y69" s="359">
        <f t="shared" si="69"/>
        <v>0</v>
      </c>
      <c r="Z69" s="359">
        <f t="shared" si="70"/>
        <v>0</v>
      </c>
      <c r="AA69" s="359">
        <f t="shared" si="71"/>
        <v>0</v>
      </c>
      <c r="AB69" s="359">
        <f t="shared" si="72"/>
        <v>0</v>
      </c>
      <c r="AC69" s="359">
        <f t="shared" si="73"/>
        <v>0</v>
      </c>
      <c r="AD69" s="359">
        <f t="shared" si="74"/>
        <v>0</v>
      </c>
      <c r="AE69" s="359">
        <f t="shared" si="75"/>
        <v>0</v>
      </c>
      <c r="AF69" s="359">
        <f t="shared" si="76"/>
        <v>0</v>
      </c>
      <c r="AG69" s="359">
        <f t="shared" si="77"/>
        <v>0</v>
      </c>
      <c r="AH69" s="359">
        <f t="shared" si="78"/>
        <v>0</v>
      </c>
      <c r="AI69" s="359">
        <f t="shared" si="79"/>
        <v>0</v>
      </c>
      <c r="AJ69" s="359">
        <f t="shared" si="80"/>
        <v>0</v>
      </c>
      <c r="AK69" s="359">
        <f t="shared" si="81"/>
        <v>0</v>
      </c>
      <c r="AL69" s="359">
        <f t="shared" si="82"/>
        <v>0</v>
      </c>
      <c r="AM69" s="359">
        <f t="shared" si="83"/>
        <v>0</v>
      </c>
      <c r="AN69" s="359">
        <f t="shared" si="84"/>
        <v>0</v>
      </c>
      <c r="AO69" s="359">
        <f t="shared" si="85"/>
        <v>2.7E-2</v>
      </c>
      <c r="AP69" s="359">
        <f t="shared" si="86"/>
        <v>0</v>
      </c>
      <c r="AQ69" s="359">
        <f t="shared" si="87"/>
        <v>0</v>
      </c>
      <c r="AR69" s="359">
        <f t="shared" si="88"/>
        <v>116.268</v>
      </c>
      <c r="AS69" s="359">
        <f t="shared" si="89"/>
        <v>0.21099999999999999</v>
      </c>
      <c r="AT69" s="359">
        <f t="shared" si="47"/>
        <v>0</v>
      </c>
      <c r="AU69" s="359">
        <f t="shared" si="48"/>
        <v>0</v>
      </c>
      <c r="AV69" s="359">
        <f t="shared" si="49"/>
        <v>0</v>
      </c>
      <c r="AW69" s="76"/>
      <c r="AX69" s="211">
        <v>61</v>
      </c>
      <c r="AY69" s="260">
        <v>0</v>
      </c>
      <c r="AZ69" s="260">
        <v>0</v>
      </c>
      <c r="BA69" s="260">
        <v>0</v>
      </c>
      <c r="BB69" s="260">
        <v>0</v>
      </c>
      <c r="BC69" s="260">
        <v>0</v>
      </c>
      <c r="BD69" s="260">
        <v>0</v>
      </c>
      <c r="BE69" s="260">
        <v>0</v>
      </c>
      <c r="BF69" s="260">
        <v>0</v>
      </c>
      <c r="BG69" s="260">
        <v>0</v>
      </c>
      <c r="BH69" s="260">
        <v>0</v>
      </c>
      <c r="BI69" s="260">
        <v>0</v>
      </c>
      <c r="BJ69" s="260">
        <v>0</v>
      </c>
      <c r="BK69" s="260">
        <v>0</v>
      </c>
      <c r="BL69" s="260">
        <v>0</v>
      </c>
      <c r="BM69" s="260">
        <v>0</v>
      </c>
      <c r="BN69" s="260">
        <v>0</v>
      </c>
      <c r="BO69" s="260">
        <v>0</v>
      </c>
      <c r="BP69" s="260">
        <v>0</v>
      </c>
      <c r="BQ69" s="260">
        <v>0</v>
      </c>
      <c r="BR69" s="260">
        <v>0</v>
      </c>
      <c r="BS69" s="260">
        <v>0</v>
      </c>
      <c r="BT69" s="260">
        <v>0</v>
      </c>
      <c r="BU69" s="260">
        <v>0</v>
      </c>
      <c r="BV69" s="260">
        <v>0</v>
      </c>
      <c r="BW69" s="260">
        <v>0</v>
      </c>
      <c r="BX69" s="260">
        <v>0</v>
      </c>
      <c r="BY69" s="260">
        <v>0</v>
      </c>
      <c r="BZ69" s="260">
        <v>0</v>
      </c>
      <c r="CA69" s="260">
        <v>0</v>
      </c>
      <c r="CB69" s="260">
        <v>0</v>
      </c>
      <c r="CC69" s="260">
        <v>0</v>
      </c>
      <c r="CD69" s="260">
        <v>0</v>
      </c>
      <c r="CE69" s="260">
        <v>0</v>
      </c>
      <c r="CF69" s="260">
        <v>0</v>
      </c>
      <c r="CG69" s="260">
        <v>0</v>
      </c>
      <c r="CH69" s="260">
        <v>0</v>
      </c>
      <c r="CI69" s="260">
        <v>27</v>
      </c>
      <c r="CJ69" s="260">
        <v>0</v>
      </c>
      <c r="CK69" s="260">
        <v>0</v>
      </c>
      <c r="CL69" s="260">
        <v>116268</v>
      </c>
      <c r="CM69" s="260">
        <v>211</v>
      </c>
      <c r="CN69" s="42">
        <v>0</v>
      </c>
      <c r="CO69" s="42">
        <v>0</v>
      </c>
      <c r="CP69" s="42">
        <v>0</v>
      </c>
      <c r="CR69" s="13">
        <v>61</v>
      </c>
      <c r="CS69" s="13" t="str">
        <f t="shared" si="1"/>
        <v/>
      </c>
      <c r="CT69" s="13" t="str">
        <f t="shared" si="2"/>
        <v/>
      </c>
      <c r="CU69" s="13" t="str">
        <f t="shared" si="3"/>
        <v/>
      </c>
      <c r="CV69" s="13" t="str">
        <f t="shared" si="4"/>
        <v/>
      </c>
      <c r="CW69" s="13" t="str">
        <f t="shared" si="5"/>
        <v/>
      </c>
      <c r="CX69" s="13" t="str">
        <f t="shared" si="6"/>
        <v/>
      </c>
      <c r="CY69" s="13" t="str">
        <f t="shared" si="7"/>
        <v/>
      </c>
      <c r="CZ69" s="13" t="str">
        <f t="shared" si="8"/>
        <v/>
      </c>
      <c r="DA69" s="13" t="str">
        <f t="shared" si="9"/>
        <v/>
      </c>
      <c r="DB69" s="13" t="str">
        <f t="shared" si="10"/>
        <v/>
      </c>
      <c r="DC69" s="13" t="str">
        <f t="shared" si="11"/>
        <v/>
      </c>
      <c r="DD69" s="13" t="str">
        <f t="shared" si="12"/>
        <v/>
      </c>
      <c r="DE69" s="13" t="str">
        <f t="shared" si="13"/>
        <v/>
      </c>
      <c r="DF69" s="13" t="str">
        <f t="shared" si="14"/>
        <v/>
      </c>
      <c r="DG69" s="13" t="str">
        <f t="shared" si="15"/>
        <v/>
      </c>
      <c r="DH69" s="13" t="str">
        <f t="shared" si="16"/>
        <v/>
      </c>
      <c r="DI69" s="13" t="str">
        <f t="shared" si="17"/>
        <v/>
      </c>
      <c r="DJ69" s="13" t="str">
        <f t="shared" si="18"/>
        <v/>
      </c>
      <c r="DK69" s="13" t="str">
        <f t="shared" si="19"/>
        <v/>
      </c>
      <c r="DL69" s="13" t="str">
        <f t="shared" si="20"/>
        <v/>
      </c>
      <c r="DM69" s="13" t="str">
        <f t="shared" si="21"/>
        <v/>
      </c>
      <c r="DN69" s="13" t="str">
        <f t="shared" si="22"/>
        <v/>
      </c>
      <c r="DO69" s="13" t="str">
        <f t="shared" si="23"/>
        <v/>
      </c>
      <c r="DP69" s="13" t="str">
        <f t="shared" si="24"/>
        <v/>
      </c>
      <c r="DQ69" s="13" t="str">
        <f t="shared" si="25"/>
        <v/>
      </c>
      <c r="DR69" s="13" t="str">
        <f t="shared" si="26"/>
        <v/>
      </c>
      <c r="DS69" s="13" t="str">
        <f t="shared" si="27"/>
        <v/>
      </c>
      <c r="DT69" s="13" t="str">
        <f t="shared" si="28"/>
        <v/>
      </c>
      <c r="DU69" s="13" t="str">
        <f t="shared" si="29"/>
        <v/>
      </c>
      <c r="DV69" s="13" t="str">
        <f t="shared" si="30"/>
        <v/>
      </c>
      <c r="DW69" s="13" t="str">
        <f t="shared" si="31"/>
        <v/>
      </c>
      <c r="DX69" s="13" t="str">
        <f t="shared" si="32"/>
        <v/>
      </c>
      <c r="DY69" s="13" t="str">
        <f t="shared" si="33"/>
        <v/>
      </c>
      <c r="DZ69" s="13" t="str">
        <f t="shared" si="34"/>
        <v/>
      </c>
      <c r="EA69" s="13" t="str">
        <f t="shared" si="35"/>
        <v/>
      </c>
      <c r="EB69" s="13" t="str">
        <f t="shared" si="36"/>
        <v/>
      </c>
      <c r="EC69" s="13" t="str">
        <f t="shared" si="37"/>
        <v>Skrubbskadda</v>
      </c>
      <c r="ED69" s="13" t="str">
        <f t="shared" si="38"/>
        <v/>
      </c>
      <c r="EE69" s="13" t="str">
        <f t="shared" si="39"/>
        <v/>
      </c>
      <c r="EF69" s="13" t="str">
        <f t="shared" si="40"/>
        <v>Torsk</v>
      </c>
      <c r="EG69" s="13" t="str">
        <f t="shared" si="41"/>
        <v>Vitling</v>
      </c>
      <c r="EH69" s="13" t="str">
        <f t="shared" si="42"/>
        <v/>
      </c>
      <c r="EI69" s="13" t="str">
        <f t="shared" si="43"/>
        <v/>
      </c>
      <c r="EJ69" s="13" t="str">
        <f t="shared" si="44"/>
        <v/>
      </c>
      <c r="EK69" s="13"/>
      <c r="EL69" s="82" t="str">
        <f t="shared" si="46"/>
        <v>SkrubbskaddaTorskVitling</v>
      </c>
    </row>
    <row r="70" spans="1:142" x14ac:dyDescent="0.25">
      <c r="A70" s="267" t="s">
        <v>623</v>
      </c>
      <c r="B70" s="267" t="s">
        <v>530</v>
      </c>
      <c r="C70" s="301" t="s">
        <v>615</v>
      </c>
      <c r="D70" s="211">
        <v>62</v>
      </c>
      <c r="E70" s="359">
        <f t="shared" si="45"/>
        <v>1.4E-2</v>
      </c>
      <c r="F70" s="359">
        <f t="shared" si="50"/>
        <v>0</v>
      </c>
      <c r="G70" s="359">
        <f t="shared" si="51"/>
        <v>0</v>
      </c>
      <c r="H70" s="359">
        <f t="shared" si="52"/>
        <v>0</v>
      </c>
      <c r="I70" s="359">
        <f t="shared" si="53"/>
        <v>0</v>
      </c>
      <c r="J70" s="359">
        <f t="shared" si="54"/>
        <v>0</v>
      </c>
      <c r="K70" s="359">
        <f t="shared" si="55"/>
        <v>0</v>
      </c>
      <c r="L70" s="359">
        <f t="shared" si="56"/>
        <v>0</v>
      </c>
      <c r="M70" s="359">
        <f t="shared" si="57"/>
        <v>0</v>
      </c>
      <c r="N70" s="359">
        <f t="shared" si="58"/>
        <v>0</v>
      </c>
      <c r="O70" s="359">
        <f t="shared" si="59"/>
        <v>0</v>
      </c>
      <c r="P70" s="359">
        <f t="shared" si="60"/>
        <v>0</v>
      </c>
      <c r="Q70" s="359">
        <f t="shared" si="61"/>
        <v>0</v>
      </c>
      <c r="R70" s="359">
        <f t="shared" si="62"/>
        <v>0</v>
      </c>
      <c r="S70" s="359">
        <f t="shared" si="63"/>
        <v>8.5999999999999993E-2</v>
      </c>
      <c r="T70" s="359">
        <f t="shared" si="64"/>
        <v>0</v>
      </c>
      <c r="U70" s="359">
        <f t="shared" si="65"/>
        <v>0</v>
      </c>
      <c r="V70" s="359">
        <f t="shared" si="66"/>
        <v>0</v>
      </c>
      <c r="W70" s="359">
        <f t="shared" si="67"/>
        <v>0</v>
      </c>
      <c r="X70" s="359">
        <f t="shared" si="68"/>
        <v>8.5999999999999993E-2</v>
      </c>
      <c r="Y70" s="359">
        <f t="shared" si="69"/>
        <v>0</v>
      </c>
      <c r="Z70" s="359">
        <f t="shared" si="70"/>
        <v>0</v>
      </c>
      <c r="AA70" s="359">
        <f t="shared" si="71"/>
        <v>0</v>
      </c>
      <c r="AB70" s="359">
        <f t="shared" si="72"/>
        <v>0</v>
      </c>
      <c r="AC70" s="359">
        <f t="shared" si="73"/>
        <v>0</v>
      </c>
      <c r="AD70" s="359">
        <f t="shared" si="74"/>
        <v>1.1194999999999999</v>
      </c>
      <c r="AE70" s="359">
        <f t="shared" si="75"/>
        <v>0</v>
      </c>
      <c r="AF70" s="359">
        <f t="shared" si="76"/>
        <v>7.8998999999999997</v>
      </c>
      <c r="AG70" s="359">
        <f t="shared" si="77"/>
        <v>0</v>
      </c>
      <c r="AH70" s="359">
        <f t="shared" si="78"/>
        <v>0.48499999999999999</v>
      </c>
      <c r="AI70" s="359">
        <f t="shared" si="79"/>
        <v>0</v>
      </c>
      <c r="AJ70" s="359">
        <f t="shared" si="80"/>
        <v>0</v>
      </c>
      <c r="AK70" s="359">
        <f t="shared" si="81"/>
        <v>0</v>
      </c>
      <c r="AL70" s="359">
        <f t="shared" si="82"/>
        <v>1.7075</v>
      </c>
      <c r="AM70" s="359">
        <f t="shared" si="83"/>
        <v>0</v>
      </c>
      <c r="AN70" s="359">
        <f t="shared" si="84"/>
        <v>0</v>
      </c>
      <c r="AO70" s="359">
        <f t="shared" si="85"/>
        <v>19.385000000000002</v>
      </c>
      <c r="AP70" s="359">
        <f t="shared" si="86"/>
        <v>3.9E-2</v>
      </c>
      <c r="AQ70" s="359">
        <f t="shared" si="87"/>
        <v>0</v>
      </c>
      <c r="AR70" s="359">
        <f t="shared" si="88"/>
        <v>646.2623000000001</v>
      </c>
      <c r="AS70" s="359">
        <f t="shared" si="89"/>
        <v>4.0759999999999996</v>
      </c>
      <c r="AT70" s="359">
        <f t="shared" si="47"/>
        <v>0</v>
      </c>
      <c r="AU70" s="359">
        <f t="shared" si="48"/>
        <v>9.4999999999999998E-3</v>
      </c>
      <c r="AV70" s="359">
        <f t="shared" si="49"/>
        <v>0.1142</v>
      </c>
      <c r="AW70" s="76"/>
      <c r="AX70" s="211">
        <v>62</v>
      </c>
      <c r="AY70" s="260">
        <v>14</v>
      </c>
      <c r="AZ70" s="260">
        <v>0</v>
      </c>
      <c r="BA70" s="260">
        <v>0</v>
      </c>
      <c r="BB70" s="260">
        <v>0</v>
      </c>
      <c r="BC70" s="260">
        <v>0</v>
      </c>
      <c r="BD70" s="260">
        <v>0</v>
      </c>
      <c r="BE70" s="260">
        <v>0</v>
      </c>
      <c r="BF70" s="260">
        <v>0</v>
      </c>
      <c r="BG70" s="260">
        <v>0</v>
      </c>
      <c r="BH70" s="260">
        <v>0</v>
      </c>
      <c r="BI70" s="260">
        <v>0</v>
      </c>
      <c r="BJ70" s="260">
        <v>0</v>
      </c>
      <c r="BK70" s="260">
        <v>0</v>
      </c>
      <c r="BL70" s="260">
        <v>0</v>
      </c>
      <c r="BM70" s="260">
        <v>86</v>
      </c>
      <c r="BN70" s="260">
        <v>0</v>
      </c>
      <c r="BO70" s="260">
        <v>0</v>
      </c>
      <c r="BP70" s="260">
        <v>0</v>
      </c>
      <c r="BQ70" s="260">
        <v>0</v>
      </c>
      <c r="BR70" s="260">
        <v>86</v>
      </c>
      <c r="BS70" s="260">
        <v>0</v>
      </c>
      <c r="BT70" s="260">
        <v>0</v>
      </c>
      <c r="BU70" s="260">
        <v>0</v>
      </c>
      <c r="BV70" s="260">
        <v>0</v>
      </c>
      <c r="BW70" s="260">
        <v>0</v>
      </c>
      <c r="BX70" s="260">
        <v>1119.5</v>
      </c>
      <c r="BY70" s="260">
        <v>0</v>
      </c>
      <c r="BZ70" s="260">
        <v>7899.9</v>
      </c>
      <c r="CA70" s="260">
        <v>0</v>
      </c>
      <c r="CB70" s="260">
        <v>485</v>
      </c>
      <c r="CC70" s="260">
        <v>0</v>
      </c>
      <c r="CD70" s="260">
        <v>0</v>
      </c>
      <c r="CE70" s="260">
        <v>0</v>
      </c>
      <c r="CF70" s="260">
        <v>1707.5</v>
      </c>
      <c r="CG70" s="260">
        <v>0</v>
      </c>
      <c r="CH70" s="260">
        <v>0</v>
      </c>
      <c r="CI70" s="260">
        <v>19385</v>
      </c>
      <c r="CJ70" s="260">
        <v>39</v>
      </c>
      <c r="CK70" s="260">
        <v>0</v>
      </c>
      <c r="CL70" s="260">
        <v>646262.30000000005</v>
      </c>
      <c r="CM70" s="260">
        <v>4076</v>
      </c>
      <c r="CN70" s="42">
        <v>0</v>
      </c>
      <c r="CO70" s="42">
        <v>9.5</v>
      </c>
      <c r="CP70" s="42">
        <v>114.2</v>
      </c>
      <c r="CR70" s="13">
        <v>62</v>
      </c>
      <c r="CS70" s="13" t="str">
        <f t="shared" si="1"/>
        <v>Abborre</v>
      </c>
      <c r="CT70" s="13" t="str">
        <f t="shared" si="2"/>
        <v/>
      </c>
      <c r="CU70" s="13" t="str">
        <f t="shared" si="3"/>
        <v/>
      </c>
      <c r="CV70" s="13" t="str">
        <f t="shared" si="4"/>
        <v/>
      </c>
      <c r="CW70" s="13" t="str">
        <f t="shared" si="5"/>
        <v/>
      </c>
      <c r="CX70" s="13" t="str">
        <f t="shared" si="6"/>
        <v/>
      </c>
      <c r="CY70" s="13" t="str">
        <f t="shared" si="7"/>
        <v/>
      </c>
      <c r="CZ70" s="13" t="str">
        <f t="shared" si="8"/>
        <v/>
      </c>
      <c r="DA70" s="13" t="str">
        <f t="shared" si="9"/>
        <v/>
      </c>
      <c r="DB70" s="13" t="str">
        <f t="shared" si="10"/>
        <v/>
      </c>
      <c r="DC70" s="13" t="str">
        <f t="shared" si="11"/>
        <v/>
      </c>
      <c r="DD70" s="13" t="str">
        <f t="shared" si="12"/>
        <v/>
      </c>
      <c r="DE70" s="13" t="str">
        <f t="shared" si="13"/>
        <v/>
      </c>
      <c r="DF70" s="13" t="str">
        <f t="shared" si="14"/>
        <v/>
      </c>
      <c r="DG70" s="13" t="str">
        <f t="shared" si="15"/>
        <v>Kolja</v>
      </c>
      <c r="DH70" s="13" t="str">
        <f t="shared" si="16"/>
        <v/>
      </c>
      <c r="DI70" s="13" t="str">
        <f t="shared" si="17"/>
        <v/>
      </c>
      <c r="DJ70" s="13" t="str">
        <f t="shared" si="18"/>
        <v/>
      </c>
      <c r="DK70" s="13" t="str">
        <f t="shared" si="19"/>
        <v/>
      </c>
      <c r="DL70" s="13" t="str">
        <f t="shared" si="20"/>
        <v>Lax</v>
      </c>
      <c r="DM70" s="13" t="str">
        <f t="shared" si="21"/>
        <v/>
      </c>
      <c r="DN70" s="13" t="str">
        <f t="shared" si="22"/>
        <v/>
      </c>
      <c r="DO70" s="13" t="str">
        <f t="shared" si="23"/>
        <v/>
      </c>
      <c r="DP70" s="13" t="str">
        <f t="shared" si="24"/>
        <v/>
      </c>
      <c r="DQ70" s="13" t="str">
        <f t="shared" si="25"/>
        <v/>
      </c>
      <c r="DR70" s="13" t="str">
        <f t="shared" si="26"/>
        <v>Piggvar</v>
      </c>
      <c r="DS70" s="13" t="str">
        <f t="shared" si="27"/>
        <v/>
      </c>
      <c r="DT70" s="13" t="str">
        <f t="shared" si="28"/>
        <v>Rodspotta</v>
      </c>
      <c r="DU70" s="13" t="str">
        <f t="shared" si="29"/>
        <v/>
      </c>
      <c r="DV70" s="13" t="str">
        <f t="shared" si="30"/>
        <v>Sandskadda</v>
      </c>
      <c r="DW70" s="13" t="str">
        <f t="shared" si="31"/>
        <v/>
      </c>
      <c r="DX70" s="13" t="str">
        <f t="shared" si="32"/>
        <v/>
      </c>
      <c r="DY70" s="13" t="str">
        <f t="shared" si="33"/>
        <v/>
      </c>
      <c r="DZ70" s="13" t="str">
        <f t="shared" si="34"/>
        <v>Sjurygg</v>
      </c>
      <c r="EA70" s="13" t="str">
        <f t="shared" si="35"/>
        <v/>
      </c>
      <c r="EB70" s="13" t="str">
        <f t="shared" si="36"/>
        <v/>
      </c>
      <c r="EC70" s="13" t="str">
        <f t="shared" si="37"/>
        <v>Skrubbskadda</v>
      </c>
      <c r="ED70" s="13" t="str">
        <f t="shared" si="38"/>
        <v>Slatvar</v>
      </c>
      <c r="EE70" s="13" t="str">
        <f t="shared" si="39"/>
        <v/>
      </c>
      <c r="EF70" s="13" t="str">
        <f t="shared" si="40"/>
        <v>Torsk</v>
      </c>
      <c r="EG70" s="13" t="str">
        <f t="shared" si="41"/>
        <v>Vitling</v>
      </c>
      <c r="EH70" s="13" t="str">
        <f t="shared" si="42"/>
        <v/>
      </c>
      <c r="EI70" s="13" t="str">
        <f t="shared" si="43"/>
        <v>aktaTunga</v>
      </c>
      <c r="EJ70" s="13" t="str">
        <f t="shared" si="44"/>
        <v>oring</v>
      </c>
      <c r="EK70" s="13"/>
      <c r="EL70" s="82" t="str">
        <f t="shared" si="46"/>
        <v>AbborreKoljaLaxPiggvarRodspottaSandskaddaSjuryggSkrubbskaddaSlatvarTorskVitlingaktaTungaoring</v>
      </c>
    </row>
    <row r="71" spans="1:142" x14ac:dyDescent="0.25">
      <c r="A71" s="267" t="s">
        <v>623</v>
      </c>
      <c r="B71" s="267" t="s">
        <v>505</v>
      </c>
      <c r="C71" s="301" t="s">
        <v>553</v>
      </c>
      <c r="D71" s="211">
        <v>63</v>
      </c>
      <c r="E71" s="359">
        <f t="shared" si="45"/>
        <v>0</v>
      </c>
      <c r="F71" s="359">
        <f t="shared" si="50"/>
        <v>8.1000000000000003E-2</v>
      </c>
      <c r="G71" s="359">
        <f t="shared" si="51"/>
        <v>0</v>
      </c>
      <c r="H71" s="359">
        <f t="shared" si="52"/>
        <v>0</v>
      </c>
      <c r="I71" s="359">
        <f t="shared" si="53"/>
        <v>0</v>
      </c>
      <c r="J71" s="359">
        <f t="shared" si="54"/>
        <v>0</v>
      </c>
      <c r="K71" s="359">
        <f t="shared" si="55"/>
        <v>0</v>
      </c>
      <c r="L71" s="359">
        <f t="shared" si="56"/>
        <v>0</v>
      </c>
      <c r="M71" s="359">
        <f t="shared" si="57"/>
        <v>0</v>
      </c>
      <c r="N71" s="359">
        <f t="shared" si="58"/>
        <v>0</v>
      </c>
      <c r="O71" s="359">
        <f t="shared" si="59"/>
        <v>0</v>
      </c>
      <c r="P71" s="359">
        <f t="shared" si="60"/>
        <v>0</v>
      </c>
      <c r="Q71" s="359">
        <f t="shared" si="61"/>
        <v>0</v>
      </c>
      <c r="R71" s="359">
        <f t="shared" si="62"/>
        <v>0</v>
      </c>
      <c r="S71" s="359">
        <f t="shared" si="63"/>
        <v>0</v>
      </c>
      <c r="T71" s="359">
        <f t="shared" si="64"/>
        <v>0</v>
      </c>
      <c r="U71" s="359">
        <f t="shared" si="65"/>
        <v>0</v>
      </c>
      <c r="V71" s="359">
        <f t="shared" si="66"/>
        <v>0</v>
      </c>
      <c r="W71" s="359">
        <f t="shared" si="67"/>
        <v>0</v>
      </c>
      <c r="X71" s="359">
        <f t="shared" si="68"/>
        <v>0</v>
      </c>
      <c r="Y71" s="359">
        <f t="shared" si="69"/>
        <v>0</v>
      </c>
      <c r="Z71" s="359">
        <f t="shared" si="70"/>
        <v>0</v>
      </c>
      <c r="AA71" s="359">
        <f t="shared" si="71"/>
        <v>0</v>
      </c>
      <c r="AB71" s="359">
        <f t="shared" si="72"/>
        <v>0</v>
      </c>
      <c r="AC71" s="359">
        <f t="shared" si="73"/>
        <v>0</v>
      </c>
      <c r="AD71" s="359">
        <f t="shared" si="74"/>
        <v>0.14099999999999999</v>
      </c>
      <c r="AE71" s="359">
        <f t="shared" si="75"/>
        <v>0</v>
      </c>
      <c r="AF71" s="359">
        <f t="shared" si="76"/>
        <v>1.0389999999999999</v>
      </c>
      <c r="AG71" s="359">
        <f t="shared" si="77"/>
        <v>0</v>
      </c>
      <c r="AH71" s="359">
        <f t="shared" si="78"/>
        <v>0</v>
      </c>
      <c r="AI71" s="359">
        <f t="shared" si="79"/>
        <v>0</v>
      </c>
      <c r="AJ71" s="359">
        <f t="shared" si="80"/>
        <v>0</v>
      </c>
      <c r="AK71" s="359">
        <f t="shared" si="81"/>
        <v>0</v>
      </c>
      <c r="AL71" s="359">
        <f t="shared" si="82"/>
        <v>0</v>
      </c>
      <c r="AM71" s="359">
        <f t="shared" si="83"/>
        <v>0</v>
      </c>
      <c r="AN71" s="359">
        <f t="shared" si="84"/>
        <v>0</v>
      </c>
      <c r="AO71" s="359">
        <f t="shared" si="85"/>
        <v>0.88400000000000001</v>
      </c>
      <c r="AP71" s="359">
        <f t="shared" si="86"/>
        <v>0</v>
      </c>
      <c r="AQ71" s="359">
        <f t="shared" si="87"/>
        <v>0</v>
      </c>
      <c r="AR71" s="359">
        <f t="shared" si="88"/>
        <v>1.6839999999999999</v>
      </c>
      <c r="AS71" s="359">
        <f t="shared" si="89"/>
        <v>0</v>
      </c>
      <c r="AT71" s="359">
        <f t="shared" si="47"/>
        <v>0</v>
      </c>
      <c r="AU71" s="359">
        <f t="shared" si="48"/>
        <v>0</v>
      </c>
      <c r="AV71" s="359">
        <f t="shared" si="49"/>
        <v>0</v>
      </c>
      <c r="AW71" s="76"/>
      <c r="AX71" s="211">
        <v>63</v>
      </c>
      <c r="AY71" s="260">
        <v>0</v>
      </c>
      <c r="AZ71" s="260">
        <v>81</v>
      </c>
      <c r="BA71" s="260">
        <v>0</v>
      </c>
      <c r="BB71" s="260">
        <v>0</v>
      </c>
      <c r="BC71" s="260">
        <v>0</v>
      </c>
      <c r="BD71" s="260">
        <v>0</v>
      </c>
      <c r="BE71" s="260">
        <v>0</v>
      </c>
      <c r="BF71" s="260">
        <v>0</v>
      </c>
      <c r="BG71" s="260">
        <v>0</v>
      </c>
      <c r="BH71" s="260">
        <v>0</v>
      </c>
      <c r="BI71" s="260">
        <v>0</v>
      </c>
      <c r="BJ71" s="260">
        <v>0</v>
      </c>
      <c r="BK71" s="260">
        <v>0</v>
      </c>
      <c r="BL71" s="260">
        <v>0</v>
      </c>
      <c r="BM71" s="260">
        <v>0</v>
      </c>
      <c r="BN71" s="260">
        <v>0</v>
      </c>
      <c r="BO71" s="260">
        <v>0</v>
      </c>
      <c r="BP71" s="260">
        <v>0</v>
      </c>
      <c r="BQ71" s="260">
        <v>0</v>
      </c>
      <c r="BR71" s="260">
        <v>0</v>
      </c>
      <c r="BS71" s="260">
        <v>0</v>
      </c>
      <c r="BT71" s="260">
        <v>0</v>
      </c>
      <c r="BU71" s="260">
        <v>0</v>
      </c>
      <c r="BV71" s="260">
        <v>0</v>
      </c>
      <c r="BW71" s="260">
        <v>0</v>
      </c>
      <c r="BX71" s="260">
        <v>141</v>
      </c>
      <c r="BY71" s="260">
        <v>0</v>
      </c>
      <c r="BZ71" s="260">
        <v>1039</v>
      </c>
      <c r="CA71" s="260">
        <v>0</v>
      </c>
      <c r="CB71" s="260">
        <v>0</v>
      </c>
      <c r="CC71" s="260">
        <v>0</v>
      </c>
      <c r="CD71" s="260">
        <v>0</v>
      </c>
      <c r="CE71" s="260">
        <v>0</v>
      </c>
      <c r="CF71" s="260">
        <v>0</v>
      </c>
      <c r="CG71" s="260">
        <v>0</v>
      </c>
      <c r="CH71" s="260">
        <v>0</v>
      </c>
      <c r="CI71" s="260">
        <v>884</v>
      </c>
      <c r="CJ71" s="260">
        <v>0</v>
      </c>
      <c r="CK71" s="260">
        <v>0</v>
      </c>
      <c r="CL71" s="260">
        <v>1684</v>
      </c>
      <c r="CM71" s="260">
        <v>0</v>
      </c>
      <c r="CN71" s="42">
        <v>0</v>
      </c>
      <c r="CO71" s="42">
        <v>0</v>
      </c>
      <c r="CP71" s="42">
        <v>0</v>
      </c>
      <c r="CR71" s="13">
        <v>63</v>
      </c>
      <c r="CS71" s="13" t="str">
        <f t="shared" si="1"/>
        <v/>
      </c>
      <c r="CT71" s="13" t="str">
        <f t="shared" si="2"/>
        <v>Al</v>
      </c>
      <c r="CU71" s="13" t="str">
        <f t="shared" si="3"/>
        <v/>
      </c>
      <c r="CV71" s="13" t="str">
        <f t="shared" si="4"/>
        <v/>
      </c>
      <c r="CW71" s="13" t="str">
        <f t="shared" si="5"/>
        <v/>
      </c>
      <c r="CX71" s="13" t="str">
        <f t="shared" si="6"/>
        <v/>
      </c>
      <c r="CY71" s="13" t="str">
        <f t="shared" si="7"/>
        <v/>
      </c>
      <c r="CZ71" s="13" t="str">
        <f t="shared" si="8"/>
        <v/>
      </c>
      <c r="DA71" s="13" t="str">
        <f t="shared" si="9"/>
        <v/>
      </c>
      <c r="DB71" s="13" t="str">
        <f t="shared" si="10"/>
        <v/>
      </c>
      <c r="DC71" s="13" t="str">
        <f t="shared" si="11"/>
        <v/>
      </c>
      <c r="DD71" s="13" t="str">
        <f t="shared" si="12"/>
        <v/>
      </c>
      <c r="DE71" s="13" t="str">
        <f t="shared" si="13"/>
        <v/>
      </c>
      <c r="DF71" s="13" t="str">
        <f t="shared" si="14"/>
        <v/>
      </c>
      <c r="DG71" s="13" t="str">
        <f t="shared" si="15"/>
        <v/>
      </c>
      <c r="DH71" s="13" t="str">
        <f t="shared" si="16"/>
        <v/>
      </c>
      <c r="DI71" s="13" t="str">
        <f t="shared" si="17"/>
        <v/>
      </c>
      <c r="DJ71" s="13" t="str">
        <f t="shared" si="18"/>
        <v/>
      </c>
      <c r="DK71" s="13" t="str">
        <f t="shared" si="19"/>
        <v/>
      </c>
      <c r="DL71" s="13" t="str">
        <f t="shared" si="20"/>
        <v/>
      </c>
      <c r="DM71" s="13" t="str">
        <f t="shared" si="21"/>
        <v/>
      </c>
      <c r="DN71" s="13" t="str">
        <f t="shared" si="22"/>
        <v/>
      </c>
      <c r="DO71" s="13" t="str">
        <f t="shared" si="23"/>
        <v/>
      </c>
      <c r="DP71" s="13" t="str">
        <f t="shared" si="24"/>
        <v/>
      </c>
      <c r="DQ71" s="13" t="str">
        <f t="shared" si="25"/>
        <v/>
      </c>
      <c r="DR71" s="13" t="str">
        <f t="shared" si="26"/>
        <v>Piggvar</v>
      </c>
      <c r="DS71" s="13" t="str">
        <f t="shared" si="27"/>
        <v/>
      </c>
      <c r="DT71" s="13" t="str">
        <f t="shared" si="28"/>
        <v>Rodspotta</v>
      </c>
      <c r="DU71" s="13" t="str">
        <f t="shared" si="29"/>
        <v/>
      </c>
      <c r="DV71" s="13" t="str">
        <f t="shared" si="30"/>
        <v/>
      </c>
      <c r="DW71" s="13" t="str">
        <f t="shared" si="31"/>
        <v/>
      </c>
      <c r="DX71" s="13" t="str">
        <f t="shared" si="32"/>
        <v/>
      </c>
      <c r="DY71" s="13" t="str">
        <f t="shared" si="33"/>
        <v/>
      </c>
      <c r="DZ71" s="13" t="str">
        <f t="shared" si="34"/>
        <v/>
      </c>
      <c r="EA71" s="13" t="str">
        <f t="shared" si="35"/>
        <v/>
      </c>
      <c r="EB71" s="13" t="str">
        <f t="shared" si="36"/>
        <v/>
      </c>
      <c r="EC71" s="13" t="str">
        <f t="shared" si="37"/>
        <v>Skrubbskadda</v>
      </c>
      <c r="ED71" s="13" t="str">
        <f t="shared" si="38"/>
        <v/>
      </c>
      <c r="EE71" s="13" t="str">
        <f t="shared" si="39"/>
        <v/>
      </c>
      <c r="EF71" s="13" t="str">
        <f t="shared" si="40"/>
        <v>Torsk</v>
      </c>
      <c r="EG71" s="13" t="str">
        <f t="shared" si="41"/>
        <v/>
      </c>
      <c r="EH71" s="13" t="str">
        <f t="shared" si="42"/>
        <v/>
      </c>
      <c r="EI71" s="13" t="str">
        <f t="shared" si="43"/>
        <v/>
      </c>
      <c r="EJ71" s="13" t="str">
        <f t="shared" si="44"/>
        <v/>
      </c>
      <c r="EK71" s="13"/>
      <c r="EL71" s="82" t="str">
        <f t="shared" si="46"/>
        <v>AlPiggvarRodspottaSkrubbskaddaTorsk</v>
      </c>
    </row>
    <row r="72" spans="1:142" x14ac:dyDescent="0.25">
      <c r="A72" s="267" t="s">
        <v>623</v>
      </c>
      <c r="B72" s="267" t="s">
        <v>509</v>
      </c>
      <c r="C72" s="301" t="s">
        <v>553</v>
      </c>
      <c r="D72" s="211">
        <v>64</v>
      </c>
      <c r="E72" s="359">
        <f t="shared" si="45"/>
        <v>0</v>
      </c>
      <c r="F72" s="359">
        <f t="shared" si="50"/>
        <v>0</v>
      </c>
      <c r="G72" s="359">
        <f t="shared" si="51"/>
        <v>0</v>
      </c>
      <c r="H72" s="359">
        <f t="shared" si="52"/>
        <v>0</v>
      </c>
      <c r="I72" s="359">
        <f t="shared" si="53"/>
        <v>0</v>
      </c>
      <c r="J72" s="359">
        <f t="shared" si="54"/>
        <v>0</v>
      </c>
      <c r="K72" s="359">
        <f t="shared" si="55"/>
        <v>0</v>
      </c>
      <c r="L72" s="359">
        <f t="shared" si="56"/>
        <v>0</v>
      </c>
      <c r="M72" s="359">
        <f t="shared" si="57"/>
        <v>0</v>
      </c>
      <c r="N72" s="359">
        <f t="shared" si="58"/>
        <v>0</v>
      </c>
      <c r="O72" s="359">
        <f t="shared" si="59"/>
        <v>0</v>
      </c>
      <c r="P72" s="359">
        <f t="shared" si="60"/>
        <v>0</v>
      </c>
      <c r="Q72" s="359">
        <f t="shared" si="61"/>
        <v>0</v>
      </c>
      <c r="R72" s="359">
        <f t="shared" si="62"/>
        <v>0</v>
      </c>
      <c r="S72" s="359">
        <f t="shared" si="63"/>
        <v>0</v>
      </c>
      <c r="T72" s="359">
        <f t="shared" si="64"/>
        <v>0</v>
      </c>
      <c r="U72" s="359">
        <f t="shared" si="65"/>
        <v>0</v>
      </c>
      <c r="V72" s="359">
        <f t="shared" si="66"/>
        <v>0</v>
      </c>
      <c r="W72" s="359">
        <f t="shared" si="67"/>
        <v>0</v>
      </c>
      <c r="X72" s="359">
        <f t="shared" si="68"/>
        <v>6.2590000000000003</v>
      </c>
      <c r="Y72" s="359">
        <f t="shared" si="69"/>
        <v>0</v>
      </c>
      <c r="Z72" s="359">
        <f t="shared" si="70"/>
        <v>0</v>
      </c>
      <c r="AA72" s="359">
        <f t="shared" si="71"/>
        <v>0</v>
      </c>
      <c r="AB72" s="359">
        <f t="shared" si="72"/>
        <v>0</v>
      </c>
      <c r="AC72" s="359">
        <f t="shared" si="73"/>
        <v>0</v>
      </c>
      <c r="AD72" s="359">
        <f t="shared" si="74"/>
        <v>0</v>
      </c>
      <c r="AE72" s="359">
        <f t="shared" si="75"/>
        <v>0</v>
      </c>
      <c r="AF72" s="359">
        <f t="shared" si="76"/>
        <v>0</v>
      </c>
      <c r="AG72" s="359">
        <f t="shared" si="77"/>
        <v>0</v>
      </c>
      <c r="AH72" s="359">
        <f t="shared" si="78"/>
        <v>0</v>
      </c>
      <c r="AI72" s="359">
        <f t="shared" si="79"/>
        <v>0</v>
      </c>
      <c r="AJ72" s="359">
        <f t="shared" si="80"/>
        <v>0</v>
      </c>
      <c r="AK72" s="359">
        <f t="shared" si="81"/>
        <v>0</v>
      </c>
      <c r="AL72" s="359">
        <f t="shared" si="82"/>
        <v>0</v>
      </c>
      <c r="AM72" s="359">
        <f t="shared" si="83"/>
        <v>0</v>
      </c>
      <c r="AN72" s="359">
        <f t="shared" si="84"/>
        <v>0</v>
      </c>
      <c r="AO72" s="359">
        <f t="shared" si="85"/>
        <v>0</v>
      </c>
      <c r="AP72" s="359">
        <f t="shared" si="86"/>
        <v>0</v>
      </c>
      <c r="AQ72" s="359">
        <f t="shared" si="87"/>
        <v>0</v>
      </c>
      <c r="AR72" s="359">
        <f t="shared" si="88"/>
        <v>1.4E-2</v>
      </c>
      <c r="AS72" s="359">
        <f t="shared" si="89"/>
        <v>0</v>
      </c>
      <c r="AT72" s="359">
        <f t="shared" si="47"/>
        <v>0</v>
      </c>
      <c r="AU72" s="359">
        <f t="shared" si="48"/>
        <v>0</v>
      </c>
      <c r="AV72" s="359">
        <f t="shared" si="49"/>
        <v>3.6999999999999998E-2</v>
      </c>
      <c r="AW72" s="76"/>
      <c r="AX72" s="211">
        <v>64</v>
      </c>
      <c r="AY72" s="260">
        <v>0</v>
      </c>
      <c r="AZ72" s="260">
        <v>0</v>
      </c>
      <c r="BA72" s="260">
        <v>0</v>
      </c>
      <c r="BB72" s="260">
        <v>0</v>
      </c>
      <c r="BC72" s="260">
        <v>0</v>
      </c>
      <c r="BD72" s="260">
        <v>0</v>
      </c>
      <c r="BE72" s="260">
        <v>0</v>
      </c>
      <c r="BF72" s="260">
        <v>0</v>
      </c>
      <c r="BG72" s="260">
        <v>0</v>
      </c>
      <c r="BH72" s="260">
        <v>0</v>
      </c>
      <c r="BI72" s="260">
        <v>0</v>
      </c>
      <c r="BJ72" s="260">
        <v>0</v>
      </c>
      <c r="BK72" s="260">
        <v>0</v>
      </c>
      <c r="BL72" s="260">
        <v>0</v>
      </c>
      <c r="BM72" s="260">
        <v>0</v>
      </c>
      <c r="BN72" s="260">
        <v>0</v>
      </c>
      <c r="BO72" s="260">
        <v>0</v>
      </c>
      <c r="BP72" s="260">
        <v>0</v>
      </c>
      <c r="BQ72" s="260">
        <v>0</v>
      </c>
      <c r="BR72" s="260">
        <v>6259</v>
      </c>
      <c r="BS72" s="260">
        <v>0</v>
      </c>
      <c r="BT72" s="260">
        <v>0</v>
      </c>
      <c r="BU72" s="260">
        <v>0</v>
      </c>
      <c r="BV72" s="260">
        <v>0</v>
      </c>
      <c r="BW72" s="260">
        <v>0</v>
      </c>
      <c r="BX72" s="260">
        <v>0</v>
      </c>
      <c r="BY72" s="260">
        <v>0</v>
      </c>
      <c r="BZ72" s="260">
        <v>0</v>
      </c>
      <c r="CA72" s="260">
        <v>0</v>
      </c>
      <c r="CB72" s="260">
        <v>0</v>
      </c>
      <c r="CC72" s="260">
        <v>0</v>
      </c>
      <c r="CD72" s="260">
        <v>0</v>
      </c>
      <c r="CE72" s="260">
        <v>0</v>
      </c>
      <c r="CF72" s="260">
        <v>0</v>
      </c>
      <c r="CG72" s="260">
        <v>0</v>
      </c>
      <c r="CH72" s="260">
        <v>0</v>
      </c>
      <c r="CI72" s="260">
        <v>0</v>
      </c>
      <c r="CJ72" s="260">
        <v>0</v>
      </c>
      <c r="CK72" s="260">
        <v>0</v>
      </c>
      <c r="CL72" s="260">
        <v>14</v>
      </c>
      <c r="CM72" s="260">
        <v>0</v>
      </c>
      <c r="CN72" s="42">
        <v>0</v>
      </c>
      <c r="CO72" s="42">
        <v>0</v>
      </c>
      <c r="CP72" s="42">
        <v>37</v>
      </c>
      <c r="CR72" s="13">
        <v>64</v>
      </c>
      <c r="CS72" s="13" t="str">
        <f t="shared" si="1"/>
        <v/>
      </c>
      <c r="CT72" s="13" t="str">
        <f t="shared" si="2"/>
        <v/>
      </c>
      <c r="CU72" s="13" t="str">
        <f t="shared" si="3"/>
        <v/>
      </c>
      <c r="CV72" s="13" t="str">
        <f t="shared" si="4"/>
        <v/>
      </c>
      <c r="CW72" s="13" t="str">
        <f t="shared" si="5"/>
        <v/>
      </c>
      <c r="CX72" s="13" t="str">
        <f t="shared" si="6"/>
        <v/>
      </c>
      <c r="CY72" s="13" t="str">
        <f t="shared" si="7"/>
        <v/>
      </c>
      <c r="CZ72" s="13" t="str">
        <f t="shared" si="8"/>
        <v/>
      </c>
      <c r="DA72" s="13" t="str">
        <f t="shared" si="9"/>
        <v/>
      </c>
      <c r="DB72" s="13" t="str">
        <f t="shared" si="10"/>
        <v/>
      </c>
      <c r="DC72" s="13" t="str">
        <f t="shared" si="11"/>
        <v/>
      </c>
      <c r="DD72" s="13" t="str">
        <f t="shared" si="12"/>
        <v/>
      </c>
      <c r="DE72" s="13" t="str">
        <f t="shared" si="13"/>
        <v/>
      </c>
      <c r="DF72" s="13" t="str">
        <f t="shared" si="14"/>
        <v/>
      </c>
      <c r="DG72" s="13" t="str">
        <f t="shared" si="15"/>
        <v/>
      </c>
      <c r="DH72" s="13" t="str">
        <f t="shared" si="16"/>
        <v/>
      </c>
      <c r="DI72" s="13" t="str">
        <f t="shared" si="17"/>
        <v/>
      </c>
      <c r="DJ72" s="13" t="str">
        <f t="shared" si="18"/>
        <v/>
      </c>
      <c r="DK72" s="13" t="str">
        <f t="shared" si="19"/>
        <v/>
      </c>
      <c r="DL72" s="13" t="str">
        <f t="shared" si="20"/>
        <v>Lax</v>
      </c>
      <c r="DM72" s="13" t="str">
        <f t="shared" si="21"/>
        <v/>
      </c>
      <c r="DN72" s="13" t="str">
        <f t="shared" si="22"/>
        <v/>
      </c>
      <c r="DO72" s="13" t="str">
        <f t="shared" si="23"/>
        <v/>
      </c>
      <c r="DP72" s="13" t="str">
        <f t="shared" si="24"/>
        <v/>
      </c>
      <c r="DQ72" s="13" t="str">
        <f t="shared" si="25"/>
        <v/>
      </c>
      <c r="DR72" s="13" t="str">
        <f t="shared" si="26"/>
        <v/>
      </c>
      <c r="DS72" s="13" t="str">
        <f t="shared" si="27"/>
        <v/>
      </c>
      <c r="DT72" s="13" t="str">
        <f t="shared" si="28"/>
        <v/>
      </c>
      <c r="DU72" s="13" t="str">
        <f t="shared" si="29"/>
        <v/>
      </c>
      <c r="DV72" s="13" t="str">
        <f t="shared" si="30"/>
        <v/>
      </c>
      <c r="DW72" s="13" t="str">
        <f t="shared" si="31"/>
        <v/>
      </c>
      <c r="DX72" s="13" t="str">
        <f t="shared" si="32"/>
        <v/>
      </c>
      <c r="DY72" s="13" t="str">
        <f t="shared" si="33"/>
        <v/>
      </c>
      <c r="DZ72" s="13" t="str">
        <f t="shared" si="34"/>
        <v/>
      </c>
      <c r="EA72" s="13" t="str">
        <f t="shared" si="35"/>
        <v/>
      </c>
      <c r="EB72" s="13" t="str">
        <f t="shared" si="36"/>
        <v/>
      </c>
      <c r="EC72" s="13" t="str">
        <f t="shared" si="37"/>
        <v/>
      </c>
      <c r="ED72" s="13" t="str">
        <f t="shared" si="38"/>
        <v/>
      </c>
      <c r="EE72" s="13" t="str">
        <f t="shared" si="39"/>
        <v/>
      </c>
      <c r="EF72" s="13" t="str">
        <f t="shared" si="40"/>
        <v>Torsk</v>
      </c>
      <c r="EG72" s="13" t="str">
        <f t="shared" si="41"/>
        <v/>
      </c>
      <c r="EH72" s="13" t="str">
        <f t="shared" si="42"/>
        <v/>
      </c>
      <c r="EI72" s="13" t="str">
        <f t="shared" si="43"/>
        <v/>
      </c>
      <c r="EJ72" s="13" t="str">
        <f t="shared" si="44"/>
        <v>oring</v>
      </c>
      <c r="EK72" s="13"/>
      <c r="EL72" s="82" t="str">
        <f t="shared" si="46"/>
        <v>LaxTorskoring</v>
      </c>
    </row>
    <row r="73" spans="1:142" x14ac:dyDescent="0.25">
      <c r="A73" s="267" t="s">
        <v>623</v>
      </c>
      <c r="B73" s="267" t="s">
        <v>513</v>
      </c>
      <c r="C73" s="301" t="s">
        <v>553</v>
      </c>
      <c r="D73" s="211">
        <v>65</v>
      </c>
      <c r="E73" s="359">
        <f t="shared" si="45"/>
        <v>0</v>
      </c>
      <c r="F73" s="359">
        <f t="shared" si="50"/>
        <v>0</v>
      </c>
      <c r="G73" s="359">
        <f t="shared" si="51"/>
        <v>0</v>
      </c>
      <c r="H73" s="359">
        <f t="shared" si="52"/>
        <v>0</v>
      </c>
      <c r="I73" s="359">
        <f t="shared" si="53"/>
        <v>0</v>
      </c>
      <c r="J73" s="359">
        <f t="shared" si="54"/>
        <v>0</v>
      </c>
      <c r="K73" s="359">
        <f t="shared" si="55"/>
        <v>0</v>
      </c>
      <c r="L73" s="359">
        <f t="shared" si="56"/>
        <v>0</v>
      </c>
      <c r="M73" s="359">
        <f t="shared" si="57"/>
        <v>0</v>
      </c>
      <c r="N73" s="359">
        <f t="shared" si="58"/>
        <v>0</v>
      </c>
      <c r="O73" s="359">
        <f t="shared" si="59"/>
        <v>0</v>
      </c>
      <c r="P73" s="359">
        <f t="shared" si="60"/>
        <v>0</v>
      </c>
      <c r="Q73" s="359">
        <f t="shared" si="61"/>
        <v>0</v>
      </c>
      <c r="R73" s="359">
        <f t="shared" si="62"/>
        <v>0</v>
      </c>
      <c r="S73" s="359">
        <f t="shared" si="63"/>
        <v>0</v>
      </c>
      <c r="T73" s="359">
        <f t="shared" si="64"/>
        <v>0</v>
      </c>
      <c r="U73" s="359">
        <f t="shared" si="65"/>
        <v>0</v>
      </c>
      <c r="V73" s="359">
        <f t="shared" si="66"/>
        <v>0</v>
      </c>
      <c r="W73" s="359">
        <f t="shared" si="67"/>
        <v>0</v>
      </c>
      <c r="X73" s="359">
        <f t="shared" si="68"/>
        <v>0</v>
      </c>
      <c r="Y73" s="359">
        <f t="shared" si="69"/>
        <v>0</v>
      </c>
      <c r="Z73" s="359">
        <f t="shared" si="70"/>
        <v>0</v>
      </c>
      <c r="AA73" s="359">
        <f t="shared" si="71"/>
        <v>0</v>
      </c>
      <c r="AB73" s="359">
        <f t="shared" si="72"/>
        <v>0</v>
      </c>
      <c r="AC73" s="359">
        <f t="shared" si="73"/>
        <v>0</v>
      </c>
      <c r="AD73" s="359">
        <f t="shared" si="74"/>
        <v>0</v>
      </c>
      <c r="AE73" s="359">
        <f t="shared" si="75"/>
        <v>0</v>
      </c>
      <c r="AF73" s="359">
        <f t="shared" si="76"/>
        <v>0</v>
      </c>
      <c r="AG73" s="359">
        <f t="shared" si="77"/>
        <v>0</v>
      </c>
      <c r="AH73" s="359">
        <f t="shared" si="78"/>
        <v>0</v>
      </c>
      <c r="AI73" s="359">
        <f t="shared" si="79"/>
        <v>0</v>
      </c>
      <c r="AJ73" s="359">
        <f t="shared" si="80"/>
        <v>0</v>
      </c>
      <c r="AK73" s="359">
        <f t="shared" si="81"/>
        <v>0</v>
      </c>
      <c r="AL73" s="359">
        <f t="shared" si="82"/>
        <v>0</v>
      </c>
      <c r="AM73" s="359">
        <f t="shared" si="83"/>
        <v>0</v>
      </c>
      <c r="AN73" s="359">
        <f t="shared" si="84"/>
        <v>0</v>
      </c>
      <c r="AO73" s="359">
        <f t="shared" si="85"/>
        <v>0</v>
      </c>
      <c r="AP73" s="359">
        <f t="shared" si="86"/>
        <v>0</v>
      </c>
      <c r="AQ73" s="359">
        <f t="shared" si="87"/>
        <v>0</v>
      </c>
      <c r="AR73" s="359">
        <f t="shared" si="88"/>
        <v>1.0069999999999999</v>
      </c>
      <c r="AS73" s="359">
        <f t="shared" si="89"/>
        <v>0</v>
      </c>
      <c r="AT73" s="359">
        <f t="shared" si="47"/>
        <v>0</v>
      </c>
      <c r="AU73" s="359">
        <f t="shared" si="48"/>
        <v>0</v>
      </c>
      <c r="AV73" s="359">
        <f t="shared" si="49"/>
        <v>0</v>
      </c>
      <c r="AW73" s="76"/>
      <c r="AX73" s="211">
        <v>65</v>
      </c>
      <c r="AY73" s="260">
        <v>0</v>
      </c>
      <c r="AZ73" s="260">
        <v>0</v>
      </c>
      <c r="BA73" s="260">
        <v>0</v>
      </c>
      <c r="BB73" s="260">
        <v>0</v>
      </c>
      <c r="BC73" s="260">
        <v>0</v>
      </c>
      <c r="BD73" s="260">
        <v>0</v>
      </c>
      <c r="BE73" s="260">
        <v>0</v>
      </c>
      <c r="BF73" s="260">
        <v>0</v>
      </c>
      <c r="BG73" s="260">
        <v>0</v>
      </c>
      <c r="BH73" s="260">
        <v>0</v>
      </c>
      <c r="BI73" s="260">
        <v>0</v>
      </c>
      <c r="BJ73" s="260">
        <v>0</v>
      </c>
      <c r="BK73" s="260">
        <v>0</v>
      </c>
      <c r="BL73" s="260">
        <v>0</v>
      </c>
      <c r="BM73" s="260">
        <v>0</v>
      </c>
      <c r="BN73" s="260">
        <v>0</v>
      </c>
      <c r="BO73" s="260">
        <v>0</v>
      </c>
      <c r="BP73" s="260">
        <v>0</v>
      </c>
      <c r="BQ73" s="260">
        <v>0</v>
      </c>
      <c r="BR73" s="260">
        <v>0</v>
      </c>
      <c r="BS73" s="260">
        <v>0</v>
      </c>
      <c r="BT73" s="260">
        <v>0</v>
      </c>
      <c r="BU73" s="260">
        <v>0</v>
      </c>
      <c r="BV73" s="260">
        <v>0</v>
      </c>
      <c r="BW73" s="260">
        <v>0</v>
      </c>
      <c r="BX73" s="260">
        <v>0</v>
      </c>
      <c r="BY73" s="260">
        <v>0</v>
      </c>
      <c r="BZ73" s="260">
        <v>0</v>
      </c>
      <c r="CA73" s="260">
        <v>0</v>
      </c>
      <c r="CB73" s="260">
        <v>0</v>
      </c>
      <c r="CC73" s="260">
        <v>0</v>
      </c>
      <c r="CD73" s="260">
        <v>0</v>
      </c>
      <c r="CE73" s="260">
        <v>0</v>
      </c>
      <c r="CF73" s="260">
        <v>0</v>
      </c>
      <c r="CG73" s="260">
        <v>0</v>
      </c>
      <c r="CH73" s="260">
        <v>0</v>
      </c>
      <c r="CI73" s="260">
        <v>0</v>
      </c>
      <c r="CJ73" s="260">
        <v>0</v>
      </c>
      <c r="CK73" s="260">
        <v>0</v>
      </c>
      <c r="CL73" s="260">
        <v>1007</v>
      </c>
      <c r="CM73" s="260">
        <v>0</v>
      </c>
      <c r="CN73" s="42">
        <v>0</v>
      </c>
      <c r="CO73" s="42">
        <v>0</v>
      </c>
      <c r="CP73" s="42">
        <v>0</v>
      </c>
      <c r="CR73" s="13">
        <v>65</v>
      </c>
      <c r="CS73" s="13" t="str">
        <f t="shared" ref="CS73:CS136" si="90">IF(E73&gt;0,E$8,"")</f>
        <v/>
      </c>
      <c r="CT73" s="13" t="str">
        <f t="shared" ref="CT73:CT136" si="91">IF(F73&gt;0,F$8,"")</f>
        <v/>
      </c>
      <c r="CU73" s="13" t="str">
        <f t="shared" ref="CU73:CU136" si="92">IF(G73&gt;0,G$8,"")</f>
        <v/>
      </c>
      <c r="CV73" s="13" t="str">
        <f t="shared" ref="CV73:CV136" si="93">IF(H73&gt;0,H$8,"")</f>
        <v/>
      </c>
      <c r="CW73" s="13" t="str">
        <f t="shared" ref="CW73:CW136" si="94">IF(I73&gt;0,I$8,"")</f>
        <v/>
      </c>
      <c r="CX73" s="13" t="str">
        <f t="shared" ref="CX73:CX136" si="95">IF(J73&gt;0,J$8,"")</f>
        <v/>
      </c>
      <c r="CY73" s="13" t="str">
        <f t="shared" ref="CY73:CY136" si="96">IF(K73&gt;0,K$8,"")</f>
        <v/>
      </c>
      <c r="CZ73" s="13" t="str">
        <f t="shared" ref="CZ73:CZ136" si="97">IF(L73&gt;0,L$8,"")</f>
        <v/>
      </c>
      <c r="DA73" s="13" t="str">
        <f t="shared" ref="DA73:DA136" si="98">IF(M73&gt;0,M$8,"")</f>
        <v/>
      </c>
      <c r="DB73" s="13" t="str">
        <f t="shared" ref="DB73:DB136" si="99">IF(N73&gt;0,N$8,"")</f>
        <v/>
      </c>
      <c r="DC73" s="13" t="str">
        <f t="shared" ref="DC73:DC136" si="100">IF(O73&gt;0,O$8,"")</f>
        <v/>
      </c>
      <c r="DD73" s="13" t="str">
        <f t="shared" ref="DD73:DD136" si="101">IF(P73&gt;0,P$8,"")</f>
        <v/>
      </c>
      <c r="DE73" s="13" t="str">
        <f t="shared" ref="DE73:DE136" si="102">IF(Q73&gt;0,Q$8,"")</f>
        <v/>
      </c>
      <c r="DF73" s="13" t="str">
        <f t="shared" ref="DF73:DF136" si="103">IF(R73&gt;0,R$8,"")</f>
        <v/>
      </c>
      <c r="DG73" s="13" t="str">
        <f t="shared" ref="DG73:DG136" si="104">IF(S73&gt;0,S$8,"")</f>
        <v/>
      </c>
      <c r="DH73" s="13" t="str">
        <f t="shared" ref="DH73:DH136" si="105">IF(T73&gt;0,T$8,"")</f>
        <v/>
      </c>
      <c r="DI73" s="13" t="str">
        <f t="shared" ref="DI73:DI136" si="106">IF(U73&gt;0,U$8,"")</f>
        <v/>
      </c>
      <c r="DJ73" s="13" t="str">
        <f t="shared" ref="DJ73:DJ136" si="107">IF(V73&gt;0,V$8,"")</f>
        <v/>
      </c>
      <c r="DK73" s="13" t="str">
        <f t="shared" ref="DK73:DK136" si="108">IF(W73&gt;0,W$8,"")</f>
        <v/>
      </c>
      <c r="DL73" s="13" t="str">
        <f t="shared" ref="DL73:DL136" si="109">IF(X73&gt;0,X$8,"")</f>
        <v/>
      </c>
      <c r="DM73" s="13" t="str">
        <f t="shared" ref="DM73:DM136" si="110">IF(Y73&gt;0,Y$8,"")</f>
        <v/>
      </c>
      <c r="DN73" s="13" t="str">
        <f t="shared" ref="DN73:DN136" si="111">IF(Z73&gt;0,Z$8,"")</f>
        <v/>
      </c>
      <c r="DO73" s="13" t="str">
        <f t="shared" ref="DO73:DO136" si="112">IF(AA73&gt;0,AA$8,"")</f>
        <v/>
      </c>
      <c r="DP73" s="13" t="str">
        <f t="shared" ref="DP73:DP136" si="113">IF(AB73&gt;0,AB$8,"")</f>
        <v/>
      </c>
      <c r="DQ73" s="13" t="str">
        <f t="shared" ref="DQ73:DQ136" si="114">IF(AC73&gt;0,AC$8,"")</f>
        <v/>
      </c>
      <c r="DR73" s="13" t="str">
        <f t="shared" ref="DR73:DR136" si="115">IF(AD73&gt;0,AD$8,"")</f>
        <v/>
      </c>
      <c r="DS73" s="13" t="str">
        <f t="shared" ref="DS73:DS136" si="116">IF(AE73&gt;0,AE$8,"")</f>
        <v/>
      </c>
      <c r="DT73" s="13" t="str">
        <f t="shared" ref="DT73:DT136" si="117">IF(AF73&gt;0,AF$8,"")</f>
        <v/>
      </c>
      <c r="DU73" s="13" t="str">
        <f t="shared" ref="DU73:DU136" si="118">IF(AG73&gt;0,AG$8,"")</f>
        <v/>
      </c>
      <c r="DV73" s="13" t="str">
        <f t="shared" ref="DV73:DV136" si="119">IF(AH73&gt;0,AH$8,"")</f>
        <v/>
      </c>
      <c r="DW73" s="13" t="str">
        <f t="shared" ref="DW73:DW136" si="120">IF(AI73&gt;0,AI$8,"")</f>
        <v/>
      </c>
      <c r="DX73" s="13" t="str">
        <f t="shared" ref="DX73:DX136" si="121">IF(AJ73&gt;0,AJ$8,"")</f>
        <v/>
      </c>
      <c r="DY73" s="13" t="str">
        <f t="shared" ref="DY73:DY136" si="122">IF(AK73&gt;0,AK$8,"")</f>
        <v/>
      </c>
      <c r="DZ73" s="13" t="str">
        <f t="shared" ref="DZ73:DZ136" si="123">IF(AL73&gt;0,AL$8,"")</f>
        <v/>
      </c>
      <c r="EA73" s="13" t="str">
        <f t="shared" ref="EA73:EA136" si="124">IF(AM73&gt;0,AM$8,"")</f>
        <v/>
      </c>
      <c r="EB73" s="13" t="str">
        <f t="shared" ref="EB73:EB136" si="125">IF(AN73&gt;0,AN$8,"")</f>
        <v/>
      </c>
      <c r="EC73" s="13" t="str">
        <f t="shared" ref="EC73:EC136" si="126">IF(AO73&gt;0,AO$8,"")</f>
        <v/>
      </c>
      <c r="ED73" s="13" t="str">
        <f t="shared" ref="ED73:ED136" si="127">IF(AP73&gt;0,AP$8,"")</f>
        <v/>
      </c>
      <c r="EE73" s="13" t="str">
        <f t="shared" ref="EE73:EE136" si="128">IF(AQ73&gt;0,AQ$8,"")</f>
        <v/>
      </c>
      <c r="EF73" s="13" t="str">
        <f t="shared" ref="EF73:EF136" si="129">IF(AR73&gt;0,AR$8,"")</f>
        <v>Torsk</v>
      </c>
      <c r="EG73" s="13" t="str">
        <f t="shared" ref="EG73:EG136" si="130">IF(AS73&gt;0,AS$8,"")</f>
        <v/>
      </c>
      <c r="EH73" s="13" t="str">
        <f t="shared" ref="EH73:EH136" si="131">IF(AT73&gt;0,AT$8,"")</f>
        <v/>
      </c>
      <c r="EI73" s="13" t="str">
        <f t="shared" ref="EI73:EI136" si="132">IF(AU73&gt;0,AU$8,"")</f>
        <v/>
      </c>
      <c r="EJ73" s="13" t="str">
        <f t="shared" ref="EJ73:EJ136" si="133">IF(AV73&gt;0,AV$8,"")</f>
        <v/>
      </c>
      <c r="EK73" s="13"/>
      <c r="EL73" s="82" t="str">
        <f t="shared" si="46"/>
        <v>Torsk</v>
      </c>
    </row>
    <row r="74" spans="1:142" x14ac:dyDescent="0.25">
      <c r="A74" s="267" t="s">
        <v>623</v>
      </c>
      <c r="B74" s="267" t="s">
        <v>523</v>
      </c>
      <c r="C74" s="301" t="s">
        <v>553</v>
      </c>
      <c r="D74" s="211">
        <v>66</v>
      </c>
      <c r="E74" s="359">
        <f t="shared" ref="E74:E137" si="134">AY74/1000</f>
        <v>0</v>
      </c>
      <c r="F74" s="359">
        <f t="shared" si="50"/>
        <v>0</v>
      </c>
      <c r="G74" s="359">
        <f t="shared" si="51"/>
        <v>0</v>
      </c>
      <c r="H74" s="359">
        <f t="shared" si="52"/>
        <v>0</v>
      </c>
      <c r="I74" s="359">
        <f t="shared" si="53"/>
        <v>0</v>
      </c>
      <c r="J74" s="359">
        <f t="shared" si="54"/>
        <v>0</v>
      </c>
      <c r="K74" s="359">
        <f t="shared" si="55"/>
        <v>0</v>
      </c>
      <c r="L74" s="359">
        <f t="shared" si="56"/>
        <v>0</v>
      </c>
      <c r="M74" s="359">
        <f t="shared" si="57"/>
        <v>0</v>
      </c>
      <c r="N74" s="359">
        <f t="shared" si="58"/>
        <v>0</v>
      </c>
      <c r="O74" s="359">
        <f t="shared" si="59"/>
        <v>0</v>
      </c>
      <c r="P74" s="359">
        <f t="shared" si="60"/>
        <v>0</v>
      </c>
      <c r="Q74" s="359">
        <f t="shared" si="61"/>
        <v>0</v>
      </c>
      <c r="R74" s="359">
        <f t="shared" si="62"/>
        <v>0</v>
      </c>
      <c r="S74" s="359">
        <f t="shared" si="63"/>
        <v>0</v>
      </c>
      <c r="T74" s="359">
        <f t="shared" si="64"/>
        <v>0</v>
      </c>
      <c r="U74" s="359">
        <f t="shared" si="65"/>
        <v>0</v>
      </c>
      <c r="V74" s="359">
        <f t="shared" si="66"/>
        <v>0</v>
      </c>
      <c r="W74" s="359">
        <f t="shared" si="67"/>
        <v>0</v>
      </c>
      <c r="X74" s="359">
        <f t="shared" si="68"/>
        <v>0</v>
      </c>
      <c r="Y74" s="359">
        <f t="shared" si="69"/>
        <v>0</v>
      </c>
      <c r="Z74" s="359">
        <f t="shared" si="70"/>
        <v>0</v>
      </c>
      <c r="AA74" s="359">
        <f t="shared" si="71"/>
        <v>0</v>
      </c>
      <c r="AB74" s="359">
        <f t="shared" si="72"/>
        <v>0</v>
      </c>
      <c r="AC74" s="359">
        <f t="shared" si="73"/>
        <v>0</v>
      </c>
      <c r="AD74" s="359">
        <f t="shared" si="74"/>
        <v>0</v>
      </c>
      <c r="AE74" s="359">
        <f t="shared" si="75"/>
        <v>0</v>
      </c>
      <c r="AF74" s="359">
        <f t="shared" si="76"/>
        <v>0</v>
      </c>
      <c r="AG74" s="359">
        <f t="shared" si="77"/>
        <v>0</v>
      </c>
      <c r="AH74" s="359">
        <f t="shared" si="78"/>
        <v>6.5000000000000002E-2</v>
      </c>
      <c r="AI74" s="359">
        <f t="shared" si="79"/>
        <v>2E-3</v>
      </c>
      <c r="AJ74" s="359">
        <f t="shared" si="80"/>
        <v>0</v>
      </c>
      <c r="AK74" s="359">
        <f t="shared" si="81"/>
        <v>0</v>
      </c>
      <c r="AL74" s="359">
        <f t="shared" si="82"/>
        <v>0</v>
      </c>
      <c r="AM74" s="359">
        <f t="shared" si="83"/>
        <v>0</v>
      </c>
      <c r="AN74" s="359">
        <f t="shared" si="84"/>
        <v>0</v>
      </c>
      <c r="AO74" s="359">
        <f t="shared" si="85"/>
        <v>1.4910000000000001</v>
      </c>
      <c r="AP74" s="359">
        <f t="shared" si="86"/>
        <v>0</v>
      </c>
      <c r="AQ74" s="359">
        <f t="shared" si="87"/>
        <v>0</v>
      </c>
      <c r="AR74" s="359">
        <f t="shared" si="88"/>
        <v>0.16900000000000001</v>
      </c>
      <c r="AS74" s="359">
        <f t="shared" si="89"/>
        <v>0</v>
      </c>
      <c r="AT74" s="359">
        <f t="shared" si="47"/>
        <v>0</v>
      </c>
      <c r="AU74" s="359">
        <f t="shared" si="48"/>
        <v>0</v>
      </c>
      <c r="AV74" s="359">
        <f t="shared" si="49"/>
        <v>0</v>
      </c>
      <c r="AW74" s="76"/>
      <c r="AX74" s="211">
        <v>66</v>
      </c>
      <c r="AY74" s="260">
        <v>0</v>
      </c>
      <c r="AZ74" s="260">
        <v>0</v>
      </c>
      <c r="BA74" s="260">
        <v>0</v>
      </c>
      <c r="BB74" s="260">
        <v>0</v>
      </c>
      <c r="BC74" s="260">
        <v>0</v>
      </c>
      <c r="BD74" s="260">
        <v>0</v>
      </c>
      <c r="BE74" s="260">
        <v>0</v>
      </c>
      <c r="BF74" s="260">
        <v>0</v>
      </c>
      <c r="BG74" s="260">
        <v>0</v>
      </c>
      <c r="BH74" s="260">
        <v>0</v>
      </c>
      <c r="BI74" s="260">
        <v>0</v>
      </c>
      <c r="BJ74" s="260">
        <v>0</v>
      </c>
      <c r="BK74" s="260">
        <v>0</v>
      </c>
      <c r="BL74" s="260">
        <v>0</v>
      </c>
      <c r="BM74" s="260">
        <v>0</v>
      </c>
      <c r="BN74" s="260">
        <v>0</v>
      </c>
      <c r="BO74" s="260">
        <v>0</v>
      </c>
      <c r="BP74" s="260">
        <v>0</v>
      </c>
      <c r="BQ74" s="260">
        <v>0</v>
      </c>
      <c r="BR74" s="260">
        <v>0</v>
      </c>
      <c r="BS74" s="260">
        <v>0</v>
      </c>
      <c r="BT74" s="260">
        <v>0</v>
      </c>
      <c r="BU74" s="260">
        <v>0</v>
      </c>
      <c r="BV74" s="260">
        <v>0</v>
      </c>
      <c r="BW74" s="260">
        <v>0</v>
      </c>
      <c r="BX74" s="260">
        <v>0</v>
      </c>
      <c r="BY74" s="260">
        <v>0</v>
      </c>
      <c r="BZ74" s="260">
        <v>0</v>
      </c>
      <c r="CA74" s="260">
        <v>0</v>
      </c>
      <c r="CB74" s="260">
        <v>65</v>
      </c>
      <c r="CC74" s="260">
        <v>2</v>
      </c>
      <c r="CD74" s="260">
        <v>0</v>
      </c>
      <c r="CE74" s="260">
        <v>0</v>
      </c>
      <c r="CF74" s="260">
        <v>0</v>
      </c>
      <c r="CG74" s="260">
        <v>0</v>
      </c>
      <c r="CH74" s="260">
        <v>0</v>
      </c>
      <c r="CI74" s="260">
        <v>1491</v>
      </c>
      <c r="CJ74" s="260">
        <v>0</v>
      </c>
      <c r="CK74" s="260">
        <v>0</v>
      </c>
      <c r="CL74" s="260">
        <v>169</v>
      </c>
      <c r="CM74" s="260">
        <v>0</v>
      </c>
      <c r="CN74" s="42">
        <v>0</v>
      </c>
      <c r="CO74" s="42">
        <v>0</v>
      </c>
      <c r="CP74" s="42">
        <v>0</v>
      </c>
      <c r="CR74" s="13">
        <v>66</v>
      </c>
      <c r="CS74" s="13" t="str">
        <f t="shared" si="90"/>
        <v/>
      </c>
      <c r="CT74" s="13" t="str">
        <f t="shared" si="91"/>
        <v/>
      </c>
      <c r="CU74" s="13" t="str">
        <f t="shared" si="92"/>
        <v/>
      </c>
      <c r="CV74" s="13" t="str">
        <f t="shared" si="93"/>
        <v/>
      </c>
      <c r="CW74" s="13" t="str">
        <f t="shared" si="94"/>
        <v/>
      </c>
      <c r="CX74" s="13" t="str">
        <f t="shared" si="95"/>
        <v/>
      </c>
      <c r="CY74" s="13" t="str">
        <f t="shared" si="96"/>
        <v/>
      </c>
      <c r="CZ74" s="13" t="str">
        <f t="shared" si="97"/>
        <v/>
      </c>
      <c r="DA74" s="13" t="str">
        <f t="shared" si="98"/>
        <v/>
      </c>
      <c r="DB74" s="13" t="str">
        <f t="shared" si="99"/>
        <v/>
      </c>
      <c r="DC74" s="13" t="str">
        <f t="shared" si="100"/>
        <v/>
      </c>
      <c r="DD74" s="13" t="str">
        <f t="shared" si="101"/>
        <v/>
      </c>
      <c r="DE74" s="13" t="str">
        <f t="shared" si="102"/>
        <v/>
      </c>
      <c r="DF74" s="13" t="str">
        <f t="shared" si="103"/>
        <v/>
      </c>
      <c r="DG74" s="13" t="str">
        <f t="shared" si="104"/>
        <v/>
      </c>
      <c r="DH74" s="13" t="str">
        <f t="shared" si="105"/>
        <v/>
      </c>
      <c r="DI74" s="13" t="str">
        <f t="shared" si="106"/>
        <v/>
      </c>
      <c r="DJ74" s="13" t="str">
        <f t="shared" si="107"/>
        <v/>
      </c>
      <c r="DK74" s="13" t="str">
        <f t="shared" si="108"/>
        <v/>
      </c>
      <c r="DL74" s="13" t="str">
        <f t="shared" si="109"/>
        <v/>
      </c>
      <c r="DM74" s="13" t="str">
        <f t="shared" si="110"/>
        <v/>
      </c>
      <c r="DN74" s="13" t="str">
        <f t="shared" si="111"/>
        <v/>
      </c>
      <c r="DO74" s="13" t="str">
        <f t="shared" si="112"/>
        <v/>
      </c>
      <c r="DP74" s="13" t="str">
        <f t="shared" si="113"/>
        <v/>
      </c>
      <c r="DQ74" s="13" t="str">
        <f t="shared" si="114"/>
        <v/>
      </c>
      <c r="DR74" s="13" t="str">
        <f t="shared" si="115"/>
        <v/>
      </c>
      <c r="DS74" s="13" t="str">
        <f t="shared" si="116"/>
        <v/>
      </c>
      <c r="DT74" s="13" t="str">
        <f t="shared" si="117"/>
        <v/>
      </c>
      <c r="DU74" s="13" t="str">
        <f t="shared" si="118"/>
        <v/>
      </c>
      <c r="DV74" s="13" t="str">
        <f t="shared" si="119"/>
        <v>Sandskadda</v>
      </c>
      <c r="DW74" s="13" t="str">
        <f t="shared" si="120"/>
        <v>SikFiskar</v>
      </c>
      <c r="DX74" s="13" t="str">
        <f t="shared" si="121"/>
        <v/>
      </c>
      <c r="DY74" s="13" t="str">
        <f t="shared" si="122"/>
        <v/>
      </c>
      <c r="DZ74" s="13" t="str">
        <f t="shared" si="123"/>
        <v/>
      </c>
      <c r="EA74" s="13" t="str">
        <f t="shared" si="124"/>
        <v/>
      </c>
      <c r="EB74" s="13" t="str">
        <f t="shared" si="125"/>
        <v/>
      </c>
      <c r="EC74" s="13" t="str">
        <f t="shared" si="126"/>
        <v>Skrubbskadda</v>
      </c>
      <c r="ED74" s="13" t="str">
        <f t="shared" si="127"/>
        <v/>
      </c>
      <c r="EE74" s="13" t="str">
        <f t="shared" si="128"/>
        <v/>
      </c>
      <c r="EF74" s="13" t="str">
        <f t="shared" si="129"/>
        <v>Torsk</v>
      </c>
      <c r="EG74" s="13" t="str">
        <f t="shared" si="130"/>
        <v/>
      </c>
      <c r="EH74" s="13" t="str">
        <f t="shared" si="131"/>
        <v/>
      </c>
      <c r="EI74" s="13" t="str">
        <f t="shared" si="132"/>
        <v/>
      </c>
      <c r="EJ74" s="13" t="str">
        <f t="shared" si="133"/>
        <v/>
      </c>
      <c r="EK74" s="13"/>
      <c r="EL74" s="82" t="str">
        <f t="shared" ref="EL74:EL137" si="135">CONCATENATE(CS74,CT74,CU74,CV74,CW74,CX74,CY74,CZ74,DA74,DB74,DC74,DD74,DE74,DF74,DG74,DH74,DI74,DJ74,DK74,DL74,DM74,DN74,DO74,DP74,DQ74,DR74,DS74,DT74,DU74,DV74,DW74,DX74,DY74,DZ74,EA74,EB74,EC74,ED74,EE74,EF74,EG74,EH74,EI74,EJ74)</f>
        <v>SandskaddaSikFiskarSkrubbskaddaTorsk</v>
      </c>
    </row>
    <row r="75" spans="1:142" x14ac:dyDescent="0.25">
      <c r="A75" s="267" t="s">
        <v>623</v>
      </c>
      <c r="B75" s="267" t="s">
        <v>524</v>
      </c>
      <c r="C75" s="301" t="s">
        <v>553</v>
      </c>
      <c r="D75" s="211">
        <v>67</v>
      </c>
      <c r="E75" s="359">
        <f t="shared" si="134"/>
        <v>0</v>
      </c>
      <c r="F75" s="359">
        <f t="shared" si="50"/>
        <v>0</v>
      </c>
      <c r="G75" s="359">
        <f t="shared" si="51"/>
        <v>0</v>
      </c>
      <c r="H75" s="359">
        <f t="shared" si="52"/>
        <v>0</v>
      </c>
      <c r="I75" s="359">
        <f t="shared" si="53"/>
        <v>0</v>
      </c>
      <c r="J75" s="359">
        <f t="shared" si="54"/>
        <v>0</v>
      </c>
      <c r="K75" s="359">
        <f t="shared" si="55"/>
        <v>0</v>
      </c>
      <c r="L75" s="359">
        <f t="shared" si="56"/>
        <v>0</v>
      </c>
      <c r="M75" s="359">
        <f t="shared" si="57"/>
        <v>0</v>
      </c>
      <c r="N75" s="359">
        <f t="shared" si="58"/>
        <v>0</v>
      </c>
      <c r="O75" s="359">
        <f t="shared" si="59"/>
        <v>0</v>
      </c>
      <c r="P75" s="359">
        <f t="shared" si="60"/>
        <v>0</v>
      </c>
      <c r="Q75" s="359">
        <f t="shared" si="61"/>
        <v>0</v>
      </c>
      <c r="R75" s="359">
        <f t="shared" si="62"/>
        <v>0</v>
      </c>
      <c r="S75" s="359">
        <f t="shared" si="63"/>
        <v>0</v>
      </c>
      <c r="T75" s="359">
        <f t="shared" si="64"/>
        <v>0</v>
      </c>
      <c r="U75" s="359">
        <f t="shared" si="65"/>
        <v>0</v>
      </c>
      <c r="V75" s="359">
        <f t="shared" si="66"/>
        <v>0</v>
      </c>
      <c r="W75" s="359">
        <f t="shared" si="67"/>
        <v>0</v>
      </c>
      <c r="X75" s="359">
        <f t="shared" si="68"/>
        <v>0</v>
      </c>
      <c r="Y75" s="359">
        <f t="shared" si="69"/>
        <v>0</v>
      </c>
      <c r="Z75" s="359">
        <f t="shared" si="70"/>
        <v>0</v>
      </c>
      <c r="AA75" s="359">
        <f t="shared" si="71"/>
        <v>0</v>
      </c>
      <c r="AB75" s="359">
        <f t="shared" si="72"/>
        <v>0</v>
      </c>
      <c r="AC75" s="359">
        <f t="shared" si="73"/>
        <v>0</v>
      </c>
      <c r="AD75" s="359">
        <f t="shared" si="74"/>
        <v>0</v>
      </c>
      <c r="AE75" s="359">
        <f t="shared" si="75"/>
        <v>0</v>
      </c>
      <c r="AF75" s="359">
        <f t="shared" si="76"/>
        <v>0</v>
      </c>
      <c r="AG75" s="359">
        <f t="shared" si="77"/>
        <v>0</v>
      </c>
      <c r="AH75" s="359">
        <f t="shared" si="78"/>
        <v>0</v>
      </c>
      <c r="AI75" s="359">
        <f t="shared" si="79"/>
        <v>0</v>
      </c>
      <c r="AJ75" s="359">
        <f t="shared" si="80"/>
        <v>0</v>
      </c>
      <c r="AK75" s="359">
        <f t="shared" si="81"/>
        <v>0</v>
      </c>
      <c r="AL75" s="359">
        <f t="shared" si="82"/>
        <v>0</v>
      </c>
      <c r="AM75" s="359">
        <f t="shared" si="83"/>
        <v>0</v>
      </c>
      <c r="AN75" s="359">
        <f t="shared" si="84"/>
        <v>0</v>
      </c>
      <c r="AO75" s="359">
        <f t="shared" si="85"/>
        <v>0.20200000000000001</v>
      </c>
      <c r="AP75" s="359">
        <f t="shared" si="86"/>
        <v>0</v>
      </c>
      <c r="AQ75" s="359">
        <f t="shared" si="87"/>
        <v>0</v>
      </c>
      <c r="AR75" s="359">
        <f t="shared" si="88"/>
        <v>288.47280000000001</v>
      </c>
      <c r="AS75" s="359">
        <f t="shared" si="89"/>
        <v>2.9000000000000001E-2</v>
      </c>
      <c r="AT75" s="359">
        <f t="shared" si="47"/>
        <v>0</v>
      </c>
      <c r="AU75" s="359">
        <f t="shared" si="48"/>
        <v>0</v>
      </c>
      <c r="AV75" s="359">
        <f t="shared" si="49"/>
        <v>0</v>
      </c>
      <c r="AW75" s="76"/>
      <c r="AX75" s="211">
        <v>67</v>
      </c>
      <c r="AY75" s="260">
        <v>0</v>
      </c>
      <c r="AZ75" s="260">
        <v>0</v>
      </c>
      <c r="BA75" s="260">
        <v>0</v>
      </c>
      <c r="BB75" s="260">
        <v>0</v>
      </c>
      <c r="BC75" s="260">
        <v>0</v>
      </c>
      <c r="BD75" s="260">
        <v>0</v>
      </c>
      <c r="BE75" s="260">
        <v>0</v>
      </c>
      <c r="BF75" s="260">
        <v>0</v>
      </c>
      <c r="BG75" s="260">
        <v>0</v>
      </c>
      <c r="BH75" s="260">
        <v>0</v>
      </c>
      <c r="BI75" s="260">
        <v>0</v>
      </c>
      <c r="BJ75" s="260">
        <v>0</v>
      </c>
      <c r="BK75" s="260">
        <v>0</v>
      </c>
      <c r="BL75" s="260">
        <v>0</v>
      </c>
      <c r="BM75" s="260">
        <v>0</v>
      </c>
      <c r="BN75" s="260">
        <v>0</v>
      </c>
      <c r="BO75" s="260">
        <v>0</v>
      </c>
      <c r="BP75" s="260">
        <v>0</v>
      </c>
      <c r="BQ75" s="260">
        <v>0</v>
      </c>
      <c r="BR75" s="260">
        <v>0</v>
      </c>
      <c r="BS75" s="260">
        <v>0</v>
      </c>
      <c r="BT75" s="260">
        <v>0</v>
      </c>
      <c r="BU75" s="260">
        <v>0</v>
      </c>
      <c r="BV75" s="260">
        <v>0</v>
      </c>
      <c r="BW75" s="260">
        <v>0</v>
      </c>
      <c r="BX75" s="260">
        <v>0</v>
      </c>
      <c r="BY75" s="260">
        <v>0</v>
      </c>
      <c r="BZ75" s="260">
        <v>0</v>
      </c>
      <c r="CA75" s="260">
        <v>0</v>
      </c>
      <c r="CB75" s="260">
        <v>0</v>
      </c>
      <c r="CC75" s="260">
        <v>0</v>
      </c>
      <c r="CD75" s="260">
        <v>0</v>
      </c>
      <c r="CE75" s="260">
        <v>0</v>
      </c>
      <c r="CF75" s="260">
        <v>0</v>
      </c>
      <c r="CG75" s="260">
        <v>0</v>
      </c>
      <c r="CH75" s="260">
        <v>0</v>
      </c>
      <c r="CI75" s="260">
        <v>202</v>
      </c>
      <c r="CJ75" s="260">
        <v>0</v>
      </c>
      <c r="CK75" s="260">
        <v>0</v>
      </c>
      <c r="CL75" s="260">
        <v>288472.8</v>
      </c>
      <c r="CM75" s="260">
        <v>29</v>
      </c>
      <c r="CN75" s="42">
        <v>0</v>
      </c>
      <c r="CO75" s="42">
        <v>0</v>
      </c>
      <c r="CP75" s="42">
        <v>0</v>
      </c>
      <c r="CR75" s="13">
        <v>67</v>
      </c>
      <c r="CS75" s="13" t="str">
        <f t="shared" si="90"/>
        <v/>
      </c>
      <c r="CT75" s="13" t="str">
        <f t="shared" si="91"/>
        <v/>
      </c>
      <c r="CU75" s="13" t="str">
        <f t="shared" si="92"/>
        <v/>
      </c>
      <c r="CV75" s="13" t="str">
        <f t="shared" si="93"/>
        <v/>
      </c>
      <c r="CW75" s="13" t="str">
        <f t="shared" si="94"/>
        <v/>
      </c>
      <c r="CX75" s="13" t="str">
        <f t="shared" si="95"/>
        <v/>
      </c>
      <c r="CY75" s="13" t="str">
        <f t="shared" si="96"/>
        <v/>
      </c>
      <c r="CZ75" s="13" t="str">
        <f t="shared" si="97"/>
        <v/>
      </c>
      <c r="DA75" s="13" t="str">
        <f t="shared" si="98"/>
        <v/>
      </c>
      <c r="DB75" s="13" t="str">
        <f t="shared" si="99"/>
        <v/>
      </c>
      <c r="DC75" s="13" t="str">
        <f t="shared" si="100"/>
        <v/>
      </c>
      <c r="DD75" s="13" t="str">
        <f t="shared" si="101"/>
        <v/>
      </c>
      <c r="DE75" s="13" t="str">
        <f t="shared" si="102"/>
        <v/>
      </c>
      <c r="DF75" s="13" t="str">
        <f t="shared" si="103"/>
        <v/>
      </c>
      <c r="DG75" s="13" t="str">
        <f t="shared" si="104"/>
        <v/>
      </c>
      <c r="DH75" s="13" t="str">
        <f t="shared" si="105"/>
        <v/>
      </c>
      <c r="DI75" s="13" t="str">
        <f t="shared" si="106"/>
        <v/>
      </c>
      <c r="DJ75" s="13" t="str">
        <f t="shared" si="107"/>
        <v/>
      </c>
      <c r="DK75" s="13" t="str">
        <f t="shared" si="108"/>
        <v/>
      </c>
      <c r="DL75" s="13" t="str">
        <f t="shared" si="109"/>
        <v/>
      </c>
      <c r="DM75" s="13" t="str">
        <f t="shared" si="110"/>
        <v/>
      </c>
      <c r="DN75" s="13" t="str">
        <f t="shared" si="111"/>
        <v/>
      </c>
      <c r="DO75" s="13" t="str">
        <f t="shared" si="112"/>
        <v/>
      </c>
      <c r="DP75" s="13" t="str">
        <f t="shared" si="113"/>
        <v/>
      </c>
      <c r="DQ75" s="13" t="str">
        <f t="shared" si="114"/>
        <v/>
      </c>
      <c r="DR75" s="13" t="str">
        <f t="shared" si="115"/>
        <v/>
      </c>
      <c r="DS75" s="13" t="str">
        <f t="shared" si="116"/>
        <v/>
      </c>
      <c r="DT75" s="13" t="str">
        <f t="shared" si="117"/>
        <v/>
      </c>
      <c r="DU75" s="13" t="str">
        <f t="shared" si="118"/>
        <v/>
      </c>
      <c r="DV75" s="13" t="str">
        <f t="shared" si="119"/>
        <v/>
      </c>
      <c r="DW75" s="13" t="str">
        <f t="shared" si="120"/>
        <v/>
      </c>
      <c r="DX75" s="13" t="str">
        <f t="shared" si="121"/>
        <v/>
      </c>
      <c r="DY75" s="13" t="str">
        <f t="shared" si="122"/>
        <v/>
      </c>
      <c r="DZ75" s="13" t="str">
        <f t="shared" si="123"/>
        <v/>
      </c>
      <c r="EA75" s="13" t="str">
        <f t="shared" si="124"/>
        <v/>
      </c>
      <c r="EB75" s="13" t="str">
        <f t="shared" si="125"/>
        <v/>
      </c>
      <c r="EC75" s="13" t="str">
        <f t="shared" si="126"/>
        <v>Skrubbskadda</v>
      </c>
      <c r="ED75" s="13" t="str">
        <f t="shared" si="127"/>
        <v/>
      </c>
      <c r="EE75" s="13" t="str">
        <f t="shared" si="128"/>
        <v/>
      </c>
      <c r="EF75" s="13" t="str">
        <f t="shared" si="129"/>
        <v>Torsk</v>
      </c>
      <c r="EG75" s="13" t="str">
        <f t="shared" si="130"/>
        <v>Vitling</v>
      </c>
      <c r="EH75" s="13" t="str">
        <f t="shared" si="131"/>
        <v/>
      </c>
      <c r="EI75" s="13" t="str">
        <f t="shared" si="132"/>
        <v/>
      </c>
      <c r="EJ75" s="13" t="str">
        <f t="shared" si="133"/>
        <v/>
      </c>
      <c r="EK75" s="13"/>
      <c r="EL75" s="82" t="str">
        <f t="shared" si="135"/>
        <v>SkrubbskaddaTorskVitling</v>
      </c>
    </row>
    <row r="76" spans="1:142" x14ac:dyDescent="0.25">
      <c r="A76" s="267" t="s">
        <v>623</v>
      </c>
      <c r="B76" s="267" t="s">
        <v>530</v>
      </c>
      <c r="C76" s="301" t="s">
        <v>553</v>
      </c>
      <c r="D76" s="211">
        <v>68</v>
      </c>
      <c r="E76" s="359">
        <f t="shared" si="134"/>
        <v>0</v>
      </c>
      <c r="F76" s="359">
        <f t="shared" si="50"/>
        <v>0</v>
      </c>
      <c r="G76" s="359">
        <f t="shared" si="51"/>
        <v>0</v>
      </c>
      <c r="H76" s="359">
        <f t="shared" si="52"/>
        <v>0</v>
      </c>
      <c r="I76" s="359">
        <f t="shared" si="53"/>
        <v>0</v>
      </c>
      <c r="J76" s="359">
        <f t="shared" si="54"/>
        <v>0</v>
      </c>
      <c r="K76" s="359">
        <f t="shared" si="55"/>
        <v>0</v>
      </c>
      <c r="L76" s="359">
        <f t="shared" si="56"/>
        <v>0</v>
      </c>
      <c r="M76" s="359">
        <f t="shared" si="57"/>
        <v>0</v>
      </c>
      <c r="N76" s="359">
        <f t="shared" si="58"/>
        <v>0</v>
      </c>
      <c r="O76" s="359">
        <f t="shared" si="59"/>
        <v>0</v>
      </c>
      <c r="P76" s="359">
        <f t="shared" si="60"/>
        <v>0</v>
      </c>
      <c r="Q76" s="359">
        <f t="shared" si="61"/>
        <v>0</v>
      </c>
      <c r="R76" s="359">
        <f t="shared" si="62"/>
        <v>0</v>
      </c>
      <c r="S76" s="359">
        <f t="shared" si="63"/>
        <v>0</v>
      </c>
      <c r="T76" s="359">
        <f t="shared" si="64"/>
        <v>0</v>
      </c>
      <c r="U76" s="359">
        <f t="shared" si="65"/>
        <v>0</v>
      </c>
      <c r="V76" s="359">
        <f t="shared" si="66"/>
        <v>0</v>
      </c>
      <c r="W76" s="359">
        <f t="shared" si="67"/>
        <v>0</v>
      </c>
      <c r="X76" s="359">
        <f t="shared" si="68"/>
        <v>0</v>
      </c>
      <c r="Y76" s="359">
        <f t="shared" si="69"/>
        <v>0</v>
      </c>
      <c r="Z76" s="359">
        <f t="shared" si="70"/>
        <v>0</v>
      </c>
      <c r="AA76" s="359">
        <f t="shared" si="71"/>
        <v>0</v>
      </c>
      <c r="AB76" s="359">
        <f t="shared" si="72"/>
        <v>0</v>
      </c>
      <c r="AC76" s="359">
        <f t="shared" si="73"/>
        <v>0</v>
      </c>
      <c r="AD76" s="359">
        <f t="shared" si="74"/>
        <v>0.3664</v>
      </c>
      <c r="AE76" s="359">
        <f t="shared" si="75"/>
        <v>0</v>
      </c>
      <c r="AF76" s="359">
        <f t="shared" si="76"/>
        <v>2.3033000000000001</v>
      </c>
      <c r="AG76" s="359">
        <f t="shared" si="77"/>
        <v>0</v>
      </c>
      <c r="AH76" s="359">
        <f t="shared" si="78"/>
        <v>1.5E-3</v>
      </c>
      <c r="AI76" s="359">
        <f t="shared" si="79"/>
        <v>1.7500000000000002E-2</v>
      </c>
      <c r="AJ76" s="359">
        <f t="shared" si="80"/>
        <v>0</v>
      </c>
      <c r="AK76" s="359">
        <f t="shared" si="81"/>
        <v>8.0000000000000002E-3</v>
      </c>
      <c r="AL76" s="359">
        <f t="shared" si="82"/>
        <v>0</v>
      </c>
      <c r="AM76" s="359">
        <f t="shared" si="83"/>
        <v>0</v>
      </c>
      <c r="AN76" s="359">
        <f t="shared" si="84"/>
        <v>0</v>
      </c>
      <c r="AO76" s="359">
        <f t="shared" si="85"/>
        <v>8.0180000000000007</v>
      </c>
      <c r="AP76" s="359">
        <f t="shared" si="86"/>
        <v>0</v>
      </c>
      <c r="AQ76" s="359">
        <f t="shared" si="87"/>
        <v>0</v>
      </c>
      <c r="AR76" s="359">
        <f t="shared" si="88"/>
        <v>646.71430000000009</v>
      </c>
      <c r="AS76" s="359">
        <f t="shared" si="89"/>
        <v>0.93540000000000001</v>
      </c>
      <c r="AT76" s="359">
        <f t="shared" si="47"/>
        <v>0</v>
      </c>
      <c r="AU76" s="359">
        <f t="shared" si="48"/>
        <v>0</v>
      </c>
      <c r="AV76" s="359">
        <f t="shared" si="49"/>
        <v>8.0000000000000002E-3</v>
      </c>
      <c r="AW76" s="76"/>
      <c r="AX76" s="211">
        <v>68</v>
      </c>
      <c r="AY76" s="260">
        <v>0</v>
      </c>
      <c r="AZ76" s="260">
        <v>0</v>
      </c>
      <c r="BA76" s="260">
        <v>0</v>
      </c>
      <c r="BB76" s="260">
        <v>0</v>
      </c>
      <c r="BC76" s="260">
        <v>0</v>
      </c>
      <c r="BD76" s="260">
        <v>0</v>
      </c>
      <c r="BE76" s="260">
        <v>0</v>
      </c>
      <c r="BF76" s="260">
        <v>0</v>
      </c>
      <c r="BG76" s="260">
        <v>0</v>
      </c>
      <c r="BH76" s="260">
        <v>0</v>
      </c>
      <c r="BI76" s="260">
        <v>0</v>
      </c>
      <c r="BJ76" s="260">
        <v>0</v>
      </c>
      <c r="BK76" s="260">
        <v>0</v>
      </c>
      <c r="BL76" s="260">
        <v>0</v>
      </c>
      <c r="BM76" s="260">
        <v>0</v>
      </c>
      <c r="BN76" s="260">
        <v>0</v>
      </c>
      <c r="BO76" s="260">
        <v>0</v>
      </c>
      <c r="BP76" s="260">
        <v>0</v>
      </c>
      <c r="BQ76" s="260">
        <v>0</v>
      </c>
      <c r="BR76" s="260">
        <v>0</v>
      </c>
      <c r="BS76" s="260">
        <v>0</v>
      </c>
      <c r="BT76" s="260">
        <v>0</v>
      </c>
      <c r="BU76" s="260">
        <v>0</v>
      </c>
      <c r="BV76" s="260">
        <v>0</v>
      </c>
      <c r="BW76" s="260">
        <v>0</v>
      </c>
      <c r="BX76" s="260">
        <v>366.4</v>
      </c>
      <c r="BY76" s="260">
        <v>0</v>
      </c>
      <c r="BZ76" s="260">
        <v>2303.3000000000002</v>
      </c>
      <c r="CA76" s="260">
        <v>0</v>
      </c>
      <c r="CB76" s="260">
        <v>1.5</v>
      </c>
      <c r="CC76" s="260">
        <v>17.5</v>
      </c>
      <c r="CD76" s="260">
        <v>0</v>
      </c>
      <c r="CE76" s="260">
        <v>8</v>
      </c>
      <c r="CF76" s="260">
        <v>0</v>
      </c>
      <c r="CG76" s="260">
        <v>0</v>
      </c>
      <c r="CH76" s="260">
        <v>0</v>
      </c>
      <c r="CI76" s="260">
        <v>8018</v>
      </c>
      <c r="CJ76" s="260">
        <v>0</v>
      </c>
      <c r="CK76" s="260">
        <v>0</v>
      </c>
      <c r="CL76" s="260">
        <v>646714.30000000005</v>
      </c>
      <c r="CM76" s="260">
        <v>935.4</v>
      </c>
      <c r="CN76" s="42">
        <v>0</v>
      </c>
      <c r="CO76" s="42">
        <v>0</v>
      </c>
      <c r="CP76" s="42">
        <v>8</v>
      </c>
      <c r="CR76" s="13">
        <v>68</v>
      </c>
      <c r="CS76" s="13" t="str">
        <f t="shared" si="90"/>
        <v/>
      </c>
      <c r="CT76" s="13" t="str">
        <f t="shared" si="91"/>
        <v/>
      </c>
      <c r="CU76" s="13" t="str">
        <f t="shared" si="92"/>
        <v/>
      </c>
      <c r="CV76" s="13" t="str">
        <f t="shared" si="93"/>
        <v/>
      </c>
      <c r="CW76" s="13" t="str">
        <f t="shared" si="94"/>
        <v/>
      </c>
      <c r="CX76" s="13" t="str">
        <f t="shared" si="95"/>
        <v/>
      </c>
      <c r="CY76" s="13" t="str">
        <f t="shared" si="96"/>
        <v/>
      </c>
      <c r="CZ76" s="13" t="str">
        <f t="shared" si="97"/>
        <v/>
      </c>
      <c r="DA76" s="13" t="str">
        <f t="shared" si="98"/>
        <v/>
      </c>
      <c r="DB76" s="13" t="str">
        <f t="shared" si="99"/>
        <v/>
      </c>
      <c r="DC76" s="13" t="str">
        <f t="shared" si="100"/>
        <v/>
      </c>
      <c r="DD76" s="13" t="str">
        <f t="shared" si="101"/>
        <v/>
      </c>
      <c r="DE76" s="13" t="str">
        <f t="shared" si="102"/>
        <v/>
      </c>
      <c r="DF76" s="13" t="str">
        <f t="shared" si="103"/>
        <v/>
      </c>
      <c r="DG76" s="13" t="str">
        <f t="shared" si="104"/>
        <v/>
      </c>
      <c r="DH76" s="13" t="str">
        <f t="shared" si="105"/>
        <v/>
      </c>
      <c r="DI76" s="13" t="str">
        <f t="shared" si="106"/>
        <v/>
      </c>
      <c r="DJ76" s="13" t="str">
        <f t="shared" si="107"/>
        <v/>
      </c>
      <c r="DK76" s="13" t="str">
        <f t="shared" si="108"/>
        <v/>
      </c>
      <c r="DL76" s="13" t="str">
        <f t="shared" si="109"/>
        <v/>
      </c>
      <c r="DM76" s="13" t="str">
        <f t="shared" si="110"/>
        <v/>
      </c>
      <c r="DN76" s="13" t="str">
        <f t="shared" si="111"/>
        <v/>
      </c>
      <c r="DO76" s="13" t="str">
        <f t="shared" si="112"/>
        <v/>
      </c>
      <c r="DP76" s="13" t="str">
        <f t="shared" si="113"/>
        <v/>
      </c>
      <c r="DQ76" s="13" t="str">
        <f t="shared" si="114"/>
        <v/>
      </c>
      <c r="DR76" s="13" t="str">
        <f t="shared" si="115"/>
        <v>Piggvar</v>
      </c>
      <c r="DS76" s="13" t="str">
        <f t="shared" si="116"/>
        <v/>
      </c>
      <c r="DT76" s="13" t="str">
        <f t="shared" si="117"/>
        <v>Rodspotta</v>
      </c>
      <c r="DU76" s="13" t="str">
        <f t="shared" si="118"/>
        <v/>
      </c>
      <c r="DV76" s="13" t="str">
        <f t="shared" si="119"/>
        <v>Sandskadda</v>
      </c>
      <c r="DW76" s="13" t="str">
        <f t="shared" si="120"/>
        <v>SikFiskar</v>
      </c>
      <c r="DX76" s="13" t="str">
        <f t="shared" si="121"/>
        <v/>
      </c>
      <c r="DY76" s="13" t="str">
        <f t="shared" si="122"/>
        <v>Sill</v>
      </c>
      <c r="DZ76" s="13" t="str">
        <f t="shared" si="123"/>
        <v/>
      </c>
      <c r="EA76" s="13" t="str">
        <f t="shared" si="124"/>
        <v/>
      </c>
      <c r="EB76" s="13" t="str">
        <f t="shared" si="125"/>
        <v/>
      </c>
      <c r="EC76" s="13" t="str">
        <f t="shared" si="126"/>
        <v>Skrubbskadda</v>
      </c>
      <c r="ED76" s="13" t="str">
        <f t="shared" si="127"/>
        <v/>
      </c>
      <c r="EE76" s="13" t="str">
        <f t="shared" si="128"/>
        <v/>
      </c>
      <c r="EF76" s="13" t="str">
        <f t="shared" si="129"/>
        <v>Torsk</v>
      </c>
      <c r="EG76" s="13" t="str">
        <f t="shared" si="130"/>
        <v>Vitling</v>
      </c>
      <c r="EH76" s="13" t="str">
        <f t="shared" si="131"/>
        <v/>
      </c>
      <c r="EI76" s="13" t="str">
        <f t="shared" si="132"/>
        <v/>
      </c>
      <c r="EJ76" s="13" t="str">
        <f t="shared" si="133"/>
        <v>oring</v>
      </c>
      <c r="EK76" s="13"/>
      <c r="EL76" s="82" t="str">
        <f t="shared" si="135"/>
        <v>PiggvarRodspottaSandskaddaSikFiskarSillSkrubbskaddaTorskVitlingoring</v>
      </c>
    </row>
    <row r="77" spans="1:142" x14ac:dyDescent="0.25">
      <c r="A77" s="267" t="s">
        <v>623</v>
      </c>
      <c r="B77" s="267" t="s">
        <v>500</v>
      </c>
      <c r="C77" s="301" t="s">
        <v>161</v>
      </c>
      <c r="D77" s="211">
        <v>69</v>
      </c>
      <c r="E77" s="359">
        <f t="shared" si="134"/>
        <v>0</v>
      </c>
      <c r="F77" s="359">
        <f t="shared" si="50"/>
        <v>0</v>
      </c>
      <c r="G77" s="359">
        <f t="shared" si="51"/>
        <v>0</v>
      </c>
      <c r="H77" s="359">
        <f t="shared" si="52"/>
        <v>0</v>
      </c>
      <c r="I77" s="359">
        <f t="shared" si="53"/>
        <v>0</v>
      </c>
      <c r="J77" s="359">
        <f t="shared" si="54"/>
        <v>0</v>
      </c>
      <c r="K77" s="359">
        <f t="shared" si="55"/>
        <v>0</v>
      </c>
      <c r="L77" s="359">
        <f t="shared" si="56"/>
        <v>0</v>
      </c>
      <c r="M77" s="359">
        <f t="shared" si="57"/>
        <v>0</v>
      </c>
      <c r="N77" s="359">
        <f t="shared" si="58"/>
        <v>0</v>
      </c>
      <c r="O77" s="359">
        <f t="shared" si="59"/>
        <v>0</v>
      </c>
      <c r="P77" s="359">
        <f t="shared" si="60"/>
        <v>0</v>
      </c>
      <c r="Q77" s="359">
        <f t="shared" si="61"/>
        <v>1.1859999999999999</v>
      </c>
      <c r="R77" s="359">
        <f t="shared" si="62"/>
        <v>0</v>
      </c>
      <c r="S77" s="359">
        <f t="shared" si="63"/>
        <v>0</v>
      </c>
      <c r="T77" s="359">
        <f t="shared" si="64"/>
        <v>0</v>
      </c>
      <c r="U77" s="359">
        <f t="shared" si="65"/>
        <v>0</v>
      </c>
      <c r="V77" s="359">
        <f t="shared" si="66"/>
        <v>0</v>
      </c>
      <c r="W77" s="359">
        <f t="shared" si="67"/>
        <v>0</v>
      </c>
      <c r="X77" s="359">
        <f t="shared" si="68"/>
        <v>0</v>
      </c>
      <c r="Y77" s="359">
        <f t="shared" si="69"/>
        <v>0</v>
      </c>
      <c r="Z77" s="359">
        <f t="shared" si="70"/>
        <v>0</v>
      </c>
      <c r="AA77" s="359">
        <f t="shared" si="71"/>
        <v>0</v>
      </c>
      <c r="AB77" s="359">
        <f t="shared" si="72"/>
        <v>0</v>
      </c>
      <c r="AC77" s="359">
        <f t="shared" si="73"/>
        <v>0</v>
      </c>
      <c r="AD77" s="359">
        <f t="shared" si="74"/>
        <v>0</v>
      </c>
      <c r="AE77" s="359">
        <f t="shared" si="75"/>
        <v>0</v>
      </c>
      <c r="AF77" s="359">
        <f t="shared" si="76"/>
        <v>0</v>
      </c>
      <c r="AG77" s="359">
        <f t="shared" si="77"/>
        <v>0</v>
      </c>
      <c r="AH77" s="359">
        <f t="shared" si="78"/>
        <v>0</v>
      </c>
      <c r="AI77" s="359">
        <f t="shared" si="79"/>
        <v>0</v>
      </c>
      <c r="AJ77" s="359">
        <f t="shared" si="80"/>
        <v>0</v>
      </c>
      <c r="AK77" s="359">
        <f t="shared" si="81"/>
        <v>0</v>
      </c>
      <c r="AL77" s="359">
        <f t="shared" si="82"/>
        <v>0</v>
      </c>
      <c r="AM77" s="359">
        <f t="shared" si="83"/>
        <v>0</v>
      </c>
      <c r="AN77" s="359">
        <f t="shared" si="84"/>
        <v>0</v>
      </c>
      <c r="AO77" s="359">
        <f t="shared" si="85"/>
        <v>0</v>
      </c>
      <c r="AP77" s="359">
        <f t="shared" si="86"/>
        <v>0</v>
      </c>
      <c r="AQ77" s="359">
        <f t="shared" si="87"/>
        <v>0</v>
      </c>
      <c r="AR77" s="359">
        <f t="shared" si="88"/>
        <v>0</v>
      </c>
      <c r="AS77" s="359">
        <f t="shared" si="89"/>
        <v>0</v>
      </c>
      <c r="AT77" s="359">
        <f t="shared" si="47"/>
        <v>0</v>
      </c>
      <c r="AU77" s="359">
        <f t="shared" si="48"/>
        <v>0</v>
      </c>
      <c r="AV77" s="359">
        <f t="shared" si="49"/>
        <v>0</v>
      </c>
      <c r="AW77" s="76"/>
      <c r="AX77" s="211">
        <v>69</v>
      </c>
      <c r="AY77" s="260">
        <v>0</v>
      </c>
      <c r="AZ77" s="260">
        <v>0</v>
      </c>
      <c r="BA77" s="260">
        <v>0</v>
      </c>
      <c r="BB77" s="260">
        <v>0</v>
      </c>
      <c r="BC77" s="260">
        <v>0</v>
      </c>
      <c r="BD77" s="260">
        <v>0</v>
      </c>
      <c r="BE77" s="260">
        <v>0</v>
      </c>
      <c r="BF77" s="260">
        <v>0</v>
      </c>
      <c r="BG77" s="260">
        <v>0</v>
      </c>
      <c r="BH77" s="260">
        <v>0</v>
      </c>
      <c r="BI77" s="260">
        <v>0</v>
      </c>
      <c r="BJ77" s="260">
        <v>0</v>
      </c>
      <c r="BK77" s="260">
        <v>1186</v>
      </c>
      <c r="BL77" s="260">
        <v>0</v>
      </c>
      <c r="BM77" s="260">
        <v>0</v>
      </c>
      <c r="BN77" s="260">
        <v>0</v>
      </c>
      <c r="BO77" s="260">
        <v>0</v>
      </c>
      <c r="BP77" s="260">
        <v>0</v>
      </c>
      <c r="BQ77" s="260">
        <v>0</v>
      </c>
      <c r="BR77" s="260">
        <v>0</v>
      </c>
      <c r="BS77" s="260">
        <v>0</v>
      </c>
      <c r="BT77" s="260">
        <v>0</v>
      </c>
      <c r="BU77" s="260">
        <v>0</v>
      </c>
      <c r="BV77" s="260">
        <v>0</v>
      </c>
      <c r="BW77" s="260">
        <v>0</v>
      </c>
      <c r="BX77" s="260">
        <v>0</v>
      </c>
      <c r="BY77" s="260">
        <v>0</v>
      </c>
      <c r="BZ77" s="260">
        <v>0</v>
      </c>
      <c r="CA77" s="260">
        <v>0</v>
      </c>
      <c r="CB77" s="260">
        <v>0</v>
      </c>
      <c r="CC77" s="260">
        <v>0</v>
      </c>
      <c r="CD77" s="260">
        <v>0</v>
      </c>
      <c r="CE77" s="260">
        <v>0</v>
      </c>
      <c r="CF77" s="260">
        <v>0</v>
      </c>
      <c r="CG77" s="260">
        <v>0</v>
      </c>
      <c r="CH77" s="260">
        <v>0</v>
      </c>
      <c r="CI77" s="260">
        <v>0</v>
      </c>
      <c r="CJ77" s="260">
        <v>0</v>
      </c>
      <c r="CK77" s="260">
        <v>0</v>
      </c>
      <c r="CL77" s="260">
        <v>0</v>
      </c>
      <c r="CM77" s="260">
        <v>0</v>
      </c>
      <c r="CN77" s="42">
        <v>0</v>
      </c>
      <c r="CO77" s="42">
        <v>0</v>
      </c>
      <c r="CP77" s="42">
        <v>0</v>
      </c>
      <c r="CR77" s="13">
        <v>69</v>
      </c>
      <c r="CS77" s="13" t="str">
        <f t="shared" si="90"/>
        <v/>
      </c>
      <c r="CT77" s="13" t="str">
        <f t="shared" si="91"/>
        <v/>
      </c>
      <c r="CU77" s="13" t="str">
        <f t="shared" si="92"/>
        <v/>
      </c>
      <c r="CV77" s="13" t="str">
        <f t="shared" si="93"/>
        <v/>
      </c>
      <c r="CW77" s="13" t="str">
        <f t="shared" si="94"/>
        <v/>
      </c>
      <c r="CX77" s="13" t="str">
        <f t="shared" si="95"/>
        <v/>
      </c>
      <c r="CY77" s="13" t="str">
        <f t="shared" si="96"/>
        <v/>
      </c>
      <c r="CZ77" s="13" t="str">
        <f t="shared" si="97"/>
        <v/>
      </c>
      <c r="DA77" s="13" t="str">
        <f t="shared" si="98"/>
        <v/>
      </c>
      <c r="DB77" s="13" t="str">
        <f t="shared" si="99"/>
        <v/>
      </c>
      <c r="DC77" s="13" t="str">
        <f t="shared" si="100"/>
        <v/>
      </c>
      <c r="DD77" s="13" t="str">
        <f t="shared" si="101"/>
        <v/>
      </c>
      <c r="DE77" s="13" t="str">
        <f t="shared" si="102"/>
        <v>Havskrafta</v>
      </c>
      <c r="DF77" s="13" t="str">
        <f t="shared" si="103"/>
        <v/>
      </c>
      <c r="DG77" s="13" t="str">
        <f t="shared" si="104"/>
        <v/>
      </c>
      <c r="DH77" s="13" t="str">
        <f t="shared" si="105"/>
        <v/>
      </c>
      <c r="DI77" s="13" t="str">
        <f t="shared" si="106"/>
        <v/>
      </c>
      <c r="DJ77" s="13" t="str">
        <f t="shared" si="107"/>
        <v/>
      </c>
      <c r="DK77" s="13" t="str">
        <f t="shared" si="108"/>
        <v/>
      </c>
      <c r="DL77" s="13" t="str">
        <f t="shared" si="109"/>
        <v/>
      </c>
      <c r="DM77" s="13" t="str">
        <f t="shared" si="110"/>
        <v/>
      </c>
      <c r="DN77" s="13" t="str">
        <f t="shared" si="111"/>
        <v/>
      </c>
      <c r="DO77" s="13" t="str">
        <f t="shared" si="112"/>
        <v/>
      </c>
      <c r="DP77" s="13" t="str">
        <f t="shared" si="113"/>
        <v/>
      </c>
      <c r="DQ77" s="13" t="str">
        <f t="shared" si="114"/>
        <v/>
      </c>
      <c r="DR77" s="13" t="str">
        <f t="shared" si="115"/>
        <v/>
      </c>
      <c r="DS77" s="13" t="str">
        <f t="shared" si="116"/>
        <v/>
      </c>
      <c r="DT77" s="13" t="str">
        <f t="shared" si="117"/>
        <v/>
      </c>
      <c r="DU77" s="13" t="str">
        <f t="shared" si="118"/>
        <v/>
      </c>
      <c r="DV77" s="13" t="str">
        <f t="shared" si="119"/>
        <v/>
      </c>
      <c r="DW77" s="13" t="str">
        <f t="shared" si="120"/>
        <v/>
      </c>
      <c r="DX77" s="13" t="str">
        <f t="shared" si="121"/>
        <v/>
      </c>
      <c r="DY77" s="13" t="str">
        <f t="shared" si="122"/>
        <v/>
      </c>
      <c r="DZ77" s="13" t="str">
        <f t="shared" si="123"/>
        <v/>
      </c>
      <c r="EA77" s="13" t="str">
        <f t="shared" si="124"/>
        <v/>
      </c>
      <c r="EB77" s="13" t="str">
        <f t="shared" si="125"/>
        <v/>
      </c>
      <c r="EC77" s="13" t="str">
        <f t="shared" si="126"/>
        <v/>
      </c>
      <c r="ED77" s="13" t="str">
        <f t="shared" si="127"/>
        <v/>
      </c>
      <c r="EE77" s="13" t="str">
        <f t="shared" si="128"/>
        <v/>
      </c>
      <c r="EF77" s="13" t="str">
        <f t="shared" si="129"/>
        <v/>
      </c>
      <c r="EG77" s="13" t="str">
        <f t="shared" si="130"/>
        <v/>
      </c>
      <c r="EH77" s="13" t="str">
        <f t="shared" si="131"/>
        <v/>
      </c>
      <c r="EI77" s="13" t="str">
        <f t="shared" si="132"/>
        <v/>
      </c>
      <c r="EJ77" s="13" t="str">
        <f t="shared" si="133"/>
        <v/>
      </c>
      <c r="EK77" s="13"/>
      <c r="EL77" s="82" t="str">
        <f t="shared" si="135"/>
        <v>Havskrafta</v>
      </c>
    </row>
    <row r="78" spans="1:142" x14ac:dyDescent="0.25">
      <c r="A78" s="267" t="s">
        <v>623</v>
      </c>
      <c r="B78" s="267" t="s">
        <v>502</v>
      </c>
      <c r="C78" s="301" t="s">
        <v>161</v>
      </c>
      <c r="D78" s="211">
        <v>70</v>
      </c>
      <c r="E78" s="359">
        <f t="shared" si="134"/>
        <v>0</v>
      </c>
      <c r="F78" s="359">
        <f t="shared" si="50"/>
        <v>0</v>
      </c>
      <c r="G78" s="359">
        <f t="shared" si="51"/>
        <v>0</v>
      </c>
      <c r="H78" s="359">
        <f t="shared" si="52"/>
        <v>0</v>
      </c>
      <c r="I78" s="359">
        <f t="shared" si="53"/>
        <v>0</v>
      </c>
      <c r="J78" s="359">
        <f t="shared" si="54"/>
        <v>0</v>
      </c>
      <c r="K78" s="359">
        <f t="shared" si="55"/>
        <v>0</v>
      </c>
      <c r="L78" s="359">
        <f t="shared" si="56"/>
        <v>0</v>
      </c>
      <c r="M78" s="359">
        <f t="shared" si="57"/>
        <v>0</v>
      </c>
      <c r="N78" s="359">
        <f t="shared" si="58"/>
        <v>0.20300000000000001</v>
      </c>
      <c r="O78" s="359">
        <f t="shared" si="59"/>
        <v>0</v>
      </c>
      <c r="P78" s="359">
        <f t="shared" si="60"/>
        <v>0</v>
      </c>
      <c r="Q78" s="359">
        <f t="shared" si="61"/>
        <v>0</v>
      </c>
      <c r="R78" s="359">
        <f t="shared" si="62"/>
        <v>0</v>
      </c>
      <c r="S78" s="359">
        <f t="shared" si="63"/>
        <v>0</v>
      </c>
      <c r="T78" s="359">
        <f t="shared" si="64"/>
        <v>0</v>
      </c>
      <c r="U78" s="359">
        <f t="shared" si="65"/>
        <v>0</v>
      </c>
      <c r="V78" s="359">
        <f t="shared" si="66"/>
        <v>0</v>
      </c>
      <c r="W78" s="359">
        <f t="shared" si="67"/>
        <v>0</v>
      </c>
      <c r="X78" s="359">
        <f t="shared" si="68"/>
        <v>0</v>
      </c>
      <c r="Y78" s="359">
        <f t="shared" si="69"/>
        <v>0</v>
      </c>
      <c r="Z78" s="359">
        <f t="shared" si="70"/>
        <v>0</v>
      </c>
      <c r="AA78" s="359">
        <f t="shared" si="71"/>
        <v>1.5049999999999999</v>
      </c>
      <c r="AB78" s="359">
        <f t="shared" si="72"/>
        <v>0</v>
      </c>
      <c r="AC78" s="359">
        <f t="shared" si="73"/>
        <v>0</v>
      </c>
      <c r="AD78" s="359">
        <f t="shared" si="74"/>
        <v>0</v>
      </c>
      <c r="AE78" s="359">
        <f t="shared" si="75"/>
        <v>0</v>
      </c>
      <c r="AF78" s="359">
        <f t="shared" si="76"/>
        <v>0</v>
      </c>
      <c r="AG78" s="359">
        <f t="shared" si="77"/>
        <v>0</v>
      </c>
      <c r="AH78" s="359">
        <f t="shared" si="78"/>
        <v>0</v>
      </c>
      <c r="AI78" s="359">
        <f t="shared" si="79"/>
        <v>0</v>
      </c>
      <c r="AJ78" s="359">
        <f t="shared" si="80"/>
        <v>0</v>
      </c>
      <c r="AK78" s="359">
        <f t="shared" si="81"/>
        <v>0</v>
      </c>
      <c r="AL78" s="359">
        <f t="shared" si="82"/>
        <v>0</v>
      </c>
      <c r="AM78" s="359">
        <f t="shared" si="83"/>
        <v>0</v>
      </c>
      <c r="AN78" s="359">
        <f t="shared" si="84"/>
        <v>0</v>
      </c>
      <c r="AO78" s="359">
        <f t="shared" si="85"/>
        <v>0</v>
      </c>
      <c r="AP78" s="359">
        <f t="shared" si="86"/>
        <v>0</v>
      </c>
      <c r="AQ78" s="359">
        <f t="shared" si="87"/>
        <v>0</v>
      </c>
      <c r="AR78" s="359">
        <f t="shared" si="88"/>
        <v>0</v>
      </c>
      <c r="AS78" s="359">
        <f t="shared" si="89"/>
        <v>0</v>
      </c>
      <c r="AT78" s="359">
        <f t="shared" ref="AT78:AT141" si="136">CN78/1000</f>
        <v>0</v>
      </c>
      <c r="AU78" s="359">
        <f t="shared" ref="AU78:AU141" si="137">CO78/1000</f>
        <v>0</v>
      </c>
      <c r="AV78" s="359">
        <f t="shared" ref="AV78:AV141" si="138">CP78/1000</f>
        <v>0</v>
      </c>
      <c r="AW78" s="76"/>
      <c r="AX78" s="211">
        <v>70</v>
      </c>
      <c r="AY78" s="260">
        <v>0</v>
      </c>
      <c r="AZ78" s="260">
        <v>0</v>
      </c>
      <c r="BA78" s="260">
        <v>0</v>
      </c>
      <c r="BB78" s="260">
        <v>0</v>
      </c>
      <c r="BC78" s="260">
        <v>0</v>
      </c>
      <c r="BD78" s="260">
        <v>0</v>
      </c>
      <c r="BE78" s="260">
        <v>0</v>
      </c>
      <c r="BF78" s="260">
        <v>0</v>
      </c>
      <c r="BG78" s="260">
        <v>0</v>
      </c>
      <c r="BH78" s="260">
        <v>203</v>
      </c>
      <c r="BI78" s="260">
        <v>0</v>
      </c>
      <c r="BJ78" s="260">
        <v>0</v>
      </c>
      <c r="BK78" s="260">
        <v>0</v>
      </c>
      <c r="BL78" s="260">
        <v>0</v>
      </c>
      <c r="BM78" s="260">
        <v>0</v>
      </c>
      <c r="BN78" s="260">
        <v>0</v>
      </c>
      <c r="BO78" s="260">
        <v>0</v>
      </c>
      <c r="BP78" s="260">
        <v>0</v>
      </c>
      <c r="BQ78" s="260">
        <v>0</v>
      </c>
      <c r="BR78" s="260">
        <v>0</v>
      </c>
      <c r="BS78" s="260">
        <v>0</v>
      </c>
      <c r="BT78" s="260">
        <v>0</v>
      </c>
      <c r="BU78" s="260">
        <v>1505</v>
      </c>
      <c r="BV78" s="260">
        <v>0</v>
      </c>
      <c r="BW78" s="260">
        <v>0</v>
      </c>
      <c r="BX78" s="260">
        <v>0</v>
      </c>
      <c r="BY78" s="260">
        <v>0</v>
      </c>
      <c r="BZ78" s="260">
        <v>0</v>
      </c>
      <c r="CA78" s="260">
        <v>0</v>
      </c>
      <c r="CB78" s="260">
        <v>0</v>
      </c>
      <c r="CC78" s="260">
        <v>0</v>
      </c>
      <c r="CD78" s="260">
        <v>0</v>
      </c>
      <c r="CE78" s="260">
        <v>0</v>
      </c>
      <c r="CF78" s="260">
        <v>0</v>
      </c>
      <c r="CG78" s="260">
        <v>0</v>
      </c>
      <c r="CH78" s="260">
        <v>0</v>
      </c>
      <c r="CI78" s="260">
        <v>0</v>
      </c>
      <c r="CJ78" s="260">
        <v>0</v>
      </c>
      <c r="CK78" s="260">
        <v>0</v>
      </c>
      <c r="CL78" s="260">
        <v>0</v>
      </c>
      <c r="CM78" s="260">
        <v>0</v>
      </c>
      <c r="CN78" s="42">
        <v>0</v>
      </c>
      <c r="CO78" s="42">
        <v>0</v>
      </c>
      <c r="CP78" s="42">
        <v>0</v>
      </c>
      <c r="CR78" s="13">
        <v>70</v>
      </c>
      <c r="CS78" s="13" t="str">
        <f t="shared" si="90"/>
        <v/>
      </c>
      <c r="CT78" s="13" t="str">
        <f t="shared" si="91"/>
        <v/>
      </c>
      <c r="CU78" s="13" t="str">
        <f t="shared" si="92"/>
        <v/>
      </c>
      <c r="CV78" s="13" t="str">
        <f t="shared" si="93"/>
        <v/>
      </c>
      <c r="CW78" s="13" t="str">
        <f t="shared" si="94"/>
        <v/>
      </c>
      <c r="CX78" s="13" t="str">
        <f t="shared" si="95"/>
        <v/>
      </c>
      <c r="CY78" s="13" t="str">
        <f t="shared" si="96"/>
        <v/>
      </c>
      <c r="CZ78" s="13" t="str">
        <f t="shared" si="97"/>
        <v/>
      </c>
      <c r="DA78" s="13" t="str">
        <f t="shared" si="98"/>
        <v/>
      </c>
      <c r="DB78" s="13" t="str">
        <f t="shared" si="99"/>
        <v>Grasej</v>
      </c>
      <c r="DC78" s="13" t="str">
        <f t="shared" si="100"/>
        <v/>
      </c>
      <c r="DD78" s="13" t="str">
        <f t="shared" si="101"/>
        <v/>
      </c>
      <c r="DE78" s="13" t="str">
        <f t="shared" si="102"/>
        <v/>
      </c>
      <c r="DF78" s="13" t="str">
        <f t="shared" si="103"/>
        <v/>
      </c>
      <c r="DG78" s="13" t="str">
        <f t="shared" si="104"/>
        <v/>
      </c>
      <c r="DH78" s="13" t="str">
        <f t="shared" si="105"/>
        <v/>
      </c>
      <c r="DI78" s="13" t="str">
        <f t="shared" si="106"/>
        <v/>
      </c>
      <c r="DJ78" s="13" t="str">
        <f t="shared" si="107"/>
        <v/>
      </c>
      <c r="DK78" s="13" t="str">
        <f t="shared" si="108"/>
        <v/>
      </c>
      <c r="DL78" s="13" t="str">
        <f t="shared" si="109"/>
        <v/>
      </c>
      <c r="DM78" s="13" t="str">
        <f t="shared" si="110"/>
        <v/>
      </c>
      <c r="DN78" s="13" t="str">
        <f t="shared" si="111"/>
        <v/>
      </c>
      <c r="DO78" s="13" t="str">
        <f t="shared" si="112"/>
        <v>Makrill</v>
      </c>
      <c r="DP78" s="13" t="str">
        <f t="shared" si="113"/>
        <v/>
      </c>
      <c r="DQ78" s="13" t="str">
        <f t="shared" si="114"/>
        <v/>
      </c>
      <c r="DR78" s="13" t="str">
        <f t="shared" si="115"/>
        <v/>
      </c>
      <c r="DS78" s="13" t="str">
        <f t="shared" si="116"/>
        <v/>
      </c>
      <c r="DT78" s="13" t="str">
        <f t="shared" si="117"/>
        <v/>
      </c>
      <c r="DU78" s="13" t="str">
        <f t="shared" si="118"/>
        <v/>
      </c>
      <c r="DV78" s="13" t="str">
        <f t="shared" si="119"/>
        <v/>
      </c>
      <c r="DW78" s="13" t="str">
        <f t="shared" si="120"/>
        <v/>
      </c>
      <c r="DX78" s="13" t="str">
        <f t="shared" si="121"/>
        <v/>
      </c>
      <c r="DY78" s="13" t="str">
        <f t="shared" si="122"/>
        <v/>
      </c>
      <c r="DZ78" s="13" t="str">
        <f t="shared" si="123"/>
        <v/>
      </c>
      <c r="EA78" s="13" t="str">
        <f t="shared" si="124"/>
        <v/>
      </c>
      <c r="EB78" s="13" t="str">
        <f t="shared" si="125"/>
        <v/>
      </c>
      <c r="EC78" s="13" t="str">
        <f t="shared" si="126"/>
        <v/>
      </c>
      <c r="ED78" s="13" t="str">
        <f t="shared" si="127"/>
        <v/>
      </c>
      <c r="EE78" s="13" t="str">
        <f t="shared" si="128"/>
        <v/>
      </c>
      <c r="EF78" s="13" t="str">
        <f t="shared" si="129"/>
        <v/>
      </c>
      <c r="EG78" s="13" t="str">
        <f t="shared" si="130"/>
        <v/>
      </c>
      <c r="EH78" s="13" t="str">
        <f t="shared" si="131"/>
        <v/>
      </c>
      <c r="EI78" s="13" t="str">
        <f t="shared" si="132"/>
        <v/>
      </c>
      <c r="EJ78" s="13" t="str">
        <f t="shared" si="133"/>
        <v/>
      </c>
      <c r="EK78" s="13"/>
      <c r="EL78" s="82" t="str">
        <f t="shared" si="135"/>
        <v>GrasejMakrill</v>
      </c>
    </row>
    <row r="79" spans="1:142" x14ac:dyDescent="0.25">
      <c r="A79" s="267" t="s">
        <v>623</v>
      </c>
      <c r="B79" s="267" t="s">
        <v>505</v>
      </c>
      <c r="C79" s="301" t="s">
        <v>161</v>
      </c>
      <c r="D79" s="211">
        <v>71</v>
      </c>
      <c r="E79" s="359">
        <f t="shared" si="134"/>
        <v>0</v>
      </c>
      <c r="F79" s="359">
        <f t="shared" ref="F79:F142" si="139">AZ79/1000</f>
        <v>0</v>
      </c>
      <c r="G79" s="359">
        <f t="shared" ref="G79:G142" si="140">BA79/1000</f>
        <v>0</v>
      </c>
      <c r="H79" s="359">
        <f t="shared" ref="H79:H142" si="141">BB79/1000</f>
        <v>0.114</v>
      </c>
      <c r="I79" s="359">
        <f t="shared" ref="I79:I142" si="142">BC79/1000</f>
        <v>0</v>
      </c>
      <c r="J79" s="359">
        <f t="shared" ref="J79:J142" si="143">BD79/1000</f>
        <v>0</v>
      </c>
      <c r="K79" s="359">
        <f t="shared" ref="K79:K142" si="144">BE79/1000</f>
        <v>0</v>
      </c>
      <c r="L79" s="359">
        <f t="shared" ref="L79:L142" si="145">BF79/1000</f>
        <v>0</v>
      </c>
      <c r="M79" s="359">
        <f t="shared" ref="M79:M142" si="146">BG79/1000</f>
        <v>0</v>
      </c>
      <c r="N79" s="359">
        <f t="shared" ref="N79:N142" si="147">BH79/1000</f>
        <v>0.43049999999999999</v>
      </c>
      <c r="O79" s="359">
        <f t="shared" ref="O79:O142" si="148">BI79/1000</f>
        <v>3.0000000000000001E-3</v>
      </c>
      <c r="P79" s="359">
        <f t="shared" ref="P79:P142" si="149">BJ79/1000</f>
        <v>1.5105</v>
      </c>
      <c r="Q79" s="359">
        <f t="shared" ref="Q79:Q142" si="150">BK79/1000</f>
        <v>2E-3</v>
      </c>
      <c r="R79" s="359">
        <f t="shared" ref="R79:R142" si="151">BL79/1000</f>
        <v>0</v>
      </c>
      <c r="S79" s="359">
        <f t="shared" ref="S79:S142" si="152">BM79/1000</f>
        <v>1.95E-2</v>
      </c>
      <c r="T79" s="359">
        <f t="shared" ref="T79:T142" si="153">BN79/1000</f>
        <v>5.1999999999999998E-2</v>
      </c>
      <c r="U79" s="359">
        <f t="shared" ref="U79:U142" si="154">BO79/1000</f>
        <v>2.5000000000000001E-2</v>
      </c>
      <c r="V79" s="359">
        <f t="shared" ref="V79:V142" si="155">BP79/1000</f>
        <v>0</v>
      </c>
      <c r="W79" s="359">
        <f t="shared" ref="W79:W142" si="156">BQ79/1000</f>
        <v>0.218</v>
      </c>
      <c r="X79" s="359">
        <f t="shared" ref="X79:X142" si="157">BR79/1000</f>
        <v>0</v>
      </c>
      <c r="Y79" s="359">
        <f t="shared" ref="Y79:Y142" si="158">BS79/1000</f>
        <v>4.0000000000000001E-3</v>
      </c>
      <c r="Z79" s="359">
        <f t="shared" ref="Z79:Z142" si="159">BT79/1000</f>
        <v>1.4710000000000001</v>
      </c>
      <c r="AA79" s="359">
        <f t="shared" ref="AA79:AA142" si="160">BU79/1000</f>
        <v>5.0000000000000001E-4</v>
      </c>
      <c r="AB79" s="359">
        <f t="shared" ref="AB79:AB142" si="161">BV79/1000</f>
        <v>0.31</v>
      </c>
      <c r="AC79" s="359">
        <f t="shared" ref="AC79:AC142" si="162">BW79/1000</f>
        <v>0</v>
      </c>
      <c r="AD79" s="359">
        <f t="shared" ref="AD79:AD142" si="163">BX79/1000</f>
        <v>4.2500000000000003E-2</v>
      </c>
      <c r="AE79" s="359">
        <f t="shared" ref="AE79:AE142" si="164">BY79/1000</f>
        <v>0</v>
      </c>
      <c r="AF79" s="359">
        <f t="shared" ref="AF79:AF142" si="165">BZ79/1000</f>
        <v>6.7990000000000004</v>
      </c>
      <c r="AG79" s="359">
        <f t="shared" ref="AG79:AG142" si="166">CA79/1000</f>
        <v>0.25430000000000003</v>
      </c>
      <c r="AH79" s="359">
        <f t="shared" ref="AH79:AH142" si="167">CB79/1000</f>
        <v>0</v>
      </c>
      <c r="AI79" s="359">
        <f t="shared" ref="AI79:AI142" si="168">CC79/1000</f>
        <v>0</v>
      </c>
      <c r="AJ79" s="359">
        <f t="shared" ref="AJ79:AJ142" si="169">CD79/1000</f>
        <v>0</v>
      </c>
      <c r="AK79" s="359">
        <f t="shared" ref="AK79:AK142" si="170">CE79/1000</f>
        <v>0</v>
      </c>
      <c r="AL79" s="359">
        <f t="shared" ref="AL79:AL142" si="171">CF79/1000</f>
        <v>0.10100000000000001</v>
      </c>
      <c r="AM79" s="359">
        <f t="shared" ref="AM79:AM142" si="172">CG79/1000</f>
        <v>0</v>
      </c>
      <c r="AN79" s="359">
        <f t="shared" ref="AN79:AN142" si="173">CH79/1000</f>
        <v>0</v>
      </c>
      <c r="AO79" s="359">
        <f t="shared" ref="AO79:AO142" si="174">CI79/1000</f>
        <v>0</v>
      </c>
      <c r="AP79" s="359">
        <f t="shared" ref="AP79:AP142" si="175">CJ79/1000</f>
        <v>6.0000000000000001E-3</v>
      </c>
      <c r="AQ79" s="359">
        <f t="shared" ref="AQ79:AQ142" si="176">CK79/1000</f>
        <v>0</v>
      </c>
      <c r="AR79" s="359">
        <f t="shared" ref="AR79:AR142" si="177">CL79/1000</f>
        <v>35.369999999999997</v>
      </c>
      <c r="AS79" s="359">
        <f t="shared" ref="AS79:AS142" si="178">CM79/1000</f>
        <v>0</v>
      </c>
      <c r="AT79" s="359">
        <f t="shared" si="136"/>
        <v>0</v>
      </c>
      <c r="AU79" s="359">
        <f t="shared" si="137"/>
        <v>1.6E-2</v>
      </c>
      <c r="AV79" s="359">
        <f t="shared" si="138"/>
        <v>0</v>
      </c>
      <c r="AW79" s="76"/>
      <c r="AX79" s="211">
        <v>71</v>
      </c>
      <c r="AY79" s="260">
        <v>0</v>
      </c>
      <c r="AZ79" s="260">
        <v>0</v>
      </c>
      <c r="BA79" s="260">
        <v>0</v>
      </c>
      <c r="BB79" s="260">
        <v>114</v>
      </c>
      <c r="BC79" s="260">
        <v>0</v>
      </c>
      <c r="BD79" s="260">
        <v>0</v>
      </c>
      <c r="BE79" s="260">
        <v>0</v>
      </c>
      <c r="BF79" s="260">
        <v>0</v>
      </c>
      <c r="BG79" s="260">
        <v>0</v>
      </c>
      <c r="BH79" s="260">
        <v>430.5</v>
      </c>
      <c r="BI79" s="260">
        <v>3</v>
      </c>
      <c r="BJ79" s="260">
        <v>1510.5</v>
      </c>
      <c r="BK79" s="260">
        <v>2</v>
      </c>
      <c r="BL79" s="260">
        <v>0</v>
      </c>
      <c r="BM79" s="260">
        <v>19.5</v>
      </c>
      <c r="BN79" s="260">
        <v>52</v>
      </c>
      <c r="BO79" s="260">
        <v>25</v>
      </c>
      <c r="BP79" s="260">
        <v>0</v>
      </c>
      <c r="BQ79" s="260">
        <v>218</v>
      </c>
      <c r="BR79" s="260">
        <v>0</v>
      </c>
      <c r="BS79" s="260">
        <v>4</v>
      </c>
      <c r="BT79" s="260">
        <v>1471</v>
      </c>
      <c r="BU79" s="260">
        <v>0.5</v>
      </c>
      <c r="BV79" s="260">
        <v>310</v>
      </c>
      <c r="BW79" s="260">
        <v>0</v>
      </c>
      <c r="BX79" s="260">
        <v>42.5</v>
      </c>
      <c r="BY79" s="260">
        <v>0</v>
      </c>
      <c r="BZ79" s="260">
        <v>6799</v>
      </c>
      <c r="CA79" s="260">
        <v>254.3</v>
      </c>
      <c r="CB79" s="260">
        <v>0</v>
      </c>
      <c r="CC79" s="260">
        <v>0</v>
      </c>
      <c r="CD79" s="260">
        <v>0</v>
      </c>
      <c r="CE79" s="260">
        <v>0</v>
      </c>
      <c r="CF79" s="260">
        <v>101</v>
      </c>
      <c r="CG79" s="260">
        <v>0</v>
      </c>
      <c r="CH79" s="260">
        <v>0</v>
      </c>
      <c r="CI79" s="260">
        <v>0</v>
      </c>
      <c r="CJ79" s="260">
        <v>6</v>
      </c>
      <c r="CK79" s="260">
        <v>0</v>
      </c>
      <c r="CL79" s="260">
        <v>35370</v>
      </c>
      <c r="CM79" s="260">
        <v>0</v>
      </c>
      <c r="CN79" s="42">
        <v>0</v>
      </c>
      <c r="CO79" s="42">
        <v>16</v>
      </c>
      <c r="CP79" s="42">
        <v>0</v>
      </c>
      <c r="CR79" s="13">
        <v>71</v>
      </c>
      <c r="CS79" s="13" t="str">
        <f t="shared" si="90"/>
        <v/>
      </c>
      <c r="CT79" s="13" t="str">
        <f t="shared" si="91"/>
        <v/>
      </c>
      <c r="CU79" s="13" t="str">
        <f t="shared" si="92"/>
        <v/>
      </c>
      <c r="CV79" s="13" t="str">
        <f t="shared" si="93"/>
        <v>Bergtunga</v>
      </c>
      <c r="CW79" s="13" t="str">
        <f t="shared" si="94"/>
        <v/>
      </c>
      <c r="CX79" s="13" t="str">
        <f t="shared" si="95"/>
        <v/>
      </c>
      <c r="CY79" s="13" t="str">
        <f t="shared" si="96"/>
        <v/>
      </c>
      <c r="CZ79" s="13" t="str">
        <f t="shared" si="97"/>
        <v/>
      </c>
      <c r="DA79" s="13" t="str">
        <f t="shared" si="98"/>
        <v/>
      </c>
      <c r="DB79" s="13" t="str">
        <f t="shared" si="99"/>
        <v>Grasej</v>
      </c>
      <c r="DC79" s="13" t="str">
        <f t="shared" si="100"/>
        <v>Halleflundra</v>
      </c>
      <c r="DD79" s="13" t="str">
        <f t="shared" si="101"/>
        <v>Havskatter</v>
      </c>
      <c r="DE79" s="13" t="str">
        <f t="shared" si="102"/>
        <v>Havskrafta</v>
      </c>
      <c r="DF79" s="13" t="str">
        <f t="shared" si="103"/>
        <v/>
      </c>
      <c r="DG79" s="13" t="str">
        <f t="shared" si="104"/>
        <v>Kolja</v>
      </c>
      <c r="DH79" s="13" t="str">
        <f t="shared" si="105"/>
        <v>Krabbtaska</v>
      </c>
      <c r="DI79" s="13" t="str">
        <f t="shared" si="106"/>
        <v>Kummel</v>
      </c>
      <c r="DJ79" s="13" t="str">
        <f t="shared" si="107"/>
        <v/>
      </c>
      <c r="DK79" s="13" t="str">
        <f t="shared" si="108"/>
        <v>Langa</v>
      </c>
      <c r="DL79" s="13" t="str">
        <f t="shared" si="109"/>
        <v/>
      </c>
      <c r="DM79" s="13" t="str">
        <f t="shared" si="110"/>
        <v>Lubb</v>
      </c>
      <c r="DN79" s="13" t="str">
        <f t="shared" si="111"/>
        <v>Lyrtorsk</v>
      </c>
      <c r="DO79" s="13" t="str">
        <f t="shared" si="112"/>
        <v>Makrill</v>
      </c>
      <c r="DP79" s="13" t="str">
        <f t="shared" si="113"/>
        <v>Marulk</v>
      </c>
      <c r="DQ79" s="13" t="str">
        <f t="shared" si="114"/>
        <v/>
      </c>
      <c r="DR79" s="13" t="str">
        <f t="shared" si="115"/>
        <v>Piggvar</v>
      </c>
      <c r="DS79" s="13" t="str">
        <f t="shared" si="116"/>
        <v/>
      </c>
      <c r="DT79" s="13" t="str">
        <f t="shared" si="117"/>
        <v>Rodspotta</v>
      </c>
      <c r="DU79" s="13" t="str">
        <f t="shared" si="118"/>
        <v>Rodtunga</v>
      </c>
      <c r="DV79" s="13" t="str">
        <f t="shared" si="119"/>
        <v/>
      </c>
      <c r="DW79" s="13" t="str">
        <f t="shared" si="120"/>
        <v/>
      </c>
      <c r="DX79" s="13" t="str">
        <f t="shared" si="121"/>
        <v/>
      </c>
      <c r="DY79" s="13" t="str">
        <f t="shared" si="122"/>
        <v/>
      </c>
      <c r="DZ79" s="13" t="str">
        <f t="shared" si="123"/>
        <v>Sjurygg</v>
      </c>
      <c r="EA79" s="13" t="str">
        <f t="shared" si="124"/>
        <v/>
      </c>
      <c r="EB79" s="13" t="str">
        <f t="shared" si="125"/>
        <v/>
      </c>
      <c r="EC79" s="13" t="str">
        <f t="shared" si="126"/>
        <v/>
      </c>
      <c r="ED79" s="13" t="str">
        <f t="shared" si="127"/>
        <v>Slatvar</v>
      </c>
      <c r="EE79" s="13" t="str">
        <f t="shared" si="128"/>
        <v/>
      </c>
      <c r="EF79" s="13" t="str">
        <f t="shared" si="129"/>
        <v>Torsk</v>
      </c>
      <c r="EG79" s="13" t="str">
        <f t="shared" si="130"/>
        <v/>
      </c>
      <c r="EH79" s="13" t="str">
        <f t="shared" si="131"/>
        <v/>
      </c>
      <c r="EI79" s="13" t="str">
        <f t="shared" si="132"/>
        <v>aktaTunga</v>
      </c>
      <c r="EJ79" s="13" t="str">
        <f t="shared" si="133"/>
        <v/>
      </c>
      <c r="EK79" s="13"/>
      <c r="EL79" s="82" t="str">
        <f t="shared" si="135"/>
        <v>BergtungaGrasejHalleflundraHavskatterHavskraftaKoljaKrabbtaskaKummelLangaLubbLyrtorskMakrillMarulkPiggvarRodspottaRodtungaSjuryggSlatvarTorskaktaTunga</v>
      </c>
    </row>
    <row r="80" spans="1:142" x14ac:dyDescent="0.25">
      <c r="A80" s="267" t="s">
        <v>623</v>
      </c>
      <c r="B80" s="267" t="s">
        <v>518</v>
      </c>
      <c r="C80" s="301" t="s">
        <v>161</v>
      </c>
      <c r="D80" s="211">
        <v>72</v>
      </c>
      <c r="E80" s="359">
        <f t="shared" si="134"/>
        <v>0</v>
      </c>
      <c r="F80" s="359">
        <f t="shared" si="139"/>
        <v>0</v>
      </c>
      <c r="G80" s="359">
        <f t="shared" si="140"/>
        <v>0</v>
      </c>
      <c r="H80" s="359">
        <f t="shared" si="141"/>
        <v>0</v>
      </c>
      <c r="I80" s="359">
        <f t="shared" si="142"/>
        <v>0</v>
      </c>
      <c r="J80" s="359">
        <f t="shared" si="143"/>
        <v>0</v>
      </c>
      <c r="K80" s="359">
        <f t="shared" si="144"/>
        <v>0</v>
      </c>
      <c r="L80" s="359">
        <f t="shared" si="145"/>
        <v>0</v>
      </c>
      <c r="M80" s="359">
        <f t="shared" si="146"/>
        <v>0</v>
      </c>
      <c r="N80" s="359">
        <f t="shared" si="147"/>
        <v>8.2050000000000001</v>
      </c>
      <c r="O80" s="359">
        <f t="shared" si="148"/>
        <v>0</v>
      </c>
      <c r="P80" s="359">
        <f t="shared" si="149"/>
        <v>0</v>
      </c>
      <c r="Q80" s="359">
        <f t="shared" si="150"/>
        <v>0</v>
      </c>
      <c r="R80" s="359">
        <f t="shared" si="151"/>
        <v>0</v>
      </c>
      <c r="S80" s="359">
        <f t="shared" si="152"/>
        <v>0</v>
      </c>
      <c r="T80" s="359">
        <f t="shared" si="153"/>
        <v>0</v>
      </c>
      <c r="U80" s="359">
        <f t="shared" si="154"/>
        <v>0</v>
      </c>
      <c r="V80" s="359">
        <f t="shared" si="155"/>
        <v>0</v>
      </c>
      <c r="W80" s="359">
        <f t="shared" si="156"/>
        <v>0</v>
      </c>
      <c r="X80" s="359">
        <f t="shared" si="157"/>
        <v>0</v>
      </c>
      <c r="Y80" s="359">
        <f t="shared" si="158"/>
        <v>0</v>
      </c>
      <c r="Z80" s="359">
        <f t="shared" si="159"/>
        <v>3.5000000000000003E-2</v>
      </c>
      <c r="AA80" s="359">
        <f t="shared" si="160"/>
        <v>0.67800000000000005</v>
      </c>
      <c r="AB80" s="359">
        <f t="shared" si="161"/>
        <v>0</v>
      </c>
      <c r="AC80" s="359">
        <f t="shared" si="162"/>
        <v>0</v>
      </c>
      <c r="AD80" s="359">
        <f t="shared" si="163"/>
        <v>0</v>
      </c>
      <c r="AE80" s="359">
        <f t="shared" si="164"/>
        <v>0</v>
      </c>
      <c r="AF80" s="359">
        <f t="shared" si="165"/>
        <v>0</v>
      </c>
      <c r="AG80" s="359">
        <f t="shared" si="166"/>
        <v>0</v>
      </c>
      <c r="AH80" s="359">
        <f t="shared" si="167"/>
        <v>0</v>
      </c>
      <c r="AI80" s="359">
        <f t="shared" si="168"/>
        <v>0</v>
      </c>
      <c r="AJ80" s="359">
        <f t="shared" si="169"/>
        <v>0</v>
      </c>
      <c r="AK80" s="359">
        <f t="shared" si="170"/>
        <v>0</v>
      </c>
      <c r="AL80" s="359">
        <f t="shared" si="171"/>
        <v>0</v>
      </c>
      <c r="AM80" s="359">
        <f t="shared" si="172"/>
        <v>0</v>
      </c>
      <c r="AN80" s="359">
        <f t="shared" si="173"/>
        <v>0</v>
      </c>
      <c r="AO80" s="359">
        <f t="shared" si="174"/>
        <v>0</v>
      </c>
      <c r="AP80" s="359">
        <f t="shared" si="175"/>
        <v>0</v>
      </c>
      <c r="AQ80" s="359">
        <f t="shared" si="176"/>
        <v>0</v>
      </c>
      <c r="AR80" s="359">
        <f t="shared" si="177"/>
        <v>22.300999999999998</v>
      </c>
      <c r="AS80" s="359">
        <f t="shared" si="178"/>
        <v>0</v>
      </c>
      <c r="AT80" s="359">
        <f t="shared" si="136"/>
        <v>0</v>
      </c>
      <c r="AU80" s="359">
        <f t="shared" si="137"/>
        <v>0</v>
      </c>
      <c r="AV80" s="359">
        <f t="shared" si="138"/>
        <v>0</v>
      </c>
      <c r="AW80" s="76"/>
      <c r="AX80" s="211">
        <v>72</v>
      </c>
      <c r="AY80" s="260">
        <v>0</v>
      </c>
      <c r="AZ80" s="260">
        <v>0</v>
      </c>
      <c r="BA80" s="260">
        <v>0</v>
      </c>
      <c r="BB80" s="260">
        <v>0</v>
      </c>
      <c r="BC80" s="260">
        <v>0</v>
      </c>
      <c r="BD80" s="260">
        <v>0</v>
      </c>
      <c r="BE80" s="260">
        <v>0</v>
      </c>
      <c r="BF80" s="260">
        <v>0</v>
      </c>
      <c r="BG80" s="260">
        <v>0</v>
      </c>
      <c r="BH80" s="260">
        <v>8205</v>
      </c>
      <c r="BI80" s="260">
        <v>0</v>
      </c>
      <c r="BJ80" s="260">
        <v>0</v>
      </c>
      <c r="BK80" s="260">
        <v>0</v>
      </c>
      <c r="BL80" s="260">
        <v>0</v>
      </c>
      <c r="BM80" s="260">
        <v>0</v>
      </c>
      <c r="BN80" s="260">
        <v>0</v>
      </c>
      <c r="BO80" s="260">
        <v>0</v>
      </c>
      <c r="BP80" s="260">
        <v>0</v>
      </c>
      <c r="BQ80" s="260">
        <v>0</v>
      </c>
      <c r="BR80" s="260">
        <v>0</v>
      </c>
      <c r="BS80" s="260">
        <v>0</v>
      </c>
      <c r="BT80" s="260">
        <v>35</v>
      </c>
      <c r="BU80" s="260">
        <v>678</v>
      </c>
      <c r="BV80" s="260">
        <v>0</v>
      </c>
      <c r="BW80" s="260">
        <v>0</v>
      </c>
      <c r="BX80" s="260">
        <v>0</v>
      </c>
      <c r="BY80" s="260">
        <v>0</v>
      </c>
      <c r="BZ80" s="260">
        <v>0</v>
      </c>
      <c r="CA80" s="260">
        <v>0</v>
      </c>
      <c r="CB80" s="260">
        <v>0</v>
      </c>
      <c r="CC80" s="260">
        <v>0</v>
      </c>
      <c r="CD80" s="260">
        <v>0</v>
      </c>
      <c r="CE80" s="260">
        <v>0</v>
      </c>
      <c r="CF80" s="260">
        <v>0</v>
      </c>
      <c r="CG80" s="260">
        <v>0</v>
      </c>
      <c r="CH80" s="260">
        <v>0</v>
      </c>
      <c r="CI80" s="260">
        <v>0</v>
      </c>
      <c r="CJ80" s="260">
        <v>0</v>
      </c>
      <c r="CK80" s="260">
        <v>0</v>
      </c>
      <c r="CL80" s="260">
        <v>22301</v>
      </c>
      <c r="CM80" s="260">
        <v>0</v>
      </c>
      <c r="CN80" s="42">
        <v>0</v>
      </c>
      <c r="CO80" s="42">
        <v>0</v>
      </c>
      <c r="CP80" s="42">
        <v>0</v>
      </c>
      <c r="CR80" s="13">
        <v>72</v>
      </c>
      <c r="CS80" s="13" t="str">
        <f t="shared" si="90"/>
        <v/>
      </c>
      <c r="CT80" s="13" t="str">
        <f t="shared" si="91"/>
        <v/>
      </c>
      <c r="CU80" s="13" t="str">
        <f t="shared" si="92"/>
        <v/>
      </c>
      <c r="CV80" s="13" t="str">
        <f t="shared" si="93"/>
        <v/>
      </c>
      <c r="CW80" s="13" t="str">
        <f t="shared" si="94"/>
        <v/>
      </c>
      <c r="CX80" s="13" t="str">
        <f t="shared" si="95"/>
        <v/>
      </c>
      <c r="CY80" s="13" t="str">
        <f t="shared" si="96"/>
        <v/>
      </c>
      <c r="CZ80" s="13" t="str">
        <f t="shared" si="97"/>
        <v/>
      </c>
      <c r="DA80" s="13" t="str">
        <f t="shared" si="98"/>
        <v/>
      </c>
      <c r="DB80" s="13" t="str">
        <f t="shared" si="99"/>
        <v>Grasej</v>
      </c>
      <c r="DC80" s="13" t="str">
        <f t="shared" si="100"/>
        <v/>
      </c>
      <c r="DD80" s="13" t="str">
        <f t="shared" si="101"/>
        <v/>
      </c>
      <c r="DE80" s="13" t="str">
        <f t="shared" si="102"/>
        <v/>
      </c>
      <c r="DF80" s="13" t="str">
        <f t="shared" si="103"/>
        <v/>
      </c>
      <c r="DG80" s="13" t="str">
        <f t="shared" si="104"/>
        <v/>
      </c>
      <c r="DH80" s="13" t="str">
        <f t="shared" si="105"/>
        <v/>
      </c>
      <c r="DI80" s="13" t="str">
        <f t="shared" si="106"/>
        <v/>
      </c>
      <c r="DJ80" s="13" t="str">
        <f t="shared" si="107"/>
        <v/>
      </c>
      <c r="DK80" s="13" t="str">
        <f t="shared" si="108"/>
        <v/>
      </c>
      <c r="DL80" s="13" t="str">
        <f t="shared" si="109"/>
        <v/>
      </c>
      <c r="DM80" s="13" t="str">
        <f t="shared" si="110"/>
        <v/>
      </c>
      <c r="DN80" s="13" t="str">
        <f t="shared" si="111"/>
        <v>Lyrtorsk</v>
      </c>
      <c r="DO80" s="13" t="str">
        <f t="shared" si="112"/>
        <v>Makrill</v>
      </c>
      <c r="DP80" s="13" t="str">
        <f t="shared" si="113"/>
        <v/>
      </c>
      <c r="DQ80" s="13" t="str">
        <f t="shared" si="114"/>
        <v/>
      </c>
      <c r="DR80" s="13" t="str">
        <f t="shared" si="115"/>
        <v/>
      </c>
      <c r="DS80" s="13" t="str">
        <f t="shared" si="116"/>
        <v/>
      </c>
      <c r="DT80" s="13" t="str">
        <f t="shared" si="117"/>
        <v/>
      </c>
      <c r="DU80" s="13" t="str">
        <f t="shared" si="118"/>
        <v/>
      </c>
      <c r="DV80" s="13" t="str">
        <f t="shared" si="119"/>
        <v/>
      </c>
      <c r="DW80" s="13" t="str">
        <f t="shared" si="120"/>
        <v/>
      </c>
      <c r="DX80" s="13" t="str">
        <f t="shared" si="121"/>
        <v/>
      </c>
      <c r="DY80" s="13" t="str">
        <f t="shared" si="122"/>
        <v/>
      </c>
      <c r="DZ80" s="13" t="str">
        <f t="shared" si="123"/>
        <v/>
      </c>
      <c r="EA80" s="13" t="str">
        <f t="shared" si="124"/>
        <v/>
      </c>
      <c r="EB80" s="13" t="str">
        <f t="shared" si="125"/>
        <v/>
      </c>
      <c r="EC80" s="13" t="str">
        <f t="shared" si="126"/>
        <v/>
      </c>
      <c r="ED80" s="13" t="str">
        <f t="shared" si="127"/>
        <v/>
      </c>
      <c r="EE80" s="13" t="str">
        <f t="shared" si="128"/>
        <v/>
      </c>
      <c r="EF80" s="13" t="str">
        <f t="shared" si="129"/>
        <v>Torsk</v>
      </c>
      <c r="EG80" s="13" t="str">
        <f t="shared" si="130"/>
        <v/>
      </c>
      <c r="EH80" s="13" t="str">
        <f t="shared" si="131"/>
        <v/>
      </c>
      <c r="EI80" s="13" t="str">
        <f t="shared" si="132"/>
        <v/>
      </c>
      <c r="EJ80" s="13" t="str">
        <f t="shared" si="133"/>
        <v/>
      </c>
      <c r="EK80" s="13"/>
      <c r="EL80" s="82" t="str">
        <f t="shared" si="135"/>
        <v>GrasejLyrtorskMakrillTorsk</v>
      </c>
    </row>
    <row r="81" spans="1:142" x14ac:dyDescent="0.25">
      <c r="A81" s="267" t="s">
        <v>623</v>
      </c>
      <c r="B81" s="267" t="s">
        <v>530</v>
      </c>
      <c r="C81" s="301" t="s">
        <v>161</v>
      </c>
      <c r="D81" s="211">
        <v>73</v>
      </c>
      <c r="E81" s="359">
        <f t="shared" si="134"/>
        <v>0</v>
      </c>
      <c r="F81" s="359">
        <f t="shared" si="139"/>
        <v>0</v>
      </c>
      <c r="G81" s="359">
        <f t="shared" si="140"/>
        <v>0</v>
      </c>
      <c r="H81" s="359">
        <f t="shared" si="141"/>
        <v>0</v>
      </c>
      <c r="I81" s="359">
        <f t="shared" si="142"/>
        <v>0</v>
      </c>
      <c r="J81" s="359">
        <f t="shared" si="143"/>
        <v>0</v>
      </c>
      <c r="K81" s="359">
        <f t="shared" si="144"/>
        <v>0</v>
      </c>
      <c r="L81" s="359">
        <f t="shared" si="145"/>
        <v>0</v>
      </c>
      <c r="M81" s="359">
        <f t="shared" si="146"/>
        <v>0</v>
      </c>
      <c r="N81" s="359">
        <f t="shared" si="147"/>
        <v>0.33500000000000002</v>
      </c>
      <c r="O81" s="359">
        <f t="shared" si="148"/>
        <v>0</v>
      </c>
      <c r="P81" s="359">
        <f t="shared" si="149"/>
        <v>3.5000000000000001E-3</v>
      </c>
      <c r="Q81" s="359">
        <f t="shared" si="150"/>
        <v>0</v>
      </c>
      <c r="R81" s="359">
        <f t="shared" si="151"/>
        <v>0</v>
      </c>
      <c r="S81" s="359">
        <f t="shared" si="152"/>
        <v>5.4999999999999997E-3</v>
      </c>
      <c r="T81" s="359">
        <f t="shared" si="153"/>
        <v>0</v>
      </c>
      <c r="U81" s="359">
        <f t="shared" si="154"/>
        <v>9.7000000000000003E-2</v>
      </c>
      <c r="V81" s="359">
        <f t="shared" si="155"/>
        <v>0</v>
      </c>
      <c r="W81" s="359">
        <f t="shared" si="156"/>
        <v>7.0000000000000001E-3</v>
      </c>
      <c r="X81" s="359">
        <f t="shared" si="157"/>
        <v>0</v>
      </c>
      <c r="Y81" s="359">
        <f t="shared" si="158"/>
        <v>1.8499999999999999E-2</v>
      </c>
      <c r="Z81" s="359">
        <f t="shared" si="159"/>
        <v>0.16300000000000001</v>
      </c>
      <c r="AA81" s="359">
        <f t="shared" si="160"/>
        <v>0</v>
      </c>
      <c r="AB81" s="359">
        <f t="shared" si="161"/>
        <v>2.5000000000000001E-2</v>
      </c>
      <c r="AC81" s="359">
        <f t="shared" si="162"/>
        <v>0</v>
      </c>
      <c r="AD81" s="359">
        <f t="shared" si="163"/>
        <v>0</v>
      </c>
      <c r="AE81" s="359">
        <f t="shared" si="164"/>
        <v>0</v>
      </c>
      <c r="AF81" s="359">
        <f t="shared" si="165"/>
        <v>2.3E-2</v>
      </c>
      <c r="AG81" s="359">
        <f t="shared" si="166"/>
        <v>1.4E-2</v>
      </c>
      <c r="AH81" s="359">
        <f t="shared" si="167"/>
        <v>0</v>
      </c>
      <c r="AI81" s="359">
        <f t="shared" si="168"/>
        <v>0</v>
      </c>
      <c r="AJ81" s="359">
        <f t="shared" si="169"/>
        <v>0</v>
      </c>
      <c r="AK81" s="359">
        <f t="shared" si="170"/>
        <v>0</v>
      </c>
      <c r="AL81" s="359">
        <f t="shared" si="171"/>
        <v>0</v>
      </c>
      <c r="AM81" s="359">
        <f t="shared" si="172"/>
        <v>0</v>
      </c>
      <c r="AN81" s="359">
        <f t="shared" si="173"/>
        <v>0</v>
      </c>
      <c r="AO81" s="359">
        <f t="shared" si="174"/>
        <v>0</v>
      </c>
      <c r="AP81" s="359">
        <f t="shared" si="175"/>
        <v>0</v>
      </c>
      <c r="AQ81" s="359">
        <f t="shared" si="176"/>
        <v>0</v>
      </c>
      <c r="AR81" s="359">
        <f t="shared" si="177"/>
        <v>3.0009999999999999</v>
      </c>
      <c r="AS81" s="359">
        <f t="shared" si="178"/>
        <v>0</v>
      </c>
      <c r="AT81" s="359">
        <f t="shared" si="136"/>
        <v>0</v>
      </c>
      <c r="AU81" s="359">
        <f t="shared" si="137"/>
        <v>0</v>
      </c>
      <c r="AV81" s="359">
        <f t="shared" si="138"/>
        <v>0</v>
      </c>
      <c r="AW81" s="76"/>
      <c r="AX81" s="211">
        <v>73</v>
      </c>
      <c r="AY81" s="260">
        <v>0</v>
      </c>
      <c r="AZ81" s="260">
        <v>0</v>
      </c>
      <c r="BA81" s="260">
        <v>0</v>
      </c>
      <c r="BB81" s="260">
        <v>0</v>
      </c>
      <c r="BC81" s="260">
        <v>0</v>
      </c>
      <c r="BD81" s="260">
        <v>0</v>
      </c>
      <c r="BE81" s="260">
        <v>0</v>
      </c>
      <c r="BF81" s="260">
        <v>0</v>
      </c>
      <c r="BG81" s="260">
        <v>0</v>
      </c>
      <c r="BH81" s="260">
        <v>335</v>
      </c>
      <c r="BI81" s="260">
        <v>0</v>
      </c>
      <c r="BJ81" s="260">
        <v>3.5</v>
      </c>
      <c r="BK81" s="260">
        <v>0</v>
      </c>
      <c r="BL81" s="260">
        <v>0</v>
      </c>
      <c r="BM81" s="260">
        <v>5.5</v>
      </c>
      <c r="BN81" s="260">
        <v>0</v>
      </c>
      <c r="BO81" s="260">
        <v>97</v>
      </c>
      <c r="BP81" s="260">
        <v>0</v>
      </c>
      <c r="BQ81" s="260">
        <v>7</v>
      </c>
      <c r="BR81" s="260">
        <v>0</v>
      </c>
      <c r="BS81" s="260">
        <v>18.5</v>
      </c>
      <c r="BT81" s="260">
        <v>163</v>
      </c>
      <c r="BU81" s="260">
        <v>0</v>
      </c>
      <c r="BV81" s="260">
        <v>25</v>
      </c>
      <c r="BW81" s="260">
        <v>0</v>
      </c>
      <c r="BX81" s="260">
        <v>0</v>
      </c>
      <c r="BY81" s="260">
        <v>0</v>
      </c>
      <c r="BZ81" s="260">
        <v>23</v>
      </c>
      <c r="CA81" s="260">
        <v>14</v>
      </c>
      <c r="CB81" s="260">
        <v>0</v>
      </c>
      <c r="CC81" s="260">
        <v>0</v>
      </c>
      <c r="CD81" s="260">
        <v>0</v>
      </c>
      <c r="CE81" s="260">
        <v>0</v>
      </c>
      <c r="CF81" s="260">
        <v>0</v>
      </c>
      <c r="CG81" s="260">
        <v>0</v>
      </c>
      <c r="CH81" s="260">
        <v>0</v>
      </c>
      <c r="CI81" s="260">
        <v>0</v>
      </c>
      <c r="CJ81" s="260">
        <v>0</v>
      </c>
      <c r="CK81" s="260">
        <v>0</v>
      </c>
      <c r="CL81" s="260">
        <v>3001</v>
      </c>
      <c r="CM81" s="260">
        <v>0</v>
      </c>
      <c r="CN81" s="42">
        <v>0</v>
      </c>
      <c r="CO81" s="42">
        <v>0</v>
      </c>
      <c r="CP81" s="42">
        <v>0</v>
      </c>
      <c r="CR81" s="13">
        <v>73</v>
      </c>
      <c r="CS81" s="13" t="str">
        <f t="shared" si="90"/>
        <v/>
      </c>
      <c r="CT81" s="13" t="str">
        <f t="shared" si="91"/>
        <v/>
      </c>
      <c r="CU81" s="13" t="str">
        <f t="shared" si="92"/>
        <v/>
      </c>
      <c r="CV81" s="13" t="str">
        <f t="shared" si="93"/>
        <v/>
      </c>
      <c r="CW81" s="13" t="str">
        <f t="shared" si="94"/>
        <v/>
      </c>
      <c r="CX81" s="13" t="str">
        <f t="shared" si="95"/>
        <v/>
      </c>
      <c r="CY81" s="13" t="str">
        <f t="shared" si="96"/>
        <v/>
      </c>
      <c r="CZ81" s="13" t="str">
        <f t="shared" si="97"/>
        <v/>
      </c>
      <c r="DA81" s="13" t="str">
        <f t="shared" si="98"/>
        <v/>
      </c>
      <c r="DB81" s="13" t="str">
        <f t="shared" si="99"/>
        <v>Grasej</v>
      </c>
      <c r="DC81" s="13" t="str">
        <f t="shared" si="100"/>
        <v/>
      </c>
      <c r="DD81" s="13" t="str">
        <f t="shared" si="101"/>
        <v>Havskatter</v>
      </c>
      <c r="DE81" s="13" t="str">
        <f t="shared" si="102"/>
        <v/>
      </c>
      <c r="DF81" s="13" t="str">
        <f t="shared" si="103"/>
        <v/>
      </c>
      <c r="DG81" s="13" t="str">
        <f t="shared" si="104"/>
        <v>Kolja</v>
      </c>
      <c r="DH81" s="13" t="str">
        <f t="shared" si="105"/>
        <v/>
      </c>
      <c r="DI81" s="13" t="str">
        <f t="shared" si="106"/>
        <v>Kummel</v>
      </c>
      <c r="DJ81" s="13" t="str">
        <f t="shared" si="107"/>
        <v/>
      </c>
      <c r="DK81" s="13" t="str">
        <f t="shared" si="108"/>
        <v>Langa</v>
      </c>
      <c r="DL81" s="13" t="str">
        <f t="shared" si="109"/>
        <v/>
      </c>
      <c r="DM81" s="13" t="str">
        <f t="shared" si="110"/>
        <v>Lubb</v>
      </c>
      <c r="DN81" s="13" t="str">
        <f t="shared" si="111"/>
        <v>Lyrtorsk</v>
      </c>
      <c r="DO81" s="13" t="str">
        <f t="shared" si="112"/>
        <v/>
      </c>
      <c r="DP81" s="13" t="str">
        <f t="shared" si="113"/>
        <v>Marulk</v>
      </c>
      <c r="DQ81" s="13" t="str">
        <f t="shared" si="114"/>
        <v/>
      </c>
      <c r="DR81" s="13" t="str">
        <f t="shared" si="115"/>
        <v/>
      </c>
      <c r="DS81" s="13" t="str">
        <f t="shared" si="116"/>
        <v/>
      </c>
      <c r="DT81" s="13" t="str">
        <f t="shared" si="117"/>
        <v>Rodspotta</v>
      </c>
      <c r="DU81" s="13" t="str">
        <f t="shared" si="118"/>
        <v>Rodtunga</v>
      </c>
      <c r="DV81" s="13" t="str">
        <f t="shared" si="119"/>
        <v/>
      </c>
      <c r="DW81" s="13" t="str">
        <f t="shared" si="120"/>
        <v/>
      </c>
      <c r="DX81" s="13" t="str">
        <f t="shared" si="121"/>
        <v/>
      </c>
      <c r="DY81" s="13" t="str">
        <f t="shared" si="122"/>
        <v/>
      </c>
      <c r="DZ81" s="13" t="str">
        <f t="shared" si="123"/>
        <v/>
      </c>
      <c r="EA81" s="13" t="str">
        <f t="shared" si="124"/>
        <v/>
      </c>
      <c r="EB81" s="13" t="str">
        <f t="shared" si="125"/>
        <v/>
      </c>
      <c r="EC81" s="13" t="str">
        <f t="shared" si="126"/>
        <v/>
      </c>
      <c r="ED81" s="13" t="str">
        <f t="shared" si="127"/>
        <v/>
      </c>
      <c r="EE81" s="13" t="str">
        <f t="shared" si="128"/>
        <v/>
      </c>
      <c r="EF81" s="13" t="str">
        <f t="shared" si="129"/>
        <v>Torsk</v>
      </c>
      <c r="EG81" s="13" t="str">
        <f t="shared" si="130"/>
        <v/>
      </c>
      <c r="EH81" s="13" t="str">
        <f t="shared" si="131"/>
        <v/>
      </c>
      <c r="EI81" s="13" t="str">
        <f t="shared" si="132"/>
        <v/>
      </c>
      <c r="EJ81" s="13" t="str">
        <f t="shared" si="133"/>
        <v/>
      </c>
      <c r="EK81" s="13"/>
      <c r="EL81" s="82" t="str">
        <f t="shared" si="135"/>
        <v>GrasejHavskatterKoljaKummelLangaLubbLyrtorskMarulkRodspottaRodtungaTorsk</v>
      </c>
    </row>
    <row r="82" spans="1:142" x14ac:dyDescent="0.25">
      <c r="A82" s="267" t="s">
        <v>624</v>
      </c>
      <c r="B82" s="267" t="s">
        <v>532</v>
      </c>
      <c r="C82" s="301" t="s">
        <v>615</v>
      </c>
      <c r="D82" s="211">
        <v>74</v>
      </c>
      <c r="E82" s="359">
        <f t="shared" si="134"/>
        <v>0.02</v>
      </c>
      <c r="F82" s="359">
        <f t="shared" si="139"/>
        <v>35.159999999999997</v>
      </c>
      <c r="G82" s="359">
        <f t="shared" si="140"/>
        <v>0</v>
      </c>
      <c r="H82" s="359">
        <f t="shared" si="141"/>
        <v>0</v>
      </c>
      <c r="I82" s="359">
        <f t="shared" si="142"/>
        <v>0</v>
      </c>
      <c r="J82" s="359">
        <f t="shared" si="143"/>
        <v>0</v>
      </c>
      <c r="K82" s="359">
        <f t="shared" si="144"/>
        <v>0</v>
      </c>
      <c r="L82" s="359">
        <f t="shared" si="145"/>
        <v>0.03</v>
      </c>
      <c r="M82" s="359">
        <f t="shared" si="146"/>
        <v>0</v>
      </c>
      <c r="N82" s="359">
        <f t="shared" si="147"/>
        <v>0</v>
      </c>
      <c r="O82" s="359">
        <f t="shared" si="148"/>
        <v>0</v>
      </c>
      <c r="P82" s="359">
        <f t="shared" si="149"/>
        <v>0</v>
      </c>
      <c r="Q82" s="359">
        <f t="shared" si="150"/>
        <v>0</v>
      </c>
      <c r="R82" s="359">
        <f t="shared" si="151"/>
        <v>0</v>
      </c>
      <c r="S82" s="359">
        <f t="shared" si="152"/>
        <v>0</v>
      </c>
      <c r="T82" s="359">
        <f t="shared" si="153"/>
        <v>0.27800000000000002</v>
      </c>
      <c r="U82" s="359">
        <f t="shared" si="154"/>
        <v>0</v>
      </c>
      <c r="V82" s="359">
        <f t="shared" si="155"/>
        <v>0</v>
      </c>
      <c r="W82" s="359">
        <f t="shared" si="156"/>
        <v>0</v>
      </c>
      <c r="X82" s="359">
        <f t="shared" si="157"/>
        <v>0</v>
      </c>
      <c r="Y82" s="359">
        <f t="shared" si="158"/>
        <v>0</v>
      </c>
      <c r="Z82" s="359">
        <f t="shared" si="159"/>
        <v>0</v>
      </c>
      <c r="AA82" s="359">
        <f t="shared" si="160"/>
        <v>0</v>
      </c>
      <c r="AB82" s="359">
        <f t="shared" si="161"/>
        <v>0</v>
      </c>
      <c r="AC82" s="359">
        <f t="shared" si="162"/>
        <v>0</v>
      </c>
      <c r="AD82" s="359">
        <f t="shared" si="163"/>
        <v>0</v>
      </c>
      <c r="AE82" s="359">
        <f t="shared" si="164"/>
        <v>0</v>
      </c>
      <c r="AF82" s="359">
        <f t="shared" si="165"/>
        <v>0</v>
      </c>
      <c r="AG82" s="359">
        <f t="shared" si="166"/>
        <v>0</v>
      </c>
      <c r="AH82" s="359">
        <f t="shared" si="167"/>
        <v>0</v>
      </c>
      <c r="AI82" s="359">
        <f t="shared" si="168"/>
        <v>0</v>
      </c>
      <c r="AJ82" s="359">
        <f t="shared" si="169"/>
        <v>0</v>
      </c>
      <c r="AK82" s="359">
        <f t="shared" si="170"/>
        <v>0.23699999999999999</v>
      </c>
      <c r="AL82" s="359">
        <f t="shared" si="171"/>
        <v>0</v>
      </c>
      <c r="AM82" s="359">
        <f t="shared" si="172"/>
        <v>0</v>
      </c>
      <c r="AN82" s="359">
        <f t="shared" si="173"/>
        <v>0</v>
      </c>
      <c r="AO82" s="359">
        <f t="shared" si="174"/>
        <v>0.27600000000000002</v>
      </c>
      <c r="AP82" s="359">
        <f t="shared" si="175"/>
        <v>0</v>
      </c>
      <c r="AQ82" s="359">
        <f t="shared" si="176"/>
        <v>0</v>
      </c>
      <c r="AR82" s="359">
        <f t="shared" si="177"/>
        <v>2.9910000000000001</v>
      </c>
      <c r="AS82" s="359">
        <f t="shared" si="178"/>
        <v>0</v>
      </c>
      <c r="AT82" s="359">
        <f t="shared" si="136"/>
        <v>0</v>
      </c>
      <c r="AU82" s="359">
        <f t="shared" si="137"/>
        <v>4.0000000000000001E-3</v>
      </c>
      <c r="AV82" s="359">
        <f t="shared" si="138"/>
        <v>0</v>
      </c>
      <c r="AW82" s="76"/>
      <c r="AX82" s="211">
        <v>74</v>
      </c>
      <c r="AY82" s="260">
        <v>20</v>
      </c>
      <c r="AZ82" s="260">
        <v>35160</v>
      </c>
      <c r="BA82" s="260">
        <v>0</v>
      </c>
      <c r="BB82" s="260">
        <v>0</v>
      </c>
      <c r="BC82" s="260">
        <v>0</v>
      </c>
      <c r="BD82" s="260">
        <v>0</v>
      </c>
      <c r="BE82" s="260">
        <v>0</v>
      </c>
      <c r="BF82" s="260">
        <v>30</v>
      </c>
      <c r="BG82" s="260">
        <v>0</v>
      </c>
      <c r="BH82" s="260">
        <v>0</v>
      </c>
      <c r="BI82" s="260">
        <v>0</v>
      </c>
      <c r="BJ82" s="260">
        <v>0</v>
      </c>
      <c r="BK82" s="260">
        <v>0</v>
      </c>
      <c r="BL82" s="260">
        <v>0</v>
      </c>
      <c r="BM82" s="260">
        <v>0</v>
      </c>
      <c r="BN82" s="260">
        <v>278</v>
      </c>
      <c r="BO82" s="260">
        <v>0</v>
      </c>
      <c r="BP82" s="260">
        <v>0</v>
      </c>
      <c r="BQ82" s="260">
        <v>0</v>
      </c>
      <c r="BR82" s="260">
        <v>0</v>
      </c>
      <c r="BS82" s="260">
        <v>0</v>
      </c>
      <c r="BT82" s="260">
        <v>0</v>
      </c>
      <c r="BU82" s="260">
        <v>0</v>
      </c>
      <c r="BV82" s="260">
        <v>0</v>
      </c>
      <c r="BW82" s="260">
        <v>0</v>
      </c>
      <c r="BX82" s="260">
        <v>0</v>
      </c>
      <c r="BY82" s="260">
        <v>0</v>
      </c>
      <c r="BZ82" s="260">
        <v>0</v>
      </c>
      <c r="CA82" s="260">
        <v>0</v>
      </c>
      <c r="CB82" s="260">
        <v>0</v>
      </c>
      <c r="CC82" s="260">
        <v>0</v>
      </c>
      <c r="CD82" s="260">
        <v>0</v>
      </c>
      <c r="CE82" s="260">
        <v>237</v>
      </c>
      <c r="CF82" s="260">
        <v>0</v>
      </c>
      <c r="CG82" s="260">
        <v>0</v>
      </c>
      <c r="CH82" s="260">
        <v>0</v>
      </c>
      <c r="CI82" s="260">
        <v>276</v>
      </c>
      <c r="CJ82" s="260">
        <v>0</v>
      </c>
      <c r="CK82" s="260">
        <v>0</v>
      </c>
      <c r="CL82" s="260">
        <v>2991</v>
      </c>
      <c r="CM82" s="260">
        <v>0</v>
      </c>
      <c r="CN82" s="42">
        <v>0</v>
      </c>
      <c r="CO82" s="42">
        <v>4</v>
      </c>
      <c r="CP82" s="42">
        <v>0</v>
      </c>
      <c r="CR82" s="13">
        <v>74</v>
      </c>
      <c r="CS82" s="13" t="str">
        <f t="shared" si="90"/>
        <v>Abborre</v>
      </c>
      <c r="CT82" s="13" t="str">
        <f t="shared" si="91"/>
        <v>Al</v>
      </c>
      <c r="CU82" s="13" t="str">
        <f t="shared" si="92"/>
        <v/>
      </c>
      <c r="CV82" s="13" t="str">
        <f t="shared" si="93"/>
        <v/>
      </c>
      <c r="CW82" s="13" t="str">
        <f t="shared" si="94"/>
        <v/>
      </c>
      <c r="CX82" s="13" t="str">
        <f t="shared" si="95"/>
        <v/>
      </c>
      <c r="CY82" s="13" t="str">
        <f t="shared" si="96"/>
        <v/>
      </c>
      <c r="CZ82" s="13" t="str">
        <f t="shared" si="97"/>
        <v>Gadda</v>
      </c>
      <c r="DA82" s="13" t="str">
        <f t="shared" si="98"/>
        <v/>
      </c>
      <c r="DB82" s="13" t="str">
        <f t="shared" si="99"/>
        <v/>
      </c>
      <c r="DC82" s="13" t="str">
        <f t="shared" si="100"/>
        <v/>
      </c>
      <c r="DD82" s="13" t="str">
        <f t="shared" si="101"/>
        <v/>
      </c>
      <c r="DE82" s="13" t="str">
        <f t="shared" si="102"/>
        <v/>
      </c>
      <c r="DF82" s="13" t="str">
        <f t="shared" si="103"/>
        <v/>
      </c>
      <c r="DG82" s="13" t="str">
        <f t="shared" si="104"/>
        <v/>
      </c>
      <c r="DH82" s="13" t="str">
        <f t="shared" si="105"/>
        <v>Krabbtaska</v>
      </c>
      <c r="DI82" s="13" t="str">
        <f t="shared" si="106"/>
        <v/>
      </c>
      <c r="DJ82" s="13" t="str">
        <f t="shared" si="107"/>
        <v/>
      </c>
      <c r="DK82" s="13" t="str">
        <f t="shared" si="108"/>
        <v/>
      </c>
      <c r="DL82" s="13" t="str">
        <f t="shared" si="109"/>
        <v/>
      </c>
      <c r="DM82" s="13" t="str">
        <f t="shared" si="110"/>
        <v/>
      </c>
      <c r="DN82" s="13" t="str">
        <f t="shared" si="111"/>
        <v/>
      </c>
      <c r="DO82" s="13" t="str">
        <f t="shared" si="112"/>
        <v/>
      </c>
      <c r="DP82" s="13" t="str">
        <f t="shared" si="113"/>
        <v/>
      </c>
      <c r="DQ82" s="13" t="str">
        <f t="shared" si="114"/>
        <v/>
      </c>
      <c r="DR82" s="13" t="str">
        <f t="shared" si="115"/>
        <v/>
      </c>
      <c r="DS82" s="13" t="str">
        <f t="shared" si="116"/>
        <v/>
      </c>
      <c r="DT82" s="13" t="str">
        <f t="shared" si="117"/>
        <v/>
      </c>
      <c r="DU82" s="13" t="str">
        <f t="shared" si="118"/>
        <v/>
      </c>
      <c r="DV82" s="13" t="str">
        <f t="shared" si="119"/>
        <v/>
      </c>
      <c r="DW82" s="13" t="str">
        <f t="shared" si="120"/>
        <v/>
      </c>
      <c r="DX82" s="13" t="str">
        <f t="shared" si="121"/>
        <v/>
      </c>
      <c r="DY82" s="13" t="str">
        <f t="shared" si="122"/>
        <v>Sill</v>
      </c>
      <c r="DZ82" s="13" t="str">
        <f t="shared" si="123"/>
        <v/>
      </c>
      <c r="EA82" s="13" t="str">
        <f t="shared" si="124"/>
        <v/>
      </c>
      <c r="EB82" s="13" t="str">
        <f t="shared" si="125"/>
        <v/>
      </c>
      <c r="EC82" s="13" t="str">
        <f t="shared" si="126"/>
        <v>Skrubbskadda</v>
      </c>
      <c r="ED82" s="13" t="str">
        <f t="shared" si="127"/>
        <v/>
      </c>
      <c r="EE82" s="13" t="str">
        <f t="shared" si="128"/>
        <v/>
      </c>
      <c r="EF82" s="13" t="str">
        <f t="shared" si="129"/>
        <v>Torsk</v>
      </c>
      <c r="EG82" s="13" t="str">
        <f t="shared" si="130"/>
        <v/>
      </c>
      <c r="EH82" s="13" t="str">
        <f t="shared" si="131"/>
        <v/>
      </c>
      <c r="EI82" s="13" t="str">
        <f t="shared" si="132"/>
        <v>aktaTunga</v>
      </c>
      <c r="EJ82" s="13" t="str">
        <f t="shared" si="133"/>
        <v/>
      </c>
      <c r="EK82" s="13"/>
      <c r="EL82" s="82" t="str">
        <f t="shared" si="135"/>
        <v>AbborreAlGaddaKrabbtaskaSillSkrubbskaddaTorskaktaTunga</v>
      </c>
    </row>
    <row r="83" spans="1:142" x14ac:dyDescent="0.25">
      <c r="A83" s="267" t="s">
        <v>624</v>
      </c>
      <c r="B83" s="267" t="s">
        <v>490</v>
      </c>
      <c r="C83" s="301" t="s">
        <v>553</v>
      </c>
      <c r="D83" s="211">
        <v>75</v>
      </c>
      <c r="E83" s="359">
        <f t="shared" si="134"/>
        <v>0.1</v>
      </c>
      <c r="F83" s="359">
        <f t="shared" si="139"/>
        <v>2.5659999999999998</v>
      </c>
      <c r="G83" s="359">
        <f t="shared" si="140"/>
        <v>0</v>
      </c>
      <c r="H83" s="359">
        <f t="shared" si="141"/>
        <v>0</v>
      </c>
      <c r="I83" s="359">
        <f t="shared" si="142"/>
        <v>0</v>
      </c>
      <c r="J83" s="359">
        <f t="shared" si="143"/>
        <v>0</v>
      </c>
      <c r="K83" s="359">
        <f t="shared" si="144"/>
        <v>0</v>
      </c>
      <c r="L83" s="359">
        <f t="shared" si="145"/>
        <v>0.60899999999999999</v>
      </c>
      <c r="M83" s="359">
        <f t="shared" si="146"/>
        <v>0.311</v>
      </c>
      <c r="N83" s="359">
        <f t="shared" si="147"/>
        <v>0</v>
      </c>
      <c r="O83" s="359">
        <f t="shared" si="148"/>
        <v>0</v>
      </c>
      <c r="P83" s="359">
        <f t="shared" si="149"/>
        <v>0</v>
      </c>
      <c r="Q83" s="359">
        <f t="shared" si="150"/>
        <v>0</v>
      </c>
      <c r="R83" s="359">
        <f t="shared" si="151"/>
        <v>0</v>
      </c>
      <c r="S83" s="359">
        <f t="shared" si="152"/>
        <v>0</v>
      </c>
      <c r="T83" s="359">
        <f t="shared" si="153"/>
        <v>0</v>
      </c>
      <c r="U83" s="359">
        <f t="shared" si="154"/>
        <v>0</v>
      </c>
      <c r="V83" s="359">
        <f t="shared" si="155"/>
        <v>0</v>
      </c>
      <c r="W83" s="359">
        <f t="shared" si="156"/>
        <v>0</v>
      </c>
      <c r="X83" s="359">
        <f t="shared" si="157"/>
        <v>0</v>
      </c>
      <c r="Y83" s="359">
        <f t="shared" si="158"/>
        <v>0</v>
      </c>
      <c r="Z83" s="359">
        <f t="shared" si="159"/>
        <v>0</v>
      </c>
      <c r="AA83" s="359">
        <f t="shared" si="160"/>
        <v>0</v>
      </c>
      <c r="AB83" s="359">
        <f t="shared" si="161"/>
        <v>0</v>
      </c>
      <c r="AC83" s="359">
        <f t="shared" si="162"/>
        <v>0</v>
      </c>
      <c r="AD83" s="359">
        <f t="shared" si="163"/>
        <v>0</v>
      </c>
      <c r="AE83" s="359">
        <f t="shared" si="164"/>
        <v>0</v>
      </c>
      <c r="AF83" s="359">
        <f t="shared" si="165"/>
        <v>0</v>
      </c>
      <c r="AG83" s="359">
        <f t="shared" si="166"/>
        <v>0</v>
      </c>
      <c r="AH83" s="359">
        <f t="shared" si="167"/>
        <v>0</v>
      </c>
      <c r="AI83" s="359">
        <f t="shared" si="168"/>
        <v>0.106</v>
      </c>
      <c r="AJ83" s="359">
        <f t="shared" si="169"/>
        <v>0</v>
      </c>
      <c r="AK83" s="359">
        <f t="shared" si="170"/>
        <v>0.25</v>
      </c>
      <c r="AL83" s="359">
        <f t="shared" si="171"/>
        <v>0</v>
      </c>
      <c r="AM83" s="359">
        <f t="shared" si="172"/>
        <v>0</v>
      </c>
      <c r="AN83" s="359">
        <f t="shared" si="173"/>
        <v>0</v>
      </c>
      <c r="AO83" s="359">
        <f t="shared" si="174"/>
        <v>0.05</v>
      </c>
      <c r="AP83" s="359">
        <f t="shared" si="175"/>
        <v>0</v>
      </c>
      <c r="AQ83" s="359">
        <f t="shared" si="176"/>
        <v>0</v>
      </c>
      <c r="AR83" s="359">
        <f t="shared" si="177"/>
        <v>0</v>
      </c>
      <c r="AS83" s="359">
        <f t="shared" si="178"/>
        <v>0</v>
      </c>
      <c r="AT83" s="359">
        <f t="shared" si="136"/>
        <v>0</v>
      </c>
      <c r="AU83" s="359">
        <f t="shared" si="137"/>
        <v>0</v>
      </c>
      <c r="AV83" s="359">
        <f t="shared" si="138"/>
        <v>8.0000000000000002E-3</v>
      </c>
      <c r="AW83" s="76"/>
      <c r="AX83" s="211">
        <v>75</v>
      </c>
      <c r="AY83" s="260">
        <v>100</v>
      </c>
      <c r="AZ83" s="260">
        <v>2566</v>
      </c>
      <c r="BA83" s="260">
        <v>0</v>
      </c>
      <c r="BB83" s="260">
        <v>0</v>
      </c>
      <c r="BC83" s="260">
        <v>0</v>
      </c>
      <c r="BD83" s="260">
        <v>0</v>
      </c>
      <c r="BE83" s="260">
        <v>0</v>
      </c>
      <c r="BF83" s="260">
        <v>609</v>
      </c>
      <c r="BG83" s="260">
        <v>311</v>
      </c>
      <c r="BH83" s="260">
        <v>0</v>
      </c>
      <c r="BI83" s="260">
        <v>0</v>
      </c>
      <c r="BJ83" s="260">
        <v>0</v>
      </c>
      <c r="BK83" s="260">
        <v>0</v>
      </c>
      <c r="BL83" s="260">
        <v>0</v>
      </c>
      <c r="BM83" s="260">
        <v>0</v>
      </c>
      <c r="BN83" s="260">
        <v>0</v>
      </c>
      <c r="BO83" s="260">
        <v>0</v>
      </c>
      <c r="BP83" s="260">
        <v>0</v>
      </c>
      <c r="BQ83" s="260">
        <v>0</v>
      </c>
      <c r="BR83" s="260">
        <v>0</v>
      </c>
      <c r="BS83" s="260">
        <v>0</v>
      </c>
      <c r="BT83" s="260">
        <v>0</v>
      </c>
      <c r="BU83" s="260">
        <v>0</v>
      </c>
      <c r="BV83" s="260">
        <v>0</v>
      </c>
      <c r="BW83" s="260">
        <v>0</v>
      </c>
      <c r="BX83" s="260">
        <v>0</v>
      </c>
      <c r="BY83" s="260">
        <v>0</v>
      </c>
      <c r="BZ83" s="260">
        <v>0</v>
      </c>
      <c r="CA83" s="260">
        <v>0</v>
      </c>
      <c r="CB83" s="260">
        <v>0</v>
      </c>
      <c r="CC83" s="260">
        <v>106</v>
      </c>
      <c r="CD83" s="260">
        <v>0</v>
      </c>
      <c r="CE83" s="260">
        <v>250</v>
      </c>
      <c r="CF83" s="260">
        <v>0</v>
      </c>
      <c r="CG83" s="260">
        <v>0</v>
      </c>
      <c r="CH83" s="260">
        <v>0</v>
      </c>
      <c r="CI83" s="260">
        <v>50</v>
      </c>
      <c r="CJ83" s="260">
        <v>0</v>
      </c>
      <c r="CK83" s="260">
        <v>0</v>
      </c>
      <c r="CL83" s="260">
        <v>0</v>
      </c>
      <c r="CM83" s="260">
        <v>0</v>
      </c>
      <c r="CN83" s="42">
        <v>0</v>
      </c>
      <c r="CO83" s="42">
        <v>0</v>
      </c>
      <c r="CP83" s="42">
        <v>8</v>
      </c>
      <c r="CR83" s="13">
        <v>75</v>
      </c>
      <c r="CS83" s="13" t="str">
        <f t="shared" si="90"/>
        <v>Abborre</v>
      </c>
      <c r="CT83" s="13" t="str">
        <f t="shared" si="91"/>
        <v>Al</v>
      </c>
      <c r="CU83" s="13" t="str">
        <f t="shared" si="92"/>
        <v/>
      </c>
      <c r="CV83" s="13" t="str">
        <f t="shared" si="93"/>
        <v/>
      </c>
      <c r="CW83" s="13" t="str">
        <f t="shared" si="94"/>
        <v/>
      </c>
      <c r="CX83" s="13" t="str">
        <f t="shared" si="95"/>
        <v/>
      </c>
      <c r="CY83" s="13" t="str">
        <f t="shared" si="96"/>
        <v/>
      </c>
      <c r="CZ83" s="13" t="str">
        <f t="shared" si="97"/>
        <v>Gadda</v>
      </c>
      <c r="DA83" s="13" t="str">
        <f t="shared" si="98"/>
        <v>Gos</v>
      </c>
      <c r="DB83" s="13" t="str">
        <f t="shared" si="99"/>
        <v/>
      </c>
      <c r="DC83" s="13" t="str">
        <f t="shared" si="100"/>
        <v/>
      </c>
      <c r="DD83" s="13" t="str">
        <f t="shared" si="101"/>
        <v/>
      </c>
      <c r="DE83" s="13" t="str">
        <f t="shared" si="102"/>
        <v/>
      </c>
      <c r="DF83" s="13" t="str">
        <f t="shared" si="103"/>
        <v/>
      </c>
      <c r="DG83" s="13" t="str">
        <f t="shared" si="104"/>
        <v/>
      </c>
      <c r="DH83" s="13" t="str">
        <f t="shared" si="105"/>
        <v/>
      </c>
      <c r="DI83" s="13" t="str">
        <f t="shared" si="106"/>
        <v/>
      </c>
      <c r="DJ83" s="13" t="str">
        <f t="shared" si="107"/>
        <v/>
      </c>
      <c r="DK83" s="13" t="str">
        <f t="shared" si="108"/>
        <v/>
      </c>
      <c r="DL83" s="13" t="str">
        <f t="shared" si="109"/>
        <v/>
      </c>
      <c r="DM83" s="13" t="str">
        <f t="shared" si="110"/>
        <v/>
      </c>
      <c r="DN83" s="13" t="str">
        <f t="shared" si="111"/>
        <v/>
      </c>
      <c r="DO83" s="13" t="str">
        <f t="shared" si="112"/>
        <v/>
      </c>
      <c r="DP83" s="13" t="str">
        <f t="shared" si="113"/>
        <v/>
      </c>
      <c r="DQ83" s="13" t="str">
        <f t="shared" si="114"/>
        <v/>
      </c>
      <c r="DR83" s="13" t="str">
        <f t="shared" si="115"/>
        <v/>
      </c>
      <c r="DS83" s="13" t="str">
        <f t="shared" si="116"/>
        <v/>
      </c>
      <c r="DT83" s="13" t="str">
        <f t="shared" si="117"/>
        <v/>
      </c>
      <c r="DU83" s="13" t="str">
        <f t="shared" si="118"/>
        <v/>
      </c>
      <c r="DV83" s="13" t="str">
        <f t="shared" si="119"/>
        <v/>
      </c>
      <c r="DW83" s="13" t="str">
        <f t="shared" si="120"/>
        <v>SikFiskar</v>
      </c>
      <c r="DX83" s="13" t="str">
        <f t="shared" si="121"/>
        <v/>
      </c>
      <c r="DY83" s="13" t="str">
        <f t="shared" si="122"/>
        <v>Sill</v>
      </c>
      <c r="DZ83" s="13" t="str">
        <f t="shared" si="123"/>
        <v/>
      </c>
      <c r="EA83" s="13" t="str">
        <f t="shared" si="124"/>
        <v/>
      </c>
      <c r="EB83" s="13" t="str">
        <f t="shared" si="125"/>
        <v/>
      </c>
      <c r="EC83" s="13" t="str">
        <f t="shared" si="126"/>
        <v>Skrubbskadda</v>
      </c>
      <c r="ED83" s="13" t="str">
        <f t="shared" si="127"/>
        <v/>
      </c>
      <c r="EE83" s="13" t="str">
        <f t="shared" si="128"/>
        <v/>
      </c>
      <c r="EF83" s="13" t="str">
        <f t="shared" si="129"/>
        <v/>
      </c>
      <c r="EG83" s="13" t="str">
        <f t="shared" si="130"/>
        <v/>
      </c>
      <c r="EH83" s="13" t="str">
        <f t="shared" si="131"/>
        <v/>
      </c>
      <c r="EI83" s="13" t="str">
        <f t="shared" si="132"/>
        <v/>
      </c>
      <c r="EJ83" s="13" t="str">
        <f t="shared" si="133"/>
        <v>oring</v>
      </c>
      <c r="EK83" s="13"/>
      <c r="EL83" s="82" t="str">
        <f t="shared" si="135"/>
        <v>AbborreAlGaddaGosSikFiskarSillSkrubbskaddaoring</v>
      </c>
    </row>
    <row r="84" spans="1:142" x14ac:dyDescent="0.25">
      <c r="A84" s="267" t="s">
        <v>624</v>
      </c>
      <c r="B84" s="267" t="s">
        <v>522</v>
      </c>
      <c r="C84" s="301" t="s">
        <v>553</v>
      </c>
      <c r="D84" s="211">
        <v>76</v>
      </c>
      <c r="E84" s="359">
        <f t="shared" si="134"/>
        <v>0</v>
      </c>
      <c r="F84" s="359">
        <f t="shared" si="139"/>
        <v>0</v>
      </c>
      <c r="G84" s="359">
        <f t="shared" si="140"/>
        <v>0</v>
      </c>
      <c r="H84" s="359">
        <f t="shared" si="141"/>
        <v>0</v>
      </c>
      <c r="I84" s="359">
        <f t="shared" si="142"/>
        <v>0</v>
      </c>
      <c r="J84" s="359">
        <f t="shared" si="143"/>
        <v>0</v>
      </c>
      <c r="K84" s="359">
        <f t="shared" si="144"/>
        <v>0</v>
      </c>
      <c r="L84" s="359">
        <f t="shared" si="145"/>
        <v>0</v>
      </c>
      <c r="M84" s="359">
        <f t="shared" si="146"/>
        <v>0</v>
      </c>
      <c r="N84" s="359">
        <f t="shared" si="147"/>
        <v>0</v>
      </c>
      <c r="O84" s="359">
        <f t="shared" si="148"/>
        <v>0</v>
      </c>
      <c r="P84" s="359">
        <f t="shared" si="149"/>
        <v>0</v>
      </c>
      <c r="Q84" s="359">
        <f t="shared" si="150"/>
        <v>0</v>
      </c>
      <c r="R84" s="359">
        <f t="shared" si="151"/>
        <v>0</v>
      </c>
      <c r="S84" s="359">
        <f t="shared" si="152"/>
        <v>0</v>
      </c>
      <c r="T84" s="359">
        <f t="shared" si="153"/>
        <v>0</v>
      </c>
      <c r="U84" s="359">
        <f t="shared" si="154"/>
        <v>0</v>
      </c>
      <c r="V84" s="359">
        <f t="shared" si="155"/>
        <v>0</v>
      </c>
      <c r="W84" s="359">
        <f t="shared" si="156"/>
        <v>0</v>
      </c>
      <c r="X84" s="359">
        <f t="shared" si="157"/>
        <v>0</v>
      </c>
      <c r="Y84" s="359">
        <f t="shared" si="158"/>
        <v>0</v>
      </c>
      <c r="Z84" s="359">
        <f t="shared" si="159"/>
        <v>0</v>
      </c>
      <c r="AA84" s="359">
        <f t="shared" si="160"/>
        <v>0</v>
      </c>
      <c r="AB84" s="359">
        <f t="shared" si="161"/>
        <v>0</v>
      </c>
      <c r="AC84" s="359">
        <f t="shared" si="162"/>
        <v>0</v>
      </c>
      <c r="AD84" s="359">
        <f t="shared" si="163"/>
        <v>0</v>
      </c>
      <c r="AE84" s="359">
        <f t="shared" si="164"/>
        <v>0</v>
      </c>
      <c r="AF84" s="359">
        <f t="shared" si="165"/>
        <v>0</v>
      </c>
      <c r="AG84" s="359">
        <f t="shared" si="166"/>
        <v>0</v>
      </c>
      <c r="AH84" s="359">
        <f t="shared" si="167"/>
        <v>0</v>
      </c>
      <c r="AI84" s="359">
        <f t="shared" si="168"/>
        <v>8.4000000000000005E-2</v>
      </c>
      <c r="AJ84" s="359">
        <f t="shared" si="169"/>
        <v>0</v>
      </c>
      <c r="AK84" s="359">
        <f t="shared" si="170"/>
        <v>2.3279999999999998</v>
      </c>
      <c r="AL84" s="359">
        <f t="shared" si="171"/>
        <v>0</v>
      </c>
      <c r="AM84" s="359">
        <f t="shared" si="172"/>
        <v>0</v>
      </c>
      <c r="AN84" s="359">
        <f t="shared" si="173"/>
        <v>0</v>
      </c>
      <c r="AO84" s="359">
        <f t="shared" si="174"/>
        <v>0</v>
      </c>
      <c r="AP84" s="359">
        <f t="shared" si="175"/>
        <v>0</v>
      </c>
      <c r="AQ84" s="359">
        <f t="shared" si="176"/>
        <v>0</v>
      </c>
      <c r="AR84" s="359">
        <f t="shared" si="177"/>
        <v>0</v>
      </c>
      <c r="AS84" s="359">
        <f t="shared" si="178"/>
        <v>0</v>
      </c>
      <c r="AT84" s="359">
        <f t="shared" si="136"/>
        <v>0</v>
      </c>
      <c r="AU84" s="359">
        <f t="shared" si="137"/>
        <v>0</v>
      </c>
      <c r="AV84" s="359">
        <f t="shared" si="138"/>
        <v>0</v>
      </c>
      <c r="AW84" s="76"/>
      <c r="AX84" s="211">
        <v>76</v>
      </c>
      <c r="AY84" s="260">
        <v>0</v>
      </c>
      <c r="AZ84" s="260">
        <v>0</v>
      </c>
      <c r="BA84" s="260">
        <v>0</v>
      </c>
      <c r="BB84" s="260">
        <v>0</v>
      </c>
      <c r="BC84" s="260">
        <v>0</v>
      </c>
      <c r="BD84" s="260">
        <v>0</v>
      </c>
      <c r="BE84" s="260">
        <v>0</v>
      </c>
      <c r="BF84" s="260">
        <v>0</v>
      </c>
      <c r="BG84" s="260">
        <v>0</v>
      </c>
      <c r="BH84" s="260">
        <v>0</v>
      </c>
      <c r="BI84" s="260">
        <v>0</v>
      </c>
      <c r="BJ84" s="260">
        <v>0</v>
      </c>
      <c r="BK84" s="260">
        <v>0</v>
      </c>
      <c r="BL84" s="260">
        <v>0</v>
      </c>
      <c r="BM84" s="260">
        <v>0</v>
      </c>
      <c r="BN84" s="260">
        <v>0</v>
      </c>
      <c r="BO84" s="260">
        <v>0</v>
      </c>
      <c r="BP84" s="260">
        <v>0</v>
      </c>
      <c r="BQ84" s="260">
        <v>0</v>
      </c>
      <c r="BR84" s="260">
        <v>0</v>
      </c>
      <c r="BS84" s="260">
        <v>0</v>
      </c>
      <c r="BT84" s="260">
        <v>0</v>
      </c>
      <c r="BU84" s="260">
        <v>0</v>
      </c>
      <c r="BV84" s="260">
        <v>0</v>
      </c>
      <c r="BW84" s="260">
        <v>0</v>
      </c>
      <c r="BX84" s="260">
        <v>0</v>
      </c>
      <c r="BY84" s="260">
        <v>0</v>
      </c>
      <c r="BZ84" s="260">
        <v>0</v>
      </c>
      <c r="CA84" s="260">
        <v>0</v>
      </c>
      <c r="CB84" s="260">
        <v>0</v>
      </c>
      <c r="CC84" s="260">
        <v>84</v>
      </c>
      <c r="CD84" s="260">
        <v>0</v>
      </c>
      <c r="CE84" s="260">
        <v>2328</v>
      </c>
      <c r="CF84" s="260">
        <v>0</v>
      </c>
      <c r="CG84" s="260">
        <v>0</v>
      </c>
      <c r="CH84" s="260">
        <v>0</v>
      </c>
      <c r="CI84" s="260">
        <v>0</v>
      </c>
      <c r="CJ84" s="260">
        <v>0</v>
      </c>
      <c r="CK84" s="260">
        <v>0</v>
      </c>
      <c r="CL84" s="260">
        <v>0</v>
      </c>
      <c r="CM84" s="260">
        <v>0</v>
      </c>
      <c r="CN84" s="42">
        <v>0</v>
      </c>
      <c r="CO84" s="42">
        <v>0</v>
      </c>
      <c r="CP84" s="42">
        <v>0</v>
      </c>
      <c r="CR84" s="13">
        <v>76</v>
      </c>
      <c r="CS84" s="13" t="str">
        <f t="shared" si="90"/>
        <v/>
      </c>
      <c r="CT84" s="13" t="str">
        <f t="shared" si="91"/>
        <v/>
      </c>
      <c r="CU84" s="13" t="str">
        <f t="shared" si="92"/>
        <v/>
      </c>
      <c r="CV84" s="13" t="str">
        <f t="shared" si="93"/>
        <v/>
      </c>
      <c r="CW84" s="13" t="str">
        <f t="shared" si="94"/>
        <v/>
      </c>
      <c r="CX84" s="13" t="str">
        <f t="shared" si="95"/>
        <v/>
      </c>
      <c r="CY84" s="13" t="str">
        <f t="shared" si="96"/>
        <v/>
      </c>
      <c r="CZ84" s="13" t="str">
        <f t="shared" si="97"/>
        <v/>
      </c>
      <c r="DA84" s="13" t="str">
        <f t="shared" si="98"/>
        <v/>
      </c>
      <c r="DB84" s="13" t="str">
        <f t="shared" si="99"/>
        <v/>
      </c>
      <c r="DC84" s="13" t="str">
        <f t="shared" si="100"/>
        <v/>
      </c>
      <c r="DD84" s="13" t="str">
        <f t="shared" si="101"/>
        <v/>
      </c>
      <c r="DE84" s="13" t="str">
        <f t="shared" si="102"/>
        <v/>
      </c>
      <c r="DF84" s="13" t="str">
        <f t="shared" si="103"/>
        <v/>
      </c>
      <c r="DG84" s="13" t="str">
        <f t="shared" si="104"/>
        <v/>
      </c>
      <c r="DH84" s="13" t="str">
        <f t="shared" si="105"/>
        <v/>
      </c>
      <c r="DI84" s="13" t="str">
        <f t="shared" si="106"/>
        <v/>
      </c>
      <c r="DJ84" s="13" t="str">
        <f t="shared" si="107"/>
        <v/>
      </c>
      <c r="DK84" s="13" t="str">
        <f t="shared" si="108"/>
        <v/>
      </c>
      <c r="DL84" s="13" t="str">
        <f t="shared" si="109"/>
        <v/>
      </c>
      <c r="DM84" s="13" t="str">
        <f t="shared" si="110"/>
        <v/>
      </c>
      <c r="DN84" s="13" t="str">
        <f t="shared" si="111"/>
        <v/>
      </c>
      <c r="DO84" s="13" t="str">
        <f t="shared" si="112"/>
        <v/>
      </c>
      <c r="DP84" s="13" t="str">
        <f t="shared" si="113"/>
        <v/>
      </c>
      <c r="DQ84" s="13" t="str">
        <f t="shared" si="114"/>
        <v/>
      </c>
      <c r="DR84" s="13" t="str">
        <f t="shared" si="115"/>
        <v/>
      </c>
      <c r="DS84" s="13" t="str">
        <f t="shared" si="116"/>
        <v/>
      </c>
      <c r="DT84" s="13" t="str">
        <f t="shared" si="117"/>
        <v/>
      </c>
      <c r="DU84" s="13" t="str">
        <f t="shared" si="118"/>
        <v/>
      </c>
      <c r="DV84" s="13" t="str">
        <f t="shared" si="119"/>
        <v/>
      </c>
      <c r="DW84" s="13" t="str">
        <f t="shared" si="120"/>
        <v>SikFiskar</v>
      </c>
      <c r="DX84" s="13" t="str">
        <f t="shared" si="121"/>
        <v/>
      </c>
      <c r="DY84" s="13" t="str">
        <f t="shared" si="122"/>
        <v>Sill</v>
      </c>
      <c r="DZ84" s="13" t="str">
        <f t="shared" si="123"/>
        <v/>
      </c>
      <c r="EA84" s="13" t="str">
        <f t="shared" si="124"/>
        <v/>
      </c>
      <c r="EB84" s="13" t="str">
        <f t="shared" si="125"/>
        <v/>
      </c>
      <c r="EC84" s="13" t="str">
        <f t="shared" si="126"/>
        <v/>
      </c>
      <c r="ED84" s="13" t="str">
        <f t="shared" si="127"/>
        <v/>
      </c>
      <c r="EE84" s="13" t="str">
        <f t="shared" si="128"/>
        <v/>
      </c>
      <c r="EF84" s="13" t="str">
        <f t="shared" si="129"/>
        <v/>
      </c>
      <c r="EG84" s="13" t="str">
        <f t="shared" si="130"/>
        <v/>
      </c>
      <c r="EH84" s="13" t="str">
        <f t="shared" si="131"/>
        <v/>
      </c>
      <c r="EI84" s="13" t="str">
        <f t="shared" si="132"/>
        <v/>
      </c>
      <c r="EJ84" s="13" t="str">
        <f t="shared" si="133"/>
        <v/>
      </c>
      <c r="EK84" s="13"/>
      <c r="EL84" s="82" t="str">
        <f t="shared" si="135"/>
        <v>SikFiskarSill</v>
      </c>
    </row>
    <row r="85" spans="1:142" x14ac:dyDescent="0.25">
      <c r="A85" s="267" t="s">
        <v>624</v>
      </c>
      <c r="B85" s="267" t="s">
        <v>523</v>
      </c>
      <c r="C85" s="301" t="s">
        <v>553</v>
      </c>
      <c r="D85" s="211">
        <v>77</v>
      </c>
      <c r="E85" s="359">
        <f t="shared" si="134"/>
        <v>0</v>
      </c>
      <c r="F85" s="359">
        <f t="shared" si="139"/>
        <v>0</v>
      </c>
      <c r="G85" s="359">
        <f t="shared" si="140"/>
        <v>0</v>
      </c>
      <c r="H85" s="359">
        <f t="shared" si="141"/>
        <v>0</v>
      </c>
      <c r="I85" s="359">
        <f t="shared" si="142"/>
        <v>0</v>
      </c>
      <c r="J85" s="359">
        <f t="shared" si="143"/>
        <v>0</v>
      </c>
      <c r="K85" s="359">
        <f t="shared" si="144"/>
        <v>0</v>
      </c>
      <c r="L85" s="359">
        <f t="shared" si="145"/>
        <v>0</v>
      </c>
      <c r="M85" s="359">
        <f t="shared" si="146"/>
        <v>0</v>
      </c>
      <c r="N85" s="359">
        <f t="shared" si="147"/>
        <v>0</v>
      </c>
      <c r="O85" s="359">
        <f t="shared" si="148"/>
        <v>0</v>
      </c>
      <c r="P85" s="359">
        <f t="shared" si="149"/>
        <v>0</v>
      </c>
      <c r="Q85" s="359">
        <f t="shared" si="150"/>
        <v>0</v>
      </c>
      <c r="R85" s="359">
        <f t="shared" si="151"/>
        <v>0</v>
      </c>
      <c r="S85" s="359">
        <f t="shared" si="152"/>
        <v>0</v>
      </c>
      <c r="T85" s="359">
        <f t="shared" si="153"/>
        <v>0</v>
      </c>
      <c r="U85" s="359">
        <f t="shared" si="154"/>
        <v>0</v>
      </c>
      <c r="V85" s="359">
        <f t="shared" si="155"/>
        <v>0</v>
      </c>
      <c r="W85" s="359">
        <f t="shared" si="156"/>
        <v>0</v>
      </c>
      <c r="X85" s="359">
        <f t="shared" si="157"/>
        <v>0</v>
      </c>
      <c r="Y85" s="359">
        <f t="shared" si="158"/>
        <v>0</v>
      </c>
      <c r="Z85" s="359">
        <f t="shared" si="159"/>
        <v>0</v>
      </c>
      <c r="AA85" s="359">
        <f t="shared" si="160"/>
        <v>0</v>
      </c>
      <c r="AB85" s="359">
        <f t="shared" si="161"/>
        <v>0</v>
      </c>
      <c r="AC85" s="359">
        <f t="shared" si="162"/>
        <v>0</v>
      </c>
      <c r="AD85" s="359">
        <f t="shared" si="163"/>
        <v>0.02</v>
      </c>
      <c r="AE85" s="359">
        <f t="shared" si="164"/>
        <v>0</v>
      </c>
      <c r="AF85" s="359">
        <f t="shared" si="165"/>
        <v>0.17799999999999999</v>
      </c>
      <c r="AG85" s="359">
        <f t="shared" si="166"/>
        <v>0</v>
      </c>
      <c r="AH85" s="359">
        <f t="shared" si="167"/>
        <v>0</v>
      </c>
      <c r="AI85" s="359">
        <f t="shared" si="168"/>
        <v>0</v>
      </c>
      <c r="AJ85" s="359">
        <f t="shared" si="169"/>
        <v>0</v>
      </c>
      <c r="AK85" s="359">
        <f t="shared" si="170"/>
        <v>0</v>
      </c>
      <c r="AL85" s="359">
        <f t="shared" si="171"/>
        <v>0</v>
      </c>
      <c r="AM85" s="359">
        <f t="shared" si="172"/>
        <v>0</v>
      </c>
      <c r="AN85" s="359">
        <f t="shared" si="173"/>
        <v>0</v>
      </c>
      <c r="AO85" s="359">
        <f t="shared" si="174"/>
        <v>2.1190000000000002</v>
      </c>
      <c r="AP85" s="359">
        <f t="shared" si="175"/>
        <v>0</v>
      </c>
      <c r="AQ85" s="359">
        <f t="shared" si="176"/>
        <v>0</v>
      </c>
      <c r="AR85" s="359">
        <f t="shared" si="177"/>
        <v>0.17100000000000001</v>
      </c>
      <c r="AS85" s="359">
        <f t="shared" si="178"/>
        <v>0</v>
      </c>
      <c r="AT85" s="359">
        <f t="shared" si="136"/>
        <v>0</v>
      </c>
      <c r="AU85" s="359">
        <f t="shared" si="137"/>
        <v>0</v>
      </c>
      <c r="AV85" s="359">
        <f t="shared" si="138"/>
        <v>0</v>
      </c>
      <c r="AW85" s="76"/>
      <c r="AX85" s="211">
        <v>77</v>
      </c>
      <c r="AY85" s="260">
        <v>0</v>
      </c>
      <c r="AZ85" s="260">
        <v>0</v>
      </c>
      <c r="BA85" s="260">
        <v>0</v>
      </c>
      <c r="BB85" s="260">
        <v>0</v>
      </c>
      <c r="BC85" s="260">
        <v>0</v>
      </c>
      <c r="BD85" s="260">
        <v>0</v>
      </c>
      <c r="BE85" s="260">
        <v>0</v>
      </c>
      <c r="BF85" s="260">
        <v>0</v>
      </c>
      <c r="BG85" s="260">
        <v>0</v>
      </c>
      <c r="BH85" s="260">
        <v>0</v>
      </c>
      <c r="BI85" s="260">
        <v>0</v>
      </c>
      <c r="BJ85" s="260">
        <v>0</v>
      </c>
      <c r="BK85" s="260">
        <v>0</v>
      </c>
      <c r="BL85" s="260">
        <v>0</v>
      </c>
      <c r="BM85" s="260">
        <v>0</v>
      </c>
      <c r="BN85" s="260">
        <v>0</v>
      </c>
      <c r="BO85" s="260">
        <v>0</v>
      </c>
      <c r="BP85" s="260">
        <v>0</v>
      </c>
      <c r="BQ85" s="260">
        <v>0</v>
      </c>
      <c r="BR85" s="260">
        <v>0</v>
      </c>
      <c r="BS85" s="260">
        <v>0</v>
      </c>
      <c r="BT85" s="260">
        <v>0</v>
      </c>
      <c r="BU85" s="260">
        <v>0</v>
      </c>
      <c r="BV85" s="260">
        <v>0</v>
      </c>
      <c r="BW85" s="260">
        <v>0</v>
      </c>
      <c r="BX85" s="260">
        <v>20</v>
      </c>
      <c r="BY85" s="260">
        <v>0</v>
      </c>
      <c r="BZ85" s="260">
        <v>178</v>
      </c>
      <c r="CA85" s="260">
        <v>0</v>
      </c>
      <c r="CB85" s="260">
        <v>0</v>
      </c>
      <c r="CC85" s="260">
        <v>0</v>
      </c>
      <c r="CD85" s="260">
        <v>0</v>
      </c>
      <c r="CE85" s="260">
        <v>0</v>
      </c>
      <c r="CF85" s="260">
        <v>0</v>
      </c>
      <c r="CG85" s="260">
        <v>0</v>
      </c>
      <c r="CH85" s="260">
        <v>0</v>
      </c>
      <c r="CI85" s="260">
        <v>2119</v>
      </c>
      <c r="CJ85" s="260">
        <v>0</v>
      </c>
      <c r="CK85" s="260">
        <v>0</v>
      </c>
      <c r="CL85" s="260">
        <v>171</v>
      </c>
      <c r="CM85" s="260">
        <v>0</v>
      </c>
      <c r="CN85" s="42">
        <v>0</v>
      </c>
      <c r="CO85" s="42">
        <v>0</v>
      </c>
      <c r="CP85" s="42">
        <v>0</v>
      </c>
      <c r="CR85" s="13">
        <v>77</v>
      </c>
      <c r="CS85" s="13" t="str">
        <f t="shared" si="90"/>
        <v/>
      </c>
      <c r="CT85" s="13" t="str">
        <f t="shared" si="91"/>
        <v/>
      </c>
      <c r="CU85" s="13" t="str">
        <f t="shared" si="92"/>
        <v/>
      </c>
      <c r="CV85" s="13" t="str">
        <f t="shared" si="93"/>
        <v/>
      </c>
      <c r="CW85" s="13" t="str">
        <f t="shared" si="94"/>
        <v/>
      </c>
      <c r="CX85" s="13" t="str">
        <f t="shared" si="95"/>
        <v/>
      </c>
      <c r="CY85" s="13" t="str">
        <f t="shared" si="96"/>
        <v/>
      </c>
      <c r="CZ85" s="13" t="str">
        <f t="shared" si="97"/>
        <v/>
      </c>
      <c r="DA85" s="13" t="str">
        <f t="shared" si="98"/>
        <v/>
      </c>
      <c r="DB85" s="13" t="str">
        <f t="shared" si="99"/>
        <v/>
      </c>
      <c r="DC85" s="13" t="str">
        <f t="shared" si="100"/>
        <v/>
      </c>
      <c r="DD85" s="13" t="str">
        <f t="shared" si="101"/>
        <v/>
      </c>
      <c r="DE85" s="13" t="str">
        <f t="shared" si="102"/>
        <v/>
      </c>
      <c r="DF85" s="13" t="str">
        <f t="shared" si="103"/>
        <v/>
      </c>
      <c r="DG85" s="13" t="str">
        <f t="shared" si="104"/>
        <v/>
      </c>
      <c r="DH85" s="13" t="str">
        <f t="shared" si="105"/>
        <v/>
      </c>
      <c r="DI85" s="13" t="str">
        <f t="shared" si="106"/>
        <v/>
      </c>
      <c r="DJ85" s="13" t="str">
        <f t="shared" si="107"/>
        <v/>
      </c>
      <c r="DK85" s="13" t="str">
        <f t="shared" si="108"/>
        <v/>
      </c>
      <c r="DL85" s="13" t="str">
        <f t="shared" si="109"/>
        <v/>
      </c>
      <c r="DM85" s="13" t="str">
        <f t="shared" si="110"/>
        <v/>
      </c>
      <c r="DN85" s="13" t="str">
        <f t="shared" si="111"/>
        <v/>
      </c>
      <c r="DO85" s="13" t="str">
        <f t="shared" si="112"/>
        <v/>
      </c>
      <c r="DP85" s="13" t="str">
        <f t="shared" si="113"/>
        <v/>
      </c>
      <c r="DQ85" s="13" t="str">
        <f t="shared" si="114"/>
        <v/>
      </c>
      <c r="DR85" s="13" t="str">
        <f t="shared" si="115"/>
        <v>Piggvar</v>
      </c>
      <c r="DS85" s="13" t="str">
        <f t="shared" si="116"/>
        <v/>
      </c>
      <c r="DT85" s="13" t="str">
        <f t="shared" si="117"/>
        <v>Rodspotta</v>
      </c>
      <c r="DU85" s="13" t="str">
        <f t="shared" si="118"/>
        <v/>
      </c>
      <c r="DV85" s="13" t="str">
        <f t="shared" si="119"/>
        <v/>
      </c>
      <c r="DW85" s="13" t="str">
        <f t="shared" si="120"/>
        <v/>
      </c>
      <c r="DX85" s="13" t="str">
        <f t="shared" si="121"/>
        <v/>
      </c>
      <c r="DY85" s="13" t="str">
        <f t="shared" si="122"/>
        <v/>
      </c>
      <c r="DZ85" s="13" t="str">
        <f t="shared" si="123"/>
        <v/>
      </c>
      <c r="EA85" s="13" t="str">
        <f t="shared" si="124"/>
        <v/>
      </c>
      <c r="EB85" s="13" t="str">
        <f t="shared" si="125"/>
        <v/>
      </c>
      <c r="EC85" s="13" t="str">
        <f t="shared" si="126"/>
        <v>Skrubbskadda</v>
      </c>
      <c r="ED85" s="13" t="str">
        <f t="shared" si="127"/>
        <v/>
      </c>
      <c r="EE85" s="13" t="str">
        <f t="shared" si="128"/>
        <v/>
      </c>
      <c r="EF85" s="13" t="str">
        <f t="shared" si="129"/>
        <v>Torsk</v>
      </c>
      <c r="EG85" s="13" t="str">
        <f t="shared" si="130"/>
        <v/>
      </c>
      <c r="EH85" s="13" t="str">
        <f t="shared" si="131"/>
        <v/>
      </c>
      <c r="EI85" s="13" t="str">
        <f t="shared" si="132"/>
        <v/>
      </c>
      <c r="EJ85" s="13" t="str">
        <f t="shared" si="133"/>
        <v/>
      </c>
      <c r="EK85" s="13"/>
      <c r="EL85" s="82" t="str">
        <f t="shared" si="135"/>
        <v>PiggvarRodspottaSkrubbskaddaTorsk</v>
      </c>
    </row>
    <row r="86" spans="1:142" x14ac:dyDescent="0.25">
      <c r="A86" s="267" t="s">
        <v>624</v>
      </c>
      <c r="B86" s="267" t="s">
        <v>527</v>
      </c>
      <c r="C86" s="301" t="s">
        <v>553</v>
      </c>
      <c r="D86" s="211">
        <v>78</v>
      </c>
      <c r="E86" s="359">
        <f t="shared" si="134"/>
        <v>2.4710000000000001</v>
      </c>
      <c r="F86" s="359">
        <f t="shared" si="139"/>
        <v>0</v>
      </c>
      <c r="G86" s="359">
        <f t="shared" si="140"/>
        <v>0</v>
      </c>
      <c r="H86" s="359">
        <f t="shared" si="141"/>
        <v>0</v>
      </c>
      <c r="I86" s="359">
        <f t="shared" si="142"/>
        <v>0</v>
      </c>
      <c r="J86" s="359">
        <f t="shared" si="143"/>
        <v>0</v>
      </c>
      <c r="K86" s="359">
        <f t="shared" si="144"/>
        <v>0</v>
      </c>
      <c r="L86" s="359">
        <f t="shared" si="145"/>
        <v>3.92</v>
      </c>
      <c r="M86" s="359">
        <f t="shared" si="146"/>
        <v>0.79700000000000004</v>
      </c>
      <c r="N86" s="359">
        <f t="shared" si="147"/>
        <v>0</v>
      </c>
      <c r="O86" s="359">
        <f t="shared" si="148"/>
        <v>0</v>
      </c>
      <c r="P86" s="359">
        <f t="shared" si="149"/>
        <v>0</v>
      </c>
      <c r="Q86" s="359">
        <f t="shared" si="150"/>
        <v>0</v>
      </c>
      <c r="R86" s="359">
        <f t="shared" si="151"/>
        <v>0</v>
      </c>
      <c r="S86" s="359">
        <f t="shared" si="152"/>
        <v>0</v>
      </c>
      <c r="T86" s="359">
        <f t="shared" si="153"/>
        <v>0</v>
      </c>
      <c r="U86" s="359">
        <f t="shared" si="154"/>
        <v>0</v>
      </c>
      <c r="V86" s="359">
        <f t="shared" si="155"/>
        <v>0</v>
      </c>
      <c r="W86" s="359">
        <f t="shared" si="156"/>
        <v>0</v>
      </c>
      <c r="X86" s="359">
        <f t="shared" si="157"/>
        <v>0</v>
      </c>
      <c r="Y86" s="359">
        <f t="shared" si="158"/>
        <v>0</v>
      </c>
      <c r="Z86" s="359">
        <f t="shared" si="159"/>
        <v>0</v>
      </c>
      <c r="AA86" s="359">
        <f t="shared" si="160"/>
        <v>0</v>
      </c>
      <c r="AB86" s="359">
        <f t="shared" si="161"/>
        <v>0</v>
      </c>
      <c r="AC86" s="359">
        <f t="shared" si="162"/>
        <v>0</v>
      </c>
      <c r="AD86" s="359">
        <f t="shared" si="163"/>
        <v>0</v>
      </c>
      <c r="AE86" s="359">
        <f t="shared" si="164"/>
        <v>0</v>
      </c>
      <c r="AF86" s="359">
        <f t="shared" si="165"/>
        <v>0</v>
      </c>
      <c r="AG86" s="359">
        <f t="shared" si="166"/>
        <v>0</v>
      </c>
      <c r="AH86" s="359">
        <f t="shared" si="167"/>
        <v>0</v>
      </c>
      <c r="AI86" s="359">
        <f t="shared" si="168"/>
        <v>3.0779999999999998</v>
      </c>
      <c r="AJ86" s="359">
        <f t="shared" si="169"/>
        <v>0</v>
      </c>
      <c r="AK86" s="359">
        <f t="shared" si="170"/>
        <v>0.38900000000000001</v>
      </c>
      <c r="AL86" s="359">
        <f t="shared" si="171"/>
        <v>0</v>
      </c>
      <c r="AM86" s="359">
        <f t="shared" si="172"/>
        <v>0</v>
      </c>
      <c r="AN86" s="359">
        <f t="shared" si="173"/>
        <v>0</v>
      </c>
      <c r="AO86" s="359">
        <f t="shared" si="174"/>
        <v>3.5000000000000003E-2</v>
      </c>
      <c r="AP86" s="359">
        <f t="shared" si="175"/>
        <v>0</v>
      </c>
      <c r="AQ86" s="359">
        <f t="shared" si="176"/>
        <v>0</v>
      </c>
      <c r="AR86" s="359">
        <f t="shared" si="177"/>
        <v>0.08</v>
      </c>
      <c r="AS86" s="359">
        <f t="shared" si="178"/>
        <v>0</v>
      </c>
      <c r="AT86" s="359">
        <f t="shared" si="136"/>
        <v>0</v>
      </c>
      <c r="AU86" s="359">
        <f t="shared" si="137"/>
        <v>0</v>
      </c>
      <c r="AV86" s="359">
        <f t="shared" si="138"/>
        <v>4.4999999999999998E-2</v>
      </c>
      <c r="AW86" s="76"/>
      <c r="AX86" s="211">
        <v>78</v>
      </c>
      <c r="AY86" s="260">
        <v>2471</v>
      </c>
      <c r="AZ86" s="260">
        <v>0</v>
      </c>
      <c r="BA86" s="260">
        <v>0</v>
      </c>
      <c r="BB86" s="260">
        <v>0</v>
      </c>
      <c r="BC86" s="260">
        <v>0</v>
      </c>
      <c r="BD86" s="260">
        <v>0</v>
      </c>
      <c r="BE86" s="260">
        <v>0</v>
      </c>
      <c r="BF86" s="260">
        <v>3920</v>
      </c>
      <c r="BG86" s="260">
        <v>797</v>
      </c>
      <c r="BH86" s="260">
        <v>0</v>
      </c>
      <c r="BI86" s="260">
        <v>0</v>
      </c>
      <c r="BJ86" s="260">
        <v>0</v>
      </c>
      <c r="BK86" s="260">
        <v>0</v>
      </c>
      <c r="BL86" s="260">
        <v>0</v>
      </c>
      <c r="BM86" s="260">
        <v>0</v>
      </c>
      <c r="BN86" s="260">
        <v>0</v>
      </c>
      <c r="BO86" s="260">
        <v>0</v>
      </c>
      <c r="BP86" s="260">
        <v>0</v>
      </c>
      <c r="BQ86" s="260">
        <v>0</v>
      </c>
      <c r="BR86" s="260">
        <v>0</v>
      </c>
      <c r="BS86" s="260">
        <v>0</v>
      </c>
      <c r="BT86" s="260">
        <v>0</v>
      </c>
      <c r="BU86" s="260">
        <v>0</v>
      </c>
      <c r="BV86" s="260">
        <v>0</v>
      </c>
      <c r="BW86" s="260">
        <v>0</v>
      </c>
      <c r="BX86" s="260">
        <v>0</v>
      </c>
      <c r="BY86" s="260">
        <v>0</v>
      </c>
      <c r="BZ86" s="260">
        <v>0</v>
      </c>
      <c r="CA86" s="260">
        <v>0</v>
      </c>
      <c r="CB86" s="260">
        <v>0</v>
      </c>
      <c r="CC86" s="260">
        <v>3078</v>
      </c>
      <c r="CD86" s="260">
        <v>0</v>
      </c>
      <c r="CE86" s="260">
        <v>389</v>
      </c>
      <c r="CF86" s="260">
        <v>0</v>
      </c>
      <c r="CG86" s="260">
        <v>0</v>
      </c>
      <c r="CH86" s="260">
        <v>0</v>
      </c>
      <c r="CI86" s="260">
        <v>35</v>
      </c>
      <c r="CJ86" s="260">
        <v>0</v>
      </c>
      <c r="CK86" s="260">
        <v>0</v>
      </c>
      <c r="CL86" s="260">
        <v>80</v>
      </c>
      <c r="CM86" s="260">
        <v>0</v>
      </c>
      <c r="CN86" s="42">
        <v>0</v>
      </c>
      <c r="CO86" s="42">
        <v>0</v>
      </c>
      <c r="CP86" s="42">
        <v>45</v>
      </c>
      <c r="CR86" s="13">
        <v>78</v>
      </c>
      <c r="CS86" s="13" t="str">
        <f t="shared" si="90"/>
        <v>Abborre</v>
      </c>
      <c r="CT86" s="13" t="str">
        <f t="shared" si="91"/>
        <v/>
      </c>
      <c r="CU86" s="13" t="str">
        <f t="shared" si="92"/>
        <v/>
      </c>
      <c r="CV86" s="13" t="str">
        <f t="shared" si="93"/>
        <v/>
      </c>
      <c r="CW86" s="13" t="str">
        <f t="shared" si="94"/>
        <v/>
      </c>
      <c r="CX86" s="13" t="str">
        <f t="shared" si="95"/>
        <v/>
      </c>
      <c r="CY86" s="13" t="str">
        <f t="shared" si="96"/>
        <v/>
      </c>
      <c r="CZ86" s="13" t="str">
        <f t="shared" si="97"/>
        <v>Gadda</v>
      </c>
      <c r="DA86" s="13" t="str">
        <f t="shared" si="98"/>
        <v>Gos</v>
      </c>
      <c r="DB86" s="13" t="str">
        <f t="shared" si="99"/>
        <v/>
      </c>
      <c r="DC86" s="13" t="str">
        <f t="shared" si="100"/>
        <v/>
      </c>
      <c r="DD86" s="13" t="str">
        <f t="shared" si="101"/>
        <v/>
      </c>
      <c r="DE86" s="13" t="str">
        <f t="shared" si="102"/>
        <v/>
      </c>
      <c r="DF86" s="13" t="str">
        <f t="shared" si="103"/>
        <v/>
      </c>
      <c r="DG86" s="13" t="str">
        <f t="shared" si="104"/>
        <v/>
      </c>
      <c r="DH86" s="13" t="str">
        <f t="shared" si="105"/>
        <v/>
      </c>
      <c r="DI86" s="13" t="str">
        <f t="shared" si="106"/>
        <v/>
      </c>
      <c r="DJ86" s="13" t="str">
        <f t="shared" si="107"/>
        <v/>
      </c>
      <c r="DK86" s="13" t="str">
        <f t="shared" si="108"/>
        <v/>
      </c>
      <c r="DL86" s="13" t="str">
        <f t="shared" si="109"/>
        <v/>
      </c>
      <c r="DM86" s="13" t="str">
        <f t="shared" si="110"/>
        <v/>
      </c>
      <c r="DN86" s="13" t="str">
        <f t="shared" si="111"/>
        <v/>
      </c>
      <c r="DO86" s="13" t="str">
        <f t="shared" si="112"/>
        <v/>
      </c>
      <c r="DP86" s="13" t="str">
        <f t="shared" si="113"/>
        <v/>
      </c>
      <c r="DQ86" s="13" t="str">
        <f t="shared" si="114"/>
        <v/>
      </c>
      <c r="DR86" s="13" t="str">
        <f t="shared" si="115"/>
        <v/>
      </c>
      <c r="DS86" s="13" t="str">
        <f t="shared" si="116"/>
        <v/>
      </c>
      <c r="DT86" s="13" t="str">
        <f t="shared" si="117"/>
        <v/>
      </c>
      <c r="DU86" s="13" t="str">
        <f t="shared" si="118"/>
        <v/>
      </c>
      <c r="DV86" s="13" t="str">
        <f t="shared" si="119"/>
        <v/>
      </c>
      <c r="DW86" s="13" t="str">
        <f t="shared" si="120"/>
        <v>SikFiskar</v>
      </c>
      <c r="DX86" s="13" t="str">
        <f t="shared" si="121"/>
        <v/>
      </c>
      <c r="DY86" s="13" t="str">
        <f t="shared" si="122"/>
        <v>Sill</v>
      </c>
      <c r="DZ86" s="13" t="str">
        <f t="shared" si="123"/>
        <v/>
      </c>
      <c r="EA86" s="13" t="str">
        <f t="shared" si="124"/>
        <v/>
      </c>
      <c r="EB86" s="13" t="str">
        <f t="shared" si="125"/>
        <v/>
      </c>
      <c r="EC86" s="13" t="str">
        <f t="shared" si="126"/>
        <v>Skrubbskadda</v>
      </c>
      <c r="ED86" s="13" t="str">
        <f t="shared" si="127"/>
        <v/>
      </c>
      <c r="EE86" s="13" t="str">
        <f t="shared" si="128"/>
        <v/>
      </c>
      <c r="EF86" s="13" t="str">
        <f t="shared" si="129"/>
        <v>Torsk</v>
      </c>
      <c r="EG86" s="13" t="str">
        <f t="shared" si="130"/>
        <v/>
      </c>
      <c r="EH86" s="13" t="str">
        <f t="shared" si="131"/>
        <v/>
      </c>
      <c r="EI86" s="13" t="str">
        <f t="shared" si="132"/>
        <v/>
      </c>
      <c r="EJ86" s="13" t="str">
        <f t="shared" si="133"/>
        <v>oring</v>
      </c>
      <c r="EK86" s="13"/>
      <c r="EL86" s="82" t="str">
        <f t="shared" si="135"/>
        <v>AbborreGaddaGosSikFiskarSillSkrubbskaddaTorskoring</v>
      </c>
    </row>
    <row r="87" spans="1:142" x14ac:dyDescent="0.25">
      <c r="A87" s="267" t="s">
        <v>624</v>
      </c>
      <c r="B87" s="267" t="s">
        <v>530</v>
      </c>
      <c r="C87" s="301" t="s">
        <v>553</v>
      </c>
      <c r="D87" s="211">
        <v>79</v>
      </c>
      <c r="E87" s="359">
        <f t="shared" si="134"/>
        <v>0</v>
      </c>
      <c r="F87" s="359">
        <f t="shared" si="139"/>
        <v>0</v>
      </c>
      <c r="G87" s="359">
        <f t="shared" si="140"/>
        <v>0</v>
      </c>
      <c r="H87" s="359">
        <f t="shared" si="141"/>
        <v>0</v>
      </c>
      <c r="I87" s="359">
        <f t="shared" si="142"/>
        <v>0</v>
      </c>
      <c r="J87" s="359">
        <f t="shared" si="143"/>
        <v>0</v>
      </c>
      <c r="K87" s="359">
        <f t="shared" si="144"/>
        <v>0</v>
      </c>
      <c r="L87" s="359">
        <f t="shared" si="145"/>
        <v>0</v>
      </c>
      <c r="M87" s="359">
        <f t="shared" si="146"/>
        <v>0</v>
      </c>
      <c r="N87" s="359">
        <f t="shared" si="147"/>
        <v>0</v>
      </c>
      <c r="O87" s="359">
        <f t="shared" si="148"/>
        <v>0</v>
      </c>
      <c r="P87" s="359">
        <f t="shared" si="149"/>
        <v>0</v>
      </c>
      <c r="Q87" s="359">
        <f t="shared" si="150"/>
        <v>0</v>
      </c>
      <c r="R87" s="359">
        <f t="shared" si="151"/>
        <v>0</v>
      </c>
      <c r="S87" s="359">
        <f t="shared" si="152"/>
        <v>0</v>
      </c>
      <c r="T87" s="359">
        <f t="shared" si="153"/>
        <v>0</v>
      </c>
      <c r="U87" s="359">
        <f t="shared" si="154"/>
        <v>0</v>
      </c>
      <c r="V87" s="359">
        <f t="shared" si="155"/>
        <v>0</v>
      </c>
      <c r="W87" s="359">
        <f t="shared" si="156"/>
        <v>0</v>
      </c>
      <c r="X87" s="359">
        <f t="shared" si="157"/>
        <v>0</v>
      </c>
      <c r="Y87" s="359">
        <f t="shared" si="158"/>
        <v>0</v>
      </c>
      <c r="Z87" s="359">
        <f t="shared" si="159"/>
        <v>0</v>
      </c>
      <c r="AA87" s="359">
        <f t="shared" si="160"/>
        <v>0</v>
      </c>
      <c r="AB87" s="359">
        <f t="shared" si="161"/>
        <v>0</v>
      </c>
      <c r="AC87" s="359">
        <f t="shared" si="162"/>
        <v>0</v>
      </c>
      <c r="AD87" s="359">
        <f t="shared" si="163"/>
        <v>0</v>
      </c>
      <c r="AE87" s="359">
        <f t="shared" si="164"/>
        <v>0</v>
      </c>
      <c r="AF87" s="359">
        <f t="shared" si="165"/>
        <v>3.0000000000000001E-3</v>
      </c>
      <c r="AG87" s="359">
        <f t="shared" si="166"/>
        <v>0</v>
      </c>
      <c r="AH87" s="359">
        <f t="shared" si="167"/>
        <v>0</v>
      </c>
      <c r="AI87" s="359">
        <f t="shared" si="168"/>
        <v>8.0000000000000002E-3</v>
      </c>
      <c r="AJ87" s="359">
        <f t="shared" si="169"/>
        <v>0</v>
      </c>
      <c r="AK87" s="359">
        <f t="shared" si="170"/>
        <v>0</v>
      </c>
      <c r="AL87" s="359">
        <f t="shared" si="171"/>
        <v>0</v>
      </c>
      <c r="AM87" s="359">
        <f t="shared" si="172"/>
        <v>0</v>
      </c>
      <c r="AN87" s="359">
        <f t="shared" si="173"/>
        <v>0</v>
      </c>
      <c r="AO87" s="359">
        <f t="shared" si="174"/>
        <v>0.31900000000000001</v>
      </c>
      <c r="AP87" s="359">
        <f t="shared" si="175"/>
        <v>0</v>
      </c>
      <c r="AQ87" s="359">
        <f t="shared" si="176"/>
        <v>0</v>
      </c>
      <c r="AR87" s="359">
        <f t="shared" si="177"/>
        <v>1.514</v>
      </c>
      <c r="AS87" s="359">
        <f t="shared" si="178"/>
        <v>0</v>
      </c>
      <c r="AT87" s="359">
        <f t="shared" si="136"/>
        <v>0</v>
      </c>
      <c r="AU87" s="359">
        <f t="shared" si="137"/>
        <v>0</v>
      </c>
      <c r="AV87" s="359">
        <f t="shared" si="138"/>
        <v>0</v>
      </c>
      <c r="AW87" s="76"/>
      <c r="AX87" s="211">
        <v>79</v>
      </c>
      <c r="AY87" s="260">
        <v>0</v>
      </c>
      <c r="AZ87" s="260">
        <v>0</v>
      </c>
      <c r="BA87" s="260">
        <v>0</v>
      </c>
      <c r="BB87" s="260">
        <v>0</v>
      </c>
      <c r="BC87" s="260">
        <v>0</v>
      </c>
      <c r="BD87" s="260">
        <v>0</v>
      </c>
      <c r="BE87" s="260">
        <v>0</v>
      </c>
      <c r="BF87" s="260">
        <v>0</v>
      </c>
      <c r="BG87" s="260">
        <v>0</v>
      </c>
      <c r="BH87" s="260">
        <v>0</v>
      </c>
      <c r="BI87" s="260">
        <v>0</v>
      </c>
      <c r="BJ87" s="260">
        <v>0</v>
      </c>
      <c r="BK87" s="260">
        <v>0</v>
      </c>
      <c r="BL87" s="260">
        <v>0</v>
      </c>
      <c r="BM87" s="260">
        <v>0</v>
      </c>
      <c r="BN87" s="260">
        <v>0</v>
      </c>
      <c r="BO87" s="260">
        <v>0</v>
      </c>
      <c r="BP87" s="260">
        <v>0</v>
      </c>
      <c r="BQ87" s="260">
        <v>0</v>
      </c>
      <c r="BR87" s="260">
        <v>0</v>
      </c>
      <c r="BS87" s="260">
        <v>0</v>
      </c>
      <c r="BT87" s="260">
        <v>0</v>
      </c>
      <c r="BU87" s="260">
        <v>0</v>
      </c>
      <c r="BV87" s="260">
        <v>0</v>
      </c>
      <c r="BW87" s="260">
        <v>0</v>
      </c>
      <c r="BX87" s="260">
        <v>0</v>
      </c>
      <c r="BY87" s="260">
        <v>0</v>
      </c>
      <c r="BZ87" s="260">
        <v>3</v>
      </c>
      <c r="CA87" s="260">
        <v>0</v>
      </c>
      <c r="CB87" s="260">
        <v>0</v>
      </c>
      <c r="CC87" s="260">
        <v>8</v>
      </c>
      <c r="CD87" s="260">
        <v>0</v>
      </c>
      <c r="CE87" s="260">
        <v>0</v>
      </c>
      <c r="CF87" s="260">
        <v>0</v>
      </c>
      <c r="CG87" s="260">
        <v>0</v>
      </c>
      <c r="CH87" s="260">
        <v>0</v>
      </c>
      <c r="CI87" s="260">
        <v>319</v>
      </c>
      <c r="CJ87" s="260">
        <v>0</v>
      </c>
      <c r="CK87" s="260">
        <v>0</v>
      </c>
      <c r="CL87" s="260">
        <v>1514</v>
      </c>
      <c r="CM87" s="260">
        <v>0</v>
      </c>
      <c r="CN87" s="42">
        <v>0</v>
      </c>
      <c r="CO87" s="42">
        <v>0</v>
      </c>
      <c r="CP87" s="42">
        <v>0</v>
      </c>
      <c r="CR87" s="13">
        <v>79</v>
      </c>
      <c r="CS87" s="13" t="str">
        <f t="shared" si="90"/>
        <v/>
      </c>
      <c r="CT87" s="13" t="str">
        <f t="shared" si="91"/>
        <v/>
      </c>
      <c r="CU87" s="13" t="str">
        <f t="shared" si="92"/>
        <v/>
      </c>
      <c r="CV87" s="13" t="str">
        <f t="shared" si="93"/>
        <v/>
      </c>
      <c r="CW87" s="13" t="str">
        <f t="shared" si="94"/>
        <v/>
      </c>
      <c r="CX87" s="13" t="str">
        <f t="shared" si="95"/>
        <v/>
      </c>
      <c r="CY87" s="13" t="str">
        <f t="shared" si="96"/>
        <v/>
      </c>
      <c r="CZ87" s="13" t="str">
        <f t="shared" si="97"/>
        <v/>
      </c>
      <c r="DA87" s="13" t="str">
        <f t="shared" si="98"/>
        <v/>
      </c>
      <c r="DB87" s="13" t="str">
        <f t="shared" si="99"/>
        <v/>
      </c>
      <c r="DC87" s="13" t="str">
        <f t="shared" si="100"/>
        <v/>
      </c>
      <c r="DD87" s="13" t="str">
        <f t="shared" si="101"/>
        <v/>
      </c>
      <c r="DE87" s="13" t="str">
        <f t="shared" si="102"/>
        <v/>
      </c>
      <c r="DF87" s="13" t="str">
        <f t="shared" si="103"/>
        <v/>
      </c>
      <c r="DG87" s="13" t="str">
        <f t="shared" si="104"/>
        <v/>
      </c>
      <c r="DH87" s="13" t="str">
        <f t="shared" si="105"/>
        <v/>
      </c>
      <c r="DI87" s="13" t="str">
        <f t="shared" si="106"/>
        <v/>
      </c>
      <c r="DJ87" s="13" t="str">
        <f t="shared" si="107"/>
        <v/>
      </c>
      <c r="DK87" s="13" t="str">
        <f t="shared" si="108"/>
        <v/>
      </c>
      <c r="DL87" s="13" t="str">
        <f t="shared" si="109"/>
        <v/>
      </c>
      <c r="DM87" s="13" t="str">
        <f t="shared" si="110"/>
        <v/>
      </c>
      <c r="DN87" s="13" t="str">
        <f t="shared" si="111"/>
        <v/>
      </c>
      <c r="DO87" s="13" t="str">
        <f t="shared" si="112"/>
        <v/>
      </c>
      <c r="DP87" s="13" t="str">
        <f t="shared" si="113"/>
        <v/>
      </c>
      <c r="DQ87" s="13" t="str">
        <f t="shared" si="114"/>
        <v/>
      </c>
      <c r="DR87" s="13" t="str">
        <f t="shared" si="115"/>
        <v/>
      </c>
      <c r="DS87" s="13" t="str">
        <f t="shared" si="116"/>
        <v/>
      </c>
      <c r="DT87" s="13" t="str">
        <f t="shared" si="117"/>
        <v>Rodspotta</v>
      </c>
      <c r="DU87" s="13" t="str">
        <f t="shared" si="118"/>
        <v/>
      </c>
      <c r="DV87" s="13" t="str">
        <f t="shared" si="119"/>
        <v/>
      </c>
      <c r="DW87" s="13" t="str">
        <f t="shared" si="120"/>
        <v>SikFiskar</v>
      </c>
      <c r="DX87" s="13" t="str">
        <f t="shared" si="121"/>
        <v/>
      </c>
      <c r="DY87" s="13" t="str">
        <f t="shared" si="122"/>
        <v/>
      </c>
      <c r="DZ87" s="13" t="str">
        <f t="shared" si="123"/>
        <v/>
      </c>
      <c r="EA87" s="13" t="str">
        <f t="shared" si="124"/>
        <v/>
      </c>
      <c r="EB87" s="13" t="str">
        <f t="shared" si="125"/>
        <v/>
      </c>
      <c r="EC87" s="13" t="str">
        <f t="shared" si="126"/>
        <v>Skrubbskadda</v>
      </c>
      <c r="ED87" s="13" t="str">
        <f t="shared" si="127"/>
        <v/>
      </c>
      <c r="EE87" s="13" t="str">
        <f t="shared" si="128"/>
        <v/>
      </c>
      <c r="EF87" s="13" t="str">
        <f t="shared" si="129"/>
        <v>Torsk</v>
      </c>
      <c r="EG87" s="13" t="str">
        <f t="shared" si="130"/>
        <v/>
      </c>
      <c r="EH87" s="13" t="str">
        <f t="shared" si="131"/>
        <v/>
      </c>
      <c r="EI87" s="13" t="str">
        <f t="shared" si="132"/>
        <v/>
      </c>
      <c r="EJ87" s="13" t="str">
        <f t="shared" si="133"/>
        <v/>
      </c>
      <c r="EK87" s="13"/>
      <c r="EL87" s="82" t="str">
        <f t="shared" si="135"/>
        <v>RodspottaSikFiskarSkrubbskaddaTorsk</v>
      </c>
    </row>
    <row r="88" spans="1:142" x14ac:dyDescent="0.25">
      <c r="A88" s="267" t="s">
        <v>624</v>
      </c>
      <c r="B88" s="267" t="s">
        <v>532</v>
      </c>
      <c r="C88" s="301" t="s">
        <v>553</v>
      </c>
      <c r="D88" s="211">
        <v>80</v>
      </c>
      <c r="E88" s="359">
        <f t="shared" si="134"/>
        <v>1.016</v>
      </c>
      <c r="F88" s="359">
        <f t="shared" si="139"/>
        <v>78.778999999999996</v>
      </c>
      <c r="G88" s="359">
        <f t="shared" si="140"/>
        <v>0</v>
      </c>
      <c r="H88" s="359">
        <f t="shared" si="141"/>
        <v>0</v>
      </c>
      <c r="I88" s="359">
        <f t="shared" si="142"/>
        <v>0</v>
      </c>
      <c r="J88" s="359">
        <f t="shared" si="143"/>
        <v>0</v>
      </c>
      <c r="K88" s="359">
        <f t="shared" si="144"/>
        <v>0</v>
      </c>
      <c r="L88" s="359">
        <f t="shared" si="145"/>
        <v>0.28999999999999998</v>
      </c>
      <c r="M88" s="359">
        <f t="shared" si="146"/>
        <v>0</v>
      </c>
      <c r="N88" s="359">
        <f t="shared" si="147"/>
        <v>0</v>
      </c>
      <c r="O88" s="359">
        <f t="shared" si="148"/>
        <v>0</v>
      </c>
      <c r="P88" s="359">
        <f t="shared" si="149"/>
        <v>0</v>
      </c>
      <c r="Q88" s="359">
        <f t="shared" si="150"/>
        <v>0</v>
      </c>
      <c r="R88" s="359">
        <f t="shared" si="151"/>
        <v>0</v>
      </c>
      <c r="S88" s="359">
        <f t="shared" si="152"/>
        <v>0</v>
      </c>
      <c r="T88" s="359">
        <f t="shared" si="153"/>
        <v>0</v>
      </c>
      <c r="U88" s="359">
        <f t="shared" si="154"/>
        <v>0</v>
      </c>
      <c r="V88" s="359">
        <f t="shared" si="155"/>
        <v>0</v>
      </c>
      <c r="W88" s="359">
        <f t="shared" si="156"/>
        <v>0</v>
      </c>
      <c r="X88" s="359">
        <f t="shared" si="157"/>
        <v>0</v>
      </c>
      <c r="Y88" s="359">
        <f t="shared" si="158"/>
        <v>0</v>
      </c>
      <c r="Z88" s="359">
        <f t="shared" si="159"/>
        <v>0</v>
      </c>
      <c r="AA88" s="359">
        <f t="shared" si="160"/>
        <v>0</v>
      </c>
      <c r="AB88" s="359">
        <f t="shared" si="161"/>
        <v>0</v>
      </c>
      <c r="AC88" s="359">
        <f t="shared" si="162"/>
        <v>0</v>
      </c>
      <c r="AD88" s="359">
        <f t="shared" si="163"/>
        <v>3.5999999999999997E-2</v>
      </c>
      <c r="AE88" s="359">
        <f t="shared" si="164"/>
        <v>0</v>
      </c>
      <c r="AF88" s="359">
        <f t="shared" si="165"/>
        <v>0.18</v>
      </c>
      <c r="AG88" s="359">
        <f t="shared" si="166"/>
        <v>0</v>
      </c>
      <c r="AH88" s="359">
        <f t="shared" si="167"/>
        <v>0.33800000000000002</v>
      </c>
      <c r="AI88" s="359">
        <f t="shared" si="168"/>
        <v>0.218</v>
      </c>
      <c r="AJ88" s="359">
        <f t="shared" si="169"/>
        <v>0</v>
      </c>
      <c r="AK88" s="359">
        <f t="shared" si="170"/>
        <v>0.44400000000000001</v>
      </c>
      <c r="AL88" s="359">
        <f t="shared" si="171"/>
        <v>0</v>
      </c>
      <c r="AM88" s="359">
        <f t="shared" si="172"/>
        <v>0</v>
      </c>
      <c r="AN88" s="359">
        <f t="shared" si="173"/>
        <v>0</v>
      </c>
      <c r="AO88" s="359">
        <f t="shared" si="174"/>
        <v>1.7090000000000001</v>
      </c>
      <c r="AP88" s="359">
        <f t="shared" si="175"/>
        <v>0</v>
      </c>
      <c r="AQ88" s="359">
        <f t="shared" si="176"/>
        <v>0</v>
      </c>
      <c r="AR88" s="359">
        <f t="shared" si="177"/>
        <v>0.69299999999999995</v>
      </c>
      <c r="AS88" s="359">
        <f t="shared" si="178"/>
        <v>0</v>
      </c>
      <c r="AT88" s="359">
        <f t="shared" si="136"/>
        <v>0</v>
      </c>
      <c r="AU88" s="359">
        <f t="shared" si="137"/>
        <v>0</v>
      </c>
      <c r="AV88" s="359">
        <f t="shared" si="138"/>
        <v>3.2000000000000001E-2</v>
      </c>
      <c r="AW88" s="76"/>
      <c r="AX88" s="211">
        <v>80</v>
      </c>
      <c r="AY88" s="260">
        <v>1016</v>
      </c>
      <c r="AZ88" s="260">
        <v>78779</v>
      </c>
      <c r="BA88" s="260">
        <v>0</v>
      </c>
      <c r="BB88" s="260">
        <v>0</v>
      </c>
      <c r="BC88" s="260">
        <v>0</v>
      </c>
      <c r="BD88" s="260">
        <v>0</v>
      </c>
      <c r="BE88" s="260">
        <v>0</v>
      </c>
      <c r="BF88" s="260">
        <v>290</v>
      </c>
      <c r="BG88" s="260">
        <v>0</v>
      </c>
      <c r="BH88" s="260">
        <v>0</v>
      </c>
      <c r="BI88" s="260">
        <v>0</v>
      </c>
      <c r="BJ88" s="260">
        <v>0</v>
      </c>
      <c r="BK88" s="260">
        <v>0</v>
      </c>
      <c r="BL88" s="260">
        <v>0</v>
      </c>
      <c r="BM88" s="260">
        <v>0</v>
      </c>
      <c r="BN88" s="260">
        <v>0</v>
      </c>
      <c r="BO88" s="260">
        <v>0</v>
      </c>
      <c r="BP88" s="260">
        <v>0</v>
      </c>
      <c r="BQ88" s="260">
        <v>0</v>
      </c>
      <c r="BR88" s="260">
        <v>0</v>
      </c>
      <c r="BS88" s="260">
        <v>0</v>
      </c>
      <c r="BT88" s="260">
        <v>0</v>
      </c>
      <c r="BU88" s="260">
        <v>0</v>
      </c>
      <c r="BV88" s="260">
        <v>0</v>
      </c>
      <c r="BW88" s="260">
        <v>0</v>
      </c>
      <c r="BX88" s="260">
        <v>36</v>
      </c>
      <c r="BY88" s="260">
        <v>0</v>
      </c>
      <c r="BZ88" s="260">
        <v>180</v>
      </c>
      <c r="CA88" s="260">
        <v>0</v>
      </c>
      <c r="CB88" s="260">
        <v>338</v>
      </c>
      <c r="CC88" s="260">
        <v>218</v>
      </c>
      <c r="CD88" s="260">
        <v>0</v>
      </c>
      <c r="CE88" s="260">
        <v>444</v>
      </c>
      <c r="CF88" s="260">
        <v>0</v>
      </c>
      <c r="CG88" s="260">
        <v>0</v>
      </c>
      <c r="CH88" s="260">
        <v>0</v>
      </c>
      <c r="CI88" s="260">
        <v>1709</v>
      </c>
      <c r="CJ88" s="260">
        <v>0</v>
      </c>
      <c r="CK88" s="260">
        <v>0</v>
      </c>
      <c r="CL88" s="260">
        <v>693</v>
      </c>
      <c r="CM88" s="260">
        <v>0</v>
      </c>
      <c r="CN88" s="42">
        <v>0</v>
      </c>
      <c r="CO88" s="42">
        <v>0</v>
      </c>
      <c r="CP88" s="42">
        <v>32</v>
      </c>
      <c r="CR88" s="13">
        <v>80</v>
      </c>
      <c r="CS88" s="13" t="str">
        <f t="shared" si="90"/>
        <v>Abborre</v>
      </c>
      <c r="CT88" s="13" t="str">
        <f t="shared" si="91"/>
        <v>Al</v>
      </c>
      <c r="CU88" s="13" t="str">
        <f t="shared" si="92"/>
        <v/>
      </c>
      <c r="CV88" s="13" t="str">
        <f t="shared" si="93"/>
        <v/>
      </c>
      <c r="CW88" s="13" t="str">
        <f t="shared" si="94"/>
        <v/>
      </c>
      <c r="CX88" s="13" t="str">
        <f t="shared" si="95"/>
        <v/>
      </c>
      <c r="CY88" s="13" t="str">
        <f t="shared" si="96"/>
        <v/>
      </c>
      <c r="CZ88" s="13" t="str">
        <f t="shared" si="97"/>
        <v>Gadda</v>
      </c>
      <c r="DA88" s="13" t="str">
        <f t="shared" si="98"/>
        <v/>
      </c>
      <c r="DB88" s="13" t="str">
        <f t="shared" si="99"/>
        <v/>
      </c>
      <c r="DC88" s="13" t="str">
        <f t="shared" si="100"/>
        <v/>
      </c>
      <c r="DD88" s="13" t="str">
        <f t="shared" si="101"/>
        <v/>
      </c>
      <c r="DE88" s="13" t="str">
        <f t="shared" si="102"/>
        <v/>
      </c>
      <c r="DF88" s="13" t="str">
        <f t="shared" si="103"/>
        <v/>
      </c>
      <c r="DG88" s="13" t="str">
        <f t="shared" si="104"/>
        <v/>
      </c>
      <c r="DH88" s="13" t="str">
        <f t="shared" si="105"/>
        <v/>
      </c>
      <c r="DI88" s="13" t="str">
        <f t="shared" si="106"/>
        <v/>
      </c>
      <c r="DJ88" s="13" t="str">
        <f t="shared" si="107"/>
        <v/>
      </c>
      <c r="DK88" s="13" t="str">
        <f t="shared" si="108"/>
        <v/>
      </c>
      <c r="DL88" s="13" t="str">
        <f t="shared" si="109"/>
        <v/>
      </c>
      <c r="DM88" s="13" t="str">
        <f t="shared" si="110"/>
        <v/>
      </c>
      <c r="DN88" s="13" t="str">
        <f t="shared" si="111"/>
        <v/>
      </c>
      <c r="DO88" s="13" t="str">
        <f t="shared" si="112"/>
        <v/>
      </c>
      <c r="DP88" s="13" t="str">
        <f t="shared" si="113"/>
        <v/>
      </c>
      <c r="DQ88" s="13" t="str">
        <f t="shared" si="114"/>
        <v/>
      </c>
      <c r="DR88" s="13" t="str">
        <f t="shared" si="115"/>
        <v>Piggvar</v>
      </c>
      <c r="DS88" s="13" t="str">
        <f t="shared" si="116"/>
        <v/>
      </c>
      <c r="DT88" s="13" t="str">
        <f t="shared" si="117"/>
        <v>Rodspotta</v>
      </c>
      <c r="DU88" s="13" t="str">
        <f t="shared" si="118"/>
        <v/>
      </c>
      <c r="DV88" s="13" t="str">
        <f t="shared" si="119"/>
        <v>Sandskadda</v>
      </c>
      <c r="DW88" s="13" t="str">
        <f t="shared" si="120"/>
        <v>SikFiskar</v>
      </c>
      <c r="DX88" s="13" t="str">
        <f t="shared" si="121"/>
        <v/>
      </c>
      <c r="DY88" s="13" t="str">
        <f t="shared" si="122"/>
        <v>Sill</v>
      </c>
      <c r="DZ88" s="13" t="str">
        <f t="shared" si="123"/>
        <v/>
      </c>
      <c r="EA88" s="13" t="str">
        <f t="shared" si="124"/>
        <v/>
      </c>
      <c r="EB88" s="13" t="str">
        <f t="shared" si="125"/>
        <v/>
      </c>
      <c r="EC88" s="13" t="str">
        <f t="shared" si="126"/>
        <v>Skrubbskadda</v>
      </c>
      <c r="ED88" s="13" t="str">
        <f t="shared" si="127"/>
        <v/>
      </c>
      <c r="EE88" s="13" t="str">
        <f t="shared" si="128"/>
        <v/>
      </c>
      <c r="EF88" s="13" t="str">
        <f t="shared" si="129"/>
        <v>Torsk</v>
      </c>
      <c r="EG88" s="13" t="str">
        <f t="shared" si="130"/>
        <v/>
      </c>
      <c r="EH88" s="13" t="str">
        <f t="shared" si="131"/>
        <v/>
      </c>
      <c r="EI88" s="13" t="str">
        <f t="shared" si="132"/>
        <v/>
      </c>
      <c r="EJ88" s="13" t="str">
        <f t="shared" si="133"/>
        <v>oring</v>
      </c>
      <c r="EK88" s="13"/>
      <c r="EL88" s="82" t="str">
        <f t="shared" si="135"/>
        <v>AbborreAlGaddaPiggvarRodspottaSandskaddaSikFiskarSillSkrubbskaddaTorskoring</v>
      </c>
    </row>
    <row r="89" spans="1:142" x14ac:dyDescent="0.25">
      <c r="A89" s="267" t="s">
        <v>625</v>
      </c>
      <c r="B89" s="267" t="s">
        <v>500</v>
      </c>
      <c r="C89" s="301" t="s">
        <v>165</v>
      </c>
      <c r="D89" s="211">
        <v>81</v>
      </c>
      <c r="E89" s="359">
        <f t="shared" si="134"/>
        <v>0</v>
      </c>
      <c r="F89" s="359">
        <f t="shared" si="139"/>
        <v>0</v>
      </c>
      <c r="G89" s="359">
        <f t="shared" si="140"/>
        <v>0</v>
      </c>
      <c r="H89" s="359">
        <f t="shared" si="141"/>
        <v>0</v>
      </c>
      <c r="I89" s="359">
        <f t="shared" si="142"/>
        <v>0</v>
      </c>
      <c r="J89" s="359">
        <f t="shared" si="143"/>
        <v>0</v>
      </c>
      <c r="K89" s="359">
        <f t="shared" si="144"/>
        <v>0</v>
      </c>
      <c r="L89" s="359">
        <f t="shared" si="145"/>
        <v>0</v>
      </c>
      <c r="M89" s="359">
        <f t="shared" si="146"/>
        <v>0</v>
      </c>
      <c r="N89" s="359">
        <f t="shared" si="147"/>
        <v>0</v>
      </c>
      <c r="O89" s="359">
        <f t="shared" si="148"/>
        <v>0</v>
      </c>
      <c r="P89" s="359">
        <f t="shared" si="149"/>
        <v>0</v>
      </c>
      <c r="Q89" s="359">
        <f t="shared" si="150"/>
        <v>30.673999999999999</v>
      </c>
      <c r="R89" s="359">
        <f t="shared" si="151"/>
        <v>0.14799999999999999</v>
      </c>
      <c r="S89" s="359">
        <f t="shared" si="152"/>
        <v>0</v>
      </c>
      <c r="T89" s="359">
        <f t="shared" si="153"/>
        <v>0.20300000000000001</v>
      </c>
      <c r="U89" s="359">
        <f t="shared" si="154"/>
        <v>0</v>
      </c>
      <c r="V89" s="359">
        <f t="shared" si="155"/>
        <v>0</v>
      </c>
      <c r="W89" s="359">
        <f t="shared" si="156"/>
        <v>0</v>
      </c>
      <c r="X89" s="359">
        <f t="shared" si="157"/>
        <v>0</v>
      </c>
      <c r="Y89" s="359">
        <f t="shared" si="158"/>
        <v>0</v>
      </c>
      <c r="Z89" s="359">
        <f t="shared" si="159"/>
        <v>0</v>
      </c>
      <c r="AA89" s="359">
        <f t="shared" si="160"/>
        <v>0</v>
      </c>
      <c r="AB89" s="359">
        <f t="shared" si="161"/>
        <v>0</v>
      </c>
      <c r="AC89" s="359">
        <f t="shared" si="162"/>
        <v>0</v>
      </c>
      <c r="AD89" s="359">
        <f t="shared" si="163"/>
        <v>0</v>
      </c>
      <c r="AE89" s="359">
        <f t="shared" si="164"/>
        <v>0</v>
      </c>
      <c r="AF89" s="359">
        <f t="shared" si="165"/>
        <v>0</v>
      </c>
      <c r="AG89" s="359">
        <f t="shared" si="166"/>
        <v>0</v>
      </c>
      <c r="AH89" s="359">
        <f t="shared" si="167"/>
        <v>0</v>
      </c>
      <c r="AI89" s="359">
        <f t="shared" si="168"/>
        <v>0</v>
      </c>
      <c r="AJ89" s="359">
        <f t="shared" si="169"/>
        <v>0</v>
      </c>
      <c r="AK89" s="359">
        <f t="shared" si="170"/>
        <v>0</v>
      </c>
      <c r="AL89" s="359">
        <f t="shared" si="171"/>
        <v>0</v>
      </c>
      <c r="AM89" s="359">
        <f t="shared" si="172"/>
        <v>0</v>
      </c>
      <c r="AN89" s="359">
        <f t="shared" si="173"/>
        <v>0</v>
      </c>
      <c r="AO89" s="359">
        <f t="shared" si="174"/>
        <v>0</v>
      </c>
      <c r="AP89" s="359">
        <f t="shared" si="175"/>
        <v>0</v>
      </c>
      <c r="AQ89" s="359">
        <f t="shared" si="176"/>
        <v>0</v>
      </c>
      <c r="AR89" s="359">
        <f t="shared" si="177"/>
        <v>0</v>
      </c>
      <c r="AS89" s="359">
        <f t="shared" si="178"/>
        <v>0</v>
      </c>
      <c r="AT89" s="359">
        <f t="shared" si="136"/>
        <v>0</v>
      </c>
      <c r="AU89" s="359">
        <f t="shared" si="137"/>
        <v>0</v>
      </c>
      <c r="AV89" s="359">
        <f t="shared" si="138"/>
        <v>0</v>
      </c>
      <c r="AW89" s="76"/>
      <c r="AX89" s="211">
        <v>81</v>
      </c>
      <c r="AY89" s="260">
        <v>0</v>
      </c>
      <c r="AZ89" s="260">
        <v>0</v>
      </c>
      <c r="BA89" s="260">
        <v>0</v>
      </c>
      <c r="BB89" s="260">
        <v>0</v>
      </c>
      <c r="BC89" s="260">
        <v>0</v>
      </c>
      <c r="BD89" s="260">
        <v>0</v>
      </c>
      <c r="BE89" s="260">
        <v>0</v>
      </c>
      <c r="BF89" s="260">
        <v>0</v>
      </c>
      <c r="BG89" s="260">
        <v>0</v>
      </c>
      <c r="BH89" s="260">
        <v>0</v>
      </c>
      <c r="BI89" s="260">
        <v>0</v>
      </c>
      <c r="BJ89" s="260">
        <v>0</v>
      </c>
      <c r="BK89" s="260">
        <v>30674</v>
      </c>
      <c r="BL89" s="260">
        <v>148</v>
      </c>
      <c r="BM89" s="260">
        <v>0</v>
      </c>
      <c r="BN89" s="260">
        <v>203</v>
      </c>
      <c r="BO89" s="260">
        <v>0</v>
      </c>
      <c r="BP89" s="260">
        <v>0</v>
      </c>
      <c r="BQ89" s="260">
        <v>0</v>
      </c>
      <c r="BR89" s="260">
        <v>0</v>
      </c>
      <c r="BS89" s="260">
        <v>0</v>
      </c>
      <c r="BT89" s="260">
        <v>0</v>
      </c>
      <c r="BU89" s="260">
        <v>0</v>
      </c>
      <c r="BV89" s="260">
        <v>0</v>
      </c>
      <c r="BW89" s="260">
        <v>0</v>
      </c>
      <c r="BX89" s="260">
        <v>0</v>
      </c>
      <c r="BY89" s="260">
        <v>0</v>
      </c>
      <c r="BZ89" s="260">
        <v>0</v>
      </c>
      <c r="CA89" s="260">
        <v>0</v>
      </c>
      <c r="CB89" s="260">
        <v>0</v>
      </c>
      <c r="CC89" s="260">
        <v>0</v>
      </c>
      <c r="CD89" s="260">
        <v>0</v>
      </c>
      <c r="CE89" s="260">
        <v>0</v>
      </c>
      <c r="CF89" s="260">
        <v>0</v>
      </c>
      <c r="CG89" s="260">
        <v>0</v>
      </c>
      <c r="CH89" s="260">
        <v>0</v>
      </c>
      <c r="CI89" s="260">
        <v>0</v>
      </c>
      <c r="CJ89" s="260">
        <v>0</v>
      </c>
      <c r="CK89" s="260">
        <v>0</v>
      </c>
      <c r="CL89" s="260">
        <v>0</v>
      </c>
      <c r="CM89" s="260">
        <v>0</v>
      </c>
      <c r="CN89" s="42">
        <v>0</v>
      </c>
      <c r="CO89" s="42">
        <v>0</v>
      </c>
      <c r="CP89" s="42">
        <v>0</v>
      </c>
      <c r="CR89" s="13">
        <v>81</v>
      </c>
      <c r="CS89" s="13" t="str">
        <f t="shared" si="90"/>
        <v/>
      </c>
      <c r="CT89" s="13" t="str">
        <f t="shared" si="91"/>
        <v/>
      </c>
      <c r="CU89" s="13" t="str">
        <f t="shared" si="92"/>
        <v/>
      </c>
      <c r="CV89" s="13" t="str">
        <f t="shared" si="93"/>
        <v/>
      </c>
      <c r="CW89" s="13" t="str">
        <f t="shared" si="94"/>
        <v/>
      </c>
      <c r="CX89" s="13" t="str">
        <f t="shared" si="95"/>
        <v/>
      </c>
      <c r="CY89" s="13" t="str">
        <f t="shared" si="96"/>
        <v/>
      </c>
      <c r="CZ89" s="13" t="str">
        <f t="shared" si="97"/>
        <v/>
      </c>
      <c r="DA89" s="13" t="str">
        <f t="shared" si="98"/>
        <v/>
      </c>
      <c r="DB89" s="13" t="str">
        <f t="shared" si="99"/>
        <v/>
      </c>
      <c r="DC89" s="13" t="str">
        <f t="shared" si="100"/>
        <v/>
      </c>
      <c r="DD89" s="13" t="str">
        <f t="shared" si="101"/>
        <v/>
      </c>
      <c r="DE89" s="13" t="str">
        <f t="shared" si="102"/>
        <v>Havskrafta</v>
      </c>
      <c r="DF89" s="13" t="str">
        <f t="shared" si="103"/>
        <v>Hummer</v>
      </c>
      <c r="DG89" s="13" t="str">
        <f t="shared" si="104"/>
        <v/>
      </c>
      <c r="DH89" s="13" t="str">
        <f t="shared" si="105"/>
        <v>Krabbtaska</v>
      </c>
      <c r="DI89" s="13" t="str">
        <f t="shared" si="106"/>
        <v/>
      </c>
      <c r="DJ89" s="13" t="str">
        <f t="shared" si="107"/>
        <v/>
      </c>
      <c r="DK89" s="13" t="str">
        <f t="shared" si="108"/>
        <v/>
      </c>
      <c r="DL89" s="13" t="str">
        <f t="shared" si="109"/>
        <v/>
      </c>
      <c r="DM89" s="13" t="str">
        <f t="shared" si="110"/>
        <v/>
      </c>
      <c r="DN89" s="13" t="str">
        <f t="shared" si="111"/>
        <v/>
      </c>
      <c r="DO89" s="13" t="str">
        <f t="shared" si="112"/>
        <v/>
      </c>
      <c r="DP89" s="13" t="str">
        <f t="shared" si="113"/>
        <v/>
      </c>
      <c r="DQ89" s="13" t="str">
        <f t="shared" si="114"/>
        <v/>
      </c>
      <c r="DR89" s="13" t="str">
        <f t="shared" si="115"/>
        <v/>
      </c>
      <c r="DS89" s="13" t="str">
        <f t="shared" si="116"/>
        <v/>
      </c>
      <c r="DT89" s="13" t="str">
        <f t="shared" si="117"/>
        <v/>
      </c>
      <c r="DU89" s="13" t="str">
        <f t="shared" si="118"/>
        <v/>
      </c>
      <c r="DV89" s="13" t="str">
        <f t="shared" si="119"/>
        <v/>
      </c>
      <c r="DW89" s="13" t="str">
        <f t="shared" si="120"/>
        <v/>
      </c>
      <c r="DX89" s="13" t="str">
        <f t="shared" si="121"/>
        <v/>
      </c>
      <c r="DY89" s="13" t="str">
        <f t="shared" si="122"/>
        <v/>
      </c>
      <c r="DZ89" s="13" t="str">
        <f t="shared" si="123"/>
        <v/>
      </c>
      <c r="EA89" s="13" t="str">
        <f t="shared" si="124"/>
        <v/>
      </c>
      <c r="EB89" s="13" t="str">
        <f t="shared" si="125"/>
        <v/>
      </c>
      <c r="EC89" s="13" t="str">
        <f t="shared" si="126"/>
        <v/>
      </c>
      <c r="ED89" s="13" t="str">
        <f t="shared" si="127"/>
        <v/>
      </c>
      <c r="EE89" s="13" t="str">
        <f t="shared" si="128"/>
        <v/>
      </c>
      <c r="EF89" s="13" t="str">
        <f t="shared" si="129"/>
        <v/>
      </c>
      <c r="EG89" s="13" t="str">
        <f t="shared" si="130"/>
        <v/>
      </c>
      <c r="EH89" s="13" t="str">
        <f t="shared" si="131"/>
        <v/>
      </c>
      <c r="EI89" s="13" t="str">
        <f t="shared" si="132"/>
        <v/>
      </c>
      <c r="EJ89" s="13" t="str">
        <f t="shared" si="133"/>
        <v/>
      </c>
      <c r="EK89" s="13"/>
      <c r="EL89" s="82" t="str">
        <f t="shared" si="135"/>
        <v>HavskraftaHummerKrabbtaska</v>
      </c>
    </row>
    <row r="90" spans="1:142" x14ac:dyDescent="0.25">
      <c r="A90" s="267" t="s">
        <v>625</v>
      </c>
      <c r="B90" s="267" t="s">
        <v>528</v>
      </c>
      <c r="C90" s="301" t="s">
        <v>165</v>
      </c>
      <c r="D90" s="211">
        <v>82</v>
      </c>
      <c r="E90" s="359">
        <f t="shared" si="134"/>
        <v>0</v>
      </c>
      <c r="F90" s="359">
        <f t="shared" si="139"/>
        <v>0</v>
      </c>
      <c r="G90" s="359">
        <f t="shared" si="140"/>
        <v>0</v>
      </c>
      <c r="H90" s="359">
        <f t="shared" si="141"/>
        <v>0</v>
      </c>
      <c r="I90" s="359">
        <f t="shared" si="142"/>
        <v>0</v>
      </c>
      <c r="J90" s="359">
        <f t="shared" si="143"/>
        <v>0</v>
      </c>
      <c r="K90" s="359">
        <f t="shared" si="144"/>
        <v>0</v>
      </c>
      <c r="L90" s="359">
        <f t="shared" si="145"/>
        <v>0</v>
      </c>
      <c r="M90" s="359">
        <f t="shared" si="146"/>
        <v>0</v>
      </c>
      <c r="N90" s="359">
        <f t="shared" si="147"/>
        <v>0</v>
      </c>
      <c r="O90" s="359">
        <f t="shared" si="148"/>
        <v>0</v>
      </c>
      <c r="P90" s="359">
        <f t="shared" si="149"/>
        <v>0</v>
      </c>
      <c r="Q90" s="359">
        <f t="shared" si="150"/>
        <v>4.3999999999999997E-2</v>
      </c>
      <c r="R90" s="359">
        <f t="shared" si="151"/>
        <v>2.59</v>
      </c>
      <c r="S90" s="359">
        <f t="shared" si="152"/>
        <v>0</v>
      </c>
      <c r="T90" s="359">
        <f t="shared" si="153"/>
        <v>2.4420000000000002</v>
      </c>
      <c r="U90" s="359">
        <f t="shared" si="154"/>
        <v>0</v>
      </c>
      <c r="V90" s="359">
        <f t="shared" si="155"/>
        <v>0</v>
      </c>
      <c r="W90" s="359">
        <f t="shared" si="156"/>
        <v>0</v>
      </c>
      <c r="X90" s="359">
        <f t="shared" si="157"/>
        <v>0</v>
      </c>
      <c r="Y90" s="359">
        <f t="shared" si="158"/>
        <v>0</v>
      </c>
      <c r="Z90" s="359">
        <f t="shared" si="159"/>
        <v>0</v>
      </c>
      <c r="AA90" s="359">
        <f t="shared" si="160"/>
        <v>0</v>
      </c>
      <c r="AB90" s="359">
        <f t="shared" si="161"/>
        <v>0</v>
      </c>
      <c r="AC90" s="359">
        <f t="shared" si="162"/>
        <v>0</v>
      </c>
      <c r="AD90" s="359">
        <f t="shared" si="163"/>
        <v>0</v>
      </c>
      <c r="AE90" s="359">
        <f t="shared" si="164"/>
        <v>0</v>
      </c>
      <c r="AF90" s="359">
        <f t="shared" si="165"/>
        <v>0</v>
      </c>
      <c r="AG90" s="359">
        <f t="shared" si="166"/>
        <v>0</v>
      </c>
      <c r="AH90" s="359">
        <f t="shared" si="167"/>
        <v>0</v>
      </c>
      <c r="AI90" s="359">
        <f t="shared" si="168"/>
        <v>0</v>
      </c>
      <c r="AJ90" s="359">
        <f t="shared" si="169"/>
        <v>0</v>
      </c>
      <c r="AK90" s="359">
        <f t="shared" si="170"/>
        <v>0</v>
      </c>
      <c r="AL90" s="359">
        <f t="shared" si="171"/>
        <v>0</v>
      </c>
      <c r="AM90" s="359">
        <f t="shared" si="172"/>
        <v>0</v>
      </c>
      <c r="AN90" s="359">
        <f t="shared" si="173"/>
        <v>0</v>
      </c>
      <c r="AO90" s="359">
        <f t="shared" si="174"/>
        <v>0</v>
      </c>
      <c r="AP90" s="359">
        <f t="shared" si="175"/>
        <v>0</v>
      </c>
      <c r="AQ90" s="359">
        <f t="shared" si="176"/>
        <v>0</v>
      </c>
      <c r="AR90" s="359">
        <f t="shared" si="177"/>
        <v>0</v>
      </c>
      <c r="AS90" s="359">
        <f t="shared" si="178"/>
        <v>0</v>
      </c>
      <c r="AT90" s="359">
        <f t="shared" si="136"/>
        <v>0</v>
      </c>
      <c r="AU90" s="359">
        <f t="shared" si="137"/>
        <v>0</v>
      </c>
      <c r="AV90" s="359">
        <f t="shared" si="138"/>
        <v>0</v>
      </c>
      <c r="AW90" s="76"/>
      <c r="AX90" s="211">
        <v>82</v>
      </c>
      <c r="AY90" s="260">
        <v>0</v>
      </c>
      <c r="AZ90" s="260">
        <v>0</v>
      </c>
      <c r="BA90" s="260">
        <v>0</v>
      </c>
      <c r="BB90" s="260">
        <v>0</v>
      </c>
      <c r="BC90" s="260">
        <v>0</v>
      </c>
      <c r="BD90" s="260">
        <v>0</v>
      </c>
      <c r="BE90" s="260">
        <v>0</v>
      </c>
      <c r="BF90" s="260">
        <v>0</v>
      </c>
      <c r="BG90" s="260">
        <v>0</v>
      </c>
      <c r="BH90" s="260">
        <v>0</v>
      </c>
      <c r="BI90" s="260">
        <v>0</v>
      </c>
      <c r="BJ90" s="260">
        <v>0</v>
      </c>
      <c r="BK90" s="260">
        <v>44</v>
      </c>
      <c r="BL90" s="260">
        <v>2590</v>
      </c>
      <c r="BM90" s="260">
        <v>0</v>
      </c>
      <c r="BN90" s="260">
        <v>2442</v>
      </c>
      <c r="BO90" s="260">
        <v>0</v>
      </c>
      <c r="BP90" s="260">
        <v>0</v>
      </c>
      <c r="BQ90" s="260">
        <v>0</v>
      </c>
      <c r="BR90" s="260">
        <v>0</v>
      </c>
      <c r="BS90" s="260">
        <v>0</v>
      </c>
      <c r="BT90" s="260">
        <v>0</v>
      </c>
      <c r="BU90" s="260">
        <v>0</v>
      </c>
      <c r="BV90" s="260">
        <v>0</v>
      </c>
      <c r="BW90" s="260">
        <v>0</v>
      </c>
      <c r="BX90" s="260">
        <v>0</v>
      </c>
      <c r="BY90" s="260">
        <v>0</v>
      </c>
      <c r="BZ90" s="260">
        <v>0</v>
      </c>
      <c r="CA90" s="260">
        <v>0</v>
      </c>
      <c r="CB90" s="260">
        <v>0</v>
      </c>
      <c r="CC90" s="260">
        <v>0</v>
      </c>
      <c r="CD90" s="260">
        <v>0</v>
      </c>
      <c r="CE90" s="260">
        <v>0</v>
      </c>
      <c r="CF90" s="260">
        <v>0</v>
      </c>
      <c r="CG90" s="260">
        <v>0</v>
      </c>
      <c r="CH90" s="260">
        <v>0</v>
      </c>
      <c r="CI90" s="260">
        <v>0</v>
      </c>
      <c r="CJ90" s="260">
        <v>0</v>
      </c>
      <c r="CK90" s="260">
        <v>0</v>
      </c>
      <c r="CL90" s="260">
        <v>0</v>
      </c>
      <c r="CM90" s="260">
        <v>0</v>
      </c>
      <c r="CN90" s="42">
        <v>0</v>
      </c>
      <c r="CO90" s="42">
        <v>0</v>
      </c>
      <c r="CP90" s="42">
        <v>0</v>
      </c>
      <c r="CR90" s="13">
        <v>82</v>
      </c>
      <c r="CS90" s="13" t="str">
        <f t="shared" si="90"/>
        <v/>
      </c>
      <c r="CT90" s="13" t="str">
        <f t="shared" si="91"/>
        <v/>
      </c>
      <c r="CU90" s="13" t="str">
        <f t="shared" si="92"/>
        <v/>
      </c>
      <c r="CV90" s="13" t="str">
        <f t="shared" si="93"/>
        <v/>
      </c>
      <c r="CW90" s="13" t="str">
        <f t="shared" si="94"/>
        <v/>
      </c>
      <c r="CX90" s="13" t="str">
        <f t="shared" si="95"/>
        <v/>
      </c>
      <c r="CY90" s="13" t="str">
        <f t="shared" si="96"/>
        <v/>
      </c>
      <c r="CZ90" s="13" t="str">
        <f t="shared" si="97"/>
        <v/>
      </c>
      <c r="DA90" s="13" t="str">
        <f t="shared" si="98"/>
        <v/>
      </c>
      <c r="DB90" s="13" t="str">
        <f t="shared" si="99"/>
        <v/>
      </c>
      <c r="DC90" s="13" t="str">
        <f t="shared" si="100"/>
        <v/>
      </c>
      <c r="DD90" s="13" t="str">
        <f t="shared" si="101"/>
        <v/>
      </c>
      <c r="DE90" s="13" t="str">
        <f t="shared" si="102"/>
        <v>Havskrafta</v>
      </c>
      <c r="DF90" s="13" t="str">
        <f t="shared" si="103"/>
        <v>Hummer</v>
      </c>
      <c r="DG90" s="13" t="str">
        <f t="shared" si="104"/>
        <v/>
      </c>
      <c r="DH90" s="13" t="str">
        <f t="shared" si="105"/>
        <v>Krabbtaska</v>
      </c>
      <c r="DI90" s="13" t="str">
        <f t="shared" si="106"/>
        <v/>
      </c>
      <c r="DJ90" s="13" t="str">
        <f t="shared" si="107"/>
        <v/>
      </c>
      <c r="DK90" s="13" t="str">
        <f t="shared" si="108"/>
        <v/>
      </c>
      <c r="DL90" s="13" t="str">
        <f t="shared" si="109"/>
        <v/>
      </c>
      <c r="DM90" s="13" t="str">
        <f t="shared" si="110"/>
        <v/>
      </c>
      <c r="DN90" s="13" t="str">
        <f t="shared" si="111"/>
        <v/>
      </c>
      <c r="DO90" s="13" t="str">
        <f t="shared" si="112"/>
        <v/>
      </c>
      <c r="DP90" s="13" t="str">
        <f t="shared" si="113"/>
        <v/>
      </c>
      <c r="DQ90" s="13" t="str">
        <f t="shared" si="114"/>
        <v/>
      </c>
      <c r="DR90" s="13" t="str">
        <f t="shared" si="115"/>
        <v/>
      </c>
      <c r="DS90" s="13" t="str">
        <f t="shared" si="116"/>
        <v/>
      </c>
      <c r="DT90" s="13" t="str">
        <f t="shared" si="117"/>
        <v/>
      </c>
      <c r="DU90" s="13" t="str">
        <f t="shared" si="118"/>
        <v/>
      </c>
      <c r="DV90" s="13" t="str">
        <f t="shared" si="119"/>
        <v/>
      </c>
      <c r="DW90" s="13" t="str">
        <f t="shared" si="120"/>
        <v/>
      </c>
      <c r="DX90" s="13" t="str">
        <f t="shared" si="121"/>
        <v/>
      </c>
      <c r="DY90" s="13" t="str">
        <f t="shared" si="122"/>
        <v/>
      </c>
      <c r="DZ90" s="13" t="str">
        <f t="shared" si="123"/>
        <v/>
      </c>
      <c r="EA90" s="13" t="str">
        <f t="shared" si="124"/>
        <v/>
      </c>
      <c r="EB90" s="13" t="str">
        <f t="shared" si="125"/>
        <v/>
      </c>
      <c r="EC90" s="13" t="str">
        <f t="shared" si="126"/>
        <v/>
      </c>
      <c r="ED90" s="13" t="str">
        <f t="shared" si="127"/>
        <v/>
      </c>
      <c r="EE90" s="13" t="str">
        <f t="shared" si="128"/>
        <v/>
      </c>
      <c r="EF90" s="13" t="str">
        <f t="shared" si="129"/>
        <v/>
      </c>
      <c r="EG90" s="13" t="str">
        <f t="shared" si="130"/>
        <v/>
      </c>
      <c r="EH90" s="13" t="str">
        <f t="shared" si="131"/>
        <v/>
      </c>
      <c r="EI90" s="13" t="str">
        <f t="shared" si="132"/>
        <v/>
      </c>
      <c r="EJ90" s="13" t="str">
        <f t="shared" si="133"/>
        <v/>
      </c>
      <c r="EK90" s="13"/>
      <c r="EL90" s="82" t="str">
        <f t="shared" si="135"/>
        <v>HavskraftaHummerKrabbtaska</v>
      </c>
    </row>
    <row r="91" spans="1:142" x14ac:dyDescent="0.25">
      <c r="A91" s="267" t="s">
        <v>625</v>
      </c>
      <c r="B91" s="267" t="s">
        <v>529</v>
      </c>
      <c r="C91" s="301" t="s">
        <v>165</v>
      </c>
      <c r="D91" s="211">
        <v>83</v>
      </c>
      <c r="E91" s="359">
        <f t="shared" si="134"/>
        <v>0</v>
      </c>
      <c r="F91" s="359">
        <f t="shared" si="139"/>
        <v>0</v>
      </c>
      <c r="G91" s="359">
        <f t="shared" si="140"/>
        <v>0</v>
      </c>
      <c r="H91" s="359">
        <f t="shared" si="141"/>
        <v>0</v>
      </c>
      <c r="I91" s="359">
        <f t="shared" si="142"/>
        <v>0</v>
      </c>
      <c r="J91" s="359">
        <f t="shared" si="143"/>
        <v>0</v>
      </c>
      <c r="K91" s="359">
        <f t="shared" si="144"/>
        <v>0</v>
      </c>
      <c r="L91" s="359">
        <f t="shared" si="145"/>
        <v>0</v>
      </c>
      <c r="M91" s="359">
        <f t="shared" si="146"/>
        <v>0</v>
      </c>
      <c r="N91" s="359">
        <f t="shared" si="147"/>
        <v>0</v>
      </c>
      <c r="O91" s="359">
        <f t="shared" si="148"/>
        <v>0</v>
      </c>
      <c r="P91" s="359">
        <f t="shared" si="149"/>
        <v>0</v>
      </c>
      <c r="Q91" s="359">
        <f t="shared" si="150"/>
        <v>0</v>
      </c>
      <c r="R91" s="359">
        <f t="shared" si="151"/>
        <v>0</v>
      </c>
      <c r="S91" s="359">
        <f t="shared" si="152"/>
        <v>0</v>
      </c>
      <c r="T91" s="359">
        <f t="shared" si="153"/>
        <v>8.7449999999999992</v>
      </c>
      <c r="U91" s="359">
        <f t="shared" si="154"/>
        <v>0</v>
      </c>
      <c r="V91" s="359">
        <f t="shared" si="155"/>
        <v>0</v>
      </c>
      <c r="W91" s="359">
        <f t="shared" si="156"/>
        <v>0</v>
      </c>
      <c r="X91" s="359">
        <f t="shared" si="157"/>
        <v>0</v>
      </c>
      <c r="Y91" s="359">
        <f t="shared" si="158"/>
        <v>0</v>
      </c>
      <c r="Z91" s="359">
        <f t="shared" si="159"/>
        <v>0</v>
      </c>
      <c r="AA91" s="359">
        <f t="shared" si="160"/>
        <v>0</v>
      </c>
      <c r="AB91" s="359">
        <f t="shared" si="161"/>
        <v>0</v>
      </c>
      <c r="AC91" s="359">
        <f t="shared" si="162"/>
        <v>0</v>
      </c>
      <c r="AD91" s="359">
        <f t="shared" si="163"/>
        <v>0</v>
      </c>
      <c r="AE91" s="359">
        <f t="shared" si="164"/>
        <v>0</v>
      </c>
      <c r="AF91" s="359">
        <f t="shared" si="165"/>
        <v>0</v>
      </c>
      <c r="AG91" s="359">
        <f t="shared" si="166"/>
        <v>0</v>
      </c>
      <c r="AH91" s="359">
        <f t="shared" si="167"/>
        <v>0</v>
      </c>
      <c r="AI91" s="359">
        <f t="shared" si="168"/>
        <v>0</v>
      </c>
      <c r="AJ91" s="359">
        <f t="shared" si="169"/>
        <v>0</v>
      </c>
      <c r="AK91" s="359">
        <f t="shared" si="170"/>
        <v>0</v>
      </c>
      <c r="AL91" s="359">
        <f t="shared" si="171"/>
        <v>0</v>
      </c>
      <c r="AM91" s="359">
        <f t="shared" si="172"/>
        <v>0</v>
      </c>
      <c r="AN91" s="359">
        <f t="shared" si="173"/>
        <v>0</v>
      </c>
      <c r="AO91" s="359">
        <f t="shared" si="174"/>
        <v>0</v>
      </c>
      <c r="AP91" s="359">
        <f t="shared" si="175"/>
        <v>0</v>
      </c>
      <c r="AQ91" s="359">
        <f t="shared" si="176"/>
        <v>0</v>
      </c>
      <c r="AR91" s="359">
        <f t="shared" si="177"/>
        <v>0</v>
      </c>
      <c r="AS91" s="359">
        <f t="shared" si="178"/>
        <v>0</v>
      </c>
      <c r="AT91" s="359">
        <f t="shared" si="136"/>
        <v>0</v>
      </c>
      <c r="AU91" s="359">
        <f t="shared" si="137"/>
        <v>0</v>
      </c>
      <c r="AV91" s="359">
        <f t="shared" si="138"/>
        <v>0</v>
      </c>
      <c r="AW91" s="76"/>
      <c r="AX91" s="211">
        <v>83</v>
      </c>
      <c r="AY91" s="260">
        <v>0</v>
      </c>
      <c r="AZ91" s="260">
        <v>0</v>
      </c>
      <c r="BA91" s="260">
        <v>0</v>
      </c>
      <c r="BB91" s="260">
        <v>0</v>
      </c>
      <c r="BC91" s="260">
        <v>0</v>
      </c>
      <c r="BD91" s="260">
        <v>0</v>
      </c>
      <c r="BE91" s="260">
        <v>0</v>
      </c>
      <c r="BF91" s="260">
        <v>0</v>
      </c>
      <c r="BG91" s="260">
        <v>0</v>
      </c>
      <c r="BH91" s="260">
        <v>0</v>
      </c>
      <c r="BI91" s="260">
        <v>0</v>
      </c>
      <c r="BJ91" s="260">
        <v>0</v>
      </c>
      <c r="BK91" s="260">
        <v>0</v>
      </c>
      <c r="BL91" s="260">
        <v>0</v>
      </c>
      <c r="BM91" s="260">
        <v>0</v>
      </c>
      <c r="BN91" s="260">
        <v>8745</v>
      </c>
      <c r="BO91" s="260">
        <v>0</v>
      </c>
      <c r="BP91" s="260">
        <v>0</v>
      </c>
      <c r="BQ91" s="260">
        <v>0</v>
      </c>
      <c r="BR91" s="260">
        <v>0</v>
      </c>
      <c r="BS91" s="260">
        <v>0</v>
      </c>
      <c r="BT91" s="260">
        <v>0</v>
      </c>
      <c r="BU91" s="260">
        <v>0</v>
      </c>
      <c r="BV91" s="260">
        <v>0</v>
      </c>
      <c r="BW91" s="260">
        <v>0</v>
      </c>
      <c r="BX91" s="260">
        <v>0</v>
      </c>
      <c r="BY91" s="260">
        <v>0</v>
      </c>
      <c r="BZ91" s="260">
        <v>0</v>
      </c>
      <c r="CA91" s="260">
        <v>0</v>
      </c>
      <c r="CB91" s="260">
        <v>0</v>
      </c>
      <c r="CC91" s="260">
        <v>0</v>
      </c>
      <c r="CD91" s="260">
        <v>0</v>
      </c>
      <c r="CE91" s="260">
        <v>0</v>
      </c>
      <c r="CF91" s="260">
        <v>0</v>
      </c>
      <c r="CG91" s="260">
        <v>0</v>
      </c>
      <c r="CH91" s="260">
        <v>0</v>
      </c>
      <c r="CI91" s="260">
        <v>0</v>
      </c>
      <c r="CJ91" s="260">
        <v>0</v>
      </c>
      <c r="CK91" s="260">
        <v>0</v>
      </c>
      <c r="CL91" s="260">
        <v>0</v>
      </c>
      <c r="CM91" s="260">
        <v>0</v>
      </c>
      <c r="CN91" s="42">
        <v>0</v>
      </c>
      <c r="CO91" s="42">
        <v>0</v>
      </c>
      <c r="CP91" s="42">
        <v>0</v>
      </c>
      <c r="CR91" s="13">
        <v>83</v>
      </c>
      <c r="CS91" s="13" t="str">
        <f t="shared" si="90"/>
        <v/>
      </c>
      <c r="CT91" s="13" t="str">
        <f t="shared" si="91"/>
        <v/>
      </c>
      <c r="CU91" s="13" t="str">
        <f t="shared" si="92"/>
        <v/>
      </c>
      <c r="CV91" s="13" t="str">
        <f t="shared" si="93"/>
        <v/>
      </c>
      <c r="CW91" s="13" t="str">
        <f t="shared" si="94"/>
        <v/>
      </c>
      <c r="CX91" s="13" t="str">
        <f t="shared" si="95"/>
        <v/>
      </c>
      <c r="CY91" s="13" t="str">
        <f t="shared" si="96"/>
        <v/>
      </c>
      <c r="CZ91" s="13" t="str">
        <f t="shared" si="97"/>
        <v/>
      </c>
      <c r="DA91" s="13" t="str">
        <f t="shared" si="98"/>
        <v/>
      </c>
      <c r="DB91" s="13" t="str">
        <f t="shared" si="99"/>
        <v/>
      </c>
      <c r="DC91" s="13" t="str">
        <f t="shared" si="100"/>
        <v/>
      </c>
      <c r="DD91" s="13" t="str">
        <f t="shared" si="101"/>
        <v/>
      </c>
      <c r="DE91" s="13" t="str">
        <f t="shared" si="102"/>
        <v/>
      </c>
      <c r="DF91" s="13" t="str">
        <f t="shared" si="103"/>
        <v/>
      </c>
      <c r="DG91" s="13" t="str">
        <f t="shared" si="104"/>
        <v/>
      </c>
      <c r="DH91" s="13" t="str">
        <f t="shared" si="105"/>
        <v>Krabbtaska</v>
      </c>
      <c r="DI91" s="13" t="str">
        <f t="shared" si="106"/>
        <v/>
      </c>
      <c r="DJ91" s="13" t="str">
        <f t="shared" si="107"/>
        <v/>
      </c>
      <c r="DK91" s="13" t="str">
        <f t="shared" si="108"/>
        <v/>
      </c>
      <c r="DL91" s="13" t="str">
        <f t="shared" si="109"/>
        <v/>
      </c>
      <c r="DM91" s="13" t="str">
        <f t="shared" si="110"/>
        <v/>
      </c>
      <c r="DN91" s="13" t="str">
        <f t="shared" si="111"/>
        <v/>
      </c>
      <c r="DO91" s="13" t="str">
        <f t="shared" si="112"/>
        <v/>
      </c>
      <c r="DP91" s="13" t="str">
        <f t="shared" si="113"/>
        <v/>
      </c>
      <c r="DQ91" s="13" t="str">
        <f t="shared" si="114"/>
        <v/>
      </c>
      <c r="DR91" s="13" t="str">
        <f t="shared" si="115"/>
        <v/>
      </c>
      <c r="DS91" s="13" t="str">
        <f t="shared" si="116"/>
        <v/>
      </c>
      <c r="DT91" s="13" t="str">
        <f t="shared" si="117"/>
        <v/>
      </c>
      <c r="DU91" s="13" t="str">
        <f t="shared" si="118"/>
        <v/>
      </c>
      <c r="DV91" s="13" t="str">
        <f t="shared" si="119"/>
        <v/>
      </c>
      <c r="DW91" s="13" t="str">
        <f t="shared" si="120"/>
        <v/>
      </c>
      <c r="DX91" s="13" t="str">
        <f t="shared" si="121"/>
        <v/>
      </c>
      <c r="DY91" s="13" t="str">
        <f t="shared" si="122"/>
        <v/>
      </c>
      <c r="DZ91" s="13" t="str">
        <f t="shared" si="123"/>
        <v/>
      </c>
      <c r="EA91" s="13" t="str">
        <f t="shared" si="124"/>
        <v/>
      </c>
      <c r="EB91" s="13" t="str">
        <f t="shared" si="125"/>
        <v/>
      </c>
      <c r="EC91" s="13" t="str">
        <f t="shared" si="126"/>
        <v/>
      </c>
      <c r="ED91" s="13" t="str">
        <f t="shared" si="127"/>
        <v/>
      </c>
      <c r="EE91" s="13" t="str">
        <f t="shared" si="128"/>
        <v/>
      </c>
      <c r="EF91" s="13" t="str">
        <f t="shared" si="129"/>
        <v/>
      </c>
      <c r="EG91" s="13" t="str">
        <f t="shared" si="130"/>
        <v/>
      </c>
      <c r="EH91" s="13" t="str">
        <f t="shared" si="131"/>
        <v/>
      </c>
      <c r="EI91" s="13" t="str">
        <f t="shared" si="132"/>
        <v/>
      </c>
      <c r="EJ91" s="13" t="str">
        <f t="shared" si="133"/>
        <v/>
      </c>
      <c r="EK91" s="13"/>
      <c r="EL91" s="82" t="str">
        <f t="shared" si="135"/>
        <v>Krabbtaska</v>
      </c>
    </row>
    <row r="92" spans="1:142" x14ac:dyDescent="0.25">
      <c r="A92" s="267" t="s">
        <v>625</v>
      </c>
      <c r="B92" s="267" t="s">
        <v>489</v>
      </c>
      <c r="C92" s="301" t="s">
        <v>161</v>
      </c>
      <c r="D92" s="211">
        <v>84</v>
      </c>
      <c r="E92" s="359">
        <f t="shared" si="134"/>
        <v>0</v>
      </c>
      <c r="F92" s="359">
        <f t="shared" si="139"/>
        <v>0</v>
      </c>
      <c r="G92" s="359">
        <f t="shared" si="140"/>
        <v>0</v>
      </c>
      <c r="H92" s="359">
        <f t="shared" si="141"/>
        <v>0</v>
      </c>
      <c r="I92" s="359">
        <f t="shared" si="142"/>
        <v>0</v>
      </c>
      <c r="J92" s="359">
        <f t="shared" si="143"/>
        <v>0</v>
      </c>
      <c r="K92" s="359">
        <f t="shared" si="144"/>
        <v>0</v>
      </c>
      <c r="L92" s="359">
        <f t="shared" si="145"/>
        <v>0</v>
      </c>
      <c r="M92" s="359">
        <f t="shared" si="146"/>
        <v>0</v>
      </c>
      <c r="N92" s="359">
        <f t="shared" si="147"/>
        <v>4.5999999999999999E-2</v>
      </c>
      <c r="O92" s="359">
        <f t="shared" si="148"/>
        <v>0</v>
      </c>
      <c r="P92" s="359">
        <f t="shared" si="149"/>
        <v>0</v>
      </c>
      <c r="Q92" s="359">
        <f t="shared" si="150"/>
        <v>0</v>
      </c>
      <c r="R92" s="359">
        <f t="shared" si="151"/>
        <v>0</v>
      </c>
      <c r="S92" s="359">
        <f t="shared" si="152"/>
        <v>0</v>
      </c>
      <c r="T92" s="359">
        <f t="shared" si="153"/>
        <v>0</v>
      </c>
      <c r="U92" s="359">
        <f t="shared" si="154"/>
        <v>0</v>
      </c>
      <c r="V92" s="359">
        <f t="shared" si="155"/>
        <v>0</v>
      </c>
      <c r="W92" s="359">
        <f t="shared" si="156"/>
        <v>0</v>
      </c>
      <c r="X92" s="359">
        <f t="shared" si="157"/>
        <v>0</v>
      </c>
      <c r="Y92" s="359">
        <f t="shared" si="158"/>
        <v>0</v>
      </c>
      <c r="Z92" s="359">
        <f t="shared" si="159"/>
        <v>0.83</v>
      </c>
      <c r="AA92" s="359">
        <f t="shared" si="160"/>
        <v>0</v>
      </c>
      <c r="AB92" s="359">
        <f t="shared" si="161"/>
        <v>0</v>
      </c>
      <c r="AC92" s="359">
        <f t="shared" si="162"/>
        <v>0</v>
      </c>
      <c r="AD92" s="359">
        <f t="shared" si="163"/>
        <v>0</v>
      </c>
      <c r="AE92" s="359">
        <f t="shared" si="164"/>
        <v>0</v>
      </c>
      <c r="AF92" s="359">
        <f t="shared" si="165"/>
        <v>0</v>
      </c>
      <c r="AG92" s="359">
        <f t="shared" si="166"/>
        <v>0</v>
      </c>
      <c r="AH92" s="359">
        <f t="shared" si="167"/>
        <v>0</v>
      </c>
      <c r="AI92" s="359">
        <f t="shared" si="168"/>
        <v>0</v>
      </c>
      <c r="AJ92" s="359">
        <f t="shared" si="169"/>
        <v>0</v>
      </c>
      <c r="AK92" s="359">
        <f t="shared" si="170"/>
        <v>0</v>
      </c>
      <c r="AL92" s="359">
        <f t="shared" si="171"/>
        <v>0</v>
      </c>
      <c r="AM92" s="359">
        <f t="shared" si="172"/>
        <v>0</v>
      </c>
      <c r="AN92" s="359">
        <f t="shared" si="173"/>
        <v>0</v>
      </c>
      <c r="AO92" s="359">
        <f t="shared" si="174"/>
        <v>0</v>
      </c>
      <c r="AP92" s="359">
        <f t="shared" si="175"/>
        <v>0</v>
      </c>
      <c r="AQ92" s="359">
        <f t="shared" si="176"/>
        <v>0</v>
      </c>
      <c r="AR92" s="359">
        <f t="shared" si="177"/>
        <v>0.27800000000000002</v>
      </c>
      <c r="AS92" s="359">
        <f t="shared" si="178"/>
        <v>0</v>
      </c>
      <c r="AT92" s="359">
        <f t="shared" si="136"/>
        <v>0</v>
      </c>
      <c r="AU92" s="359">
        <f t="shared" si="137"/>
        <v>0</v>
      </c>
      <c r="AV92" s="359">
        <f t="shared" si="138"/>
        <v>0</v>
      </c>
      <c r="AW92" s="76"/>
      <c r="AX92" s="211">
        <v>84</v>
      </c>
      <c r="AY92" s="260">
        <v>0</v>
      </c>
      <c r="AZ92" s="260">
        <v>0</v>
      </c>
      <c r="BA92" s="260">
        <v>0</v>
      </c>
      <c r="BB92" s="260">
        <v>0</v>
      </c>
      <c r="BC92" s="260">
        <v>0</v>
      </c>
      <c r="BD92" s="260">
        <v>0</v>
      </c>
      <c r="BE92" s="260">
        <v>0</v>
      </c>
      <c r="BF92" s="260">
        <v>0</v>
      </c>
      <c r="BG92" s="260">
        <v>0</v>
      </c>
      <c r="BH92" s="260">
        <v>46</v>
      </c>
      <c r="BI92" s="260">
        <v>0</v>
      </c>
      <c r="BJ92" s="260">
        <v>0</v>
      </c>
      <c r="BK92" s="260">
        <v>0</v>
      </c>
      <c r="BL92" s="260">
        <v>0</v>
      </c>
      <c r="BM92" s="260">
        <v>0</v>
      </c>
      <c r="BN92" s="260">
        <v>0</v>
      </c>
      <c r="BO92" s="260">
        <v>0</v>
      </c>
      <c r="BP92" s="260">
        <v>0</v>
      </c>
      <c r="BQ92" s="260">
        <v>0</v>
      </c>
      <c r="BR92" s="260">
        <v>0</v>
      </c>
      <c r="BS92" s="260">
        <v>0</v>
      </c>
      <c r="BT92" s="260">
        <v>830</v>
      </c>
      <c r="BU92" s="260">
        <v>0</v>
      </c>
      <c r="BV92" s="260">
        <v>0</v>
      </c>
      <c r="BW92" s="260">
        <v>0</v>
      </c>
      <c r="BX92" s="260">
        <v>0</v>
      </c>
      <c r="BY92" s="260">
        <v>0</v>
      </c>
      <c r="BZ92" s="260">
        <v>0</v>
      </c>
      <c r="CA92" s="260">
        <v>0</v>
      </c>
      <c r="CB92" s="260">
        <v>0</v>
      </c>
      <c r="CC92" s="260">
        <v>0</v>
      </c>
      <c r="CD92" s="260">
        <v>0</v>
      </c>
      <c r="CE92" s="260">
        <v>0</v>
      </c>
      <c r="CF92" s="260">
        <v>0</v>
      </c>
      <c r="CG92" s="260">
        <v>0</v>
      </c>
      <c r="CH92" s="260">
        <v>0</v>
      </c>
      <c r="CI92" s="260">
        <v>0</v>
      </c>
      <c r="CJ92" s="260">
        <v>0</v>
      </c>
      <c r="CK92" s="260">
        <v>0</v>
      </c>
      <c r="CL92" s="260">
        <v>278</v>
      </c>
      <c r="CM92" s="260">
        <v>0</v>
      </c>
      <c r="CN92" s="42">
        <v>0</v>
      </c>
      <c r="CO92" s="42">
        <v>0</v>
      </c>
      <c r="CP92" s="42">
        <v>0</v>
      </c>
      <c r="CR92" s="13">
        <v>84</v>
      </c>
      <c r="CS92" s="13" t="str">
        <f t="shared" si="90"/>
        <v/>
      </c>
      <c r="CT92" s="13" t="str">
        <f t="shared" si="91"/>
        <v/>
      </c>
      <c r="CU92" s="13" t="str">
        <f t="shared" si="92"/>
        <v/>
      </c>
      <c r="CV92" s="13" t="str">
        <f t="shared" si="93"/>
        <v/>
      </c>
      <c r="CW92" s="13" t="str">
        <f t="shared" si="94"/>
        <v/>
      </c>
      <c r="CX92" s="13" t="str">
        <f t="shared" si="95"/>
        <v/>
      </c>
      <c r="CY92" s="13" t="str">
        <f t="shared" si="96"/>
        <v/>
      </c>
      <c r="CZ92" s="13" t="str">
        <f t="shared" si="97"/>
        <v/>
      </c>
      <c r="DA92" s="13" t="str">
        <f t="shared" si="98"/>
        <v/>
      </c>
      <c r="DB92" s="13" t="str">
        <f t="shared" si="99"/>
        <v>Grasej</v>
      </c>
      <c r="DC92" s="13" t="str">
        <f t="shared" si="100"/>
        <v/>
      </c>
      <c r="DD92" s="13" t="str">
        <f t="shared" si="101"/>
        <v/>
      </c>
      <c r="DE92" s="13" t="str">
        <f t="shared" si="102"/>
        <v/>
      </c>
      <c r="DF92" s="13" t="str">
        <f t="shared" si="103"/>
        <v/>
      </c>
      <c r="DG92" s="13" t="str">
        <f t="shared" si="104"/>
        <v/>
      </c>
      <c r="DH92" s="13" t="str">
        <f t="shared" si="105"/>
        <v/>
      </c>
      <c r="DI92" s="13" t="str">
        <f t="shared" si="106"/>
        <v/>
      </c>
      <c r="DJ92" s="13" t="str">
        <f t="shared" si="107"/>
        <v/>
      </c>
      <c r="DK92" s="13" t="str">
        <f t="shared" si="108"/>
        <v/>
      </c>
      <c r="DL92" s="13" t="str">
        <f t="shared" si="109"/>
        <v/>
      </c>
      <c r="DM92" s="13" t="str">
        <f t="shared" si="110"/>
        <v/>
      </c>
      <c r="DN92" s="13" t="str">
        <f t="shared" si="111"/>
        <v>Lyrtorsk</v>
      </c>
      <c r="DO92" s="13" t="str">
        <f t="shared" si="112"/>
        <v/>
      </c>
      <c r="DP92" s="13" t="str">
        <f t="shared" si="113"/>
        <v/>
      </c>
      <c r="DQ92" s="13" t="str">
        <f t="shared" si="114"/>
        <v/>
      </c>
      <c r="DR92" s="13" t="str">
        <f t="shared" si="115"/>
        <v/>
      </c>
      <c r="DS92" s="13" t="str">
        <f t="shared" si="116"/>
        <v/>
      </c>
      <c r="DT92" s="13" t="str">
        <f t="shared" si="117"/>
        <v/>
      </c>
      <c r="DU92" s="13" t="str">
        <f t="shared" si="118"/>
        <v/>
      </c>
      <c r="DV92" s="13" t="str">
        <f t="shared" si="119"/>
        <v/>
      </c>
      <c r="DW92" s="13" t="str">
        <f t="shared" si="120"/>
        <v/>
      </c>
      <c r="DX92" s="13" t="str">
        <f t="shared" si="121"/>
        <v/>
      </c>
      <c r="DY92" s="13" t="str">
        <f t="shared" si="122"/>
        <v/>
      </c>
      <c r="DZ92" s="13" t="str">
        <f t="shared" si="123"/>
        <v/>
      </c>
      <c r="EA92" s="13" t="str">
        <f t="shared" si="124"/>
        <v/>
      </c>
      <c r="EB92" s="13" t="str">
        <f t="shared" si="125"/>
        <v/>
      </c>
      <c r="EC92" s="13" t="str">
        <f t="shared" si="126"/>
        <v/>
      </c>
      <c r="ED92" s="13" t="str">
        <f t="shared" si="127"/>
        <v/>
      </c>
      <c r="EE92" s="13" t="str">
        <f t="shared" si="128"/>
        <v/>
      </c>
      <c r="EF92" s="13" t="str">
        <f t="shared" si="129"/>
        <v>Torsk</v>
      </c>
      <c r="EG92" s="13" t="str">
        <f t="shared" si="130"/>
        <v/>
      </c>
      <c r="EH92" s="13" t="str">
        <f t="shared" si="131"/>
        <v/>
      </c>
      <c r="EI92" s="13" t="str">
        <f t="shared" si="132"/>
        <v/>
      </c>
      <c r="EJ92" s="13" t="str">
        <f t="shared" si="133"/>
        <v/>
      </c>
      <c r="EK92" s="13"/>
      <c r="EL92" s="82" t="str">
        <f t="shared" si="135"/>
        <v>GrasejLyrtorskTorsk</v>
      </c>
    </row>
    <row r="93" spans="1:142" x14ac:dyDescent="0.25">
      <c r="A93" s="267" t="s">
        <v>625</v>
      </c>
      <c r="B93" s="267" t="s">
        <v>493</v>
      </c>
      <c r="C93" s="301" t="s">
        <v>161</v>
      </c>
      <c r="D93" s="211">
        <v>85</v>
      </c>
      <c r="E93" s="359">
        <f t="shared" si="134"/>
        <v>0</v>
      </c>
      <c r="F93" s="359">
        <f t="shared" si="139"/>
        <v>0</v>
      </c>
      <c r="G93" s="359">
        <f t="shared" si="140"/>
        <v>0</v>
      </c>
      <c r="H93" s="359">
        <f t="shared" si="141"/>
        <v>0</v>
      </c>
      <c r="I93" s="359">
        <f t="shared" si="142"/>
        <v>0</v>
      </c>
      <c r="J93" s="359">
        <f t="shared" si="143"/>
        <v>0</v>
      </c>
      <c r="K93" s="359">
        <f t="shared" si="144"/>
        <v>0</v>
      </c>
      <c r="L93" s="359">
        <f t="shared" si="145"/>
        <v>0</v>
      </c>
      <c r="M93" s="359">
        <f t="shared" si="146"/>
        <v>0</v>
      </c>
      <c r="N93" s="359">
        <f t="shared" si="147"/>
        <v>0</v>
      </c>
      <c r="O93" s="359">
        <f t="shared" si="148"/>
        <v>0</v>
      </c>
      <c r="P93" s="359">
        <f t="shared" si="149"/>
        <v>0</v>
      </c>
      <c r="Q93" s="359">
        <f t="shared" si="150"/>
        <v>7.8029999999999999</v>
      </c>
      <c r="R93" s="359">
        <f t="shared" si="151"/>
        <v>0</v>
      </c>
      <c r="S93" s="359">
        <f t="shared" si="152"/>
        <v>0</v>
      </c>
      <c r="T93" s="359">
        <f t="shared" si="153"/>
        <v>0</v>
      </c>
      <c r="U93" s="359">
        <f t="shared" si="154"/>
        <v>0</v>
      </c>
      <c r="V93" s="359">
        <f t="shared" si="155"/>
        <v>0</v>
      </c>
      <c r="W93" s="359">
        <f t="shared" si="156"/>
        <v>0</v>
      </c>
      <c r="X93" s="359">
        <f t="shared" si="157"/>
        <v>0</v>
      </c>
      <c r="Y93" s="359">
        <f t="shared" si="158"/>
        <v>0</v>
      </c>
      <c r="Z93" s="359">
        <f t="shared" si="159"/>
        <v>0</v>
      </c>
      <c r="AA93" s="359">
        <f t="shared" si="160"/>
        <v>0</v>
      </c>
      <c r="AB93" s="359">
        <f t="shared" si="161"/>
        <v>0</v>
      </c>
      <c r="AC93" s="359">
        <f t="shared" si="162"/>
        <v>0</v>
      </c>
      <c r="AD93" s="359">
        <f t="shared" si="163"/>
        <v>0</v>
      </c>
      <c r="AE93" s="359">
        <f t="shared" si="164"/>
        <v>0</v>
      </c>
      <c r="AF93" s="359">
        <f t="shared" si="165"/>
        <v>0</v>
      </c>
      <c r="AG93" s="359">
        <f t="shared" si="166"/>
        <v>0</v>
      </c>
      <c r="AH93" s="359">
        <f t="shared" si="167"/>
        <v>0</v>
      </c>
      <c r="AI93" s="359">
        <f t="shared" si="168"/>
        <v>0</v>
      </c>
      <c r="AJ93" s="359">
        <f t="shared" si="169"/>
        <v>0</v>
      </c>
      <c r="AK93" s="359">
        <f t="shared" si="170"/>
        <v>0</v>
      </c>
      <c r="AL93" s="359">
        <f t="shared" si="171"/>
        <v>0</v>
      </c>
      <c r="AM93" s="359">
        <f t="shared" si="172"/>
        <v>0</v>
      </c>
      <c r="AN93" s="359">
        <f t="shared" si="173"/>
        <v>0</v>
      </c>
      <c r="AO93" s="359">
        <f t="shared" si="174"/>
        <v>0</v>
      </c>
      <c r="AP93" s="359">
        <f t="shared" si="175"/>
        <v>0</v>
      </c>
      <c r="AQ93" s="359">
        <f t="shared" si="176"/>
        <v>0</v>
      </c>
      <c r="AR93" s="359">
        <f t="shared" si="177"/>
        <v>0</v>
      </c>
      <c r="AS93" s="359">
        <f t="shared" si="178"/>
        <v>0</v>
      </c>
      <c r="AT93" s="359">
        <f t="shared" si="136"/>
        <v>0</v>
      </c>
      <c r="AU93" s="359">
        <f t="shared" si="137"/>
        <v>0</v>
      </c>
      <c r="AV93" s="359">
        <f t="shared" si="138"/>
        <v>0</v>
      </c>
      <c r="AW93" s="76"/>
      <c r="AX93" s="211">
        <v>85</v>
      </c>
      <c r="AY93" s="260">
        <v>0</v>
      </c>
      <c r="AZ93" s="260">
        <v>0</v>
      </c>
      <c r="BA93" s="260">
        <v>0</v>
      </c>
      <c r="BB93" s="260">
        <v>0</v>
      </c>
      <c r="BC93" s="260">
        <v>0</v>
      </c>
      <c r="BD93" s="260">
        <v>0</v>
      </c>
      <c r="BE93" s="260">
        <v>0</v>
      </c>
      <c r="BF93" s="260">
        <v>0</v>
      </c>
      <c r="BG93" s="260">
        <v>0</v>
      </c>
      <c r="BH93" s="260">
        <v>0</v>
      </c>
      <c r="BI93" s="260">
        <v>0</v>
      </c>
      <c r="BJ93" s="260">
        <v>0</v>
      </c>
      <c r="BK93" s="260">
        <v>7803</v>
      </c>
      <c r="BL93" s="260">
        <v>0</v>
      </c>
      <c r="BM93" s="260">
        <v>0</v>
      </c>
      <c r="BN93" s="260">
        <v>0</v>
      </c>
      <c r="BO93" s="260">
        <v>0</v>
      </c>
      <c r="BP93" s="260">
        <v>0</v>
      </c>
      <c r="BQ93" s="260">
        <v>0</v>
      </c>
      <c r="BR93" s="260">
        <v>0</v>
      </c>
      <c r="BS93" s="260">
        <v>0</v>
      </c>
      <c r="BT93" s="260">
        <v>0</v>
      </c>
      <c r="BU93" s="260">
        <v>0</v>
      </c>
      <c r="BV93" s="260">
        <v>0</v>
      </c>
      <c r="BW93" s="260">
        <v>0</v>
      </c>
      <c r="BX93" s="260">
        <v>0</v>
      </c>
      <c r="BY93" s="260">
        <v>0</v>
      </c>
      <c r="BZ93" s="260">
        <v>0</v>
      </c>
      <c r="CA93" s="260">
        <v>0</v>
      </c>
      <c r="CB93" s="260">
        <v>0</v>
      </c>
      <c r="CC93" s="260">
        <v>0</v>
      </c>
      <c r="CD93" s="260">
        <v>0</v>
      </c>
      <c r="CE93" s="260">
        <v>0</v>
      </c>
      <c r="CF93" s="260">
        <v>0</v>
      </c>
      <c r="CG93" s="260">
        <v>0</v>
      </c>
      <c r="CH93" s="260">
        <v>0</v>
      </c>
      <c r="CI93" s="260">
        <v>0</v>
      </c>
      <c r="CJ93" s="260">
        <v>0</v>
      </c>
      <c r="CK93" s="260">
        <v>0</v>
      </c>
      <c r="CL93" s="260">
        <v>0</v>
      </c>
      <c r="CM93" s="260">
        <v>0</v>
      </c>
      <c r="CN93" s="42">
        <v>0</v>
      </c>
      <c r="CO93" s="42">
        <v>0</v>
      </c>
      <c r="CP93" s="42">
        <v>0</v>
      </c>
      <c r="CR93" s="13">
        <v>85</v>
      </c>
      <c r="CS93" s="13" t="str">
        <f t="shared" si="90"/>
        <v/>
      </c>
      <c r="CT93" s="13" t="str">
        <f t="shared" si="91"/>
        <v/>
      </c>
      <c r="CU93" s="13" t="str">
        <f t="shared" si="92"/>
        <v/>
      </c>
      <c r="CV93" s="13" t="str">
        <f t="shared" si="93"/>
        <v/>
      </c>
      <c r="CW93" s="13" t="str">
        <f t="shared" si="94"/>
        <v/>
      </c>
      <c r="CX93" s="13" t="str">
        <f t="shared" si="95"/>
        <v/>
      </c>
      <c r="CY93" s="13" t="str">
        <f t="shared" si="96"/>
        <v/>
      </c>
      <c r="CZ93" s="13" t="str">
        <f t="shared" si="97"/>
        <v/>
      </c>
      <c r="DA93" s="13" t="str">
        <f t="shared" si="98"/>
        <v/>
      </c>
      <c r="DB93" s="13" t="str">
        <f t="shared" si="99"/>
        <v/>
      </c>
      <c r="DC93" s="13" t="str">
        <f t="shared" si="100"/>
        <v/>
      </c>
      <c r="DD93" s="13" t="str">
        <f t="shared" si="101"/>
        <v/>
      </c>
      <c r="DE93" s="13" t="str">
        <f t="shared" si="102"/>
        <v>Havskrafta</v>
      </c>
      <c r="DF93" s="13" t="str">
        <f t="shared" si="103"/>
        <v/>
      </c>
      <c r="DG93" s="13" t="str">
        <f t="shared" si="104"/>
        <v/>
      </c>
      <c r="DH93" s="13" t="str">
        <f t="shared" si="105"/>
        <v/>
      </c>
      <c r="DI93" s="13" t="str">
        <f t="shared" si="106"/>
        <v/>
      </c>
      <c r="DJ93" s="13" t="str">
        <f t="shared" si="107"/>
        <v/>
      </c>
      <c r="DK93" s="13" t="str">
        <f t="shared" si="108"/>
        <v/>
      </c>
      <c r="DL93" s="13" t="str">
        <f t="shared" si="109"/>
        <v/>
      </c>
      <c r="DM93" s="13" t="str">
        <f t="shared" si="110"/>
        <v/>
      </c>
      <c r="DN93" s="13" t="str">
        <f t="shared" si="111"/>
        <v/>
      </c>
      <c r="DO93" s="13" t="str">
        <f t="shared" si="112"/>
        <v/>
      </c>
      <c r="DP93" s="13" t="str">
        <f t="shared" si="113"/>
        <v/>
      </c>
      <c r="DQ93" s="13" t="str">
        <f t="shared" si="114"/>
        <v/>
      </c>
      <c r="DR93" s="13" t="str">
        <f t="shared" si="115"/>
        <v/>
      </c>
      <c r="DS93" s="13" t="str">
        <f t="shared" si="116"/>
        <v/>
      </c>
      <c r="DT93" s="13" t="str">
        <f t="shared" si="117"/>
        <v/>
      </c>
      <c r="DU93" s="13" t="str">
        <f t="shared" si="118"/>
        <v/>
      </c>
      <c r="DV93" s="13" t="str">
        <f t="shared" si="119"/>
        <v/>
      </c>
      <c r="DW93" s="13" t="str">
        <f t="shared" si="120"/>
        <v/>
      </c>
      <c r="DX93" s="13" t="str">
        <f t="shared" si="121"/>
        <v/>
      </c>
      <c r="DY93" s="13" t="str">
        <f t="shared" si="122"/>
        <v/>
      </c>
      <c r="DZ93" s="13" t="str">
        <f t="shared" si="123"/>
        <v/>
      </c>
      <c r="EA93" s="13" t="str">
        <f t="shared" si="124"/>
        <v/>
      </c>
      <c r="EB93" s="13" t="str">
        <f t="shared" si="125"/>
        <v/>
      </c>
      <c r="EC93" s="13" t="str">
        <f t="shared" si="126"/>
        <v/>
      </c>
      <c r="ED93" s="13" t="str">
        <f t="shared" si="127"/>
        <v/>
      </c>
      <c r="EE93" s="13" t="str">
        <f t="shared" si="128"/>
        <v/>
      </c>
      <c r="EF93" s="13" t="str">
        <f t="shared" si="129"/>
        <v/>
      </c>
      <c r="EG93" s="13" t="str">
        <f t="shared" si="130"/>
        <v/>
      </c>
      <c r="EH93" s="13" t="str">
        <f t="shared" si="131"/>
        <v/>
      </c>
      <c r="EI93" s="13" t="str">
        <f t="shared" si="132"/>
        <v/>
      </c>
      <c r="EJ93" s="13" t="str">
        <f t="shared" si="133"/>
        <v/>
      </c>
      <c r="EK93" s="13"/>
      <c r="EL93" s="82" t="str">
        <f t="shared" si="135"/>
        <v>Havskrafta</v>
      </c>
    </row>
    <row r="94" spans="1:142" x14ac:dyDescent="0.25">
      <c r="A94" s="267" t="s">
        <v>625</v>
      </c>
      <c r="B94" s="267" t="s">
        <v>495</v>
      </c>
      <c r="C94" s="301" t="s">
        <v>161</v>
      </c>
      <c r="D94" s="211">
        <v>86</v>
      </c>
      <c r="E94" s="359">
        <f t="shared" si="134"/>
        <v>0</v>
      </c>
      <c r="F94" s="359">
        <f t="shared" si="139"/>
        <v>0</v>
      </c>
      <c r="G94" s="359">
        <f t="shared" si="140"/>
        <v>0</v>
      </c>
      <c r="H94" s="359">
        <f t="shared" si="141"/>
        <v>0</v>
      </c>
      <c r="I94" s="359">
        <f t="shared" si="142"/>
        <v>0</v>
      </c>
      <c r="J94" s="359">
        <f t="shared" si="143"/>
        <v>0</v>
      </c>
      <c r="K94" s="359">
        <f t="shared" si="144"/>
        <v>0</v>
      </c>
      <c r="L94" s="359">
        <f t="shared" si="145"/>
        <v>0</v>
      </c>
      <c r="M94" s="359">
        <f t="shared" si="146"/>
        <v>0</v>
      </c>
      <c r="N94" s="359">
        <f t="shared" si="147"/>
        <v>0</v>
      </c>
      <c r="O94" s="359">
        <f t="shared" si="148"/>
        <v>0</v>
      </c>
      <c r="P94" s="359">
        <f t="shared" si="149"/>
        <v>0</v>
      </c>
      <c r="Q94" s="359">
        <f t="shared" si="150"/>
        <v>0</v>
      </c>
      <c r="R94" s="359">
        <f t="shared" si="151"/>
        <v>0</v>
      </c>
      <c r="S94" s="359">
        <f t="shared" si="152"/>
        <v>0</v>
      </c>
      <c r="T94" s="359">
        <f t="shared" si="153"/>
        <v>0</v>
      </c>
      <c r="U94" s="359">
        <f t="shared" si="154"/>
        <v>0</v>
      </c>
      <c r="V94" s="359">
        <f t="shared" si="155"/>
        <v>0</v>
      </c>
      <c r="W94" s="359">
        <f t="shared" si="156"/>
        <v>0</v>
      </c>
      <c r="X94" s="359">
        <f t="shared" si="157"/>
        <v>0</v>
      </c>
      <c r="Y94" s="359">
        <f t="shared" si="158"/>
        <v>0</v>
      </c>
      <c r="Z94" s="359">
        <f t="shared" si="159"/>
        <v>0</v>
      </c>
      <c r="AA94" s="359">
        <f t="shared" si="160"/>
        <v>0</v>
      </c>
      <c r="AB94" s="359">
        <f t="shared" si="161"/>
        <v>0</v>
      </c>
      <c r="AC94" s="359">
        <f t="shared" si="162"/>
        <v>2.0369999999999999</v>
      </c>
      <c r="AD94" s="359">
        <f t="shared" si="163"/>
        <v>0</v>
      </c>
      <c r="AE94" s="359">
        <f t="shared" si="164"/>
        <v>0</v>
      </c>
      <c r="AF94" s="359">
        <f t="shared" si="165"/>
        <v>0</v>
      </c>
      <c r="AG94" s="359">
        <f t="shared" si="166"/>
        <v>0</v>
      </c>
      <c r="AH94" s="359">
        <f t="shared" si="167"/>
        <v>0</v>
      </c>
      <c r="AI94" s="359">
        <f t="shared" si="168"/>
        <v>0</v>
      </c>
      <c r="AJ94" s="359">
        <f t="shared" si="169"/>
        <v>0</v>
      </c>
      <c r="AK94" s="359">
        <f t="shared" si="170"/>
        <v>0</v>
      </c>
      <c r="AL94" s="359">
        <f t="shared" si="171"/>
        <v>0</v>
      </c>
      <c r="AM94" s="359">
        <f t="shared" si="172"/>
        <v>0</v>
      </c>
      <c r="AN94" s="359">
        <f t="shared" si="173"/>
        <v>0</v>
      </c>
      <c r="AO94" s="359">
        <f t="shared" si="174"/>
        <v>0</v>
      </c>
      <c r="AP94" s="359">
        <f t="shared" si="175"/>
        <v>0</v>
      </c>
      <c r="AQ94" s="359">
        <f t="shared" si="176"/>
        <v>0</v>
      </c>
      <c r="AR94" s="359">
        <f t="shared" si="177"/>
        <v>0</v>
      </c>
      <c r="AS94" s="359">
        <f t="shared" si="178"/>
        <v>0</v>
      </c>
      <c r="AT94" s="359">
        <f t="shared" si="136"/>
        <v>0</v>
      </c>
      <c r="AU94" s="359">
        <f t="shared" si="137"/>
        <v>0</v>
      </c>
      <c r="AV94" s="359">
        <f t="shared" si="138"/>
        <v>0</v>
      </c>
      <c r="AW94" s="76"/>
      <c r="AX94" s="211">
        <v>86</v>
      </c>
      <c r="AY94" s="260">
        <v>0</v>
      </c>
      <c r="AZ94" s="260">
        <v>0</v>
      </c>
      <c r="BA94" s="260">
        <v>0</v>
      </c>
      <c r="BB94" s="260">
        <v>0</v>
      </c>
      <c r="BC94" s="260">
        <v>0</v>
      </c>
      <c r="BD94" s="260">
        <v>0</v>
      </c>
      <c r="BE94" s="260">
        <v>0</v>
      </c>
      <c r="BF94" s="260">
        <v>0</v>
      </c>
      <c r="BG94" s="260">
        <v>0</v>
      </c>
      <c r="BH94" s="260">
        <v>0</v>
      </c>
      <c r="BI94" s="260">
        <v>0</v>
      </c>
      <c r="BJ94" s="260">
        <v>0</v>
      </c>
      <c r="BK94" s="260">
        <v>0</v>
      </c>
      <c r="BL94" s="260">
        <v>0</v>
      </c>
      <c r="BM94" s="260">
        <v>0</v>
      </c>
      <c r="BN94" s="260">
        <v>0</v>
      </c>
      <c r="BO94" s="260">
        <v>0</v>
      </c>
      <c r="BP94" s="260">
        <v>0</v>
      </c>
      <c r="BQ94" s="260">
        <v>0</v>
      </c>
      <c r="BR94" s="260">
        <v>0</v>
      </c>
      <c r="BS94" s="260">
        <v>0</v>
      </c>
      <c r="BT94" s="260">
        <v>0</v>
      </c>
      <c r="BU94" s="260">
        <v>0</v>
      </c>
      <c r="BV94" s="260">
        <v>0</v>
      </c>
      <c r="BW94" s="260">
        <v>2037</v>
      </c>
      <c r="BX94" s="260">
        <v>0</v>
      </c>
      <c r="BY94" s="260">
        <v>0</v>
      </c>
      <c r="BZ94" s="260">
        <v>0</v>
      </c>
      <c r="CA94" s="260">
        <v>0</v>
      </c>
      <c r="CB94" s="260">
        <v>0</v>
      </c>
      <c r="CC94" s="260">
        <v>0</v>
      </c>
      <c r="CD94" s="260">
        <v>0</v>
      </c>
      <c r="CE94" s="260">
        <v>0</v>
      </c>
      <c r="CF94" s="260">
        <v>0</v>
      </c>
      <c r="CG94" s="260">
        <v>0</v>
      </c>
      <c r="CH94" s="260">
        <v>0</v>
      </c>
      <c r="CI94" s="260">
        <v>0</v>
      </c>
      <c r="CJ94" s="260">
        <v>0</v>
      </c>
      <c r="CK94" s="260">
        <v>0</v>
      </c>
      <c r="CL94" s="260">
        <v>0</v>
      </c>
      <c r="CM94" s="260">
        <v>0</v>
      </c>
      <c r="CN94" s="42">
        <v>0</v>
      </c>
      <c r="CO94" s="42">
        <v>0</v>
      </c>
      <c r="CP94" s="42">
        <v>0</v>
      </c>
      <c r="CR94" s="13">
        <v>86</v>
      </c>
      <c r="CS94" s="13" t="str">
        <f t="shared" si="90"/>
        <v/>
      </c>
      <c r="CT94" s="13" t="str">
        <f t="shared" si="91"/>
        <v/>
      </c>
      <c r="CU94" s="13" t="str">
        <f t="shared" si="92"/>
        <v/>
      </c>
      <c r="CV94" s="13" t="str">
        <f t="shared" si="93"/>
        <v/>
      </c>
      <c r="CW94" s="13" t="str">
        <f t="shared" si="94"/>
        <v/>
      </c>
      <c r="CX94" s="13" t="str">
        <f t="shared" si="95"/>
        <v/>
      </c>
      <c r="CY94" s="13" t="str">
        <f t="shared" si="96"/>
        <v/>
      </c>
      <c r="CZ94" s="13" t="str">
        <f t="shared" si="97"/>
        <v/>
      </c>
      <c r="DA94" s="13" t="str">
        <f t="shared" si="98"/>
        <v/>
      </c>
      <c r="DB94" s="13" t="str">
        <f t="shared" si="99"/>
        <v/>
      </c>
      <c r="DC94" s="13" t="str">
        <f t="shared" si="100"/>
        <v/>
      </c>
      <c r="DD94" s="13" t="str">
        <f t="shared" si="101"/>
        <v/>
      </c>
      <c r="DE94" s="13" t="str">
        <f t="shared" si="102"/>
        <v/>
      </c>
      <c r="DF94" s="13" t="str">
        <f t="shared" si="103"/>
        <v/>
      </c>
      <c r="DG94" s="13" t="str">
        <f t="shared" si="104"/>
        <v/>
      </c>
      <c r="DH94" s="13" t="str">
        <f t="shared" si="105"/>
        <v/>
      </c>
      <c r="DI94" s="13" t="str">
        <f t="shared" si="106"/>
        <v/>
      </c>
      <c r="DJ94" s="13" t="str">
        <f t="shared" si="107"/>
        <v/>
      </c>
      <c r="DK94" s="13" t="str">
        <f t="shared" si="108"/>
        <v/>
      </c>
      <c r="DL94" s="13" t="str">
        <f t="shared" si="109"/>
        <v/>
      </c>
      <c r="DM94" s="13" t="str">
        <f t="shared" si="110"/>
        <v/>
      </c>
      <c r="DN94" s="13" t="str">
        <f t="shared" si="111"/>
        <v/>
      </c>
      <c r="DO94" s="13" t="str">
        <f t="shared" si="112"/>
        <v/>
      </c>
      <c r="DP94" s="13" t="str">
        <f t="shared" si="113"/>
        <v/>
      </c>
      <c r="DQ94" s="13" t="str">
        <f t="shared" si="114"/>
        <v>Nordhavsraka</v>
      </c>
      <c r="DR94" s="13" t="str">
        <f t="shared" si="115"/>
        <v/>
      </c>
      <c r="DS94" s="13" t="str">
        <f t="shared" si="116"/>
        <v/>
      </c>
      <c r="DT94" s="13" t="str">
        <f t="shared" si="117"/>
        <v/>
      </c>
      <c r="DU94" s="13" t="str">
        <f t="shared" si="118"/>
        <v/>
      </c>
      <c r="DV94" s="13" t="str">
        <f t="shared" si="119"/>
        <v/>
      </c>
      <c r="DW94" s="13" t="str">
        <f t="shared" si="120"/>
        <v/>
      </c>
      <c r="DX94" s="13" t="str">
        <f t="shared" si="121"/>
        <v/>
      </c>
      <c r="DY94" s="13" t="str">
        <f t="shared" si="122"/>
        <v/>
      </c>
      <c r="DZ94" s="13" t="str">
        <f t="shared" si="123"/>
        <v/>
      </c>
      <c r="EA94" s="13" t="str">
        <f t="shared" si="124"/>
        <v/>
      </c>
      <c r="EB94" s="13" t="str">
        <f t="shared" si="125"/>
        <v/>
      </c>
      <c r="EC94" s="13" t="str">
        <f t="shared" si="126"/>
        <v/>
      </c>
      <c r="ED94" s="13" t="str">
        <f t="shared" si="127"/>
        <v/>
      </c>
      <c r="EE94" s="13" t="str">
        <f t="shared" si="128"/>
        <v/>
      </c>
      <c r="EF94" s="13" t="str">
        <f t="shared" si="129"/>
        <v/>
      </c>
      <c r="EG94" s="13" t="str">
        <f t="shared" si="130"/>
        <v/>
      </c>
      <c r="EH94" s="13" t="str">
        <f t="shared" si="131"/>
        <v/>
      </c>
      <c r="EI94" s="13" t="str">
        <f t="shared" si="132"/>
        <v/>
      </c>
      <c r="EJ94" s="13" t="str">
        <f t="shared" si="133"/>
        <v/>
      </c>
      <c r="EK94" s="13"/>
      <c r="EL94" s="82" t="str">
        <f t="shared" si="135"/>
        <v>Nordhavsraka</v>
      </c>
    </row>
    <row r="95" spans="1:142" x14ac:dyDescent="0.25">
      <c r="A95" s="267" t="s">
        <v>625</v>
      </c>
      <c r="B95" s="267" t="s">
        <v>500</v>
      </c>
      <c r="C95" s="301" t="s">
        <v>161</v>
      </c>
      <c r="D95" s="211">
        <v>87</v>
      </c>
      <c r="E95" s="359">
        <f t="shared" si="134"/>
        <v>0</v>
      </c>
      <c r="F95" s="359">
        <f t="shared" si="139"/>
        <v>0</v>
      </c>
      <c r="G95" s="359">
        <f t="shared" si="140"/>
        <v>4.7E-2</v>
      </c>
      <c r="H95" s="359">
        <f t="shared" si="141"/>
        <v>0</v>
      </c>
      <c r="I95" s="359">
        <f t="shared" si="142"/>
        <v>0</v>
      </c>
      <c r="J95" s="359">
        <f t="shared" si="143"/>
        <v>0</v>
      </c>
      <c r="K95" s="359">
        <f t="shared" si="144"/>
        <v>0</v>
      </c>
      <c r="L95" s="359">
        <f t="shared" si="145"/>
        <v>0</v>
      </c>
      <c r="M95" s="359">
        <f t="shared" si="146"/>
        <v>0</v>
      </c>
      <c r="N95" s="359">
        <f t="shared" si="147"/>
        <v>5.9999999999999995E-4</v>
      </c>
      <c r="O95" s="359">
        <f t="shared" si="148"/>
        <v>0</v>
      </c>
      <c r="P95" s="359">
        <f t="shared" si="149"/>
        <v>0.27360000000000001</v>
      </c>
      <c r="Q95" s="359">
        <f t="shared" si="150"/>
        <v>297.99450000000002</v>
      </c>
      <c r="R95" s="359">
        <f t="shared" si="151"/>
        <v>8.4000000000000005E-2</v>
      </c>
      <c r="S95" s="359">
        <f t="shared" si="152"/>
        <v>0</v>
      </c>
      <c r="T95" s="359">
        <f t="shared" si="153"/>
        <v>2.6785000000000001</v>
      </c>
      <c r="U95" s="359">
        <f t="shared" si="154"/>
        <v>0</v>
      </c>
      <c r="V95" s="359">
        <f t="shared" si="155"/>
        <v>0</v>
      </c>
      <c r="W95" s="359">
        <f t="shared" si="156"/>
        <v>0.4289</v>
      </c>
      <c r="X95" s="359">
        <f t="shared" si="157"/>
        <v>0</v>
      </c>
      <c r="Y95" s="359">
        <f t="shared" si="158"/>
        <v>0</v>
      </c>
      <c r="Z95" s="359">
        <f t="shared" si="159"/>
        <v>5.3E-3</v>
      </c>
      <c r="AA95" s="359">
        <f t="shared" si="160"/>
        <v>0</v>
      </c>
      <c r="AB95" s="359">
        <f t="shared" si="161"/>
        <v>0</v>
      </c>
      <c r="AC95" s="359">
        <f t="shared" si="162"/>
        <v>0</v>
      </c>
      <c r="AD95" s="359">
        <f t="shared" si="163"/>
        <v>0</v>
      </c>
      <c r="AE95" s="359">
        <f t="shared" si="164"/>
        <v>0</v>
      </c>
      <c r="AF95" s="359">
        <f t="shared" si="165"/>
        <v>0</v>
      </c>
      <c r="AG95" s="359">
        <f t="shared" si="166"/>
        <v>0</v>
      </c>
      <c r="AH95" s="359">
        <f t="shared" si="167"/>
        <v>2.4300000000000002E-2</v>
      </c>
      <c r="AI95" s="359">
        <f t="shared" si="168"/>
        <v>0</v>
      </c>
      <c r="AJ95" s="359">
        <f t="shared" si="169"/>
        <v>0</v>
      </c>
      <c r="AK95" s="359">
        <f t="shared" si="170"/>
        <v>2E-3</v>
      </c>
      <c r="AL95" s="359">
        <f t="shared" si="171"/>
        <v>0</v>
      </c>
      <c r="AM95" s="359">
        <f t="shared" si="172"/>
        <v>0</v>
      </c>
      <c r="AN95" s="359">
        <f t="shared" si="173"/>
        <v>0.89500000000000002</v>
      </c>
      <c r="AO95" s="359">
        <f t="shared" si="174"/>
        <v>2.0000000000000001E-4</v>
      </c>
      <c r="AP95" s="359">
        <f t="shared" si="175"/>
        <v>0</v>
      </c>
      <c r="AQ95" s="359">
        <f t="shared" si="176"/>
        <v>0</v>
      </c>
      <c r="AR95" s="359">
        <f t="shared" si="177"/>
        <v>1.2255</v>
      </c>
      <c r="AS95" s="359">
        <f t="shared" si="178"/>
        <v>0.1222</v>
      </c>
      <c r="AT95" s="359">
        <f t="shared" si="136"/>
        <v>0</v>
      </c>
      <c r="AU95" s="359">
        <f t="shared" si="137"/>
        <v>0</v>
      </c>
      <c r="AV95" s="359">
        <f t="shared" si="138"/>
        <v>0</v>
      </c>
      <c r="AW95" s="76"/>
      <c r="AX95" s="211">
        <v>87</v>
      </c>
      <c r="AY95" s="260">
        <v>0</v>
      </c>
      <c r="AZ95" s="260">
        <v>0</v>
      </c>
      <c r="BA95" s="260">
        <v>47</v>
      </c>
      <c r="BB95" s="260">
        <v>0</v>
      </c>
      <c r="BC95" s="260">
        <v>0</v>
      </c>
      <c r="BD95" s="260">
        <v>0</v>
      </c>
      <c r="BE95" s="260">
        <v>0</v>
      </c>
      <c r="BF95" s="260">
        <v>0</v>
      </c>
      <c r="BG95" s="260">
        <v>0</v>
      </c>
      <c r="BH95" s="260">
        <v>0.6</v>
      </c>
      <c r="BI95" s="260">
        <v>0</v>
      </c>
      <c r="BJ95" s="260">
        <v>273.60000000000002</v>
      </c>
      <c r="BK95" s="260">
        <v>297994.5</v>
      </c>
      <c r="BL95" s="260">
        <v>84</v>
      </c>
      <c r="BM95" s="260">
        <v>0</v>
      </c>
      <c r="BN95" s="260">
        <v>2678.5</v>
      </c>
      <c r="BO95" s="260">
        <v>0</v>
      </c>
      <c r="BP95" s="260">
        <v>0</v>
      </c>
      <c r="BQ95" s="260">
        <v>428.9</v>
      </c>
      <c r="BR95" s="260">
        <v>0</v>
      </c>
      <c r="BS95" s="260">
        <v>0</v>
      </c>
      <c r="BT95" s="260">
        <v>5.3</v>
      </c>
      <c r="BU95" s="260">
        <v>0</v>
      </c>
      <c r="BV95" s="260">
        <v>0</v>
      </c>
      <c r="BW95" s="260">
        <v>0</v>
      </c>
      <c r="BX95" s="260">
        <v>0</v>
      </c>
      <c r="BY95" s="260">
        <v>0</v>
      </c>
      <c r="BZ95" s="260">
        <v>0</v>
      </c>
      <c r="CA95" s="260">
        <v>0</v>
      </c>
      <c r="CB95" s="260">
        <v>24.3</v>
      </c>
      <c r="CC95" s="260">
        <v>0</v>
      </c>
      <c r="CD95" s="260">
        <v>0</v>
      </c>
      <c r="CE95" s="260">
        <v>2</v>
      </c>
      <c r="CF95" s="260">
        <v>0</v>
      </c>
      <c r="CG95" s="260">
        <v>0</v>
      </c>
      <c r="CH95" s="260">
        <v>895</v>
      </c>
      <c r="CI95" s="260">
        <v>0.2</v>
      </c>
      <c r="CJ95" s="260">
        <v>0</v>
      </c>
      <c r="CK95" s="260">
        <v>0</v>
      </c>
      <c r="CL95" s="260">
        <v>1225.5</v>
      </c>
      <c r="CM95" s="260">
        <v>122.2</v>
      </c>
      <c r="CN95" s="42">
        <v>0</v>
      </c>
      <c r="CO95" s="42">
        <v>0</v>
      </c>
      <c r="CP95" s="42">
        <v>0</v>
      </c>
      <c r="CR95" s="13">
        <v>87</v>
      </c>
      <c r="CS95" s="13" t="str">
        <f t="shared" si="90"/>
        <v/>
      </c>
      <c r="CT95" s="13" t="str">
        <f t="shared" si="91"/>
        <v/>
      </c>
      <c r="CU95" s="13" t="str">
        <f t="shared" si="92"/>
        <v>Berggylta</v>
      </c>
      <c r="CV95" s="13" t="str">
        <f t="shared" si="93"/>
        <v/>
      </c>
      <c r="CW95" s="13" t="str">
        <f t="shared" si="94"/>
        <v/>
      </c>
      <c r="CX95" s="13" t="str">
        <f t="shared" si="95"/>
        <v/>
      </c>
      <c r="CY95" s="13" t="str">
        <f t="shared" si="96"/>
        <v/>
      </c>
      <c r="CZ95" s="13" t="str">
        <f t="shared" si="97"/>
        <v/>
      </c>
      <c r="DA95" s="13" t="str">
        <f t="shared" si="98"/>
        <v/>
      </c>
      <c r="DB95" s="13" t="str">
        <f t="shared" si="99"/>
        <v>Grasej</v>
      </c>
      <c r="DC95" s="13" t="str">
        <f t="shared" si="100"/>
        <v/>
      </c>
      <c r="DD95" s="13" t="str">
        <f t="shared" si="101"/>
        <v>Havskatter</v>
      </c>
      <c r="DE95" s="13" t="str">
        <f t="shared" si="102"/>
        <v>Havskrafta</v>
      </c>
      <c r="DF95" s="13" t="str">
        <f t="shared" si="103"/>
        <v>Hummer</v>
      </c>
      <c r="DG95" s="13" t="str">
        <f t="shared" si="104"/>
        <v/>
      </c>
      <c r="DH95" s="13" t="str">
        <f t="shared" si="105"/>
        <v>Krabbtaska</v>
      </c>
      <c r="DI95" s="13" t="str">
        <f t="shared" si="106"/>
        <v/>
      </c>
      <c r="DJ95" s="13" t="str">
        <f t="shared" si="107"/>
        <v/>
      </c>
      <c r="DK95" s="13" t="str">
        <f t="shared" si="108"/>
        <v>Langa</v>
      </c>
      <c r="DL95" s="13" t="str">
        <f t="shared" si="109"/>
        <v/>
      </c>
      <c r="DM95" s="13" t="str">
        <f t="shared" si="110"/>
        <v/>
      </c>
      <c r="DN95" s="13" t="str">
        <f t="shared" si="111"/>
        <v>Lyrtorsk</v>
      </c>
      <c r="DO95" s="13" t="str">
        <f t="shared" si="112"/>
        <v/>
      </c>
      <c r="DP95" s="13" t="str">
        <f t="shared" si="113"/>
        <v/>
      </c>
      <c r="DQ95" s="13" t="str">
        <f t="shared" si="114"/>
        <v/>
      </c>
      <c r="DR95" s="13" t="str">
        <f t="shared" si="115"/>
        <v/>
      </c>
      <c r="DS95" s="13" t="str">
        <f t="shared" si="116"/>
        <v/>
      </c>
      <c r="DT95" s="13" t="str">
        <f t="shared" si="117"/>
        <v/>
      </c>
      <c r="DU95" s="13" t="str">
        <f t="shared" si="118"/>
        <v/>
      </c>
      <c r="DV95" s="13" t="str">
        <f t="shared" si="119"/>
        <v>Sandskadda</v>
      </c>
      <c r="DW95" s="13" t="str">
        <f t="shared" si="120"/>
        <v/>
      </c>
      <c r="DX95" s="13" t="str">
        <f t="shared" si="121"/>
        <v/>
      </c>
      <c r="DY95" s="13" t="str">
        <f t="shared" si="122"/>
        <v>Sill</v>
      </c>
      <c r="DZ95" s="13" t="str">
        <f t="shared" si="123"/>
        <v/>
      </c>
      <c r="EA95" s="13" t="str">
        <f t="shared" si="124"/>
        <v/>
      </c>
      <c r="EB95" s="13" t="str">
        <f t="shared" si="125"/>
        <v>Skarsnultra</v>
      </c>
      <c r="EC95" s="13" t="str">
        <f t="shared" si="126"/>
        <v>Skrubbskadda</v>
      </c>
      <c r="ED95" s="13" t="str">
        <f t="shared" si="127"/>
        <v/>
      </c>
      <c r="EE95" s="13" t="str">
        <f t="shared" si="128"/>
        <v/>
      </c>
      <c r="EF95" s="13" t="str">
        <f t="shared" si="129"/>
        <v>Torsk</v>
      </c>
      <c r="EG95" s="13" t="str">
        <f t="shared" si="130"/>
        <v>Vitling</v>
      </c>
      <c r="EH95" s="13" t="str">
        <f t="shared" si="131"/>
        <v/>
      </c>
      <c r="EI95" s="13" t="str">
        <f t="shared" si="132"/>
        <v/>
      </c>
      <c r="EJ95" s="13" t="str">
        <f t="shared" si="133"/>
        <v/>
      </c>
      <c r="EK95" s="13"/>
      <c r="EL95" s="82" t="str">
        <f t="shared" si="135"/>
        <v>BerggyltaGrasejHavskatterHavskraftaHummerKrabbtaskaLangaLyrtorskSandskaddaSillSkarsnultraSkrubbskaddaTorskVitling</v>
      </c>
    </row>
    <row r="96" spans="1:142" x14ac:dyDescent="0.25">
      <c r="A96" s="267" t="s">
        <v>625</v>
      </c>
      <c r="B96" s="267" t="s">
        <v>502</v>
      </c>
      <c r="C96" s="301" t="s">
        <v>161</v>
      </c>
      <c r="D96" s="211">
        <v>88</v>
      </c>
      <c r="E96" s="359">
        <f t="shared" si="134"/>
        <v>0</v>
      </c>
      <c r="F96" s="359">
        <f t="shared" si="139"/>
        <v>0</v>
      </c>
      <c r="G96" s="359">
        <f t="shared" si="140"/>
        <v>0</v>
      </c>
      <c r="H96" s="359">
        <f t="shared" si="141"/>
        <v>0</v>
      </c>
      <c r="I96" s="359">
        <f t="shared" si="142"/>
        <v>0</v>
      </c>
      <c r="J96" s="359">
        <f t="shared" si="143"/>
        <v>0</v>
      </c>
      <c r="K96" s="359">
        <f t="shared" si="144"/>
        <v>7.0000000000000001E-3</v>
      </c>
      <c r="L96" s="359">
        <f t="shared" si="145"/>
        <v>0</v>
      </c>
      <c r="M96" s="359">
        <f t="shared" si="146"/>
        <v>0</v>
      </c>
      <c r="N96" s="359">
        <f t="shared" si="147"/>
        <v>0</v>
      </c>
      <c r="O96" s="359">
        <f t="shared" si="148"/>
        <v>0</v>
      </c>
      <c r="P96" s="359">
        <f t="shared" si="149"/>
        <v>0</v>
      </c>
      <c r="Q96" s="359">
        <f t="shared" si="150"/>
        <v>0</v>
      </c>
      <c r="R96" s="359">
        <f t="shared" si="151"/>
        <v>0</v>
      </c>
      <c r="S96" s="359">
        <f t="shared" si="152"/>
        <v>0</v>
      </c>
      <c r="T96" s="359">
        <f t="shared" si="153"/>
        <v>0</v>
      </c>
      <c r="U96" s="359">
        <f t="shared" si="154"/>
        <v>0</v>
      </c>
      <c r="V96" s="359">
        <f t="shared" si="155"/>
        <v>0</v>
      </c>
      <c r="W96" s="359">
        <f t="shared" si="156"/>
        <v>1.2999999999999999E-3</v>
      </c>
      <c r="X96" s="359">
        <f t="shared" si="157"/>
        <v>0</v>
      </c>
      <c r="Y96" s="359">
        <f t="shared" si="158"/>
        <v>0</v>
      </c>
      <c r="Z96" s="359">
        <f t="shared" si="159"/>
        <v>0</v>
      </c>
      <c r="AA96" s="359">
        <f t="shared" si="160"/>
        <v>25.985499999999998</v>
      </c>
      <c r="AB96" s="359">
        <f t="shared" si="161"/>
        <v>0</v>
      </c>
      <c r="AC96" s="359">
        <f t="shared" si="162"/>
        <v>0</v>
      </c>
      <c r="AD96" s="359">
        <f t="shared" si="163"/>
        <v>0</v>
      </c>
      <c r="AE96" s="359">
        <f t="shared" si="164"/>
        <v>0</v>
      </c>
      <c r="AF96" s="359">
        <f t="shared" si="165"/>
        <v>0</v>
      </c>
      <c r="AG96" s="359">
        <f t="shared" si="166"/>
        <v>0</v>
      </c>
      <c r="AH96" s="359">
        <f t="shared" si="167"/>
        <v>0</v>
      </c>
      <c r="AI96" s="359">
        <f t="shared" si="168"/>
        <v>0</v>
      </c>
      <c r="AJ96" s="359">
        <f t="shared" si="169"/>
        <v>0</v>
      </c>
      <c r="AK96" s="359">
        <f t="shared" si="170"/>
        <v>0</v>
      </c>
      <c r="AL96" s="359">
        <f t="shared" si="171"/>
        <v>0</v>
      </c>
      <c r="AM96" s="359">
        <f t="shared" si="172"/>
        <v>0</v>
      </c>
      <c r="AN96" s="359">
        <f t="shared" si="173"/>
        <v>0</v>
      </c>
      <c r="AO96" s="359">
        <f t="shared" si="174"/>
        <v>0</v>
      </c>
      <c r="AP96" s="359">
        <f t="shared" si="175"/>
        <v>0</v>
      </c>
      <c r="AQ96" s="359">
        <f t="shared" si="176"/>
        <v>0</v>
      </c>
      <c r="AR96" s="359">
        <f t="shared" si="177"/>
        <v>2.3E-3</v>
      </c>
      <c r="AS96" s="359">
        <f t="shared" si="178"/>
        <v>0</v>
      </c>
      <c r="AT96" s="359">
        <f t="shared" si="136"/>
        <v>0</v>
      </c>
      <c r="AU96" s="359">
        <f t="shared" si="137"/>
        <v>0</v>
      </c>
      <c r="AV96" s="359">
        <f t="shared" si="138"/>
        <v>0</v>
      </c>
      <c r="AW96" s="76"/>
      <c r="AX96" s="211">
        <v>88</v>
      </c>
      <c r="AY96" s="260">
        <v>0</v>
      </c>
      <c r="AZ96" s="260">
        <v>0</v>
      </c>
      <c r="BA96" s="260">
        <v>0</v>
      </c>
      <c r="BB96" s="260">
        <v>0</v>
      </c>
      <c r="BC96" s="260">
        <v>0</v>
      </c>
      <c r="BD96" s="260">
        <v>0</v>
      </c>
      <c r="BE96" s="260">
        <v>7</v>
      </c>
      <c r="BF96" s="260">
        <v>0</v>
      </c>
      <c r="BG96" s="260">
        <v>0</v>
      </c>
      <c r="BH96" s="260">
        <v>0</v>
      </c>
      <c r="BI96" s="260">
        <v>0</v>
      </c>
      <c r="BJ96" s="260">
        <v>0</v>
      </c>
      <c r="BK96" s="260">
        <v>0</v>
      </c>
      <c r="BL96" s="260">
        <v>0</v>
      </c>
      <c r="BM96" s="260">
        <v>0</v>
      </c>
      <c r="BN96" s="260">
        <v>0</v>
      </c>
      <c r="BO96" s="260">
        <v>0</v>
      </c>
      <c r="BP96" s="260">
        <v>0</v>
      </c>
      <c r="BQ96" s="260">
        <v>1.3</v>
      </c>
      <c r="BR96" s="260">
        <v>0</v>
      </c>
      <c r="BS96" s="260">
        <v>0</v>
      </c>
      <c r="BT96" s="260">
        <v>0</v>
      </c>
      <c r="BU96" s="260">
        <v>25985.5</v>
      </c>
      <c r="BV96" s="260">
        <v>0</v>
      </c>
      <c r="BW96" s="260">
        <v>0</v>
      </c>
      <c r="BX96" s="260">
        <v>0</v>
      </c>
      <c r="BY96" s="260">
        <v>0</v>
      </c>
      <c r="BZ96" s="260">
        <v>0</v>
      </c>
      <c r="CA96" s="260">
        <v>0</v>
      </c>
      <c r="CB96" s="260">
        <v>0</v>
      </c>
      <c r="CC96" s="260">
        <v>0</v>
      </c>
      <c r="CD96" s="260">
        <v>0</v>
      </c>
      <c r="CE96" s="260">
        <v>0</v>
      </c>
      <c r="CF96" s="260">
        <v>0</v>
      </c>
      <c r="CG96" s="260">
        <v>0</v>
      </c>
      <c r="CH96" s="260">
        <v>0</v>
      </c>
      <c r="CI96" s="260">
        <v>0</v>
      </c>
      <c r="CJ96" s="260">
        <v>0</v>
      </c>
      <c r="CK96" s="260">
        <v>0</v>
      </c>
      <c r="CL96" s="260">
        <v>2.2999999999999998</v>
      </c>
      <c r="CM96" s="260">
        <v>0</v>
      </c>
      <c r="CN96" s="42">
        <v>0</v>
      </c>
      <c r="CO96" s="42">
        <v>0</v>
      </c>
      <c r="CP96" s="42">
        <v>0</v>
      </c>
      <c r="CR96" s="13">
        <v>88</v>
      </c>
      <c r="CS96" s="13" t="str">
        <f t="shared" si="90"/>
        <v/>
      </c>
      <c r="CT96" s="13" t="str">
        <f t="shared" si="91"/>
        <v/>
      </c>
      <c r="CU96" s="13" t="str">
        <f t="shared" si="92"/>
        <v/>
      </c>
      <c r="CV96" s="13" t="str">
        <f t="shared" si="93"/>
        <v/>
      </c>
      <c r="CW96" s="13" t="str">
        <f t="shared" si="94"/>
        <v/>
      </c>
      <c r="CX96" s="13" t="str">
        <f t="shared" si="95"/>
        <v/>
      </c>
      <c r="CY96" s="13" t="str">
        <f t="shared" si="96"/>
        <v>Fjarsing</v>
      </c>
      <c r="CZ96" s="13" t="str">
        <f t="shared" si="97"/>
        <v/>
      </c>
      <c r="DA96" s="13" t="str">
        <f t="shared" si="98"/>
        <v/>
      </c>
      <c r="DB96" s="13" t="str">
        <f t="shared" si="99"/>
        <v/>
      </c>
      <c r="DC96" s="13" t="str">
        <f t="shared" si="100"/>
        <v/>
      </c>
      <c r="DD96" s="13" t="str">
        <f t="shared" si="101"/>
        <v/>
      </c>
      <c r="DE96" s="13" t="str">
        <f t="shared" si="102"/>
        <v/>
      </c>
      <c r="DF96" s="13" t="str">
        <f t="shared" si="103"/>
        <v/>
      </c>
      <c r="DG96" s="13" t="str">
        <f t="shared" si="104"/>
        <v/>
      </c>
      <c r="DH96" s="13" t="str">
        <f t="shared" si="105"/>
        <v/>
      </c>
      <c r="DI96" s="13" t="str">
        <f t="shared" si="106"/>
        <v/>
      </c>
      <c r="DJ96" s="13" t="str">
        <f t="shared" si="107"/>
        <v/>
      </c>
      <c r="DK96" s="13" t="str">
        <f t="shared" si="108"/>
        <v>Langa</v>
      </c>
      <c r="DL96" s="13" t="str">
        <f t="shared" si="109"/>
        <v/>
      </c>
      <c r="DM96" s="13" t="str">
        <f t="shared" si="110"/>
        <v/>
      </c>
      <c r="DN96" s="13" t="str">
        <f t="shared" si="111"/>
        <v/>
      </c>
      <c r="DO96" s="13" t="str">
        <f t="shared" si="112"/>
        <v>Makrill</v>
      </c>
      <c r="DP96" s="13" t="str">
        <f t="shared" si="113"/>
        <v/>
      </c>
      <c r="DQ96" s="13" t="str">
        <f t="shared" si="114"/>
        <v/>
      </c>
      <c r="DR96" s="13" t="str">
        <f t="shared" si="115"/>
        <v/>
      </c>
      <c r="DS96" s="13" t="str">
        <f t="shared" si="116"/>
        <v/>
      </c>
      <c r="DT96" s="13" t="str">
        <f t="shared" si="117"/>
        <v/>
      </c>
      <c r="DU96" s="13" t="str">
        <f t="shared" si="118"/>
        <v/>
      </c>
      <c r="DV96" s="13" t="str">
        <f t="shared" si="119"/>
        <v/>
      </c>
      <c r="DW96" s="13" t="str">
        <f t="shared" si="120"/>
        <v/>
      </c>
      <c r="DX96" s="13" t="str">
        <f t="shared" si="121"/>
        <v/>
      </c>
      <c r="DY96" s="13" t="str">
        <f t="shared" si="122"/>
        <v/>
      </c>
      <c r="DZ96" s="13" t="str">
        <f t="shared" si="123"/>
        <v/>
      </c>
      <c r="EA96" s="13" t="str">
        <f t="shared" si="124"/>
        <v/>
      </c>
      <c r="EB96" s="13" t="str">
        <f t="shared" si="125"/>
        <v/>
      </c>
      <c r="EC96" s="13" t="str">
        <f t="shared" si="126"/>
        <v/>
      </c>
      <c r="ED96" s="13" t="str">
        <f t="shared" si="127"/>
        <v/>
      </c>
      <c r="EE96" s="13" t="str">
        <f t="shared" si="128"/>
        <v/>
      </c>
      <c r="EF96" s="13" t="str">
        <f t="shared" si="129"/>
        <v>Torsk</v>
      </c>
      <c r="EG96" s="13" t="str">
        <f t="shared" si="130"/>
        <v/>
      </c>
      <c r="EH96" s="13" t="str">
        <f t="shared" si="131"/>
        <v/>
      </c>
      <c r="EI96" s="13" t="str">
        <f t="shared" si="132"/>
        <v/>
      </c>
      <c r="EJ96" s="13" t="str">
        <f t="shared" si="133"/>
        <v/>
      </c>
      <c r="EK96" s="13"/>
      <c r="EL96" s="82" t="str">
        <f t="shared" si="135"/>
        <v>FjarsingLangaMakrillTorsk</v>
      </c>
    </row>
    <row r="97" spans="1:142" x14ac:dyDescent="0.25">
      <c r="A97" s="267" t="s">
        <v>625</v>
      </c>
      <c r="B97" s="267" t="s">
        <v>505</v>
      </c>
      <c r="C97" s="301" t="s">
        <v>161</v>
      </c>
      <c r="D97" s="211">
        <v>89</v>
      </c>
      <c r="E97" s="359">
        <f t="shared" si="134"/>
        <v>0</v>
      </c>
      <c r="F97" s="359">
        <f t="shared" si="139"/>
        <v>0</v>
      </c>
      <c r="G97" s="359">
        <f t="shared" si="140"/>
        <v>0</v>
      </c>
      <c r="H97" s="359">
        <f t="shared" si="141"/>
        <v>1.5900000000000001E-2</v>
      </c>
      <c r="I97" s="359">
        <f t="shared" si="142"/>
        <v>0</v>
      </c>
      <c r="J97" s="359">
        <f t="shared" si="143"/>
        <v>0</v>
      </c>
      <c r="K97" s="359">
        <f t="shared" si="144"/>
        <v>0</v>
      </c>
      <c r="L97" s="359">
        <f t="shared" si="145"/>
        <v>0</v>
      </c>
      <c r="M97" s="359">
        <f t="shared" si="146"/>
        <v>0</v>
      </c>
      <c r="N97" s="359">
        <f t="shared" si="147"/>
        <v>0.13519999999999999</v>
      </c>
      <c r="O97" s="359">
        <f t="shared" si="148"/>
        <v>0</v>
      </c>
      <c r="P97" s="359">
        <f t="shared" si="149"/>
        <v>0.15580000000000002</v>
      </c>
      <c r="Q97" s="359">
        <f t="shared" si="150"/>
        <v>5.3E-3</v>
      </c>
      <c r="R97" s="359">
        <f t="shared" si="151"/>
        <v>0</v>
      </c>
      <c r="S97" s="359">
        <f t="shared" si="152"/>
        <v>5.9999999999999995E-4</v>
      </c>
      <c r="T97" s="359">
        <f t="shared" si="153"/>
        <v>1.236</v>
      </c>
      <c r="U97" s="359">
        <f t="shared" si="154"/>
        <v>2E-3</v>
      </c>
      <c r="V97" s="359">
        <f t="shared" si="155"/>
        <v>0</v>
      </c>
      <c r="W97" s="359">
        <f t="shared" si="156"/>
        <v>2.4799999999999999E-2</v>
      </c>
      <c r="X97" s="359">
        <f t="shared" si="157"/>
        <v>0</v>
      </c>
      <c r="Y97" s="359">
        <f t="shared" si="158"/>
        <v>0</v>
      </c>
      <c r="Z97" s="359">
        <f t="shared" si="159"/>
        <v>2.7800000000000002E-2</v>
      </c>
      <c r="AA97" s="359">
        <f t="shared" si="160"/>
        <v>0</v>
      </c>
      <c r="AB97" s="359">
        <f t="shared" si="161"/>
        <v>0.1077</v>
      </c>
      <c r="AC97" s="359">
        <f t="shared" si="162"/>
        <v>0</v>
      </c>
      <c r="AD97" s="359">
        <f t="shared" si="163"/>
        <v>1.9899999999999998E-2</v>
      </c>
      <c r="AE97" s="359">
        <f t="shared" si="164"/>
        <v>0</v>
      </c>
      <c r="AF97" s="359">
        <f t="shared" si="165"/>
        <v>2.2020999999999997</v>
      </c>
      <c r="AG97" s="359">
        <f t="shared" si="166"/>
        <v>0.17180000000000001</v>
      </c>
      <c r="AH97" s="359">
        <f t="shared" si="167"/>
        <v>4.2999999999999997E-2</v>
      </c>
      <c r="AI97" s="359">
        <f t="shared" si="168"/>
        <v>0</v>
      </c>
      <c r="AJ97" s="359">
        <f t="shared" si="169"/>
        <v>0</v>
      </c>
      <c r="AK97" s="359">
        <f t="shared" si="170"/>
        <v>0</v>
      </c>
      <c r="AL97" s="359">
        <f t="shared" si="171"/>
        <v>9.0999999999999998E-2</v>
      </c>
      <c r="AM97" s="359">
        <f t="shared" si="172"/>
        <v>0</v>
      </c>
      <c r="AN97" s="359">
        <f t="shared" si="173"/>
        <v>0</v>
      </c>
      <c r="AO97" s="359">
        <f t="shared" si="174"/>
        <v>0</v>
      </c>
      <c r="AP97" s="359">
        <f t="shared" si="175"/>
        <v>0.55929999999999991</v>
      </c>
      <c r="AQ97" s="359">
        <f t="shared" si="176"/>
        <v>0</v>
      </c>
      <c r="AR97" s="359">
        <f t="shared" si="177"/>
        <v>0.60039999999999993</v>
      </c>
      <c r="AS97" s="359">
        <f t="shared" si="178"/>
        <v>2E-3</v>
      </c>
      <c r="AT97" s="359">
        <f t="shared" si="136"/>
        <v>0</v>
      </c>
      <c r="AU97" s="359">
        <f t="shared" si="137"/>
        <v>0.26</v>
      </c>
      <c r="AV97" s="359">
        <f t="shared" si="138"/>
        <v>0</v>
      </c>
      <c r="AW97" s="76"/>
      <c r="AX97" s="211">
        <v>89</v>
      </c>
      <c r="AY97" s="260">
        <v>0</v>
      </c>
      <c r="AZ97" s="260">
        <v>0</v>
      </c>
      <c r="BA97" s="260">
        <v>0</v>
      </c>
      <c r="BB97" s="260">
        <v>15.9</v>
      </c>
      <c r="BC97" s="260">
        <v>0</v>
      </c>
      <c r="BD97" s="260">
        <v>0</v>
      </c>
      <c r="BE97" s="260">
        <v>0</v>
      </c>
      <c r="BF97" s="260">
        <v>0</v>
      </c>
      <c r="BG97" s="260">
        <v>0</v>
      </c>
      <c r="BH97" s="260">
        <v>135.19999999999999</v>
      </c>
      <c r="BI97" s="260">
        <v>0</v>
      </c>
      <c r="BJ97" s="260">
        <v>155.80000000000001</v>
      </c>
      <c r="BK97" s="260">
        <v>5.3</v>
      </c>
      <c r="BL97" s="260">
        <v>0</v>
      </c>
      <c r="BM97" s="260">
        <v>0.6</v>
      </c>
      <c r="BN97" s="260">
        <v>1236</v>
      </c>
      <c r="BO97" s="260">
        <v>2</v>
      </c>
      <c r="BP97" s="260">
        <v>0</v>
      </c>
      <c r="BQ97" s="260">
        <v>24.8</v>
      </c>
      <c r="BR97" s="260">
        <v>0</v>
      </c>
      <c r="BS97" s="260">
        <v>0</v>
      </c>
      <c r="BT97" s="260">
        <v>27.8</v>
      </c>
      <c r="BU97" s="260">
        <v>0</v>
      </c>
      <c r="BV97" s="260">
        <v>107.7</v>
      </c>
      <c r="BW97" s="260">
        <v>0</v>
      </c>
      <c r="BX97" s="260">
        <v>19.899999999999999</v>
      </c>
      <c r="BY97" s="260">
        <v>0</v>
      </c>
      <c r="BZ97" s="260">
        <v>2202.1</v>
      </c>
      <c r="CA97" s="260">
        <v>171.8</v>
      </c>
      <c r="CB97" s="260">
        <v>43</v>
      </c>
      <c r="CC97" s="260">
        <v>0</v>
      </c>
      <c r="CD97" s="260">
        <v>0</v>
      </c>
      <c r="CE97" s="260">
        <v>0</v>
      </c>
      <c r="CF97" s="260">
        <v>91</v>
      </c>
      <c r="CG97" s="260">
        <v>0</v>
      </c>
      <c r="CH97" s="260">
        <v>0</v>
      </c>
      <c r="CI97" s="260">
        <v>0</v>
      </c>
      <c r="CJ97" s="260">
        <v>559.29999999999995</v>
      </c>
      <c r="CK97" s="260">
        <v>0</v>
      </c>
      <c r="CL97" s="260">
        <v>600.4</v>
      </c>
      <c r="CM97" s="260">
        <v>2</v>
      </c>
      <c r="CN97" s="42">
        <v>0</v>
      </c>
      <c r="CO97" s="42">
        <v>260</v>
      </c>
      <c r="CP97" s="42">
        <v>0</v>
      </c>
      <c r="CR97" s="13">
        <v>89</v>
      </c>
      <c r="CS97" s="13" t="str">
        <f t="shared" si="90"/>
        <v/>
      </c>
      <c r="CT97" s="13" t="str">
        <f t="shared" si="91"/>
        <v/>
      </c>
      <c r="CU97" s="13" t="str">
        <f t="shared" si="92"/>
        <v/>
      </c>
      <c r="CV97" s="13" t="str">
        <f t="shared" si="93"/>
        <v>Bergtunga</v>
      </c>
      <c r="CW97" s="13" t="str">
        <f t="shared" si="94"/>
        <v/>
      </c>
      <c r="CX97" s="13" t="str">
        <f t="shared" si="95"/>
        <v/>
      </c>
      <c r="CY97" s="13" t="str">
        <f t="shared" si="96"/>
        <v/>
      </c>
      <c r="CZ97" s="13" t="str">
        <f t="shared" si="97"/>
        <v/>
      </c>
      <c r="DA97" s="13" t="str">
        <f t="shared" si="98"/>
        <v/>
      </c>
      <c r="DB97" s="13" t="str">
        <f t="shared" si="99"/>
        <v>Grasej</v>
      </c>
      <c r="DC97" s="13" t="str">
        <f t="shared" si="100"/>
        <v/>
      </c>
      <c r="DD97" s="13" t="str">
        <f t="shared" si="101"/>
        <v>Havskatter</v>
      </c>
      <c r="DE97" s="13" t="str">
        <f t="shared" si="102"/>
        <v>Havskrafta</v>
      </c>
      <c r="DF97" s="13" t="str">
        <f t="shared" si="103"/>
        <v/>
      </c>
      <c r="DG97" s="13" t="str">
        <f t="shared" si="104"/>
        <v>Kolja</v>
      </c>
      <c r="DH97" s="13" t="str">
        <f t="shared" si="105"/>
        <v>Krabbtaska</v>
      </c>
      <c r="DI97" s="13" t="str">
        <f t="shared" si="106"/>
        <v>Kummel</v>
      </c>
      <c r="DJ97" s="13" t="str">
        <f t="shared" si="107"/>
        <v/>
      </c>
      <c r="DK97" s="13" t="str">
        <f t="shared" si="108"/>
        <v>Langa</v>
      </c>
      <c r="DL97" s="13" t="str">
        <f t="shared" si="109"/>
        <v/>
      </c>
      <c r="DM97" s="13" t="str">
        <f t="shared" si="110"/>
        <v/>
      </c>
      <c r="DN97" s="13" t="str">
        <f t="shared" si="111"/>
        <v>Lyrtorsk</v>
      </c>
      <c r="DO97" s="13" t="str">
        <f t="shared" si="112"/>
        <v/>
      </c>
      <c r="DP97" s="13" t="str">
        <f t="shared" si="113"/>
        <v>Marulk</v>
      </c>
      <c r="DQ97" s="13" t="str">
        <f t="shared" si="114"/>
        <v/>
      </c>
      <c r="DR97" s="13" t="str">
        <f t="shared" si="115"/>
        <v>Piggvar</v>
      </c>
      <c r="DS97" s="13" t="str">
        <f t="shared" si="116"/>
        <v/>
      </c>
      <c r="DT97" s="13" t="str">
        <f t="shared" si="117"/>
        <v>Rodspotta</v>
      </c>
      <c r="DU97" s="13" t="str">
        <f t="shared" si="118"/>
        <v>Rodtunga</v>
      </c>
      <c r="DV97" s="13" t="str">
        <f t="shared" si="119"/>
        <v>Sandskadda</v>
      </c>
      <c r="DW97" s="13" t="str">
        <f t="shared" si="120"/>
        <v/>
      </c>
      <c r="DX97" s="13" t="str">
        <f t="shared" si="121"/>
        <v/>
      </c>
      <c r="DY97" s="13" t="str">
        <f t="shared" si="122"/>
        <v/>
      </c>
      <c r="DZ97" s="13" t="str">
        <f t="shared" si="123"/>
        <v>Sjurygg</v>
      </c>
      <c r="EA97" s="13" t="str">
        <f t="shared" si="124"/>
        <v/>
      </c>
      <c r="EB97" s="13" t="str">
        <f t="shared" si="125"/>
        <v/>
      </c>
      <c r="EC97" s="13" t="str">
        <f t="shared" si="126"/>
        <v/>
      </c>
      <c r="ED97" s="13" t="str">
        <f t="shared" si="127"/>
        <v>Slatvar</v>
      </c>
      <c r="EE97" s="13" t="str">
        <f t="shared" si="128"/>
        <v/>
      </c>
      <c r="EF97" s="13" t="str">
        <f t="shared" si="129"/>
        <v>Torsk</v>
      </c>
      <c r="EG97" s="13" t="str">
        <f t="shared" si="130"/>
        <v>Vitling</v>
      </c>
      <c r="EH97" s="13" t="str">
        <f t="shared" si="131"/>
        <v/>
      </c>
      <c r="EI97" s="13" t="str">
        <f t="shared" si="132"/>
        <v>aktaTunga</v>
      </c>
      <c r="EJ97" s="13" t="str">
        <f t="shared" si="133"/>
        <v/>
      </c>
      <c r="EK97" s="13"/>
      <c r="EL97" s="82" t="str">
        <f t="shared" si="135"/>
        <v>BergtungaGrasejHavskatterHavskraftaKoljaKrabbtaskaKummelLangaLyrtorskMarulkPiggvarRodspottaRodtungaSandskaddaSjuryggSlatvarTorskVitlingaktaTunga</v>
      </c>
    </row>
    <row r="98" spans="1:142" x14ac:dyDescent="0.25">
      <c r="A98" s="267" t="s">
        <v>625</v>
      </c>
      <c r="B98" s="267" t="s">
        <v>507</v>
      </c>
      <c r="C98" s="301" t="s">
        <v>161</v>
      </c>
      <c r="D98" s="211">
        <v>90</v>
      </c>
      <c r="E98" s="359">
        <f t="shared" si="134"/>
        <v>0</v>
      </c>
      <c r="F98" s="359">
        <f t="shared" si="139"/>
        <v>0</v>
      </c>
      <c r="G98" s="359">
        <f t="shared" si="140"/>
        <v>0</v>
      </c>
      <c r="H98" s="359">
        <f t="shared" si="141"/>
        <v>0</v>
      </c>
      <c r="I98" s="359">
        <f t="shared" si="142"/>
        <v>0</v>
      </c>
      <c r="J98" s="359">
        <f t="shared" si="143"/>
        <v>0</v>
      </c>
      <c r="K98" s="359">
        <f t="shared" si="144"/>
        <v>0</v>
      </c>
      <c r="L98" s="359">
        <f t="shared" si="145"/>
        <v>0</v>
      </c>
      <c r="M98" s="359">
        <f t="shared" si="146"/>
        <v>0</v>
      </c>
      <c r="N98" s="359">
        <f t="shared" si="147"/>
        <v>0</v>
      </c>
      <c r="O98" s="359">
        <f t="shared" si="148"/>
        <v>0</v>
      </c>
      <c r="P98" s="359">
        <f t="shared" si="149"/>
        <v>0</v>
      </c>
      <c r="Q98" s="359">
        <f t="shared" si="150"/>
        <v>0</v>
      </c>
      <c r="R98" s="359">
        <f t="shared" si="151"/>
        <v>0</v>
      </c>
      <c r="S98" s="359">
        <f t="shared" si="152"/>
        <v>0</v>
      </c>
      <c r="T98" s="359">
        <f t="shared" si="153"/>
        <v>3.415</v>
      </c>
      <c r="U98" s="359">
        <f t="shared" si="154"/>
        <v>0</v>
      </c>
      <c r="V98" s="359">
        <f t="shared" si="155"/>
        <v>0</v>
      </c>
      <c r="W98" s="359">
        <f t="shared" si="156"/>
        <v>0</v>
      </c>
      <c r="X98" s="359">
        <f t="shared" si="157"/>
        <v>0</v>
      </c>
      <c r="Y98" s="359">
        <f t="shared" si="158"/>
        <v>0</v>
      </c>
      <c r="Z98" s="359">
        <f t="shared" si="159"/>
        <v>0</v>
      </c>
      <c r="AA98" s="359">
        <f t="shared" si="160"/>
        <v>0</v>
      </c>
      <c r="AB98" s="359">
        <f t="shared" si="161"/>
        <v>0</v>
      </c>
      <c r="AC98" s="359">
        <f t="shared" si="162"/>
        <v>0</v>
      </c>
      <c r="AD98" s="359">
        <f t="shared" si="163"/>
        <v>0</v>
      </c>
      <c r="AE98" s="359">
        <f t="shared" si="164"/>
        <v>0</v>
      </c>
      <c r="AF98" s="359">
        <f t="shared" si="165"/>
        <v>0</v>
      </c>
      <c r="AG98" s="359">
        <f t="shared" si="166"/>
        <v>0</v>
      </c>
      <c r="AH98" s="359">
        <f t="shared" si="167"/>
        <v>0</v>
      </c>
      <c r="AI98" s="359">
        <f t="shared" si="168"/>
        <v>0</v>
      </c>
      <c r="AJ98" s="359">
        <f t="shared" si="169"/>
        <v>0</v>
      </c>
      <c r="AK98" s="359">
        <f t="shared" si="170"/>
        <v>0</v>
      </c>
      <c r="AL98" s="359">
        <f t="shared" si="171"/>
        <v>0</v>
      </c>
      <c r="AM98" s="359">
        <f t="shared" si="172"/>
        <v>0</v>
      </c>
      <c r="AN98" s="359">
        <f t="shared" si="173"/>
        <v>0</v>
      </c>
      <c r="AO98" s="359">
        <f t="shared" si="174"/>
        <v>0</v>
      </c>
      <c r="AP98" s="359">
        <f t="shared" si="175"/>
        <v>0</v>
      </c>
      <c r="AQ98" s="359">
        <f t="shared" si="176"/>
        <v>0</v>
      </c>
      <c r="AR98" s="359">
        <f t="shared" si="177"/>
        <v>0</v>
      </c>
      <c r="AS98" s="359">
        <f t="shared" si="178"/>
        <v>0</v>
      </c>
      <c r="AT98" s="359">
        <f t="shared" si="136"/>
        <v>0</v>
      </c>
      <c r="AU98" s="359">
        <f t="shared" si="137"/>
        <v>0</v>
      </c>
      <c r="AV98" s="359">
        <f t="shared" si="138"/>
        <v>0</v>
      </c>
      <c r="AW98" s="76"/>
      <c r="AX98" s="211">
        <v>90</v>
      </c>
      <c r="AY98" s="260">
        <v>0</v>
      </c>
      <c r="AZ98" s="260">
        <v>0</v>
      </c>
      <c r="BA98" s="260">
        <v>0</v>
      </c>
      <c r="BB98" s="260">
        <v>0</v>
      </c>
      <c r="BC98" s="260">
        <v>0</v>
      </c>
      <c r="BD98" s="260">
        <v>0</v>
      </c>
      <c r="BE98" s="260">
        <v>0</v>
      </c>
      <c r="BF98" s="260">
        <v>0</v>
      </c>
      <c r="BG98" s="260">
        <v>0</v>
      </c>
      <c r="BH98" s="260">
        <v>0</v>
      </c>
      <c r="BI98" s="260">
        <v>0</v>
      </c>
      <c r="BJ98" s="260">
        <v>0</v>
      </c>
      <c r="BK98" s="260">
        <v>0</v>
      </c>
      <c r="BL98" s="260">
        <v>0</v>
      </c>
      <c r="BM98" s="260">
        <v>0</v>
      </c>
      <c r="BN98" s="260">
        <v>3415</v>
      </c>
      <c r="BO98" s="260">
        <v>0</v>
      </c>
      <c r="BP98" s="260">
        <v>0</v>
      </c>
      <c r="BQ98" s="260">
        <v>0</v>
      </c>
      <c r="BR98" s="260">
        <v>0</v>
      </c>
      <c r="BS98" s="260">
        <v>0</v>
      </c>
      <c r="BT98" s="260">
        <v>0</v>
      </c>
      <c r="BU98" s="260">
        <v>0</v>
      </c>
      <c r="BV98" s="260">
        <v>0</v>
      </c>
      <c r="BW98" s="260">
        <v>0</v>
      </c>
      <c r="BX98" s="260">
        <v>0</v>
      </c>
      <c r="BY98" s="260">
        <v>0</v>
      </c>
      <c r="BZ98" s="260">
        <v>0</v>
      </c>
      <c r="CA98" s="260">
        <v>0</v>
      </c>
      <c r="CB98" s="260">
        <v>0</v>
      </c>
      <c r="CC98" s="260">
        <v>0</v>
      </c>
      <c r="CD98" s="260">
        <v>0</v>
      </c>
      <c r="CE98" s="260">
        <v>0</v>
      </c>
      <c r="CF98" s="260">
        <v>0</v>
      </c>
      <c r="CG98" s="260">
        <v>0</v>
      </c>
      <c r="CH98" s="260">
        <v>0</v>
      </c>
      <c r="CI98" s="260">
        <v>0</v>
      </c>
      <c r="CJ98" s="260">
        <v>0</v>
      </c>
      <c r="CK98" s="260">
        <v>0</v>
      </c>
      <c r="CL98" s="260">
        <v>0</v>
      </c>
      <c r="CM98" s="260">
        <v>0</v>
      </c>
      <c r="CN98" s="42">
        <v>0</v>
      </c>
      <c r="CO98" s="42">
        <v>0</v>
      </c>
      <c r="CP98" s="42">
        <v>0</v>
      </c>
      <c r="CR98" s="13">
        <v>90</v>
      </c>
      <c r="CS98" s="13" t="str">
        <f t="shared" si="90"/>
        <v/>
      </c>
      <c r="CT98" s="13" t="str">
        <f t="shared" si="91"/>
        <v/>
      </c>
      <c r="CU98" s="13" t="str">
        <f t="shared" si="92"/>
        <v/>
      </c>
      <c r="CV98" s="13" t="str">
        <f t="shared" si="93"/>
        <v/>
      </c>
      <c r="CW98" s="13" t="str">
        <f t="shared" si="94"/>
        <v/>
      </c>
      <c r="CX98" s="13" t="str">
        <f t="shared" si="95"/>
        <v/>
      </c>
      <c r="CY98" s="13" t="str">
        <f t="shared" si="96"/>
        <v/>
      </c>
      <c r="CZ98" s="13" t="str">
        <f t="shared" si="97"/>
        <v/>
      </c>
      <c r="DA98" s="13" t="str">
        <f t="shared" si="98"/>
        <v/>
      </c>
      <c r="DB98" s="13" t="str">
        <f t="shared" si="99"/>
        <v/>
      </c>
      <c r="DC98" s="13" t="str">
        <f t="shared" si="100"/>
        <v/>
      </c>
      <c r="DD98" s="13" t="str">
        <f t="shared" si="101"/>
        <v/>
      </c>
      <c r="DE98" s="13" t="str">
        <f t="shared" si="102"/>
        <v/>
      </c>
      <c r="DF98" s="13" t="str">
        <f t="shared" si="103"/>
        <v/>
      </c>
      <c r="DG98" s="13" t="str">
        <f t="shared" si="104"/>
        <v/>
      </c>
      <c r="DH98" s="13" t="str">
        <f t="shared" si="105"/>
        <v>Krabbtaska</v>
      </c>
      <c r="DI98" s="13" t="str">
        <f t="shared" si="106"/>
        <v/>
      </c>
      <c r="DJ98" s="13" t="str">
        <f t="shared" si="107"/>
        <v/>
      </c>
      <c r="DK98" s="13" t="str">
        <f t="shared" si="108"/>
        <v/>
      </c>
      <c r="DL98" s="13" t="str">
        <f t="shared" si="109"/>
        <v/>
      </c>
      <c r="DM98" s="13" t="str">
        <f t="shared" si="110"/>
        <v/>
      </c>
      <c r="DN98" s="13" t="str">
        <f t="shared" si="111"/>
        <v/>
      </c>
      <c r="DO98" s="13" t="str">
        <f t="shared" si="112"/>
        <v/>
      </c>
      <c r="DP98" s="13" t="str">
        <f t="shared" si="113"/>
        <v/>
      </c>
      <c r="DQ98" s="13" t="str">
        <f t="shared" si="114"/>
        <v/>
      </c>
      <c r="DR98" s="13" t="str">
        <f t="shared" si="115"/>
        <v/>
      </c>
      <c r="DS98" s="13" t="str">
        <f t="shared" si="116"/>
        <v/>
      </c>
      <c r="DT98" s="13" t="str">
        <f t="shared" si="117"/>
        <v/>
      </c>
      <c r="DU98" s="13" t="str">
        <f t="shared" si="118"/>
        <v/>
      </c>
      <c r="DV98" s="13" t="str">
        <f t="shared" si="119"/>
        <v/>
      </c>
      <c r="DW98" s="13" t="str">
        <f t="shared" si="120"/>
        <v/>
      </c>
      <c r="DX98" s="13" t="str">
        <f t="shared" si="121"/>
        <v/>
      </c>
      <c r="DY98" s="13" t="str">
        <f t="shared" si="122"/>
        <v/>
      </c>
      <c r="DZ98" s="13" t="str">
        <f t="shared" si="123"/>
        <v/>
      </c>
      <c r="EA98" s="13" t="str">
        <f t="shared" si="124"/>
        <v/>
      </c>
      <c r="EB98" s="13" t="str">
        <f t="shared" si="125"/>
        <v/>
      </c>
      <c r="EC98" s="13" t="str">
        <f t="shared" si="126"/>
        <v/>
      </c>
      <c r="ED98" s="13" t="str">
        <f t="shared" si="127"/>
        <v/>
      </c>
      <c r="EE98" s="13" t="str">
        <f t="shared" si="128"/>
        <v/>
      </c>
      <c r="EF98" s="13" t="str">
        <f t="shared" si="129"/>
        <v/>
      </c>
      <c r="EG98" s="13" t="str">
        <f t="shared" si="130"/>
        <v/>
      </c>
      <c r="EH98" s="13" t="str">
        <f t="shared" si="131"/>
        <v/>
      </c>
      <c r="EI98" s="13" t="str">
        <f t="shared" si="132"/>
        <v/>
      </c>
      <c r="EJ98" s="13" t="str">
        <f t="shared" si="133"/>
        <v/>
      </c>
      <c r="EK98" s="13"/>
      <c r="EL98" s="82" t="str">
        <f t="shared" si="135"/>
        <v>Krabbtaska</v>
      </c>
    </row>
    <row r="99" spans="1:142" x14ac:dyDescent="0.25">
      <c r="A99" s="267" t="s">
        <v>625</v>
      </c>
      <c r="B99" s="267" t="s">
        <v>508</v>
      </c>
      <c r="C99" s="301" t="s">
        <v>161</v>
      </c>
      <c r="D99" s="211">
        <v>91</v>
      </c>
      <c r="E99" s="359">
        <f t="shared" si="134"/>
        <v>0</v>
      </c>
      <c r="F99" s="359">
        <f t="shared" si="139"/>
        <v>0</v>
      </c>
      <c r="G99" s="359">
        <f t="shared" si="140"/>
        <v>0</v>
      </c>
      <c r="H99" s="359">
        <f t="shared" si="141"/>
        <v>0</v>
      </c>
      <c r="I99" s="359">
        <f t="shared" si="142"/>
        <v>0</v>
      </c>
      <c r="J99" s="359">
        <f t="shared" si="143"/>
        <v>0</v>
      </c>
      <c r="K99" s="359">
        <f t="shared" si="144"/>
        <v>0</v>
      </c>
      <c r="L99" s="359">
        <f t="shared" si="145"/>
        <v>0</v>
      </c>
      <c r="M99" s="359">
        <f t="shared" si="146"/>
        <v>0</v>
      </c>
      <c r="N99" s="359">
        <f t="shared" si="147"/>
        <v>0</v>
      </c>
      <c r="O99" s="359">
        <f t="shared" si="148"/>
        <v>0</v>
      </c>
      <c r="P99" s="359">
        <f t="shared" si="149"/>
        <v>0</v>
      </c>
      <c r="Q99" s="359">
        <f t="shared" si="150"/>
        <v>0</v>
      </c>
      <c r="R99" s="359">
        <f t="shared" si="151"/>
        <v>0</v>
      </c>
      <c r="S99" s="359">
        <f t="shared" si="152"/>
        <v>0</v>
      </c>
      <c r="T99" s="359">
        <f t="shared" si="153"/>
        <v>0</v>
      </c>
      <c r="U99" s="359">
        <f t="shared" si="154"/>
        <v>0</v>
      </c>
      <c r="V99" s="359">
        <f t="shared" si="155"/>
        <v>0</v>
      </c>
      <c r="W99" s="359">
        <f t="shared" si="156"/>
        <v>0</v>
      </c>
      <c r="X99" s="359">
        <f t="shared" si="157"/>
        <v>0</v>
      </c>
      <c r="Y99" s="359">
        <f t="shared" si="158"/>
        <v>0</v>
      </c>
      <c r="Z99" s="359">
        <f t="shared" si="159"/>
        <v>0</v>
      </c>
      <c r="AA99" s="359">
        <f t="shared" si="160"/>
        <v>5.6920000000000002</v>
      </c>
      <c r="AB99" s="359">
        <f t="shared" si="161"/>
        <v>0</v>
      </c>
      <c r="AC99" s="359">
        <f t="shared" si="162"/>
        <v>0</v>
      </c>
      <c r="AD99" s="359">
        <f t="shared" si="163"/>
        <v>0</v>
      </c>
      <c r="AE99" s="359">
        <f t="shared" si="164"/>
        <v>0</v>
      </c>
      <c r="AF99" s="359">
        <f t="shared" si="165"/>
        <v>0</v>
      </c>
      <c r="AG99" s="359">
        <f t="shared" si="166"/>
        <v>0</v>
      </c>
      <c r="AH99" s="359">
        <f t="shared" si="167"/>
        <v>0</v>
      </c>
      <c r="AI99" s="359">
        <f t="shared" si="168"/>
        <v>0</v>
      </c>
      <c r="AJ99" s="359">
        <f t="shared" si="169"/>
        <v>0</v>
      </c>
      <c r="AK99" s="359">
        <f t="shared" si="170"/>
        <v>0</v>
      </c>
      <c r="AL99" s="359">
        <f t="shared" si="171"/>
        <v>0</v>
      </c>
      <c r="AM99" s="359">
        <f t="shared" si="172"/>
        <v>0</v>
      </c>
      <c r="AN99" s="359">
        <f t="shared" si="173"/>
        <v>0</v>
      </c>
      <c r="AO99" s="359">
        <f t="shared" si="174"/>
        <v>0</v>
      </c>
      <c r="AP99" s="359">
        <f t="shared" si="175"/>
        <v>0</v>
      </c>
      <c r="AQ99" s="359">
        <f t="shared" si="176"/>
        <v>0</v>
      </c>
      <c r="AR99" s="359">
        <f t="shared" si="177"/>
        <v>0</v>
      </c>
      <c r="AS99" s="359">
        <f t="shared" si="178"/>
        <v>0</v>
      </c>
      <c r="AT99" s="359">
        <f t="shared" si="136"/>
        <v>0</v>
      </c>
      <c r="AU99" s="359">
        <f t="shared" si="137"/>
        <v>0</v>
      </c>
      <c r="AV99" s="359">
        <f t="shared" si="138"/>
        <v>0</v>
      </c>
      <c r="AW99" s="76"/>
      <c r="AX99" s="211">
        <v>91</v>
      </c>
      <c r="AY99" s="260">
        <v>0</v>
      </c>
      <c r="AZ99" s="260">
        <v>0</v>
      </c>
      <c r="BA99" s="260">
        <v>0</v>
      </c>
      <c r="BB99" s="260">
        <v>0</v>
      </c>
      <c r="BC99" s="260">
        <v>0</v>
      </c>
      <c r="BD99" s="260">
        <v>0</v>
      </c>
      <c r="BE99" s="260">
        <v>0</v>
      </c>
      <c r="BF99" s="260">
        <v>0</v>
      </c>
      <c r="BG99" s="260">
        <v>0</v>
      </c>
      <c r="BH99" s="260">
        <v>0</v>
      </c>
      <c r="BI99" s="260">
        <v>0</v>
      </c>
      <c r="BJ99" s="260">
        <v>0</v>
      </c>
      <c r="BK99" s="260">
        <v>0</v>
      </c>
      <c r="BL99" s="260">
        <v>0</v>
      </c>
      <c r="BM99" s="260">
        <v>0</v>
      </c>
      <c r="BN99" s="260">
        <v>0</v>
      </c>
      <c r="BO99" s="260">
        <v>0</v>
      </c>
      <c r="BP99" s="260">
        <v>0</v>
      </c>
      <c r="BQ99" s="260">
        <v>0</v>
      </c>
      <c r="BR99" s="260">
        <v>0</v>
      </c>
      <c r="BS99" s="260">
        <v>0</v>
      </c>
      <c r="BT99" s="260">
        <v>0</v>
      </c>
      <c r="BU99" s="260">
        <v>5692</v>
      </c>
      <c r="BV99" s="260">
        <v>0</v>
      </c>
      <c r="BW99" s="260">
        <v>0</v>
      </c>
      <c r="BX99" s="260">
        <v>0</v>
      </c>
      <c r="BY99" s="260">
        <v>0</v>
      </c>
      <c r="BZ99" s="260">
        <v>0</v>
      </c>
      <c r="CA99" s="260">
        <v>0</v>
      </c>
      <c r="CB99" s="260">
        <v>0</v>
      </c>
      <c r="CC99" s="260">
        <v>0</v>
      </c>
      <c r="CD99" s="260">
        <v>0</v>
      </c>
      <c r="CE99" s="260">
        <v>0</v>
      </c>
      <c r="CF99" s="260">
        <v>0</v>
      </c>
      <c r="CG99" s="260">
        <v>0</v>
      </c>
      <c r="CH99" s="260">
        <v>0</v>
      </c>
      <c r="CI99" s="260">
        <v>0</v>
      </c>
      <c r="CJ99" s="260">
        <v>0</v>
      </c>
      <c r="CK99" s="260">
        <v>0</v>
      </c>
      <c r="CL99" s="260">
        <v>0</v>
      </c>
      <c r="CM99" s="260">
        <v>0</v>
      </c>
      <c r="CN99" s="42">
        <v>0</v>
      </c>
      <c r="CO99" s="42">
        <v>0</v>
      </c>
      <c r="CP99" s="42">
        <v>0</v>
      </c>
      <c r="CR99" s="13">
        <v>91</v>
      </c>
      <c r="CS99" s="13" t="str">
        <f t="shared" si="90"/>
        <v/>
      </c>
      <c r="CT99" s="13" t="str">
        <f t="shared" si="91"/>
        <v/>
      </c>
      <c r="CU99" s="13" t="str">
        <f t="shared" si="92"/>
        <v/>
      </c>
      <c r="CV99" s="13" t="str">
        <f t="shared" si="93"/>
        <v/>
      </c>
      <c r="CW99" s="13" t="str">
        <f t="shared" si="94"/>
        <v/>
      </c>
      <c r="CX99" s="13" t="str">
        <f t="shared" si="95"/>
        <v/>
      </c>
      <c r="CY99" s="13" t="str">
        <f t="shared" si="96"/>
        <v/>
      </c>
      <c r="CZ99" s="13" t="str">
        <f t="shared" si="97"/>
        <v/>
      </c>
      <c r="DA99" s="13" t="str">
        <f t="shared" si="98"/>
        <v/>
      </c>
      <c r="DB99" s="13" t="str">
        <f t="shared" si="99"/>
        <v/>
      </c>
      <c r="DC99" s="13" t="str">
        <f t="shared" si="100"/>
        <v/>
      </c>
      <c r="DD99" s="13" t="str">
        <f t="shared" si="101"/>
        <v/>
      </c>
      <c r="DE99" s="13" t="str">
        <f t="shared" si="102"/>
        <v/>
      </c>
      <c r="DF99" s="13" t="str">
        <f t="shared" si="103"/>
        <v/>
      </c>
      <c r="DG99" s="13" t="str">
        <f t="shared" si="104"/>
        <v/>
      </c>
      <c r="DH99" s="13" t="str">
        <f t="shared" si="105"/>
        <v/>
      </c>
      <c r="DI99" s="13" t="str">
        <f t="shared" si="106"/>
        <v/>
      </c>
      <c r="DJ99" s="13" t="str">
        <f t="shared" si="107"/>
        <v/>
      </c>
      <c r="DK99" s="13" t="str">
        <f t="shared" si="108"/>
        <v/>
      </c>
      <c r="DL99" s="13" t="str">
        <f t="shared" si="109"/>
        <v/>
      </c>
      <c r="DM99" s="13" t="str">
        <f t="shared" si="110"/>
        <v/>
      </c>
      <c r="DN99" s="13" t="str">
        <f t="shared" si="111"/>
        <v/>
      </c>
      <c r="DO99" s="13" t="str">
        <f t="shared" si="112"/>
        <v>Makrill</v>
      </c>
      <c r="DP99" s="13" t="str">
        <f t="shared" si="113"/>
        <v/>
      </c>
      <c r="DQ99" s="13" t="str">
        <f t="shared" si="114"/>
        <v/>
      </c>
      <c r="DR99" s="13" t="str">
        <f t="shared" si="115"/>
        <v/>
      </c>
      <c r="DS99" s="13" t="str">
        <f t="shared" si="116"/>
        <v/>
      </c>
      <c r="DT99" s="13" t="str">
        <f t="shared" si="117"/>
        <v/>
      </c>
      <c r="DU99" s="13" t="str">
        <f t="shared" si="118"/>
        <v/>
      </c>
      <c r="DV99" s="13" t="str">
        <f t="shared" si="119"/>
        <v/>
      </c>
      <c r="DW99" s="13" t="str">
        <f t="shared" si="120"/>
        <v/>
      </c>
      <c r="DX99" s="13" t="str">
        <f t="shared" si="121"/>
        <v/>
      </c>
      <c r="DY99" s="13" t="str">
        <f t="shared" si="122"/>
        <v/>
      </c>
      <c r="DZ99" s="13" t="str">
        <f t="shared" si="123"/>
        <v/>
      </c>
      <c r="EA99" s="13" t="str">
        <f t="shared" si="124"/>
        <v/>
      </c>
      <c r="EB99" s="13" t="str">
        <f t="shared" si="125"/>
        <v/>
      </c>
      <c r="EC99" s="13" t="str">
        <f t="shared" si="126"/>
        <v/>
      </c>
      <c r="ED99" s="13" t="str">
        <f t="shared" si="127"/>
        <v/>
      </c>
      <c r="EE99" s="13" t="str">
        <f t="shared" si="128"/>
        <v/>
      </c>
      <c r="EF99" s="13" t="str">
        <f t="shared" si="129"/>
        <v/>
      </c>
      <c r="EG99" s="13" t="str">
        <f t="shared" si="130"/>
        <v/>
      </c>
      <c r="EH99" s="13" t="str">
        <f t="shared" si="131"/>
        <v/>
      </c>
      <c r="EI99" s="13" t="str">
        <f t="shared" si="132"/>
        <v/>
      </c>
      <c r="EJ99" s="13" t="str">
        <f t="shared" si="133"/>
        <v/>
      </c>
      <c r="EK99" s="13"/>
      <c r="EL99" s="82" t="str">
        <f t="shared" si="135"/>
        <v>Makrill</v>
      </c>
    </row>
    <row r="100" spans="1:142" x14ac:dyDescent="0.25">
      <c r="A100" s="267" t="s">
        <v>625</v>
      </c>
      <c r="B100" s="267" t="s">
        <v>511</v>
      </c>
      <c r="C100" s="301" t="s">
        <v>161</v>
      </c>
      <c r="D100" s="211">
        <v>92</v>
      </c>
      <c r="E100" s="359">
        <f t="shared" si="134"/>
        <v>0</v>
      </c>
      <c r="F100" s="359">
        <f t="shared" si="139"/>
        <v>0</v>
      </c>
      <c r="G100" s="359">
        <f t="shared" si="140"/>
        <v>0</v>
      </c>
      <c r="H100" s="359">
        <f t="shared" si="141"/>
        <v>0</v>
      </c>
      <c r="I100" s="359">
        <f t="shared" si="142"/>
        <v>0</v>
      </c>
      <c r="J100" s="359">
        <f t="shared" si="143"/>
        <v>0</v>
      </c>
      <c r="K100" s="359">
        <f t="shared" si="144"/>
        <v>0</v>
      </c>
      <c r="L100" s="359">
        <f t="shared" si="145"/>
        <v>0</v>
      </c>
      <c r="M100" s="359">
        <f t="shared" si="146"/>
        <v>0</v>
      </c>
      <c r="N100" s="359">
        <f t="shared" si="147"/>
        <v>0</v>
      </c>
      <c r="O100" s="359">
        <f t="shared" si="148"/>
        <v>0</v>
      </c>
      <c r="P100" s="359">
        <f t="shared" si="149"/>
        <v>0</v>
      </c>
      <c r="Q100" s="359">
        <f t="shared" si="150"/>
        <v>0</v>
      </c>
      <c r="R100" s="359">
        <f t="shared" si="151"/>
        <v>0</v>
      </c>
      <c r="S100" s="359">
        <f t="shared" si="152"/>
        <v>0</v>
      </c>
      <c r="T100" s="359">
        <f t="shared" si="153"/>
        <v>0</v>
      </c>
      <c r="U100" s="359">
        <f t="shared" si="154"/>
        <v>0</v>
      </c>
      <c r="V100" s="359">
        <f t="shared" si="155"/>
        <v>0</v>
      </c>
      <c r="W100" s="359">
        <f t="shared" si="156"/>
        <v>0</v>
      </c>
      <c r="X100" s="359">
        <f t="shared" si="157"/>
        <v>0</v>
      </c>
      <c r="Y100" s="359">
        <f t="shared" si="158"/>
        <v>0</v>
      </c>
      <c r="Z100" s="359">
        <f t="shared" si="159"/>
        <v>0</v>
      </c>
      <c r="AA100" s="359">
        <f t="shared" si="160"/>
        <v>0</v>
      </c>
      <c r="AB100" s="359">
        <f t="shared" si="161"/>
        <v>0</v>
      </c>
      <c r="AC100" s="359">
        <f t="shared" si="162"/>
        <v>0</v>
      </c>
      <c r="AD100" s="359">
        <f t="shared" si="163"/>
        <v>0</v>
      </c>
      <c r="AE100" s="359">
        <f t="shared" si="164"/>
        <v>0</v>
      </c>
      <c r="AF100" s="359">
        <f t="shared" si="165"/>
        <v>0</v>
      </c>
      <c r="AG100" s="359">
        <f t="shared" si="166"/>
        <v>0</v>
      </c>
      <c r="AH100" s="359">
        <f t="shared" si="167"/>
        <v>0</v>
      </c>
      <c r="AI100" s="359">
        <f t="shared" si="168"/>
        <v>0</v>
      </c>
      <c r="AJ100" s="359">
        <f t="shared" si="169"/>
        <v>0</v>
      </c>
      <c r="AK100" s="359">
        <f t="shared" si="170"/>
        <v>49</v>
      </c>
      <c r="AL100" s="359">
        <f t="shared" si="171"/>
        <v>0</v>
      </c>
      <c r="AM100" s="359">
        <f t="shared" si="172"/>
        <v>210.2</v>
      </c>
      <c r="AN100" s="359">
        <f t="shared" si="173"/>
        <v>0</v>
      </c>
      <c r="AO100" s="359">
        <f t="shared" si="174"/>
        <v>0</v>
      </c>
      <c r="AP100" s="359">
        <f t="shared" si="175"/>
        <v>0</v>
      </c>
      <c r="AQ100" s="359">
        <f t="shared" si="176"/>
        <v>0</v>
      </c>
      <c r="AR100" s="359">
        <f t="shared" si="177"/>
        <v>0</v>
      </c>
      <c r="AS100" s="359">
        <f t="shared" si="178"/>
        <v>0</v>
      </c>
      <c r="AT100" s="359">
        <f t="shared" si="136"/>
        <v>0</v>
      </c>
      <c r="AU100" s="359">
        <f t="shared" si="137"/>
        <v>0</v>
      </c>
      <c r="AV100" s="359">
        <f t="shared" si="138"/>
        <v>0</v>
      </c>
      <c r="AW100" s="76"/>
      <c r="AX100" s="211">
        <v>92</v>
      </c>
      <c r="AY100" s="260">
        <v>0</v>
      </c>
      <c r="AZ100" s="260">
        <v>0</v>
      </c>
      <c r="BA100" s="260">
        <v>0</v>
      </c>
      <c r="BB100" s="260">
        <v>0</v>
      </c>
      <c r="BC100" s="260">
        <v>0</v>
      </c>
      <c r="BD100" s="260">
        <v>0</v>
      </c>
      <c r="BE100" s="260">
        <v>0</v>
      </c>
      <c r="BF100" s="260">
        <v>0</v>
      </c>
      <c r="BG100" s="260">
        <v>0</v>
      </c>
      <c r="BH100" s="260">
        <v>0</v>
      </c>
      <c r="BI100" s="260">
        <v>0</v>
      </c>
      <c r="BJ100" s="260">
        <v>0</v>
      </c>
      <c r="BK100" s="260">
        <v>0</v>
      </c>
      <c r="BL100" s="260">
        <v>0</v>
      </c>
      <c r="BM100" s="260">
        <v>0</v>
      </c>
      <c r="BN100" s="260">
        <v>0</v>
      </c>
      <c r="BO100" s="260">
        <v>0</v>
      </c>
      <c r="BP100" s="260">
        <v>0</v>
      </c>
      <c r="BQ100" s="260">
        <v>0</v>
      </c>
      <c r="BR100" s="260">
        <v>0</v>
      </c>
      <c r="BS100" s="260">
        <v>0</v>
      </c>
      <c r="BT100" s="260">
        <v>0</v>
      </c>
      <c r="BU100" s="260">
        <v>0</v>
      </c>
      <c r="BV100" s="260">
        <v>0</v>
      </c>
      <c r="BW100" s="260">
        <v>0</v>
      </c>
      <c r="BX100" s="260">
        <v>0</v>
      </c>
      <c r="BY100" s="260">
        <v>0</v>
      </c>
      <c r="BZ100" s="260">
        <v>0</v>
      </c>
      <c r="CA100" s="260">
        <v>0</v>
      </c>
      <c r="CB100" s="260">
        <v>0</v>
      </c>
      <c r="CC100" s="260">
        <v>0</v>
      </c>
      <c r="CD100" s="260">
        <v>0</v>
      </c>
      <c r="CE100" s="260">
        <v>49000</v>
      </c>
      <c r="CF100" s="260">
        <v>0</v>
      </c>
      <c r="CG100" s="260">
        <v>210200</v>
      </c>
      <c r="CH100" s="260">
        <v>0</v>
      </c>
      <c r="CI100" s="260">
        <v>0</v>
      </c>
      <c r="CJ100" s="260">
        <v>0</v>
      </c>
      <c r="CK100" s="260">
        <v>0</v>
      </c>
      <c r="CL100" s="260">
        <v>0</v>
      </c>
      <c r="CM100" s="260">
        <v>0</v>
      </c>
      <c r="CN100" s="42">
        <v>0</v>
      </c>
      <c r="CO100" s="42">
        <v>0</v>
      </c>
      <c r="CP100" s="42">
        <v>0</v>
      </c>
      <c r="CR100" s="13">
        <v>92</v>
      </c>
      <c r="CS100" s="13" t="str">
        <f t="shared" si="90"/>
        <v/>
      </c>
      <c r="CT100" s="13" t="str">
        <f t="shared" si="91"/>
        <v/>
      </c>
      <c r="CU100" s="13" t="str">
        <f t="shared" si="92"/>
        <v/>
      </c>
      <c r="CV100" s="13" t="str">
        <f t="shared" si="93"/>
        <v/>
      </c>
      <c r="CW100" s="13" t="str">
        <f t="shared" si="94"/>
        <v/>
      </c>
      <c r="CX100" s="13" t="str">
        <f t="shared" si="95"/>
        <v/>
      </c>
      <c r="CY100" s="13" t="str">
        <f t="shared" si="96"/>
        <v/>
      </c>
      <c r="CZ100" s="13" t="str">
        <f t="shared" si="97"/>
        <v/>
      </c>
      <c r="DA100" s="13" t="str">
        <f t="shared" si="98"/>
        <v/>
      </c>
      <c r="DB100" s="13" t="str">
        <f t="shared" si="99"/>
        <v/>
      </c>
      <c r="DC100" s="13" t="str">
        <f t="shared" si="100"/>
        <v/>
      </c>
      <c r="DD100" s="13" t="str">
        <f t="shared" si="101"/>
        <v/>
      </c>
      <c r="DE100" s="13" t="str">
        <f t="shared" si="102"/>
        <v/>
      </c>
      <c r="DF100" s="13" t="str">
        <f t="shared" si="103"/>
        <v/>
      </c>
      <c r="DG100" s="13" t="str">
        <f t="shared" si="104"/>
        <v/>
      </c>
      <c r="DH100" s="13" t="str">
        <f t="shared" si="105"/>
        <v/>
      </c>
      <c r="DI100" s="13" t="str">
        <f t="shared" si="106"/>
        <v/>
      </c>
      <c r="DJ100" s="13" t="str">
        <f t="shared" si="107"/>
        <v/>
      </c>
      <c r="DK100" s="13" t="str">
        <f t="shared" si="108"/>
        <v/>
      </c>
      <c r="DL100" s="13" t="str">
        <f t="shared" si="109"/>
        <v/>
      </c>
      <c r="DM100" s="13" t="str">
        <f t="shared" si="110"/>
        <v/>
      </c>
      <c r="DN100" s="13" t="str">
        <f t="shared" si="111"/>
        <v/>
      </c>
      <c r="DO100" s="13" t="str">
        <f t="shared" si="112"/>
        <v/>
      </c>
      <c r="DP100" s="13" t="str">
        <f t="shared" si="113"/>
        <v/>
      </c>
      <c r="DQ100" s="13" t="str">
        <f t="shared" si="114"/>
        <v/>
      </c>
      <c r="DR100" s="13" t="str">
        <f t="shared" si="115"/>
        <v/>
      </c>
      <c r="DS100" s="13" t="str">
        <f t="shared" si="116"/>
        <v/>
      </c>
      <c r="DT100" s="13" t="str">
        <f t="shared" si="117"/>
        <v/>
      </c>
      <c r="DU100" s="13" t="str">
        <f t="shared" si="118"/>
        <v/>
      </c>
      <c r="DV100" s="13" t="str">
        <f t="shared" si="119"/>
        <v/>
      </c>
      <c r="DW100" s="13" t="str">
        <f t="shared" si="120"/>
        <v/>
      </c>
      <c r="DX100" s="13" t="str">
        <f t="shared" si="121"/>
        <v/>
      </c>
      <c r="DY100" s="13" t="str">
        <f t="shared" si="122"/>
        <v>Sill</v>
      </c>
      <c r="DZ100" s="13" t="str">
        <f t="shared" si="123"/>
        <v/>
      </c>
      <c r="EA100" s="13" t="str">
        <f t="shared" si="124"/>
        <v>Skarpsill</v>
      </c>
      <c r="EB100" s="13" t="str">
        <f t="shared" si="125"/>
        <v/>
      </c>
      <c r="EC100" s="13" t="str">
        <f t="shared" si="126"/>
        <v/>
      </c>
      <c r="ED100" s="13" t="str">
        <f t="shared" si="127"/>
        <v/>
      </c>
      <c r="EE100" s="13" t="str">
        <f t="shared" si="128"/>
        <v/>
      </c>
      <c r="EF100" s="13" t="str">
        <f t="shared" si="129"/>
        <v/>
      </c>
      <c r="EG100" s="13" t="str">
        <f t="shared" si="130"/>
        <v/>
      </c>
      <c r="EH100" s="13" t="str">
        <f t="shared" si="131"/>
        <v/>
      </c>
      <c r="EI100" s="13" t="str">
        <f t="shared" si="132"/>
        <v/>
      </c>
      <c r="EJ100" s="13" t="str">
        <f t="shared" si="133"/>
        <v/>
      </c>
      <c r="EK100" s="13"/>
      <c r="EL100" s="82" t="str">
        <f t="shared" si="135"/>
        <v>SillSkarpsill</v>
      </c>
    </row>
    <row r="101" spans="1:142" x14ac:dyDescent="0.25">
      <c r="A101" s="267" t="s">
        <v>625</v>
      </c>
      <c r="B101" s="267" t="s">
        <v>512</v>
      </c>
      <c r="C101" s="301" t="s">
        <v>161</v>
      </c>
      <c r="D101" s="211">
        <v>93</v>
      </c>
      <c r="E101" s="359">
        <f t="shared" si="134"/>
        <v>0</v>
      </c>
      <c r="F101" s="359">
        <f t="shared" si="139"/>
        <v>0</v>
      </c>
      <c r="G101" s="359">
        <f t="shared" si="140"/>
        <v>0</v>
      </c>
      <c r="H101" s="359">
        <f t="shared" si="141"/>
        <v>0</v>
      </c>
      <c r="I101" s="359">
        <f t="shared" si="142"/>
        <v>0</v>
      </c>
      <c r="J101" s="359">
        <f t="shared" si="143"/>
        <v>0</v>
      </c>
      <c r="K101" s="359">
        <f t="shared" si="144"/>
        <v>6.0000000000000001E-3</v>
      </c>
      <c r="L101" s="359">
        <f t="shared" si="145"/>
        <v>0</v>
      </c>
      <c r="M101" s="359">
        <f t="shared" si="146"/>
        <v>0</v>
      </c>
      <c r="N101" s="359">
        <f t="shared" si="147"/>
        <v>1.7000000000000001E-2</v>
      </c>
      <c r="O101" s="359">
        <f t="shared" si="148"/>
        <v>0</v>
      </c>
      <c r="P101" s="359">
        <f t="shared" si="149"/>
        <v>0</v>
      </c>
      <c r="Q101" s="359">
        <f t="shared" si="150"/>
        <v>0</v>
      </c>
      <c r="R101" s="359">
        <f t="shared" si="151"/>
        <v>0</v>
      </c>
      <c r="S101" s="359">
        <f t="shared" si="152"/>
        <v>0</v>
      </c>
      <c r="T101" s="359">
        <f t="shared" si="153"/>
        <v>0</v>
      </c>
      <c r="U101" s="359">
        <f t="shared" si="154"/>
        <v>0</v>
      </c>
      <c r="V101" s="359">
        <f t="shared" si="155"/>
        <v>0</v>
      </c>
      <c r="W101" s="359">
        <f t="shared" si="156"/>
        <v>0</v>
      </c>
      <c r="X101" s="359">
        <f t="shared" si="157"/>
        <v>0</v>
      </c>
      <c r="Y101" s="359">
        <f t="shared" si="158"/>
        <v>0</v>
      </c>
      <c r="Z101" s="359">
        <f t="shared" si="159"/>
        <v>0</v>
      </c>
      <c r="AA101" s="359">
        <f t="shared" si="160"/>
        <v>14.4335</v>
      </c>
      <c r="AB101" s="359">
        <f t="shared" si="161"/>
        <v>0</v>
      </c>
      <c r="AC101" s="359">
        <f t="shared" si="162"/>
        <v>0</v>
      </c>
      <c r="AD101" s="359">
        <f t="shared" si="163"/>
        <v>0</v>
      </c>
      <c r="AE101" s="359">
        <f t="shared" si="164"/>
        <v>0</v>
      </c>
      <c r="AF101" s="359">
        <f t="shared" si="165"/>
        <v>0</v>
      </c>
      <c r="AG101" s="359">
        <f t="shared" si="166"/>
        <v>0</v>
      </c>
      <c r="AH101" s="359">
        <f t="shared" si="167"/>
        <v>0</v>
      </c>
      <c r="AI101" s="359">
        <f t="shared" si="168"/>
        <v>0</v>
      </c>
      <c r="AJ101" s="359">
        <f t="shared" si="169"/>
        <v>0</v>
      </c>
      <c r="AK101" s="359">
        <f t="shared" si="170"/>
        <v>0</v>
      </c>
      <c r="AL101" s="359">
        <f t="shared" si="171"/>
        <v>0</v>
      </c>
      <c r="AM101" s="359">
        <f t="shared" si="172"/>
        <v>0</v>
      </c>
      <c r="AN101" s="359">
        <f t="shared" si="173"/>
        <v>0</v>
      </c>
      <c r="AO101" s="359">
        <f t="shared" si="174"/>
        <v>0</v>
      </c>
      <c r="AP101" s="359">
        <f t="shared" si="175"/>
        <v>0</v>
      </c>
      <c r="AQ101" s="359">
        <f t="shared" si="176"/>
        <v>0</v>
      </c>
      <c r="AR101" s="359">
        <f t="shared" si="177"/>
        <v>0</v>
      </c>
      <c r="AS101" s="359">
        <f t="shared" si="178"/>
        <v>0</v>
      </c>
      <c r="AT101" s="359">
        <f t="shared" si="136"/>
        <v>0</v>
      </c>
      <c r="AU101" s="359">
        <f t="shared" si="137"/>
        <v>0</v>
      </c>
      <c r="AV101" s="359">
        <f t="shared" si="138"/>
        <v>0</v>
      </c>
      <c r="AW101" s="76"/>
      <c r="AX101" s="211">
        <v>93</v>
      </c>
      <c r="AY101" s="260">
        <v>0</v>
      </c>
      <c r="AZ101" s="260">
        <v>0</v>
      </c>
      <c r="BA101" s="260">
        <v>0</v>
      </c>
      <c r="BB101" s="260">
        <v>0</v>
      </c>
      <c r="BC101" s="260">
        <v>0</v>
      </c>
      <c r="BD101" s="260">
        <v>0</v>
      </c>
      <c r="BE101" s="260">
        <v>6</v>
      </c>
      <c r="BF101" s="260">
        <v>0</v>
      </c>
      <c r="BG101" s="260">
        <v>0</v>
      </c>
      <c r="BH101" s="260">
        <v>17</v>
      </c>
      <c r="BI101" s="260">
        <v>0</v>
      </c>
      <c r="BJ101" s="260">
        <v>0</v>
      </c>
      <c r="BK101" s="260">
        <v>0</v>
      </c>
      <c r="BL101" s="260">
        <v>0</v>
      </c>
      <c r="BM101" s="260">
        <v>0</v>
      </c>
      <c r="BN101" s="260">
        <v>0</v>
      </c>
      <c r="BO101" s="260">
        <v>0</v>
      </c>
      <c r="BP101" s="260">
        <v>0</v>
      </c>
      <c r="BQ101" s="260">
        <v>0</v>
      </c>
      <c r="BR101" s="260">
        <v>0</v>
      </c>
      <c r="BS101" s="260">
        <v>0</v>
      </c>
      <c r="BT101" s="260">
        <v>0</v>
      </c>
      <c r="BU101" s="260">
        <v>14433.5</v>
      </c>
      <c r="BV101" s="260">
        <v>0</v>
      </c>
      <c r="BW101" s="260">
        <v>0</v>
      </c>
      <c r="BX101" s="260">
        <v>0</v>
      </c>
      <c r="BY101" s="260">
        <v>0</v>
      </c>
      <c r="BZ101" s="260">
        <v>0</v>
      </c>
      <c r="CA101" s="260">
        <v>0</v>
      </c>
      <c r="CB101" s="260">
        <v>0</v>
      </c>
      <c r="CC101" s="260">
        <v>0</v>
      </c>
      <c r="CD101" s="260">
        <v>0</v>
      </c>
      <c r="CE101" s="260">
        <v>0</v>
      </c>
      <c r="CF101" s="260">
        <v>0</v>
      </c>
      <c r="CG101" s="260">
        <v>0</v>
      </c>
      <c r="CH101" s="260">
        <v>0</v>
      </c>
      <c r="CI101" s="260">
        <v>0</v>
      </c>
      <c r="CJ101" s="260">
        <v>0</v>
      </c>
      <c r="CK101" s="260">
        <v>0</v>
      </c>
      <c r="CL101" s="260">
        <v>0</v>
      </c>
      <c r="CM101" s="260">
        <v>0</v>
      </c>
      <c r="CN101" s="42">
        <v>0</v>
      </c>
      <c r="CO101" s="42">
        <v>0</v>
      </c>
      <c r="CP101" s="42">
        <v>0</v>
      </c>
      <c r="CR101" s="13">
        <v>93</v>
      </c>
      <c r="CS101" s="13" t="str">
        <f t="shared" si="90"/>
        <v/>
      </c>
      <c r="CT101" s="13" t="str">
        <f t="shared" si="91"/>
        <v/>
      </c>
      <c r="CU101" s="13" t="str">
        <f t="shared" si="92"/>
        <v/>
      </c>
      <c r="CV101" s="13" t="str">
        <f t="shared" si="93"/>
        <v/>
      </c>
      <c r="CW101" s="13" t="str">
        <f t="shared" si="94"/>
        <v/>
      </c>
      <c r="CX101" s="13" t="str">
        <f t="shared" si="95"/>
        <v/>
      </c>
      <c r="CY101" s="13" t="str">
        <f t="shared" si="96"/>
        <v>Fjarsing</v>
      </c>
      <c r="CZ101" s="13" t="str">
        <f t="shared" si="97"/>
        <v/>
      </c>
      <c r="DA101" s="13" t="str">
        <f t="shared" si="98"/>
        <v/>
      </c>
      <c r="DB101" s="13" t="str">
        <f t="shared" si="99"/>
        <v>Grasej</v>
      </c>
      <c r="DC101" s="13" t="str">
        <f t="shared" si="100"/>
        <v/>
      </c>
      <c r="DD101" s="13" t="str">
        <f t="shared" si="101"/>
        <v/>
      </c>
      <c r="DE101" s="13" t="str">
        <f t="shared" si="102"/>
        <v/>
      </c>
      <c r="DF101" s="13" t="str">
        <f t="shared" si="103"/>
        <v/>
      </c>
      <c r="DG101" s="13" t="str">
        <f t="shared" si="104"/>
        <v/>
      </c>
      <c r="DH101" s="13" t="str">
        <f t="shared" si="105"/>
        <v/>
      </c>
      <c r="DI101" s="13" t="str">
        <f t="shared" si="106"/>
        <v/>
      </c>
      <c r="DJ101" s="13" t="str">
        <f t="shared" si="107"/>
        <v/>
      </c>
      <c r="DK101" s="13" t="str">
        <f t="shared" si="108"/>
        <v/>
      </c>
      <c r="DL101" s="13" t="str">
        <f t="shared" si="109"/>
        <v/>
      </c>
      <c r="DM101" s="13" t="str">
        <f t="shared" si="110"/>
        <v/>
      </c>
      <c r="DN101" s="13" t="str">
        <f t="shared" si="111"/>
        <v/>
      </c>
      <c r="DO101" s="13" t="str">
        <f t="shared" si="112"/>
        <v>Makrill</v>
      </c>
      <c r="DP101" s="13" t="str">
        <f t="shared" si="113"/>
        <v/>
      </c>
      <c r="DQ101" s="13" t="str">
        <f t="shared" si="114"/>
        <v/>
      </c>
      <c r="DR101" s="13" t="str">
        <f t="shared" si="115"/>
        <v/>
      </c>
      <c r="DS101" s="13" t="str">
        <f t="shared" si="116"/>
        <v/>
      </c>
      <c r="DT101" s="13" t="str">
        <f t="shared" si="117"/>
        <v/>
      </c>
      <c r="DU101" s="13" t="str">
        <f t="shared" si="118"/>
        <v/>
      </c>
      <c r="DV101" s="13" t="str">
        <f t="shared" si="119"/>
        <v/>
      </c>
      <c r="DW101" s="13" t="str">
        <f t="shared" si="120"/>
        <v/>
      </c>
      <c r="DX101" s="13" t="str">
        <f t="shared" si="121"/>
        <v/>
      </c>
      <c r="DY101" s="13" t="str">
        <f t="shared" si="122"/>
        <v/>
      </c>
      <c r="DZ101" s="13" t="str">
        <f t="shared" si="123"/>
        <v/>
      </c>
      <c r="EA101" s="13" t="str">
        <f t="shared" si="124"/>
        <v/>
      </c>
      <c r="EB101" s="13" t="str">
        <f t="shared" si="125"/>
        <v/>
      </c>
      <c r="EC101" s="13" t="str">
        <f t="shared" si="126"/>
        <v/>
      </c>
      <c r="ED101" s="13" t="str">
        <f t="shared" si="127"/>
        <v/>
      </c>
      <c r="EE101" s="13" t="str">
        <f t="shared" si="128"/>
        <v/>
      </c>
      <c r="EF101" s="13" t="str">
        <f t="shared" si="129"/>
        <v/>
      </c>
      <c r="EG101" s="13" t="str">
        <f t="shared" si="130"/>
        <v/>
      </c>
      <c r="EH101" s="13" t="str">
        <f t="shared" si="131"/>
        <v/>
      </c>
      <c r="EI101" s="13" t="str">
        <f t="shared" si="132"/>
        <v/>
      </c>
      <c r="EJ101" s="13" t="str">
        <f t="shared" si="133"/>
        <v/>
      </c>
      <c r="EK101" s="13"/>
      <c r="EL101" s="82" t="str">
        <f t="shared" si="135"/>
        <v>FjarsingGrasejMakrill</v>
      </c>
    </row>
    <row r="102" spans="1:142" x14ac:dyDescent="0.25">
      <c r="A102" s="267" t="s">
        <v>625</v>
      </c>
      <c r="B102" s="267" t="s">
        <v>517</v>
      </c>
      <c r="C102" s="301" t="s">
        <v>161</v>
      </c>
      <c r="D102" s="211">
        <v>94</v>
      </c>
      <c r="E102" s="359">
        <f t="shared" si="134"/>
        <v>0</v>
      </c>
      <c r="F102" s="359">
        <f t="shared" si="139"/>
        <v>0</v>
      </c>
      <c r="G102" s="359">
        <f t="shared" si="140"/>
        <v>0</v>
      </c>
      <c r="H102" s="359">
        <f t="shared" si="141"/>
        <v>0</v>
      </c>
      <c r="I102" s="359">
        <f t="shared" si="142"/>
        <v>0</v>
      </c>
      <c r="J102" s="359">
        <f t="shared" si="143"/>
        <v>0</v>
      </c>
      <c r="K102" s="359">
        <f t="shared" si="144"/>
        <v>0</v>
      </c>
      <c r="L102" s="359">
        <f t="shared" si="145"/>
        <v>0</v>
      </c>
      <c r="M102" s="359">
        <f t="shared" si="146"/>
        <v>0</v>
      </c>
      <c r="N102" s="359">
        <f t="shared" si="147"/>
        <v>0</v>
      </c>
      <c r="O102" s="359">
        <f t="shared" si="148"/>
        <v>3.7999999999999999E-2</v>
      </c>
      <c r="P102" s="359">
        <f t="shared" si="149"/>
        <v>8.2000000000000003E-2</v>
      </c>
      <c r="Q102" s="359">
        <f t="shared" si="150"/>
        <v>0</v>
      </c>
      <c r="R102" s="359">
        <f t="shared" si="151"/>
        <v>0</v>
      </c>
      <c r="S102" s="359">
        <f t="shared" si="152"/>
        <v>0</v>
      </c>
      <c r="T102" s="359">
        <f t="shared" si="153"/>
        <v>5.1879999999999997</v>
      </c>
      <c r="U102" s="359">
        <f t="shared" si="154"/>
        <v>0</v>
      </c>
      <c r="V102" s="359">
        <f t="shared" si="155"/>
        <v>0</v>
      </c>
      <c r="W102" s="359">
        <f t="shared" si="156"/>
        <v>0</v>
      </c>
      <c r="X102" s="359">
        <f t="shared" si="157"/>
        <v>0</v>
      </c>
      <c r="Y102" s="359">
        <f t="shared" si="158"/>
        <v>0</v>
      </c>
      <c r="Z102" s="359">
        <f t="shared" si="159"/>
        <v>7.4999999999999997E-3</v>
      </c>
      <c r="AA102" s="359">
        <f t="shared" si="160"/>
        <v>5.6000000000000001E-2</v>
      </c>
      <c r="AB102" s="359">
        <f t="shared" si="161"/>
        <v>1.4999999999999999E-2</v>
      </c>
      <c r="AC102" s="359">
        <f t="shared" si="162"/>
        <v>0</v>
      </c>
      <c r="AD102" s="359">
        <f t="shared" si="163"/>
        <v>0.10100000000000001</v>
      </c>
      <c r="AE102" s="359">
        <f t="shared" si="164"/>
        <v>0</v>
      </c>
      <c r="AF102" s="359">
        <f t="shared" si="165"/>
        <v>3.5000000000000001E-3</v>
      </c>
      <c r="AG102" s="359">
        <f t="shared" si="166"/>
        <v>0</v>
      </c>
      <c r="AH102" s="359">
        <f t="shared" si="167"/>
        <v>1E-4</v>
      </c>
      <c r="AI102" s="359">
        <f t="shared" si="168"/>
        <v>0</v>
      </c>
      <c r="AJ102" s="359">
        <f t="shared" si="169"/>
        <v>0</v>
      </c>
      <c r="AK102" s="359">
        <f t="shared" si="170"/>
        <v>0</v>
      </c>
      <c r="AL102" s="359">
        <f t="shared" si="171"/>
        <v>2.0794999999999999</v>
      </c>
      <c r="AM102" s="359">
        <f t="shared" si="172"/>
        <v>0</v>
      </c>
      <c r="AN102" s="359">
        <f t="shared" si="173"/>
        <v>0</v>
      </c>
      <c r="AO102" s="359">
        <f t="shared" si="174"/>
        <v>2.0000000000000001E-4</v>
      </c>
      <c r="AP102" s="359">
        <f t="shared" si="175"/>
        <v>0.2777</v>
      </c>
      <c r="AQ102" s="359">
        <f t="shared" si="176"/>
        <v>0</v>
      </c>
      <c r="AR102" s="359">
        <f t="shared" si="177"/>
        <v>4.0500000000000001E-2</v>
      </c>
      <c r="AS102" s="359">
        <f t="shared" si="178"/>
        <v>2.5999999999999999E-3</v>
      </c>
      <c r="AT102" s="359">
        <f t="shared" si="136"/>
        <v>0</v>
      </c>
      <c r="AU102" s="359">
        <f t="shared" si="137"/>
        <v>1.1999999999999999E-3</v>
      </c>
      <c r="AV102" s="359">
        <f t="shared" si="138"/>
        <v>0</v>
      </c>
      <c r="AW102" s="76"/>
      <c r="AX102" s="211">
        <v>94</v>
      </c>
      <c r="AY102" s="260">
        <v>0</v>
      </c>
      <c r="AZ102" s="260">
        <v>0</v>
      </c>
      <c r="BA102" s="260">
        <v>0</v>
      </c>
      <c r="BB102" s="260">
        <v>0</v>
      </c>
      <c r="BC102" s="260">
        <v>0</v>
      </c>
      <c r="BD102" s="260">
        <v>0</v>
      </c>
      <c r="BE102" s="260">
        <v>0</v>
      </c>
      <c r="BF102" s="260">
        <v>0</v>
      </c>
      <c r="BG102" s="260">
        <v>0</v>
      </c>
      <c r="BH102" s="260">
        <v>0</v>
      </c>
      <c r="BI102" s="260">
        <v>38</v>
      </c>
      <c r="BJ102" s="260">
        <v>82</v>
      </c>
      <c r="BK102" s="260">
        <v>0</v>
      </c>
      <c r="BL102" s="260">
        <v>0</v>
      </c>
      <c r="BM102" s="260">
        <v>0</v>
      </c>
      <c r="BN102" s="260">
        <v>5188</v>
      </c>
      <c r="BO102" s="260">
        <v>0</v>
      </c>
      <c r="BP102" s="260">
        <v>0</v>
      </c>
      <c r="BQ102" s="260">
        <v>0</v>
      </c>
      <c r="BR102" s="260">
        <v>0</v>
      </c>
      <c r="BS102" s="260">
        <v>0</v>
      </c>
      <c r="BT102" s="260">
        <v>7.5</v>
      </c>
      <c r="BU102" s="260">
        <v>56</v>
      </c>
      <c r="BV102" s="260">
        <v>15</v>
      </c>
      <c r="BW102" s="260">
        <v>0</v>
      </c>
      <c r="BX102" s="260">
        <v>101</v>
      </c>
      <c r="BY102" s="260">
        <v>0</v>
      </c>
      <c r="BZ102" s="260">
        <v>3.5</v>
      </c>
      <c r="CA102" s="260">
        <v>0</v>
      </c>
      <c r="CB102" s="260">
        <v>0.1</v>
      </c>
      <c r="CC102" s="260">
        <v>0</v>
      </c>
      <c r="CD102" s="260">
        <v>0</v>
      </c>
      <c r="CE102" s="260">
        <v>0</v>
      </c>
      <c r="CF102" s="260">
        <v>2079.5</v>
      </c>
      <c r="CG102" s="260">
        <v>0</v>
      </c>
      <c r="CH102" s="260">
        <v>0</v>
      </c>
      <c r="CI102" s="260">
        <v>0.2</v>
      </c>
      <c r="CJ102" s="260">
        <v>277.7</v>
      </c>
      <c r="CK102" s="260">
        <v>0</v>
      </c>
      <c r="CL102" s="260">
        <v>40.5</v>
      </c>
      <c r="CM102" s="260">
        <v>2.6</v>
      </c>
      <c r="CN102" s="42">
        <v>0</v>
      </c>
      <c r="CO102" s="42">
        <v>1.2</v>
      </c>
      <c r="CP102" s="42">
        <v>0</v>
      </c>
      <c r="CR102" s="13">
        <v>94</v>
      </c>
      <c r="CS102" s="13" t="str">
        <f t="shared" si="90"/>
        <v/>
      </c>
      <c r="CT102" s="13" t="str">
        <f t="shared" si="91"/>
        <v/>
      </c>
      <c r="CU102" s="13" t="str">
        <f t="shared" si="92"/>
        <v/>
      </c>
      <c r="CV102" s="13" t="str">
        <f t="shared" si="93"/>
        <v/>
      </c>
      <c r="CW102" s="13" t="str">
        <f t="shared" si="94"/>
        <v/>
      </c>
      <c r="CX102" s="13" t="str">
        <f t="shared" si="95"/>
        <v/>
      </c>
      <c r="CY102" s="13" t="str">
        <f t="shared" si="96"/>
        <v/>
      </c>
      <c r="CZ102" s="13" t="str">
        <f t="shared" si="97"/>
        <v/>
      </c>
      <c r="DA102" s="13" t="str">
        <f t="shared" si="98"/>
        <v/>
      </c>
      <c r="DB102" s="13" t="str">
        <f t="shared" si="99"/>
        <v/>
      </c>
      <c r="DC102" s="13" t="str">
        <f t="shared" si="100"/>
        <v>Halleflundra</v>
      </c>
      <c r="DD102" s="13" t="str">
        <f t="shared" si="101"/>
        <v>Havskatter</v>
      </c>
      <c r="DE102" s="13" t="str">
        <f t="shared" si="102"/>
        <v/>
      </c>
      <c r="DF102" s="13" t="str">
        <f t="shared" si="103"/>
        <v/>
      </c>
      <c r="DG102" s="13" t="str">
        <f t="shared" si="104"/>
        <v/>
      </c>
      <c r="DH102" s="13" t="str">
        <f t="shared" si="105"/>
        <v>Krabbtaska</v>
      </c>
      <c r="DI102" s="13" t="str">
        <f t="shared" si="106"/>
        <v/>
      </c>
      <c r="DJ102" s="13" t="str">
        <f t="shared" si="107"/>
        <v/>
      </c>
      <c r="DK102" s="13" t="str">
        <f t="shared" si="108"/>
        <v/>
      </c>
      <c r="DL102" s="13" t="str">
        <f t="shared" si="109"/>
        <v/>
      </c>
      <c r="DM102" s="13" t="str">
        <f t="shared" si="110"/>
        <v/>
      </c>
      <c r="DN102" s="13" t="str">
        <f t="shared" si="111"/>
        <v>Lyrtorsk</v>
      </c>
      <c r="DO102" s="13" t="str">
        <f t="shared" si="112"/>
        <v>Makrill</v>
      </c>
      <c r="DP102" s="13" t="str">
        <f t="shared" si="113"/>
        <v>Marulk</v>
      </c>
      <c r="DQ102" s="13" t="str">
        <f t="shared" si="114"/>
        <v/>
      </c>
      <c r="DR102" s="13" t="str">
        <f t="shared" si="115"/>
        <v>Piggvar</v>
      </c>
      <c r="DS102" s="13" t="str">
        <f t="shared" si="116"/>
        <v/>
      </c>
      <c r="DT102" s="13" t="str">
        <f t="shared" si="117"/>
        <v>Rodspotta</v>
      </c>
      <c r="DU102" s="13" t="str">
        <f t="shared" si="118"/>
        <v/>
      </c>
      <c r="DV102" s="13" t="str">
        <f t="shared" si="119"/>
        <v>Sandskadda</v>
      </c>
      <c r="DW102" s="13" t="str">
        <f t="shared" si="120"/>
        <v/>
      </c>
      <c r="DX102" s="13" t="str">
        <f t="shared" si="121"/>
        <v/>
      </c>
      <c r="DY102" s="13" t="str">
        <f t="shared" si="122"/>
        <v/>
      </c>
      <c r="DZ102" s="13" t="str">
        <f t="shared" si="123"/>
        <v>Sjurygg</v>
      </c>
      <c r="EA102" s="13" t="str">
        <f t="shared" si="124"/>
        <v/>
      </c>
      <c r="EB102" s="13" t="str">
        <f t="shared" si="125"/>
        <v/>
      </c>
      <c r="EC102" s="13" t="str">
        <f t="shared" si="126"/>
        <v>Skrubbskadda</v>
      </c>
      <c r="ED102" s="13" t="str">
        <f t="shared" si="127"/>
        <v>Slatvar</v>
      </c>
      <c r="EE102" s="13" t="str">
        <f t="shared" si="128"/>
        <v/>
      </c>
      <c r="EF102" s="13" t="str">
        <f t="shared" si="129"/>
        <v>Torsk</v>
      </c>
      <c r="EG102" s="13" t="str">
        <f t="shared" si="130"/>
        <v>Vitling</v>
      </c>
      <c r="EH102" s="13" t="str">
        <f t="shared" si="131"/>
        <v/>
      </c>
      <c r="EI102" s="13" t="str">
        <f t="shared" si="132"/>
        <v>aktaTunga</v>
      </c>
      <c r="EJ102" s="13" t="str">
        <f t="shared" si="133"/>
        <v/>
      </c>
      <c r="EK102" s="13"/>
      <c r="EL102" s="82" t="str">
        <f t="shared" si="135"/>
        <v>HalleflundraHavskatterKrabbtaskaLyrtorskMakrillMarulkPiggvarRodspottaSandskaddaSjuryggSkrubbskaddaSlatvarTorskVitlingaktaTunga</v>
      </c>
    </row>
    <row r="103" spans="1:142" x14ac:dyDescent="0.25">
      <c r="A103" s="267" t="s">
        <v>625</v>
      </c>
      <c r="B103" s="267" t="s">
        <v>522</v>
      </c>
      <c r="C103" s="301" t="s">
        <v>161</v>
      </c>
      <c r="D103" s="211">
        <v>95</v>
      </c>
      <c r="E103" s="359">
        <f t="shared" si="134"/>
        <v>0</v>
      </c>
      <c r="F103" s="359">
        <f t="shared" si="139"/>
        <v>0</v>
      </c>
      <c r="G103" s="359">
        <f t="shared" si="140"/>
        <v>0</v>
      </c>
      <c r="H103" s="359">
        <f t="shared" si="141"/>
        <v>0</v>
      </c>
      <c r="I103" s="359">
        <f t="shared" si="142"/>
        <v>0</v>
      </c>
      <c r="J103" s="359">
        <f t="shared" si="143"/>
        <v>0</v>
      </c>
      <c r="K103" s="359">
        <f t="shared" si="144"/>
        <v>0</v>
      </c>
      <c r="L103" s="359">
        <f t="shared" si="145"/>
        <v>0</v>
      </c>
      <c r="M103" s="359">
        <f t="shared" si="146"/>
        <v>0</v>
      </c>
      <c r="N103" s="359">
        <f t="shared" si="147"/>
        <v>0</v>
      </c>
      <c r="O103" s="359">
        <f t="shared" si="148"/>
        <v>0</v>
      </c>
      <c r="P103" s="359">
        <f t="shared" si="149"/>
        <v>0</v>
      </c>
      <c r="Q103" s="359">
        <f t="shared" si="150"/>
        <v>0</v>
      </c>
      <c r="R103" s="359">
        <f t="shared" si="151"/>
        <v>0</v>
      </c>
      <c r="S103" s="359">
        <f t="shared" si="152"/>
        <v>0</v>
      </c>
      <c r="T103" s="359">
        <f t="shared" si="153"/>
        <v>0</v>
      </c>
      <c r="U103" s="359">
        <f t="shared" si="154"/>
        <v>0</v>
      </c>
      <c r="V103" s="359">
        <f t="shared" si="155"/>
        <v>0</v>
      </c>
      <c r="W103" s="359">
        <f t="shared" si="156"/>
        <v>0</v>
      </c>
      <c r="X103" s="359">
        <f t="shared" si="157"/>
        <v>0</v>
      </c>
      <c r="Y103" s="359">
        <f t="shared" si="158"/>
        <v>0</v>
      </c>
      <c r="Z103" s="359">
        <f t="shared" si="159"/>
        <v>0</v>
      </c>
      <c r="AA103" s="359">
        <f t="shared" si="160"/>
        <v>6.4000000000000001E-2</v>
      </c>
      <c r="AB103" s="359">
        <f t="shared" si="161"/>
        <v>0</v>
      </c>
      <c r="AC103" s="359">
        <f t="shared" si="162"/>
        <v>0</v>
      </c>
      <c r="AD103" s="359">
        <f t="shared" si="163"/>
        <v>0</v>
      </c>
      <c r="AE103" s="359">
        <f t="shared" si="164"/>
        <v>0</v>
      </c>
      <c r="AF103" s="359">
        <f t="shared" si="165"/>
        <v>0</v>
      </c>
      <c r="AG103" s="359">
        <f t="shared" si="166"/>
        <v>0</v>
      </c>
      <c r="AH103" s="359">
        <f t="shared" si="167"/>
        <v>1.4E-3</v>
      </c>
      <c r="AI103" s="359">
        <f t="shared" si="168"/>
        <v>0</v>
      </c>
      <c r="AJ103" s="359">
        <f t="shared" si="169"/>
        <v>0</v>
      </c>
      <c r="AK103" s="359">
        <f t="shared" si="170"/>
        <v>29.943000000000001</v>
      </c>
      <c r="AL103" s="359">
        <f t="shared" si="171"/>
        <v>0</v>
      </c>
      <c r="AM103" s="359">
        <f t="shared" si="172"/>
        <v>1.3005</v>
      </c>
      <c r="AN103" s="359">
        <f t="shared" si="173"/>
        <v>0</v>
      </c>
      <c r="AO103" s="359">
        <f t="shared" si="174"/>
        <v>0</v>
      </c>
      <c r="AP103" s="359">
        <f t="shared" si="175"/>
        <v>0</v>
      </c>
      <c r="AQ103" s="359">
        <f t="shared" si="176"/>
        <v>0</v>
      </c>
      <c r="AR103" s="359">
        <f t="shared" si="177"/>
        <v>0</v>
      </c>
      <c r="AS103" s="359">
        <f t="shared" si="178"/>
        <v>0.04</v>
      </c>
      <c r="AT103" s="359">
        <f t="shared" si="136"/>
        <v>0</v>
      </c>
      <c r="AU103" s="359">
        <f t="shared" si="137"/>
        <v>0</v>
      </c>
      <c r="AV103" s="359">
        <f t="shared" si="138"/>
        <v>0</v>
      </c>
      <c r="AW103" s="76"/>
      <c r="AX103" s="211">
        <v>95</v>
      </c>
      <c r="AY103" s="260">
        <v>0</v>
      </c>
      <c r="AZ103" s="260">
        <v>0</v>
      </c>
      <c r="BA103" s="260">
        <v>0</v>
      </c>
      <c r="BB103" s="260">
        <v>0</v>
      </c>
      <c r="BC103" s="260">
        <v>0</v>
      </c>
      <c r="BD103" s="260">
        <v>0</v>
      </c>
      <c r="BE103" s="260">
        <v>0</v>
      </c>
      <c r="BF103" s="260">
        <v>0</v>
      </c>
      <c r="BG103" s="260">
        <v>0</v>
      </c>
      <c r="BH103" s="260">
        <v>0</v>
      </c>
      <c r="BI103" s="260">
        <v>0</v>
      </c>
      <c r="BJ103" s="260">
        <v>0</v>
      </c>
      <c r="BK103" s="260">
        <v>0</v>
      </c>
      <c r="BL103" s="260">
        <v>0</v>
      </c>
      <c r="BM103" s="260">
        <v>0</v>
      </c>
      <c r="BN103" s="260">
        <v>0</v>
      </c>
      <c r="BO103" s="260">
        <v>0</v>
      </c>
      <c r="BP103" s="260">
        <v>0</v>
      </c>
      <c r="BQ103" s="260">
        <v>0</v>
      </c>
      <c r="BR103" s="260">
        <v>0</v>
      </c>
      <c r="BS103" s="260">
        <v>0</v>
      </c>
      <c r="BT103" s="260">
        <v>0</v>
      </c>
      <c r="BU103" s="260">
        <v>64</v>
      </c>
      <c r="BV103" s="260">
        <v>0</v>
      </c>
      <c r="BW103" s="260">
        <v>0</v>
      </c>
      <c r="BX103" s="260">
        <v>0</v>
      </c>
      <c r="BY103" s="260">
        <v>0</v>
      </c>
      <c r="BZ103" s="260">
        <v>0</v>
      </c>
      <c r="CA103" s="260">
        <v>0</v>
      </c>
      <c r="CB103" s="260">
        <v>1.4</v>
      </c>
      <c r="CC103" s="260">
        <v>0</v>
      </c>
      <c r="CD103" s="260">
        <v>0</v>
      </c>
      <c r="CE103" s="260">
        <v>29943</v>
      </c>
      <c r="CF103" s="260">
        <v>0</v>
      </c>
      <c r="CG103" s="260">
        <v>1300.5</v>
      </c>
      <c r="CH103" s="260">
        <v>0</v>
      </c>
      <c r="CI103" s="260">
        <v>0</v>
      </c>
      <c r="CJ103" s="260">
        <v>0</v>
      </c>
      <c r="CK103" s="260">
        <v>0</v>
      </c>
      <c r="CL103" s="260">
        <v>0</v>
      </c>
      <c r="CM103" s="260">
        <v>40</v>
      </c>
      <c r="CN103" s="42">
        <v>0</v>
      </c>
      <c r="CO103" s="42">
        <v>0</v>
      </c>
      <c r="CP103" s="42">
        <v>0</v>
      </c>
      <c r="CR103" s="13">
        <v>95</v>
      </c>
      <c r="CS103" s="13" t="str">
        <f t="shared" si="90"/>
        <v/>
      </c>
      <c r="CT103" s="13" t="str">
        <f t="shared" si="91"/>
        <v/>
      </c>
      <c r="CU103" s="13" t="str">
        <f t="shared" si="92"/>
        <v/>
      </c>
      <c r="CV103" s="13" t="str">
        <f t="shared" si="93"/>
        <v/>
      </c>
      <c r="CW103" s="13" t="str">
        <f t="shared" si="94"/>
        <v/>
      </c>
      <c r="CX103" s="13" t="str">
        <f t="shared" si="95"/>
        <v/>
      </c>
      <c r="CY103" s="13" t="str">
        <f t="shared" si="96"/>
        <v/>
      </c>
      <c r="CZ103" s="13" t="str">
        <f t="shared" si="97"/>
        <v/>
      </c>
      <c r="DA103" s="13" t="str">
        <f t="shared" si="98"/>
        <v/>
      </c>
      <c r="DB103" s="13" t="str">
        <f t="shared" si="99"/>
        <v/>
      </c>
      <c r="DC103" s="13" t="str">
        <f t="shared" si="100"/>
        <v/>
      </c>
      <c r="DD103" s="13" t="str">
        <f t="shared" si="101"/>
        <v/>
      </c>
      <c r="DE103" s="13" t="str">
        <f t="shared" si="102"/>
        <v/>
      </c>
      <c r="DF103" s="13" t="str">
        <f t="shared" si="103"/>
        <v/>
      </c>
      <c r="DG103" s="13" t="str">
        <f t="shared" si="104"/>
        <v/>
      </c>
      <c r="DH103" s="13" t="str">
        <f t="shared" si="105"/>
        <v/>
      </c>
      <c r="DI103" s="13" t="str">
        <f t="shared" si="106"/>
        <v/>
      </c>
      <c r="DJ103" s="13" t="str">
        <f t="shared" si="107"/>
        <v/>
      </c>
      <c r="DK103" s="13" t="str">
        <f t="shared" si="108"/>
        <v/>
      </c>
      <c r="DL103" s="13" t="str">
        <f t="shared" si="109"/>
        <v/>
      </c>
      <c r="DM103" s="13" t="str">
        <f t="shared" si="110"/>
        <v/>
      </c>
      <c r="DN103" s="13" t="str">
        <f t="shared" si="111"/>
        <v/>
      </c>
      <c r="DO103" s="13" t="str">
        <f t="shared" si="112"/>
        <v>Makrill</v>
      </c>
      <c r="DP103" s="13" t="str">
        <f t="shared" si="113"/>
        <v/>
      </c>
      <c r="DQ103" s="13" t="str">
        <f t="shared" si="114"/>
        <v/>
      </c>
      <c r="DR103" s="13" t="str">
        <f t="shared" si="115"/>
        <v/>
      </c>
      <c r="DS103" s="13" t="str">
        <f t="shared" si="116"/>
        <v/>
      </c>
      <c r="DT103" s="13" t="str">
        <f t="shared" si="117"/>
        <v/>
      </c>
      <c r="DU103" s="13" t="str">
        <f t="shared" si="118"/>
        <v/>
      </c>
      <c r="DV103" s="13" t="str">
        <f t="shared" si="119"/>
        <v>Sandskadda</v>
      </c>
      <c r="DW103" s="13" t="str">
        <f t="shared" si="120"/>
        <v/>
      </c>
      <c r="DX103" s="13" t="str">
        <f t="shared" si="121"/>
        <v/>
      </c>
      <c r="DY103" s="13" t="str">
        <f t="shared" si="122"/>
        <v>Sill</v>
      </c>
      <c r="DZ103" s="13" t="str">
        <f t="shared" si="123"/>
        <v/>
      </c>
      <c r="EA103" s="13" t="str">
        <f t="shared" si="124"/>
        <v>Skarpsill</v>
      </c>
      <c r="EB103" s="13" t="str">
        <f t="shared" si="125"/>
        <v/>
      </c>
      <c r="EC103" s="13" t="str">
        <f t="shared" si="126"/>
        <v/>
      </c>
      <c r="ED103" s="13" t="str">
        <f t="shared" si="127"/>
        <v/>
      </c>
      <c r="EE103" s="13" t="str">
        <f t="shared" si="128"/>
        <v/>
      </c>
      <c r="EF103" s="13" t="str">
        <f t="shared" si="129"/>
        <v/>
      </c>
      <c r="EG103" s="13" t="str">
        <f t="shared" si="130"/>
        <v>Vitling</v>
      </c>
      <c r="EH103" s="13" t="str">
        <f t="shared" si="131"/>
        <v/>
      </c>
      <c r="EI103" s="13" t="str">
        <f t="shared" si="132"/>
        <v/>
      </c>
      <c r="EJ103" s="13" t="str">
        <f t="shared" si="133"/>
        <v/>
      </c>
      <c r="EK103" s="13"/>
      <c r="EL103" s="82" t="str">
        <f t="shared" si="135"/>
        <v>MakrillSandskaddaSillSkarpsillVitling</v>
      </c>
    </row>
    <row r="104" spans="1:142" x14ac:dyDescent="0.25">
      <c r="A104" s="267" t="s">
        <v>625</v>
      </c>
      <c r="B104" s="267" t="s">
        <v>528</v>
      </c>
      <c r="C104" s="301" t="s">
        <v>161</v>
      </c>
      <c r="D104" s="211">
        <v>96</v>
      </c>
      <c r="E104" s="359">
        <f t="shared" si="134"/>
        <v>0</v>
      </c>
      <c r="F104" s="359">
        <f t="shared" si="139"/>
        <v>0</v>
      </c>
      <c r="G104" s="359">
        <f t="shared" si="140"/>
        <v>0</v>
      </c>
      <c r="H104" s="359">
        <f t="shared" si="141"/>
        <v>0</v>
      </c>
      <c r="I104" s="359">
        <f t="shared" si="142"/>
        <v>0</v>
      </c>
      <c r="J104" s="359">
        <f t="shared" si="143"/>
        <v>0</v>
      </c>
      <c r="K104" s="359">
        <f t="shared" si="144"/>
        <v>0</v>
      </c>
      <c r="L104" s="359">
        <f t="shared" si="145"/>
        <v>0</v>
      </c>
      <c r="M104" s="359">
        <f t="shared" si="146"/>
        <v>0</v>
      </c>
      <c r="N104" s="359">
        <f t="shared" si="147"/>
        <v>0</v>
      </c>
      <c r="O104" s="359">
        <f t="shared" si="148"/>
        <v>0</v>
      </c>
      <c r="P104" s="359">
        <f t="shared" si="149"/>
        <v>0</v>
      </c>
      <c r="Q104" s="359">
        <f t="shared" si="150"/>
        <v>0.121</v>
      </c>
      <c r="R104" s="359">
        <f t="shared" si="151"/>
        <v>5.1853999999999996</v>
      </c>
      <c r="S104" s="359">
        <f t="shared" si="152"/>
        <v>0</v>
      </c>
      <c r="T104" s="359">
        <f t="shared" si="153"/>
        <v>6</v>
      </c>
      <c r="U104" s="359">
        <f t="shared" si="154"/>
        <v>0</v>
      </c>
      <c r="V104" s="359">
        <f t="shared" si="155"/>
        <v>0</v>
      </c>
      <c r="W104" s="359">
        <f t="shared" si="156"/>
        <v>0</v>
      </c>
      <c r="X104" s="359">
        <f t="shared" si="157"/>
        <v>0</v>
      </c>
      <c r="Y104" s="359">
        <f t="shared" si="158"/>
        <v>0</v>
      </c>
      <c r="Z104" s="359">
        <f t="shared" si="159"/>
        <v>0</v>
      </c>
      <c r="AA104" s="359">
        <f t="shared" si="160"/>
        <v>0</v>
      </c>
      <c r="AB104" s="359">
        <f t="shared" si="161"/>
        <v>0</v>
      </c>
      <c r="AC104" s="359">
        <f t="shared" si="162"/>
        <v>0</v>
      </c>
      <c r="AD104" s="359">
        <f t="shared" si="163"/>
        <v>0</v>
      </c>
      <c r="AE104" s="359">
        <f t="shared" si="164"/>
        <v>0</v>
      </c>
      <c r="AF104" s="359">
        <f t="shared" si="165"/>
        <v>2.9000000000000001E-2</v>
      </c>
      <c r="AG104" s="359">
        <f t="shared" si="166"/>
        <v>0</v>
      </c>
      <c r="AH104" s="359">
        <f t="shared" si="167"/>
        <v>5.5200000000000006E-2</v>
      </c>
      <c r="AI104" s="359">
        <f t="shared" si="168"/>
        <v>0</v>
      </c>
      <c r="AJ104" s="359">
        <f t="shared" si="169"/>
        <v>0</v>
      </c>
      <c r="AK104" s="359">
        <f t="shared" si="170"/>
        <v>0</v>
      </c>
      <c r="AL104" s="359">
        <f t="shared" si="171"/>
        <v>0</v>
      </c>
      <c r="AM104" s="359">
        <f t="shared" si="172"/>
        <v>0</v>
      </c>
      <c r="AN104" s="359">
        <f t="shared" si="173"/>
        <v>0</v>
      </c>
      <c r="AO104" s="359">
        <f t="shared" si="174"/>
        <v>0</v>
      </c>
      <c r="AP104" s="359">
        <f t="shared" si="175"/>
        <v>0</v>
      </c>
      <c r="AQ104" s="359">
        <f t="shared" si="176"/>
        <v>0</v>
      </c>
      <c r="AR104" s="359">
        <f t="shared" si="177"/>
        <v>0</v>
      </c>
      <c r="AS104" s="359">
        <f t="shared" si="178"/>
        <v>0</v>
      </c>
      <c r="AT104" s="359">
        <f t="shared" si="136"/>
        <v>0</v>
      </c>
      <c r="AU104" s="359">
        <f t="shared" si="137"/>
        <v>0</v>
      </c>
      <c r="AV104" s="359">
        <f t="shared" si="138"/>
        <v>0</v>
      </c>
      <c r="AW104" s="76"/>
      <c r="AX104" s="211">
        <v>96</v>
      </c>
      <c r="AY104" s="260">
        <v>0</v>
      </c>
      <c r="AZ104" s="260">
        <v>0</v>
      </c>
      <c r="BA104" s="260">
        <v>0</v>
      </c>
      <c r="BB104" s="260">
        <v>0</v>
      </c>
      <c r="BC104" s="260">
        <v>0</v>
      </c>
      <c r="BD104" s="260">
        <v>0</v>
      </c>
      <c r="BE104" s="260">
        <v>0</v>
      </c>
      <c r="BF104" s="260">
        <v>0</v>
      </c>
      <c r="BG104" s="260">
        <v>0</v>
      </c>
      <c r="BH104" s="260">
        <v>0</v>
      </c>
      <c r="BI104" s="260">
        <v>0</v>
      </c>
      <c r="BJ104" s="260">
        <v>0</v>
      </c>
      <c r="BK104" s="260">
        <v>121</v>
      </c>
      <c r="BL104" s="260">
        <v>5185.3999999999996</v>
      </c>
      <c r="BM104" s="260">
        <v>0</v>
      </c>
      <c r="BN104" s="260">
        <v>6000</v>
      </c>
      <c r="BO104" s="260">
        <v>0</v>
      </c>
      <c r="BP104" s="260">
        <v>0</v>
      </c>
      <c r="BQ104" s="260">
        <v>0</v>
      </c>
      <c r="BR104" s="260">
        <v>0</v>
      </c>
      <c r="BS104" s="260">
        <v>0</v>
      </c>
      <c r="BT104" s="260">
        <v>0</v>
      </c>
      <c r="BU104" s="260">
        <v>0</v>
      </c>
      <c r="BV104" s="260">
        <v>0</v>
      </c>
      <c r="BW104" s="260">
        <v>0</v>
      </c>
      <c r="BX104" s="260">
        <v>0</v>
      </c>
      <c r="BY104" s="260">
        <v>0</v>
      </c>
      <c r="BZ104" s="260">
        <v>29</v>
      </c>
      <c r="CA104" s="260">
        <v>0</v>
      </c>
      <c r="CB104" s="260">
        <v>55.2</v>
      </c>
      <c r="CC104" s="260">
        <v>0</v>
      </c>
      <c r="CD104" s="260">
        <v>0</v>
      </c>
      <c r="CE104" s="260">
        <v>0</v>
      </c>
      <c r="CF104" s="260">
        <v>0</v>
      </c>
      <c r="CG104" s="260">
        <v>0</v>
      </c>
      <c r="CH104" s="260">
        <v>0</v>
      </c>
      <c r="CI104" s="260">
        <v>0</v>
      </c>
      <c r="CJ104" s="260">
        <v>0</v>
      </c>
      <c r="CK104" s="260">
        <v>0</v>
      </c>
      <c r="CL104" s="260">
        <v>0</v>
      </c>
      <c r="CM104" s="260">
        <v>0</v>
      </c>
      <c r="CN104" s="42">
        <v>0</v>
      </c>
      <c r="CO104" s="42">
        <v>0</v>
      </c>
      <c r="CP104" s="42">
        <v>0</v>
      </c>
      <c r="CR104" s="13">
        <v>96</v>
      </c>
      <c r="CS104" s="13" t="str">
        <f t="shared" si="90"/>
        <v/>
      </c>
      <c r="CT104" s="13" t="str">
        <f t="shared" si="91"/>
        <v/>
      </c>
      <c r="CU104" s="13" t="str">
        <f t="shared" si="92"/>
        <v/>
      </c>
      <c r="CV104" s="13" t="str">
        <f t="shared" si="93"/>
        <v/>
      </c>
      <c r="CW104" s="13" t="str">
        <f t="shared" si="94"/>
        <v/>
      </c>
      <c r="CX104" s="13" t="str">
        <f t="shared" si="95"/>
        <v/>
      </c>
      <c r="CY104" s="13" t="str">
        <f t="shared" si="96"/>
        <v/>
      </c>
      <c r="CZ104" s="13" t="str">
        <f t="shared" si="97"/>
        <v/>
      </c>
      <c r="DA104" s="13" t="str">
        <f t="shared" si="98"/>
        <v/>
      </c>
      <c r="DB104" s="13" t="str">
        <f t="shared" si="99"/>
        <v/>
      </c>
      <c r="DC104" s="13" t="str">
        <f t="shared" si="100"/>
        <v/>
      </c>
      <c r="DD104" s="13" t="str">
        <f t="shared" si="101"/>
        <v/>
      </c>
      <c r="DE104" s="13" t="str">
        <f t="shared" si="102"/>
        <v>Havskrafta</v>
      </c>
      <c r="DF104" s="13" t="str">
        <f t="shared" si="103"/>
        <v>Hummer</v>
      </c>
      <c r="DG104" s="13" t="str">
        <f t="shared" si="104"/>
        <v/>
      </c>
      <c r="DH104" s="13" t="str">
        <f t="shared" si="105"/>
        <v>Krabbtaska</v>
      </c>
      <c r="DI104" s="13" t="str">
        <f t="shared" si="106"/>
        <v/>
      </c>
      <c r="DJ104" s="13" t="str">
        <f t="shared" si="107"/>
        <v/>
      </c>
      <c r="DK104" s="13" t="str">
        <f t="shared" si="108"/>
        <v/>
      </c>
      <c r="DL104" s="13" t="str">
        <f t="shared" si="109"/>
        <v/>
      </c>
      <c r="DM104" s="13" t="str">
        <f t="shared" si="110"/>
        <v/>
      </c>
      <c r="DN104" s="13" t="str">
        <f t="shared" si="111"/>
        <v/>
      </c>
      <c r="DO104" s="13" t="str">
        <f t="shared" si="112"/>
        <v/>
      </c>
      <c r="DP104" s="13" t="str">
        <f t="shared" si="113"/>
        <v/>
      </c>
      <c r="DQ104" s="13" t="str">
        <f t="shared" si="114"/>
        <v/>
      </c>
      <c r="DR104" s="13" t="str">
        <f t="shared" si="115"/>
        <v/>
      </c>
      <c r="DS104" s="13" t="str">
        <f t="shared" si="116"/>
        <v/>
      </c>
      <c r="DT104" s="13" t="str">
        <f t="shared" si="117"/>
        <v>Rodspotta</v>
      </c>
      <c r="DU104" s="13" t="str">
        <f t="shared" si="118"/>
        <v/>
      </c>
      <c r="DV104" s="13" t="str">
        <f t="shared" si="119"/>
        <v>Sandskadda</v>
      </c>
      <c r="DW104" s="13" t="str">
        <f t="shared" si="120"/>
        <v/>
      </c>
      <c r="DX104" s="13" t="str">
        <f t="shared" si="121"/>
        <v/>
      </c>
      <c r="DY104" s="13" t="str">
        <f t="shared" si="122"/>
        <v/>
      </c>
      <c r="DZ104" s="13" t="str">
        <f t="shared" si="123"/>
        <v/>
      </c>
      <c r="EA104" s="13" t="str">
        <f t="shared" si="124"/>
        <v/>
      </c>
      <c r="EB104" s="13" t="str">
        <f t="shared" si="125"/>
        <v/>
      </c>
      <c r="EC104" s="13" t="str">
        <f t="shared" si="126"/>
        <v/>
      </c>
      <c r="ED104" s="13" t="str">
        <f t="shared" si="127"/>
        <v/>
      </c>
      <c r="EE104" s="13" t="str">
        <f t="shared" si="128"/>
        <v/>
      </c>
      <c r="EF104" s="13" t="str">
        <f t="shared" si="129"/>
        <v/>
      </c>
      <c r="EG104" s="13" t="str">
        <f t="shared" si="130"/>
        <v/>
      </c>
      <c r="EH104" s="13" t="str">
        <f t="shared" si="131"/>
        <v/>
      </c>
      <c r="EI104" s="13" t="str">
        <f t="shared" si="132"/>
        <v/>
      </c>
      <c r="EJ104" s="13" t="str">
        <f t="shared" si="133"/>
        <v/>
      </c>
      <c r="EK104" s="13"/>
      <c r="EL104" s="82" t="str">
        <f t="shared" si="135"/>
        <v>HavskraftaHummerKrabbtaskaRodspottaSandskadda</v>
      </c>
    </row>
    <row r="105" spans="1:142" x14ac:dyDescent="0.25">
      <c r="A105" s="267" t="s">
        <v>625</v>
      </c>
      <c r="B105" s="267" t="s">
        <v>529</v>
      </c>
      <c r="C105" s="301" t="s">
        <v>161</v>
      </c>
      <c r="D105" s="211">
        <v>97</v>
      </c>
      <c r="E105" s="359">
        <f t="shared" si="134"/>
        <v>0</v>
      </c>
      <c r="F105" s="359">
        <f t="shared" si="139"/>
        <v>0</v>
      </c>
      <c r="G105" s="359">
        <f t="shared" si="140"/>
        <v>0</v>
      </c>
      <c r="H105" s="359">
        <f t="shared" si="141"/>
        <v>0</v>
      </c>
      <c r="I105" s="359">
        <f t="shared" si="142"/>
        <v>0</v>
      </c>
      <c r="J105" s="359">
        <f t="shared" si="143"/>
        <v>0</v>
      </c>
      <c r="K105" s="359">
        <f t="shared" si="144"/>
        <v>0</v>
      </c>
      <c r="L105" s="359">
        <f t="shared" si="145"/>
        <v>0</v>
      </c>
      <c r="M105" s="359">
        <f t="shared" si="146"/>
        <v>0</v>
      </c>
      <c r="N105" s="359">
        <f t="shared" si="147"/>
        <v>0</v>
      </c>
      <c r="O105" s="359">
        <f t="shared" si="148"/>
        <v>0</v>
      </c>
      <c r="P105" s="359">
        <f t="shared" si="149"/>
        <v>0</v>
      </c>
      <c r="Q105" s="359">
        <f t="shared" si="150"/>
        <v>0.01</v>
      </c>
      <c r="R105" s="359">
        <f t="shared" si="151"/>
        <v>0</v>
      </c>
      <c r="S105" s="359">
        <f t="shared" si="152"/>
        <v>0</v>
      </c>
      <c r="T105" s="359">
        <f t="shared" si="153"/>
        <v>18.013000000000002</v>
      </c>
      <c r="U105" s="359">
        <f t="shared" si="154"/>
        <v>0</v>
      </c>
      <c r="V105" s="359">
        <f t="shared" si="155"/>
        <v>0</v>
      </c>
      <c r="W105" s="359">
        <f t="shared" si="156"/>
        <v>0</v>
      </c>
      <c r="X105" s="359">
        <f t="shared" si="157"/>
        <v>0</v>
      </c>
      <c r="Y105" s="359">
        <f t="shared" si="158"/>
        <v>0</v>
      </c>
      <c r="Z105" s="359">
        <f t="shared" si="159"/>
        <v>0</v>
      </c>
      <c r="AA105" s="359">
        <f t="shared" si="160"/>
        <v>0</v>
      </c>
      <c r="AB105" s="359">
        <f t="shared" si="161"/>
        <v>0</v>
      </c>
      <c r="AC105" s="359">
        <f t="shared" si="162"/>
        <v>0</v>
      </c>
      <c r="AD105" s="359">
        <f t="shared" si="163"/>
        <v>0</v>
      </c>
      <c r="AE105" s="359">
        <f t="shared" si="164"/>
        <v>0</v>
      </c>
      <c r="AF105" s="359">
        <f t="shared" si="165"/>
        <v>0</v>
      </c>
      <c r="AG105" s="359">
        <f t="shared" si="166"/>
        <v>0</v>
      </c>
      <c r="AH105" s="359">
        <f t="shared" si="167"/>
        <v>0</v>
      </c>
      <c r="AI105" s="359">
        <f t="shared" si="168"/>
        <v>0</v>
      </c>
      <c r="AJ105" s="359">
        <f t="shared" si="169"/>
        <v>0</v>
      </c>
      <c r="AK105" s="359">
        <f t="shared" si="170"/>
        <v>0</v>
      </c>
      <c r="AL105" s="359">
        <f t="shared" si="171"/>
        <v>0</v>
      </c>
      <c r="AM105" s="359">
        <f t="shared" si="172"/>
        <v>0</v>
      </c>
      <c r="AN105" s="359">
        <f t="shared" si="173"/>
        <v>0</v>
      </c>
      <c r="AO105" s="359">
        <f t="shared" si="174"/>
        <v>0</v>
      </c>
      <c r="AP105" s="359">
        <f t="shared" si="175"/>
        <v>0</v>
      </c>
      <c r="AQ105" s="359">
        <f t="shared" si="176"/>
        <v>0</v>
      </c>
      <c r="AR105" s="359">
        <f t="shared" si="177"/>
        <v>0</v>
      </c>
      <c r="AS105" s="359">
        <f t="shared" si="178"/>
        <v>0</v>
      </c>
      <c r="AT105" s="359">
        <f t="shared" si="136"/>
        <v>0</v>
      </c>
      <c r="AU105" s="359">
        <f t="shared" si="137"/>
        <v>0</v>
      </c>
      <c r="AV105" s="359">
        <f t="shared" si="138"/>
        <v>0</v>
      </c>
      <c r="AW105" s="76"/>
      <c r="AX105" s="211">
        <v>97</v>
      </c>
      <c r="AY105" s="260">
        <v>0</v>
      </c>
      <c r="AZ105" s="260">
        <v>0</v>
      </c>
      <c r="BA105" s="260">
        <v>0</v>
      </c>
      <c r="BB105" s="260">
        <v>0</v>
      </c>
      <c r="BC105" s="260">
        <v>0</v>
      </c>
      <c r="BD105" s="260">
        <v>0</v>
      </c>
      <c r="BE105" s="260">
        <v>0</v>
      </c>
      <c r="BF105" s="260">
        <v>0</v>
      </c>
      <c r="BG105" s="260">
        <v>0</v>
      </c>
      <c r="BH105" s="260">
        <v>0</v>
      </c>
      <c r="BI105" s="260">
        <v>0</v>
      </c>
      <c r="BJ105" s="260">
        <v>0</v>
      </c>
      <c r="BK105" s="260">
        <v>10</v>
      </c>
      <c r="BL105" s="260">
        <v>0</v>
      </c>
      <c r="BM105" s="260">
        <v>0</v>
      </c>
      <c r="BN105" s="260">
        <v>18013</v>
      </c>
      <c r="BO105" s="260">
        <v>0</v>
      </c>
      <c r="BP105" s="260">
        <v>0</v>
      </c>
      <c r="BQ105" s="260">
        <v>0</v>
      </c>
      <c r="BR105" s="260">
        <v>0</v>
      </c>
      <c r="BS105" s="260">
        <v>0</v>
      </c>
      <c r="BT105" s="260">
        <v>0</v>
      </c>
      <c r="BU105" s="260">
        <v>0</v>
      </c>
      <c r="BV105" s="260">
        <v>0</v>
      </c>
      <c r="BW105" s="260">
        <v>0</v>
      </c>
      <c r="BX105" s="260">
        <v>0</v>
      </c>
      <c r="BY105" s="260">
        <v>0</v>
      </c>
      <c r="BZ105" s="260">
        <v>0</v>
      </c>
      <c r="CA105" s="260">
        <v>0</v>
      </c>
      <c r="CB105" s="260">
        <v>0</v>
      </c>
      <c r="CC105" s="260">
        <v>0</v>
      </c>
      <c r="CD105" s="260">
        <v>0</v>
      </c>
      <c r="CE105" s="260">
        <v>0</v>
      </c>
      <c r="CF105" s="260">
        <v>0</v>
      </c>
      <c r="CG105" s="260">
        <v>0</v>
      </c>
      <c r="CH105" s="260">
        <v>0</v>
      </c>
      <c r="CI105" s="260">
        <v>0</v>
      </c>
      <c r="CJ105" s="260">
        <v>0</v>
      </c>
      <c r="CK105" s="260">
        <v>0</v>
      </c>
      <c r="CL105" s="260">
        <v>0</v>
      </c>
      <c r="CM105" s="260">
        <v>0</v>
      </c>
      <c r="CN105" s="42">
        <v>0</v>
      </c>
      <c r="CO105" s="42">
        <v>0</v>
      </c>
      <c r="CP105" s="42">
        <v>0</v>
      </c>
      <c r="CR105" s="13">
        <v>97</v>
      </c>
      <c r="CS105" s="13" t="str">
        <f t="shared" si="90"/>
        <v/>
      </c>
      <c r="CT105" s="13" t="str">
        <f t="shared" si="91"/>
        <v/>
      </c>
      <c r="CU105" s="13" t="str">
        <f t="shared" si="92"/>
        <v/>
      </c>
      <c r="CV105" s="13" t="str">
        <f t="shared" si="93"/>
        <v/>
      </c>
      <c r="CW105" s="13" t="str">
        <f t="shared" si="94"/>
        <v/>
      </c>
      <c r="CX105" s="13" t="str">
        <f t="shared" si="95"/>
        <v/>
      </c>
      <c r="CY105" s="13" t="str">
        <f t="shared" si="96"/>
        <v/>
      </c>
      <c r="CZ105" s="13" t="str">
        <f t="shared" si="97"/>
        <v/>
      </c>
      <c r="DA105" s="13" t="str">
        <f t="shared" si="98"/>
        <v/>
      </c>
      <c r="DB105" s="13" t="str">
        <f t="shared" si="99"/>
        <v/>
      </c>
      <c r="DC105" s="13" t="str">
        <f t="shared" si="100"/>
        <v/>
      </c>
      <c r="DD105" s="13" t="str">
        <f t="shared" si="101"/>
        <v/>
      </c>
      <c r="DE105" s="13" t="str">
        <f t="shared" si="102"/>
        <v>Havskrafta</v>
      </c>
      <c r="DF105" s="13" t="str">
        <f t="shared" si="103"/>
        <v/>
      </c>
      <c r="DG105" s="13" t="str">
        <f t="shared" si="104"/>
        <v/>
      </c>
      <c r="DH105" s="13" t="str">
        <f t="shared" si="105"/>
        <v>Krabbtaska</v>
      </c>
      <c r="DI105" s="13" t="str">
        <f t="shared" si="106"/>
        <v/>
      </c>
      <c r="DJ105" s="13" t="str">
        <f t="shared" si="107"/>
        <v/>
      </c>
      <c r="DK105" s="13" t="str">
        <f t="shared" si="108"/>
        <v/>
      </c>
      <c r="DL105" s="13" t="str">
        <f t="shared" si="109"/>
        <v/>
      </c>
      <c r="DM105" s="13" t="str">
        <f t="shared" si="110"/>
        <v/>
      </c>
      <c r="DN105" s="13" t="str">
        <f t="shared" si="111"/>
        <v/>
      </c>
      <c r="DO105" s="13" t="str">
        <f t="shared" si="112"/>
        <v/>
      </c>
      <c r="DP105" s="13" t="str">
        <f t="shared" si="113"/>
        <v/>
      </c>
      <c r="DQ105" s="13" t="str">
        <f t="shared" si="114"/>
        <v/>
      </c>
      <c r="DR105" s="13" t="str">
        <f t="shared" si="115"/>
        <v/>
      </c>
      <c r="DS105" s="13" t="str">
        <f t="shared" si="116"/>
        <v/>
      </c>
      <c r="DT105" s="13" t="str">
        <f t="shared" si="117"/>
        <v/>
      </c>
      <c r="DU105" s="13" t="str">
        <f t="shared" si="118"/>
        <v/>
      </c>
      <c r="DV105" s="13" t="str">
        <f t="shared" si="119"/>
        <v/>
      </c>
      <c r="DW105" s="13" t="str">
        <f t="shared" si="120"/>
        <v/>
      </c>
      <c r="DX105" s="13" t="str">
        <f t="shared" si="121"/>
        <v/>
      </c>
      <c r="DY105" s="13" t="str">
        <f t="shared" si="122"/>
        <v/>
      </c>
      <c r="DZ105" s="13" t="str">
        <f t="shared" si="123"/>
        <v/>
      </c>
      <c r="EA105" s="13" t="str">
        <f t="shared" si="124"/>
        <v/>
      </c>
      <c r="EB105" s="13" t="str">
        <f t="shared" si="125"/>
        <v/>
      </c>
      <c r="EC105" s="13" t="str">
        <f t="shared" si="126"/>
        <v/>
      </c>
      <c r="ED105" s="13" t="str">
        <f t="shared" si="127"/>
        <v/>
      </c>
      <c r="EE105" s="13" t="str">
        <f t="shared" si="128"/>
        <v/>
      </c>
      <c r="EF105" s="13" t="str">
        <f t="shared" si="129"/>
        <v/>
      </c>
      <c r="EG105" s="13" t="str">
        <f t="shared" si="130"/>
        <v/>
      </c>
      <c r="EH105" s="13" t="str">
        <f t="shared" si="131"/>
        <v/>
      </c>
      <c r="EI105" s="13" t="str">
        <f t="shared" si="132"/>
        <v/>
      </c>
      <c r="EJ105" s="13" t="str">
        <f t="shared" si="133"/>
        <v/>
      </c>
      <c r="EK105" s="13"/>
      <c r="EL105" s="82" t="str">
        <f t="shared" si="135"/>
        <v>HavskraftaKrabbtaska</v>
      </c>
    </row>
    <row r="106" spans="1:142" x14ac:dyDescent="0.25">
      <c r="A106" s="267" t="s">
        <v>625</v>
      </c>
      <c r="B106" s="267" t="s">
        <v>532</v>
      </c>
      <c r="C106" s="301" t="s">
        <v>161</v>
      </c>
      <c r="D106" s="211">
        <v>98</v>
      </c>
      <c r="E106" s="359">
        <f t="shared" si="134"/>
        <v>0</v>
      </c>
      <c r="F106" s="359">
        <f t="shared" si="139"/>
        <v>0</v>
      </c>
      <c r="G106" s="359">
        <f t="shared" si="140"/>
        <v>0.47199999999999998</v>
      </c>
      <c r="H106" s="359">
        <f t="shared" si="141"/>
        <v>0</v>
      </c>
      <c r="I106" s="359">
        <f t="shared" si="142"/>
        <v>0</v>
      </c>
      <c r="J106" s="359">
        <f t="shared" si="143"/>
        <v>0</v>
      </c>
      <c r="K106" s="359">
        <f t="shared" si="144"/>
        <v>0</v>
      </c>
      <c r="L106" s="359">
        <f t="shared" si="145"/>
        <v>0</v>
      </c>
      <c r="M106" s="359">
        <f t="shared" si="146"/>
        <v>0</v>
      </c>
      <c r="N106" s="359">
        <f t="shared" si="147"/>
        <v>0</v>
      </c>
      <c r="O106" s="359">
        <f t="shared" si="148"/>
        <v>0</v>
      </c>
      <c r="P106" s="359">
        <f t="shared" si="149"/>
        <v>0</v>
      </c>
      <c r="Q106" s="359">
        <f t="shared" si="150"/>
        <v>0</v>
      </c>
      <c r="R106" s="359">
        <f t="shared" si="151"/>
        <v>0</v>
      </c>
      <c r="S106" s="359">
        <f t="shared" si="152"/>
        <v>0</v>
      </c>
      <c r="T106" s="359">
        <f t="shared" si="153"/>
        <v>0</v>
      </c>
      <c r="U106" s="359">
        <f t="shared" si="154"/>
        <v>0</v>
      </c>
      <c r="V106" s="359">
        <f t="shared" si="155"/>
        <v>0</v>
      </c>
      <c r="W106" s="359">
        <f t="shared" si="156"/>
        <v>0</v>
      </c>
      <c r="X106" s="359">
        <f t="shared" si="157"/>
        <v>0</v>
      </c>
      <c r="Y106" s="359">
        <f t="shared" si="158"/>
        <v>0</v>
      </c>
      <c r="Z106" s="359">
        <f t="shared" si="159"/>
        <v>0</v>
      </c>
      <c r="AA106" s="359">
        <f t="shared" si="160"/>
        <v>0</v>
      </c>
      <c r="AB106" s="359">
        <f t="shared" si="161"/>
        <v>0</v>
      </c>
      <c r="AC106" s="359">
        <f t="shared" si="162"/>
        <v>0</v>
      </c>
      <c r="AD106" s="359">
        <f t="shared" si="163"/>
        <v>0</v>
      </c>
      <c r="AE106" s="359">
        <f t="shared" si="164"/>
        <v>0</v>
      </c>
      <c r="AF106" s="359">
        <f t="shared" si="165"/>
        <v>0</v>
      </c>
      <c r="AG106" s="359">
        <f t="shared" si="166"/>
        <v>0</v>
      </c>
      <c r="AH106" s="359">
        <f t="shared" si="167"/>
        <v>0</v>
      </c>
      <c r="AI106" s="359">
        <f t="shared" si="168"/>
        <v>0</v>
      </c>
      <c r="AJ106" s="359">
        <f t="shared" si="169"/>
        <v>0</v>
      </c>
      <c r="AK106" s="359">
        <f t="shared" si="170"/>
        <v>0</v>
      </c>
      <c r="AL106" s="359">
        <f t="shared" si="171"/>
        <v>0</v>
      </c>
      <c r="AM106" s="359">
        <f t="shared" si="172"/>
        <v>0</v>
      </c>
      <c r="AN106" s="359">
        <f t="shared" si="173"/>
        <v>1.0009999999999999</v>
      </c>
      <c r="AO106" s="359">
        <f t="shared" si="174"/>
        <v>0</v>
      </c>
      <c r="AP106" s="359">
        <f t="shared" si="175"/>
        <v>0</v>
      </c>
      <c r="AQ106" s="359">
        <f t="shared" si="176"/>
        <v>0</v>
      </c>
      <c r="AR106" s="359">
        <f t="shared" si="177"/>
        <v>0</v>
      </c>
      <c r="AS106" s="359">
        <f t="shared" si="178"/>
        <v>0</v>
      </c>
      <c r="AT106" s="359">
        <f t="shared" si="136"/>
        <v>0</v>
      </c>
      <c r="AU106" s="359">
        <f t="shared" si="137"/>
        <v>0</v>
      </c>
      <c r="AV106" s="359">
        <f t="shared" si="138"/>
        <v>0</v>
      </c>
      <c r="AW106" s="76"/>
      <c r="AX106" s="211">
        <v>98</v>
      </c>
      <c r="AY106" s="260">
        <v>0</v>
      </c>
      <c r="AZ106" s="260">
        <v>0</v>
      </c>
      <c r="BA106" s="260">
        <v>472</v>
      </c>
      <c r="BB106" s="260">
        <v>0</v>
      </c>
      <c r="BC106" s="260">
        <v>0</v>
      </c>
      <c r="BD106" s="260">
        <v>0</v>
      </c>
      <c r="BE106" s="260">
        <v>0</v>
      </c>
      <c r="BF106" s="260">
        <v>0</v>
      </c>
      <c r="BG106" s="260">
        <v>0</v>
      </c>
      <c r="BH106" s="260">
        <v>0</v>
      </c>
      <c r="BI106" s="260">
        <v>0</v>
      </c>
      <c r="BJ106" s="260">
        <v>0</v>
      </c>
      <c r="BK106" s="260">
        <v>0</v>
      </c>
      <c r="BL106" s="260">
        <v>0</v>
      </c>
      <c r="BM106" s="260">
        <v>0</v>
      </c>
      <c r="BN106" s="260">
        <v>0</v>
      </c>
      <c r="BO106" s="260">
        <v>0</v>
      </c>
      <c r="BP106" s="260">
        <v>0</v>
      </c>
      <c r="BQ106" s="260">
        <v>0</v>
      </c>
      <c r="BR106" s="260">
        <v>0</v>
      </c>
      <c r="BS106" s="260">
        <v>0</v>
      </c>
      <c r="BT106" s="260">
        <v>0</v>
      </c>
      <c r="BU106" s="260">
        <v>0</v>
      </c>
      <c r="BV106" s="260">
        <v>0</v>
      </c>
      <c r="BW106" s="260">
        <v>0</v>
      </c>
      <c r="BX106" s="260">
        <v>0</v>
      </c>
      <c r="BY106" s="260">
        <v>0</v>
      </c>
      <c r="BZ106" s="260">
        <v>0</v>
      </c>
      <c r="CA106" s="260">
        <v>0</v>
      </c>
      <c r="CB106" s="260">
        <v>0</v>
      </c>
      <c r="CC106" s="260">
        <v>0</v>
      </c>
      <c r="CD106" s="260">
        <v>0</v>
      </c>
      <c r="CE106" s="260">
        <v>0</v>
      </c>
      <c r="CF106" s="260">
        <v>0</v>
      </c>
      <c r="CG106" s="260">
        <v>0</v>
      </c>
      <c r="CH106" s="260">
        <v>1001</v>
      </c>
      <c r="CI106" s="260">
        <v>0</v>
      </c>
      <c r="CJ106" s="260">
        <v>0</v>
      </c>
      <c r="CK106" s="260">
        <v>0</v>
      </c>
      <c r="CL106" s="260">
        <v>0</v>
      </c>
      <c r="CM106" s="260">
        <v>0</v>
      </c>
      <c r="CN106" s="42">
        <v>0</v>
      </c>
      <c r="CO106" s="42">
        <v>0</v>
      </c>
      <c r="CP106" s="42">
        <v>0</v>
      </c>
      <c r="CR106" s="13">
        <v>98</v>
      </c>
      <c r="CS106" s="13" t="str">
        <f t="shared" si="90"/>
        <v/>
      </c>
      <c r="CT106" s="13" t="str">
        <f t="shared" si="91"/>
        <v/>
      </c>
      <c r="CU106" s="13" t="str">
        <f t="shared" si="92"/>
        <v>Berggylta</v>
      </c>
      <c r="CV106" s="13" t="str">
        <f t="shared" si="93"/>
        <v/>
      </c>
      <c r="CW106" s="13" t="str">
        <f t="shared" si="94"/>
        <v/>
      </c>
      <c r="CX106" s="13" t="str">
        <f t="shared" si="95"/>
        <v/>
      </c>
      <c r="CY106" s="13" t="str">
        <f t="shared" si="96"/>
        <v/>
      </c>
      <c r="CZ106" s="13" t="str">
        <f t="shared" si="97"/>
        <v/>
      </c>
      <c r="DA106" s="13" t="str">
        <f t="shared" si="98"/>
        <v/>
      </c>
      <c r="DB106" s="13" t="str">
        <f t="shared" si="99"/>
        <v/>
      </c>
      <c r="DC106" s="13" t="str">
        <f t="shared" si="100"/>
        <v/>
      </c>
      <c r="DD106" s="13" t="str">
        <f t="shared" si="101"/>
        <v/>
      </c>
      <c r="DE106" s="13" t="str">
        <f t="shared" si="102"/>
        <v/>
      </c>
      <c r="DF106" s="13" t="str">
        <f t="shared" si="103"/>
        <v/>
      </c>
      <c r="DG106" s="13" t="str">
        <f t="shared" si="104"/>
        <v/>
      </c>
      <c r="DH106" s="13" t="str">
        <f t="shared" si="105"/>
        <v/>
      </c>
      <c r="DI106" s="13" t="str">
        <f t="shared" si="106"/>
        <v/>
      </c>
      <c r="DJ106" s="13" t="str">
        <f t="shared" si="107"/>
        <v/>
      </c>
      <c r="DK106" s="13" t="str">
        <f t="shared" si="108"/>
        <v/>
      </c>
      <c r="DL106" s="13" t="str">
        <f t="shared" si="109"/>
        <v/>
      </c>
      <c r="DM106" s="13" t="str">
        <f t="shared" si="110"/>
        <v/>
      </c>
      <c r="DN106" s="13" t="str">
        <f t="shared" si="111"/>
        <v/>
      </c>
      <c r="DO106" s="13" t="str">
        <f t="shared" si="112"/>
        <v/>
      </c>
      <c r="DP106" s="13" t="str">
        <f t="shared" si="113"/>
        <v/>
      </c>
      <c r="DQ106" s="13" t="str">
        <f t="shared" si="114"/>
        <v/>
      </c>
      <c r="DR106" s="13" t="str">
        <f t="shared" si="115"/>
        <v/>
      </c>
      <c r="DS106" s="13" t="str">
        <f t="shared" si="116"/>
        <v/>
      </c>
      <c r="DT106" s="13" t="str">
        <f t="shared" si="117"/>
        <v/>
      </c>
      <c r="DU106" s="13" t="str">
        <f t="shared" si="118"/>
        <v/>
      </c>
      <c r="DV106" s="13" t="str">
        <f t="shared" si="119"/>
        <v/>
      </c>
      <c r="DW106" s="13" t="str">
        <f t="shared" si="120"/>
        <v/>
      </c>
      <c r="DX106" s="13" t="str">
        <f t="shared" si="121"/>
        <v/>
      </c>
      <c r="DY106" s="13" t="str">
        <f t="shared" si="122"/>
        <v/>
      </c>
      <c r="DZ106" s="13" t="str">
        <f t="shared" si="123"/>
        <v/>
      </c>
      <c r="EA106" s="13" t="str">
        <f t="shared" si="124"/>
        <v/>
      </c>
      <c r="EB106" s="13" t="str">
        <f t="shared" si="125"/>
        <v>Skarsnultra</v>
      </c>
      <c r="EC106" s="13" t="str">
        <f t="shared" si="126"/>
        <v/>
      </c>
      <c r="ED106" s="13" t="str">
        <f t="shared" si="127"/>
        <v/>
      </c>
      <c r="EE106" s="13" t="str">
        <f t="shared" si="128"/>
        <v/>
      </c>
      <c r="EF106" s="13" t="str">
        <f t="shared" si="129"/>
        <v/>
      </c>
      <c r="EG106" s="13" t="str">
        <f t="shared" si="130"/>
        <v/>
      </c>
      <c r="EH106" s="13" t="str">
        <f t="shared" si="131"/>
        <v/>
      </c>
      <c r="EI106" s="13" t="str">
        <f t="shared" si="132"/>
        <v/>
      </c>
      <c r="EJ106" s="13" t="str">
        <f t="shared" si="133"/>
        <v/>
      </c>
      <c r="EK106" s="13"/>
      <c r="EL106" s="82" t="str">
        <f t="shared" si="135"/>
        <v>BerggyltaSkarsnultra</v>
      </c>
    </row>
    <row r="107" spans="1:142" x14ac:dyDescent="0.25">
      <c r="A107" s="267" t="s">
        <v>626</v>
      </c>
      <c r="B107" s="267" t="s">
        <v>509</v>
      </c>
      <c r="C107" s="301" t="s">
        <v>615</v>
      </c>
      <c r="D107" s="211">
        <v>99</v>
      </c>
      <c r="E107" s="359">
        <f t="shared" si="134"/>
        <v>0</v>
      </c>
      <c r="F107" s="359">
        <f t="shared" si="139"/>
        <v>0</v>
      </c>
      <c r="G107" s="359">
        <f t="shared" si="140"/>
        <v>0</v>
      </c>
      <c r="H107" s="359">
        <f t="shared" si="141"/>
        <v>0</v>
      </c>
      <c r="I107" s="359">
        <f t="shared" si="142"/>
        <v>0</v>
      </c>
      <c r="J107" s="359">
        <f t="shared" si="143"/>
        <v>0</v>
      </c>
      <c r="K107" s="359">
        <f t="shared" si="144"/>
        <v>0</v>
      </c>
      <c r="L107" s="359">
        <f t="shared" si="145"/>
        <v>0</v>
      </c>
      <c r="M107" s="359">
        <f t="shared" si="146"/>
        <v>0</v>
      </c>
      <c r="N107" s="359">
        <f t="shared" si="147"/>
        <v>0</v>
      </c>
      <c r="O107" s="359">
        <f t="shared" si="148"/>
        <v>0</v>
      </c>
      <c r="P107" s="359">
        <f t="shared" si="149"/>
        <v>0</v>
      </c>
      <c r="Q107" s="359">
        <f t="shared" si="150"/>
        <v>0</v>
      </c>
      <c r="R107" s="359">
        <f t="shared" si="151"/>
        <v>0</v>
      </c>
      <c r="S107" s="359">
        <f t="shared" si="152"/>
        <v>0</v>
      </c>
      <c r="T107" s="359">
        <f t="shared" si="153"/>
        <v>0</v>
      </c>
      <c r="U107" s="359">
        <f t="shared" si="154"/>
        <v>0</v>
      </c>
      <c r="V107" s="359">
        <f t="shared" si="155"/>
        <v>0</v>
      </c>
      <c r="W107" s="359">
        <f t="shared" si="156"/>
        <v>0</v>
      </c>
      <c r="X107" s="359">
        <f t="shared" si="157"/>
        <v>10.955</v>
      </c>
      <c r="Y107" s="359">
        <f t="shared" si="158"/>
        <v>0</v>
      </c>
      <c r="Z107" s="359">
        <f t="shared" si="159"/>
        <v>0</v>
      </c>
      <c r="AA107" s="359">
        <f t="shared" si="160"/>
        <v>0</v>
      </c>
      <c r="AB107" s="359">
        <f t="shared" si="161"/>
        <v>0</v>
      </c>
      <c r="AC107" s="359">
        <f t="shared" si="162"/>
        <v>0</v>
      </c>
      <c r="AD107" s="359">
        <f t="shared" si="163"/>
        <v>0</v>
      </c>
      <c r="AE107" s="359">
        <f t="shared" si="164"/>
        <v>0</v>
      </c>
      <c r="AF107" s="359">
        <f t="shared" si="165"/>
        <v>0</v>
      </c>
      <c r="AG107" s="359">
        <f t="shared" si="166"/>
        <v>0</v>
      </c>
      <c r="AH107" s="359">
        <f t="shared" si="167"/>
        <v>0</v>
      </c>
      <c r="AI107" s="359">
        <f t="shared" si="168"/>
        <v>0</v>
      </c>
      <c r="AJ107" s="359">
        <f t="shared" si="169"/>
        <v>0</v>
      </c>
      <c r="AK107" s="359">
        <f t="shared" si="170"/>
        <v>0</v>
      </c>
      <c r="AL107" s="359">
        <f t="shared" si="171"/>
        <v>0</v>
      </c>
      <c r="AM107" s="359">
        <f t="shared" si="172"/>
        <v>0</v>
      </c>
      <c r="AN107" s="359">
        <f t="shared" si="173"/>
        <v>0</v>
      </c>
      <c r="AO107" s="359">
        <f t="shared" si="174"/>
        <v>0</v>
      </c>
      <c r="AP107" s="359">
        <f t="shared" si="175"/>
        <v>0</v>
      </c>
      <c r="AQ107" s="359">
        <f t="shared" si="176"/>
        <v>0</v>
      </c>
      <c r="AR107" s="359">
        <f t="shared" si="177"/>
        <v>0</v>
      </c>
      <c r="AS107" s="359">
        <f t="shared" si="178"/>
        <v>0</v>
      </c>
      <c r="AT107" s="359">
        <f t="shared" si="136"/>
        <v>0</v>
      </c>
      <c r="AU107" s="359">
        <f t="shared" si="137"/>
        <v>0</v>
      </c>
      <c r="AV107" s="359">
        <f t="shared" si="138"/>
        <v>9.8000000000000004E-2</v>
      </c>
      <c r="AW107" s="76"/>
      <c r="AX107" s="211">
        <v>99</v>
      </c>
      <c r="AY107" s="260">
        <v>0</v>
      </c>
      <c r="AZ107" s="260">
        <v>0</v>
      </c>
      <c r="BA107" s="260">
        <v>0</v>
      </c>
      <c r="BB107" s="260">
        <v>0</v>
      </c>
      <c r="BC107" s="260">
        <v>0</v>
      </c>
      <c r="BD107" s="260">
        <v>0</v>
      </c>
      <c r="BE107" s="260">
        <v>0</v>
      </c>
      <c r="BF107" s="260">
        <v>0</v>
      </c>
      <c r="BG107" s="260">
        <v>0</v>
      </c>
      <c r="BH107" s="260">
        <v>0</v>
      </c>
      <c r="BI107" s="260">
        <v>0</v>
      </c>
      <c r="BJ107" s="260">
        <v>0</v>
      </c>
      <c r="BK107" s="260">
        <v>0</v>
      </c>
      <c r="BL107" s="260">
        <v>0</v>
      </c>
      <c r="BM107" s="260">
        <v>0</v>
      </c>
      <c r="BN107" s="260">
        <v>0</v>
      </c>
      <c r="BO107" s="260">
        <v>0</v>
      </c>
      <c r="BP107" s="260">
        <v>0</v>
      </c>
      <c r="BQ107" s="260">
        <v>0</v>
      </c>
      <c r="BR107" s="260">
        <v>10955</v>
      </c>
      <c r="BS107" s="260">
        <v>0</v>
      </c>
      <c r="BT107" s="260">
        <v>0</v>
      </c>
      <c r="BU107" s="260">
        <v>0</v>
      </c>
      <c r="BV107" s="260">
        <v>0</v>
      </c>
      <c r="BW107" s="260">
        <v>0</v>
      </c>
      <c r="BX107" s="260">
        <v>0</v>
      </c>
      <c r="BY107" s="260">
        <v>0</v>
      </c>
      <c r="BZ107" s="260">
        <v>0</v>
      </c>
      <c r="CA107" s="260">
        <v>0</v>
      </c>
      <c r="CB107" s="260">
        <v>0</v>
      </c>
      <c r="CC107" s="260">
        <v>0</v>
      </c>
      <c r="CD107" s="260">
        <v>0</v>
      </c>
      <c r="CE107" s="260">
        <v>0</v>
      </c>
      <c r="CF107" s="260">
        <v>0</v>
      </c>
      <c r="CG107" s="260">
        <v>0</v>
      </c>
      <c r="CH107" s="260">
        <v>0</v>
      </c>
      <c r="CI107" s="260">
        <v>0</v>
      </c>
      <c r="CJ107" s="260">
        <v>0</v>
      </c>
      <c r="CK107" s="260">
        <v>0</v>
      </c>
      <c r="CL107" s="260">
        <v>0</v>
      </c>
      <c r="CM107" s="260">
        <v>0</v>
      </c>
      <c r="CN107" s="42">
        <v>0</v>
      </c>
      <c r="CO107" s="42">
        <v>0</v>
      </c>
      <c r="CP107" s="42">
        <v>98</v>
      </c>
      <c r="CR107" s="13">
        <v>99</v>
      </c>
      <c r="CS107" s="13" t="str">
        <f t="shared" si="90"/>
        <v/>
      </c>
      <c r="CT107" s="13" t="str">
        <f t="shared" si="91"/>
        <v/>
      </c>
      <c r="CU107" s="13" t="str">
        <f t="shared" si="92"/>
        <v/>
      </c>
      <c r="CV107" s="13" t="str">
        <f t="shared" si="93"/>
        <v/>
      </c>
      <c r="CW107" s="13" t="str">
        <f t="shared" si="94"/>
        <v/>
      </c>
      <c r="CX107" s="13" t="str">
        <f t="shared" si="95"/>
        <v/>
      </c>
      <c r="CY107" s="13" t="str">
        <f t="shared" si="96"/>
        <v/>
      </c>
      <c r="CZ107" s="13" t="str">
        <f t="shared" si="97"/>
        <v/>
      </c>
      <c r="DA107" s="13" t="str">
        <f t="shared" si="98"/>
        <v/>
      </c>
      <c r="DB107" s="13" t="str">
        <f t="shared" si="99"/>
        <v/>
      </c>
      <c r="DC107" s="13" t="str">
        <f t="shared" si="100"/>
        <v/>
      </c>
      <c r="DD107" s="13" t="str">
        <f t="shared" si="101"/>
        <v/>
      </c>
      <c r="DE107" s="13" t="str">
        <f t="shared" si="102"/>
        <v/>
      </c>
      <c r="DF107" s="13" t="str">
        <f t="shared" si="103"/>
        <v/>
      </c>
      <c r="DG107" s="13" t="str">
        <f t="shared" si="104"/>
        <v/>
      </c>
      <c r="DH107" s="13" t="str">
        <f t="shared" si="105"/>
        <v/>
      </c>
      <c r="DI107" s="13" t="str">
        <f t="shared" si="106"/>
        <v/>
      </c>
      <c r="DJ107" s="13" t="str">
        <f t="shared" si="107"/>
        <v/>
      </c>
      <c r="DK107" s="13" t="str">
        <f t="shared" si="108"/>
        <v/>
      </c>
      <c r="DL107" s="13" t="str">
        <f t="shared" si="109"/>
        <v>Lax</v>
      </c>
      <c r="DM107" s="13" t="str">
        <f t="shared" si="110"/>
        <v/>
      </c>
      <c r="DN107" s="13" t="str">
        <f t="shared" si="111"/>
        <v/>
      </c>
      <c r="DO107" s="13" t="str">
        <f t="shared" si="112"/>
        <v/>
      </c>
      <c r="DP107" s="13" t="str">
        <f t="shared" si="113"/>
        <v/>
      </c>
      <c r="DQ107" s="13" t="str">
        <f t="shared" si="114"/>
        <v/>
      </c>
      <c r="DR107" s="13" t="str">
        <f t="shared" si="115"/>
        <v/>
      </c>
      <c r="DS107" s="13" t="str">
        <f t="shared" si="116"/>
        <v/>
      </c>
      <c r="DT107" s="13" t="str">
        <f t="shared" si="117"/>
        <v/>
      </c>
      <c r="DU107" s="13" t="str">
        <f t="shared" si="118"/>
        <v/>
      </c>
      <c r="DV107" s="13" t="str">
        <f t="shared" si="119"/>
        <v/>
      </c>
      <c r="DW107" s="13" t="str">
        <f t="shared" si="120"/>
        <v/>
      </c>
      <c r="DX107" s="13" t="str">
        <f t="shared" si="121"/>
        <v/>
      </c>
      <c r="DY107" s="13" t="str">
        <f t="shared" si="122"/>
        <v/>
      </c>
      <c r="DZ107" s="13" t="str">
        <f t="shared" si="123"/>
        <v/>
      </c>
      <c r="EA107" s="13" t="str">
        <f t="shared" si="124"/>
        <v/>
      </c>
      <c r="EB107" s="13" t="str">
        <f t="shared" si="125"/>
        <v/>
      </c>
      <c r="EC107" s="13" t="str">
        <f t="shared" si="126"/>
        <v/>
      </c>
      <c r="ED107" s="13" t="str">
        <f t="shared" si="127"/>
        <v/>
      </c>
      <c r="EE107" s="13" t="str">
        <f t="shared" si="128"/>
        <v/>
      </c>
      <c r="EF107" s="13" t="str">
        <f t="shared" si="129"/>
        <v/>
      </c>
      <c r="EG107" s="13" t="str">
        <f t="shared" si="130"/>
        <v/>
      </c>
      <c r="EH107" s="13" t="str">
        <f t="shared" si="131"/>
        <v/>
      </c>
      <c r="EI107" s="13" t="str">
        <f t="shared" si="132"/>
        <v/>
      </c>
      <c r="EJ107" s="13" t="str">
        <f t="shared" si="133"/>
        <v>oring</v>
      </c>
      <c r="EK107" s="13"/>
      <c r="EL107" s="82" t="str">
        <f t="shared" si="135"/>
        <v>Laxoring</v>
      </c>
    </row>
    <row r="108" spans="1:142" x14ac:dyDescent="0.25">
      <c r="A108" s="267" t="s">
        <v>626</v>
      </c>
      <c r="B108" s="267" t="s">
        <v>530</v>
      </c>
      <c r="C108" s="301" t="s">
        <v>615</v>
      </c>
      <c r="D108" s="211">
        <v>100</v>
      </c>
      <c r="E108" s="359">
        <f t="shared" si="134"/>
        <v>0</v>
      </c>
      <c r="F108" s="359">
        <f t="shared" si="139"/>
        <v>0</v>
      </c>
      <c r="G108" s="359">
        <f t="shared" si="140"/>
        <v>0</v>
      </c>
      <c r="H108" s="359">
        <f t="shared" si="141"/>
        <v>0</v>
      </c>
      <c r="I108" s="359">
        <f t="shared" si="142"/>
        <v>0</v>
      </c>
      <c r="J108" s="359">
        <f t="shared" si="143"/>
        <v>0</v>
      </c>
      <c r="K108" s="359">
        <f t="shared" si="144"/>
        <v>0</v>
      </c>
      <c r="L108" s="359">
        <f t="shared" si="145"/>
        <v>0</v>
      </c>
      <c r="M108" s="359">
        <f t="shared" si="146"/>
        <v>0</v>
      </c>
      <c r="N108" s="359">
        <f t="shared" si="147"/>
        <v>0</v>
      </c>
      <c r="O108" s="359">
        <f t="shared" si="148"/>
        <v>0</v>
      </c>
      <c r="P108" s="359">
        <f t="shared" si="149"/>
        <v>0</v>
      </c>
      <c r="Q108" s="359">
        <f t="shared" si="150"/>
        <v>0</v>
      </c>
      <c r="R108" s="359">
        <f t="shared" si="151"/>
        <v>0</v>
      </c>
      <c r="S108" s="359">
        <f t="shared" si="152"/>
        <v>0</v>
      </c>
      <c r="T108" s="359">
        <f t="shared" si="153"/>
        <v>0</v>
      </c>
      <c r="U108" s="359">
        <f t="shared" si="154"/>
        <v>0</v>
      </c>
      <c r="V108" s="359">
        <f t="shared" si="155"/>
        <v>0</v>
      </c>
      <c r="W108" s="359">
        <f t="shared" si="156"/>
        <v>0</v>
      </c>
      <c r="X108" s="359">
        <f t="shared" si="157"/>
        <v>0</v>
      </c>
      <c r="Y108" s="359">
        <f t="shared" si="158"/>
        <v>0</v>
      </c>
      <c r="Z108" s="359">
        <f t="shared" si="159"/>
        <v>0</v>
      </c>
      <c r="AA108" s="359">
        <f t="shared" si="160"/>
        <v>0</v>
      </c>
      <c r="AB108" s="359">
        <f t="shared" si="161"/>
        <v>0</v>
      </c>
      <c r="AC108" s="359">
        <f t="shared" si="162"/>
        <v>0</v>
      </c>
      <c r="AD108" s="359">
        <f t="shared" si="163"/>
        <v>0</v>
      </c>
      <c r="AE108" s="359">
        <f t="shared" si="164"/>
        <v>0</v>
      </c>
      <c r="AF108" s="359">
        <f t="shared" si="165"/>
        <v>0.16700000000000001</v>
      </c>
      <c r="AG108" s="359">
        <f t="shared" si="166"/>
        <v>0</v>
      </c>
      <c r="AH108" s="359">
        <f t="shared" si="167"/>
        <v>0</v>
      </c>
      <c r="AI108" s="359">
        <f t="shared" si="168"/>
        <v>0</v>
      </c>
      <c r="AJ108" s="359">
        <f t="shared" si="169"/>
        <v>0</v>
      </c>
      <c r="AK108" s="359">
        <f t="shared" si="170"/>
        <v>0</v>
      </c>
      <c r="AL108" s="359">
        <f t="shared" si="171"/>
        <v>0</v>
      </c>
      <c r="AM108" s="359">
        <f t="shared" si="172"/>
        <v>0</v>
      </c>
      <c r="AN108" s="359">
        <f t="shared" si="173"/>
        <v>0</v>
      </c>
      <c r="AO108" s="359">
        <f t="shared" si="174"/>
        <v>0</v>
      </c>
      <c r="AP108" s="359">
        <f t="shared" si="175"/>
        <v>0</v>
      </c>
      <c r="AQ108" s="359">
        <f t="shared" si="176"/>
        <v>0</v>
      </c>
      <c r="AR108" s="359">
        <f t="shared" si="177"/>
        <v>31.911999999999999</v>
      </c>
      <c r="AS108" s="359">
        <f t="shared" si="178"/>
        <v>0.9657</v>
      </c>
      <c r="AT108" s="359">
        <f t="shared" si="136"/>
        <v>0</v>
      </c>
      <c r="AU108" s="359">
        <f t="shared" si="137"/>
        <v>0</v>
      </c>
      <c r="AV108" s="359">
        <f t="shared" si="138"/>
        <v>0</v>
      </c>
      <c r="AW108" s="76"/>
      <c r="AX108" s="211">
        <v>100</v>
      </c>
      <c r="AY108" s="260">
        <v>0</v>
      </c>
      <c r="AZ108" s="260">
        <v>0</v>
      </c>
      <c r="BA108" s="260">
        <v>0</v>
      </c>
      <c r="BB108" s="260">
        <v>0</v>
      </c>
      <c r="BC108" s="260">
        <v>0</v>
      </c>
      <c r="BD108" s="260">
        <v>0</v>
      </c>
      <c r="BE108" s="260">
        <v>0</v>
      </c>
      <c r="BF108" s="260">
        <v>0</v>
      </c>
      <c r="BG108" s="260">
        <v>0</v>
      </c>
      <c r="BH108" s="260">
        <v>0</v>
      </c>
      <c r="BI108" s="260">
        <v>0</v>
      </c>
      <c r="BJ108" s="260">
        <v>0</v>
      </c>
      <c r="BK108" s="260">
        <v>0</v>
      </c>
      <c r="BL108" s="260">
        <v>0</v>
      </c>
      <c r="BM108" s="260">
        <v>0</v>
      </c>
      <c r="BN108" s="260">
        <v>0</v>
      </c>
      <c r="BO108" s="260">
        <v>0</v>
      </c>
      <c r="BP108" s="260">
        <v>0</v>
      </c>
      <c r="BQ108" s="260">
        <v>0</v>
      </c>
      <c r="BR108" s="260">
        <v>0</v>
      </c>
      <c r="BS108" s="260">
        <v>0</v>
      </c>
      <c r="BT108" s="260">
        <v>0</v>
      </c>
      <c r="BU108" s="260">
        <v>0</v>
      </c>
      <c r="BV108" s="260">
        <v>0</v>
      </c>
      <c r="BW108" s="260">
        <v>0</v>
      </c>
      <c r="BX108" s="260">
        <v>0</v>
      </c>
      <c r="BY108" s="260">
        <v>0</v>
      </c>
      <c r="BZ108" s="260">
        <v>167</v>
      </c>
      <c r="CA108" s="260">
        <v>0</v>
      </c>
      <c r="CB108" s="260">
        <v>0</v>
      </c>
      <c r="CC108" s="260">
        <v>0</v>
      </c>
      <c r="CD108" s="260">
        <v>0</v>
      </c>
      <c r="CE108" s="260">
        <v>0</v>
      </c>
      <c r="CF108" s="260">
        <v>0</v>
      </c>
      <c r="CG108" s="260">
        <v>0</v>
      </c>
      <c r="CH108" s="260">
        <v>0</v>
      </c>
      <c r="CI108" s="260">
        <v>0</v>
      </c>
      <c r="CJ108" s="260">
        <v>0</v>
      </c>
      <c r="CK108" s="260">
        <v>0</v>
      </c>
      <c r="CL108" s="260">
        <v>31912</v>
      </c>
      <c r="CM108" s="260">
        <v>965.7</v>
      </c>
      <c r="CN108" s="42">
        <v>0</v>
      </c>
      <c r="CO108" s="42">
        <v>0</v>
      </c>
      <c r="CP108" s="42">
        <v>0</v>
      </c>
      <c r="CR108" s="13">
        <v>100</v>
      </c>
      <c r="CS108" s="13" t="str">
        <f t="shared" si="90"/>
        <v/>
      </c>
      <c r="CT108" s="13" t="str">
        <f t="shared" si="91"/>
        <v/>
      </c>
      <c r="CU108" s="13" t="str">
        <f t="shared" si="92"/>
        <v/>
      </c>
      <c r="CV108" s="13" t="str">
        <f t="shared" si="93"/>
        <v/>
      </c>
      <c r="CW108" s="13" t="str">
        <f t="shared" si="94"/>
        <v/>
      </c>
      <c r="CX108" s="13" t="str">
        <f t="shared" si="95"/>
        <v/>
      </c>
      <c r="CY108" s="13" t="str">
        <f t="shared" si="96"/>
        <v/>
      </c>
      <c r="CZ108" s="13" t="str">
        <f t="shared" si="97"/>
        <v/>
      </c>
      <c r="DA108" s="13" t="str">
        <f t="shared" si="98"/>
        <v/>
      </c>
      <c r="DB108" s="13" t="str">
        <f t="shared" si="99"/>
        <v/>
      </c>
      <c r="DC108" s="13" t="str">
        <f t="shared" si="100"/>
        <v/>
      </c>
      <c r="DD108" s="13" t="str">
        <f t="shared" si="101"/>
        <v/>
      </c>
      <c r="DE108" s="13" t="str">
        <f t="shared" si="102"/>
        <v/>
      </c>
      <c r="DF108" s="13" t="str">
        <f t="shared" si="103"/>
        <v/>
      </c>
      <c r="DG108" s="13" t="str">
        <f t="shared" si="104"/>
        <v/>
      </c>
      <c r="DH108" s="13" t="str">
        <f t="shared" si="105"/>
        <v/>
      </c>
      <c r="DI108" s="13" t="str">
        <f t="shared" si="106"/>
        <v/>
      </c>
      <c r="DJ108" s="13" t="str">
        <f t="shared" si="107"/>
        <v/>
      </c>
      <c r="DK108" s="13" t="str">
        <f t="shared" si="108"/>
        <v/>
      </c>
      <c r="DL108" s="13" t="str">
        <f t="shared" si="109"/>
        <v/>
      </c>
      <c r="DM108" s="13" t="str">
        <f t="shared" si="110"/>
        <v/>
      </c>
      <c r="DN108" s="13" t="str">
        <f t="shared" si="111"/>
        <v/>
      </c>
      <c r="DO108" s="13" t="str">
        <f t="shared" si="112"/>
        <v/>
      </c>
      <c r="DP108" s="13" t="str">
        <f t="shared" si="113"/>
        <v/>
      </c>
      <c r="DQ108" s="13" t="str">
        <f t="shared" si="114"/>
        <v/>
      </c>
      <c r="DR108" s="13" t="str">
        <f t="shared" si="115"/>
        <v/>
      </c>
      <c r="DS108" s="13" t="str">
        <f t="shared" si="116"/>
        <v/>
      </c>
      <c r="DT108" s="13" t="str">
        <f t="shared" si="117"/>
        <v>Rodspotta</v>
      </c>
      <c r="DU108" s="13" t="str">
        <f t="shared" si="118"/>
        <v/>
      </c>
      <c r="DV108" s="13" t="str">
        <f t="shared" si="119"/>
        <v/>
      </c>
      <c r="DW108" s="13" t="str">
        <f t="shared" si="120"/>
        <v/>
      </c>
      <c r="DX108" s="13" t="str">
        <f t="shared" si="121"/>
        <v/>
      </c>
      <c r="DY108" s="13" t="str">
        <f t="shared" si="122"/>
        <v/>
      </c>
      <c r="DZ108" s="13" t="str">
        <f t="shared" si="123"/>
        <v/>
      </c>
      <c r="EA108" s="13" t="str">
        <f t="shared" si="124"/>
        <v/>
      </c>
      <c r="EB108" s="13" t="str">
        <f t="shared" si="125"/>
        <v/>
      </c>
      <c r="EC108" s="13" t="str">
        <f t="shared" si="126"/>
        <v/>
      </c>
      <c r="ED108" s="13" t="str">
        <f t="shared" si="127"/>
        <v/>
      </c>
      <c r="EE108" s="13" t="str">
        <f t="shared" si="128"/>
        <v/>
      </c>
      <c r="EF108" s="13" t="str">
        <f t="shared" si="129"/>
        <v>Torsk</v>
      </c>
      <c r="EG108" s="13" t="str">
        <f t="shared" si="130"/>
        <v>Vitling</v>
      </c>
      <c r="EH108" s="13" t="str">
        <f t="shared" si="131"/>
        <v/>
      </c>
      <c r="EI108" s="13" t="str">
        <f t="shared" si="132"/>
        <v/>
      </c>
      <c r="EJ108" s="13" t="str">
        <f t="shared" si="133"/>
        <v/>
      </c>
      <c r="EK108" s="13"/>
      <c r="EL108" s="82" t="str">
        <f t="shared" si="135"/>
        <v>RodspottaTorskVitling</v>
      </c>
    </row>
    <row r="109" spans="1:142" x14ac:dyDescent="0.25">
      <c r="A109" s="267" t="s">
        <v>626</v>
      </c>
      <c r="B109" s="267" t="s">
        <v>509</v>
      </c>
      <c r="C109" s="301" t="s">
        <v>553</v>
      </c>
      <c r="D109" s="211">
        <v>101</v>
      </c>
      <c r="E109" s="359">
        <f t="shared" si="134"/>
        <v>0</v>
      </c>
      <c r="F109" s="359">
        <f t="shared" si="139"/>
        <v>0</v>
      </c>
      <c r="G109" s="359">
        <f t="shared" si="140"/>
        <v>0</v>
      </c>
      <c r="H109" s="359">
        <f t="shared" si="141"/>
        <v>0</v>
      </c>
      <c r="I109" s="359">
        <f t="shared" si="142"/>
        <v>0</v>
      </c>
      <c r="J109" s="359">
        <f t="shared" si="143"/>
        <v>0</v>
      </c>
      <c r="K109" s="359">
        <f t="shared" si="144"/>
        <v>0</v>
      </c>
      <c r="L109" s="359">
        <f t="shared" si="145"/>
        <v>0</v>
      </c>
      <c r="M109" s="359">
        <f t="shared" si="146"/>
        <v>0</v>
      </c>
      <c r="N109" s="359">
        <f t="shared" si="147"/>
        <v>0</v>
      </c>
      <c r="O109" s="359">
        <f t="shared" si="148"/>
        <v>0</v>
      </c>
      <c r="P109" s="359">
        <f t="shared" si="149"/>
        <v>0</v>
      </c>
      <c r="Q109" s="359">
        <f t="shared" si="150"/>
        <v>0</v>
      </c>
      <c r="R109" s="359">
        <f t="shared" si="151"/>
        <v>0</v>
      </c>
      <c r="S109" s="359">
        <f t="shared" si="152"/>
        <v>0</v>
      </c>
      <c r="T109" s="359">
        <f t="shared" si="153"/>
        <v>0</v>
      </c>
      <c r="U109" s="359">
        <f t="shared" si="154"/>
        <v>0</v>
      </c>
      <c r="V109" s="359">
        <f t="shared" si="155"/>
        <v>0</v>
      </c>
      <c r="W109" s="359">
        <f t="shared" si="156"/>
        <v>0</v>
      </c>
      <c r="X109" s="359">
        <f t="shared" si="157"/>
        <v>31.9695</v>
      </c>
      <c r="Y109" s="359">
        <f t="shared" si="158"/>
        <v>0</v>
      </c>
      <c r="Z109" s="359">
        <f t="shared" si="159"/>
        <v>0</v>
      </c>
      <c r="AA109" s="359">
        <f t="shared" si="160"/>
        <v>0</v>
      </c>
      <c r="AB109" s="359">
        <f t="shared" si="161"/>
        <v>0</v>
      </c>
      <c r="AC109" s="359">
        <f t="shared" si="162"/>
        <v>0</v>
      </c>
      <c r="AD109" s="359">
        <f t="shared" si="163"/>
        <v>0</v>
      </c>
      <c r="AE109" s="359">
        <f t="shared" si="164"/>
        <v>0</v>
      </c>
      <c r="AF109" s="359">
        <f t="shared" si="165"/>
        <v>0</v>
      </c>
      <c r="AG109" s="359">
        <f t="shared" si="166"/>
        <v>0</v>
      </c>
      <c r="AH109" s="359">
        <f t="shared" si="167"/>
        <v>0</v>
      </c>
      <c r="AI109" s="359">
        <f t="shared" si="168"/>
        <v>0</v>
      </c>
      <c r="AJ109" s="359">
        <f t="shared" si="169"/>
        <v>0</v>
      </c>
      <c r="AK109" s="359">
        <f t="shared" si="170"/>
        <v>0</v>
      </c>
      <c r="AL109" s="359">
        <f t="shared" si="171"/>
        <v>0</v>
      </c>
      <c r="AM109" s="359">
        <f t="shared" si="172"/>
        <v>0</v>
      </c>
      <c r="AN109" s="359">
        <f t="shared" si="173"/>
        <v>0</v>
      </c>
      <c r="AO109" s="359">
        <f t="shared" si="174"/>
        <v>0</v>
      </c>
      <c r="AP109" s="359">
        <f t="shared" si="175"/>
        <v>0</v>
      </c>
      <c r="AQ109" s="359">
        <f t="shared" si="176"/>
        <v>0</v>
      </c>
      <c r="AR109" s="359">
        <f t="shared" si="177"/>
        <v>1.01E-2</v>
      </c>
      <c r="AS109" s="359">
        <f t="shared" si="178"/>
        <v>0</v>
      </c>
      <c r="AT109" s="359">
        <f t="shared" si="136"/>
        <v>0</v>
      </c>
      <c r="AU109" s="359">
        <f t="shared" si="137"/>
        <v>0</v>
      </c>
      <c r="AV109" s="359">
        <f t="shared" si="138"/>
        <v>9.9199999999999997E-2</v>
      </c>
      <c r="AW109" s="76"/>
      <c r="AX109" s="211">
        <v>101</v>
      </c>
      <c r="AY109" s="260">
        <v>0</v>
      </c>
      <c r="AZ109" s="260">
        <v>0</v>
      </c>
      <c r="BA109" s="260">
        <v>0</v>
      </c>
      <c r="BB109" s="260">
        <v>0</v>
      </c>
      <c r="BC109" s="260">
        <v>0</v>
      </c>
      <c r="BD109" s="260">
        <v>0</v>
      </c>
      <c r="BE109" s="260">
        <v>0</v>
      </c>
      <c r="BF109" s="260">
        <v>0</v>
      </c>
      <c r="BG109" s="260">
        <v>0</v>
      </c>
      <c r="BH109" s="260">
        <v>0</v>
      </c>
      <c r="BI109" s="260">
        <v>0</v>
      </c>
      <c r="BJ109" s="260">
        <v>0</v>
      </c>
      <c r="BK109" s="260">
        <v>0</v>
      </c>
      <c r="BL109" s="260">
        <v>0</v>
      </c>
      <c r="BM109" s="260">
        <v>0</v>
      </c>
      <c r="BN109" s="260">
        <v>0</v>
      </c>
      <c r="BO109" s="260">
        <v>0</v>
      </c>
      <c r="BP109" s="260">
        <v>0</v>
      </c>
      <c r="BQ109" s="260">
        <v>0</v>
      </c>
      <c r="BR109" s="260">
        <v>31969.5</v>
      </c>
      <c r="BS109" s="260">
        <v>0</v>
      </c>
      <c r="BT109" s="260">
        <v>0</v>
      </c>
      <c r="BU109" s="260">
        <v>0</v>
      </c>
      <c r="BV109" s="260">
        <v>0</v>
      </c>
      <c r="BW109" s="260">
        <v>0</v>
      </c>
      <c r="BX109" s="260">
        <v>0</v>
      </c>
      <c r="BY109" s="260">
        <v>0</v>
      </c>
      <c r="BZ109" s="260">
        <v>0</v>
      </c>
      <c r="CA109" s="260">
        <v>0</v>
      </c>
      <c r="CB109" s="260">
        <v>0</v>
      </c>
      <c r="CC109" s="260">
        <v>0</v>
      </c>
      <c r="CD109" s="260">
        <v>0</v>
      </c>
      <c r="CE109" s="260">
        <v>0</v>
      </c>
      <c r="CF109" s="260">
        <v>0</v>
      </c>
      <c r="CG109" s="260">
        <v>0</v>
      </c>
      <c r="CH109" s="260">
        <v>0</v>
      </c>
      <c r="CI109" s="260">
        <v>0</v>
      </c>
      <c r="CJ109" s="260">
        <v>0</v>
      </c>
      <c r="CK109" s="260">
        <v>0</v>
      </c>
      <c r="CL109" s="260">
        <v>10.1</v>
      </c>
      <c r="CM109" s="260">
        <v>0</v>
      </c>
      <c r="CN109" s="42">
        <v>0</v>
      </c>
      <c r="CO109" s="42">
        <v>0</v>
      </c>
      <c r="CP109" s="42">
        <v>99.2</v>
      </c>
      <c r="CR109" s="13">
        <v>101</v>
      </c>
      <c r="CS109" s="13" t="str">
        <f t="shared" si="90"/>
        <v/>
      </c>
      <c r="CT109" s="13" t="str">
        <f t="shared" si="91"/>
        <v/>
      </c>
      <c r="CU109" s="13" t="str">
        <f t="shared" si="92"/>
        <v/>
      </c>
      <c r="CV109" s="13" t="str">
        <f t="shared" si="93"/>
        <v/>
      </c>
      <c r="CW109" s="13" t="str">
        <f t="shared" si="94"/>
        <v/>
      </c>
      <c r="CX109" s="13" t="str">
        <f t="shared" si="95"/>
        <v/>
      </c>
      <c r="CY109" s="13" t="str">
        <f t="shared" si="96"/>
        <v/>
      </c>
      <c r="CZ109" s="13" t="str">
        <f t="shared" si="97"/>
        <v/>
      </c>
      <c r="DA109" s="13" t="str">
        <f t="shared" si="98"/>
        <v/>
      </c>
      <c r="DB109" s="13" t="str">
        <f t="shared" si="99"/>
        <v/>
      </c>
      <c r="DC109" s="13" t="str">
        <f t="shared" si="100"/>
        <v/>
      </c>
      <c r="DD109" s="13" t="str">
        <f t="shared" si="101"/>
        <v/>
      </c>
      <c r="DE109" s="13" t="str">
        <f t="shared" si="102"/>
        <v/>
      </c>
      <c r="DF109" s="13" t="str">
        <f t="shared" si="103"/>
        <v/>
      </c>
      <c r="DG109" s="13" t="str">
        <f t="shared" si="104"/>
        <v/>
      </c>
      <c r="DH109" s="13" t="str">
        <f t="shared" si="105"/>
        <v/>
      </c>
      <c r="DI109" s="13" t="str">
        <f t="shared" si="106"/>
        <v/>
      </c>
      <c r="DJ109" s="13" t="str">
        <f t="shared" si="107"/>
        <v/>
      </c>
      <c r="DK109" s="13" t="str">
        <f t="shared" si="108"/>
        <v/>
      </c>
      <c r="DL109" s="13" t="str">
        <f t="shared" si="109"/>
        <v>Lax</v>
      </c>
      <c r="DM109" s="13" t="str">
        <f t="shared" si="110"/>
        <v/>
      </c>
      <c r="DN109" s="13" t="str">
        <f t="shared" si="111"/>
        <v/>
      </c>
      <c r="DO109" s="13" t="str">
        <f t="shared" si="112"/>
        <v/>
      </c>
      <c r="DP109" s="13" t="str">
        <f t="shared" si="113"/>
        <v/>
      </c>
      <c r="DQ109" s="13" t="str">
        <f t="shared" si="114"/>
        <v/>
      </c>
      <c r="DR109" s="13" t="str">
        <f t="shared" si="115"/>
        <v/>
      </c>
      <c r="DS109" s="13" t="str">
        <f t="shared" si="116"/>
        <v/>
      </c>
      <c r="DT109" s="13" t="str">
        <f t="shared" si="117"/>
        <v/>
      </c>
      <c r="DU109" s="13" t="str">
        <f t="shared" si="118"/>
        <v/>
      </c>
      <c r="DV109" s="13" t="str">
        <f t="shared" si="119"/>
        <v/>
      </c>
      <c r="DW109" s="13" t="str">
        <f t="shared" si="120"/>
        <v/>
      </c>
      <c r="DX109" s="13" t="str">
        <f t="shared" si="121"/>
        <v/>
      </c>
      <c r="DY109" s="13" t="str">
        <f t="shared" si="122"/>
        <v/>
      </c>
      <c r="DZ109" s="13" t="str">
        <f t="shared" si="123"/>
        <v/>
      </c>
      <c r="EA109" s="13" t="str">
        <f t="shared" si="124"/>
        <v/>
      </c>
      <c r="EB109" s="13" t="str">
        <f t="shared" si="125"/>
        <v/>
      </c>
      <c r="EC109" s="13" t="str">
        <f t="shared" si="126"/>
        <v/>
      </c>
      <c r="ED109" s="13" t="str">
        <f t="shared" si="127"/>
        <v/>
      </c>
      <c r="EE109" s="13" t="str">
        <f t="shared" si="128"/>
        <v/>
      </c>
      <c r="EF109" s="13" t="str">
        <f t="shared" si="129"/>
        <v>Torsk</v>
      </c>
      <c r="EG109" s="13" t="str">
        <f t="shared" si="130"/>
        <v/>
      </c>
      <c r="EH109" s="13" t="str">
        <f t="shared" si="131"/>
        <v/>
      </c>
      <c r="EI109" s="13" t="str">
        <f t="shared" si="132"/>
        <v/>
      </c>
      <c r="EJ109" s="13" t="str">
        <f t="shared" si="133"/>
        <v>oring</v>
      </c>
      <c r="EK109" s="13"/>
      <c r="EL109" s="82" t="str">
        <f t="shared" si="135"/>
        <v>LaxTorskoring</v>
      </c>
    </row>
    <row r="110" spans="1:142" x14ac:dyDescent="0.25">
      <c r="A110" s="267" t="s">
        <v>626</v>
      </c>
      <c r="B110" s="267" t="s">
        <v>524</v>
      </c>
      <c r="C110" s="301" t="s">
        <v>553</v>
      </c>
      <c r="D110" s="211">
        <v>102</v>
      </c>
      <c r="E110" s="359">
        <f t="shared" si="134"/>
        <v>0</v>
      </c>
      <c r="F110" s="359">
        <f t="shared" si="139"/>
        <v>0</v>
      </c>
      <c r="G110" s="359">
        <f t="shared" si="140"/>
        <v>0</v>
      </c>
      <c r="H110" s="359">
        <f t="shared" si="141"/>
        <v>0</v>
      </c>
      <c r="I110" s="359">
        <f t="shared" si="142"/>
        <v>0</v>
      </c>
      <c r="J110" s="359">
        <f t="shared" si="143"/>
        <v>0</v>
      </c>
      <c r="K110" s="359">
        <f t="shared" si="144"/>
        <v>0</v>
      </c>
      <c r="L110" s="359">
        <f t="shared" si="145"/>
        <v>0</v>
      </c>
      <c r="M110" s="359">
        <f t="shared" si="146"/>
        <v>0</v>
      </c>
      <c r="N110" s="359">
        <f t="shared" si="147"/>
        <v>0</v>
      </c>
      <c r="O110" s="359">
        <f t="shared" si="148"/>
        <v>0</v>
      </c>
      <c r="P110" s="359">
        <f t="shared" si="149"/>
        <v>0</v>
      </c>
      <c r="Q110" s="359">
        <f t="shared" si="150"/>
        <v>0</v>
      </c>
      <c r="R110" s="359">
        <f t="shared" si="151"/>
        <v>0</v>
      </c>
      <c r="S110" s="359">
        <f t="shared" si="152"/>
        <v>0</v>
      </c>
      <c r="T110" s="359">
        <f t="shared" si="153"/>
        <v>0</v>
      </c>
      <c r="U110" s="359">
        <f t="shared" si="154"/>
        <v>0</v>
      </c>
      <c r="V110" s="359">
        <f t="shared" si="155"/>
        <v>0</v>
      </c>
      <c r="W110" s="359">
        <f t="shared" si="156"/>
        <v>0</v>
      </c>
      <c r="X110" s="359">
        <f t="shared" si="157"/>
        <v>0</v>
      </c>
      <c r="Y110" s="359">
        <f t="shared" si="158"/>
        <v>0</v>
      </c>
      <c r="Z110" s="359">
        <f t="shared" si="159"/>
        <v>0</v>
      </c>
      <c r="AA110" s="359">
        <f t="shared" si="160"/>
        <v>0</v>
      </c>
      <c r="AB110" s="359">
        <f t="shared" si="161"/>
        <v>0</v>
      </c>
      <c r="AC110" s="359">
        <f t="shared" si="162"/>
        <v>0</v>
      </c>
      <c r="AD110" s="359">
        <f t="shared" si="163"/>
        <v>0</v>
      </c>
      <c r="AE110" s="359">
        <f t="shared" si="164"/>
        <v>0</v>
      </c>
      <c r="AF110" s="359">
        <f t="shared" si="165"/>
        <v>0</v>
      </c>
      <c r="AG110" s="359">
        <f t="shared" si="166"/>
        <v>0</v>
      </c>
      <c r="AH110" s="359">
        <f t="shared" si="167"/>
        <v>0</v>
      </c>
      <c r="AI110" s="359">
        <f t="shared" si="168"/>
        <v>0</v>
      </c>
      <c r="AJ110" s="359">
        <f t="shared" si="169"/>
        <v>0</v>
      </c>
      <c r="AK110" s="359">
        <f t="shared" si="170"/>
        <v>0</v>
      </c>
      <c r="AL110" s="359">
        <f t="shared" si="171"/>
        <v>0</v>
      </c>
      <c r="AM110" s="359">
        <f t="shared" si="172"/>
        <v>0</v>
      </c>
      <c r="AN110" s="359">
        <f t="shared" si="173"/>
        <v>0</v>
      </c>
      <c r="AO110" s="359">
        <f t="shared" si="174"/>
        <v>0</v>
      </c>
      <c r="AP110" s="359">
        <f t="shared" si="175"/>
        <v>0</v>
      </c>
      <c r="AQ110" s="359">
        <f t="shared" si="176"/>
        <v>0</v>
      </c>
      <c r="AR110" s="359">
        <f t="shared" si="177"/>
        <v>3.698</v>
      </c>
      <c r="AS110" s="359">
        <f t="shared" si="178"/>
        <v>0</v>
      </c>
      <c r="AT110" s="359">
        <f t="shared" si="136"/>
        <v>0</v>
      </c>
      <c r="AU110" s="359">
        <f t="shared" si="137"/>
        <v>0</v>
      </c>
      <c r="AV110" s="359">
        <f t="shared" si="138"/>
        <v>0</v>
      </c>
      <c r="AW110" s="76"/>
      <c r="AX110" s="211">
        <v>102</v>
      </c>
      <c r="AY110" s="260">
        <v>0</v>
      </c>
      <c r="AZ110" s="260">
        <v>0</v>
      </c>
      <c r="BA110" s="260">
        <v>0</v>
      </c>
      <c r="BB110" s="260">
        <v>0</v>
      </c>
      <c r="BC110" s="260">
        <v>0</v>
      </c>
      <c r="BD110" s="260">
        <v>0</v>
      </c>
      <c r="BE110" s="260">
        <v>0</v>
      </c>
      <c r="BF110" s="260">
        <v>0</v>
      </c>
      <c r="BG110" s="260">
        <v>0</v>
      </c>
      <c r="BH110" s="260">
        <v>0</v>
      </c>
      <c r="BI110" s="260">
        <v>0</v>
      </c>
      <c r="BJ110" s="260">
        <v>0</v>
      </c>
      <c r="BK110" s="260">
        <v>0</v>
      </c>
      <c r="BL110" s="260">
        <v>0</v>
      </c>
      <c r="BM110" s="260">
        <v>0</v>
      </c>
      <c r="BN110" s="260">
        <v>0</v>
      </c>
      <c r="BO110" s="260">
        <v>0</v>
      </c>
      <c r="BP110" s="260">
        <v>0</v>
      </c>
      <c r="BQ110" s="260">
        <v>0</v>
      </c>
      <c r="BR110" s="260">
        <v>0</v>
      </c>
      <c r="BS110" s="260">
        <v>0</v>
      </c>
      <c r="BT110" s="260">
        <v>0</v>
      </c>
      <c r="BU110" s="260">
        <v>0</v>
      </c>
      <c r="BV110" s="260">
        <v>0</v>
      </c>
      <c r="BW110" s="260">
        <v>0</v>
      </c>
      <c r="BX110" s="260">
        <v>0</v>
      </c>
      <c r="BY110" s="260">
        <v>0</v>
      </c>
      <c r="BZ110" s="260">
        <v>0</v>
      </c>
      <c r="CA110" s="260">
        <v>0</v>
      </c>
      <c r="CB110" s="260">
        <v>0</v>
      </c>
      <c r="CC110" s="260">
        <v>0</v>
      </c>
      <c r="CD110" s="260">
        <v>0</v>
      </c>
      <c r="CE110" s="260">
        <v>0</v>
      </c>
      <c r="CF110" s="260">
        <v>0</v>
      </c>
      <c r="CG110" s="260">
        <v>0</v>
      </c>
      <c r="CH110" s="260">
        <v>0</v>
      </c>
      <c r="CI110" s="260">
        <v>0</v>
      </c>
      <c r="CJ110" s="260">
        <v>0</v>
      </c>
      <c r="CK110" s="260">
        <v>0</v>
      </c>
      <c r="CL110" s="260">
        <v>3698</v>
      </c>
      <c r="CM110" s="260">
        <v>0</v>
      </c>
      <c r="CN110" s="42">
        <v>0</v>
      </c>
      <c r="CO110" s="42">
        <v>0</v>
      </c>
      <c r="CP110" s="42">
        <v>0</v>
      </c>
      <c r="CR110" s="13">
        <v>102</v>
      </c>
      <c r="CS110" s="13" t="str">
        <f t="shared" si="90"/>
        <v/>
      </c>
      <c r="CT110" s="13" t="str">
        <f t="shared" si="91"/>
        <v/>
      </c>
      <c r="CU110" s="13" t="str">
        <f t="shared" si="92"/>
        <v/>
      </c>
      <c r="CV110" s="13" t="str">
        <f t="shared" si="93"/>
        <v/>
      </c>
      <c r="CW110" s="13" t="str">
        <f t="shared" si="94"/>
        <v/>
      </c>
      <c r="CX110" s="13" t="str">
        <f t="shared" si="95"/>
        <v/>
      </c>
      <c r="CY110" s="13" t="str">
        <f t="shared" si="96"/>
        <v/>
      </c>
      <c r="CZ110" s="13" t="str">
        <f t="shared" si="97"/>
        <v/>
      </c>
      <c r="DA110" s="13" t="str">
        <f t="shared" si="98"/>
        <v/>
      </c>
      <c r="DB110" s="13" t="str">
        <f t="shared" si="99"/>
        <v/>
      </c>
      <c r="DC110" s="13" t="str">
        <f t="shared" si="100"/>
        <v/>
      </c>
      <c r="DD110" s="13" t="str">
        <f t="shared" si="101"/>
        <v/>
      </c>
      <c r="DE110" s="13" t="str">
        <f t="shared" si="102"/>
        <v/>
      </c>
      <c r="DF110" s="13" t="str">
        <f t="shared" si="103"/>
        <v/>
      </c>
      <c r="DG110" s="13" t="str">
        <f t="shared" si="104"/>
        <v/>
      </c>
      <c r="DH110" s="13" t="str">
        <f t="shared" si="105"/>
        <v/>
      </c>
      <c r="DI110" s="13" t="str">
        <f t="shared" si="106"/>
        <v/>
      </c>
      <c r="DJ110" s="13" t="str">
        <f t="shared" si="107"/>
        <v/>
      </c>
      <c r="DK110" s="13" t="str">
        <f t="shared" si="108"/>
        <v/>
      </c>
      <c r="DL110" s="13" t="str">
        <f t="shared" si="109"/>
        <v/>
      </c>
      <c r="DM110" s="13" t="str">
        <f t="shared" si="110"/>
        <v/>
      </c>
      <c r="DN110" s="13" t="str">
        <f t="shared" si="111"/>
        <v/>
      </c>
      <c r="DO110" s="13" t="str">
        <f t="shared" si="112"/>
        <v/>
      </c>
      <c r="DP110" s="13" t="str">
        <f t="shared" si="113"/>
        <v/>
      </c>
      <c r="DQ110" s="13" t="str">
        <f t="shared" si="114"/>
        <v/>
      </c>
      <c r="DR110" s="13" t="str">
        <f t="shared" si="115"/>
        <v/>
      </c>
      <c r="DS110" s="13" t="str">
        <f t="shared" si="116"/>
        <v/>
      </c>
      <c r="DT110" s="13" t="str">
        <f t="shared" si="117"/>
        <v/>
      </c>
      <c r="DU110" s="13" t="str">
        <f t="shared" si="118"/>
        <v/>
      </c>
      <c r="DV110" s="13" t="str">
        <f t="shared" si="119"/>
        <v/>
      </c>
      <c r="DW110" s="13" t="str">
        <f t="shared" si="120"/>
        <v/>
      </c>
      <c r="DX110" s="13" t="str">
        <f t="shared" si="121"/>
        <v/>
      </c>
      <c r="DY110" s="13" t="str">
        <f t="shared" si="122"/>
        <v/>
      </c>
      <c r="DZ110" s="13" t="str">
        <f t="shared" si="123"/>
        <v/>
      </c>
      <c r="EA110" s="13" t="str">
        <f t="shared" si="124"/>
        <v/>
      </c>
      <c r="EB110" s="13" t="str">
        <f t="shared" si="125"/>
        <v/>
      </c>
      <c r="EC110" s="13" t="str">
        <f t="shared" si="126"/>
        <v/>
      </c>
      <c r="ED110" s="13" t="str">
        <f t="shared" si="127"/>
        <v/>
      </c>
      <c r="EE110" s="13" t="str">
        <f t="shared" si="128"/>
        <v/>
      </c>
      <c r="EF110" s="13" t="str">
        <f t="shared" si="129"/>
        <v>Torsk</v>
      </c>
      <c r="EG110" s="13" t="str">
        <f t="shared" si="130"/>
        <v/>
      </c>
      <c r="EH110" s="13" t="str">
        <f t="shared" si="131"/>
        <v/>
      </c>
      <c r="EI110" s="13" t="str">
        <f t="shared" si="132"/>
        <v/>
      </c>
      <c r="EJ110" s="13" t="str">
        <f t="shared" si="133"/>
        <v/>
      </c>
      <c r="EK110" s="13"/>
      <c r="EL110" s="82" t="str">
        <f t="shared" si="135"/>
        <v>Torsk</v>
      </c>
    </row>
    <row r="111" spans="1:142" x14ac:dyDescent="0.25">
      <c r="A111" s="267" t="s">
        <v>626</v>
      </c>
      <c r="B111" s="267" t="s">
        <v>530</v>
      </c>
      <c r="C111" s="301" t="s">
        <v>553</v>
      </c>
      <c r="D111" s="211">
        <v>103</v>
      </c>
      <c r="E111" s="359">
        <f t="shared" si="134"/>
        <v>0</v>
      </c>
      <c r="F111" s="359">
        <f t="shared" si="139"/>
        <v>0</v>
      </c>
      <c r="G111" s="359">
        <f t="shared" si="140"/>
        <v>0</v>
      </c>
      <c r="H111" s="359">
        <f t="shared" si="141"/>
        <v>0</v>
      </c>
      <c r="I111" s="359">
        <f t="shared" si="142"/>
        <v>0</v>
      </c>
      <c r="J111" s="359">
        <f t="shared" si="143"/>
        <v>0</v>
      </c>
      <c r="K111" s="359">
        <f t="shared" si="144"/>
        <v>0</v>
      </c>
      <c r="L111" s="359">
        <f t="shared" si="145"/>
        <v>0</v>
      </c>
      <c r="M111" s="359">
        <f t="shared" si="146"/>
        <v>0</v>
      </c>
      <c r="N111" s="359">
        <f t="shared" si="147"/>
        <v>0</v>
      </c>
      <c r="O111" s="359">
        <f t="shared" si="148"/>
        <v>0</v>
      </c>
      <c r="P111" s="359">
        <f t="shared" si="149"/>
        <v>0</v>
      </c>
      <c r="Q111" s="359">
        <f t="shared" si="150"/>
        <v>0</v>
      </c>
      <c r="R111" s="359">
        <f t="shared" si="151"/>
        <v>0</v>
      </c>
      <c r="S111" s="359">
        <f t="shared" si="152"/>
        <v>0</v>
      </c>
      <c r="T111" s="359">
        <f t="shared" si="153"/>
        <v>0</v>
      </c>
      <c r="U111" s="359">
        <f t="shared" si="154"/>
        <v>0</v>
      </c>
      <c r="V111" s="359">
        <f t="shared" si="155"/>
        <v>0</v>
      </c>
      <c r="W111" s="359">
        <f t="shared" si="156"/>
        <v>0</v>
      </c>
      <c r="X111" s="359">
        <f t="shared" si="157"/>
        <v>0</v>
      </c>
      <c r="Y111" s="359">
        <f t="shared" si="158"/>
        <v>0</v>
      </c>
      <c r="Z111" s="359">
        <f t="shared" si="159"/>
        <v>0</v>
      </c>
      <c r="AA111" s="359">
        <f t="shared" si="160"/>
        <v>0</v>
      </c>
      <c r="AB111" s="359">
        <f t="shared" si="161"/>
        <v>0</v>
      </c>
      <c r="AC111" s="359">
        <f t="shared" si="162"/>
        <v>0</v>
      </c>
      <c r="AD111" s="359">
        <f t="shared" si="163"/>
        <v>0</v>
      </c>
      <c r="AE111" s="359">
        <f t="shared" si="164"/>
        <v>0</v>
      </c>
      <c r="AF111" s="359">
        <f t="shared" si="165"/>
        <v>2.3E-2</v>
      </c>
      <c r="AG111" s="359">
        <f t="shared" si="166"/>
        <v>0</v>
      </c>
      <c r="AH111" s="359">
        <f t="shared" si="167"/>
        <v>0</v>
      </c>
      <c r="AI111" s="359">
        <f t="shared" si="168"/>
        <v>0</v>
      </c>
      <c r="AJ111" s="359">
        <f t="shared" si="169"/>
        <v>0</v>
      </c>
      <c r="AK111" s="359">
        <f t="shared" si="170"/>
        <v>5.0000000000000001E-4</v>
      </c>
      <c r="AL111" s="359">
        <f t="shared" si="171"/>
        <v>0</v>
      </c>
      <c r="AM111" s="359">
        <f t="shared" si="172"/>
        <v>0</v>
      </c>
      <c r="AN111" s="359">
        <f t="shared" si="173"/>
        <v>0</v>
      </c>
      <c r="AO111" s="359">
        <f t="shared" si="174"/>
        <v>1.0999999999999999E-2</v>
      </c>
      <c r="AP111" s="359">
        <f t="shared" si="175"/>
        <v>0</v>
      </c>
      <c r="AQ111" s="359">
        <f t="shared" si="176"/>
        <v>0</v>
      </c>
      <c r="AR111" s="359">
        <f t="shared" si="177"/>
        <v>41.591500000000003</v>
      </c>
      <c r="AS111" s="359">
        <f t="shared" si="178"/>
        <v>2E-3</v>
      </c>
      <c r="AT111" s="359">
        <f t="shared" si="136"/>
        <v>0</v>
      </c>
      <c r="AU111" s="359">
        <f t="shared" si="137"/>
        <v>0</v>
      </c>
      <c r="AV111" s="359">
        <f t="shared" si="138"/>
        <v>0</v>
      </c>
      <c r="AW111" s="76"/>
      <c r="AX111" s="211">
        <v>103</v>
      </c>
      <c r="AY111" s="260">
        <v>0</v>
      </c>
      <c r="AZ111" s="260">
        <v>0</v>
      </c>
      <c r="BA111" s="260">
        <v>0</v>
      </c>
      <c r="BB111" s="260">
        <v>0</v>
      </c>
      <c r="BC111" s="260">
        <v>0</v>
      </c>
      <c r="BD111" s="260">
        <v>0</v>
      </c>
      <c r="BE111" s="260">
        <v>0</v>
      </c>
      <c r="BF111" s="260">
        <v>0</v>
      </c>
      <c r="BG111" s="260">
        <v>0</v>
      </c>
      <c r="BH111" s="260">
        <v>0</v>
      </c>
      <c r="BI111" s="260">
        <v>0</v>
      </c>
      <c r="BJ111" s="260">
        <v>0</v>
      </c>
      <c r="BK111" s="260">
        <v>0</v>
      </c>
      <c r="BL111" s="260">
        <v>0</v>
      </c>
      <c r="BM111" s="260">
        <v>0</v>
      </c>
      <c r="BN111" s="260">
        <v>0</v>
      </c>
      <c r="BO111" s="260">
        <v>0</v>
      </c>
      <c r="BP111" s="260">
        <v>0</v>
      </c>
      <c r="BQ111" s="260">
        <v>0</v>
      </c>
      <c r="BR111" s="260">
        <v>0</v>
      </c>
      <c r="BS111" s="260">
        <v>0</v>
      </c>
      <c r="BT111" s="260">
        <v>0</v>
      </c>
      <c r="BU111" s="260">
        <v>0</v>
      </c>
      <c r="BV111" s="260">
        <v>0</v>
      </c>
      <c r="BW111" s="260">
        <v>0</v>
      </c>
      <c r="BX111" s="260">
        <v>0</v>
      </c>
      <c r="BY111" s="260">
        <v>0</v>
      </c>
      <c r="BZ111" s="260">
        <v>23</v>
      </c>
      <c r="CA111" s="260">
        <v>0</v>
      </c>
      <c r="CB111" s="260">
        <v>0</v>
      </c>
      <c r="CC111" s="260">
        <v>0</v>
      </c>
      <c r="CD111" s="260">
        <v>0</v>
      </c>
      <c r="CE111" s="260">
        <v>0.5</v>
      </c>
      <c r="CF111" s="260">
        <v>0</v>
      </c>
      <c r="CG111" s="260">
        <v>0</v>
      </c>
      <c r="CH111" s="260">
        <v>0</v>
      </c>
      <c r="CI111" s="260">
        <v>11</v>
      </c>
      <c r="CJ111" s="260">
        <v>0</v>
      </c>
      <c r="CK111" s="260">
        <v>0</v>
      </c>
      <c r="CL111" s="260">
        <v>41591.5</v>
      </c>
      <c r="CM111" s="260">
        <v>2</v>
      </c>
      <c r="CN111" s="42">
        <v>0</v>
      </c>
      <c r="CO111" s="42">
        <v>0</v>
      </c>
      <c r="CP111" s="42">
        <v>0</v>
      </c>
      <c r="CR111" s="13">
        <v>103</v>
      </c>
      <c r="CS111" s="13" t="str">
        <f t="shared" si="90"/>
        <v/>
      </c>
      <c r="CT111" s="13" t="str">
        <f t="shared" si="91"/>
        <v/>
      </c>
      <c r="CU111" s="13" t="str">
        <f t="shared" si="92"/>
        <v/>
      </c>
      <c r="CV111" s="13" t="str">
        <f t="shared" si="93"/>
        <v/>
      </c>
      <c r="CW111" s="13" t="str">
        <f t="shared" si="94"/>
        <v/>
      </c>
      <c r="CX111" s="13" t="str">
        <f t="shared" si="95"/>
        <v/>
      </c>
      <c r="CY111" s="13" t="str">
        <f t="shared" si="96"/>
        <v/>
      </c>
      <c r="CZ111" s="13" t="str">
        <f t="shared" si="97"/>
        <v/>
      </c>
      <c r="DA111" s="13" t="str">
        <f t="shared" si="98"/>
        <v/>
      </c>
      <c r="DB111" s="13" t="str">
        <f t="shared" si="99"/>
        <v/>
      </c>
      <c r="DC111" s="13" t="str">
        <f t="shared" si="100"/>
        <v/>
      </c>
      <c r="DD111" s="13" t="str">
        <f t="shared" si="101"/>
        <v/>
      </c>
      <c r="DE111" s="13" t="str">
        <f t="shared" si="102"/>
        <v/>
      </c>
      <c r="DF111" s="13" t="str">
        <f t="shared" si="103"/>
        <v/>
      </c>
      <c r="DG111" s="13" t="str">
        <f t="shared" si="104"/>
        <v/>
      </c>
      <c r="DH111" s="13" t="str">
        <f t="shared" si="105"/>
        <v/>
      </c>
      <c r="DI111" s="13" t="str">
        <f t="shared" si="106"/>
        <v/>
      </c>
      <c r="DJ111" s="13" t="str">
        <f t="shared" si="107"/>
        <v/>
      </c>
      <c r="DK111" s="13" t="str">
        <f t="shared" si="108"/>
        <v/>
      </c>
      <c r="DL111" s="13" t="str">
        <f t="shared" si="109"/>
        <v/>
      </c>
      <c r="DM111" s="13" t="str">
        <f t="shared" si="110"/>
        <v/>
      </c>
      <c r="DN111" s="13" t="str">
        <f t="shared" si="111"/>
        <v/>
      </c>
      <c r="DO111" s="13" t="str">
        <f t="shared" si="112"/>
        <v/>
      </c>
      <c r="DP111" s="13" t="str">
        <f t="shared" si="113"/>
        <v/>
      </c>
      <c r="DQ111" s="13" t="str">
        <f t="shared" si="114"/>
        <v/>
      </c>
      <c r="DR111" s="13" t="str">
        <f t="shared" si="115"/>
        <v/>
      </c>
      <c r="DS111" s="13" t="str">
        <f t="shared" si="116"/>
        <v/>
      </c>
      <c r="DT111" s="13" t="str">
        <f t="shared" si="117"/>
        <v>Rodspotta</v>
      </c>
      <c r="DU111" s="13" t="str">
        <f t="shared" si="118"/>
        <v/>
      </c>
      <c r="DV111" s="13" t="str">
        <f t="shared" si="119"/>
        <v/>
      </c>
      <c r="DW111" s="13" t="str">
        <f t="shared" si="120"/>
        <v/>
      </c>
      <c r="DX111" s="13" t="str">
        <f t="shared" si="121"/>
        <v/>
      </c>
      <c r="DY111" s="13" t="str">
        <f t="shared" si="122"/>
        <v>Sill</v>
      </c>
      <c r="DZ111" s="13" t="str">
        <f t="shared" si="123"/>
        <v/>
      </c>
      <c r="EA111" s="13" t="str">
        <f t="shared" si="124"/>
        <v/>
      </c>
      <c r="EB111" s="13" t="str">
        <f t="shared" si="125"/>
        <v/>
      </c>
      <c r="EC111" s="13" t="str">
        <f t="shared" si="126"/>
        <v>Skrubbskadda</v>
      </c>
      <c r="ED111" s="13" t="str">
        <f t="shared" si="127"/>
        <v/>
      </c>
      <c r="EE111" s="13" t="str">
        <f t="shared" si="128"/>
        <v/>
      </c>
      <c r="EF111" s="13" t="str">
        <f t="shared" si="129"/>
        <v>Torsk</v>
      </c>
      <c r="EG111" s="13" t="str">
        <f t="shared" si="130"/>
        <v>Vitling</v>
      </c>
      <c r="EH111" s="13" t="str">
        <f t="shared" si="131"/>
        <v/>
      </c>
      <c r="EI111" s="13" t="str">
        <f t="shared" si="132"/>
        <v/>
      </c>
      <c r="EJ111" s="13" t="str">
        <f t="shared" si="133"/>
        <v/>
      </c>
      <c r="EK111" s="13"/>
      <c r="EL111" s="82" t="str">
        <f t="shared" si="135"/>
        <v>RodspottaSillSkrubbskaddaTorskVitling</v>
      </c>
    </row>
    <row r="112" spans="1:142" x14ac:dyDescent="0.25">
      <c r="A112" s="267" t="s">
        <v>626</v>
      </c>
      <c r="B112" s="267" t="s">
        <v>510</v>
      </c>
      <c r="C112" s="301" t="s">
        <v>616</v>
      </c>
      <c r="D112" s="211">
        <v>104</v>
      </c>
      <c r="E112" s="359">
        <f t="shared" si="134"/>
        <v>0.33700000000000002</v>
      </c>
      <c r="F112" s="359">
        <f t="shared" si="139"/>
        <v>0</v>
      </c>
      <c r="G112" s="359">
        <f t="shared" si="140"/>
        <v>0</v>
      </c>
      <c r="H112" s="359">
        <f t="shared" si="141"/>
        <v>0</v>
      </c>
      <c r="I112" s="359">
        <f t="shared" si="142"/>
        <v>0</v>
      </c>
      <c r="J112" s="359">
        <f t="shared" si="143"/>
        <v>0</v>
      </c>
      <c r="K112" s="359">
        <f t="shared" si="144"/>
        <v>0</v>
      </c>
      <c r="L112" s="359">
        <f t="shared" si="145"/>
        <v>0.13800000000000001</v>
      </c>
      <c r="M112" s="359">
        <f t="shared" si="146"/>
        <v>1.2699999999999999E-2</v>
      </c>
      <c r="N112" s="359">
        <f t="shared" si="147"/>
        <v>0</v>
      </c>
      <c r="O112" s="359">
        <f t="shared" si="148"/>
        <v>0</v>
      </c>
      <c r="P112" s="359">
        <f t="shared" si="149"/>
        <v>0</v>
      </c>
      <c r="Q112" s="359">
        <f t="shared" si="150"/>
        <v>0</v>
      </c>
      <c r="R112" s="359">
        <f t="shared" si="151"/>
        <v>0</v>
      </c>
      <c r="S112" s="359">
        <f t="shared" si="152"/>
        <v>0</v>
      </c>
      <c r="T112" s="359">
        <f t="shared" si="153"/>
        <v>0</v>
      </c>
      <c r="U112" s="359">
        <f t="shared" si="154"/>
        <v>0</v>
      </c>
      <c r="V112" s="359">
        <f t="shared" si="155"/>
        <v>0</v>
      </c>
      <c r="W112" s="359">
        <f t="shared" si="156"/>
        <v>0</v>
      </c>
      <c r="X112" s="359">
        <f t="shared" si="157"/>
        <v>82.584299999999999</v>
      </c>
      <c r="Y112" s="359">
        <f t="shared" si="158"/>
        <v>0</v>
      </c>
      <c r="Z112" s="359">
        <f t="shared" si="159"/>
        <v>0</v>
      </c>
      <c r="AA112" s="359">
        <f t="shared" si="160"/>
        <v>0</v>
      </c>
      <c r="AB112" s="359">
        <f t="shared" si="161"/>
        <v>0</v>
      </c>
      <c r="AC112" s="359">
        <f t="shared" si="162"/>
        <v>0</v>
      </c>
      <c r="AD112" s="359">
        <f t="shared" si="163"/>
        <v>0</v>
      </c>
      <c r="AE112" s="359">
        <f t="shared" si="164"/>
        <v>0</v>
      </c>
      <c r="AF112" s="359">
        <f t="shared" si="165"/>
        <v>0</v>
      </c>
      <c r="AG112" s="359">
        <f t="shared" si="166"/>
        <v>0</v>
      </c>
      <c r="AH112" s="359">
        <f t="shared" si="167"/>
        <v>0</v>
      </c>
      <c r="AI112" s="359">
        <f t="shared" si="168"/>
        <v>8.2982000000000014</v>
      </c>
      <c r="AJ112" s="359">
        <f t="shared" si="169"/>
        <v>0</v>
      </c>
      <c r="AK112" s="359">
        <f t="shared" si="170"/>
        <v>0</v>
      </c>
      <c r="AL112" s="359">
        <f t="shared" si="171"/>
        <v>0</v>
      </c>
      <c r="AM112" s="359">
        <f t="shared" si="172"/>
        <v>0</v>
      </c>
      <c r="AN112" s="359">
        <f t="shared" si="173"/>
        <v>0</v>
      </c>
      <c r="AO112" s="359">
        <f t="shared" si="174"/>
        <v>0</v>
      </c>
      <c r="AP112" s="359">
        <f t="shared" si="175"/>
        <v>0</v>
      </c>
      <c r="AQ112" s="359">
        <f t="shared" si="176"/>
        <v>0</v>
      </c>
      <c r="AR112" s="359">
        <f t="shared" si="177"/>
        <v>0</v>
      </c>
      <c r="AS112" s="359">
        <f t="shared" si="178"/>
        <v>0</v>
      </c>
      <c r="AT112" s="359">
        <f t="shared" si="136"/>
        <v>0</v>
      </c>
      <c r="AU112" s="359">
        <f t="shared" si="137"/>
        <v>0</v>
      </c>
      <c r="AV112" s="359">
        <f t="shared" si="138"/>
        <v>4.2763</v>
      </c>
      <c r="AW112" s="76"/>
      <c r="AX112" s="211">
        <v>104</v>
      </c>
      <c r="AY112" s="260">
        <v>337</v>
      </c>
      <c r="AZ112" s="260">
        <v>0</v>
      </c>
      <c r="BA112" s="260">
        <v>0</v>
      </c>
      <c r="BB112" s="260">
        <v>0</v>
      </c>
      <c r="BC112" s="260">
        <v>0</v>
      </c>
      <c r="BD112" s="260">
        <v>0</v>
      </c>
      <c r="BE112" s="260">
        <v>0</v>
      </c>
      <c r="BF112" s="260">
        <v>138</v>
      </c>
      <c r="BG112" s="260">
        <v>12.7</v>
      </c>
      <c r="BH112" s="260">
        <v>0</v>
      </c>
      <c r="BI112" s="260">
        <v>0</v>
      </c>
      <c r="BJ112" s="260">
        <v>0</v>
      </c>
      <c r="BK112" s="260">
        <v>0</v>
      </c>
      <c r="BL112" s="260">
        <v>0</v>
      </c>
      <c r="BM112" s="260">
        <v>0</v>
      </c>
      <c r="BN112" s="260">
        <v>0</v>
      </c>
      <c r="BO112" s="260">
        <v>0</v>
      </c>
      <c r="BP112" s="260">
        <v>0</v>
      </c>
      <c r="BQ112" s="260">
        <v>0</v>
      </c>
      <c r="BR112" s="260">
        <v>82584.3</v>
      </c>
      <c r="BS112" s="260">
        <v>0</v>
      </c>
      <c r="BT112" s="260">
        <v>0</v>
      </c>
      <c r="BU112" s="260">
        <v>0</v>
      </c>
      <c r="BV112" s="260">
        <v>0</v>
      </c>
      <c r="BW112" s="260">
        <v>0</v>
      </c>
      <c r="BX112" s="260">
        <v>0</v>
      </c>
      <c r="BY112" s="260">
        <v>0</v>
      </c>
      <c r="BZ112" s="260">
        <v>0</v>
      </c>
      <c r="CA112" s="260">
        <v>0</v>
      </c>
      <c r="CB112" s="260">
        <v>0</v>
      </c>
      <c r="CC112" s="260">
        <v>8298.2000000000007</v>
      </c>
      <c r="CD112" s="260">
        <v>0</v>
      </c>
      <c r="CE112" s="260">
        <v>0</v>
      </c>
      <c r="CF112" s="260">
        <v>0</v>
      </c>
      <c r="CG112" s="260">
        <v>0</v>
      </c>
      <c r="CH112" s="260">
        <v>0</v>
      </c>
      <c r="CI112" s="260">
        <v>0</v>
      </c>
      <c r="CJ112" s="260">
        <v>0</v>
      </c>
      <c r="CK112" s="260">
        <v>0</v>
      </c>
      <c r="CL112" s="260">
        <v>0</v>
      </c>
      <c r="CM112" s="260">
        <v>0</v>
      </c>
      <c r="CN112" s="42">
        <v>0</v>
      </c>
      <c r="CO112" s="42">
        <v>0</v>
      </c>
      <c r="CP112" s="42">
        <v>4276.3</v>
      </c>
      <c r="CR112" s="13">
        <v>104</v>
      </c>
      <c r="CS112" s="13" t="str">
        <f t="shared" si="90"/>
        <v>Abborre</v>
      </c>
      <c r="CT112" s="13" t="str">
        <f t="shared" si="91"/>
        <v/>
      </c>
      <c r="CU112" s="13" t="str">
        <f t="shared" si="92"/>
        <v/>
      </c>
      <c r="CV112" s="13" t="str">
        <f t="shared" si="93"/>
        <v/>
      </c>
      <c r="CW112" s="13" t="str">
        <f t="shared" si="94"/>
        <v/>
      </c>
      <c r="CX112" s="13" t="str">
        <f t="shared" si="95"/>
        <v/>
      </c>
      <c r="CY112" s="13" t="str">
        <f t="shared" si="96"/>
        <v/>
      </c>
      <c r="CZ112" s="13" t="str">
        <f t="shared" si="97"/>
        <v>Gadda</v>
      </c>
      <c r="DA112" s="13" t="str">
        <f t="shared" si="98"/>
        <v>Gos</v>
      </c>
      <c r="DB112" s="13" t="str">
        <f t="shared" si="99"/>
        <v/>
      </c>
      <c r="DC112" s="13" t="str">
        <f t="shared" si="100"/>
        <v/>
      </c>
      <c r="DD112" s="13" t="str">
        <f t="shared" si="101"/>
        <v/>
      </c>
      <c r="DE112" s="13" t="str">
        <f t="shared" si="102"/>
        <v/>
      </c>
      <c r="DF112" s="13" t="str">
        <f t="shared" si="103"/>
        <v/>
      </c>
      <c r="DG112" s="13" t="str">
        <f t="shared" si="104"/>
        <v/>
      </c>
      <c r="DH112" s="13" t="str">
        <f t="shared" si="105"/>
        <v/>
      </c>
      <c r="DI112" s="13" t="str">
        <f t="shared" si="106"/>
        <v/>
      </c>
      <c r="DJ112" s="13" t="str">
        <f t="shared" si="107"/>
        <v/>
      </c>
      <c r="DK112" s="13" t="str">
        <f t="shared" si="108"/>
        <v/>
      </c>
      <c r="DL112" s="13" t="str">
        <f t="shared" si="109"/>
        <v>Lax</v>
      </c>
      <c r="DM112" s="13" t="str">
        <f t="shared" si="110"/>
        <v/>
      </c>
      <c r="DN112" s="13" t="str">
        <f t="shared" si="111"/>
        <v/>
      </c>
      <c r="DO112" s="13" t="str">
        <f t="shared" si="112"/>
        <v/>
      </c>
      <c r="DP112" s="13" t="str">
        <f t="shared" si="113"/>
        <v/>
      </c>
      <c r="DQ112" s="13" t="str">
        <f t="shared" si="114"/>
        <v/>
      </c>
      <c r="DR112" s="13" t="str">
        <f t="shared" si="115"/>
        <v/>
      </c>
      <c r="DS112" s="13" t="str">
        <f t="shared" si="116"/>
        <v/>
      </c>
      <c r="DT112" s="13" t="str">
        <f t="shared" si="117"/>
        <v/>
      </c>
      <c r="DU112" s="13" t="str">
        <f t="shared" si="118"/>
        <v/>
      </c>
      <c r="DV112" s="13" t="str">
        <f t="shared" si="119"/>
        <v/>
      </c>
      <c r="DW112" s="13" t="str">
        <f t="shared" si="120"/>
        <v>SikFiskar</v>
      </c>
      <c r="DX112" s="13" t="str">
        <f t="shared" si="121"/>
        <v/>
      </c>
      <c r="DY112" s="13" t="str">
        <f t="shared" si="122"/>
        <v/>
      </c>
      <c r="DZ112" s="13" t="str">
        <f t="shared" si="123"/>
        <v/>
      </c>
      <c r="EA112" s="13" t="str">
        <f t="shared" si="124"/>
        <v/>
      </c>
      <c r="EB112" s="13" t="str">
        <f t="shared" si="125"/>
        <v/>
      </c>
      <c r="EC112" s="13" t="str">
        <f t="shared" si="126"/>
        <v/>
      </c>
      <c r="ED112" s="13" t="str">
        <f t="shared" si="127"/>
        <v/>
      </c>
      <c r="EE112" s="13" t="str">
        <f t="shared" si="128"/>
        <v/>
      </c>
      <c r="EF112" s="13" t="str">
        <f t="shared" si="129"/>
        <v/>
      </c>
      <c r="EG112" s="13" t="str">
        <f t="shared" si="130"/>
        <v/>
      </c>
      <c r="EH112" s="13" t="str">
        <f t="shared" si="131"/>
        <v/>
      </c>
      <c r="EI112" s="13" t="str">
        <f t="shared" si="132"/>
        <v/>
      </c>
      <c r="EJ112" s="13" t="str">
        <f t="shared" si="133"/>
        <v>oring</v>
      </c>
      <c r="EK112" s="13"/>
      <c r="EL112" s="82" t="str">
        <f t="shared" si="135"/>
        <v>AbborreGaddaGosLaxSikFiskaroring</v>
      </c>
    </row>
    <row r="113" spans="1:142" x14ac:dyDescent="0.25">
      <c r="A113" s="267" t="s">
        <v>626</v>
      </c>
      <c r="B113" s="267" t="s">
        <v>521</v>
      </c>
      <c r="C113" s="301" t="s">
        <v>616</v>
      </c>
      <c r="D113" s="211">
        <v>105</v>
      </c>
      <c r="E113" s="359">
        <f t="shared" si="134"/>
        <v>0</v>
      </c>
      <c r="F113" s="359">
        <f t="shared" si="139"/>
        <v>0</v>
      </c>
      <c r="G113" s="359">
        <f t="shared" si="140"/>
        <v>0</v>
      </c>
      <c r="H113" s="359">
        <f t="shared" si="141"/>
        <v>0</v>
      </c>
      <c r="I113" s="359">
        <f t="shared" si="142"/>
        <v>0</v>
      </c>
      <c r="J113" s="359">
        <f t="shared" si="143"/>
        <v>0</v>
      </c>
      <c r="K113" s="359">
        <f t="shared" si="144"/>
        <v>0</v>
      </c>
      <c r="L113" s="359">
        <f t="shared" si="145"/>
        <v>0</v>
      </c>
      <c r="M113" s="359">
        <f t="shared" si="146"/>
        <v>0</v>
      </c>
      <c r="N113" s="359">
        <f t="shared" si="147"/>
        <v>0</v>
      </c>
      <c r="O113" s="359">
        <f t="shared" si="148"/>
        <v>0</v>
      </c>
      <c r="P113" s="359">
        <f t="shared" si="149"/>
        <v>0</v>
      </c>
      <c r="Q113" s="359">
        <f t="shared" si="150"/>
        <v>0</v>
      </c>
      <c r="R113" s="359">
        <f t="shared" si="151"/>
        <v>0</v>
      </c>
      <c r="S113" s="359">
        <f t="shared" si="152"/>
        <v>0</v>
      </c>
      <c r="T113" s="359">
        <f t="shared" si="153"/>
        <v>0</v>
      </c>
      <c r="U113" s="359">
        <f t="shared" si="154"/>
        <v>0</v>
      </c>
      <c r="V113" s="359">
        <f t="shared" si="155"/>
        <v>0</v>
      </c>
      <c r="W113" s="359">
        <f t="shared" si="156"/>
        <v>0</v>
      </c>
      <c r="X113" s="359">
        <f t="shared" si="157"/>
        <v>0</v>
      </c>
      <c r="Y113" s="359">
        <f t="shared" si="158"/>
        <v>0</v>
      </c>
      <c r="Z113" s="359">
        <f t="shared" si="159"/>
        <v>0</v>
      </c>
      <c r="AA113" s="359">
        <f t="shared" si="160"/>
        <v>0</v>
      </c>
      <c r="AB113" s="359">
        <f t="shared" si="161"/>
        <v>0</v>
      </c>
      <c r="AC113" s="359">
        <f t="shared" si="162"/>
        <v>0</v>
      </c>
      <c r="AD113" s="359">
        <f t="shared" si="163"/>
        <v>0</v>
      </c>
      <c r="AE113" s="359">
        <f t="shared" si="164"/>
        <v>0</v>
      </c>
      <c r="AF113" s="359">
        <f t="shared" si="165"/>
        <v>0</v>
      </c>
      <c r="AG113" s="359">
        <f t="shared" si="166"/>
        <v>0</v>
      </c>
      <c r="AH113" s="359">
        <f t="shared" si="167"/>
        <v>0</v>
      </c>
      <c r="AI113" s="359">
        <f t="shared" si="168"/>
        <v>0</v>
      </c>
      <c r="AJ113" s="359">
        <f t="shared" si="169"/>
        <v>7.1</v>
      </c>
      <c r="AK113" s="359">
        <f t="shared" si="170"/>
        <v>2.0910000000000002</v>
      </c>
      <c r="AL113" s="359">
        <f t="shared" si="171"/>
        <v>0</v>
      </c>
      <c r="AM113" s="359">
        <f t="shared" si="172"/>
        <v>0</v>
      </c>
      <c r="AN113" s="359">
        <f t="shared" si="173"/>
        <v>0</v>
      </c>
      <c r="AO113" s="359">
        <f t="shared" si="174"/>
        <v>0</v>
      </c>
      <c r="AP113" s="359">
        <f t="shared" si="175"/>
        <v>0</v>
      </c>
      <c r="AQ113" s="359">
        <f t="shared" si="176"/>
        <v>0</v>
      </c>
      <c r="AR113" s="359">
        <f t="shared" si="177"/>
        <v>0</v>
      </c>
      <c r="AS113" s="359">
        <f t="shared" si="178"/>
        <v>0</v>
      </c>
      <c r="AT113" s="359">
        <f t="shared" si="136"/>
        <v>0</v>
      </c>
      <c r="AU113" s="359">
        <f t="shared" si="137"/>
        <v>0</v>
      </c>
      <c r="AV113" s="359">
        <f t="shared" si="138"/>
        <v>0</v>
      </c>
      <c r="AW113" s="76"/>
      <c r="AX113" s="211">
        <v>105</v>
      </c>
      <c r="AY113" s="260">
        <v>0</v>
      </c>
      <c r="AZ113" s="260">
        <v>0</v>
      </c>
      <c r="BA113" s="260">
        <v>0</v>
      </c>
      <c r="BB113" s="260">
        <v>0</v>
      </c>
      <c r="BC113" s="260">
        <v>0</v>
      </c>
      <c r="BD113" s="260">
        <v>0</v>
      </c>
      <c r="BE113" s="260">
        <v>0</v>
      </c>
      <c r="BF113" s="260">
        <v>0</v>
      </c>
      <c r="BG113" s="260">
        <v>0</v>
      </c>
      <c r="BH113" s="260">
        <v>0</v>
      </c>
      <c r="BI113" s="260">
        <v>0</v>
      </c>
      <c r="BJ113" s="260">
        <v>0</v>
      </c>
      <c r="BK113" s="260">
        <v>0</v>
      </c>
      <c r="BL113" s="260">
        <v>0</v>
      </c>
      <c r="BM113" s="260">
        <v>0</v>
      </c>
      <c r="BN113" s="260">
        <v>0</v>
      </c>
      <c r="BO113" s="260">
        <v>0</v>
      </c>
      <c r="BP113" s="260">
        <v>0</v>
      </c>
      <c r="BQ113" s="260">
        <v>0</v>
      </c>
      <c r="BR113" s="260">
        <v>0</v>
      </c>
      <c r="BS113" s="260">
        <v>0</v>
      </c>
      <c r="BT113" s="260">
        <v>0</v>
      </c>
      <c r="BU113" s="260">
        <v>0</v>
      </c>
      <c r="BV113" s="260">
        <v>0</v>
      </c>
      <c r="BW113" s="260">
        <v>0</v>
      </c>
      <c r="BX113" s="260">
        <v>0</v>
      </c>
      <c r="BY113" s="260">
        <v>0</v>
      </c>
      <c r="BZ113" s="260">
        <v>0</v>
      </c>
      <c r="CA113" s="260">
        <v>0</v>
      </c>
      <c r="CB113" s="260">
        <v>0</v>
      </c>
      <c r="CC113" s="260">
        <v>0</v>
      </c>
      <c r="CD113" s="260">
        <v>7100</v>
      </c>
      <c r="CE113" s="260">
        <v>2091</v>
      </c>
      <c r="CF113" s="260">
        <v>0</v>
      </c>
      <c r="CG113" s="260">
        <v>0</v>
      </c>
      <c r="CH113" s="260">
        <v>0</v>
      </c>
      <c r="CI113" s="260">
        <v>0</v>
      </c>
      <c r="CJ113" s="260">
        <v>0</v>
      </c>
      <c r="CK113" s="260">
        <v>0</v>
      </c>
      <c r="CL113" s="260">
        <v>0</v>
      </c>
      <c r="CM113" s="260">
        <v>0</v>
      </c>
      <c r="CN113" s="42">
        <v>0</v>
      </c>
      <c r="CO113" s="42">
        <v>0</v>
      </c>
      <c r="CP113" s="42">
        <v>0</v>
      </c>
      <c r="CR113" s="13">
        <v>105</v>
      </c>
      <c r="CS113" s="13" t="str">
        <f t="shared" si="90"/>
        <v/>
      </c>
      <c r="CT113" s="13" t="str">
        <f t="shared" si="91"/>
        <v/>
      </c>
      <c r="CU113" s="13" t="str">
        <f t="shared" si="92"/>
        <v/>
      </c>
      <c r="CV113" s="13" t="str">
        <f t="shared" si="93"/>
        <v/>
      </c>
      <c r="CW113" s="13" t="str">
        <f t="shared" si="94"/>
        <v/>
      </c>
      <c r="CX113" s="13" t="str">
        <f t="shared" si="95"/>
        <v/>
      </c>
      <c r="CY113" s="13" t="str">
        <f t="shared" si="96"/>
        <v/>
      </c>
      <c r="CZ113" s="13" t="str">
        <f t="shared" si="97"/>
        <v/>
      </c>
      <c r="DA113" s="13" t="str">
        <f t="shared" si="98"/>
        <v/>
      </c>
      <c r="DB113" s="13" t="str">
        <f t="shared" si="99"/>
        <v/>
      </c>
      <c r="DC113" s="13" t="str">
        <f t="shared" si="100"/>
        <v/>
      </c>
      <c r="DD113" s="13" t="str">
        <f t="shared" si="101"/>
        <v/>
      </c>
      <c r="DE113" s="13" t="str">
        <f t="shared" si="102"/>
        <v/>
      </c>
      <c r="DF113" s="13" t="str">
        <f t="shared" si="103"/>
        <v/>
      </c>
      <c r="DG113" s="13" t="str">
        <f t="shared" si="104"/>
        <v/>
      </c>
      <c r="DH113" s="13" t="str">
        <f t="shared" si="105"/>
        <v/>
      </c>
      <c r="DI113" s="13" t="str">
        <f t="shared" si="106"/>
        <v/>
      </c>
      <c r="DJ113" s="13" t="str">
        <f t="shared" si="107"/>
        <v/>
      </c>
      <c r="DK113" s="13" t="str">
        <f t="shared" si="108"/>
        <v/>
      </c>
      <c r="DL113" s="13" t="str">
        <f t="shared" si="109"/>
        <v/>
      </c>
      <c r="DM113" s="13" t="str">
        <f t="shared" si="110"/>
        <v/>
      </c>
      <c r="DN113" s="13" t="str">
        <f t="shared" si="111"/>
        <v/>
      </c>
      <c r="DO113" s="13" t="str">
        <f t="shared" si="112"/>
        <v/>
      </c>
      <c r="DP113" s="13" t="str">
        <f t="shared" si="113"/>
        <v/>
      </c>
      <c r="DQ113" s="13" t="str">
        <f t="shared" si="114"/>
        <v/>
      </c>
      <c r="DR113" s="13" t="str">
        <f t="shared" si="115"/>
        <v/>
      </c>
      <c r="DS113" s="13" t="str">
        <f t="shared" si="116"/>
        <v/>
      </c>
      <c r="DT113" s="13" t="str">
        <f t="shared" si="117"/>
        <v/>
      </c>
      <c r="DU113" s="13" t="str">
        <f t="shared" si="118"/>
        <v/>
      </c>
      <c r="DV113" s="13" t="str">
        <f t="shared" si="119"/>
        <v/>
      </c>
      <c r="DW113" s="13" t="str">
        <f t="shared" si="120"/>
        <v/>
      </c>
      <c r="DX113" s="13" t="str">
        <f t="shared" si="121"/>
        <v>Sikloja</v>
      </c>
      <c r="DY113" s="13" t="str">
        <f t="shared" si="122"/>
        <v>Sill</v>
      </c>
      <c r="DZ113" s="13" t="str">
        <f t="shared" si="123"/>
        <v/>
      </c>
      <c r="EA113" s="13" t="str">
        <f t="shared" si="124"/>
        <v/>
      </c>
      <c r="EB113" s="13" t="str">
        <f t="shared" si="125"/>
        <v/>
      </c>
      <c r="EC113" s="13" t="str">
        <f t="shared" si="126"/>
        <v/>
      </c>
      <c r="ED113" s="13" t="str">
        <f t="shared" si="127"/>
        <v/>
      </c>
      <c r="EE113" s="13" t="str">
        <f t="shared" si="128"/>
        <v/>
      </c>
      <c r="EF113" s="13" t="str">
        <f t="shared" si="129"/>
        <v/>
      </c>
      <c r="EG113" s="13" t="str">
        <f t="shared" si="130"/>
        <v/>
      </c>
      <c r="EH113" s="13" t="str">
        <f t="shared" si="131"/>
        <v/>
      </c>
      <c r="EI113" s="13" t="str">
        <f t="shared" si="132"/>
        <v/>
      </c>
      <c r="EJ113" s="13" t="str">
        <f t="shared" si="133"/>
        <v/>
      </c>
      <c r="EK113" s="13"/>
      <c r="EL113" s="82" t="str">
        <f t="shared" si="135"/>
        <v>SiklojaSill</v>
      </c>
    </row>
    <row r="114" spans="1:142" x14ac:dyDescent="0.25">
      <c r="A114" s="267" t="s">
        <v>626</v>
      </c>
      <c r="B114" s="267" t="s">
        <v>527</v>
      </c>
      <c r="C114" s="301" t="s">
        <v>616</v>
      </c>
      <c r="D114" s="211">
        <v>106</v>
      </c>
      <c r="E114" s="359">
        <f t="shared" si="134"/>
        <v>2.0818000000000003</v>
      </c>
      <c r="F114" s="359">
        <f t="shared" si="139"/>
        <v>0</v>
      </c>
      <c r="G114" s="359">
        <f t="shared" si="140"/>
        <v>0</v>
      </c>
      <c r="H114" s="359">
        <f t="shared" si="141"/>
        <v>0</v>
      </c>
      <c r="I114" s="359">
        <f t="shared" si="142"/>
        <v>0</v>
      </c>
      <c r="J114" s="359">
        <f t="shared" si="143"/>
        <v>0</v>
      </c>
      <c r="K114" s="359">
        <f t="shared" si="144"/>
        <v>0</v>
      </c>
      <c r="L114" s="359">
        <f t="shared" si="145"/>
        <v>0.47599999999999998</v>
      </c>
      <c r="M114" s="359">
        <f t="shared" si="146"/>
        <v>6.0000000000000001E-3</v>
      </c>
      <c r="N114" s="359">
        <f t="shared" si="147"/>
        <v>0</v>
      </c>
      <c r="O114" s="359">
        <f t="shared" si="148"/>
        <v>0</v>
      </c>
      <c r="P114" s="359">
        <f t="shared" si="149"/>
        <v>0</v>
      </c>
      <c r="Q114" s="359">
        <f t="shared" si="150"/>
        <v>0</v>
      </c>
      <c r="R114" s="359">
        <f t="shared" si="151"/>
        <v>0</v>
      </c>
      <c r="S114" s="359">
        <f t="shared" si="152"/>
        <v>0</v>
      </c>
      <c r="T114" s="359">
        <f t="shared" si="153"/>
        <v>0</v>
      </c>
      <c r="U114" s="359">
        <f t="shared" si="154"/>
        <v>0</v>
      </c>
      <c r="V114" s="359">
        <f t="shared" si="155"/>
        <v>0</v>
      </c>
      <c r="W114" s="359">
        <f t="shared" si="156"/>
        <v>0</v>
      </c>
      <c r="X114" s="359">
        <f t="shared" si="157"/>
        <v>0</v>
      </c>
      <c r="Y114" s="359">
        <f t="shared" si="158"/>
        <v>0</v>
      </c>
      <c r="Z114" s="359">
        <f t="shared" si="159"/>
        <v>0</v>
      </c>
      <c r="AA114" s="359">
        <f t="shared" si="160"/>
        <v>0</v>
      </c>
      <c r="AB114" s="359">
        <f t="shared" si="161"/>
        <v>0</v>
      </c>
      <c r="AC114" s="359">
        <f t="shared" si="162"/>
        <v>0</v>
      </c>
      <c r="AD114" s="359">
        <f t="shared" si="163"/>
        <v>0</v>
      </c>
      <c r="AE114" s="359">
        <f t="shared" si="164"/>
        <v>0</v>
      </c>
      <c r="AF114" s="359">
        <f t="shared" si="165"/>
        <v>0</v>
      </c>
      <c r="AG114" s="359">
        <f t="shared" si="166"/>
        <v>0</v>
      </c>
      <c r="AH114" s="359">
        <f t="shared" si="167"/>
        <v>0</v>
      </c>
      <c r="AI114" s="359">
        <f t="shared" si="168"/>
        <v>5.1375000000000002</v>
      </c>
      <c r="AJ114" s="359">
        <f t="shared" si="169"/>
        <v>0</v>
      </c>
      <c r="AK114" s="359">
        <f t="shared" si="170"/>
        <v>2.7E-2</v>
      </c>
      <c r="AL114" s="359">
        <f t="shared" si="171"/>
        <v>0</v>
      </c>
      <c r="AM114" s="359">
        <f t="shared" si="172"/>
        <v>0</v>
      </c>
      <c r="AN114" s="359">
        <f t="shared" si="173"/>
        <v>0</v>
      </c>
      <c r="AO114" s="359">
        <f t="shared" si="174"/>
        <v>0</v>
      </c>
      <c r="AP114" s="359">
        <f t="shared" si="175"/>
        <v>0</v>
      </c>
      <c r="AQ114" s="359">
        <f t="shared" si="176"/>
        <v>0</v>
      </c>
      <c r="AR114" s="359">
        <f t="shared" si="177"/>
        <v>0</v>
      </c>
      <c r="AS114" s="359">
        <f t="shared" si="178"/>
        <v>0</v>
      </c>
      <c r="AT114" s="359">
        <f t="shared" si="136"/>
        <v>0</v>
      </c>
      <c r="AU114" s="359">
        <f t="shared" si="137"/>
        <v>0</v>
      </c>
      <c r="AV114" s="359">
        <f t="shared" si="138"/>
        <v>0.29149999999999998</v>
      </c>
      <c r="AW114" s="76"/>
      <c r="AX114" s="211">
        <v>106</v>
      </c>
      <c r="AY114" s="260">
        <v>2081.8000000000002</v>
      </c>
      <c r="AZ114" s="260">
        <v>0</v>
      </c>
      <c r="BA114" s="260">
        <v>0</v>
      </c>
      <c r="BB114" s="260">
        <v>0</v>
      </c>
      <c r="BC114" s="260">
        <v>0</v>
      </c>
      <c r="BD114" s="260">
        <v>0</v>
      </c>
      <c r="BE114" s="260">
        <v>0</v>
      </c>
      <c r="BF114" s="260">
        <v>476</v>
      </c>
      <c r="BG114" s="260">
        <v>6</v>
      </c>
      <c r="BH114" s="260">
        <v>0</v>
      </c>
      <c r="BI114" s="260">
        <v>0</v>
      </c>
      <c r="BJ114" s="260">
        <v>0</v>
      </c>
      <c r="BK114" s="260">
        <v>0</v>
      </c>
      <c r="BL114" s="260">
        <v>0</v>
      </c>
      <c r="BM114" s="260">
        <v>0</v>
      </c>
      <c r="BN114" s="260">
        <v>0</v>
      </c>
      <c r="BO114" s="260">
        <v>0</v>
      </c>
      <c r="BP114" s="260">
        <v>0</v>
      </c>
      <c r="BQ114" s="260">
        <v>0</v>
      </c>
      <c r="BR114" s="260">
        <v>0</v>
      </c>
      <c r="BS114" s="260">
        <v>0</v>
      </c>
      <c r="BT114" s="260">
        <v>0</v>
      </c>
      <c r="BU114" s="260">
        <v>0</v>
      </c>
      <c r="BV114" s="260">
        <v>0</v>
      </c>
      <c r="BW114" s="260">
        <v>0</v>
      </c>
      <c r="BX114" s="260">
        <v>0</v>
      </c>
      <c r="BY114" s="260">
        <v>0</v>
      </c>
      <c r="BZ114" s="260">
        <v>0</v>
      </c>
      <c r="CA114" s="260">
        <v>0</v>
      </c>
      <c r="CB114" s="260">
        <v>0</v>
      </c>
      <c r="CC114" s="260">
        <v>5137.5</v>
      </c>
      <c r="CD114" s="260">
        <v>0</v>
      </c>
      <c r="CE114" s="260">
        <v>27</v>
      </c>
      <c r="CF114" s="260">
        <v>0</v>
      </c>
      <c r="CG114" s="260">
        <v>0</v>
      </c>
      <c r="CH114" s="260">
        <v>0</v>
      </c>
      <c r="CI114" s="260">
        <v>0</v>
      </c>
      <c r="CJ114" s="260">
        <v>0</v>
      </c>
      <c r="CK114" s="260">
        <v>0</v>
      </c>
      <c r="CL114" s="260">
        <v>0</v>
      </c>
      <c r="CM114" s="260">
        <v>0</v>
      </c>
      <c r="CN114" s="42">
        <v>0</v>
      </c>
      <c r="CO114" s="42">
        <v>0</v>
      </c>
      <c r="CP114" s="42">
        <v>291.5</v>
      </c>
      <c r="CR114" s="13">
        <v>106</v>
      </c>
      <c r="CS114" s="13" t="str">
        <f t="shared" si="90"/>
        <v>Abborre</v>
      </c>
      <c r="CT114" s="13" t="str">
        <f t="shared" si="91"/>
        <v/>
      </c>
      <c r="CU114" s="13" t="str">
        <f t="shared" si="92"/>
        <v/>
      </c>
      <c r="CV114" s="13" t="str">
        <f t="shared" si="93"/>
        <v/>
      </c>
      <c r="CW114" s="13" t="str">
        <f t="shared" si="94"/>
        <v/>
      </c>
      <c r="CX114" s="13" t="str">
        <f t="shared" si="95"/>
        <v/>
      </c>
      <c r="CY114" s="13" t="str">
        <f t="shared" si="96"/>
        <v/>
      </c>
      <c r="CZ114" s="13" t="str">
        <f t="shared" si="97"/>
        <v>Gadda</v>
      </c>
      <c r="DA114" s="13" t="str">
        <f t="shared" si="98"/>
        <v>Gos</v>
      </c>
      <c r="DB114" s="13" t="str">
        <f t="shared" si="99"/>
        <v/>
      </c>
      <c r="DC114" s="13" t="str">
        <f t="shared" si="100"/>
        <v/>
      </c>
      <c r="DD114" s="13" t="str">
        <f t="shared" si="101"/>
        <v/>
      </c>
      <c r="DE114" s="13" t="str">
        <f t="shared" si="102"/>
        <v/>
      </c>
      <c r="DF114" s="13" t="str">
        <f t="shared" si="103"/>
        <v/>
      </c>
      <c r="DG114" s="13" t="str">
        <f t="shared" si="104"/>
        <v/>
      </c>
      <c r="DH114" s="13" t="str">
        <f t="shared" si="105"/>
        <v/>
      </c>
      <c r="DI114" s="13" t="str">
        <f t="shared" si="106"/>
        <v/>
      </c>
      <c r="DJ114" s="13" t="str">
        <f t="shared" si="107"/>
        <v/>
      </c>
      <c r="DK114" s="13" t="str">
        <f t="shared" si="108"/>
        <v/>
      </c>
      <c r="DL114" s="13" t="str">
        <f t="shared" si="109"/>
        <v/>
      </c>
      <c r="DM114" s="13" t="str">
        <f t="shared" si="110"/>
        <v/>
      </c>
      <c r="DN114" s="13" t="str">
        <f t="shared" si="111"/>
        <v/>
      </c>
      <c r="DO114" s="13" t="str">
        <f t="shared" si="112"/>
        <v/>
      </c>
      <c r="DP114" s="13" t="str">
        <f t="shared" si="113"/>
        <v/>
      </c>
      <c r="DQ114" s="13" t="str">
        <f t="shared" si="114"/>
        <v/>
      </c>
      <c r="DR114" s="13" t="str">
        <f t="shared" si="115"/>
        <v/>
      </c>
      <c r="DS114" s="13" t="str">
        <f t="shared" si="116"/>
        <v/>
      </c>
      <c r="DT114" s="13" t="str">
        <f t="shared" si="117"/>
        <v/>
      </c>
      <c r="DU114" s="13" t="str">
        <f t="shared" si="118"/>
        <v/>
      </c>
      <c r="DV114" s="13" t="str">
        <f t="shared" si="119"/>
        <v/>
      </c>
      <c r="DW114" s="13" t="str">
        <f t="shared" si="120"/>
        <v>SikFiskar</v>
      </c>
      <c r="DX114" s="13" t="str">
        <f t="shared" si="121"/>
        <v/>
      </c>
      <c r="DY114" s="13" t="str">
        <f t="shared" si="122"/>
        <v>Sill</v>
      </c>
      <c r="DZ114" s="13" t="str">
        <f t="shared" si="123"/>
        <v/>
      </c>
      <c r="EA114" s="13" t="str">
        <f t="shared" si="124"/>
        <v/>
      </c>
      <c r="EB114" s="13" t="str">
        <f t="shared" si="125"/>
        <v/>
      </c>
      <c r="EC114" s="13" t="str">
        <f t="shared" si="126"/>
        <v/>
      </c>
      <c r="ED114" s="13" t="str">
        <f t="shared" si="127"/>
        <v/>
      </c>
      <c r="EE114" s="13" t="str">
        <f t="shared" si="128"/>
        <v/>
      </c>
      <c r="EF114" s="13" t="str">
        <f t="shared" si="129"/>
        <v/>
      </c>
      <c r="EG114" s="13" t="str">
        <f t="shared" si="130"/>
        <v/>
      </c>
      <c r="EH114" s="13" t="str">
        <f t="shared" si="131"/>
        <v/>
      </c>
      <c r="EI114" s="13" t="str">
        <f t="shared" si="132"/>
        <v/>
      </c>
      <c r="EJ114" s="13" t="str">
        <f t="shared" si="133"/>
        <v>oring</v>
      </c>
      <c r="EK114" s="13"/>
      <c r="EL114" s="82" t="str">
        <f t="shared" si="135"/>
        <v>AbborreGaddaGosSikFiskarSilloring</v>
      </c>
    </row>
    <row r="115" spans="1:142" x14ac:dyDescent="0.25">
      <c r="A115" s="267" t="s">
        <v>627</v>
      </c>
      <c r="B115" s="267" t="s">
        <v>510</v>
      </c>
      <c r="C115" s="301" t="s">
        <v>616</v>
      </c>
      <c r="D115" s="211">
        <v>107</v>
      </c>
      <c r="E115" s="359">
        <f t="shared" si="134"/>
        <v>0.247</v>
      </c>
      <c r="F115" s="359">
        <f t="shared" si="139"/>
        <v>0</v>
      </c>
      <c r="G115" s="359">
        <f t="shared" si="140"/>
        <v>0</v>
      </c>
      <c r="H115" s="359">
        <f t="shared" si="141"/>
        <v>0</v>
      </c>
      <c r="I115" s="359">
        <f t="shared" si="142"/>
        <v>0</v>
      </c>
      <c r="J115" s="359">
        <f t="shared" si="143"/>
        <v>0</v>
      </c>
      <c r="K115" s="359">
        <f t="shared" si="144"/>
        <v>0</v>
      </c>
      <c r="L115" s="359">
        <f t="shared" si="145"/>
        <v>0</v>
      </c>
      <c r="M115" s="359">
        <f t="shared" si="146"/>
        <v>0</v>
      </c>
      <c r="N115" s="359">
        <f t="shared" si="147"/>
        <v>0</v>
      </c>
      <c r="O115" s="359">
        <f t="shared" si="148"/>
        <v>0</v>
      </c>
      <c r="P115" s="359">
        <f t="shared" si="149"/>
        <v>0</v>
      </c>
      <c r="Q115" s="359">
        <f t="shared" si="150"/>
        <v>0</v>
      </c>
      <c r="R115" s="359">
        <f t="shared" si="151"/>
        <v>0</v>
      </c>
      <c r="S115" s="359">
        <f t="shared" si="152"/>
        <v>0</v>
      </c>
      <c r="T115" s="359">
        <f t="shared" si="153"/>
        <v>0</v>
      </c>
      <c r="U115" s="359">
        <f t="shared" si="154"/>
        <v>0</v>
      </c>
      <c r="V115" s="359">
        <f t="shared" si="155"/>
        <v>0</v>
      </c>
      <c r="W115" s="359">
        <f t="shared" si="156"/>
        <v>0</v>
      </c>
      <c r="X115" s="359">
        <f t="shared" si="157"/>
        <v>2.895</v>
      </c>
      <c r="Y115" s="359">
        <f t="shared" si="158"/>
        <v>0</v>
      </c>
      <c r="Z115" s="359">
        <f t="shared" si="159"/>
        <v>0</v>
      </c>
      <c r="AA115" s="359">
        <f t="shared" si="160"/>
        <v>0</v>
      </c>
      <c r="AB115" s="359">
        <f t="shared" si="161"/>
        <v>0</v>
      </c>
      <c r="AC115" s="359">
        <f t="shared" si="162"/>
        <v>0</v>
      </c>
      <c r="AD115" s="359">
        <f t="shared" si="163"/>
        <v>0</v>
      </c>
      <c r="AE115" s="359">
        <f t="shared" si="164"/>
        <v>0</v>
      </c>
      <c r="AF115" s="359">
        <f t="shared" si="165"/>
        <v>0</v>
      </c>
      <c r="AG115" s="359">
        <f t="shared" si="166"/>
        <v>0</v>
      </c>
      <c r="AH115" s="359">
        <f t="shared" si="167"/>
        <v>0</v>
      </c>
      <c r="AI115" s="359">
        <f t="shared" si="168"/>
        <v>5.149</v>
      </c>
      <c r="AJ115" s="359">
        <f t="shared" si="169"/>
        <v>1.02</v>
      </c>
      <c r="AK115" s="359">
        <f t="shared" si="170"/>
        <v>0</v>
      </c>
      <c r="AL115" s="359">
        <f t="shared" si="171"/>
        <v>0</v>
      </c>
      <c r="AM115" s="359">
        <f t="shared" si="172"/>
        <v>0</v>
      </c>
      <c r="AN115" s="359">
        <f t="shared" si="173"/>
        <v>0</v>
      </c>
      <c r="AO115" s="359">
        <f t="shared" si="174"/>
        <v>0</v>
      </c>
      <c r="AP115" s="359">
        <f t="shared" si="175"/>
        <v>0</v>
      </c>
      <c r="AQ115" s="359">
        <f t="shared" si="176"/>
        <v>0</v>
      </c>
      <c r="AR115" s="359">
        <f t="shared" si="177"/>
        <v>0</v>
      </c>
      <c r="AS115" s="359">
        <f t="shared" si="178"/>
        <v>0</v>
      </c>
      <c r="AT115" s="359">
        <f t="shared" si="136"/>
        <v>0</v>
      </c>
      <c r="AU115" s="359">
        <f t="shared" si="137"/>
        <v>0</v>
      </c>
      <c r="AV115" s="359">
        <f t="shared" si="138"/>
        <v>0.20300000000000001</v>
      </c>
      <c r="AW115" s="76"/>
      <c r="AX115" s="211">
        <v>107</v>
      </c>
      <c r="AY115" s="260">
        <v>247</v>
      </c>
      <c r="AZ115" s="260">
        <v>0</v>
      </c>
      <c r="BA115" s="260">
        <v>0</v>
      </c>
      <c r="BB115" s="260">
        <v>0</v>
      </c>
      <c r="BC115" s="260">
        <v>0</v>
      </c>
      <c r="BD115" s="260">
        <v>0</v>
      </c>
      <c r="BE115" s="260">
        <v>0</v>
      </c>
      <c r="BF115" s="260">
        <v>0</v>
      </c>
      <c r="BG115" s="260">
        <v>0</v>
      </c>
      <c r="BH115" s="260">
        <v>0</v>
      </c>
      <c r="BI115" s="260">
        <v>0</v>
      </c>
      <c r="BJ115" s="260">
        <v>0</v>
      </c>
      <c r="BK115" s="260">
        <v>0</v>
      </c>
      <c r="BL115" s="260">
        <v>0</v>
      </c>
      <c r="BM115" s="260">
        <v>0</v>
      </c>
      <c r="BN115" s="260">
        <v>0</v>
      </c>
      <c r="BO115" s="260">
        <v>0</v>
      </c>
      <c r="BP115" s="260">
        <v>0</v>
      </c>
      <c r="BQ115" s="260">
        <v>0</v>
      </c>
      <c r="BR115" s="260">
        <v>2895</v>
      </c>
      <c r="BS115" s="260">
        <v>0</v>
      </c>
      <c r="BT115" s="260">
        <v>0</v>
      </c>
      <c r="BU115" s="260">
        <v>0</v>
      </c>
      <c r="BV115" s="260">
        <v>0</v>
      </c>
      <c r="BW115" s="260">
        <v>0</v>
      </c>
      <c r="BX115" s="260">
        <v>0</v>
      </c>
      <c r="BY115" s="260">
        <v>0</v>
      </c>
      <c r="BZ115" s="260">
        <v>0</v>
      </c>
      <c r="CA115" s="260">
        <v>0</v>
      </c>
      <c r="CB115" s="260">
        <v>0</v>
      </c>
      <c r="CC115" s="260">
        <v>5149</v>
      </c>
      <c r="CD115" s="260">
        <v>1020</v>
      </c>
      <c r="CE115" s="260">
        <v>0</v>
      </c>
      <c r="CF115" s="260">
        <v>0</v>
      </c>
      <c r="CG115" s="260">
        <v>0</v>
      </c>
      <c r="CH115" s="260">
        <v>0</v>
      </c>
      <c r="CI115" s="260">
        <v>0</v>
      </c>
      <c r="CJ115" s="260">
        <v>0</v>
      </c>
      <c r="CK115" s="260">
        <v>0</v>
      </c>
      <c r="CL115" s="260">
        <v>0</v>
      </c>
      <c r="CM115" s="260">
        <v>0</v>
      </c>
      <c r="CN115" s="42">
        <v>0</v>
      </c>
      <c r="CO115" s="42">
        <v>0</v>
      </c>
      <c r="CP115" s="42">
        <v>203</v>
      </c>
      <c r="CR115" s="13">
        <v>107</v>
      </c>
      <c r="CS115" s="13" t="str">
        <f t="shared" si="90"/>
        <v>Abborre</v>
      </c>
      <c r="CT115" s="13" t="str">
        <f t="shared" si="91"/>
        <v/>
      </c>
      <c r="CU115" s="13" t="str">
        <f t="shared" si="92"/>
        <v/>
      </c>
      <c r="CV115" s="13" t="str">
        <f t="shared" si="93"/>
        <v/>
      </c>
      <c r="CW115" s="13" t="str">
        <f t="shared" si="94"/>
        <v/>
      </c>
      <c r="CX115" s="13" t="str">
        <f t="shared" si="95"/>
        <v/>
      </c>
      <c r="CY115" s="13" t="str">
        <f t="shared" si="96"/>
        <v/>
      </c>
      <c r="CZ115" s="13" t="str">
        <f t="shared" si="97"/>
        <v/>
      </c>
      <c r="DA115" s="13" t="str">
        <f t="shared" si="98"/>
        <v/>
      </c>
      <c r="DB115" s="13" t="str">
        <f t="shared" si="99"/>
        <v/>
      </c>
      <c r="DC115" s="13" t="str">
        <f t="shared" si="100"/>
        <v/>
      </c>
      <c r="DD115" s="13" t="str">
        <f t="shared" si="101"/>
        <v/>
      </c>
      <c r="DE115" s="13" t="str">
        <f t="shared" si="102"/>
        <v/>
      </c>
      <c r="DF115" s="13" t="str">
        <f t="shared" si="103"/>
        <v/>
      </c>
      <c r="DG115" s="13" t="str">
        <f t="shared" si="104"/>
        <v/>
      </c>
      <c r="DH115" s="13" t="str">
        <f t="shared" si="105"/>
        <v/>
      </c>
      <c r="DI115" s="13" t="str">
        <f t="shared" si="106"/>
        <v/>
      </c>
      <c r="DJ115" s="13" t="str">
        <f t="shared" si="107"/>
        <v/>
      </c>
      <c r="DK115" s="13" t="str">
        <f t="shared" si="108"/>
        <v/>
      </c>
      <c r="DL115" s="13" t="str">
        <f t="shared" si="109"/>
        <v>Lax</v>
      </c>
      <c r="DM115" s="13" t="str">
        <f t="shared" si="110"/>
        <v/>
      </c>
      <c r="DN115" s="13" t="str">
        <f t="shared" si="111"/>
        <v/>
      </c>
      <c r="DO115" s="13" t="str">
        <f t="shared" si="112"/>
        <v/>
      </c>
      <c r="DP115" s="13" t="str">
        <f t="shared" si="113"/>
        <v/>
      </c>
      <c r="DQ115" s="13" t="str">
        <f t="shared" si="114"/>
        <v/>
      </c>
      <c r="DR115" s="13" t="str">
        <f t="shared" si="115"/>
        <v/>
      </c>
      <c r="DS115" s="13" t="str">
        <f t="shared" si="116"/>
        <v/>
      </c>
      <c r="DT115" s="13" t="str">
        <f t="shared" si="117"/>
        <v/>
      </c>
      <c r="DU115" s="13" t="str">
        <f t="shared" si="118"/>
        <v/>
      </c>
      <c r="DV115" s="13" t="str">
        <f t="shared" si="119"/>
        <v/>
      </c>
      <c r="DW115" s="13" t="str">
        <f t="shared" si="120"/>
        <v>SikFiskar</v>
      </c>
      <c r="DX115" s="13" t="str">
        <f t="shared" si="121"/>
        <v>Sikloja</v>
      </c>
      <c r="DY115" s="13" t="str">
        <f t="shared" si="122"/>
        <v/>
      </c>
      <c r="DZ115" s="13" t="str">
        <f t="shared" si="123"/>
        <v/>
      </c>
      <c r="EA115" s="13" t="str">
        <f t="shared" si="124"/>
        <v/>
      </c>
      <c r="EB115" s="13" t="str">
        <f t="shared" si="125"/>
        <v/>
      </c>
      <c r="EC115" s="13" t="str">
        <f t="shared" si="126"/>
        <v/>
      </c>
      <c r="ED115" s="13" t="str">
        <f t="shared" si="127"/>
        <v/>
      </c>
      <c r="EE115" s="13" t="str">
        <f t="shared" si="128"/>
        <v/>
      </c>
      <c r="EF115" s="13" t="str">
        <f t="shared" si="129"/>
        <v/>
      </c>
      <c r="EG115" s="13" t="str">
        <f t="shared" si="130"/>
        <v/>
      </c>
      <c r="EH115" s="13" t="str">
        <f t="shared" si="131"/>
        <v/>
      </c>
      <c r="EI115" s="13" t="str">
        <f t="shared" si="132"/>
        <v/>
      </c>
      <c r="EJ115" s="13" t="str">
        <f t="shared" si="133"/>
        <v>oring</v>
      </c>
      <c r="EK115" s="13"/>
      <c r="EL115" s="82" t="str">
        <f t="shared" si="135"/>
        <v>AbborreLaxSikFiskarSiklojaoring</v>
      </c>
    </row>
    <row r="116" spans="1:142" x14ac:dyDescent="0.25">
      <c r="A116" s="267" t="s">
        <v>627</v>
      </c>
      <c r="B116" s="267" t="s">
        <v>515</v>
      </c>
      <c r="C116" s="301" t="s">
        <v>616</v>
      </c>
      <c r="D116" s="211">
        <v>108</v>
      </c>
      <c r="E116" s="359">
        <f t="shared" si="134"/>
        <v>0</v>
      </c>
      <c r="F116" s="359">
        <f t="shared" si="139"/>
        <v>0</v>
      </c>
      <c r="G116" s="359">
        <f t="shared" si="140"/>
        <v>0</v>
      </c>
      <c r="H116" s="359">
        <f t="shared" si="141"/>
        <v>0</v>
      </c>
      <c r="I116" s="359">
        <f t="shared" si="142"/>
        <v>0</v>
      </c>
      <c r="J116" s="359">
        <f t="shared" si="143"/>
        <v>0</v>
      </c>
      <c r="K116" s="359">
        <f t="shared" si="144"/>
        <v>0</v>
      </c>
      <c r="L116" s="359">
        <f t="shared" si="145"/>
        <v>0</v>
      </c>
      <c r="M116" s="359">
        <f t="shared" si="146"/>
        <v>0</v>
      </c>
      <c r="N116" s="359">
        <f t="shared" si="147"/>
        <v>0</v>
      </c>
      <c r="O116" s="359">
        <f t="shared" si="148"/>
        <v>0</v>
      </c>
      <c r="P116" s="359">
        <f t="shared" si="149"/>
        <v>0</v>
      </c>
      <c r="Q116" s="359">
        <f t="shared" si="150"/>
        <v>0</v>
      </c>
      <c r="R116" s="359">
        <f t="shared" si="151"/>
        <v>0</v>
      </c>
      <c r="S116" s="359">
        <f t="shared" si="152"/>
        <v>0</v>
      </c>
      <c r="T116" s="359">
        <f t="shared" si="153"/>
        <v>0</v>
      </c>
      <c r="U116" s="359">
        <f t="shared" si="154"/>
        <v>0</v>
      </c>
      <c r="V116" s="359">
        <f t="shared" si="155"/>
        <v>0</v>
      </c>
      <c r="W116" s="359">
        <f t="shared" si="156"/>
        <v>0</v>
      </c>
      <c r="X116" s="359">
        <f t="shared" si="157"/>
        <v>0</v>
      </c>
      <c r="Y116" s="359">
        <f t="shared" si="158"/>
        <v>0</v>
      </c>
      <c r="Z116" s="359">
        <f t="shared" si="159"/>
        <v>0</v>
      </c>
      <c r="AA116" s="359">
        <f t="shared" si="160"/>
        <v>0</v>
      </c>
      <c r="AB116" s="359">
        <f t="shared" si="161"/>
        <v>0</v>
      </c>
      <c r="AC116" s="359">
        <f t="shared" si="162"/>
        <v>0</v>
      </c>
      <c r="AD116" s="359">
        <f t="shared" si="163"/>
        <v>0</v>
      </c>
      <c r="AE116" s="359">
        <f t="shared" si="164"/>
        <v>0</v>
      </c>
      <c r="AF116" s="359">
        <f t="shared" si="165"/>
        <v>0</v>
      </c>
      <c r="AG116" s="359">
        <f t="shared" si="166"/>
        <v>0</v>
      </c>
      <c r="AH116" s="359">
        <f t="shared" si="167"/>
        <v>0</v>
      </c>
      <c r="AI116" s="359">
        <f t="shared" si="168"/>
        <v>0</v>
      </c>
      <c r="AJ116" s="359">
        <f t="shared" si="169"/>
        <v>64.7</v>
      </c>
      <c r="AK116" s="359">
        <f t="shared" si="170"/>
        <v>5.35</v>
      </c>
      <c r="AL116" s="359">
        <f t="shared" si="171"/>
        <v>0</v>
      </c>
      <c r="AM116" s="359">
        <f t="shared" si="172"/>
        <v>0</v>
      </c>
      <c r="AN116" s="359">
        <f t="shared" si="173"/>
        <v>0</v>
      </c>
      <c r="AO116" s="359">
        <f t="shared" si="174"/>
        <v>0</v>
      </c>
      <c r="AP116" s="359">
        <f t="shared" si="175"/>
        <v>0</v>
      </c>
      <c r="AQ116" s="359">
        <f t="shared" si="176"/>
        <v>0</v>
      </c>
      <c r="AR116" s="359">
        <f t="shared" si="177"/>
        <v>0</v>
      </c>
      <c r="AS116" s="359">
        <f t="shared" si="178"/>
        <v>0</v>
      </c>
      <c r="AT116" s="359">
        <f t="shared" si="136"/>
        <v>0</v>
      </c>
      <c r="AU116" s="359">
        <f t="shared" si="137"/>
        <v>0</v>
      </c>
      <c r="AV116" s="359">
        <f t="shared" si="138"/>
        <v>0</v>
      </c>
      <c r="AW116" s="76"/>
      <c r="AX116" s="211">
        <v>108</v>
      </c>
      <c r="AY116" s="260">
        <v>0</v>
      </c>
      <c r="AZ116" s="260">
        <v>0</v>
      </c>
      <c r="BA116" s="260">
        <v>0</v>
      </c>
      <c r="BB116" s="260">
        <v>0</v>
      </c>
      <c r="BC116" s="260">
        <v>0</v>
      </c>
      <c r="BD116" s="260">
        <v>0</v>
      </c>
      <c r="BE116" s="260">
        <v>0</v>
      </c>
      <c r="BF116" s="260">
        <v>0</v>
      </c>
      <c r="BG116" s="260">
        <v>0</v>
      </c>
      <c r="BH116" s="260">
        <v>0</v>
      </c>
      <c r="BI116" s="260">
        <v>0</v>
      </c>
      <c r="BJ116" s="260">
        <v>0</v>
      </c>
      <c r="BK116" s="260">
        <v>0</v>
      </c>
      <c r="BL116" s="260">
        <v>0</v>
      </c>
      <c r="BM116" s="260">
        <v>0</v>
      </c>
      <c r="BN116" s="260">
        <v>0</v>
      </c>
      <c r="BO116" s="260">
        <v>0</v>
      </c>
      <c r="BP116" s="260">
        <v>0</v>
      </c>
      <c r="BQ116" s="260">
        <v>0</v>
      </c>
      <c r="BR116" s="260">
        <v>0</v>
      </c>
      <c r="BS116" s="260">
        <v>0</v>
      </c>
      <c r="BT116" s="260">
        <v>0</v>
      </c>
      <c r="BU116" s="260">
        <v>0</v>
      </c>
      <c r="BV116" s="260">
        <v>0</v>
      </c>
      <c r="BW116" s="260">
        <v>0</v>
      </c>
      <c r="BX116" s="260">
        <v>0</v>
      </c>
      <c r="BY116" s="260">
        <v>0</v>
      </c>
      <c r="BZ116" s="260">
        <v>0</v>
      </c>
      <c r="CA116" s="260">
        <v>0</v>
      </c>
      <c r="CB116" s="260">
        <v>0</v>
      </c>
      <c r="CC116" s="260">
        <v>0</v>
      </c>
      <c r="CD116" s="260">
        <v>64700</v>
      </c>
      <c r="CE116" s="260">
        <v>5350</v>
      </c>
      <c r="CF116" s="260">
        <v>0</v>
      </c>
      <c r="CG116" s="260">
        <v>0</v>
      </c>
      <c r="CH116" s="260">
        <v>0</v>
      </c>
      <c r="CI116" s="260">
        <v>0</v>
      </c>
      <c r="CJ116" s="260">
        <v>0</v>
      </c>
      <c r="CK116" s="260">
        <v>0</v>
      </c>
      <c r="CL116" s="260">
        <v>0</v>
      </c>
      <c r="CM116" s="260">
        <v>0</v>
      </c>
      <c r="CN116" s="42">
        <v>0</v>
      </c>
      <c r="CO116" s="42">
        <v>0</v>
      </c>
      <c r="CP116" s="42">
        <v>0</v>
      </c>
      <c r="CR116" s="13">
        <v>108</v>
      </c>
      <c r="CS116" s="13" t="str">
        <f t="shared" si="90"/>
        <v/>
      </c>
      <c r="CT116" s="13" t="str">
        <f t="shared" si="91"/>
        <v/>
      </c>
      <c r="CU116" s="13" t="str">
        <f t="shared" si="92"/>
        <v/>
      </c>
      <c r="CV116" s="13" t="str">
        <f t="shared" si="93"/>
        <v/>
      </c>
      <c r="CW116" s="13" t="str">
        <f t="shared" si="94"/>
        <v/>
      </c>
      <c r="CX116" s="13" t="str">
        <f t="shared" si="95"/>
        <v/>
      </c>
      <c r="CY116" s="13" t="str">
        <f t="shared" si="96"/>
        <v/>
      </c>
      <c r="CZ116" s="13" t="str">
        <f t="shared" si="97"/>
        <v/>
      </c>
      <c r="DA116" s="13" t="str">
        <f t="shared" si="98"/>
        <v/>
      </c>
      <c r="DB116" s="13" t="str">
        <f t="shared" si="99"/>
        <v/>
      </c>
      <c r="DC116" s="13" t="str">
        <f t="shared" si="100"/>
        <v/>
      </c>
      <c r="DD116" s="13" t="str">
        <f t="shared" si="101"/>
        <v/>
      </c>
      <c r="DE116" s="13" t="str">
        <f t="shared" si="102"/>
        <v/>
      </c>
      <c r="DF116" s="13" t="str">
        <f t="shared" si="103"/>
        <v/>
      </c>
      <c r="DG116" s="13" t="str">
        <f t="shared" si="104"/>
        <v/>
      </c>
      <c r="DH116" s="13" t="str">
        <f t="shared" si="105"/>
        <v/>
      </c>
      <c r="DI116" s="13" t="str">
        <f t="shared" si="106"/>
        <v/>
      </c>
      <c r="DJ116" s="13" t="str">
        <f t="shared" si="107"/>
        <v/>
      </c>
      <c r="DK116" s="13" t="str">
        <f t="shared" si="108"/>
        <v/>
      </c>
      <c r="DL116" s="13" t="str">
        <f t="shared" si="109"/>
        <v/>
      </c>
      <c r="DM116" s="13" t="str">
        <f t="shared" si="110"/>
        <v/>
      </c>
      <c r="DN116" s="13" t="str">
        <f t="shared" si="111"/>
        <v/>
      </c>
      <c r="DO116" s="13" t="str">
        <f t="shared" si="112"/>
        <v/>
      </c>
      <c r="DP116" s="13" t="str">
        <f t="shared" si="113"/>
        <v/>
      </c>
      <c r="DQ116" s="13" t="str">
        <f t="shared" si="114"/>
        <v/>
      </c>
      <c r="DR116" s="13" t="str">
        <f t="shared" si="115"/>
        <v/>
      </c>
      <c r="DS116" s="13" t="str">
        <f t="shared" si="116"/>
        <v/>
      </c>
      <c r="DT116" s="13" t="str">
        <f t="shared" si="117"/>
        <v/>
      </c>
      <c r="DU116" s="13" t="str">
        <f t="shared" si="118"/>
        <v/>
      </c>
      <c r="DV116" s="13" t="str">
        <f t="shared" si="119"/>
        <v/>
      </c>
      <c r="DW116" s="13" t="str">
        <f t="shared" si="120"/>
        <v/>
      </c>
      <c r="DX116" s="13" t="str">
        <f t="shared" si="121"/>
        <v>Sikloja</v>
      </c>
      <c r="DY116" s="13" t="str">
        <f t="shared" si="122"/>
        <v>Sill</v>
      </c>
      <c r="DZ116" s="13" t="str">
        <f t="shared" si="123"/>
        <v/>
      </c>
      <c r="EA116" s="13" t="str">
        <f t="shared" si="124"/>
        <v/>
      </c>
      <c r="EB116" s="13" t="str">
        <f t="shared" si="125"/>
        <v/>
      </c>
      <c r="EC116" s="13" t="str">
        <f t="shared" si="126"/>
        <v/>
      </c>
      <c r="ED116" s="13" t="str">
        <f t="shared" si="127"/>
        <v/>
      </c>
      <c r="EE116" s="13" t="str">
        <f t="shared" si="128"/>
        <v/>
      </c>
      <c r="EF116" s="13" t="str">
        <f t="shared" si="129"/>
        <v/>
      </c>
      <c r="EG116" s="13" t="str">
        <f t="shared" si="130"/>
        <v/>
      </c>
      <c r="EH116" s="13" t="str">
        <f t="shared" si="131"/>
        <v/>
      </c>
      <c r="EI116" s="13" t="str">
        <f t="shared" si="132"/>
        <v/>
      </c>
      <c r="EJ116" s="13" t="str">
        <f t="shared" si="133"/>
        <v/>
      </c>
      <c r="EK116" s="13"/>
      <c r="EL116" s="82" t="str">
        <f t="shared" si="135"/>
        <v>SiklojaSill</v>
      </c>
    </row>
    <row r="117" spans="1:142" x14ac:dyDescent="0.25">
      <c r="A117" s="267" t="s">
        <v>627</v>
      </c>
      <c r="B117" s="267" t="s">
        <v>520</v>
      </c>
      <c r="C117" s="301" t="s">
        <v>616</v>
      </c>
      <c r="D117" s="211">
        <v>109</v>
      </c>
      <c r="E117" s="359">
        <f t="shared" si="134"/>
        <v>0</v>
      </c>
      <c r="F117" s="359">
        <f t="shared" si="139"/>
        <v>0</v>
      </c>
      <c r="G117" s="359">
        <f t="shared" si="140"/>
        <v>0</v>
      </c>
      <c r="H117" s="359">
        <f t="shared" si="141"/>
        <v>0</v>
      </c>
      <c r="I117" s="359">
        <f t="shared" si="142"/>
        <v>0</v>
      </c>
      <c r="J117" s="359">
        <f t="shared" si="143"/>
        <v>0</v>
      </c>
      <c r="K117" s="359">
        <f t="shared" si="144"/>
        <v>0</v>
      </c>
      <c r="L117" s="359">
        <f t="shared" si="145"/>
        <v>0</v>
      </c>
      <c r="M117" s="359">
        <f t="shared" si="146"/>
        <v>0</v>
      </c>
      <c r="N117" s="359">
        <f t="shared" si="147"/>
        <v>0</v>
      </c>
      <c r="O117" s="359">
        <f t="shared" si="148"/>
        <v>0</v>
      </c>
      <c r="P117" s="359">
        <f t="shared" si="149"/>
        <v>0</v>
      </c>
      <c r="Q117" s="359">
        <f t="shared" si="150"/>
        <v>0</v>
      </c>
      <c r="R117" s="359">
        <f t="shared" si="151"/>
        <v>0</v>
      </c>
      <c r="S117" s="359">
        <f t="shared" si="152"/>
        <v>0</v>
      </c>
      <c r="T117" s="359">
        <f t="shared" si="153"/>
        <v>0</v>
      </c>
      <c r="U117" s="359">
        <f t="shared" si="154"/>
        <v>0</v>
      </c>
      <c r="V117" s="359">
        <f t="shared" si="155"/>
        <v>0</v>
      </c>
      <c r="W117" s="359">
        <f t="shared" si="156"/>
        <v>0</v>
      </c>
      <c r="X117" s="359">
        <f t="shared" si="157"/>
        <v>0</v>
      </c>
      <c r="Y117" s="359">
        <f t="shared" si="158"/>
        <v>0</v>
      </c>
      <c r="Z117" s="359">
        <f t="shared" si="159"/>
        <v>0</v>
      </c>
      <c r="AA117" s="359">
        <f t="shared" si="160"/>
        <v>0</v>
      </c>
      <c r="AB117" s="359">
        <f t="shared" si="161"/>
        <v>0</v>
      </c>
      <c r="AC117" s="359">
        <f t="shared" si="162"/>
        <v>0</v>
      </c>
      <c r="AD117" s="359">
        <f t="shared" si="163"/>
        <v>0</v>
      </c>
      <c r="AE117" s="359">
        <f t="shared" si="164"/>
        <v>0</v>
      </c>
      <c r="AF117" s="359">
        <f t="shared" si="165"/>
        <v>0</v>
      </c>
      <c r="AG117" s="359">
        <f t="shared" si="166"/>
        <v>0</v>
      </c>
      <c r="AH117" s="359">
        <f t="shared" si="167"/>
        <v>0</v>
      </c>
      <c r="AI117" s="359">
        <f t="shared" si="168"/>
        <v>0</v>
      </c>
      <c r="AJ117" s="359">
        <f t="shared" si="169"/>
        <v>17.073</v>
      </c>
      <c r="AK117" s="359">
        <f t="shared" si="170"/>
        <v>0.32600000000000001</v>
      </c>
      <c r="AL117" s="359">
        <f t="shared" si="171"/>
        <v>0</v>
      </c>
      <c r="AM117" s="359">
        <f t="shared" si="172"/>
        <v>0</v>
      </c>
      <c r="AN117" s="359">
        <f t="shared" si="173"/>
        <v>0</v>
      </c>
      <c r="AO117" s="359">
        <f t="shared" si="174"/>
        <v>0</v>
      </c>
      <c r="AP117" s="359">
        <f t="shared" si="175"/>
        <v>0</v>
      </c>
      <c r="AQ117" s="359">
        <f t="shared" si="176"/>
        <v>0</v>
      </c>
      <c r="AR117" s="359">
        <f t="shared" si="177"/>
        <v>0</v>
      </c>
      <c r="AS117" s="359">
        <f t="shared" si="178"/>
        <v>0</v>
      </c>
      <c r="AT117" s="359">
        <f t="shared" si="136"/>
        <v>0</v>
      </c>
      <c r="AU117" s="359">
        <f t="shared" si="137"/>
        <v>0</v>
      </c>
      <c r="AV117" s="359">
        <f t="shared" si="138"/>
        <v>0</v>
      </c>
      <c r="AW117" s="76"/>
      <c r="AX117" s="211">
        <v>109</v>
      </c>
      <c r="AY117" s="260">
        <v>0</v>
      </c>
      <c r="AZ117" s="260">
        <v>0</v>
      </c>
      <c r="BA117" s="260">
        <v>0</v>
      </c>
      <c r="BB117" s="260">
        <v>0</v>
      </c>
      <c r="BC117" s="260">
        <v>0</v>
      </c>
      <c r="BD117" s="260">
        <v>0</v>
      </c>
      <c r="BE117" s="260">
        <v>0</v>
      </c>
      <c r="BF117" s="260">
        <v>0</v>
      </c>
      <c r="BG117" s="260">
        <v>0</v>
      </c>
      <c r="BH117" s="260">
        <v>0</v>
      </c>
      <c r="BI117" s="260">
        <v>0</v>
      </c>
      <c r="BJ117" s="260">
        <v>0</v>
      </c>
      <c r="BK117" s="260">
        <v>0</v>
      </c>
      <c r="BL117" s="260">
        <v>0</v>
      </c>
      <c r="BM117" s="260">
        <v>0</v>
      </c>
      <c r="BN117" s="260">
        <v>0</v>
      </c>
      <c r="BO117" s="260">
        <v>0</v>
      </c>
      <c r="BP117" s="260">
        <v>0</v>
      </c>
      <c r="BQ117" s="260">
        <v>0</v>
      </c>
      <c r="BR117" s="260">
        <v>0</v>
      </c>
      <c r="BS117" s="260">
        <v>0</v>
      </c>
      <c r="BT117" s="260">
        <v>0</v>
      </c>
      <c r="BU117" s="260">
        <v>0</v>
      </c>
      <c r="BV117" s="260">
        <v>0</v>
      </c>
      <c r="BW117" s="260">
        <v>0</v>
      </c>
      <c r="BX117" s="260">
        <v>0</v>
      </c>
      <c r="BY117" s="260">
        <v>0</v>
      </c>
      <c r="BZ117" s="260">
        <v>0</v>
      </c>
      <c r="CA117" s="260">
        <v>0</v>
      </c>
      <c r="CB117" s="260">
        <v>0</v>
      </c>
      <c r="CC117" s="260">
        <v>0</v>
      </c>
      <c r="CD117" s="260">
        <v>17073</v>
      </c>
      <c r="CE117" s="260">
        <v>326</v>
      </c>
      <c r="CF117" s="260">
        <v>0</v>
      </c>
      <c r="CG117" s="260">
        <v>0</v>
      </c>
      <c r="CH117" s="260">
        <v>0</v>
      </c>
      <c r="CI117" s="260">
        <v>0</v>
      </c>
      <c r="CJ117" s="260">
        <v>0</v>
      </c>
      <c r="CK117" s="260">
        <v>0</v>
      </c>
      <c r="CL117" s="260">
        <v>0</v>
      </c>
      <c r="CM117" s="260">
        <v>0</v>
      </c>
      <c r="CN117" s="42">
        <v>0</v>
      </c>
      <c r="CO117" s="42">
        <v>0</v>
      </c>
      <c r="CP117" s="42">
        <v>0</v>
      </c>
      <c r="CR117" s="13">
        <v>109</v>
      </c>
      <c r="CS117" s="13" t="str">
        <f t="shared" si="90"/>
        <v/>
      </c>
      <c r="CT117" s="13" t="str">
        <f t="shared" si="91"/>
        <v/>
      </c>
      <c r="CU117" s="13" t="str">
        <f t="shared" si="92"/>
        <v/>
      </c>
      <c r="CV117" s="13" t="str">
        <f t="shared" si="93"/>
        <v/>
      </c>
      <c r="CW117" s="13" t="str">
        <f t="shared" si="94"/>
        <v/>
      </c>
      <c r="CX117" s="13" t="str">
        <f t="shared" si="95"/>
        <v/>
      </c>
      <c r="CY117" s="13" t="str">
        <f t="shared" si="96"/>
        <v/>
      </c>
      <c r="CZ117" s="13" t="str">
        <f t="shared" si="97"/>
        <v/>
      </c>
      <c r="DA117" s="13" t="str">
        <f t="shared" si="98"/>
        <v/>
      </c>
      <c r="DB117" s="13" t="str">
        <f t="shared" si="99"/>
        <v/>
      </c>
      <c r="DC117" s="13" t="str">
        <f t="shared" si="100"/>
        <v/>
      </c>
      <c r="DD117" s="13" t="str">
        <f t="shared" si="101"/>
        <v/>
      </c>
      <c r="DE117" s="13" t="str">
        <f t="shared" si="102"/>
        <v/>
      </c>
      <c r="DF117" s="13" t="str">
        <f t="shared" si="103"/>
        <v/>
      </c>
      <c r="DG117" s="13" t="str">
        <f t="shared" si="104"/>
        <v/>
      </c>
      <c r="DH117" s="13" t="str">
        <f t="shared" si="105"/>
        <v/>
      </c>
      <c r="DI117" s="13" t="str">
        <f t="shared" si="106"/>
        <v/>
      </c>
      <c r="DJ117" s="13" t="str">
        <f t="shared" si="107"/>
        <v/>
      </c>
      <c r="DK117" s="13" t="str">
        <f t="shared" si="108"/>
        <v/>
      </c>
      <c r="DL117" s="13" t="str">
        <f t="shared" si="109"/>
        <v/>
      </c>
      <c r="DM117" s="13" t="str">
        <f t="shared" si="110"/>
        <v/>
      </c>
      <c r="DN117" s="13" t="str">
        <f t="shared" si="111"/>
        <v/>
      </c>
      <c r="DO117" s="13" t="str">
        <f t="shared" si="112"/>
        <v/>
      </c>
      <c r="DP117" s="13" t="str">
        <f t="shared" si="113"/>
        <v/>
      </c>
      <c r="DQ117" s="13" t="str">
        <f t="shared" si="114"/>
        <v/>
      </c>
      <c r="DR117" s="13" t="str">
        <f t="shared" si="115"/>
        <v/>
      </c>
      <c r="DS117" s="13" t="str">
        <f t="shared" si="116"/>
        <v/>
      </c>
      <c r="DT117" s="13" t="str">
        <f t="shared" si="117"/>
        <v/>
      </c>
      <c r="DU117" s="13" t="str">
        <f t="shared" si="118"/>
        <v/>
      </c>
      <c r="DV117" s="13" t="str">
        <f t="shared" si="119"/>
        <v/>
      </c>
      <c r="DW117" s="13" t="str">
        <f t="shared" si="120"/>
        <v/>
      </c>
      <c r="DX117" s="13" t="str">
        <f t="shared" si="121"/>
        <v>Sikloja</v>
      </c>
      <c r="DY117" s="13" t="str">
        <f t="shared" si="122"/>
        <v>Sill</v>
      </c>
      <c r="DZ117" s="13" t="str">
        <f t="shared" si="123"/>
        <v/>
      </c>
      <c r="EA117" s="13" t="str">
        <f t="shared" si="124"/>
        <v/>
      </c>
      <c r="EB117" s="13" t="str">
        <f t="shared" si="125"/>
        <v/>
      </c>
      <c r="EC117" s="13" t="str">
        <f t="shared" si="126"/>
        <v/>
      </c>
      <c r="ED117" s="13" t="str">
        <f t="shared" si="127"/>
        <v/>
      </c>
      <c r="EE117" s="13" t="str">
        <f t="shared" si="128"/>
        <v/>
      </c>
      <c r="EF117" s="13" t="str">
        <f t="shared" si="129"/>
        <v/>
      </c>
      <c r="EG117" s="13" t="str">
        <f t="shared" si="130"/>
        <v/>
      </c>
      <c r="EH117" s="13" t="str">
        <f t="shared" si="131"/>
        <v/>
      </c>
      <c r="EI117" s="13" t="str">
        <f t="shared" si="132"/>
        <v/>
      </c>
      <c r="EJ117" s="13" t="str">
        <f t="shared" si="133"/>
        <v/>
      </c>
      <c r="EK117" s="13"/>
      <c r="EL117" s="82" t="str">
        <f t="shared" si="135"/>
        <v>SiklojaSill</v>
      </c>
    </row>
    <row r="118" spans="1:142" x14ac:dyDescent="0.25">
      <c r="A118" s="267" t="s">
        <v>627</v>
      </c>
      <c r="B118" s="267" t="s">
        <v>521</v>
      </c>
      <c r="C118" s="301" t="s">
        <v>616</v>
      </c>
      <c r="D118" s="211">
        <v>110</v>
      </c>
      <c r="E118" s="359">
        <f t="shared" si="134"/>
        <v>0</v>
      </c>
      <c r="F118" s="359">
        <f t="shared" si="139"/>
        <v>0</v>
      </c>
      <c r="G118" s="359">
        <f t="shared" si="140"/>
        <v>0</v>
      </c>
      <c r="H118" s="359">
        <f t="shared" si="141"/>
        <v>0</v>
      </c>
      <c r="I118" s="359">
        <f t="shared" si="142"/>
        <v>0</v>
      </c>
      <c r="J118" s="359">
        <f t="shared" si="143"/>
        <v>0</v>
      </c>
      <c r="K118" s="359">
        <f t="shared" si="144"/>
        <v>0</v>
      </c>
      <c r="L118" s="359">
        <f t="shared" si="145"/>
        <v>0</v>
      </c>
      <c r="M118" s="359">
        <f t="shared" si="146"/>
        <v>0</v>
      </c>
      <c r="N118" s="359">
        <f t="shared" si="147"/>
        <v>0</v>
      </c>
      <c r="O118" s="359">
        <f t="shared" si="148"/>
        <v>0</v>
      </c>
      <c r="P118" s="359">
        <f t="shared" si="149"/>
        <v>0</v>
      </c>
      <c r="Q118" s="359">
        <f t="shared" si="150"/>
        <v>0</v>
      </c>
      <c r="R118" s="359">
        <f t="shared" si="151"/>
        <v>0</v>
      </c>
      <c r="S118" s="359">
        <f t="shared" si="152"/>
        <v>0</v>
      </c>
      <c r="T118" s="359">
        <f t="shared" si="153"/>
        <v>0</v>
      </c>
      <c r="U118" s="359">
        <f t="shared" si="154"/>
        <v>0</v>
      </c>
      <c r="V118" s="359">
        <f t="shared" si="155"/>
        <v>0</v>
      </c>
      <c r="W118" s="359">
        <f t="shared" si="156"/>
        <v>0</v>
      </c>
      <c r="X118" s="359">
        <f t="shared" si="157"/>
        <v>0</v>
      </c>
      <c r="Y118" s="359">
        <f t="shared" si="158"/>
        <v>0</v>
      </c>
      <c r="Z118" s="359">
        <f t="shared" si="159"/>
        <v>0</v>
      </c>
      <c r="AA118" s="359">
        <f t="shared" si="160"/>
        <v>0</v>
      </c>
      <c r="AB118" s="359">
        <f t="shared" si="161"/>
        <v>0</v>
      </c>
      <c r="AC118" s="359">
        <f t="shared" si="162"/>
        <v>0</v>
      </c>
      <c r="AD118" s="359">
        <f t="shared" si="163"/>
        <v>0</v>
      </c>
      <c r="AE118" s="359">
        <f t="shared" si="164"/>
        <v>0</v>
      </c>
      <c r="AF118" s="359">
        <f t="shared" si="165"/>
        <v>0</v>
      </c>
      <c r="AG118" s="359">
        <f t="shared" si="166"/>
        <v>0</v>
      </c>
      <c r="AH118" s="359">
        <f t="shared" si="167"/>
        <v>0</v>
      </c>
      <c r="AI118" s="359">
        <f t="shared" si="168"/>
        <v>0</v>
      </c>
      <c r="AJ118" s="359">
        <f t="shared" si="169"/>
        <v>19.648</v>
      </c>
      <c r="AK118" s="359">
        <f t="shared" si="170"/>
        <v>0.125</v>
      </c>
      <c r="AL118" s="359">
        <f t="shared" si="171"/>
        <v>0</v>
      </c>
      <c r="AM118" s="359">
        <f t="shared" si="172"/>
        <v>0</v>
      </c>
      <c r="AN118" s="359">
        <f t="shared" si="173"/>
        <v>0</v>
      </c>
      <c r="AO118" s="359">
        <f t="shared" si="174"/>
        <v>0</v>
      </c>
      <c r="AP118" s="359">
        <f t="shared" si="175"/>
        <v>0</v>
      </c>
      <c r="AQ118" s="359">
        <f t="shared" si="176"/>
        <v>0</v>
      </c>
      <c r="AR118" s="359">
        <f t="shared" si="177"/>
        <v>0</v>
      </c>
      <c r="AS118" s="359">
        <f t="shared" si="178"/>
        <v>0</v>
      </c>
      <c r="AT118" s="359">
        <f t="shared" si="136"/>
        <v>0</v>
      </c>
      <c r="AU118" s="359">
        <f t="shared" si="137"/>
        <v>0</v>
      </c>
      <c r="AV118" s="359">
        <f t="shared" si="138"/>
        <v>0</v>
      </c>
      <c r="AW118" s="76"/>
      <c r="AX118" s="211">
        <v>110</v>
      </c>
      <c r="AY118" s="260">
        <v>0</v>
      </c>
      <c r="AZ118" s="260">
        <v>0</v>
      </c>
      <c r="BA118" s="260">
        <v>0</v>
      </c>
      <c r="BB118" s="260">
        <v>0</v>
      </c>
      <c r="BC118" s="260">
        <v>0</v>
      </c>
      <c r="BD118" s="260">
        <v>0</v>
      </c>
      <c r="BE118" s="260">
        <v>0</v>
      </c>
      <c r="BF118" s="260">
        <v>0</v>
      </c>
      <c r="BG118" s="260">
        <v>0</v>
      </c>
      <c r="BH118" s="260">
        <v>0</v>
      </c>
      <c r="BI118" s="260">
        <v>0</v>
      </c>
      <c r="BJ118" s="260">
        <v>0</v>
      </c>
      <c r="BK118" s="260">
        <v>0</v>
      </c>
      <c r="BL118" s="260">
        <v>0</v>
      </c>
      <c r="BM118" s="260">
        <v>0</v>
      </c>
      <c r="BN118" s="260">
        <v>0</v>
      </c>
      <c r="BO118" s="260">
        <v>0</v>
      </c>
      <c r="BP118" s="260">
        <v>0</v>
      </c>
      <c r="BQ118" s="260">
        <v>0</v>
      </c>
      <c r="BR118" s="260">
        <v>0</v>
      </c>
      <c r="BS118" s="260">
        <v>0</v>
      </c>
      <c r="BT118" s="260">
        <v>0</v>
      </c>
      <c r="BU118" s="260">
        <v>0</v>
      </c>
      <c r="BV118" s="260">
        <v>0</v>
      </c>
      <c r="BW118" s="260">
        <v>0</v>
      </c>
      <c r="BX118" s="260">
        <v>0</v>
      </c>
      <c r="BY118" s="260">
        <v>0</v>
      </c>
      <c r="BZ118" s="260">
        <v>0</v>
      </c>
      <c r="CA118" s="260">
        <v>0</v>
      </c>
      <c r="CB118" s="260">
        <v>0</v>
      </c>
      <c r="CC118" s="260">
        <v>0</v>
      </c>
      <c r="CD118" s="260">
        <v>19648</v>
      </c>
      <c r="CE118" s="260">
        <v>125</v>
      </c>
      <c r="CF118" s="260">
        <v>0</v>
      </c>
      <c r="CG118" s="260">
        <v>0</v>
      </c>
      <c r="CH118" s="260">
        <v>0</v>
      </c>
      <c r="CI118" s="260">
        <v>0</v>
      </c>
      <c r="CJ118" s="260">
        <v>0</v>
      </c>
      <c r="CK118" s="260">
        <v>0</v>
      </c>
      <c r="CL118" s="260">
        <v>0</v>
      </c>
      <c r="CM118" s="260">
        <v>0</v>
      </c>
      <c r="CN118" s="42">
        <v>0</v>
      </c>
      <c r="CO118" s="42">
        <v>0</v>
      </c>
      <c r="CP118" s="42">
        <v>0</v>
      </c>
      <c r="CR118" s="13">
        <v>110</v>
      </c>
      <c r="CS118" s="13" t="str">
        <f t="shared" si="90"/>
        <v/>
      </c>
      <c r="CT118" s="13" t="str">
        <f t="shared" si="91"/>
        <v/>
      </c>
      <c r="CU118" s="13" t="str">
        <f t="shared" si="92"/>
        <v/>
      </c>
      <c r="CV118" s="13" t="str">
        <f t="shared" si="93"/>
        <v/>
      </c>
      <c r="CW118" s="13" t="str">
        <f t="shared" si="94"/>
        <v/>
      </c>
      <c r="CX118" s="13" t="str">
        <f t="shared" si="95"/>
        <v/>
      </c>
      <c r="CY118" s="13" t="str">
        <f t="shared" si="96"/>
        <v/>
      </c>
      <c r="CZ118" s="13" t="str">
        <f t="shared" si="97"/>
        <v/>
      </c>
      <c r="DA118" s="13" t="str">
        <f t="shared" si="98"/>
        <v/>
      </c>
      <c r="DB118" s="13" t="str">
        <f t="shared" si="99"/>
        <v/>
      </c>
      <c r="DC118" s="13" t="str">
        <f t="shared" si="100"/>
        <v/>
      </c>
      <c r="DD118" s="13" t="str">
        <f t="shared" si="101"/>
        <v/>
      </c>
      <c r="DE118" s="13" t="str">
        <f t="shared" si="102"/>
        <v/>
      </c>
      <c r="DF118" s="13" t="str">
        <f t="shared" si="103"/>
        <v/>
      </c>
      <c r="DG118" s="13" t="str">
        <f t="shared" si="104"/>
        <v/>
      </c>
      <c r="DH118" s="13" t="str">
        <f t="shared" si="105"/>
        <v/>
      </c>
      <c r="DI118" s="13" t="str">
        <f t="shared" si="106"/>
        <v/>
      </c>
      <c r="DJ118" s="13" t="str">
        <f t="shared" si="107"/>
        <v/>
      </c>
      <c r="DK118" s="13" t="str">
        <f t="shared" si="108"/>
        <v/>
      </c>
      <c r="DL118" s="13" t="str">
        <f t="shared" si="109"/>
        <v/>
      </c>
      <c r="DM118" s="13" t="str">
        <f t="shared" si="110"/>
        <v/>
      </c>
      <c r="DN118" s="13" t="str">
        <f t="shared" si="111"/>
        <v/>
      </c>
      <c r="DO118" s="13" t="str">
        <f t="shared" si="112"/>
        <v/>
      </c>
      <c r="DP118" s="13" t="str">
        <f t="shared" si="113"/>
        <v/>
      </c>
      <c r="DQ118" s="13" t="str">
        <f t="shared" si="114"/>
        <v/>
      </c>
      <c r="DR118" s="13" t="str">
        <f t="shared" si="115"/>
        <v/>
      </c>
      <c r="DS118" s="13" t="str">
        <f t="shared" si="116"/>
        <v/>
      </c>
      <c r="DT118" s="13" t="str">
        <f t="shared" si="117"/>
        <v/>
      </c>
      <c r="DU118" s="13" t="str">
        <f t="shared" si="118"/>
        <v/>
      </c>
      <c r="DV118" s="13" t="str">
        <f t="shared" si="119"/>
        <v/>
      </c>
      <c r="DW118" s="13" t="str">
        <f t="shared" si="120"/>
        <v/>
      </c>
      <c r="DX118" s="13" t="str">
        <f t="shared" si="121"/>
        <v>Sikloja</v>
      </c>
      <c r="DY118" s="13" t="str">
        <f t="shared" si="122"/>
        <v>Sill</v>
      </c>
      <c r="DZ118" s="13" t="str">
        <f t="shared" si="123"/>
        <v/>
      </c>
      <c r="EA118" s="13" t="str">
        <f t="shared" si="124"/>
        <v/>
      </c>
      <c r="EB118" s="13" t="str">
        <f t="shared" si="125"/>
        <v/>
      </c>
      <c r="EC118" s="13" t="str">
        <f t="shared" si="126"/>
        <v/>
      </c>
      <c r="ED118" s="13" t="str">
        <f t="shared" si="127"/>
        <v/>
      </c>
      <c r="EE118" s="13" t="str">
        <f t="shared" si="128"/>
        <v/>
      </c>
      <c r="EF118" s="13" t="str">
        <f t="shared" si="129"/>
        <v/>
      </c>
      <c r="EG118" s="13" t="str">
        <f t="shared" si="130"/>
        <v/>
      </c>
      <c r="EH118" s="13" t="str">
        <f t="shared" si="131"/>
        <v/>
      </c>
      <c r="EI118" s="13" t="str">
        <f t="shared" si="132"/>
        <v/>
      </c>
      <c r="EJ118" s="13" t="str">
        <f t="shared" si="133"/>
        <v/>
      </c>
      <c r="EK118" s="13"/>
      <c r="EL118" s="82" t="str">
        <f t="shared" si="135"/>
        <v>SiklojaSill</v>
      </c>
    </row>
    <row r="119" spans="1:142" x14ac:dyDescent="0.25">
      <c r="A119" s="267" t="s">
        <v>627</v>
      </c>
      <c r="B119" s="267" t="s">
        <v>522</v>
      </c>
      <c r="C119" s="301" t="s">
        <v>616</v>
      </c>
      <c r="D119" s="211">
        <v>111</v>
      </c>
      <c r="E119" s="359">
        <f t="shared" si="134"/>
        <v>0</v>
      </c>
      <c r="F119" s="359">
        <f t="shared" si="139"/>
        <v>0</v>
      </c>
      <c r="G119" s="359">
        <f t="shared" si="140"/>
        <v>0</v>
      </c>
      <c r="H119" s="359">
        <f t="shared" si="141"/>
        <v>0</v>
      </c>
      <c r="I119" s="359">
        <f t="shared" si="142"/>
        <v>0</v>
      </c>
      <c r="J119" s="359">
        <f t="shared" si="143"/>
        <v>0</v>
      </c>
      <c r="K119" s="359">
        <f t="shared" si="144"/>
        <v>0</v>
      </c>
      <c r="L119" s="359">
        <f t="shared" si="145"/>
        <v>0</v>
      </c>
      <c r="M119" s="359">
        <f t="shared" si="146"/>
        <v>0</v>
      </c>
      <c r="N119" s="359">
        <f t="shared" si="147"/>
        <v>0</v>
      </c>
      <c r="O119" s="359">
        <f t="shared" si="148"/>
        <v>0</v>
      </c>
      <c r="P119" s="359">
        <f t="shared" si="149"/>
        <v>0</v>
      </c>
      <c r="Q119" s="359">
        <f t="shared" si="150"/>
        <v>0</v>
      </c>
      <c r="R119" s="359">
        <f t="shared" si="151"/>
        <v>0</v>
      </c>
      <c r="S119" s="359">
        <f t="shared" si="152"/>
        <v>0</v>
      </c>
      <c r="T119" s="359">
        <f t="shared" si="153"/>
        <v>0</v>
      </c>
      <c r="U119" s="359">
        <f t="shared" si="154"/>
        <v>0</v>
      </c>
      <c r="V119" s="359">
        <f t="shared" si="155"/>
        <v>0</v>
      </c>
      <c r="W119" s="359">
        <f t="shared" si="156"/>
        <v>0</v>
      </c>
      <c r="X119" s="359">
        <f t="shared" si="157"/>
        <v>0</v>
      </c>
      <c r="Y119" s="359">
        <f t="shared" si="158"/>
        <v>0</v>
      </c>
      <c r="Z119" s="359">
        <f t="shared" si="159"/>
        <v>0</v>
      </c>
      <c r="AA119" s="359">
        <f t="shared" si="160"/>
        <v>0</v>
      </c>
      <c r="AB119" s="359">
        <f t="shared" si="161"/>
        <v>0</v>
      </c>
      <c r="AC119" s="359">
        <f t="shared" si="162"/>
        <v>0</v>
      </c>
      <c r="AD119" s="359">
        <f t="shared" si="163"/>
        <v>0</v>
      </c>
      <c r="AE119" s="359">
        <f t="shared" si="164"/>
        <v>0</v>
      </c>
      <c r="AF119" s="359">
        <f t="shared" si="165"/>
        <v>0</v>
      </c>
      <c r="AG119" s="359">
        <f t="shared" si="166"/>
        <v>0</v>
      </c>
      <c r="AH119" s="359">
        <f t="shared" si="167"/>
        <v>0</v>
      </c>
      <c r="AI119" s="359">
        <f t="shared" si="168"/>
        <v>0</v>
      </c>
      <c r="AJ119" s="359">
        <f t="shared" si="169"/>
        <v>0</v>
      </c>
      <c r="AK119" s="359">
        <f t="shared" si="170"/>
        <v>32.341999999999999</v>
      </c>
      <c r="AL119" s="359">
        <f t="shared" si="171"/>
        <v>0</v>
      </c>
      <c r="AM119" s="359">
        <f t="shared" si="172"/>
        <v>0</v>
      </c>
      <c r="AN119" s="359">
        <f t="shared" si="173"/>
        <v>0</v>
      </c>
      <c r="AO119" s="359">
        <f t="shared" si="174"/>
        <v>0</v>
      </c>
      <c r="AP119" s="359">
        <f t="shared" si="175"/>
        <v>0</v>
      </c>
      <c r="AQ119" s="359">
        <f t="shared" si="176"/>
        <v>0</v>
      </c>
      <c r="AR119" s="359">
        <f t="shared" si="177"/>
        <v>0</v>
      </c>
      <c r="AS119" s="359">
        <f t="shared" si="178"/>
        <v>0</v>
      </c>
      <c r="AT119" s="359">
        <f t="shared" si="136"/>
        <v>0</v>
      </c>
      <c r="AU119" s="359">
        <f t="shared" si="137"/>
        <v>0</v>
      </c>
      <c r="AV119" s="359">
        <f t="shared" si="138"/>
        <v>0</v>
      </c>
      <c r="AW119" s="76"/>
      <c r="AX119" s="211">
        <v>111</v>
      </c>
      <c r="AY119" s="260">
        <v>0</v>
      </c>
      <c r="AZ119" s="260">
        <v>0</v>
      </c>
      <c r="BA119" s="260">
        <v>0</v>
      </c>
      <c r="BB119" s="260">
        <v>0</v>
      </c>
      <c r="BC119" s="260">
        <v>0</v>
      </c>
      <c r="BD119" s="260">
        <v>0</v>
      </c>
      <c r="BE119" s="260">
        <v>0</v>
      </c>
      <c r="BF119" s="260">
        <v>0</v>
      </c>
      <c r="BG119" s="260">
        <v>0</v>
      </c>
      <c r="BH119" s="260">
        <v>0</v>
      </c>
      <c r="BI119" s="260">
        <v>0</v>
      </c>
      <c r="BJ119" s="260">
        <v>0</v>
      </c>
      <c r="BK119" s="260">
        <v>0</v>
      </c>
      <c r="BL119" s="260">
        <v>0</v>
      </c>
      <c r="BM119" s="260">
        <v>0</v>
      </c>
      <c r="BN119" s="260">
        <v>0</v>
      </c>
      <c r="BO119" s="260">
        <v>0</v>
      </c>
      <c r="BP119" s="260">
        <v>0</v>
      </c>
      <c r="BQ119" s="260">
        <v>0</v>
      </c>
      <c r="BR119" s="260">
        <v>0</v>
      </c>
      <c r="BS119" s="260">
        <v>0</v>
      </c>
      <c r="BT119" s="260">
        <v>0</v>
      </c>
      <c r="BU119" s="260">
        <v>0</v>
      </c>
      <c r="BV119" s="260">
        <v>0</v>
      </c>
      <c r="BW119" s="260">
        <v>0</v>
      </c>
      <c r="BX119" s="260">
        <v>0</v>
      </c>
      <c r="BY119" s="260">
        <v>0</v>
      </c>
      <c r="BZ119" s="260">
        <v>0</v>
      </c>
      <c r="CA119" s="260">
        <v>0</v>
      </c>
      <c r="CB119" s="260">
        <v>0</v>
      </c>
      <c r="CC119" s="260">
        <v>0</v>
      </c>
      <c r="CD119" s="260">
        <v>0</v>
      </c>
      <c r="CE119" s="260">
        <v>32342</v>
      </c>
      <c r="CF119" s="260">
        <v>0</v>
      </c>
      <c r="CG119" s="260">
        <v>0</v>
      </c>
      <c r="CH119" s="260">
        <v>0</v>
      </c>
      <c r="CI119" s="260">
        <v>0</v>
      </c>
      <c r="CJ119" s="260">
        <v>0</v>
      </c>
      <c r="CK119" s="260">
        <v>0</v>
      </c>
      <c r="CL119" s="260">
        <v>0</v>
      </c>
      <c r="CM119" s="260">
        <v>0</v>
      </c>
      <c r="CN119" s="42">
        <v>0</v>
      </c>
      <c r="CO119" s="42">
        <v>0</v>
      </c>
      <c r="CP119" s="42">
        <v>0</v>
      </c>
      <c r="CR119" s="13">
        <v>111</v>
      </c>
      <c r="CS119" s="13" t="str">
        <f t="shared" si="90"/>
        <v/>
      </c>
      <c r="CT119" s="13" t="str">
        <f t="shared" si="91"/>
        <v/>
      </c>
      <c r="CU119" s="13" t="str">
        <f t="shared" si="92"/>
        <v/>
      </c>
      <c r="CV119" s="13" t="str">
        <f t="shared" si="93"/>
        <v/>
      </c>
      <c r="CW119" s="13" t="str">
        <f t="shared" si="94"/>
        <v/>
      </c>
      <c r="CX119" s="13" t="str">
        <f t="shared" si="95"/>
        <v/>
      </c>
      <c r="CY119" s="13" t="str">
        <f t="shared" si="96"/>
        <v/>
      </c>
      <c r="CZ119" s="13" t="str">
        <f t="shared" si="97"/>
        <v/>
      </c>
      <c r="DA119" s="13" t="str">
        <f t="shared" si="98"/>
        <v/>
      </c>
      <c r="DB119" s="13" t="str">
        <f t="shared" si="99"/>
        <v/>
      </c>
      <c r="DC119" s="13" t="str">
        <f t="shared" si="100"/>
        <v/>
      </c>
      <c r="DD119" s="13" t="str">
        <f t="shared" si="101"/>
        <v/>
      </c>
      <c r="DE119" s="13" t="str">
        <f t="shared" si="102"/>
        <v/>
      </c>
      <c r="DF119" s="13" t="str">
        <f t="shared" si="103"/>
        <v/>
      </c>
      <c r="DG119" s="13" t="str">
        <f t="shared" si="104"/>
        <v/>
      </c>
      <c r="DH119" s="13" t="str">
        <f t="shared" si="105"/>
        <v/>
      </c>
      <c r="DI119" s="13" t="str">
        <f t="shared" si="106"/>
        <v/>
      </c>
      <c r="DJ119" s="13" t="str">
        <f t="shared" si="107"/>
        <v/>
      </c>
      <c r="DK119" s="13" t="str">
        <f t="shared" si="108"/>
        <v/>
      </c>
      <c r="DL119" s="13" t="str">
        <f t="shared" si="109"/>
        <v/>
      </c>
      <c r="DM119" s="13" t="str">
        <f t="shared" si="110"/>
        <v/>
      </c>
      <c r="DN119" s="13" t="str">
        <f t="shared" si="111"/>
        <v/>
      </c>
      <c r="DO119" s="13" t="str">
        <f t="shared" si="112"/>
        <v/>
      </c>
      <c r="DP119" s="13" t="str">
        <f t="shared" si="113"/>
        <v/>
      </c>
      <c r="DQ119" s="13" t="str">
        <f t="shared" si="114"/>
        <v/>
      </c>
      <c r="DR119" s="13" t="str">
        <f t="shared" si="115"/>
        <v/>
      </c>
      <c r="DS119" s="13" t="str">
        <f t="shared" si="116"/>
        <v/>
      </c>
      <c r="DT119" s="13" t="str">
        <f t="shared" si="117"/>
        <v/>
      </c>
      <c r="DU119" s="13" t="str">
        <f t="shared" si="118"/>
        <v/>
      </c>
      <c r="DV119" s="13" t="str">
        <f t="shared" si="119"/>
        <v/>
      </c>
      <c r="DW119" s="13" t="str">
        <f t="shared" si="120"/>
        <v/>
      </c>
      <c r="DX119" s="13" t="str">
        <f t="shared" si="121"/>
        <v/>
      </c>
      <c r="DY119" s="13" t="str">
        <f t="shared" si="122"/>
        <v>Sill</v>
      </c>
      <c r="DZ119" s="13" t="str">
        <f t="shared" si="123"/>
        <v/>
      </c>
      <c r="EA119" s="13" t="str">
        <f t="shared" si="124"/>
        <v/>
      </c>
      <c r="EB119" s="13" t="str">
        <f t="shared" si="125"/>
        <v/>
      </c>
      <c r="EC119" s="13" t="str">
        <f t="shared" si="126"/>
        <v/>
      </c>
      <c r="ED119" s="13" t="str">
        <f t="shared" si="127"/>
        <v/>
      </c>
      <c r="EE119" s="13" t="str">
        <f t="shared" si="128"/>
        <v/>
      </c>
      <c r="EF119" s="13" t="str">
        <f t="shared" si="129"/>
        <v/>
      </c>
      <c r="EG119" s="13" t="str">
        <f t="shared" si="130"/>
        <v/>
      </c>
      <c r="EH119" s="13" t="str">
        <f t="shared" si="131"/>
        <v/>
      </c>
      <c r="EI119" s="13" t="str">
        <f t="shared" si="132"/>
        <v/>
      </c>
      <c r="EJ119" s="13" t="str">
        <f t="shared" si="133"/>
        <v/>
      </c>
      <c r="EK119" s="13"/>
      <c r="EL119" s="82" t="str">
        <f t="shared" si="135"/>
        <v>Sill</v>
      </c>
    </row>
    <row r="120" spans="1:142" x14ac:dyDescent="0.25">
      <c r="A120" s="267" t="s">
        <v>627</v>
      </c>
      <c r="B120" s="267" t="s">
        <v>527</v>
      </c>
      <c r="C120" s="301" t="s">
        <v>616</v>
      </c>
      <c r="D120" s="211">
        <v>112</v>
      </c>
      <c r="E120" s="359">
        <f t="shared" si="134"/>
        <v>0.42699999999999999</v>
      </c>
      <c r="F120" s="359">
        <f t="shared" si="139"/>
        <v>0</v>
      </c>
      <c r="G120" s="359">
        <f t="shared" si="140"/>
        <v>0</v>
      </c>
      <c r="H120" s="359">
        <f t="shared" si="141"/>
        <v>0</v>
      </c>
      <c r="I120" s="359">
        <f t="shared" si="142"/>
        <v>0</v>
      </c>
      <c r="J120" s="359">
        <f t="shared" si="143"/>
        <v>0</v>
      </c>
      <c r="K120" s="359">
        <f t="shared" si="144"/>
        <v>0</v>
      </c>
      <c r="L120" s="359">
        <f t="shared" si="145"/>
        <v>0.71399999999999997</v>
      </c>
      <c r="M120" s="359">
        <f t="shared" si="146"/>
        <v>0</v>
      </c>
      <c r="N120" s="359">
        <f t="shared" si="147"/>
        <v>0</v>
      </c>
      <c r="O120" s="359">
        <f t="shared" si="148"/>
        <v>0</v>
      </c>
      <c r="P120" s="359">
        <f t="shared" si="149"/>
        <v>0</v>
      </c>
      <c r="Q120" s="359">
        <f t="shared" si="150"/>
        <v>0</v>
      </c>
      <c r="R120" s="359">
        <f t="shared" si="151"/>
        <v>0</v>
      </c>
      <c r="S120" s="359">
        <f t="shared" si="152"/>
        <v>0</v>
      </c>
      <c r="T120" s="359">
        <f t="shared" si="153"/>
        <v>0</v>
      </c>
      <c r="U120" s="359">
        <f t="shared" si="154"/>
        <v>0</v>
      </c>
      <c r="V120" s="359">
        <f t="shared" si="155"/>
        <v>0</v>
      </c>
      <c r="W120" s="359">
        <f t="shared" si="156"/>
        <v>0</v>
      </c>
      <c r="X120" s="359">
        <f t="shared" si="157"/>
        <v>0</v>
      </c>
      <c r="Y120" s="359">
        <f t="shared" si="158"/>
        <v>0</v>
      </c>
      <c r="Z120" s="359">
        <f t="shared" si="159"/>
        <v>0</v>
      </c>
      <c r="AA120" s="359">
        <f t="shared" si="160"/>
        <v>0</v>
      </c>
      <c r="AB120" s="359">
        <f t="shared" si="161"/>
        <v>0</v>
      </c>
      <c r="AC120" s="359">
        <f t="shared" si="162"/>
        <v>0</v>
      </c>
      <c r="AD120" s="359">
        <f t="shared" si="163"/>
        <v>0</v>
      </c>
      <c r="AE120" s="359">
        <f t="shared" si="164"/>
        <v>0</v>
      </c>
      <c r="AF120" s="359">
        <f t="shared" si="165"/>
        <v>0</v>
      </c>
      <c r="AG120" s="359">
        <f t="shared" si="166"/>
        <v>0</v>
      </c>
      <c r="AH120" s="359">
        <f t="shared" si="167"/>
        <v>0</v>
      </c>
      <c r="AI120" s="359">
        <f t="shared" si="168"/>
        <v>0.60499999999999998</v>
      </c>
      <c r="AJ120" s="359">
        <f t="shared" si="169"/>
        <v>0</v>
      </c>
      <c r="AK120" s="359">
        <f t="shared" si="170"/>
        <v>1.3</v>
      </c>
      <c r="AL120" s="359">
        <f t="shared" si="171"/>
        <v>0</v>
      </c>
      <c r="AM120" s="359">
        <f t="shared" si="172"/>
        <v>0</v>
      </c>
      <c r="AN120" s="359">
        <f t="shared" si="173"/>
        <v>0</v>
      </c>
      <c r="AO120" s="359">
        <f t="shared" si="174"/>
        <v>0</v>
      </c>
      <c r="AP120" s="359">
        <f t="shared" si="175"/>
        <v>0</v>
      </c>
      <c r="AQ120" s="359">
        <f t="shared" si="176"/>
        <v>0</v>
      </c>
      <c r="AR120" s="359">
        <f t="shared" si="177"/>
        <v>0</v>
      </c>
      <c r="AS120" s="359">
        <f t="shared" si="178"/>
        <v>0</v>
      </c>
      <c r="AT120" s="359">
        <f t="shared" si="136"/>
        <v>0</v>
      </c>
      <c r="AU120" s="359">
        <f t="shared" si="137"/>
        <v>0</v>
      </c>
      <c r="AV120" s="359">
        <f t="shared" si="138"/>
        <v>0</v>
      </c>
      <c r="AW120" s="76"/>
      <c r="AX120" s="211">
        <v>112</v>
      </c>
      <c r="AY120" s="260">
        <v>427</v>
      </c>
      <c r="AZ120" s="260">
        <v>0</v>
      </c>
      <c r="BA120" s="260">
        <v>0</v>
      </c>
      <c r="BB120" s="260">
        <v>0</v>
      </c>
      <c r="BC120" s="260">
        <v>0</v>
      </c>
      <c r="BD120" s="260">
        <v>0</v>
      </c>
      <c r="BE120" s="260">
        <v>0</v>
      </c>
      <c r="BF120" s="260">
        <v>714</v>
      </c>
      <c r="BG120" s="260">
        <v>0</v>
      </c>
      <c r="BH120" s="260">
        <v>0</v>
      </c>
      <c r="BI120" s="260">
        <v>0</v>
      </c>
      <c r="BJ120" s="260">
        <v>0</v>
      </c>
      <c r="BK120" s="260">
        <v>0</v>
      </c>
      <c r="BL120" s="260">
        <v>0</v>
      </c>
      <c r="BM120" s="260">
        <v>0</v>
      </c>
      <c r="BN120" s="260">
        <v>0</v>
      </c>
      <c r="BO120" s="260">
        <v>0</v>
      </c>
      <c r="BP120" s="260">
        <v>0</v>
      </c>
      <c r="BQ120" s="260">
        <v>0</v>
      </c>
      <c r="BR120" s="260">
        <v>0</v>
      </c>
      <c r="BS120" s="260">
        <v>0</v>
      </c>
      <c r="BT120" s="260">
        <v>0</v>
      </c>
      <c r="BU120" s="260">
        <v>0</v>
      </c>
      <c r="BV120" s="260">
        <v>0</v>
      </c>
      <c r="BW120" s="260">
        <v>0</v>
      </c>
      <c r="BX120" s="260">
        <v>0</v>
      </c>
      <c r="BY120" s="260">
        <v>0</v>
      </c>
      <c r="BZ120" s="260">
        <v>0</v>
      </c>
      <c r="CA120" s="260">
        <v>0</v>
      </c>
      <c r="CB120" s="260">
        <v>0</v>
      </c>
      <c r="CC120" s="260">
        <v>605</v>
      </c>
      <c r="CD120" s="260">
        <v>0</v>
      </c>
      <c r="CE120" s="260">
        <v>1300</v>
      </c>
      <c r="CF120" s="260">
        <v>0</v>
      </c>
      <c r="CG120" s="260">
        <v>0</v>
      </c>
      <c r="CH120" s="260">
        <v>0</v>
      </c>
      <c r="CI120" s="260">
        <v>0</v>
      </c>
      <c r="CJ120" s="260">
        <v>0</v>
      </c>
      <c r="CK120" s="260">
        <v>0</v>
      </c>
      <c r="CL120" s="260">
        <v>0</v>
      </c>
      <c r="CM120" s="260">
        <v>0</v>
      </c>
      <c r="CN120" s="42">
        <v>0</v>
      </c>
      <c r="CO120" s="42">
        <v>0</v>
      </c>
      <c r="CP120" s="42">
        <v>0</v>
      </c>
      <c r="CR120" s="13">
        <v>112</v>
      </c>
      <c r="CS120" s="13" t="str">
        <f t="shared" si="90"/>
        <v>Abborre</v>
      </c>
      <c r="CT120" s="13" t="str">
        <f t="shared" si="91"/>
        <v/>
      </c>
      <c r="CU120" s="13" t="str">
        <f t="shared" si="92"/>
        <v/>
      </c>
      <c r="CV120" s="13" t="str">
        <f t="shared" si="93"/>
        <v/>
      </c>
      <c r="CW120" s="13" t="str">
        <f t="shared" si="94"/>
        <v/>
      </c>
      <c r="CX120" s="13" t="str">
        <f t="shared" si="95"/>
        <v/>
      </c>
      <c r="CY120" s="13" t="str">
        <f t="shared" si="96"/>
        <v/>
      </c>
      <c r="CZ120" s="13" t="str">
        <f t="shared" si="97"/>
        <v>Gadda</v>
      </c>
      <c r="DA120" s="13" t="str">
        <f t="shared" si="98"/>
        <v/>
      </c>
      <c r="DB120" s="13" t="str">
        <f t="shared" si="99"/>
        <v/>
      </c>
      <c r="DC120" s="13" t="str">
        <f t="shared" si="100"/>
        <v/>
      </c>
      <c r="DD120" s="13" t="str">
        <f t="shared" si="101"/>
        <v/>
      </c>
      <c r="DE120" s="13" t="str">
        <f t="shared" si="102"/>
        <v/>
      </c>
      <c r="DF120" s="13" t="str">
        <f t="shared" si="103"/>
        <v/>
      </c>
      <c r="DG120" s="13" t="str">
        <f t="shared" si="104"/>
        <v/>
      </c>
      <c r="DH120" s="13" t="str">
        <f t="shared" si="105"/>
        <v/>
      </c>
      <c r="DI120" s="13" t="str">
        <f t="shared" si="106"/>
        <v/>
      </c>
      <c r="DJ120" s="13" t="str">
        <f t="shared" si="107"/>
        <v/>
      </c>
      <c r="DK120" s="13" t="str">
        <f t="shared" si="108"/>
        <v/>
      </c>
      <c r="DL120" s="13" t="str">
        <f t="shared" si="109"/>
        <v/>
      </c>
      <c r="DM120" s="13" t="str">
        <f t="shared" si="110"/>
        <v/>
      </c>
      <c r="DN120" s="13" t="str">
        <f t="shared" si="111"/>
        <v/>
      </c>
      <c r="DO120" s="13" t="str">
        <f t="shared" si="112"/>
        <v/>
      </c>
      <c r="DP120" s="13" t="str">
        <f t="shared" si="113"/>
        <v/>
      </c>
      <c r="DQ120" s="13" t="str">
        <f t="shared" si="114"/>
        <v/>
      </c>
      <c r="DR120" s="13" t="str">
        <f t="shared" si="115"/>
        <v/>
      </c>
      <c r="DS120" s="13" t="str">
        <f t="shared" si="116"/>
        <v/>
      </c>
      <c r="DT120" s="13" t="str">
        <f t="shared" si="117"/>
        <v/>
      </c>
      <c r="DU120" s="13" t="str">
        <f t="shared" si="118"/>
        <v/>
      </c>
      <c r="DV120" s="13" t="str">
        <f t="shared" si="119"/>
        <v/>
      </c>
      <c r="DW120" s="13" t="str">
        <f t="shared" si="120"/>
        <v>SikFiskar</v>
      </c>
      <c r="DX120" s="13" t="str">
        <f t="shared" si="121"/>
        <v/>
      </c>
      <c r="DY120" s="13" t="str">
        <f t="shared" si="122"/>
        <v>Sill</v>
      </c>
      <c r="DZ120" s="13" t="str">
        <f t="shared" si="123"/>
        <v/>
      </c>
      <c r="EA120" s="13" t="str">
        <f t="shared" si="124"/>
        <v/>
      </c>
      <c r="EB120" s="13" t="str">
        <f t="shared" si="125"/>
        <v/>
      </c>
      <c r="EC120" s="13" t="str">
        <f t="shared" si="126"/>
        <v/>
      </c>
      <c r="ED120" s="13" t="str">
        <f t="shared" si="127"/>
        <v/>
      </c>
      <c r="EE120" s="13" t="str">
        <f t="shared" si="128"/>
        <v/>
      </c>
      <c r="EF120" s="13" t="str">
        <f t="shared" si="129"/>
        <v/>
      </c>
      <c r="EG120" s="13" t="str">
        <f t="shared" si="130"/>
        <v/>
      </c>
      <c r="EH120" s="13" t="str">
        <f t="shared" si="131"/>
        <v/>
      </c>
      <c r="EI120" s="13" t="str">
        <f t="shared" si="132"/>
        <v/>
      </c>
      <c r="EJ120" s="13" t="str">
        <f t="shared" si="133"/>
        <v/>
      </c>
      <c r="EK120" s="13"/>
      <c r="EL120" s="82" t="str">
        <f t="shared" si="135"/>
        <v>AbborreGaddaSikFiskarSill</v>
      </c>
    </row>
    <row r="121" spans="1:142" x14ac:dyDescent="0.25">
      <c r="A121" s="267" t="s">
        <v>628</v>
      </c>
      <c r="B121" s="267" t="s">
        <v>505</v>
      </c>
      <c r="C121" s="301" t="s">
        <v>615</v>
      </c>
      <c r="D121" s="211">
        <v>113</v>
      </c>
      <c r="E121" s="359">
        <f t="shared" si="134"/>
        <v>0</v>
      </c>
      <c r="F121" s="359">
        <f t="shared" si="139"/>
        <v>0</v>
      </c>
      <c r="G121" s="359">
        <f t="shared" si="140"/>
        <v>0</v>
      </c>
      <c r="H121" s="359">
        <f t="shared" si="141"/>
        <v>5.8000000000000003E-2</v>
      </c>
      <c r="I121" s="359">
        <f t="shared" si="142"/>
        <v>0</v>
      </c>
      <c r="J121" s="359">
        <f t="shared" si="143"/>
        <v>0</v>
      </c>
      <c r="K121" s="359">
        <f t="shared" si="144"/>
        <v>0</v>
      </c>
      <c r="L121" s="359">
        <f t="shared" si="145"/>
        <v>0</v>
      </c>
      <c r="M121" s="359">
        <f t="shared" si="146"/>
        <v>0</v>
      </c>
      <c r="N121" s="359">
        <f t="shared" si="147"/>
        <v>0</v>
      </c>
      <c r="O121" s="359">
        <f t="shared" si="148"/>
        <v>0</v>
      </c>
      <c r="P121" s="359">
        <f t="shared" si="149"/>
        <v>0</v>
      </c>
      <c r="Q121" s="359">
        <f t="shared" si="150"/>
        <v>0</v>
      </c>
      <c r="R121" s="359">
        <f t="shared" si="151"/>
        <v>0</v>
      </c>
      <c r="S121" s="359">
        <f t="shared" si="152"/>
        <v>9.0999999999999998E-2</v>
      </c>
      <c r="T121" s="359">
        <f t="shared" si="153"/>
        <v>0</v>
      </c>
      <c r="U121" s="359">
        <f t="shared" si="154"/>
        <v>0</v>
      </c>
      <c r="V121" s="359">
        <f t="shared" si="155"/>
        <v>0</v>
      </c>
      <c r="W121" s="359">
        <f t="shared" si="156"/>
        <v>0.01</v>
      </c>
      <c r="X121" s="359">
        <f t="shared" si="157"/>
        <v>0</v>
      </c>
      <c r="Y121" s="359">
        <f t="shared" si="158"/>
        <v>0</v>
      </c>
      <c r="Z121" s="359">
        <f t="shared" si="159"/>
        <v>0</v>
      </c>
      <c r="AA121" s="359">
        <f t="shared" si="160"/>
        <v>0</v>
      </c>
      <c r="AB121" s="359">
        <f t="shared" si="161"/>
        <v>0</v>
      </c>
      <c r="AC121" s="359">
        <f t="shared" si="162"/>
        <v>0</v>
      </c>
      <c r="AD121" s="359">
        <f t="shared" si="163"/>
        <v>5.0000000000000001E-3</v>
      </c>
      <c r="AE121" s="359">
        <f t="shared" si="164"/>
        <v>0</v>
      </c>
      <c r="AF121" s="359">
        <f t="shared" si="165"/>
        <v>2.093</v>
      </c>
      <c r="AG121" s="359">
        <f t="shared" si="166"/>
        <v>0</v>
      </c>
      <c r="AH121" s="359">
        <f t="shared" si="167"/>
        <v>8.0000000000000002E-3</v>
      </c>
      <c r="AI121" s="359">
        <f t="shared" si="168"/>
        <v>0</v>
      </c>
      <c r="AJ121" s="359">
        <f t="shared" si="169"/>
        <v>0</v>
      </c>
      <c r="AK121" s="359">
        <f t="shared" si="170"/>
        <v>0</v>
      </c>
      <c r="AL121" s="359">
        <f t="shared" si="171"/>
        <v>0</v>
      </c>
      <c r="AM121" s="359">
        <f t="shared" si="172"/>
        <v>0</v>
      </c>
      <c r="AN121" s="359">
        <f t="shared" si="173"/>
        <v>0</v>
      </c>
      <c r="AO121" s="359">
        <f t="shared" si="174"/>
        <v>0</v>
      </c>
      <c r="AP121" s="359">
        <f t="shared" si="175"/>
        <v>0</v>
      </c>
      <c r="AQ121" s="359">
        <f t="shared" si="176"/>
        <v>0</v>
      </c>
      <c r="AR121" s="359">
        <f t="shared" si="177"/>
        <v>28.11</v>
      </c>
      <c r="AS121" s="359">
        <f t="shared" si="178"/>
        <v>0</v>
      </c>
      <c r="AT121" s="359">
        <f t="shared" si="136"/>
        <v>0</v>
      </c>
      <c r="AU121" s="359">
        <f t="shared" si="137"/>
        <v>0</v>
      </c>
      <c r="AV121" s="359">
        <f t="shared" si="138"/>
        <v>0</v>
      </c>
      <c r="AW121" s="76"/>
      <c r="AX121" s="211">
        <v>113</v>
      </c>
      <c r="AY121" s="260">
        <v>0</v>
      </c>
      <c r="AZ121" s="260">
        <v>0</v>
      </c>
      <c r="BA121" s="260">
        <v>0</v>
      </c>
      <c r="BB121" s="260">
        <v>58</v>
      </c>
      <c r="BC121" s="260">
        <v>0</v>
      </c>
      <c r="BD121" s="260">
        <v>0</v>
      </c>
      <c r="BE121" s="260">
        <v>0</v>
      </c>
      <c r="BF121" s="260">
        <v>0</v>
      </c>
      <c r="BG121" s="260">
        <v>0</v>
      </c>
      <c r="BH121" s="260">
        <v>0</v>
      </c>
      <c r="BI121" s="260">
        <v>0</v>
      </c>
      <c r="BJ121" s="260">
        <v>0</v>
      </c>
      <c r="BK121" s="260">
        <v>0</v>
      </c>
      <c r="BL121" s="260">
        <v>0</v>
      </c>
      <c r="BM121" s="260">
        <v>91</v>
      </c>
      <c r="BN121" s="260">
        <v>0</v>
      </c>
      <c r="BO121" s="260">
        <v>0</v>
      </c>
      <c r="BP121" s="260">
        <v>0</v>
      </c>
      <c r="BQ121" s="260">
        <v>10</v>
      </c>
      <c r="BR121" s="260">
        <v>0</v>
      </c>
      <c r="BS121" s="260">
        <v>0</v>
      </c>
      <c r="BT121" s="260">
        <v>0</v>
      </c>
      <c r="BU121" s="260">
        <v>0</v>
      </c>
      <c r="BV121" s="260">
        <v>0</v>
      </c>
      <c r="BW121" s="260">
        <v>0</v>
      </c>
      <c r="BX121" s="260">
        <v>5</v>
      </c>
      <c r="BY121" s="260">
        <v>0</v>
      </c>
      <c r="BZ121" s="260">
        <v>2093</v>
      </c>
      <c r="CA121" s="260">
        <v>0</v>
      </c>
      <c r="CB121" s="260">
        <v>8</v>
      </c>
      <c r="CC121" s="260">
        <v>0</v>
      </c>
      <c r="CD121" s="260">
        <v>0</v>
      </c>
      <c r="CE121" s="260">
        <v>0</v>
      </c>
      <c r="CF121" s="260">
        <v>0</v>
      </c>
      <c r="CG121" s="260">
        <v>0</v>
      </c>
      <c r="CH121" s="260">
        <v>0</v>
      </c>
      <c r="CI121" s="260">
        <v>0</v>
      </c>
      <c r="CJ121" s="260">
        <v>0</v>
      </c>
      <c r="CK121" s="260">
        <v>0</v>
      </c>
      <c r="CL121" s="260">
        <v>28110</v>
      </c>
      <c r="CM121" s="260">
        <v>0</v>
      </c>
      <c r="CN121" s="42">
        <v>0</v>
      </c>
      <c r="CO121" s="42">
        <v>0</v>
      </c>
      <c r="CP121" s="42">
        <v>0</v>
      </c>
      <c r="CR121" s="13">
        <v>113</v>
      </c>
      <c r="CS121" s="13" t="str">
        <f t="shared" si="90"/>
        <v/>
      </c>
      <c r="CT121" s="13" t="str">
        <f t="shared" si="91"/>
        <v/>
      </c>
      <c r="CU121" s="13" t="str">
        <f t="shared" si="92"/>
        <v/>
      </c>
      <c r="CV121" s="13" t="str">
        <f t="shared" si="93"/>
        <v>Bergtunga</v>
      </c>
      <c r="CW121" s="13" t="str">
        <f t="shared" si="94"/>
        <v/>
      </c>
      <c r="CX121" s="13" t="str">
        <f t="shared" si="95"/>
        <v/>
      </c>
      <c r="CY121" s="13" t="str">
        <f t="shared" si="96"/>
        <v/>
      </c>
      <c r="CZ121" s="13" t="str">
        <f t="shared" si="97"/>
        <v/>
      </c>
      <c r="DA121" s="13" t="str">
        <f t="shared" si="98"/>
        <v/>
      </c>
      <c r="DB121" s="13" t="str">
        <f t="shared" si="99"/>
        <v/>
      </c>
      <c r="DC121" s="13" t="str">
        <f t="shared" si="100"/>
        <v/>
      </c>
      <c r="DD121" s="13" t="str">
        <f t="shared" si="101"/>
        <v/>
      </c>
      <c r="DE121" s="13" t="str">
        <f t="shared" si="102"/>
        <v/>
      </c>
      <c r="DF121" s="13" t="str">
        <f t="shared" si="103"/>
        <v/>
      </c>
      <c r="DG121" s="13" t="str">
        <f t="shared" si="104"/>
        <v>Kolja</v>
      </c>
      <c r="DH121" s="13" t="str">
        <f t="shared" si="105"/>
        <v/>
      </c>
      <c r="DI121" s="13" t="str">
        <f t="shared" si="106"/>
        <v/>
      </c>
      <c r="DJ121" s="13" t="str">
        <f t="shared" si="107"/>
        <v/>
      </c>
      <c r="DK121" s="13" t="str">
        <f t="shared" si="108"/>
        <v>Langa</v>
      </c>
      <c r="DL121" s="13" t="str">
        <f t="shared" si="109"/>
        <v/>
      </c>
      <c r="DM121" s="13" t="str">
        <f t="shared" si="110"/>
        <v/>
      </c>
      <c r="DN121" s="13" t="str">
        <f t="shared" si="111"/>
        <v/>
      </c>
      <c r="DO121" s="13" t="str">
        <f t="shared" si="112"/>
        <v/>
      </c>
      <c r="DP121" s="13" t="str">
        <f t="shared" si="113"/>
        <v/>
      </c>
      <c r="DQ121" s="13" t="str">
        <f t="shared" si="114"/>
        <v/>
      </c>
      <c r="DR121" s="13" t="str">
        <f t="shared" si="115"/>
        <v>Piggvar</v>
      </c>
      <c r="DS121" s="13" t="str">
        <f t="shared" si="116"/>
        <v/>
      </c>
      <c r="DT121" s="13" t="str">
        <f t="shared" si="117"/>
        <v>Rodspotta</v>
      </c>
      <c r="DU121" s="13" t="str">
        <f t="shared" si="118"/>
        <v/>
      </c>
      <c r="DV121" s="13" t="str">
        <f t="shared" si="119"/>
        <v>Sandskadda</v>
      </c>
      <c r="DW121" s="13" t="str">
        <f t="shared" si="120"/>
        <v/>
      </c>
      <c r="DX121" s="13" t="str">
        <f t="shared" si="121"/>
        <v/>
      </c>
      <c r="DY121" s="13" t="str">
        <f t="shared" si="122"/>
        <v/>
      </c>
      <c r="DZ121" s="13" t="str">
        <f t="shared" si="123"/>
        <v/>
      </c>
      <c r="EA121" s="13" t="str">
        <f t="shared" si="124"/>
        <v/>
      </c>
      <c r="EB121" s="13" t="str">
        <f t="shared" si="125"/>
        <v/>
      </c>
      <c r="EC121" s="13" t="str">
        <f t="shared" si="126"/>
        <v/>
      </c>
      <c r="ED121" s="13" t="str">
        <f t="shared" si="127"/>
        <v/>
      </c>
      <c r="EE121" s="13" t="str">
        <f t="shared" si="128"/>
        <v/>
      </c>
      <c r="EF121" s="13" t="str">
        <f t="shared" si="129"/>
        <v>Torsk</v>
      </c>
      <c r="EG121" s="13" t="str">
        <f t="shared" si="130"/>
        <v/>
      </c>
      <c r="EH121" s="13" t="str">
        <f t="shared" si="131"/>
        <v/>
      </c>
      <c r="EI121" s="13" t="str">
        <f t="shared" si="132"/>
        <v/>
      </c>
      <c r="EJ121" s="13" t="str">
        <f t="shared" si="133"/>
        <v/>
      </c>
      <c r="EK121" s="13"/>
      <c r="EL121" s="82" t="str">
        <f t="shared" si="135"/>
        <v>BergtungaKoljaLangaPiggvarRodspottaSandskaddaTorsk</v>
      </c>
    </row>
    <row r="122" spans="1:142" x14ac:dyDescent="0.25">
      <c r="A122" s="267" t="s">
        <v>628</v>
      </c>
      <c r="B122" s="267" t="s">
        <v>522</v>
      </c>
      <c r="C122" s="301" t="s">
        <v>615</v>
      </c>
      <c r="D122" s="211">
        <v>114</v>
      </c>
      <c r="E122" s="359">
        <f t="shared" si="134"/>
        <v>0</v>
      </c>
      <c r="F122" s="359">
        <f t="shared" si="139"/>
        <v>0</v>
      </c>
      <c r="G122" s="359">
        <f t="shared" si="140"/>
        <v>0</v>
      </c>
      <c r="H122" s="359">
        <f t="shared" si="141"/>
        <v>0</v>
      </c>
      <c r="I122" s="359">
        <f t="shared" si="142"/>
        <v>0</v>
      </c>
      <c r="J122" s="359">
        <f t="shared" si="143"/>
        <v>0</v>
      </c>
      <c r="K122" s="359">
        <f t="shared" si="144"/>
        <v>0</v>
      </c>
      <c r="L122" s="359">
        <f t="shared" si="145"/>
        <v>0</v>
      </c>
      <c r="M122" s="359">
        <f t="shared" si="146"/>
        <v>0</v>
      </c>
      <c r="N122" s="359">
        <f t="shared" si="147"/>
        <v>0</v>
      </c>
      <c r="O122" s="359">
        <f t="shared" si="148"/>
        <v>0</v>
      </c>
      <c r="P122" s="359">
        <f t="shared" si="149"/>
        <v>0</v>
      </c>
      <c r="Q122" s="359">
        <f t="shared" si="150"/>
        <v>0</v>
      </c>
      <c r="R122" s="359">
        <f t="shared" si="151"/>
        <v>0</v>
      </c>
      <c r="S122" s="359">
        <f t="shared" si="152"/>
        <v>0.14699999999999999</v>
      </c>
      <c r="T122" s="359">
        <f t="shared" si="153"/>
        <v>0</v>
      </c>
      <c r="U122" s="359">
        <f t="shared" si="154"/>
        <v>0</v>
      </c>
      <c r="V122" s="359">
        <f t="shared" si="155"/>
        <v>0</v>
      </c>
      <c r="W122" s="359">
        <f t="shared" si="156"/>
        <v>0</v>
      </c>
      <c r="X122" s="359">
        <f t="shared" si="157"/>
        <v>0</v>
      </c>
      <c r="Y122" s="359">
        <f t="shared" si="158"/>
        <v>0</v>
      </c>
      <c r="Z122" s="359">
        <f t="shared" si="159"/>
        <v>0</v>
      </c>
      <c r="AA122" s="359">
        <f t="shared" si="160"/>
        <v>1.2999999999999999E-2</v>
      </c>
      <c r="AB122" s="359">
        <f t="shared" si="161"/>
        <v>0</v>
      </c>
      <c r="AC122" s="359">
        <f t="shared" si="162"/>
        <v>0</v>
      </c>
      <c r="AD122" s="359">
        <f t="shared" si="163"/>
        <v>0</v>
      </c>
      <c r="AE122" s="359">
        <f t="shared" si="164"/>
        <v>0</v>
      </c>
      <c r="AF122" s="359">
        <f t="shared" si="165"/>
        <v>0</v>
      </c>
      <c r="AG122" s="359">
        <f t="shared" si="166"/>
        <v>0</v>
      </c>
      <c r="AH122" s="359">
        <f t="shared" si="167"/>
        <v>0</v>
      </c>
      <c r="AI122" s="359">
        <f t="shared" si="168"/>
        <v>0</v>
      </c>
      <c r="AJ122" s="359">
        <f t="shared" si="169"/>
        <v>0</v>
      </c>
      <c r="AK122" s="359">
        <f t="shared" si="170"/>
        <v>179.845</v>
      </c>
      <c r="AL122" s="359">
        <f t="shared" si="171"/>
        <v>0</v>
      </c>
      <c r="AM122" s="359">
        <f t="shared" si="172"/>
        <v>0</v>
      </c>
      <c r="AN122" s="359">
        <f t="shared" si="173"/>
        <v>0</v>
      </c>
      <c r="AO122" s="359">
        <f t="shared" si="174"/>
        <v>0</v>
      </c>
      <c r="AP122" s="359">
        <f t="shared" si="175"/>
        <v>0</v>
      </c>
      <c r="AQ122" s="359">
        <f t="shared" si="176"/>
        <v>0</v>
      </c>
      <c r="AR122" s="359">
        <f t="shared" si="177"/>
        <v>0.38300000000000001</v>
      </c>
      <c r="AS122" s="359">
        <f t="shared" si="178"/>
        <v>2E-3</v>
      </c>
      <c r="AT122" s="359">
        <f t="shared" si="136"/>
        <v>0</v>
      </c>
      <c r="AU122" s="359">
        <f t="shared" si="137"/>
        <v>0</v>
      </c>
      <c r="AV122" s="359">
        <f t="shared" si="138"/>
        <v>0</v>
      </c>
      <c r="AW122" s="76"/>
      <c r="AX122" s="211">
        <v>114</v>
      </c>
      <c r="AY122" s="260">
        <v>0</v>
      </c>
      <c r="AZ122" s="260">
        <v>0</v>
      </c>
      <c r="BA122" s="260">
        <v>0</v>
      </c>
      <c r="BB122" s="260">
        <v>0</v>
      </c>
      <c r="BC122" s="260">
        <v>0</v>
      </c>
      <c r="BD122" s="260">
        <v>0</v>
      </c>
      <c r="BE122" s="260">
        <v>0</v>
      </c>
      <c r="BF122" s="260">
        <v>0</v>
      </c>
      <c r="BG122" s="260">
        <v>0</v>
      </c>
      <c r="BH122" s="260">
        <v>0</v>
      </c>
      <c r="BI122" s="260">
        <v>0</v>
      </c>
      <c r="BJ122" s="260">
        <v>0</v>
      </c>
      <c r="BK122" s="260">
        <v>0</v>
      </c>
      <c r="BL122" s="260">
        <v>0</v>
      </c>
      <c r="BM122" s="260">
        <v>147</v>
      </c>
      <c r="BN122" s="260">
        <v>0</v>
      </c>
      <c r="BO122" s="260">
        <v>0</v>
      </c>
      <c r="BP122" s="260">
        <v>0</v>
      </c>
      <c r="BQ122" s="260">
        <v>0</v>
      </c>
      <c r="BR122" s="260">
        <v>0</v>
      </c>
      <c r="BS122" s="260">
        <v>0</v>
      </c>
      <c r="BT122" s="260">
        <v>0</v>
      </c>
      <c r="BU122" s="260">
        <v>13</v>
      </c>
      <c r="BV122" s="260">
        <v>0</v>
      </c>
      <c r="BW122" s="260">
        <v>0</v>
      </c>
      <c r="BX122" s="260">
        <v>0</v>
      </c>
      <c r="BY122" s="260">
        <v>0</v>
      </c>
      <c r="BZ122" s="260">
        <v>0</v>
      </c>
      <c r="CA122" s="260">
        <v>0</v>
      </c>
      <c r="CB122" s="260">
        <v>0</v>
      </c>
      <c r="CC122" s="260">
        <v>0</v>
      </c>
      <c r="CD122" s="260">
        <v>0</v>
      </c>
      <c r="CE122" s="260">
        <v>179845</v>
      </c>
      <c r="CF122" s="260">
        <v>0</v>
      </c>
      <c r="CG122" s="260">
        <v>0</v>
      </c>
      <c r="CH122" s="260">
        <v>0</v>
      </c>
      <c r="CI122" s="260">
        <v>0</v>
      </c>
      <c r="CJ122" s="260">
        <v>0</v>
      </c>
      <c r="CK122" s="260">
        <v>0</v>
      </c>
      <c r="CL122" s="260">
        <v>383</v>
      </c>
      <c r="CM122" s="260">
        <v>2</v>
      </c>
      <c r="CN122" s="42">
        <v>0</v>
      </c>
      <c r="CO122" s="42">
        <v>0</v>
      </c>
      <c r="CP122" s="42">
        <v>0</v>
      </c>
      <c r="CR122" s="13">
        <v>114</v>
      </c>
      <c r="CS122" s="13" t="str">
        <f t="shared" si="90"/>
        <v/>
      </c>
      <c r="CT122" s="13" t="str">
        <f t="shared" si="91"/>
        <v/>
      </c>
      <c r="CU122" s="13" t="str">
        <f t="shared" si="92"/>
        <v/>
      </c>
      <c r="CV122" s="13" t="str">
        <f t="shared" si="93"/>
        <v/>
      </c>
      <c r="CW122" s="13" t="str">
        <f t="shared" si="94"/>
        <v/>
      </c>
      <c r="CX122" s="13" t="str">
        <f t="shared" si="95"/>
        <v/>
      </c>
      <c r="CY122" s="13" t="str">
        <f t="shared" si="96"/>
        <v/>
      </c>
      <c r="CZ122" s="13" t="str">
        <f t="shared" si="97"/>
        <v/>
      </c>
      <c r="DA122" s="13" t="str">
        <f t="shared" si="98"/>
        <v/>
      </c>
      <c r="DB122" s="13" t="str">
        <f t="shared" si="99"/>
        <v/>
      </c>
      <c r="DC122" s="13" t="str">
        <f t="shared" si="100"/>
        <v/>
      </c>
      <c r="DD122" s="13" t="str">
        <f t="shared" si="101"/>
        <v/>
      </c>
      <c r="DE122" s="13" t="str">
        <f t="shared" si="102"/>
        <v/>
      </c>
      <c r="DF122" s="13" t="str">
        <f t="shared" si="103"/>
        <v/>
      </c>
      <c r="DG122" s="13" t="str">
        <f t="shared" si="104"/>
        <v>Kolja</v>
      </c>
      <c r="DH122" s="13" t="str">
        <f t="shared" si="105"/>
        <v/>
      </c>
      <c r="DI122" s="13" t="str">
        <f t="shared" si="106"/>
        <v/>
      </c>
      <c r="DJ122" s="13" t="str">
        <f t="shared" si="107"/>
        <v/>
      </c>
      <c r="DK122" s="13" t="str">
        <f t="shared" si="108"/>
        <v/>
      </c>
      <c r="DL122" s="13" t="str">
        <f t="shared" si="109"/>
        <v/>
      </c>
      <c r="DM122" s="13" t="str">
        <f t="shared" si="110"/>
        <v/>
      </c>
      <c r="DN122" s="13" t="str">
        <f t="shared" si="111"/>
        <v/>
      </c>
      <c r="DO122" s="13" t="str">
        <f t="shared" si="112"/>
        <v>Makrill</v>
      </c>
      <c r="DP122" s="13" t="str">
        <f t="shared" si="113"/>
        <v/>
      </c>
      <c r="DQ122" s="13" t="str">
        <f t="shared" si="114"/>
        <v/>
      </c>
      <c r="DR122" s="13" t="str">
        <f t="shared" si="115"/>
        <v/>
      </c>
      <c r="DS122" s="13" t="str">
        <f t="shared" si="116"/>
        <v/>
      </c>
      <c r="DT122" s="13" t="str">
        <f t="shared" si="117"/>
        <v/>
      </c>
      <c r="DU122" s="13" t="str">
        <f t="shared" si="118"/>
        <v/>
      </c>
      <c r="DV122" s="13" t="str">
        <f t="shared" si="119"/>
        <v/>
      </c>
      <c r="DW122" s="13" t="str">
        <f t="shared" si="120"/>
        <v/>
      </c>
      <c r="DX122" s="13" t="str">
        <f t="shared" si="121"/>
        <v/>
      </c>
      <c r="DY122" s="13" t="str">
        <f t="shared" si="122"/>
        <v>Sill</v>
      </c>
      <c r="DZ122" s="13" t="str">
        <f t="shared" si="123"/>
        <v/>
      </c>
      <c r="EA122" s="13" t="str">
        <f t="shared" si="124"/>
        <v/>
      </c>
      <c r="EB122" s="13" t="str">
        <f t="shared" si="125"/>
        <v/>
      </c>
      <c r="EC122" s="13" t="str">
        <f t="shared" si="126"/>
        <v/>
      </c>
      <c r="ED122" s="13" t="str">
        <f t="shared" si="127"/>
        <v/>
      </c>
      <c r="EE122" s="13" t="str">
        <f t="shared" si="128"/>
        <v/>
      </c>
      <c r="EF122" s="13" t="str">
        <f t="shared" si="129"/>
        <v>Torsk</v>
      </c>
      <c r="EG122" s="13" t="str">
        <f t="shared" si="130"/>
        <v>Vitling</v>
      </c>
      <c r="EH122" s="13" t="str">
        <f t="shared" si="131"/>
        <v/>
      </c>
      <c r="EI122" s="13" t="str">
        <f t="shared" si="132"/>
        <v/>
      </c>
      <c r="EJ122" s="13" t="str">
        <f t="shared" si="133"/>
        <v/>
      </c>
      <c r="EK122" s="13"/>
      <c r="EL122" s="82" t="str">
        <f t="shared" si="135"/>
        <v>KoljaMakrillSillTorskVitling</v>
      </c>
    </row>
    <row r="123" spans="1:142" x14ac:dyDescent="0.25">
      <c r="A123" s="267" t="s">
        <v>628</v>
      </c>
      <c r="B123" s="267" t="s">
        <v>530</v>
      </c>
      <c r="C123" s="301" t="s">
        <v>615</v>
      </c>
      <c r="D123" s="211">
        <v>115</v>
      </c>
      <c r="E123" s="359">
        <f t="shared" si="134"/>
        <v>0</v>
      </c>
      <c r="F123" s="359">
        <f t="shared" si="139"/>
        <v>0</v>
      </c>
      <c r="G123" s="359">
        <f t="shared" si="140"/>
        <v>0</v>
      </c>
      <c r="H123" s="359">
        <f t="shared" si="141"/>
        <v>0</v>
      </c>
      <c r="I123" s="359">
        <f t="shared" si="142"/>
        <v>0</v>
      </c>
      <c r="J123" s="359">
        <f t="shared" si="143"/>
        <v>0</v>
      </c>
      <c r="K123" s="359">
        <f t="shared" si="144"/>
        <v>0</v>
      </c>
      <c r="L123" s="359">
        <f t="shared" si="145"/>
        <v>0</v>
      </c>
      <c r="M123" s="359">
        <f t="shared" si="146"/>
        <v>0</v>
      </c>
      <c r="N123" s="359">
        <f t="shared" si="147"/>
        <v>0</v>
      </c>
      <c r="O123" s="359">
        <f t="shared" si="148"/>
        <v>0</v>
      </c>
      <c r="P123" s="359">
        <f t="shared" si="149"/>
        <v>0</v>
      </c>
      <c r="Q123" s="359">
        <f t="shared" si="150"/>
        <v>0</v>
      </c>
      <c r="R123" s="359">
        <f t="shared" si="151"/>
        <v>0</v>
      </c>
      <c r="S123" s="359">
        <f t="shared" si="152"/>
        <v>0</v>
      </c>
      <c r="T123" s="359">
        <f t="shared" si="153"/>
        <v>0</v>
      </c>
      <c r="U123" s="359">
        <f t="shared" si="154"/>
        <v>0</v>
      </c>
      <c r="V123" s="359">
        <f t="shared" si="155"/>
        <v>0</v>
      </c>
      <c r="W123" s="359">
        <f t="shared" si="156"/>
        <v>0</v>
      </c>
      <c r="X123" s="359">
        <f t="shared" si="157"/>
        <v>0</v>
      </c>
      <c r="Y123" s="359">
        <f t="shared" si="158"/>
        <v>0</v>
      </c>
      <c r="Z123" s="359">
        <f t="shared" si="159"/>
        <v>0</v>
      </c>
      <c r="AA123" s="359">
        <f t="shared" si="160"/>
        <v>0</v>
      </c>
      <c r="AB123" s="359">
        <f t="shared" si="161"/>
        <v>0</v>
      </c>
      <c r="AC123" s="359">
        <f t="shared" si="162"/>
        <v>0</v>
      </c>
      <c r="AD123" s="359">
        <f t="shared" si="163"/>
        <v>8.0000000000000002E-3</v>
      </c>
      <c r="AE123" s="359">
        <f t="shared" si="164"/>
        <v>0</v>
      </c>
      <c r="AF123" s="359">
        <f t="shared" si="165"/>
        <v>5.5E-2</v>
      </c>
      <c r="AG123" s="359">
        <f t="shared" si="166"/>
        <v>0</v>
      </c>
      <c r="AH123" s="359">
        <f t="shared" si="167"/>
        <v>0</v>
      </c>
      <c r="AI123" s="359">
        <f t="shared" si="168"/>
        <v>0</v>
      </c>
      <c r="AJ123" s="359">
        <f t="shared" si="169"/>
        <v>0</v>
      </c>
      <c r="AK123" s="359">
        <f t="shared" si="170"/>
        <v>0.32500000000000001</v>
      </c>
      <c r="AL123" s="359">
        <f t="shared" si="171"/>
        <v>0.216</v>
      </c>
      <c r="AM123" s="359">
        <f t="shared" si="172"/>
        <v>0</v>
      </c>
      <c r="AN123" s="359">
        <f t="shared" si="173"/>
        <v>0</v>
      </c>
      <c r="AO123" s="359">
        <f t="shared" si="174"/>
        <v>2.7E-2</v>
      </c>
      <c r="AP123" s="359">
        <f t="shared" si="175"/>
        <v>0</v>
      </c>
      <c r="AQ123" s="359">
        <f t="shared" si="176"/>
        <v>0</v>
      </c>
      <c r="AR123" s="359">
        <f t="shared" si="177"/>
        <v>6.7409999999999997</v>
      </c>
      <c r="AS123" s="359">
        <f t="shared" si="178"/>
        <v>3.0000000000000001E-3</v>
      </c>
      <c r="AT123" s="359">
        <f t="shared" si="136"/>
        <v>0</v>
      </c>
      <c r="AU123" s="359">
        <f t="shared" si="137"/>
        <v>0</v>
      </c>
      <c r="AV123" s="359">
        <f t="shared" si="138"/>
        <v>0</v>
      </c>
      <c r="AW123" s="76"/>
      <c r="AX123" s="211">
        <v>115</v>
      </c>
      <c r="AY123" s="260">
        <v>0</v>
      </c>
      <c r="AZ123" s="260">
        <v>0</v>
      </c>
      <c r="BA123" s="260">
        <v>0</v>
      </c>
      <c r="BB123" s="260">
        <v>0</v>
      </c>
      <c r="BC123" s="260">
        <v>0</v>
      </c>
      <c r="BD123" s="260">
        <v>0</v>
      </c>
      <c r="BE123" s="260">
        <v>0</v>
      </c>
      <c r="BF123" s="260">
        <v>0</v>
      </c>
      <c r="BG123" s="260">
        <v>0</v>
      </c>
      <c r="BH123" s="260">
        <v>0</v>
      </c>
      <c r="BI123" s="260">
        <v>0</v>
      </c>
      <c r="BJ123" s="260">
        <v>0</v>
      </c>
      <c r="BK123" s="260">
        <v>0</v>
      </c>
      <c r="BL123" s="260">
        <v>0</v>
      </c>
      <c r="BM123" s="260">
        <v>0</v>
      </c>
      <c r="BN123" s="260">
        <v>0</v>
      </c>
      <c r="BO123" s="260">
        <v>0</v>
      </c>
      <c r="BP123" s="260">
        <v>0</v>
      </c>
      <c r="BQ123" s="260">
        <v>0</v>
      </c>
      <c r="BR123" s="260">
        <v>0</v>
      </c>
      <c r="BS123" s="260">
        <v>0</v>
      </c>
      <c r="BT123" s="260">
        <v>0</v>
      </c>
      <c r="BU123" s="260">
        <v>0</v>
      </c>
      <c r="BV123" s="260">
        <v>0</v>
      </c>
      <c r="BW123" s="260">
        <v>0</v>
      </c>
      <c r="BX123" s="260">
        <v>8</v>
      </c>
      <c r="BY123" s="260">
        <v>0</v>
      </c>
      <c r="BZ123" s="260">
        <v>55</v>
      </c>
      <c r="CA123" s="260">
        <v>0</v>
      </c>
      <c r="CB123" s="260">
        <v>0</v>
      </c>
      <c r="CC123" s="260">
        <v>0</v>
      </c>
      <c r="CD123" s="260">
        <v>0</v>
      </c>
      <c r="CE123" s="260">
        <v>325</v>
      </c>
      <c r="CF123" s="260">
        <v>216</v>
      </c>
      <c r="CG123" s="260">
        <v>0</v>
      </c>
      <c r="CH123" s="260">
        <v>0</v>
      </c>
      <c r="CI123" s="260">
        <v>27</v>
      </c>
      <c r="CJ123" s="260">
        <v>0</v>
      </c>
      <c r="CK123" s="260">
        <v>0</v>
      </c>
      <c r="CL123" s="260">
        <v>6741</v>
      </c>
      <c r="CM123" s="260">
        <v>3</v>
      </c>
      <c r="CN123" s="42">
        <v>0</v>
      </c>
      <c r="CO123" s="42">
        <v>0</v>
      </c>
      <c r="CP123" s="42">
        <v>0</v>
      </c>
      <c r="CR123" s="13">
        <v>115</v>
      </c>
      <c r="CS123" s="13" t="str">
        <f t="shared" si="90"/>
        <v/>
      </c>
      <c r="CT123" s="13" t="str">
        <f t="shared" si="91"/>
        <v/>
      </c>
      <c r="CU123" s="13" t="str">
        <f t="shared" si="92"/>
        <v/>
      </c>
      <c r="CV123" s="13" t="str">
        <f t="shared" si="93"/>
        <v/>
      </c>
      <c r="CW123" s="13" t="str">
        <f t="shared" si="94"/>
        <v/>
      </c>
      <c r="CX123" s="13" t="str">
        <f t="shared" si="95"/>
        <v/>
      </c>
      <c r="CY123" s="13" t="str">
        <f t="shared" si="96"/>
        <v/>
      </c>
      <c r="CZ123" s="13" t="str">
        <f t="shared" si="97"/>
        <v/>
      </c>
      <c r="DA123" s="13" t="str">
        <f t="shared" si="98"/>
        <v/>
      </c>
      <c r="DB123" s="13" t="str">
        <f t="shared" si="99"/>
        <v/>
      </c>
      <c r="DC123" s="13" t="str">
        <f t="shared" si="100"/>
        <v/>
      </c>
      <c r="DD123" s="13" t="str">
        <f t="shared" si="101"/>
        <v/>
      </c>
      <c r="DE123" s="13" t="str">
        <f t="shared" si="102"/>
        <v/>
      </c>
      <c r="DF123" s="13" t="str">
        <f t="shared" si="103"/>
        <v/>
      </c>
      <c r="DG123" s="13" t="str">
        <f t="shared" si="104"/>
        <v/>
      </c>
      <c r="DH123" s="13" t="str">
        <f t="shared" si="105"/>
        <v/>
      </c>
      <c r="DI123" s="13" t="str">
        <f t="shared" si="106"/>
        <v/>
      </c>
      <c r="DJ123" s="13" t="str">
        <f t="shared" si="107"/>
        <v/>
      </c>
      <c r="DK123" s="13" t="str">
        <f t="shared" si="108"/>
        <v/>
      </c>
      <c r="DL123" s="13" t="str">
        <f t="shared" si="109"/>
        <v/>
      </c>
      <c r="DM123" s="13" t="str">
        <f t="shared" si="110"/>
        <v/>
      </c>
      <c r="DN123" s="13" t="str">
        <f t="shared" si="111"/>
        <v/>
      </c>
      <c r="DO123" s="13" t="str">
        <f t="shared" si="112"/>
        <v/>
      </c>
      <c r="DP123" s="13" t="str">
        <f t="shared" si="113"/>
        <v/>
      </c>
      <c r="DQ123" s="13" t="str">
        <f t="shared" si="114"/>
        <v/>
      </c>
      <c r="DR123" s="13" t="str">
        <f t="shared" si="115"/>
        <v>Piggvar</v>
      </c>
      <c r="DS123" s="13" t="str">
        <f t="shared" si="116"/>
        <v/>
      </c>
      <c r="DT123" s="13" t="str">
        <f t="shared" si="117"/>
        <v>Rodspotta</v>
      </c>
      <c r="DU123" s="13" t="str">
        <f t="shared" si="118"/>
        <v/>
      </c>
      <c r="DV123" s="13" t="str">
        <f t="shared" si="119"/>
        <v/>
      </c>
      <c r="DW123" s="13" t="str">
        <f t="shared" si="120"/>
        <v/>
      </c>
      <c r="DX123" s="13" t="str">
        <f t="shared" si="121"/>
        <v/>
      </c>
      <c r="DY123" s="13" t="str">
        <f t="shared" si="122"/>
        <v>Sill</v>
      </c>
      <c r="DZ123" s="13" t="str">
        <f t="shared" si="123"/>
        <v>Sjurygg</v>
      </c>
      <c r="EA123" s="13" t="str">
        <f t="shared" si="124"/>
        <v/>
      </c>
      <c r="EB123" s="13" t="str">
        <f t="shared" si="125"/>
        <v/>
      </c>
      <c r="EC123" s="13" t="str">
        <f t="shared" si="126"/>
        <v>Skrubbskadda</v>
      </c>
      <c r="ED123" s="13" t="str">
        <f t="shared" si="127"/>
        <v/>
      </c>
      <c r="EE123" s="13" t="str">
        <f t="shared" si="128"/>
        <v/>
      </c>
      <c r="EF123" s="13" t="str">
        <f t="shared" si="129"/>
        <v>Torsk</v>
      </c>
      <c r="EG123" s="13" t="str">
        <f t="shared" si="130"/>
        <v>Vitling</v>
      </c>
      <c r="EH123" s="13" t="str">
        <f t="shared" si="131"/>
        <v/>
      </c>
      <c r="EI123" s="13" t="str">
        <f t="shared" si="132"/>
        <v/>
      </c>
      <c r="EJ123" s="13" t="str">
        <f t="shared" si="133"/>
        <v/>
      </c>
      <c r="EK123" s="13"/>
      <c r="EL123" s="82" t="str">
        <f t="shared" si="135"/>
        <v>PiggvarRodspottaSillSjuryggSkrubbskaddaTorskVitling</v>
      </c>
    </row>
    <row r="124" spans="1:142" x14ac:dyDescent="0.25">
      <c r="A124" s="267" t="s">
        <v>628</v>
      </c>
      <c r="B124" s="267" t="s">
        <v>505</v>
      </c>
      <c r="C124" s="301" t="s">
        <v>165</v>
      </c>
      <c r="D124" s="211">
        <v>116</v>
      </c>
      <c r="E124" s="359">
        <f t="shared" si="134"/>
        <v>0</v>
      </c>
      <c r="F124" s="359">
        <f t="shared" si="139"/>
        <v>0</v>
      </c>
      <c r="G124" s="359">
        <f t="shared" si="140"/>
        <v>0</v>
      </c>
      <c r="H124" s="359">
        <f t="shared" si="141"/>
        <v>3.5999999999999997E-2</v>
      </c>
      <c r="I124" s="359">
        <f t="shared" si="142"/>
        <v>0</v>
      </c>
      <c r="J124" s="359">
        <f t="shared" si="143"/>
        <v>0</v>
      </c>
      <c r="K124" s="359">
        <f t="shared" si="144"/>
        <v>1E-3</v>
      </c>
      <c r="L124" s="359">
        <f t="shared" si="145"/>
        <v>0</v>
      </c>
      <c r="M124" s="359">
        <f t="shared" si="146"/>
        <v>0</v>
      </c>
      <c r="N124" s="359">
        <f t="shared" si="147"/>
        <v>0</v>
      </c>
      <c r="O124" s="359">
        <f t="shared" si="148"/>
        <v>0</v>
      </c>
      <c r="P124" s="359">
        <f t="shared" si="149"/>
        <v>1.2999999999999999E-2</v>
      </c>
      <c r="Q124" s="359">
        <f t="shared" si="150"/>
        <v>0</v>
      </c>
      <c r="R124" s="359">
        <f t="shared" si="151"/>
        <v>0</v>
      </c>
      <c r="S124" s="359">
        <f t="shared" si="152"/>
        <v>0</v>
      </c>
      <c r="T124" s="359">
        <f t="shared" si="153"/>
        <v>0.13</v>
      </c>
      <c r="U124" s="359">
        <f t="shared" si="154"/>
        <v>0</v>
      </c>
      <c r="V124" s="359">
        <f t="shared" si="155"/>
        <v>0</v>
      </c>
      <c r="W124" s="359">
        <f t="shared" si="156"/>
        <v>0</v>
      </c>
      <c r="X124" s="359">
        <f t="shared" si="157"/>
        <v>0</v>
      </c>
      <c r="Y124" s="359">
        <f t="shared" si="158"/>
        <v>0</v>
      </c>
      <c r="Z124" s="359">
        <f t="shared" si="159"/>
        <v>0</v>
      </c>
      <c r="AA124" s="359">
        <f t="shared" si="160"/>
        <v>0</v>
      </c>
      <c r="AB124" s="359">
        <f t="shared" si="161"/>
        <v>0</v>
      </c>
      <c r="AC124" s="359">
        <f t="shared" si="162"/>
        <v>0</v>
      </c>
      <c r="AD124" s="359">
        <f t="shared" si="163"/>
        <v>0.83399999999999996</v>
      </c>
      <c r="AE124" s="359">
        <f t="shared" si="164"/>
        <v>0</v>
      </c>
      <c r="AF124" s="359">
        <f t="shared" si="165"/>
        <v>2.2050000000000001</v>
      </c>
      <c r="AG124" s="359">
        <f t="shared" si="166"/>
        <v>0</v>
      </c>
      <c r="AH124" s="359">
        <f t="shared" si="167"/>
        <v>1.4999999999999999E-2</v>
      </c>
      <c r="AI124" s="359">
        <f t="shared" si="168"/>
        <v>0</v>
      </c>
      <c r="AJ124" s="359">
        <f t="shared" si="169"/>
        <v>0</v>
      </c>
      <c r="AK124" s="359">
        <f t="shared" si="170"/>
        <v>0</v>
      </c>
      <c r="AL124" s="359">
        <f t="shared" si="171"/>
        <v>0.123</v>
      </c>
      <c r="AM124" s="359">
        <f t="shared" si="172"/>
        <v>0</v>
      </c>
      <c r="AN124" s="359">
        <f t="shared" si="173"/>
        <v>0</v>
      </c>
      <c r="AO124" s="359">
        <f t="shared" si="174"/>
        <v>0.54900000000000004</v>
      </c>
      <c r="AP124" s="359">
        <f t="shared" si="175"/>
        <v>0.56999999999999995</v>
      </c>
      <c r="AQ124" s="359">
        <f t="shared" si="176"/>
        <v>0</v>
      </c>
      <c r="AR124" s="359">
        <f t="shared" si="177"/>
        <v>0.03</v>
      </c>
      <c r="AS124" s="359">
        <f t="shared" si="178"/>
        <v>0</v>
      </c>
      <c r="AT124" s="359">
        <f t="shared" si="136"/>
        <v>0</v>
      </c>
      <c r="AU124" s="359">
        <f t="shared" si="137"/>
        <v>8.0890000000000004</v>
      </c>
      <c r="AV124" s="359">
        <f t="shared" si="138"/>
        <v>0</v>
      </c>
      <c r="AW124" s="76"/>
      <c r="AX124" s="211">
        <v>116</v>
      </c>
      <c r="AY124" s="260">
        <v>0</v>
      </c>
      <c r="AZ124" s="260">
        <v>0</v>
      </c>
      <c r="BA124" s="260">
        <v>0</v>
      </c>
      <c r="BB124" s="260">
        <v>36</v>
      </c>
      <c r="BC124" s="260">
        <v>0</v>
      </c>
      <c r="BD124" s="260">
        <v>0</v>
      </c>
      <c r="BE124" s="260">
        <v>1</v>
      </c>
      <c r="BF124" s="260">
        <v>0</v>
      </c>
      <c r="BG124" s="260">
        <v>0</v>
      </c>
      <c r="BH124" s="260">
        <v>0</v>
      </c>
      <c r="BI124" s="260">
        <v>0</v>
      </c>
      <c r="BJ124" s="260">
        <v>13</v>
      </c>
      <c r="BK124" s="260">
        <v>0</v>
      </c>
      <c r="BL124" s="260">
        <v>0</v>
      </c>
      <c r="BM124" s="260">
        <v>0</v>
      </c>
      <c r="BN124" s="260">
        <v>130</v>
      </c>
      <c r="BO124" s="260">
        <v>0</v>
      </c>
      <c r="BP124" s="260">
        <v>0</v>
      </c>
      <c r="BQ124" s="260">
        <v>0</v>
      </c>
      <c r="BR124" s="260">
        <v>0</v>
      </c>
      <c r="BS124" s="260">
        <v>0</v>
      </c>
      <c r="BT124" s="260">
        <v>0</v>
      </c>
      <c r="BU124" s="260">
        <v>0</v>
      </c>
      <c r="BV124" s="260">
        <v>0</v>
      </c>
      <c r="BW124" s="260">
        <v>0</v>
      </c>
      <c r="BX124" s="260">
        <v>834</v>
      </c>
      <c r="BY124" s="260">
        <v>0</v>
      </c>
      <c r="BZ124" s="260">
        <v>2205</v>
      </c>
      <c r="CA124" s="260">
        <v>0</v>
      </c>
      <c r="CB124" s="260">
        <v>15</v>
      </c>
      <c r="CC124" s="260">
        <v>0</v>
      </c>
      <c r="CD124" s="260">
        <v>0</v>
      </c>
      <c r="CE124" s="260">
        <v>0</v>
      </c>
      <c r="CF124" s="260">
        <v>123</v>
      </c>
      <c r="CG124" s="260">
        <v>0</v>
      </c>
      <c r="CH124" s="260">
        <v>0</v>
      </c>
      <c r="CI124" s="260">
        <v>549</v>
      </c>
      <c r="CJ124" s="260">
        <v>570</v>
      </c>
      <c r="CK124" s="260">
        <v>0</v>
      </c>
      <c r="CL124" s="260">
        <v>30</v>
      </c>
      <c r="CM124" s="260">
        <v>0</v>
      </c>
      <c r="CN124" s="42">
        <v>0</v>
      </c>
      <c r="CO124" s="42">
        <v>8089</v>
      </c>
      <c r="CP124" s="42">
        <v>0</v>
      </c>
      <c r="CR124" s="13">
        <v>116</v>
      </c>
      <c r="CS124" s="13" t="str">
        <f t="shared" si="90"/>
        <v/>
      </c>
      <c r="CT124" s="13" t="str">
        <f t="shared" si="91"/>
        <v/>
      </c>
      <c r="CU124" s="13" t="str">
        <f t="shared" si="92"/>
        <v/>
      </c>
      <c r="CV124" s="13" t="str">
        <f t="shared" si="93"/>
        <v>Bergtunga</v>
      </c>
      <c r="CW124" s="13" t="str">
        <f t="shared" si="94"/>
        <v/>
      </c>
      <c r="CX124" s="13" t="str">
        <f t="shared" si="95"/>
        <v/>
      </c>
      <c r="CY124" s="13" t="str">
        <f t="shared" si="96"/>
        <v>Fjarsing</v>
      </c>
      <c r="CZ124" s="13" t="str">
        <f t="shared" si="97"/>
        <v/>
      </c>
      <c r="DA124" s="13" t="str">
        <f t="shared" si="98"/>
        <v/>
      </c>
      <c r="DB124" s="13" t="str">
        <f t="shared" si="99"/>
        <v/>
      </c>
      <c r="DC124" s="13" t="str">
        <f t="shared" si="100"/>
        <v/>
      </c>
      <c r="DD124" s="13" t="str">
        <f t="shared" si="101"/>
        <v>Havskatter</v>
      </c>
      <c r="DE124" s="13" t="str">
        <f t="shared" si="102"/>
        <v/>
      </c>
      <c r="DF124" s="13" t="str">
        <f t="shared" si="103"/>
        <v/>
      </c>
      <c r="DG124" s="13" t="str">
        <f t="shared" si="104"/>
        <v/>
      </c>
      <c r="DH124" s="13" t="str">
        <f t="shared" si="105"/>
        <v>Krabbtaska</v>
      </c>
      <c r="DI124" s="13" t="str">
        <f t="shared" si="106"/>
        <v/>
      </c>
      <c r="DJ124" s="13" t="str">
        <f t="shared" si="107"/>
        <v/>
      </c>
      <c r="DK124" s="13" t="str">
        <f t="shared" si="108"/>
        <v/>
      </c>
      <c r="DL124" s="13" t="str">
        <f t="shared" si="109"/>
        <v/>
      </c>
      <c r="DM124" s="13" t="str">
        <f t="shared" si="110"/>
        <v/>
      </c>
      <c r="DN124" s="13" t="str">
        <f t="shared" si="111"/>
        <v/>
      </c>
      <c r="DO124" s="13" t="str">
        <f t="shared" si="112"/>
        <v/>
      </c>
      <c r="DP124" s="13" t="str">
        <f t="shared" si="113"/>
        <v/>
      </c>
      <c r="DQ124" s="13" t="str">
        <f t="shared" si="114"/>
        <v/>
      </c>
      <c r="DR124" s="13" t="str">
        <f t="shared" si="115"/>
        <v>Piggvar</v>
      </c>
      <c r="DS124" s="13" t="str">
        <f t="shared" si="116"/>
        <v/>
      </c>
      <c r="DT124" s="13" t="str">
        <f t="shared" si="117"/>
        <v>Rodspotta</v>
      </c>
      <c r="DU124" s="13" t="str">
        <f t="shared" si="118"/>
        <v/>
      </c>
      <c r="DV124" s="13" t="str">
        <f t="shared" si="119"/>
        <v>Sandskadda</v>
      </c>
      <c r="DW124" s="13" t="str">
        <f t="shared" si="120"/>
        <v/>
      </c>
      <c r="DX124" s="13" t="str">
        <f t="shared" si="121"/>
        <v/>
      </c>
      <c r="DY124" s="13" t="str">
        <f t="shared" si="122"/>
        <v/>
      </c>
      <c r="DZ124" s="13" t="str">
        <f t="shared" si="123"/>
        <v>Sjurygg</v>
      </c>
      <c r="EA124" s="13" t="str">
        <f t="shared" si="124"/>
        <v/>
      </c>
      <c r="EB124" s="13" t="str">
        <f t="shared" si="125"/>
        <v/>
      </c>
      <c r="EC124" s="13" t="str">
        <f t="shared" si="126"/>
        <v>Skrubbskadda</v>
      </c>
      <c r="ED124" s="13" t="str">
        <f t="shared" si="127"/>
        <v>Slatvar</v>
      </c>
      <c r="EE124" s="13" t="str">
        <f t="shared" si="128"/>
        <v/>
      </c>
      <c r="EF124" s="13" t="str">
        <f t="shared" si="129"/>
        <v>Torsk</v>
      </c>
      <c r="EG124" s="13" t="str">
        <f t="shared" si="130"/>
        <v/>
      </c>
      <c r="EH124" s="13" t="str">
        <f t="shared" si="131"/>
        <v/>
      </c>
      <c r="EI124" s="13" t="str">
        <f t="shared" si="132"/>
        <v>aktaTunga</v>
      </c>
      <c r="EJ124" s="13" t="str">
        <f t="shared" si="133"/>
        <v/>
      </c>
      <c r="EK124" s="13"/>
      <c r="EL124" s="82" t="str">
        <f t="shared" si="135"/>
        <v>BergtungaFjarsingHavskatterKrabbtaskaPiggvarRodspottaSandskaddaSjuryggSkrubbskaddaSlatvarTorskaktaTunga</v>
      </c>
    </row>
    <row r="125" spans="1:142" x14ac:dyDescent="0.25">
      <c r="A125" s="267" t="s">
        <v>628</v>
      </c>
      <c r="B125" s="267" t="s">
        <v>531</v>
      </c>
      <c r="C125" s="301" t="s">
        <v>165</v>
      </c>
      <c r="D125" s="211">
        <v>117</v>
      </c>
      <c r="E125" s="359">
        <f t="shared" si="134"/>
        <v>0</v>
      </c>
      <c r="F125" s="359">
        <f t="shared" si="139"/>
        <v>0</v>
      </c>
      <c r="G125" s="359">
        <f t="shared" si="140"/>
        <v>0</v>
      </c>
      <c r="H125" s="359">
        <f t="shared" si="141"/>
        <v>1.7999999999999999E-2</v>
      </c>
      <c r="I125" s="359">
        <f t="shared" si="142"/>
        <v>0</v>
      </c>
      <c r="J125" s="359">
        <f t="shared" si="143"/>
        <v>0</v>
      </c>
      <c r="K125" s="359">
        <f t="shared" si="144"/>
        <v>3.7999999999999999E-2</v>
      </c>
      <c r="L125" s="359">
        <f t="shared" si="145"/>
        <v>0</v>
      </c>
      <c r="M125" s="359">
        <f t="shared" si="146"/>
        <v>0</v>
      </c>
      <c r="N125" s="359">
        <f t="shared" si="147"/>
        <v>0</v>
      </c>
      <c r="O125" s="359">
        <f t="shared" si="148"/>
        <v>0</v>
      </c>
      <c r="P125" s="359">
        <f t="shared" si="149"/>
        <v>5.0000000000000001E-3</v>
      </c>
      <c r="Q125" s="359">
        <f t="shared" si="150"/>
        <v>0</v>
      </c>
      <c r="R125" s="359">
        <f t="shared" si="151"/>
        <v>0</v>
      </c>
      <c r="S125" s="359">
        <f t="shared" si="152"/>
        <v>0</v>
      </c>
      <c r="T125" s="359">
        <f t="shared" si="153"/>
        <v>3.1E-2</v>
      </c>
      <c r="U125" s="359">
        <f t="shared" si="154"/>
        <v>0</v>
      </c>
      <c r="V125" s="359">
        <f t="shared" si="155"/>
        <v>0</v>
      </c>
      <c r="W125" s="359">
        <f t="shared" si="156"/>
        <v>0</v>
      </c>
      <c r="X125" s="359">
        <f t="shared" si="157"/>
        <v>0</v>
      </c>
      <c r="Y125" s="359">
        <f t="shared" si="158"/>
        <v>0</v>
      </c>
      <c r="Z125" s="359">
        <f t="shared" si="159"/>
        <v>0</v>
      </c>
      <c r="AA125" s="359">
        <f t="shared" si="160"/>
        <v>1.4E-2</v>
      </c>
      <c r="AB125" s="359">
        <f t="shared" si="161"/>
        <v>0</v>
      </c>
      <c r="AC125" s="359">
        <f t="shared" si="162"/>
        <v>0</v>
      </c>
      <c r="AD125" s="359">
        <f t="shared" si="163"/>
        <v>0.63800000000000001</v>
      </c>
      <c r="AE125" s="359">
        <f t="shared" si="164"/>
        <v>0</v>
      </c>
      <c r="AF125" s="359">
        <f t="shared" si="165"/>
        <v>2.2519999999999998</v>
      </c>
      <c r="AG125" s="359">
        <f t="shared" si="166"/>
        <v>0</v>
      </c>
      <c r="AH125" s="359">
        <f t="shared" si="167"/>
        <v>0</v>
      </c>
      <c r="AI125" s="359">
        <f t="shared" si="168"/>
        <v>0</v>
      </c>
      <c r="AJ125" s="359">
        <f t="shared" si="169"/>
        <v>0</v>
      </c>
      <c r="AK125" s="359">
        <f t="shared" si="170"/>
        <v>0</v>
      </c>
      <c r="AL125" s="359">
        <f t="shared" si="171"/>
        <v>2.5000000000000001E-2</v>
      </c>
      <c r="AM125" s="359">
        <f t="shared" si="172"/>
        <v>0</v>
      </c>
      <c r="AN125" s="359">
        <f t="shared" si="173"/>
        <v>0</v>
      </c>
      <c r="AO125" s="359">
        <f t="shared" si="174"/>
        <v>0.121</v>
      </c>
      <c r="AP125" s="359">
        <f t="shared" si="175"/>
        <v>0.747</v>
      </c>
      <c r="AQ125" s="359">
        <f t="shared" si="176"/>
        <v>0</v>
      </c>
      <c r="AR125" s="359">
        <f t="shared" si="177"/>
        <v>1.7000000000000001E-2</v>
      </c>
      <c r="AS125" s="359">
        <f t="shared" si="178"/>
        <v>0</v>
      </c>
      <c r="AT125" s="359">
        <f t="shared" si="136"/>
        <v>0</v>
      </c>
      <c r="AU125" s="359">
        <f t="shared" si="137"/>
        <v>7.3289999999999997</v>
      </c>
      <c r="AV125" s="359">
        <f t="shared" si="138"/>
        <v>0</v>
      </c>
      <c r="AW125" s="76"/>
      <c r="AX125" s="211">
        <v>117</v>
      </c>
      <c r="AY125" s="260">
        <v>0</v>
      </c>
      <c r="AZ125" s="260">
        <v>0</v>
      </c>
      <c r="BA125" s="260">
        <v>0</v>
      </c>
      <c r="BB125" s="260">
        <v>18</v>
      </c>
      <c r="BC125" s="260">
        <v>0</v>
      </c>
      <c r="BD125" s="260">
        <v>0</v>
      </c>
      <c r="BE125" s="260">
        <v>38</v>
      </c>
      <c r="BF125" s="260">
        <v>0</v>
      </c>
      <c r="BG125" s="260">
        <v>0</v>
      </c>
      <c r="BH125" s="260">
        <v>0</v>
      </c>
      <c r="BI125" s="260">
        <v>0</v>
      </c>
      <c r="BJ125" s="260">
        <v>5</v>
      </c>
      <c r="BK125" s="260">
        <v>0</v>
      </c>
      <c r="BL125" s="260">
        <v>0</v>
      </c>
      <c r="BM125" s="260">
        <v>0</v>
      </c>
      <c r="BN125" s="260">
        <v>31</v>
      </c>
      <c r="BO125" s="260">
        <v>0</v>
      </c>
      <c r="BP125" s="260">
        <v>0</v>
      </c>
      <c r="BQ125" s="260">
        <v>0</v>
      </c>
      <c r="BR125" s="260">
        <v>0</v>
      </c>
      <c r="BS125" s="260">
        <v>0</v>
      </c>
      <c r="BT125" s="260">
        <v>0</v>
      </c>
      <c r="BU125" s="260">
        <v>14</v>
      </c>
      <c r="BV125" s="260">
        <v>0</v>
      </c>
      <c r="BW125" s="260">
        <v>0</v>
      </c>
      <c r="BX125" s="260">
        <v>638</v>
      </c>
      <c r="BY125" s="260">
        <v>0</v>
      </c>
      <c r="BZ125" s="260">
        <v>2252</v>
      </c>
      <c r="CA125" s="260">
        <v>0</v>
      </c>
      <c r="CB125" s="260">
        <v>0</v>
      </c>
      <c r="CC125" s="260">
        <v>0</v>
      </c>
      <c r="CD125" s="260">
        <v>0</v>
      </c>
      <c r="CE125" s="260">
        <v>0</v>
      </c>
      <c r="CF125" s="260">
        <v>25</v>
      </c>
      <c r="CG125" s="260">
        <v>0</v>
      </c>
      <c r="CH125" s="260">
        <v>0</v>
      </c>
      <c r="CI125" s="260">
        <v>121</v>
      </c>
      <c r="CJ125" s="260">
        <v>747</v>
      </c>
      <c r="CK125" s="260">
        <v>0</v>
      </c>
      <c r="CL125" s="260">
        <v>17</v>
      </c>
      <c r="CM125" s="260">
        <v>0</v>
      </c>
      <c r="CN125" s="42">
        <v>0</v>
      </c>
      <c r="CO125" s="42">
        <v>7329</v>
      </c>
      <c r="CP125" s="42">
        <v>0</v>
      </c>
      <c r="CR125" s="13">
        <v>117</v>
      </c>
      <c r="CS125" s="13" t="str">
        <f t="shared" si="90"/>
        <v/>
      </c>
      <c r="CT125" s="13" t="str">
        <f t="shared" si="91"/>
        <v/>
      </c>
      <c r="CU125" s="13" t="str">
        <f t="shared" si="92"/>
        <v/>
      </c>
      <c r="CV125" s="13" t="str">
        <f t="shared" si="93"/>
        <v>Bergtunga</v>
      </c>
      <c r="CW125" s="13" t="str">
        <f t="shared" si="94"/>
        <v/>
      </c>
      <c r="CX125" s="13" t="str">
        <f t="shared" si="95"/>
        <v/>
      </c>
      <c r="CY125" s="13" t="str">
        <f t="shared" si="96"/>
        <v>Fjarsing</v>
      </c>
      <c r="CZ125" s="13" t="str">
        <f t="shared" si="97"/>
        <v/>
      </c>
      <c r="DA125" s="13" t="str">
        <f t="shared" si="98"/>
        <v/>
      </c>
      <c r="DB125" s="13" t="str">
        <f t="shared" si="99"/>
        <v/>
      </c>
      <c r="DC125" s="13" t="str">
        <f t="shared" si="100"/>
        <v/>
      </c>
      <c r="DD125" s="13" t="str">
        <f t="shared" si="101"/>
        <v>Havskatter</v>
      </c>
      <c r="DE125" s="13" t="str">
        <f t="shared" si="102"/>
        <v/>
      </c>
      <c r="DF125" s="13" t="str">
        <f t="shared" si="103"/>
        <v/>
      </c>
      <c r="DG125" s="13" t="str">
        <f t="shared" si="104"/>
        <v/>
      </c>
      <c r="DH125" s="13" t="str">
        <f t="shared" si="105"/>
        <v>Krabbtaska</v>
      </c>
      <c r="DI125" s="13" t="str">
        <f t="shared" si="106"/>
        <v/>
      </c>
      <c r="DJ125" s="13" t="str">
        <f t="shared" si="107"/>
        <v/>
      </c>
      <c r="DK125" s="13" t="str">
        <f t="shared" si="108"/>
        <v/>
      </c>
      <c r="DL125" s="13" t="str">
        <f t="shared" si="109"/>
        <v/>
      </c>
      <c r="DM125" s="13" t="str">
        <f t="shared" si="110"/>
        <v/>
      </c>
      <c r="DN125" s="13" t="str">
        <f t="shared" si="111"/>
        <v/>
      </c>
      <c r="DO125" s="13" t="str">
        <f t="shared" si="112"/>
        <v>Makrill</v>
      </c>
      <c r="DP125" s="13" t="str">
        <f t="shared" si="113"/>
        <v/>
      </c>
      <c r="DQ125" s="13" t="str">
        <f t="shared" si="114"/>
        <v/>
      </c>
      <c r="DR125" s="13" t="str">
        <f t="shared" si="115"/>
        <v>Piggvar</v>
      </c>
      <c r="DS125" s="13" t="str">
        <f t="shared" si="116"/>
        <v/>
      </c>
      <c r="DT125" s="13" t="str">
        <f t="shared" si="117"/>
        <v>Rodspotta</v>
      </c>
      <c r="DU125" s="13" t="str">
        <f t="shared" si="118"/>
        <v/>
      </c>
      <c r="DV125" s="13" t="str">
        <f t="shared" si="119"/>
        <v/>
      </c>
      <c r="DW125" s="13" t="str">
        <f t="shared" si="120"/>
        <v/>
      </c>
      <c r="DX125" s="13" t="str">
        <f t="shared" si="121"/>
        <v/>
      </c>
      <c r="DY125" s="13" t="str">
        <f t="shared" si="122"/>
        <v/>
      </c>
      <c r="DZ125" s="13" t="str">
        <f t="shared" si="123"/>
        <v>Sjurygg</v>
      </c>
      <c r="EA125" s="13" t="str">
        <f t="shared" si="124"/>
        <v/>
      </c>
      <c r="EB125" s="13" t="str">
        <f t="shared" si="125"/>
        <v/>
      </c>
      <c r="EC125" s="13" t="str">
        <f t="shared" si="126"/>
        <v>Skrubbskadda</v>
      </c>
      <c r="ED125" s="13" t="str">
        <f t="shared" si="127"/>
        <v>Slatvar</v>
      </c>
      <c r="EE125" s="13" t="str">
        <f t="shared" si="128"/>
        <v/>
      </c>
      <c r="EF125" s="13" t="str">
        <f t="shared" si="129"/>
        <v>Torsk</v>
      </c>
      <c r="EG125" s="13" t="str">
        <f t="shared" si="130"/>
        <v/>
      </c>
      <c r="EH125" s="13" t="str">
        <f t="shared" si="131"/>
        <v/>
      </c>
      <c r="EI125" s="13" t="str">
        <f t="shared" si="132"/>
        <v>aktaTunga</v>
      </c>
      <c r="EJ125" s="13" t="str">
        <f t="shared" si="133"/>
        <v/>
      </c>
      <c r="EK125" s="13"/>
      <c r="EL125" s="82" t="str">
        <f t="shared" si="135"/>
        <v>BergtungaFjarsingHavskatterKrabbtaskaMakrillPiggvarRodspottaSjuryggSkrubbskaddaSlatvarTorskaktaTunga</v>
      </c>
    </row>
    <row r="126" spans="1:142" x14ac:dyDescent="0.25">
      <c r="A126" s="267" t="s">
        <v>629</v>
      </c>
      <c r="B126" s="267" t="s">
        <v>524</v>
      </c>
      <c r="C126" s="301" t="s">
        <v>615</v>
      </c>
      <c r="D126" s="211">
        <v>118</v>
      </c>
      <c r="E126" s="359">
        <f t="shared" si="134"/>
        <v>0</v>
      </c>
      <c r="F126" s="359">
        <f t="shared" si="139"/>
        <v>0</v>
      </c>
      <c r="G126" s="359">
        <f t="shared" si="140"/>
        <v>0</v>
      </c>
      <c r="H126" s="359">
        <f t="shared" si="141"/>
        <v>0</v>
      </c>
      <c r="I126" s="359">
        <f t="shared" si="142"/>
        <v>0</v>
      </c>
      <c r="J126" s="359">
        <f t="shared" si="143"/>
        <v>0</v>
      </c>
      <c r="K126" s="359">
        <f t="shared" si="144"/>
        <v>0</v>
      </c>
      <c r="L126" s="359">
        <f t="shared" si="145"/>
        <v>0</v>
      </c>
      <c r="M126" s="359">
        <f t="shared" si="146"/>
        <v>0</v>
      </c>
      <c r="N126" s="359">
        <f t="shared" si="147"/>
        <v>0</v>
      </c>
      <c r="O126" s="359">
        <f t="shared" si="148"/>
        <v>0</v>
      </c>
      <c r="P126" s="359">
        <f t="shared" si="149"/>
        <v>0</v>
      </c>
      <c r="Q126" s="359">
        <f t="shared" si="150"/>
        <v>0</v>
      </c>
      <c r="R126" s="359">
        <f t="shared" si="151"/>
        <v>0</v>
      </c>
      <c r="S126" s="359">
        <f t="shared" si="152"/>
        <v>0</v>
      </c>
      <c r="T126" s="359">
        <f t="shared" si="153"/>
        <v>0</v>
      </c>
      <c r="U126" s="359">
        <f t="shared" si="154"/>
        <v>0</v>
      </c>
      <c r="V126" s="359">
        <f t="shared" si="155"/>
        <v>0</v>
      </c>
      <c r="W126" s="359">
        <f t="shared" si="156"/>
        <v>0</v>
      </c>
      <c r="X126" s="359">
        <f t="shared" si="157"/>
        <v>0</v>
      </c>
      <c r="Y126" s="359">
        <f t="shared" si="158"/>
        <v>0</v>
      </c>
      <c r="Z126" s="359">
        <f t="shared" si="159"/>
        <v>0</v>
      </c>
      <c r="AA126" s="359">
        <f t="shared" si="160"/>
        <v>0</v>
      </c>
      <c r="AB126" s="359">
        <f t="shared" si="161"/>
        <v>0</v>
      </c>
      <c r="AC126" s="359">
        <f t="shared" si="162"/>
        <v>0</v>
      </c>
      <c r="AD126" s="359">
        <f t="shared" si="163"/>
        <v>0</v>
      </c>
      <c r="AE126" s="359">
        <f t="shared" si="164"/>
        <v>0</v>
      </c>
      <c r="AF126" s="359">
        <f t="shared" si="165"/>
        <v>0</v>
      </c>
      <c r="AG126" s="359">
        <f t="shared" si="166"/>
        <v>0</v>
      </c>
      <c r="AH126" s="359">
        <f t="shared" si="167"/>
        <v>0</v>
      </c>
      <c r="AI126" s="359">
        <f t="shared" si="168"/>
        <v>0</v>
      </c>
      <c r="AJ126" s="359">
        <f t="shared" si="169"/>
        <v>0</v>
      </c>
      <c r="AK126" s="359">
        <f t="shared" si="170"/>
        <v>0</v>
      </c>
      <c r="AL126" s="359">
        <f t="shared" si="171"/>
        <v>0</v>
      </c>
      <c r="AM126" s="359">
        <f t="shared" si="172"/>
        <v>0</v>
      </c>
      <c r="AN126" s="359">
        <f t="shared" si="173"/>
        <v>0</v>
      </c>
      <c r="AO126" s="359">
        <f t="shared" si="174"/>
        <v>2.1000000000000001E-2</v>
      </c>
      <c r="AP126" s="359">
        <f t="shared" si="175"/>
        <v>0</v>
      </c>
      <c r="AQ126" s="359">
        <f t="shared" si="176"/>
        <v>0</v>
      </c>
      <c r="AR126" s="359">
        <f t="shared" si="177"/>
        <v>83.527000000000001</v>
      </c>
      <c r="AS126" s="359">
        <f t="shared" si="178"/>
        <v>0.25600000000000001</v>
      </c>
      <c r="AT126" s="359">
        <f t="shared" si="136"/>
        <v>0</v>
      </c>
      <c r="AU126" s="359">
        <f t="shared" si="137"/>
        <v>0</v>
      </c>
      <c r="AV126" s="359">
        <f t="shared" si="138"/>
        <v>0</v>
      </c>
      <c r="AW126" s="76"/>
      <c r="AX126" s="211">
        <v>118</v>
      </c>
      <c r="AY126" s="260">
        <v>0</v>
      </c>
      <c r="AZ126" s="260">
        <v>0</v>
      </c>
      <c r="BA126" s="260">
        <v>0</v>
      </c>
      <c r="BB126" s="260">
        <v>0</v>
      </c>
      <c r="BC126" s="260">
        <v>0</v>
      </c>
      <c r="BD126" s="260">
        <v>0</v>
      </c>
      <c r="BE126" s="260">
        <v>0</v>
      </c>
      <c r="BF126" s="260">
        <v>0</v>
      </c>
      <c r="BG126" s="260">
        <v>0</v>
      </c>
      <c r="BH126" s="260">
        <v>0</v>
      </c>
      <c r="BI126" s="260">
        <v>0</v>
      </c>
      <c r="BJ126" s="260">
        <v>0</v>
      </c>
      <c r="BK126" s="260">
        <v>0</v>
      </c>
      <c r="BL126" s="260">
        <v>0</v>
      </c>
      <c r="BM126" s="260">
        <v>0</v>
      </c>
      <c r="BN126" s="260">
        <v>0</v>
      </c>
      <c r="BO126" s="260">
        <v>0</v>
      </c>
      <c r="BP126" s="260">
        <v>0</v>
      </c>
      <c r="BQ126" s="260">
        <v>0</v>
      </c>
      <c r="BR126" s="260">
        <v>0</v>
      </c>
      <c r="BS126" s="260">
        <v>0</v>
      </c>
      <c r="BT126" s="260">
        <v>0</v>
      </c>
      <c r="BU126" s="260">
        <v>0</v>
      </c>
      <c r="BV126" s="260">
        <v>0</v>
      </c>
      <c r="BW126" s="260">
        <v>0</v>
      </c>
      <c r="BX126" s="260">
        <v>0</v>
      </c>
      <c r="BY126" s="260">
        <v>0</v>
      </c>
      <c r="BZ126" s="260">
        <v>0</v>
      </c>
      <c r="CA126" s="260">
        <v>0</v>
      </c>
      <c r="CB126" s="260">
        <v>0</v>
      </c>
      <c r="CC126" s="260">
        <v>0</v>
      </c>
      <c r="CD126" s="260">
        <v>0</v>
      </c>
      <c r="CE126" s="260">
        <v>0</v>
      </c>
      <c r="CF126" s="260">
        <v>0</v>
      </c>
      <c r="CG126" s="260">
        <v>0</v>
      </c>
      <c r="CH126" s="260">
        <v>0</v>
      </c>
      <c r="CI126" s="260">
        <v>21</v>
      </c>
      <c r="CJ126" s="260">
        <v>0</v>
      </c>
      <c r="CK126" s="260">
        <v>0</v>
      </c>
      <c r="CL126" s="260">
        <v>83527</v>
      </c>
      <c r="CM126" s="260">
        <v>256</v>
      </c>
      <c r="CN126" s="42">
        <v>0</v>
      </c>
      <c r="CO126" s="42">
        <v>0</v>
      </c>
      <c r="CP126" s="42">
        <v>0</v>
      </c>
      <c r="CR126" s="13">
        <v>118</v>
      </c>
      <c r="CS126" s="13" t="str">
        <f t="shared" si="90"/>
        <v/>
      </c>
      <c r="CT126" s="13" t="str">
        <f t="shared" si="91"/>
        <v/>
      </c>
      <c r="CU126" s="13" t="str">
        <f t="shared" si="92"/>
        <v/>
      </c>
      <c r="CV126" s="13" t="str">
        <f t="shared" si="93"/>
        <v/>
      </c>
      <c r="CW126" s="13" t="str">
        <f t="shared" si="94"/>
        <v/>
      </c>
      <c r="CX126" s="13" t="str">
        <f t="shared" si="95"/>
        <v/>
      </c>
      <c r="CY126" s="13" t="str">
        <f t="shared" si="96"/>
        <v/>
      </c>
      <c r="CZ126" s="13" t="str">
        <f t="shared" si="97"/>
        <v/>
      </c>
      <c r="DA126" s="13" t="str">
        <f t="shared" si="98"/>
        <v/>
      </c>
      <c r="DB126" s="13" t="str">
        <f t="shared" si="99"/>
        <v/>
      </c>
      <c r="DC126" s="13" t="str">
        <f t="shared" si="100"/>
        <v/>
      </c>
      <c r="DD126" s="13" t="str">
        <f t="shared" si="101"/>
        <v/>
      </c>
      <c r="DE126" s="13" t="str">
        <f t="shared" si="102"/>
        <v/>
      </c>
      <c r="DF126" s="13" t="str">
        <f t="shared" si="103"/>
        <v/>
      </c>
      <c r="DG126" s="13" t="str">
        <f t="shared" si="104"/>
        <v/>
      </c>
      <c r="DH126" s="13" t="str">
        <f t="shared" si="105"/>
        <v/>
      </c>
      <c r="DI126" s="13" t="str">
        <f t="shared" si="106"/>
        <v/>
      </c>
      <c r="DJ126" s="13" t="str">
        <f t="shared" si="107"/>
        <v/>
      </c>
      <c r="DK126" s="13" t="str">
        <f t="shared" si="108"/>
        <v/>
      </c>
      <c r="DL126" s="13" t="str">
        <f t="shared" si="109"/>
        <v/>
      </c>
      <c r="DM126" s="13" t="str">
        <f t="shared" si="110"/>
        <v/>
      </c>
      <c r="DN126" s="13" t="str">
        <f t="shared" si="111"/>
        <v/>
      </c>
      <c r="DO126" s="13" t="str">
        <f t="shared" si="112"/>
        <v/>
      </c>
      <c r="DP126" s="13" t="str">
        <f t="shared" si="113"/>
        <v/>
      </c>
      <c r="DQ126" s="13" t="str">
        <f t="shared" si="114"/>
        <v/>
      </c>
      <c r="DR126" s="13" t="str">
        <f t="shared" si="115"/>
        <v/>
      </c>
      <c r="DS126" s="13" t="str">
        <f t="shared" si="116"/>
        <v/>
      </c>
      <c r="DT126" s="13" t="str">
        <f t="shared" si="117"/>
        <v/>
      </c>
      <c r="DU126" s="13" t="str">
        <f t="shared" si="118"/>
        <v/>
      </c>
      <c r="DV126" s="13" t="str">
        <f t="shared" si="119"/>
        <v/>
      </c>
      <c r="DW126" s="13" t="str">
        <f t="shared" si="120"/>
        <v/>
      </c>
      <c r="DX126" s="13" t="str">
        <f t="shared" si="121"/>
        <v/>
      </c>
      <c r="DY126" s="13" t="str">
        <f t="shared" si="122"/>
        <v/>
      </c>
      <c r="DZ126" s="13" t="str">
        <f t="shared" si="123"/>
        <v/>
      </c>
      <c r="EA126" s="13" t="str">
        <f t="shared" si="124"/>
        <v/>
      </c>
      <c r="EB126" s="13" t="str">
        <f t="shared" si="125"/>
        <v/>
      </c>
      <c r="EC126" s="13" t="str">
        <f t="shared" si="126"/>
        <v>Skrubbskadda</v>
      </c>
      <c r="ED126" s="13" t="str">
        <f t="shared" si="127"/>
        <v/>
      </c>
      <c r="EE126" s="13" t="str">
        <f t="shared" si="128"/>
        <v/>
      </c>
      <c r="EF126" s="13" t="str">
        <f t="shared" si="129"/>
        <v>Torsk</v>
      </c>
      <c r="EG126" s="13" t="str">
        <f t="shared" si="130"/>
        <v>Vitling</v>
      </c>
      <c r="EH126" s="13" t="str">
        <f t="shared" si="131"/>
        <v/>
      </c>
      <c r="EI126" s="13" t="str">
        <f t="shared" si="132"/>
        <v/>
      </c>
      <c r="EJ126" s="13" t="str">
        <f t="shared" si="133"/>
        <v/>
      </c>
      <c r="EK126" s="13"/>
      <c r="EL126" s="82" t="str">
        <f t="shared" si="135"/>
        <v>SkrubbskaddaTorskVitling</v>
      </c>
    </row>
    <row r="127" spans="1:142" x14ac:dyDescent="0.25">
      <c r="A127" s="267" t="s">
        <v>629</v>
      </c>
      <c r="B127" s="267" t="s">
        <v>530</v>
      </c>
      <c r="C127" s="301" t="s">
        <v>615</v>
      </c>
      <c r="D127" s="211">
        <v>119</v>
      </c>
      <c r="E127" s="359">
        <f t="shared" si="134"/>
        <v>0</v>
      </c>
      <c r="F127" s="359">
        <f t="shared" si="139"/>
        <v>0</v>
      </c>
      <c r="G127" s="359">
        <f t="shared" si="140"/>
        <v>0</v>
      </c>
      <c r="H127" s="359">
        <f t="shared" si="141"/>
        <v>0</v>
      </c>
      <c r="I127" s="359">
        <f t="shared" si="142"/>
        <v>0</v>
      </c>
      <c r="J127" s="359">
        <f t="shared" si="143"/>
        <v>0</v>
      </c>
      <c r="K127" s="359">
        <f t="shared" si="144"/>
        <v>0</v>
      </c>
      <c r="L127" s="359">
        <f t="shared" si="145"/>
        <v>0</v>
      </c>
      <c r="M127" s="359">
        <f t="shared" si="146"/>
        <v>0</v>
      </c>
      <c r="N127" s="359">
        <f t="shared" si="147"/>
        <v>0</v>
      </c>
      <c r="O127" s="359">
        <f t="shared" si="148"/>
        <v>0</v>
      </c>
      <c r="P127" s="359">
        <f t="shared" si="149"/>
        <v>0</v>
      </c>
      <c r="Q127" s="359">
        <f t="shared" si="150"/>
        <v>0</v>
      </c>
      <c r="R127" s="359">
        <f t="shared" si="151"/>
        <v>0</v>
      </c>
      <c r="S127" s="359">
        <f t="shared" si="152"/>
        <v>0</v>
      </c>
      <c r="T127" s="359">
        <f t="shared" si="153"/>
        <v>0</v>
      </c>
      <c r="U127" s="359">
        <f t="shared" si="154"/>
        <v>0</v>
      </c>
      <c r="V127" s="359">
        <f t="shared" si="155"/>
        <v>0</v>
      </c>
      <c r="W127" s="359">
        <f t="shared" si="156"/>
        <v>0</v>
      </c>
      <c r="X127" s="359">
        <f t="shared" si="157"/>
        <v>0</v>
      </c>
      <c r="Y127" s="359">
        <f t="shared" si="158"/>
        <v>0</v>
      </c>
      <c r="Z127" s="359">
        <f t="shared" si="159"/>
        <v>0</v>
      </c>
      <c r="AA127" s="359">
        <f t="shared" si="160"/>
        <v>2E-3</v>
      </c>
      <c r="AB127" s="359">
        <f t="shared" si="161"/>
        <v>0</v>
      </c>
      <c r="AC127" s="359">
        <f t="shared" si="162"/>
        <v>0</v>
      </c>
      <c r="AD127" s="359">
        <f t="shared" si="163"/>
        <v>2E-3</v>
      </c>
      <c r="AE127" s="359">
        <f t="shared" si="164"/>
        <v>0</v>
      </c>
      <c r="AF127" s="359">
        <f t="shared" si="165"/>
        <v>1.8560000000000001</v>
      </c>
      <c r="AG127" s="359">
        <f t="shared" si="166"/>
        <v>0</v>
      </c>
      <c r="AH127" s="359">
        <f t="shared" si="167"/>
        <v>0</v>
      </c>
      <c r="AI127" s="359">
        <f t="shared" si="168"/>
        <v>0</v>
      </c>
      <c r="AJ127" s="359">
        <f t="shared" si="169"/>
        <v>0</v>
      </c>
      <c r="AK127" s="359">
        <f t="shared" si="170"/>
        <v>0</v>
      </c>
      <c r="AL127" s="359">
        <f t="shared" si="171"/>
        <v>0</v>
      </c>
      <c r="AM127" s="359">
        <f t="shared" si="172"/>
        <v>0</v>
      </c>
      <c r="AN127" s="359">
        <f t="shared" si="173"/>
        <v>0</v>
      </c>
      <c r="AO127" s="359">
        <f t="shared" si="174"/>
        <v>2.9079999999999999</v>
      </c>
      <c r="AP127" s="359">
        <f t="shared" si="175"/>
        <v>0</v>
      </c>
      <c r="AQ127" s="359">
        <f t="shared" si="176"/>
        <v>0</v>
      </c>
      <c r="AR127" s="359">
        <f t="shared" si="177"/>
        <v>129.75399999999999</v>
      </c>
      <c r="AS127" s="359">
        <f t="shared" si="178"/>
        <v>0.83689999999999998</v>
      </c>
      <c r="AT127" s="359">
        <f t="shared" si="136"/>
        <v>0</v>
      </c>
      <c r="AU127" s="359">
        <f t="shared" si="137"/>
        <v>0</v>
      </c>
      <c r="AV127" s="359">
        <f t="shared" si="138"/>
        <v>0.01</v>
      </c>
      <c r="AW127" s="76"/>
      <c r="AX127" s="211">
        <v>119</v>
      </c>
      <c r="AY127" s="260">
        <v>0</v>
      </c>
      <c r="AZ127" s="260">
        <v>0</v>
      </c>
      <c r="BA127" s="260">
        <v>0</v>
      </c>
      <c r="BB127" s="260">
        <v>0</v>
      </c>
      <c r="BC127" s="260">
        <v>0</v>
      </c>
      <c r="BD127" s="260">
        <v>0</v>
      </c>
      <c r="BE127" s="260">
        <v>0</v>
      </c>
      <c r="BF127" s="260">
        <v>0</v>
      </c>
      <c r="BG127" s="260">
        <v>0</v>
      </c>
      <c r="BH127" s="260">
        <v>0</v>
      </c>
      <c r="BI127" s="260">
        <v>0</v>
      </c>
      <c r="BJ127" s="260">
        <v>0</v>
      </c>
      <c r="BK127" s="260">
        <v>0</v>
      </c>
      <c r="BL127" s="260">
        <v>0</v>
      </c>
      <c r="BM127" s="260">
        <v>0</v>
      </c>
      <c r="BN127" s="260">
        <v>0</v>
      </c>
      <c r="BO127" s="260">
        <v>0</v>
      </c>
      <c r="BP127" s="260">
        <v>0</v>
      </c>
      <c r="BQ127" s="260">
        <v>0</v>
      </c>
      <c r="BR127" s="260">
        <v>0</v>
      </c>
      <c r="BS127" s="260">
        <v>0</v>
      </c>
      <c r="BT127" s="260">
        <v>0</v>
      </c>
      <c r="BU127" s="260">
        <v>2</v>
      </c>
      <c r="BV127" s="260">
        <v>0</v>
      </c>
      <c r="BW127" s="260">
        <v>0</v>
      </c>
      <c r="BX127" s="260">
        <v>2</v>
      </c>
      <c r="BY127" s="260">
        <v>0</v>
      </c>
      <c r="BZ127" s="260">
        <v>1856</v>
      </c>
      <c r="CA127" s="260">
        <v>0</v>
      </c>
      <c r="CB127" s="260">
        <v>0</v>
      </c>
      <c r="CC127" s="260">
        <v>0</v>
      </c>
      <c r="CD127" s="260">
        <v>0</v>
      </c>
      <c r="CE127" s="260">
        <v>0</v>
      </c>
      <c r="CF127" s="260">
        <v>0</v>
      </c>
      <c r="CG127" s="260">
        <v>0</v>
      </c>
      <c r="CH127" s="260">
        <v>0</v>
      </c>
      <c r="CI127" s="260">
        <v>2908</v>
      </c>
      <c r="CJ127" s="260">
        <v>0</v>
      </c>
      <c r="CK127" s="260">
        <v>0</v>
      </c>
      <c r="CL127" s="260">
        <v>129754</v>
      </c>
      <c r="CM127" s="260">
        <v>836.9</v>
      </c>
      <c r="CN127" s="42">
        <v>0</v>
      </c>
      <c r="CO127" s="42">
        <v>0</v>
      </c>
      <c r="CP127" s="42">
        <v>10</v>
      </c>
      <c r="CR127" s="13">
        <v>119</v>
      </c>
      <c r="CS127" s="13" t="str">
        <f t="shared" si="90"/>
        <v/>
      </c>
      <c r="CT127" s="13" t="str">
        <f t="shared" si="91"/>
        <v/>
      </c>
      <c r="CU127" s="13" t="str">
        <f t="shared" si="92"/>
        <v/>
      </c>
      <c r="CV127" s="13" t="str">
        <f t="shared" si="93"/>
        <v/>
      </c>
      <c r="CW127" s="13" t="str">
        <f t="shared" si="94"/>
        <v/>
      </c>
      <c r="CX127" s="13" t="str">
        <f t="shared" si="95"/>
        <v/>
      </c>
      <c r="CY127" s="13" t="str">
        <f t="shared" si="96"/>
        <v/>
      </c>
      <c r="CZ127" s="13" t="str">
        <f t="shared" si="97"/>
        <v/>
      </c>
      <c r="DA127" s="13" t="str">
        <f t="shared" si="98"/>
        <v/>
      </c>
      <c r="DB127" s="13" t="str">
        <f t="shared" si="99"/>
        <v/>
      </c>
      <c r="DC127" s="13" t="str">
        <f t="shared" si="100"/>
        <v/>
      </c>
      <c r="DD127" s="13" t="str">
        <f t="shared" si="101"/>
        <v/>
      </c>
      <c r="DE127" s="13" t="str">
        <f t="shared" si="102"/>
        <v/>
      </c>
      <c r="DF127" s="13" t="str">
        <f t="shared" si="103"/>
        <v/>
      </c>
      <c r="DG127" s="13" t="str">
        <f t="shared" si="104"/>
        <v/>
      </c>
      <c r="DH127" s="13" t="str">
        <f t="shared" si="105"/>
        <v/>
      </c>
      <c r="DI127" s="13" t="str">
        <f t="shared" si="106"/>
        <v/>
      </c>
      <c r="DJ127" s="13" t="str">
        <f t="shared" si="107"/>
        <v/>
      </c>
      <c r="DK127" s="13" t="str">
        <f t="shared" si="108"/>
        <v/>
      </c>
      <c r="DL127" s="13" t="str">
        <f t="shared" si="109"/>
        <v/>
      </c>
      <c r="DM127" s="13" t="str">
        <f t="shared" si="110"/>
        <v/>
      </c>
      <c r="DN127" s="13" t="str">
        <f t="shared" si="111"/>
        <v/>
      </c>
      <c r="DO127" s="13" t="str">
        <f t="shared" si="112"/>
        <v>Makrill</v>
      </c>
      <c r="DP127" s="13" t="str">
        <f t="shared" si="113"/>
        <v/>
      </c>
      <c r="DQ127" s="13" t="str">
        <f t="shared" si="114"/>
        <v/>
      </c>
      <c r="DR127" s="13" t="str">
        <f t="shared" si="115"/>
        <v>Piggvar</v>
      </c>
      <c r="DS127" s="13" t="str">
        <f t="shared" si="116"/>
        <v/>
      </c>
      <c r="DT127" s="13" t="str">
        <f t="shared" si="117"/>
        <v>Rodspotta</v>
      </c>
      <c r="DU127" s="13" t="str">
        <f t="shared" si="118"/>
        <v/>
      </c>
      <c r="DV127" s="13" t="str">
        <f t="shared" si="119"/>
        <v/>
      </c>
      <c r="DW127" s="13" t="str">
        <f t="shared" si="120"/>
        <v/>
      </c>
      <c r="DX127" s="13" t="str">
        <f t="shared" si="121"/>
        <v/>
      </c>
      <c r="DY127" s="13" t="str">
        <f t="shared" si="122"/>
        <v/>
      </c>
      <c r="DZ127" s="13" t="str">
        <f t="shared" si="123"/>
        <v/>
      </c>
      <c r="EA127" s="13" t="str">
        <f t="shared" si="124"/>
        <v/>
      </c>
      <c r="EB127" s="13" t="str">
        <f t="shared" si="125"/>
        <v/>
      </c>
      <c r="EC127" s="13" t="str">
        <f t="shared" si="126"/>
        <v>Skrubbskadda</v>
      </c>
      <c r="ED127" s="13" t="str">
        <f t="shared" si="127"/>
        <v/>
      </c>
      <c r="EE127" s="13" t="str">
        <f t="shared" si="128"/>
        <v/>
      </c>
      <c r="EF127" s="13" t="str">
        <f t="shared" si="129"/>
        <v>Torsk</v>
      </c>
      <c r="EG127" s="13" t="str">
        <f t="shared" si="130"/>
        <v>Vitling</v>
      </c>
      <c r="EH127" s="13" t="str">
        <f t="shared" si="131"/>
        <v/>
      </c>
      <c r="EI127" s="13" t="str">
        <f t="shared" si="132"/>
        <v/>
      </c>
      <c r="EJ127" s="13" t="str">
        <f t="shared" si="133"/>
        <v>oring</v>
      </c>
      <c r="EK127" s="13"/>
      <c r="EL127" s="82" t="str">
        <f t="shared" si="135"/>
        <v>MakrillPiggvarRodspottaSkrubbskaddaTorskVitlingoring</v>
      </c>
    </row>
    <row r="128" spans="1:142" x14ac:dyDescent="0.25">
      <c r="A128" s="267" t="s">
        <v>629</v>
      </c>
      <c r="B128" s="267" t="s">
        <v>524</v>
      </c>
      <c r="C128" s="301" t="s">
        <v>553</v>
      </c>
      <c r="D128" s="211">
        <v>120</v>
      </c>
      <c r="E128" s="359">
        <f t="shared" si="134"/>
        <v>0</v>
      </c>
      <c r="F128" s="359">
        <f t="shared" si="139"/>
        <v>0</v>
      </c>
      <c r="G128" s="359">
        <f t="shared" si="140"/>
        <v>0</v>
      </c>
      <c r="H128" s="359">
        <f t="shared" si="141"/>
        <v>0</v>
      </c>
      <c r="I128" s="359">
        <f t="shared" si="142"/>
        <v>0</v>
      </c>
      <c r="J128" s="359">
        <f t="shared" si="143"/>
        <v>0</v>
      </c>
      <c r="K128" s="359">
        <f t="shared" si="144"/>
        <v>0</v>
      </c>
      <c r="L128" s="359">
        <f t="shared" si="145"/>
        <v>0</v>
      </c>
      <c r="M128" s="359">
        <f t="shared" si="146"/>
        <v>0</v>
      </c>
      <c r="N128" s="359">
        <f t="shared" si="147"/>
        <v>0</v>
      </c>
      <c r="O128" s="359">
        <f t="shared" si="148"/>
        <v>0</v>
      </c>
      <c r="P128" s="359">
        <f t="shared" si="149"/>
        <v>0</v>
      </c>
      <c r="Q128" s="359">
        <f t="shared" si="150"/>
        <v>0</v>
      </c>
      <c r="R128" s="359">
        <f t="shared" si="151"/>
        <v>0</v>
      </c>
      <c r="S128" s="359">
        <f t="shared" si="152"/>
        <v>0</v>
      </c>
      <c r="T128" s="359">
        <f t="shared" si="153"/>
        <v>0</v>
      </c>
      <c r="U128" s="359">
        <f t="shared" si="154"/>
        <v>0</v>
      </c>
      <c r="V128" s="359">
        <f t="shared" si="155"/>
        <v>0</v>
      </c>
      <c r="W128" s="359">
        <f t="shared" si="156"/>
        <v>0</v>
      </c>
      <c r="X128" s="359">
        <f t="shared" si="157"/>
        <v>0</v>
      </c>
      <c r="Y128" s="359">
        <f t="shared" si="158"/>
        <v>0</v>
      </c>
      <c r="Z128" s="359">
        <f t="shared" si="159"/>
        <v>0</v>
      </c>
      <c r="AA128" s="359">
        <f t="shared" si="160"/>
        <v>0</v>
      </c>
      <c r="AB128" s="359">
        <f t="shared" si="161"/>
        <v>0</v>
      </c>
      <c r="AC128" s="359">
        <f t="shared" si="162"/>
        <v>0</v>
      </c>
      <c r="AD128" s="359">
        <f t="shared" si="163"/>
        <v>0</v>
      </c>
      <c r="AE128" s="359">
        <f t="shared" si="164"/>
        <v>0</v>
      </c>
      <c r="AF128" s="359">
        <f t="shared" si="165"/>
        <v>0</v>
      </c>
      <c r="AG128" s="359">
        <f t="shared" si="166"/>
        <v>0</v>
      </c>
      <c r="AH128" s="359">
        <f t="shared" si="167"/>
        <v>0</v>
      </c>
      <c r="AI128" s="359">
        <f t="shared" si="168"/>
        <v>0</v>
      </c>
      <c r="AJ128" s="359">
        <f t="shared" si="169"/>
        <v>0</v>
      </c>
      <c r="AK128" s="359">
        <f t="shared" si="170"/>
        <v>0</v>
      </c>
      <c r="AL128" s="359">
        <f t="shared" si="171"/>
        <v>0</v>
      </c>
      <c r="AM128" s="359">
        <f t="shared" si="172"/>
        <v>0</v>
      </c>
      <c r="AN128" s="359">
        <f t="shared" si="173"/>
        <v>0</v>
      </c>
      <c r="AO128" s="359">
        <f t="shared" si="174"/>
        <v>0</v>
      </c>
      <c r="AP128" s="359">
        <f t="shared" si="175"/>
        <v>0</v>
      </c>
      <c r="AQ128" s="359">
        <f t="shared" si="176"/>
        <v>0</v>
      </c>
      <c r="AR128" s="359">
        <f t="shared" si="177"/>
        <v>19.149000000000001</v>
      </c>
      <c r="AS128" s="359">
        <f t="shared" si="178"/>
        <v>0</v>
      </c>
      <c r="AT128" s="359">
        <f t="shared" si="136"/>
        <v>0</v>
      </c>
      <c r="AU128" s="359">
        <f t="shared" si="137"/>
        <v>0</v>
      </c>
      <c r="AV128" s="359">
        <f t="shared" si="138"/>
        <v>0</v>
      </c>
      <c r="AW128" s="76"/>
      <c r="AX128" s="211">
        <v>120</v>
      </c>
      <c r="AY128" s="260">
        <v>0</v>
      </c>
      <c r="AZ128" s="260">
        <v>0</v>
      </c>
      <c r="BA128" s="260">
        <v>0</v>
      </c>
      <c r="BB128" s="260">
        <v>0</v>
      </c>
      <c r="BC128" s="260">
        <v>0</v>
      </c>
      <c r="BD128" s="260">
        <v>0</v>
      </c>
      <c r="BE128" s="260">
        <v>0</v>
      </c>
      <c r="BF128" s="260">
        <v>0</v>
      </c>
      <c r="BG128" s="260">
        <v>0</v>
      </c>
      <c r="BH128" s="260">
        <v>0</v>
      </c>
      <c r="BI128" s="260">
        <v>0</v>
      </c>
      <c r="BJ128" s="260">
        <v>0</v>
      </c>
      <c r="BK128" s="260">
        <v>0</v>
      </c>
      <c r="BL128" s="260">
        <v>0</v>
      </c>
      <c r="BM128" s="260">
        <v>0</v>
      </c>
      <c r="BN128" s="260">
        <v>0</v>
      </c>
      <c r="BO128" s="260">
        <v>0</v>
      </c>
      <c r="BP128" s="260">
        <v>0</v>
      </c>
      <c r="BQ128" s="260">
        <v>0</v>
      </c>
      <c r="BR128" s="260">
        <v>0</v>
      </c>
      <c r="BS128" s="260">
        <v>0</v>
      </c>
      <c r="BT128" s="260">
        <v>0</v>
      </c>
      <c r="BU128" s="260">
        <v>0</v>
      </c>
      <c r="BV128" s="260">
        <v>0</v>
      </c>
      <c r="BW128" s="260">
        <v>0</v>
      </c>
      <c r="BX128" s="260">
        <v>0</v>
      </c>
      <c r="BY128" s="260">
        <v>0</v>
      </c>
      <c r="BZ128" s="260">
        <v>0</v>
      </c>
      <c r="CA128" s="260">
        <v>0</v>
      </c>
      <c r="CB128" s="260">
        <v>0</v>
      </c>
      <c r="CC128" s="260">
        <v>0</v>
      </c>
      <c r="CD128" s="260">
        <v>0</v>
      </c>
      <c r="CE128" s="260">
        <v>0</v>
      </c>
      <c r="CF128" s="260">
        <v>0</v>
      </c>
      <c r="CG128" s="260">
        <v>0</v>
      </c>
      <c r="CH128" s="260">
        <v>0</v>
      </c>
      <c r="CI128" s="260">
        <v>0</v>
      </c>
      <c r="CJ128" s="260">
        <v>0</v>
      </c>
      <c r="CK128" s="260">
        <v>0</v>
      </c>
      <c r="CL128" s="260">
        <v>19149</v>
      </c>
      <c r="CM128" s="260">
        <v>0</v>
      </c>
      <c r="CN128" s="42">
        <v>0</v>
      </c>
      <c r="CO128" s="42">
        <v>0</v>
      </c>
      <c r="CP128" s="42">
        <v>0</v>
      </c>
      <c r="CR128" s="13">
        <v>120</v>
      </c>
      <c r="CS128" s="13" t="str">
        <f t="shared" si="90"/>
        <v/>
      </c>
      <c r="CT128" s="13" t="str">
        <f t="shared" si="91"/>
        <v/>
      </c>
      <c r="CU128" s="13" t="str">
        <f t="shared" si="92"/>
        <v/>
      </c>
      <c r="CV128" s="13" t="str">
        <f t="shared" si="93"/>
        <v/>
      </c>
      <c r="CW128" s="13" t="str">
        <f t="shared" si="94"/>
        <v/>
      </c>
      <c r="CX128" s="13" t="str">
        <f t="shared" si="95"/>
        <v/>
      </c>
      <c r="CY128" s="13" t="str">
        <f t="shared" si="96"/>
        <v/>
      </c>
      <c r="CZ128" s="13" t="str">
        <f t="shared" si="97"/>
        <v/>
      </c>
      <c r="DA128" s="13" t="str">
        <f t="shared" si="98"/>
        <v/>
      </c>
      <c r="DB128" s="13" t="str">
        <f t="shared" si="99"/>
        <v/>
      </c>
      <c r="DC128" s="13" t="str">
        <f t="shared" si="100"/>
        <v/>
      </c>
      <c r="DD128" s="13" t="str">
        <f t="shared" si="101"/>
        <v/>
      </c>
      <c r="DE128" s="13" t="str">
        <f t="shared" si="102"/>
        <v/>
      </c>
      <c r="DF128" s="13" t="str">
        <f t="shared" si="103"/>
        <v/>
      </c>
      <c r="DG128" s="13" t="str">
        <f t="shared" si="104"/>
        <v/>
      </c>
      <c r="DH128" s="13" t="str">
        <f t="shared" si="105"/>
        <v/>
      </c>
      <c r="DI128" s="13" t="str">
        <f t="shared" si="106"/>
        <v/>
      </c>
      <c r="DJ128" s="13" t="str">
        <f t="shared" si="107"/>
        <v/>
      </c>
      <c r="DK128" s="13" t="str">
        <f t="shared" si="108"/>
        <v/>
      </c>
      <c r="DL128" s="13" t="str">
        <f t="shared" si="109"/>
        <v/>
      </c>
      <c r="DM128" s="13" t="str">
        <f t="shared" si="110"/>
        <v/>
      </c>
      <c r="DN128" s="13" t="str">
        <f t="shared" si="111"/>
        <v/>
      </c>
      <c r="DO128" s="13" t="str">
        <f t="shared" si="112"/>
        <v/>
      </c>
      <c r="DP128" s="13" t="str">
        <f t="shared" si="113"/>
        <v/>
      </c>
      <c r="DQ128" s="13" t="str">
        <f t="shared" si="114"/>
        <v/>
      </c>
      <c r="DR128" s="13" t="str">
        <f t="shared" si="115"/>
        <v/>
      </c>
      <c r="DS128" s="13" t="str">
        <f t="shared" si="116"/>
        <v/>
      </c>
      <c r="DT128" s="13" t="str">
        <f t="shared" si="117"/>
        <v/>
      </c>
      <c r="DU128" s="13" t="str">
        <f t="shared" si="118"/>
        <v/>
      </c>
      <c r="DV128" s="13" t="str">
        <f t="shared" si="119"/>
        <v/>
      </c>
      <c r="DW128" s="13" t="str">
        <f t="shared" si="120"/>
        <v/>
      </c>
      <c r="DX128" s="13" t="str">
        <f t="shared" si="121"/>
        <v/>
      </c>
      <c r="DY128" s="13" t="str">
        <f t="shared" si="122"/>
        <v/>
      </c>
      <c r="DZ128" s="13" t="str">
        <f t="shared" si="123"/>
        <v/>
      </c>
      <c r="EA128" s="13" t="str">
        <f t="shared" si="124"/>
        <v/>
      </c>
      <c r="EB128" s="13" t="str">
        <f t="shared" si="125"/>
        <v/>
      </c>
      <c r="EC128" s="13" t="str">
        <f t="shared" si="126"/>
        <v/>
      </c>
      <c r="ED128" s="13" t="str">
        <f t="shared" si="127"/>
        <v/>
      </c>
      <c r="EE128" s="13" t="str">
        <f t="shared" si="128"/>
        <v/>
      </c>
      <c r="EF128" s="13" t="str">
        <f t="shared" si="129"/>
        <v>Torsk</v>
      </c>
      <c r="EG128" s="13" t="str">
        <f t="shared" si="130"/>
        <v/>
      </c>
      <c r="EH128" s="13" t="str">
        <f t="shared" si="131"/>
        <v/>
      </c>
      <c r="EI128" s="13" t="str">
        <f t="shared" si="132"/>
        <v/>
      </c>
      <c r="EJ128" s="13" t="str">
        <f t="shared" si="133"/>
        <v/>
      </c>
      <c r="EK128" s="13"/>
      <c r="EL128" s="82" t="str">
        <f t="shared" si="135"/>
        <v>Torsk</v>
      </c>
    </row>
    <row r="129" spans="1:142" x14ac:dyDescent="0.25">
      <c r="A129" s="267" t="s">
        <v>629</v>
      </c>
      <c r="B129" s="267" t="s">
        <v>530</v>
      </c>
      <c r="C129" s="301" t="s">
        <v>553</v>
      </c>
      <c r="D129" s="211">
        <v>121</v>
      </c>
      <c r="E129" s="359">
        <f t="shared" si="134"/>
        <v>5.0000000000000001E-3</v>
      </c>
      <c r="F129" s="359">
        <f t="shared" si="139"/>
        <v>0</v>
      </c>
      <c r="G129" s="359">
        <f t="shared" si="140"/>
        <v>0</v>
      </c>
      <c r="H129" s="359">
        <f t="shared" si="141"/>
        <v>0</v>
      </c>
      <c r="I129" s="359">
        <f t="shared" si="142"/>
        <v>0</v>
      </c>
      <c r="J129" s="359">
        <f t="shared" si="143"/>
        <v>0</v>
      </c>
      <c r="K129" s="359">
        <f t="shared" si="144"/>
        <v>0</v>
      </c>
      <c r="L129" s="359">
        <f t="shared" si="145"/>
        <v>0</v>
      </c>
      <c r="M129" s="359">
        <f t="shared" si="146"/>
        <v>0</v>
      </c>
      <c r="N129" s="359">
        <f t="shared" si="147"/>
        <v>0</v>
      </c>
      <c r="O129" s="359">
        <f t="shared" si="148"/>
        <v>0</v>
      </c>
      <c r="P129" s="359">
        <f t="shared" si="149"/>
        <v>0</v>
      </c>
      <c r="Q129" s="359">
        <f t="shared" si="150"/>
        <v>0</v>
      </c>
      <c r="R129" s="359">
        <f t="shared" si="151"/>
        <v>0</v>
      </c>
      <c r="S129" s="359">
        <f t="shared" si="152"/>
        <v>0</v>
      </c>
      <c r="T129" s="359">
        <f t="shared" si="153"/>
        <v>0</v>
      </c>
      <c r="U129" s="359">
        <f t="shared" si="154"/>
        <v>0</v>
      </c>
      <c r="V129" s="359">
        <f t="shared" si="155"/>
        <v>0</v>
      </c>
      <c r="W129" s="359">
        <f t="shared" si="156"/>
        <v>0</v>
      </c>
      <c r="X129" s="359">
        <f t="shared" si="157"/>
        <v>0</v>
      </c>
      <c r="Y129" s="359">
        <f t="shared" si="158"/>
        <v>0</v>
      </c>
      <c r="Z129" s="359">
        <f t="shared" si="159"/>
        <v>0</v>
      </c>
      <c r="AA129" s="359">
        <f t="shared" si="160"/>
        <v>0</v>
      </c>
      <c r="AB129" s="359">
        <f t="shared" si="161"/>
        <v>0</v>
      </c>
      <c r="AC129" s="359">
        <f t="shared" si="162"/>
        <v>0</v>
      </c>
      <c r="AD129" s="359">
        <f t="shared" si="163"/>
        <v>2E-3</v>
      </c>
      <c r="AE129" s="359">
        <f t="shared" si="164"/>
        <v>0</v>
      </c>
      <c r="AF129" s="359">
        <f t="shared" si="165"/>
        <v>6.8000000000000005E-2</v>
      </c>
      <c r="AG129" s="359">
        <f t="shared" si="166"/>
        <v>0</v>
      </c>
      <c r="AH129" s="359">
        <f t="shared" si="167"/>
        <v>0</v>
      </c>
      <c r="AI129" s="359">
        <f t="shared" si="168"/>
        <v>0</v>
      </c>
      <c r="AJ129" s="359">
        <f t="shared" si="169"/>
        <v>0</v>
      </c>
      <c r="AK129" s="359">
        <f t="shared" si="170"/>
        <v>0</v>
      </c>
      <c r="AL129" s="359">
        <f t="shared" si="171"/>
        <v>0</v>
      </c>
      <c r="AM129" s="359">
        <f t="shared" si="172"/>
        <v>0</v>
      </c>
      <c r="AN129" s="359">
        <f t="shared" si="173"/>
        <v>0</v>
      </c>
      <c r="AO129" s="359">
        <f t="shared" si="174"/>
        <v>1.571</v>
      </c>
      <c r="AP129" s="359">
        <f t="shared" si="175"/>
        <v>0</v>
      </c>
      <c r="AQ129" s="359">
        <f t="shared" si="176"/>
        <v>0</v>
      </c>
      <c r="AR129" s="359">
        <f t="shared" si="177"/>
        <v>79.688000000000002</v>
      </c>
      <c r="AS129" s="359">
        <f t="shared" si="178"/>
        <v>0.83320000000000005</v>
      </c>
      <c r="AT129" s="359">
        <f t="shared" si="136"/>
        <v>0</v>
      </c>
      <c r="AU129" s="359">
        <f t="shared" si="137"/>
        <v>0</v>
      </c>
      <c r="AV129" s="359">
        <f t="shared" si="138"/>
        <v>0</v>
      </c>
      <c r="AW129" s="76"/>
      <c r="AX129" s="211">
        <v>121</v>
      </c>
      <c r="AY129" s="260">
        <v>5</v>
      </c>
      <c r="AZ129" s="260">
        <v>0</v>
      </c>
      <c r="BA129" s="260">
        <v>0</v>
      </c>
      <c r="BB129" s="260">
        <v>0</v>
      </c>
      <c r="BC129" s="260">
        <v>0</v>
      </c>
      <c r="BD129" s="260">
        <v>0</v>
      </c>
      <c r="BE129" s="260">
        <v>0</v>
      </c>
      <c r="BF129" s="260">
        <v>0</v>
      </c>
      <c r="BG129" s="260">
        <v>0</v>
      </c>
      <c r="BH129" s="260">
        <v>0</v>
      </c>
      <c r="BI129" s="260">
        <v>0</v>
      </c>
      <c r="BJ129" s="260">
        <v>0</v>
      </c>
      <c r="BK129" s="260">
        <v>0</v>
      </c>
      <c r="BL129" s="260">
        <v>0</v>
      </c>
      <c r="BM129" s="260">
        <v>0</v>
      </c>
      <c r="BN129" s="260">
        <v>0</v>
      </c>
      <c r="BO129" s="260">
        <v>0</v>
      </c>
      <c r="BP129" s="260">
        <v>0</v>
      </c>
      <c r="BQ129" s="260">
        <v>0</v>
      </c>
      <c r="BR129" s="260">
        <v>0</v>
      </c>
      <c r="BS129" s="260">
        <v>0</v>
      </c>
      <c r="BT129" s="260">
        <v>0</v>
      </c>
      <c r="BU129" s="260">
        <v>0</v>
      </c>
      <c r="BV129" s="260">
        <v>0</v>
      </c>
      <c r="BW129" s="260">
        <v>0</v>
      </c>
      <c r="BX129" s="260">
        <v>2</v>
      </c>
      <c r="BY129" s="260">
        <v>0</v>
      </c>
      <c r="BZ129" s="260">
        <v>68</v>
      </c>
      <c r="CA129" s="260">
        <v>0</v>
      </c>
      <c r="CB129" s="260">
        <v>0</v>
      </c>
      <c r="CC129" s="260">
        <v>0</v>
      </c>
      <c r="CD129" s="260">
        <v>0</v>
      </c>
      <c r="CE129" s="260">
        <v>0</v>
      </c>
      <c r="CF129" s="260">
        <v>0</v>
      </c>
      <c r="CG129" s="260">
        <v>0</v>
      </c>
      <c r="CH129" s="260">
        <v>0</v>
      </c>
      <c r="CI129" s="260">
        <v>1571</v>
      </c>
      <c r="CJ129" s="260">
        <v>0</v>
      </c>
      <c r="CK129" s="260">
        <v>0</v>
      </c>
      <c r="CL129" s="260">
        <v>79688</v>
      </c>
      <c r="CM129" s="260">
        <v>833.2</v>
      </c>
      <c r="CN129" s="42">
        <v>0</v>
      </c>
      <c r="CO129" s="42">
        <v>0</v>
      </c>
      <c r="CP129" s="42">
        <v>0</v>
      </c>
      <c r="CR129" s="13">
        <v>121</v>
      </c>
      <c r="CS129" s="13" t="str">
        <f t="shared" si="90"/>
        <v>Abborre</v>
      </c>
      <c r="CT129" s="13" t="str">
        <f t="shared" si="91"/>
        <v/>
      </c>
      <c r="CU129" s="13" t="str">
        <f t="shared" si="92"/>
        <v/>
      </c>
      <c r="CV129" s="13" t="str">
        <f t="shared" si="93"/>
        <v/>
      </c>
      <c r="CW129" s="13" t="str">
        <f t="shared" si="94"/>
        <v/>
      </c>
      <c r="CX129" s="13" t="str">
        <f t="shared" si="95"/>
        <v/>
      </c>
      <c r="CY129" s="13" t="str">
        <f t="shared" si="96"/>
        <v/>
      </c>
      <c r="CZ129" s="13" t="str">
        <f t="shared" si="97"/>
        <v/>
      </c>
      <c r="DA129" s="13" t="str">
        <f t="shared" si="98"/>
        <v/>
      </c>
      <c r="DB129" s="13" t="str">
        <f t="shared" si="99"/>
        <v/>
      </c>
      <c r="DC129" s="13" t="str">
        <f t="shared" si="100"/>
        <v/>
      </c>
      <c r="DD129" s="13" t="str">
        <f t="shared" si="101"/>
        <v/>
      </c>
      <c r="DE129" s="13" t="str">
        <f t="shared" si="102"/>
        <v/>
      </c>
      <c r="DF129" s="13" t="str">
        <f t="shared" si="103"/>
        <v/>
      </c>
      <c r="DG129" s="13" t="str">
        <f t="shared" si="104"/>
        <v/>
      </c>
      <c r="DH129" s="13" t="str">
        <f t="shared" si="105"/>
        <v/>
      </c>
      <c r="DI129" s="13" t="str">
        <f t="shared" si="106"/>
        <v/>
      </c>
      <c r="DJ129" s="13" t="str">
        <f t="shared" si="107"/>
        <v/>
      </c>
      <c r="DK129" s="13" t="str">
        <f t="shared" si="108"/>
        <v/>
      </c>
      <c r="DL129" s="13" t="str">
        <f t="shared" si="109"/>
        <v/>
      </c>
      <c r="DM129" s="13" t="str">
        <f t="shared" si="110"/>
        <v/>
      </c>
      <c r="DN129" s="13" t="str">
        <f t="shared" si="111"/>
        <v/>
      </c>
      <c r="DO129" s="13" t="str">
        <f t="shared" si="112"/>
        <v/>
      </c>
      <c r="DP129" s="13" t="str">
        <f t="shared" si="113"/>
        <v/>
      </c>
      <c r="DQ129" s="13" t="str">
        <f t="shared" si="114"/>
        <v/>
      </c>
      <c r="DR129" s="13" t="str">
        <f t="shared" si="115"/>
        <v>Piggvar</v>
      </c>
      <c r="DS129" s="13" t="str">
        <f t="shared" si="116"/>
        <v/>
      </c>
      <c r="DT129" s="13" t="str">
        <f t="shared" si="117"/>
        <v>Rodspotta</v>
      </c>
      <c r="DU129" s="13" t="str">
        <f t="shared" si="118"/>
        <v/>
      </c>
      <c r="DV129" s="13" t="str">
        <f t="shared" si="119"/>
        <v/>
      </c>
      <c r="DW129" s="13" t="str">
        <f t="shared" si="120"/>
        <v/>
      </c>
      <c r="DX129" s="13" t="str">
        <f t="shared" si="121"/>
        <v/>
      </c>
      <c r="DY129" s="13" t="str">
        <f t="shared" si="122"/>
        <v/>
      </c>
      <c r="DZ129" s="13" t="str">
        <f t="shared" si="123"/>
        <v/>
      </c>
      <c r="EA129" s="13" t="str">
        <f t="shared" si="124"/>
        <v/>
      </c>
      <c r="EB129" s="13" t="str">
        <f t="shared" si="125"/>
        <v/>
      </c>
      <c r="EC129" s="13" t="str">
        <f t="shared" si="126"/>
        <v>Skrubbskadda</v>
      </c>
      <c r="ED129" s="13" t="str">
        <f t="shared" si="127"/>
        <v/>
      </c>
      <c r="EE129" s="13" t="str">
        <f t="shared" si="128"/>
        <v/>
      </c>
      <c r="EF129" s="13" t="str">
        <f t="shared" si="129"/>
        <v>Torsk</v>
      </c>
      <c r="EG129" s="13" t="str">
        <f t="shared" si="130"/>
        <v>Vitling</v>
      </c>
      <c r="EH129" s="13" t="str">
        <f t="shared" si="131"/>
        <v/>
      </c>
      <c r="EI129" s="13" t="str">
        <f t="shared" si="132"/>
        <v/>
      </c>
      <c r="EJ129" s="13" t="str">
        <f t="shared" si="133"/>
        <v/>
      </c>
      <c r="EK129" s="13"/>
      <c r="EL129" s="82" t="str">
        <f t="shared" si="135"/>
        <v>AbborrePiggvarRodspottaSkrubbskaddaTorskVitling</v>
      </c>
    </row>
    <row r="130" spans="1:142" x14ac:dyDescent="0.25">
      <c r="A130" s="267" t="s">
        <v>629</v>
      </c>
      <c r="B130" s="267" t="s">
        <v>518</v>
      </c>
      <c r="C130" s="301" t="s">
        <v>163</v>
      </c>
      <c r="D130" s="211">
        <v>122</v>
      </c>
      <c r="E130" s="359">
        <f t="shared" si="134"/>
        <v>0</v>
      </c>
      <c r="F130" s="359">
        <f t="shared" si="139"/>
        <v>0</v>
      </c>
      <c r="G130" s="359">
        <f t="shared" si="140"/>
        <v>0</v>
      </c>
      <c r="H130" s="359">
        <f t="shared" si="141"/>
        <v>0</v>
      </c>
      <c r="I130" s="359">
        <f t="shared" si="142"/>
        <v>0</v>
      </c>
      <c r="J130" s="359">
        <f t="shared" si="143"/>
        <v>0</v>
      </c>
      <c r="K130" s="359">
        <f t="shared" si="144"/>
        <v>0</v>
      </c>
      <c r="L130" s="359">
        <f t="shared" si="145"/>
        <v>0</v>
      </c>
      <c r="M130" s="359">
        <f t="shared" si="146"/>
        <v>0</v>
      </c>
      <c r="N130" s="359">
        <f t="shared" si="147"/>
        <v>1.9179999999999999</v>
      </c>
      <c r="O130" s="359">
        <f t="shared" si="148"/>
        <v>6.5000000000000002E-2</v>
      </c>
      <c r="P130" s="359">
        <f t="shared" si="149"/>
        <v>0.26500000000000001</v>
      </c>
      <c r="Q130" s="359">
        <f t="shared" si="150"/>
        <v>0</v>
      </c>
      <c r="R130" s="359">
        <f t="shared" si="151"/>
        <v>0</v>
      </c>
      <c r="S130" s="359">
        <f t="shared" si="152"/>
        <v>8.26</v>
      </c>
      <c r="T130" s="359">
        <f t="shared" si="153"/>
        <v>0</v>
      </c>
      <c r="U130" s="359">
        <f t="shared" si="154"/>
        <v>1.6E-2</v>
      </c>
      <c r="V130" s="359">
        <f t="shared" si="155"/>
        <v>0</v>
      </c>
      <c r="W130" s="359">
        <f t="shared" si="156"/>
        <v>2.04</v>
      </c>
      <c r="X130" s="359">
        <f t="shared" si="157"/>
        <v>0</v>
      </c>
      <c r="Y130" s="359">
        <f t="shared" si="158"/>
        <v>1.355</v>
      </c>
      <c r="Z130" s="359">
        <f t="shared" si="159"/>
        <v>9.6000000000000002E-2</v>
      </c>
      <c r="AA130" s="359">
        <f t="shared" si="160"/>
        <v>0</v>
      </c>
      <c r="AB130" s="359">
        <f t="shared" si="161"/>
        <v>0.115</v>
      </c>
      <c r="AC130" s="359">
        <f t="shared" si="162"/>
        <v>0</v>
      </c>
      <c r="AD130" s="359">
        <f t="shared" si="163"/>
        <v>0</v>
      </c>
      <c r="AE130" s="359">
        <f t="shared" si="164"/>
        <v>0</v>
      </c>
      <c r="AF130" s="359">
        <f t="shared" si="165"/>
        <v>0.01</v>
      </c>
      <c r="AG130" s="359">
        <f t="shared" si="166"/>
        <v>0</v>
      </c>
      <c r="AH130" s="359">
        <f t="shared" si="167"/>
        <v>0</v>
      </c>
      <c r="AI130" s="359">
        <f t="shared" si="168"/>
        <v>0</v>
      </c>
      <c r="AJ130" s="359">
        <f t="shared" si="169"/>
        <v>0</v>
      </c>
      <c r="AK130" s="359">
        <f t="shared" si="170"/>
        <v>0</v>
      </c>
      <c r="AL130" s="359">
        <f t="shared" si="171"/>
        <v>0</v>
      </c>
      <c r="AM130" s="359">
        <f t="shared" si="172"/>
        <v>0</v>
      </c>
      <c r="AN130" s="359">
        <f t="shared" si="173"/>
        <v>0</v>
      </c>
      <c r="AO130" s="359">
        <f t="shared" si="174"/>
        <v>0</v>
      </c>
      <c r="AP130" s="359">
        <f t="shared" si="175"/>
        <v>0</v>
      </c>
      <c r="AQ130" s="359">
        <f t="shared" si="176"/>
        <v>0</v>
      </c>
      <c r="AR130" s="359">
        <f t="shared" si="177"/>
        <v>12.7</v>
      </c>
      <c r="AS130" s="359">
        <f t="shared" si="178"/>
        <v>0</v>
      </c>
      <c r="AT130" s="359">
        <f t="shared" si="136"/>
        <v>0</v>
      </c>
      <c r="AU130" s="359">
        <f t="shared" si="137"/>
        <v>0</v>
      </c>
      <c r="AV130" s="359">
        <f t="shared" si="138"/>
        <v>0</v>
      </c>
      <c r="AW130" s="76"/>
      <c r="AX130" s="211">
        <v>122</v>
      </c>
      <c r="AY130" s="260">
        <v>0</v>
      </c>
      <c r="AZ130" s="260">
        <v>0</v>
      </c>
      <c r="BA130" s="260">
        <v>0</v>
      </c>
      <c r="BB130" s="260">
        <v>0</v>
      </c>
      <c r="BC130" s="260">
        <v>0</v>
      </c>
      <c r="BD130" s="260">
        <v>0</v>
      </c>
      <c r="BE130" s="260">
        <v>0</v>
      </c>
      <c r="BF130" s="260">
        <v>0</v>
      </c>
      <c r="BG130" s="260">
        <v>0</v>
      </c>
      <c r="BH130" s="260">
        <v>1918</v>
      </c>
      <c r="BI130" s="260">
        <v>65</v>
      </c>
      <c r="BJ130" s="260">
        <v>265</v>
      </c>
      <c r="BK130" s="260">
        <v>0</v>
      </c>
      <c r="BL130" s="260">
        <v>0</v>
      </c>
      <c r="BM130" s="260">
        <v>8260</v>
      </c>
      <c r="BN130" s="260">
        <v>0</v>
      </c>
      <c r="BO130" s="260">
        <v>16</v>
      </c>
      <c r="BP130" s="260">
        <v>0</v>
      </c>
      <c r="BQ130" s="260">
        <v>2040</v>
      </c>
      <c r="BR130" s="260">
        <v>0</v>
      </c>
      <c r="BS130" s="260">
        <v>1355</v>
      </c>
      <c r="BT130" s="260">
        <v>96</v>
      </c>
      <c r="BU130" s="260">
        <v>0</v>
      </c>
      <c r="BV130" s="260">
        <v>115</v>
      </c>
      <c r="BW130" s="260">
        <v>0</v>
      </c>
      <c r="BX130" s="260">
        <v>0</v>
      </c>
      <c r="BY130" s="260">
        <v>0</v>
      </c>
      <c r="BZ130" s="260">
        <v>10</v>
      </c>
      <c r="CA130" s="260">
        <v>0</v>
      </c>
      <c r="CB130" s="260">
        <v>0</v>
      </c>
      <c r="CC130" s="260">
        <v>0</v>
      </c>
      <c r="CD130" s="260">
        <v>0</v>
      </c>
      <c r="CE130" s="260">
        <v>0</v>
      </c>
      <c r="CF130" s="260">
        <v>0</v>
      </c>
      <c r="CG130" s="260">
        <v>0</v>
      </c>
      <c r="CH130" s="260">
        <v>0</v>
      </c>
      <c r="CI130" s="260">
        <v>0</v>
      </c>
      <c r="CJ130" s="260">
        <v>0</v>
      </c>
      <c r="CK130" s="260">
        <v>0</v>
      </c>
      <c r="CL130" s="260">
        <v>12700</v>
      </c>
      <c r="CM130" s="260">
        <v>0</v>
      </c>
      <c r="CN130" s="42">
        <v>0</v>
      </c>
      <c r="CO130" s="42">
        <v>0</v>
      </c>
      <c r="CP130" s="42">
        <v>0</v>
      </c>
      <c r="CR130" s="13">
        <v>122</v>
      </c>
      <c r="CS130" s="13" t="str">
        <f t="shared" si="90"/>
        <v/>
      </c>
      <c r="CT130" s="13" t="str">
        <f t="shared" si="91"/>
        <v/>
      </c>
      <c r="CU130" s="13" t="str">
        <f t="shared" si="92"/>
        <v/>
      </c>
      <c r="CV130" s="13" t="str">
        <f t="shared" si="93"/>
        <v/>
      </c>
      <c r="CW130" s="13" t="str">
        <f t="shared" si="94"/>
        <v/>
      </c>
      <c r="CX130" s="13" t="str">
        <f t="shared" si="95"/>
        <v/>
      </c>
      <c r="CY130" s="13" t="str">
        <f t="shared" si="96"/>
        <v/>
      </c>
      <c r="CZ130" s="13" t="str">
        <f t="shared" si="97"/>
        <v/>
      </c>
      <c r="DA130" s="13" t="str">
        <f t="shared" si="98"/>
        <v/>
      </c>
      <c r="DB130" s="13" t="str">
        <f t="shared" si="99"/>
        <v>Grasej</v>
      </c>
      <c r="DC130" s="13" t="str">
        <f t="shared" si="100"/>
        <v>Halleflundra</v>
      </c>
      <c r="DD130" s="13" t="str">
        <f t="shared" si="101"/>
        <v>Havskatter</v>
      </c>
      <c r="DE130" s="13" t="str">
        <f t="shared" si="102"/>
        <v/>
      </c>
      <c r="DF130" s="13" t="str">
        <f t="shared" si="103"/>
        <v/>
      </c>
      <c r="DG130" s="13" t="str">
        <f t="shared" si="104"/>
        <v>Kolja</v>
      </c>
      <c r="DH130" s="13" t="str">
        <f t="shared" si="105"/>
        <v/>
      </c>
      <c r="DI130" s="13" t="str">
        <f t="shared" si="106"/>
        <v>Kummel</v>
      </c>
      <c r="DJ130" s="13" t="str">
        <f t="shared" si="107"/>
        <v/>
      </c>
      <c r="DK130" s="13" t="str">
        <f t="shared" si="108"/>
        <v>Langa</v>
      </c>
      <c r="DL130" s="13" t="str">
        <f t="shared" si="109"/>
        <v/>
      </c>
      <c r="DM130" s="13" t="str">
        <f t="shared" si="110"/>
        <v>Lubb</v>
      </c>
      <c r="DN130" s="13" t="str">
        <f t="shared" si="111"/>
        <v>Lyrtorsk</v>
      </c>
      <c r="DO130" s="13" t="str">
        <f t="shared" si="112"/>
        <v/>
      </c>
      <c r="DP130" s="13" t="str">
        <f t="shared" si="113"/>
        <v>Marulk</v>
      </c>
      <c r="DQ130" s="13" t="str">
        <f t="shared" si="114"/>
        <v/>
      </c>
      <c r="DR130" s="13" t="str">
        <f t="shared" si="115"/>
        <v/>
      </c>
      <c r="DS130" s="13" t="str">
        <f t="shared" si="116"/>
        <v/>
      </c>
      <c r="DT130" s="13" t="str">
        <f t="shared" si="117"/>
        <v>Rodspotta</v>
      </c>
      <c r="DU130" s="13" t="str">
        <f t="shared" si="118"/>
        <v/>
      </c>
      <c r="DV130" s="13" t="str">
        <f t="shared" si="119"/>
        <v/>
      </c>
      <c r="DW130" s="13" t="str">
        <f t="shared" si="120"/>
        <v/>
      </c>
      <c r="DX130" s="13" t="str">
        <f t="shared" si="121"/>
        <v/>
      </c>
      <c r="DY130" s="13" t="str">
        <f t="shared" si="122"/>
        <v/>
      </c>
      <c r="DZ130" s="13" t="str">
        <f t="shared" si="123"/>
        <v/>
      </c>
      <c r="EA130" s="13" t="str">
        <f t="shared" si="124"/>
        <v/>
      </c>
      <c r="EB130" s="13" t="str">
        <f t="shared" si="125"/>
        <v/>
      </c>
      <c r="EC130" s="13" t="str">
        <f t="shared" si="126"/>
        <v/>
      </c>
      <c r="ED130" s="13" t="str">
        <f t="shared" si="127"/>
        <v/>
      </c>
      <c r="EE130" s="13" t="str">
        <f t="shared" si="128"/>
        <v/>
      </c>
      <c r="EF130" s="13" t="str">
        <f t="shared" si="129"/>
        <v>Torsk</v>
      </c>
      <c r="EG130" s="13" t="str">
        <f t="shared" si="130"/>
        <v/>
      </c>
      <c r="EH130" s="13" t="str">
        <f t="shared" si="131"/>
        <v/>
      </c>
      <c r="EI130" s="13" t="str">
        <f t="shared" si="132"/>
        <v/>
      </c>
      <c r="EJ130" s="13" t="str">
        <f t="shared" si="133"/>
        <v/>
      </c>
      <c r="EK130" s="13"/>
      <c r="EL130" s="82" t="str">
        <f t="shared" si="135"/>
        <v>GrasejHalleflundraHavskatterKoljaKummelLangaLubbLyrtorskMarulkRodspottaTorsk</v>
      </c>
    </row>
    <row r="131" spans="1:142" x14ac:dyDescent="0.25">
      <c r="A131" s="267" t="s">
        <v>629</v>
      </c>
      <c r="B131" s="267" t="s">
        <v>524</v>
      </c>
      <c r="C131" s="301" t="s">
        <v>163</v>
      </c>
      <c r="D131" s="211">
        <v>123</v>
      </c>
      <c r="E131" s="359">
        <f t="shared" si="134"/>
        <v>0</v>
      </c>
      <c r="F131" s="359">
        <f t="shared" si="139"/>
        <v>0</v>
      </c>
      <c r="G131" s="359">
        <f t="shared" si="140"/>
        <v>0</v>
      </c>
      <c r="H131" s="359">
        <f t="shared" si="141"/>
        <v>0</v>
      </c>
      <c r="I131" s="359">
        <f t="shared" si="142"/>
        <v>0</v>
      </c>
      <c r="J131" s="359">
        <f t="shared" si="143"/>
        <v>0</v>
      </c>
      <c r="K131" s="359">
        <f t="shared" si="144"/>
        <v>0</v>
      </c>
      <c r="L131" s="359">
        <f t="shared" si="145"/>
        <v>0</v>
      </c>
      <c r="M131" s="359">
        <f t="shared" si="146"/>
        <v>0</v>
      </c>
      <c r="N131" s="359">
        <f t="shared" si="147"/>
        <v>1.5840000000000001</v>
      </c>
      <c r="O131" s="359">
        <f t="shared" si="148"/>
        <v>2.5000000000000001E-2</v>
      </c>
      <c r="P131" s="359">
        <f t="shared" si="149"/>
        <v>0.11600000000000001</v>
      </c>
      <c r="Q131" s="359">
        <f t="shared" si="150"/>
        <v>0</v>
      </c>
      <c r="R131" s="359">
        <f t="shared" si="151"/>
        <v>0</v>
      </c>
      <c r="S131" s="359">
        <f t="shared" si="152"/>
        <v>5.4370000000000003</v>
      </c>
      <c r="T131" s="359">
        <f t="shared" si="153"/>
        <v>0</v>
      </c>
      <c r="U131" s="359">
        <f t="shared" si="154"/>
        <v>0</v>
      </c>
      <c r="V131" s="359">
        <f t="shared" si="155"/>
        <v>0</v>
      </c>
      <c r="W131" s="359">
        <f t="shared" si="156"/>
        <v>1.4610000000000001</v>
      </c>
      <c r="X131" s="359">
        <f t="shared" si="157"/>
        <v>0</v>
      </c>
      <c r="Y131" s="359">
        <f t="shared" si="158"/>
        <v>0.56499999999999995</v>
      </c>
      <c r="Z131" s="359">
        <f t="shared" si="159"/>
        <v>0.52300000000000002</v>
      </c>
      <c r="AA131" s="359">
        <f t="shared" si="160"/>
        <v>0</v>
      </c>
      <c r="AB131" s="359">
        <f t="shared" si="161"/>
        <v>0.1</v>
      </c>
      <c r="AC131" s="359">
        <f t="shared" si="162"/>
        <v>0</v>
      </c>
      <c r="AD131" s="359">
        <f t="shared" si="163"/>
        <v>0</v>
      </c>
      <c r="AE131" s="359">
        <f t="shared" si="164"/>
        <v>0</v>
      </c>
      <c r="AF131" s="359">
        <f t="shared" si="165"/>
        <v>1.6E-2</v>
      </c>
      <c r="AG131" s="359">
        <f t="shared" si="166"/>
        <v>0</v>
      </c>
      <c r="AH131" s="359">
        <f t="shared" si="167"/>
        <v>0</v>
      </c>
      <c r="AI131" s="359">
        <f t="shared" si="168"/>
        <v>0</v>
      </c>
      <c r="AJ131" s="359">
        <f t="shared" si="169"/>
        <v>0</v>
      </c>
      <c r="AK131" s="359">
        <f t="shared" si="170"/>
        <v>0</v>
      </c>
      <c r="AL131" s="359">
        <f t="shared" si="171"/>
        <v>0</v>
      </c>
      <c r="AM131" s="359">
        <f t="shared" si="172"/>
        <v>0</v>
      </c>
      <c r="AN131" s="359">
        <f t="shared" si="173"/>
        <v>0</v>
      </c>
      <c r="AO131" s="359">
        <f t="shared" si="174"/>
        <v>0</v>
      </c>
      <c r="AP131" s="359">
        <f t="shared" si="175"/>
        <v>0</v>
      </c>
      <c r="AQ131" s="359">
        <f t="shared" si="176"/>
        <v>0</v>
      </c>
      <c r="AR131" s="359">
        <f t="shared" si="177"/>
        <v>137.25</v>
      </c>
      <c r="AS131" s="359">
        <f t="shared" si="178"/>
        <v>0</v>
      </c>
      <c r="AT131" s="359">
        <f t="shared" si="136"/>
        <v>0</v>
      </c>
      <c r="AU131" s="359">
        <f t="shared" si="137"/>
        <v>0</v>
      </c>
      <c r="AV131" s="359">
        <f t="shared" si="138"/>
        <v>0</v>
      </c>
      <c r="AW131" s="76"/>
      <c r="AX131" s="211">
        <v>123</v>
      </c>
      <c r="AY131" s="260">
        <v>0</v>
      </c>
      <c r="AZ131" s="260">
        <v>0</v>
      </c>
      <c r="BA131" s="260">
        <v>0</v>
      </c>
      <c r="BB131" s="260">
        <v>0</v>
      </c>
      <c r="BC131" s="260">
        <v>0</v>
      </c>
      <c r="BD131" s="260">
        <v>0</v>
      </c>
      <c r="BE131" s="260">
        <v>0</v>
      </c>
      <c r="BF131" s="260">
        <v>0</v>
      </c>
      <c r="BG131" s="260">
        <v>0</v>
      </c>
      <c r="BH131" s="260">
        <v>1584</v>
      </c>
      <c r="BI131" s="260">
        <v>25</v>
      </c>
      <c r="BJ131" s="260">
        <v>116</v>
      </c>
      <c r="BK131" s="260">
        <v>0</v>
      </c>
      <c r="BL131" s="260">
        <v>0</v>
      </c>
      <c r="BM131" s="260">
        <v>5437</v>
      </c>
      <c r="BN131" s="260">
        <v>0</v>
      </c>
      <c r="BO131" s="260">
        <v>0</v>
      </c>
      <c r="BP131" s="260">
        <v>0</v>
      </c>
      <c r="BQ131" s="260">
        <v>1461</v>
      </c>
      <c r="BR131" s="260">
        <v>0</v>
      </c>
      <c r="BS131" s="260">
        <v>565</v>
      </c>
      <c r="BT131" s="260">
        <v>523</v>
      </c>
      <c r="BU131" s="260">
        <v>0</v>
      </c>
      <c r="BV131" s="260">
        <v>100</v>
      </c>
      <c r="BW131" s="260">
        <v>0</v>
      </c>
      <c r="BX131" s="260">
        <v>0</v>
      </c>
      <c r="BY131" s="260">
        <v>0</v>
      </c>
      <c r="BZ131" s="260">
        <v>16</v>
      </c>
      <c r="CA131" s="260">
        <v>0</v>
      </c>
      <c r="CB131" s="260">
        <v>0</v>
      </c>
      <c r="CC131" s="260">
        <v>0</v>
      </c>
      <c r="CD131" s="260">
        <v>0</v>
      </c>
      <c r="CE131" s="260">
        <v>0</v>
      </c>
      <c r="CF131" s="260">
        <v>0</v>
      </c>
      <c r="CG131" s="260">
        <v>0</v>
      </c>
      <c r="CH131" s="260">
        <v>0</v>
      </c>
      <c r="CI131" s="260">
        <v>0</v>
      </c>
      <c r="CJ131" s="260">
        <v>0</v>
      </c>
      <c r="CK131" s="260">
        <v>0</v>
      </c>
      <c r="CL131" s="260">
        <v>137250</v>
      </c>
      <c r="CM131" s="260">
        <v>0</v>
      </c>
      <c r="CN131" s="42">
        <v>0</v>
      </c>
      <c r="CO131" s="42">
        <v>0</v>
      </c>
      <c r="CP131" s="42">
        <v>0</v>
      </c>
      <c r="CR131" s="13">
        <v>123</v>
      </c>
      <c r="CS131" s="13" t="str">
        <f t="shared" si="90"/>
        <v/>
      </c>
      <c r="CT131" s="13" t="str">
        <f t="shared" si="91"/>
        <v/>
      </c>
      <c r="CU131" s="13" t="str">
        <f t="shared" si="92"/>
        <v/>
      </c>
      <c r="CV131" s="13" t="str">
        <f t="shared" si="93"/>
        <v/>
      </c>
      <c r="CW131" s="13" t="str">
        <f t="shared" si="94"/>
        <v/>
      </c>
      <c r="CX131" s="13" t="str">
        <f t="shared" si="95"/>
        <v/>
      </c>
      <c r="CY131" s="13" t="str">
        <f t="shared" si="96"/>
        <v/>
      </c>
      <c r="CZ131" s="13" t="str">
        <f t="shared" si="97"/>
        <v/>
      </c>
      <c r="DA131" s="13" t="str">
        <f t="shared" si="98"/>
        <v/>
      </c>
      <c r="DB131" s="13" t="str">
        <f t="shared" si="99"/>
        <v>Grasej</v>
      </c>
      <c r="DC131" s="13" t="str">
        <f t="shared" si="100"/>
        <v>Halleflundra</v>
      </c>
      <c r="DD131" s="13" t="str">
        <f t="shared" si="101"/>
        <v>Havskatter</v>
      </c>
      <c r="DE131" s="13" t="str">
        <f t="shared" si="102"/>
        <v/>
      </c>
      <c r="DF131" s="13" t="str">
        <f t="shared" si="103"/>
        <v/>
      </c>
      <c r="DG131" s="13" t="str">
        <f t="shared" si="104"/>
        <v>Kolja</v>
      </c>
      <c r="DH131" s="13" t="str">
        <f t="shared" si="105"/>
        <v/>
      </c>
      <c r="DI131" s="13" t="str">
        <f t="shared" si="106"/>
        <v/>
      </c>
      <c r="DJ131" s="13" t="str">
        <f t="shared" si="107"/>
        <v/>
      </c>
      <c r="DK131" s="13" t="str">
        <f t="shared" si="108"/>
        <v>Langa</v>
      </c>
      <c r="DL131" s="13" t="str">
        <f t="shared" si="109"/>
        <v/>
      </c>
      <c r="DM131" s="13" t="str">
        <f t="shared" si="110"/>
        <v>Lubb</v>
      </c>
      <c r="DN131" s="13" t="str">
        <f t="shared" si="111"/>
        <v>Lyrtorsk</v>
      </c>
      <c r="DO131" s="13" t="str">
        <f t="shared" si="112"/>
        <v/>
      </c>
      <c r="DP131" s="13" t="str">
        <f t="shared" si="113"/>
        <v>Marulk</v>
      </c>
      <c r="DQ131" s="13" t="str">
        <f t="shared" si="114"/>
        <v/>
      </c>
      <c r="DR131" s="13" t="str">
        <f t="shared" si="115"/>
        <v/>
      </c>
      <c r="DS131" s="13" t="str">
        <f t="shared" si="116"/>
        <v/>
      </c>
      <c r="DT131" s="13" t="str">
        <f t="shared" si="117"/>
        <v>Rodspotta</v>
      </c>
      <c r="DU131" s="13" t="str">
        <f t="shared" si="118"/>
        <v/>
      </c>
      <c r="DV131" s="13" t="str">
        <f t="shared" si="119"/>
        <v/>
      </c>
      <c r="DW131" s="13" t="str">
        <f t="shared" si="120"/>
        <v/>
      </c>
      <c r="DX131" s="13" t="str">
        <f t="shared" si="121"/>
        <v/>
      </c>
      <c r="DY131" s="13" t="str">
        <f t="shared" si="122"/>
        <v/>
      </c>
      <c r="DZ131" s="13" t="str">
        <f t="shared" si="123"/>
        <v/>
      </c>
      <c r="EA131" s="13" t="str">
        <f t="shared" si="124"/>
        <v/>
      </c>
      <c r="EB131" s="13" t="str">
        <f t="shared" si="125"/>
        <v/>
      </c>
      <c r="EC131" s="13" t="str">
        <f t="shared" si="126"/>
        <v/>
      </c>
      <c r="ED131" s="13" t="str">
        <f t="shared" si="127"/>
        <v/>
      </c>
      <c r="EE131" s="13" t="str">
        <f t="shared" si="128"/>
        <v/>
      </c>
      <c r="EF131" s="13" t="str">
        <f t="shared" si="129"/>
        <v>Torsk</v>
      </c>
      <c r="EG131" s="13" t="str">
        <f t="shared" si="130"/>
        <v/>
      </c>
      <c r="EH131" s="13" t="str">
        <f t="shared" si="131"/>
        <v/>
      </c>
      <c r="EI131" s="13" t="str">
        <f t="shared" si="132"/>
        <v/>
      </c>
      <c r="EJ131" s="13" t="str">
        <f t="shared" si="133"/>
        <v/>
      </c>
      <c r="EK131" s="13"/>
      <c r="EL131" s="82" t="str">
        <f t="shared" si="135"/>
        <v>GrasejHalleflundraHavskatterKoljaLangaLubbLyrtorskMarulkRodspottaTorsk</v>
      </c>
    </row>
    <row r="132" spans="1:142" x14ac:dyDescent="0.25">
      <c r="A132" s="267" t="s">
        <v>630</v>
      </c>
      <c r="B132" s="267" t="s">
        <v>491</v>
      </c>
      <c r="C132" s="301" t="s">
        <v>165</v>
      </c>
      <c r="D132" s="211">
        <v>124</v>
      </c>
      <c r="E132" s="359">
        <f t="shared" si="134"/>
        <v>0</v>
      </c>
      <c r="F132" s="359">
        <f t="shared" si="139"/>
        <v>0</v>
      </c>
      <c r="G132" s="359">
        <f t="shared" si="140"/>
        <v>0</v>
      </c>
      <c r="H132" s="359">
        <f t="shared" si="141"/>
        <v>5.6000000000000001E-2</v>
      </c>
      <c r="I132" s="359">
        <f t="shared" si="142"/>
        <v>0</v>
      </c>
      <c r="J132" s="359">
        <f t="shared" si="143"/>
        <v>0</v>
      </c>
      <c r="K132" s="359">
        <f t="shared" si="144"/>
        <v>0.23200000000000001</v>
      </c>
      <c r="L132" s="359">
        <f t="shared" si="145"/>
        <v>0</v>
      </c>
      <c r="M132" s="359">
        <f t="shared" si="146"/>
        <v>0</v>
      </c>
      <c r="N132" s="359">
        <f t="shared" si="147"/>
        <v>2.5000000000000001E-2</v>
      </c>
      <c r="O132" s="359">
        <f t="shared" si="148"/>
        <v>0</v>
      </c>
      <c r="P132" s="359">
        <f t="shared" si="149"/>
        <v>3.2000000000000001E-2</v>
      </c>
      <c r="Q132" s="359">
        <f t="shared" si="150"/>
        <v>32.338999999999999</v>
      </c>
      <c r="R132" s="359">
        <f t="shared" si="151"/>
        <v>0</v>
      </c>
      <c r="S132" s="359">
        <f t="shared" si="152"/>
        <v>0.11600000000000001</v>
      </c>
      <c r="T132" s="359">
        <f t="shared" si="153"/>
        <v>9.4E-2</v>
      </c>
      <c r="U132" s="359">
        <f t="shared" si="154"/>
        <v>0.156</v>
      </c>
      <c r="V132" s="359">
        <f t="shared" si="155"/>
        <v>0</v>
      </c>
      <c r="W132" s="359">
        <f t="shared" si="156"/>
        <v>7.3499999999999996E-2</v>
      </c>
      <c r="X132" s="359">
        <f t="shared" si="157"/>
        <v>0</v>
      </c>
      <c r="Y132" s="359">
        <f t="shared" si="158"/>
        <v>0</v>
      </c>
      <c r="Z132" s="359">
        <f t="shared" si="159"/>
        <v>0.53449999999999998</v>
      </c>
      <c r="AA132" s="359">
        <f t="shared" si="160"/>
        <v>2E-3</v>
      </c>
      <c r="AB132" s="359">
        <f t="shared" si="161"/>
        <v>2.1999999999999999E-2</v>
      </c>
      <c r="AC132" s="359">
        <f t="shared" si="162"/>
        <v>2E-3</v>
      </c>
      <c r="AD132" s="359">
        <f t="shared" si="163"/>
        <v>3.4299999999999997E-2</v>
      </c>
      <c r="AE132" s="359">
        <f t="shared" si="164"/>
        <v>0</v>
      </c>
      <c r="AF132" s="359">
        <f t="shared" si="165"/>
        <v>0.65049999999999997</v>
      </c>
      <c r="AG132" s="359">
        <f t="shared" si="166"/>
        <v>0.15</v>
      </c>
      <c r="AH132" s="359">
        <f t="shared" si="167"/>
        <v>5.2999999999999999E-2</v>
      </c>
      <c r="AI132" s="359">
        <f t="shared" si="168"/>
        <v>0</v>
      </c>
      <c r="AJ132" s="359">
        <f t="shared" si="169"/>
        <v>0</v>
      </c>
      <c r="AK132" s="359">
        <f t="shared" si="170"/>
        <v>2E-3</v>
      </c>
      <c r="AL132" s="359">
        <f t="shared" si="171"/>
        <v>2.4E-2</v>
      </c>
      <c r="AM132" s="359">
        <f t="shared" si="172"/>
        <v>0</v>
      </c>
      <c r="AN132" s="359">
        <f t="shared" si="173"/>
        <v>0</v>
      </c>
      <c r="AO132" s="359">
        <f t="shared" si="174"/>
        <v>1.7000000000000001E-2</v>
      </c>
      <c r="AP132" s="359">
        <f t="shared" si="175"/>
        <v>0.85460000000000003</v>
      </c>
      <c r="AQ132" s="359">
        <f t="shared" si="176"/>
        <v>0</v>
      </c>
      <c r="AR132" s="359">
        <f t="shared" si="177"/>
        <v>3.3663000000000003</v>
      </c>
      <c r="AS132" s="359">
        <f t="shared" si="178"/>
        <v>0.62039999999999995</v>
      </c>
      <c r="AT132" s="359">
        <f t="shared" si="136"/>
        <v>0</v>
      </c>
      <c r="AU132" s="359">
        <f t="shared" si="137"/>
        <v>0.14599999999999999</v>
      </c>
      <c r="AV132" s="359">
        <f t="shared" si="138"/>
        <v>0</v>
      </c>
      <c r="AW132" s="76"/>
      <c r="AX132" s="211">
        <v>124</v>
      </c>
      <c r="AY132" s="260">
        <v>0</v>
      </c>
      <c r="AZ132" s="260">
        <v>0</v>
      </c>
      <c r="BA132" s="260">
        <v>0</v>
      </c>
      <c r="BB132" s="260">
        <v>56</v>
      </c>
      <c r="BC132" s="260">
        <v>0</v>
      </c>
      <c r="BD132" s="260">
        <v>0</v>
      </c>
      <c r="BE132" s="260">
        <v>232</v>
      </c>
      <c r="BF132" s="260">
        <v>0</v>
      </c>
      <c r="BG132" s="260">
        <v>0</v>
      </c>
      <c r="BH132" s="260">
        <v>25</v>
      </c>
      <c r="BI132" s="260">
        <v>0</v>
      </c>
      <c r="BJ132" s="260">
        <v>32</v>
      </c>
      <c r="BK132" s="260">
        <v>32339</v>
      </c>
      <c r="BL132" s="260">
        <v>0</v>
      </c>
      <c r="BM132" s="260">
        <v>116</v>
      </c>
      <c r="BN132" s="260">
        <v>94</v>
      </c>
      <c r="BO132" s="260">
        <v>156</v>
      </c>
      <c r="BP132" s="260">
        <v>0</v>
      </c>
      <c r="BQ132" s="260">
        <v>73.5</v>
      </c>
      <c r="BR132" s="260">
        <v>0</v>
      </c>
      <c r="BS132" s="260">
        <v>0</v>
      </c>
      <c r="BT132" s="260">
        <v>534.5</v>
      </c>
      <c r="BU132" s="260">
        <v>2</v>
      </c>
      <c r="BV132" s="260">
        <v>22</v>
      </c>
      <c r="BW132" s="260">
        <v>2</v>
      </c>
      <c r="BX132" s="260">
        <v>34.299999999999997</v>
      </c>
      <c r="BY132" s="260">
        <v>0</v>
      </c>
      <c r="BZ132" s="260">
        <v>650.5</v>
      </c>
      <c r="CA132" s="260">
        <v>150</v>
      </c>
      <c r="CB132" s="260">
        <v>53</v>
      </c>
      <c r="CC132" s="260">
        <v>0</v>
      </c>
      <c r="CD132" s="260">
        <v>0</v>
      </c>
      <c r="CE132" s="260">
        <v>2</v>
      </c>
      <c r="CF132" s="260">
        <v>24</v>
      </c>
      <c r="CG132" s="260">
        <v>0</v>
      </c>
      <c r="CH132" s="260">
        <v>0</v>
      </c>
      <c r="CI132" s="260">
        <v>17</v>
      </c>
      <c r="CJ132" s="260">
        <v>854.6</v>
      </c>
      <c r="CK132" s="260">
        <v>0</v>
      </c>
      <c r="CL132" s="260">
        <v>3366.3</v>
      </c>
      <c r="CM132" s="260">
        <v>620.4</v>
      </c>
      <c r="CN132" s="42">
        <v>0</v>
      </c>
      <c r="CO132" s="42">
        <v>146</v>
      </c>
      <c r="CP132" s="42">
        <v>0</v>
      </c>
      <c r="CR132" s="13">
        <v>124</v>
      </c>
      <c r="CS132" s="13" t="str">
        <f t="shared" si="90"/>
        <v/>
      </c>
      <c r="CT132" s="13" t="str">
        <f t="shared" si="91"/>
        <v/>
      </c>
      <c r="CU132" s="13" t="str">
        <f t="shared" si="92"/>
        <v/>
      </c>
      <c r="CV132" s="13" t="str">
        <f t="shared" si="93"/>
        <v>Bergtunga</v>
      </c>
      <c r="CW132" s="13" t="str">
        <f t="shared" si="94"/>
        <v/>
      </c>
      <c r="CX132" s="13" t="str">
        <f t="shared" si="95"/>
        <v/>
      </c>
      <c r="CY132" s="13" t="str">
        <f t="shared" si="96"/>
        <v>Fjarsing</v>
      </c>
      <c r="CZ132" s="13" t="str">
        <f t="shared" si="97"/>
        <v/>
      </c>
      <c r="DA132" s="13" t="str">
        <f t="shared" si="98"/>
        <v/>
      </c>
      <c r="DB132" s="13" t="str">
        <f t="shared" si="99"/>
        <v>Grasej</v>
      </c>
      <c r="DC132" s="13" t="str">
        <f t="shared" si="100"/>
        <v/>
      </c>
      <c r="DD132" s="13" t="str">
        <f t="shared" si="101"/>
        <v>Havskatter</v>
      </c>
      <c r="DE132" s="13" t="str">
        <f t="shared" si="102"/>
        <v>Havskrafta</v>
      </c>
      <c r="DF132" s="13" t="str">
        <f t="shared" si="103"/>
        <v/>
      </c>
      <c r="DG132" s="13" t="str">
        <f t="shared" si="104"/>
        <v>Kolja</v>
      </c>
      <c r="DH132" s="13" t="str">
        <f t="shared" si="105"/>
        <v>Krabbtaska</v>
      </c>
      <c r="DI132" s="13" t="str">
        <f t="shared" si="106"/>
        <v>Kummel</v>
      </c>
      <c r="DJ132" s="13" t="str">
        <f t="shared" si="107"/>
        <v/>
      </c>
      <c r="DK132" s="13" t="str">
        <f t="shared" si="108"/>
        <v>Langa</v>
      </c>
      <c r="DL132" s="13" t="str">
        <f t="shared" si="109"/>
        <v/>
      </c>
      <c r="DM132" s="13" t="str">
        <f t="shared" si="110"/>
        <v/>
      </c>
      <c r="DN132" s="13" t="str">
        <f t="shared" si="111"/>
        <v>Lyrtorsk</v>
      </c>
      <c r="DO132" s="13" t="str">
        <f t="shared" si="112"/>
        <v>Makrill</v>
      </c>
      <c r="DP132" s="13" t="str">
        <f t="shared" si="113"/>
        <v>Marulk</v>
      </c>
      <c r="DQ132" s="13" t="str">
        <f t="shared" si="114"/>
        <v>Nordhavsraka</v>
      </c>
      <c r="DR132" s="13" t="str">
        <f t="shared" si="115"/>
        <v>Piggvar</v>
      </c>
      <c r="DS132" s="13" t="str">
        <f t="shared" si="116"/>
        <v/>
      </c>
      <c r="DT132" s="13" t="str">
        <f t="shared" si="117"/>
        <v>Rodspotta</v>
      </c>
      <c r="DU132" s="13" t="str">
        <f t="shared" si="118"/>
        <v>Rodtunga</v>
      </c>
      <c r="DV132" s="13" t="str">
        <f t="shared" si="119"/>
        <v>Sandskadda</v>
      </c>
      <c r="DW132" s="13" t="str">
        <f t="shared" si="120"/>
        <v/>
      </c>
      <c r="DX132" s="13" t="str">
        <f t="shared" si="121"/>
        <v/>
      </c>
      <c r="DY132" s="13" t="str">
        <f t="shared" si="122"/>
        <v>Sill</v>
      </c>
      <c r="DZ132" s="13" t="str">
        <f t="shared" si="123"/>
        <v>Sjurygg</v>
      </c>
      <c r="EA132" s="13" t="str">
        <f t="shared" si="124"/>
        <v/>
      </c>
      <c r="EB132" s="13" t="str">
        <f t="shared" si="125"/>
        <v/>
      </c>
      <c r="EC132" s="13" t="str">
        <f t="shared" si="126"/>
        <v>Skrubbskadda</v>
      </c>
      <c r="ED132" s="13" t="str">
        <f t="shared" si="127"/>
        <v>Slatvar</v>
      </c>
      <c r="EE132" s="13" t="str">
        <f t="shared" si="128"/>
        <v/>
      </c>
      <c r="EF132" s="13" t="str">
        <f t="shared" si="129"/>
        <v>Torsk</v>
      </c>
      <c r="EG132" s="13" t="str">
        <f t="shared" si="130"/>
        <v>Vitling</v>
      </c>
      <c r="EH132" s="13" t="str">
        <f t="shared" si="131"/>
        <v/>
      </c>
      <c r="EI132" s="13" t="str">
        <f t="shared" si="132"/>
        <v>aktaTunga</v>
      </c>
      <c r="EJ132" s="13" t="str">
        <f t="shared" si="133"/>
        <v/>
      </c>
      <c r="EK132" s="13"/>
      <c r="EL132" s="82" t="str">
        <f t="shared" si="135"/>
        <v>BergtungaFjarsingGrasejHavskatterHavskraftaKoljaKrabbtaskaKummelLangaLyrtorskMakrillMarulkNordhavsrakaPiggvarRodspottaRodtungaSandskaddaSillSjuryggSkrubbskaddaSlatvarTorskVitlingaktaTunga</v>
      </c>
    </row>
    <row r="133" spans="1:142" x14ac:dyDescent="0.25">
      <c r="A133" s="267" t="s">
        <v>630</v>
      </c>
      <c r="B133" s="267" t="s">
        <v>493</v>
      </c>
      <c r="C133" s="301" t="s">
        <v>165</v>
      </c>
      <c r="D133" s="211">
        <v>125</v>
      </c>
      <c r="E133" s="359">
        <f t="shared" si="134"/>
        <v>0</v>
      </c>
      <c r="F133" s="359">
        <f t="shared" si="139"/>
        <v>0</v>
      </c>
      <c r="G133" s="359">
        <f t="shared" si="140"/>
        <v>0</v>
      </c>
      <c r="H133" s="359">
        <f t="shared" si="141"/>
        <v>6.0000000000000001E-3</v>
      </c>
      <c r="I133" s="359">
        <f t="shared" si="142"/>
        <v>0</v>
      </c>
      <c r="J133" s="359">
        <f t="shared" si="143"/>
        <v>0</v>
      </c>
      <c r="K133" s="359">
        <f t="shared" si="144"/>
        <v>4.2000000000000003E-2</v>
      </c>
      <c r="L133" s="359">
        <f t="shared" si="145"/>
        <v>0</v>
      </c>
      <c r="M133" s="359">
        <f t="shared" si="146"/>
        <v>0</v>
      </c>
      <c r="N133" s="359">
        <f t="shared" si="147"/>
        <v>0</v>
      </c>
      <c r="O133" s="359">
        <f t="shared" si="148"/>
        <v>0</v>
      </c>
      <c r="P133" s="359">
        <f t="shared" si="149"/>
        <v>5.0000000000000001E-3</v>
      </c>
      <c r="Q133" s="359">
        <f t="shared" si="150"/>
        <v>27.491</v>
      </c>
      <c r="R133" s="359">
        <f t="shared" si="151"/>
        <v>0</v>
      </c>
      <c r="S133" s="359">
        <f t="shared" si="152"/>
        <v>0</v>
      </c>
      <c r="T133" s="359">
        <f t="shared" si="153"/>
        <v>0</v>
      </c>
      <c r="U133" s="359">
        <f t="shared" si="154"/>
        <v>1.9E-2</v>
      </c>
      <c r="V133" s="359">
        <f t="shared" si="155"/>
        <v>0</v>
      </c>
      <c r="W133" s="359">
        <f t="shared" si="156"/>
        <v>0</v>
      </c>
      <c r="X133" s="359">
        <f t="shared" si="157"/>
        <v>0</v>
      </c>
      <c r="Y133" s="359">
        <f t="shared" si="158"/>
        <v>0</v>
      </c>
      <c r="Z133" s="359">
        <f t="shared" si="159"/>
        <v>0</v>
      </c>
      <c r="AA133" s="359">
        <f t="shared" si="160"/>
        <v>0</v>
      </c>
      <c r="AB133" s="359">
        <f t="shared" si="161"/>
        <v>0</v>
      </c>
      <c r="AC133" s="359">
        <f t="shared" si="162"/>
        <v>0</v>
      </c>
      <c r="AD133" s="359">
        <f t="shared" si="163"/>
        <v>5.0000000000000001E-3</v>
      </c>
      <c r="AE133" s="359">
        <f t="shared" si="164"/>
        <v>0</v>
      </c>
      <c r="AF133" s="359">
        <f t="shared" si="165"/>
        <v>4.2000000000000003E-2</v>
      </c>
      <c r="AG133" s="359">
        <f t="shared" si="166"/>
        <v>1.4E-2</v>
      </c>
      <c r="AH133" s="359">
        <f t="shared" si="167"/>
        <v>0</v>
      </c>
      <c r="AI133" s="359">
        <f t="shared" si="168"/>
        <v>0</v>
      </c>
      <c r="AJ133" s="359">
        <f t="shared" si="169"/>
        <v>0</v>
      </c>
      <c r="AK133" s="359">
        <f t="shared" si="170"/>
        <v>0</v>
      </c>
      <c r="AL133" s="359">
        <f t="shared" si="171"/>
        <v>0</v>
      </c>
      <c r="AM133" s="359">
        <f t="shared" si="172"/>
        <v>0</v>
      </c>
      <c r="AN133" s="359">
        <f t="shared" si="173"/>
        <v>0</v>
      </c>
      <c r="AO133" s="359">
        <f t="shared" si="174"/>
        <v>0</v>
      </c>
      <c r="AP133" s="359">
        <f t="shared" si="175"/>
        <v>3.7999999999999999E-2</v>
      </c>
      <c r="AQ133" s="359">
        <f t="shared" si="176"/>
        <v>0</v>
      </c>
      <c r="AR133" s="359">
        <f t="shared" si="177"/>
        <v>6.0000000000000001E-3</v>
      </c>
      <c r="AS133" s="359">
        <f t="shared" si="178"/>
        <v>3.4000000000000002E-2</v>
      </c>
      <c r="AT133" s="359">
        <f t="shared" si="136"/>
        <v>0</v>
      </c>
      <c r="AU133" s="359">
        <f t="shared" si="137"/>
        <v>7.0999999999999994E-2</v>
      </c>
      <c r="AV133" s="359">
        <f t="shared" si="138"/>
        <v>0</v>
      </c>
      <c r="AW133" s="76"/>
      <c r="AX133" s="211">
        <v>125</v>
      </c>
      <c r="AY133" s="260">
        <v>0</v>
      </c>
      <c r="AZ133" s="260">
        <v>0</v>
      </c>
      <c r="BA133" s="260">
        <v>0</v>
      </c>
      <c r="BB133" s="260">
        <v>6</v>
      </c>
      <c r="BC133" s="260">
        <v>0</v>
      </c>
      <c r="BD133" s="260">
        <v>0</v>
      </c>
      <c r="BE133" s="260">
        <v>42</v>
      </c>
      <c r="BF133" s="260">
        <v>0</v>
      </c>
      <c r="BG133" s="260">
        <v>0</v>
      </c>
      <c r="BH133" s="260">
        <v>0</v>
      </c>
      <c r="BI133" s="260">
        <v>0</v>
      </c>
      <c r="BJ133" s="260">
        <v>5</v>
      </c>
      <c r="BK133" s="260">
        <v>27491</v>
      </c>
      <c r="BL133" s="260">
        <v>0</v>
      </c>
      <c r="BM133" s="260">
        <v>0</v>
      </c>
      <c r="BN133" s="260">
        <v>0</v>
      </c>
      <c r="BO133" s="260">
        <v>19</v>
      </c>
      <c r="BP133" s="260">
        <v>0</v>
      </c>
      <c r="BQ133" s="260">
        <v>0</v>
      </c>
      <c r="BR133" s="260">
        <v>0</v>
      </c>
      <c r="BS133" s="260">
        <v>0</v>
      </c>
      <c r="BT133" s="260">
        <v>0</v>
      </c>
      <c r="BU133" s="260">
        <v>0</v>
      </c>
      <c r="BV133" s="260">
        <v>0</v>
      </c>
      <c r="BW133" s="260">
        <v>0</v>
      </c>
      <c r="BX133" s="260">
        <v>5</v>
      </c>
      <c r="BY133" s="260">
        <v>0</v>
      </c>
      <c r="BZ133" s="260">
        <v>42</v>
      </c>
      <c r="CA133" s="260">
        <v>14</v>
      </c>
      <c r="CB133" s="260">
        <v>0</v>
      </c>
      <c r="CC133" s="260">
        <v>0</v>
      </c>
      <c r="CD133" s="260">
        <v>0</v>
      </c>
      <c r="CE133" s="260">
        <v>0</v>
      </c>
      <c r="CF133" s="260">
        <v>0</v>
      </c>
      <c r="CG133" s="260">
        <v>0</v>
      </c>
      <c r="CH133" s="260">
        <v>0</v>
      </c>
      <c r="CI133" s="260">
        <v>0</v>
      </c>
      <c r="CJ133" s="260">
        <v>38</v>
      </c>
      <c r="CK133" s="260">
        <v>0</v>
      </c>
      <c r="CL133" s="260">
        <v>6</v>
      </c>
      <c r="CM133" s="260">
        <v>34</v>
      </c>
      <c r="CN133" s="42">
        <v>0</v>
      </c>
      <c r="CO133" s="42">
        <v>71</v>
      </c>
      <c r="CP133" s="42">
        <v>0</v>
      </c>
      <c r="CR133" s="13">
        <v>125</v>
      </c>
      <c r="CS133" s="13" t="str">
        <f t="shared" si="90"/>
        <v/>
      </c>
      <c r="CT133" s="13" t="str">
        <f t="shared" si="91"/>
        <v/>
      </c>
      <c r="CU133" s="13" t="str">
        <f t="shared" si="92"/>
        <v/>
      </c>
      <c r="CV133" s="13" t="str">
        <f t="shared" si="93"/>
        <v>Bergtunga</v>
      </c>
      <c r="CW133" s="13" t="str">
        <f t="shared" si="94"/>
        <v/>
      </c>
      <c r="CX133" s="13" t="str">
        <f t="shared" si="95"/>
        <v/>
      </c>
      <c r="CY133" s="13" t="str">
        <f t="shared" si="96"/>
        <v>Fjarsing</v>
      </c>
      <c r="CZ133" s="13" t="str">
        <f t="shared" si="97"/>
        <v/>
      </c>
      <c r="DA133" s="13" t="str">
        <f t="shared" si="98"/>
        <v/>
      </c>
      <c r="DB133" s="13" t="str">
        <f t="shared" si="99"/>
        <v/>
      </c>
      <c r="DC133" s="13" t="str">
        <f t="shared" si="100"/>
        <v/>
      </c>
      <c r="DD133" s="13" t="str">
        <f t="shared" si="101"/>
        <v>Havskatter</v>
      </c>
      <c r="DE133" s="13" t="str">
        <f t="shared" si="102"/>
        <v>Havskrafta</v>
      </c>
      <c r="DF133" s="13" t="str">
        <f t="shared" si="103"/>
        <v/>
      </c>
      <c r="DG133" s="13" t="str">
        <f t="shared" si="104"/>
        <v/>
      </c>
      <c r="DH133" s="13" t="str">
        <f t="shared" si="105"/>
        <v/>
      </c>
      <c r="DI133" s="13" t="str">
        <f t="shared" si="106"/>
        <v>Kummel</v>
      </c>
      <c r="DJ133" s="13" t="str">
        <f t="shared" si="107"/>
        <v/>
      </c>
      <c r="DK133" s="13" t="str">
        <f t="shared" si="108"/>
        <v/>
      </c>
      <c r="DL133" s="13" t="str">
        <f t="shared" si="109"/>
        <v/>
      </c>
      <c r="DM133" s="13" t="str">
        <f t="shared" si="110"/>
        <v/>
      </c>
      <c r="DN133" s="13" t="str">
        <f t="shared" si="111"/>
        <v/>
      </c>
      <c r="DO133" s="13" t="str">
        <f t="shared" si="112"/>
        <v/>
      </c>
      <c r="DP133" s="13" t="str">
        <f t="shared" si="113"/>
        <v/>
      </c>
      <c r="DQ133" s="13" t="str">
        <f t="shared" si="114"/>
        <v/>
      </c>
      <c r="DR133" s="13" t="str">
        <f t="shared" si="115"/>
        <v>Piggvar</v>
      </c>
      <c r="DS133" s="13" t="str">
        <f t="shared" si="116"/>
        <v/>
      </c>
      <c r="DT133" s="13" t="str">
        <f t="shared" si="117"/>
        <v>Rodspotta</v>
      </c>
      <c r="DU133" s="13" t="str">
        <f t="shared" si="118"/>
        <v>Rodtunga</v>
      </c>
      <c r="DV133" s="13" t="str">
        <f t="shared" si="119"/>
        <v/>
      </c>
      <c r="DW133" s="13" t="str">
        <f t="shared" si="120"/>
        <v/>
      </c>
      <c r="DX133" s="13" t="str">
        <f t="shared" si="121"/>
        <v/>
      </c>
      <c r="DY133" s="13" t="str">
        <f t="shared" si="122"/>
        <v/>
      </c>
      <c r="DZ133" s="13" t="str">
        <f t="shared" si="123"/>
        <v/>
      </c>
      <c r="EA133" s="13" t="str">
        <f t="shared" si="124"/>
        <v/>
      </c>
      <c r="EB133" s="13" t="str">
        <f t="shared" si="125"/>
        <v/>
      </c>
      <c r="EC133" s="13" t="str">
        <f t="shared" si="126"/>
        <v/>
      </c>
      <c r="ED133" s="13" t="str">
        <f t="shared" si="127"/>
        <v>Slatvar</v>
      </c>
      <c r="EE133" s="13" t="str">
        <f t="shared" si="128"/>
        <v/>
      </c>
      <c r="EF133" s="13" t="str">
        <f t="shared" si="129"/>
        <v>Torsk</v>
      </c>
      <c r="EG133" s="13" t="str">
        <f t="shared" si="130"/>
        <v>Vitling</v>
      </c>
      <c r="EH133" s="13" t="str">
        <f t="shared" si="131"/>
        <v/>
      </c>
      <c r="EI133" s="13" t="str">
        <f t="shared" si="132"/>
        <v>aktaTunga</v>
      </c>
      <c r="EJ133" s="13" t="str">
        <f t="shared" si="133"/>
        <v/>
      </c>
      <c r="EK133" s="13"/>
      <c r="EL133" s="82" t="str">
        <f t="shared" si="135"/>
        <v>BergtungaFjarsingHavskatterHavskraftaKummelPiggvarRodspottaRodtungaSlatvarTorskVitlingaktaTunga</v>
      </c>
    </row>
    <row r="134" spans="1:142" x14ac:dyDescent="0.25">
      <c r="A134" s="267" t="s">
        <v>630</v>
      </c>
      <c r="B134" s="267" t="s">
        <v>491</v>
      </c>
      <c r="C134" s="301" t="s">
        <v>161</v>
      </c>
      <c r="D134" s="211">
        <v>126</v>
      </c>
      <c r="E134" s="359">
        <f t="shared" si="134"/>
        <v>0</v>
      </c>
      <c r="F134" s="359">
        <f t="shared" si="139"/>
        <v>0</v>
      </c>
      <c r="G134" s="359">
        <f t="shared" si="140"/>
        <v>0</v>
      </c>
      <c r="H134" s="359">
        <f t="shared" si="141"/>
        <v>0.61539999999999995</v>
      </c>
      <c r="I134" s="359">
        <f t="shared" si="142"/>
        <v>0</v>
      </c>
      <c r="J134" s="359">
        <f t="shared" si="143"/>
        <v>0</v>
      </c>
      <c r="K134" s="359">
        <f t="shared" si="144"/>
        <v>0</v>
      </c>
      <c r="L134" s="359">
        <f t="shared" si="145"/>
        <v>0</v>
      </c>
      <c r="M134" s="359">
        <f t="shared" si="146"/>
        <v>0</v>
      </c>
      <c r="N134" s="359">
        <f t="shared" si="147"/>
        <v>3.9568000000000003</v>
      </c>
      <c r="O134" s="359">
        <f t="shared" si="148"/>
        <v>1.6E-2</v>
      </c>
      <c r="P134" s="359">
        <f t="shared" si="149"/>
        <v>0.1525</v>
      </c>
      <c r="Q134" s="359">
        <f t="shared" si="150"/>
        <v>19.707999999999998</v>
      </c>
      <c r="R134" s="359">
        <f t="shared" si="151"/>
        <v>0</v>
      </c>
      <c r="S134" s="359">
        <f t="shared" si="152"/>
        <v>2.5139</v>
      </c>
      <c r="T134" s="359">
        <f t="shared" si="153"/>
        <v>0</v>
      </c>
      <c r="U134" s="359">
        <f t="shared" si="154"/>
        <v>1.0609999999999999</v>
      </c>
      <c r="V134" s="359">
        <f t="shared" si="155"/>
        <v>0</v>
      </c>
      <c r="W134" s="359">
        <f t="shared" si="156"/>
        <v>0.17199999999999999</v>
      </c>
      <c r="X134" s="359">
        <f t="shared" si="157"/>
        <v>0</v>
      </c>
      <c r="Y134" s="359">
        <f t="shared" si="158"/>
        <v>0</v>
      </c>
      <c r="Z134" s="359">
        <f t="shared" si="159"/>
        <v>2.6320000000000001</v>
      </c>
      <c r="AA134" s="359">
        <f t="shared" si="160"/>
        <v>8.1000000000000003E-2</v>
      </c>
      <c r="AB134" s="359">
        <f t="shared" si="161"/>
        <v>0.26850000000000002</v>
      </c>
      <c r="AC134" s="359">
        <f t="shared" si="162"/>
        <v>0</v>
      </c>
      <c r="AD134" s="359">
        <f t="shared" si="163"/>
        <v>8.5400000000000004E-2</v>
      </c>
      <c r="AE134" s="359">
        <f t="shared" si="164"/>
        <v>0</v>
      </c>
      <c r="AF134" s="359">
        <f t="shared" si="165"/>
        <v>2.9929999999999999</v>
      </c>
      <c r="AG134" s="359">
        <f t="shared" si="166"/>
        <v>1.4352</v>
      </c>
      <c r="AH134" s="359">
        <f t="shared" si="167"/>
        <v>7.0000000000000001E-3</v>
      </c>
      <c r="AI134" s="359">
        <f t="shared" si="168"/>
        <v>0</v>
      </c>
      <c r="AJ134" s="359">
        <f t="shared" si="169"/>
        <v>0</v>
      </c>
      <c r="AK134" s="359">
        <f t="shared" si="170"/>
        <v>0</v>
      </c>
      <c r="AL134" s="359">
        <f t="shared" si="171"/>
        <v>0</v>
      </c>
      <c r="AM134" s="359">
        <f t="shared" si="172"/>
        <v>0</v>
      </c>
      <c r="AN134" s="359">
        <f t="shared" si="173"/>
        <v>0</v>
      </c>
      <c r="AO134" s="359">
        <f t="shared" si="174"/>
        <v>1.0999999999999999E-2</v>
      </c>
      <c r="AP134" s="359">
        <f t="shared" si="175"/>
        <v>0.36749999999999999</v>
      </c>
      <c r="AQ134" s="359">
        <f t="shared" si="176"/>
        <v>0</v>
      </c>
      <c r="AR134" s="359">
        <f t="shared" si="177"/>
        <v>30.346499999999999</v>
      </c>
      <c r="AS134" s="359">
        <f t="shared" si="178"/>
        <v>0.57120000000000004</v>
      </c>
      <c r="AT134" s="359">
        <f t="shared" si="136"/>
        <v>0</v>
      </c>
      <c r="AU134" s="359">
        <f t="shared" si="137"/>
        <v>0.151</v>
      </c>
      <c r="AV134" s="359">
        <f t="shared" si="138"/>
        <v>0</v>
      </c>
      <c r="AW134" s="76"/>
      <c r="AX134" s="211">
        <v>126</v>
      </c>
      <c r="AY134" s="260">
        <v>0</v>
      </c>
      <c r="AZ134" s="260">
        <v>0</v>
      </c>
      <c r="BA134" s="260">
        <v>0</v>
      </c>
      <c r="BB134" s="260">
        <v>615.4</v>
      </c>
      <c r="BC134" s="260">
        <v>0</v>
      </c>
      <c r="BD134" s="260">
        <v>0</v>
      </c>
      <c r="BE134" s="260">
        <v>0</v>
      </c>
      <c r="BF134" s="260">
        <v>0</v>
      </c>
      <c r="BG134" s="260">
        <v>0</v>
      </c>
      <c r="BH134" s="260">
        <v>3956.8</v>
      </c>
      <c r="BI134" s="260">
        <v>16</v>
      </c>
      <c r="BJ134" s="260">
        <v>152.5</v>
      </c>
      <c r="BK134" s="260">
        <v>19708</v>
      </c>
      <c r="BL134" s="260">
        <v>0</v>
      </c>
      <c r="BM134" s="260">
        <v>2513.9</v>
      </c>
      <c r="BN134" s="260">
        <v>0</v>
      </c>
      <c r="BO134" s="260">
        <v>1061</v>
      </c>
      <c r="BP134" s="260">
        <v>0</v>
      </c>
      <c r="BQ134" s="260">
        <v>172</v>
      </c>
      <c r="BR134" s="260">
        <v>0</v>
      </c>
      <c r="BS134" s="260">
        <v>0</v>
      </c>
      <c r="BT134" s="260">
        <v>2632</v>
      </c>
      <c r="BU134" s="260">
        <v>81</v>
      </c>
      <c r="BV134" s="260">
        <v>268.5</v>
      </c>
      <c r="BW134" s="260">
        <v>0</v>
      </c>
      <c r="BX134" s="260">
        <v>85.4</v>
      </c>
      <c r="BY134" s="260">
        <v>0</v>
      </c>
      <c r="BZ134" s="260">
        <v>2993</v>
      </c>
      <c r="CA134" s="260">
        <v>1435.2</v>
      </c>
      <c r="CB134" s="260">
        <v>7</v>
      </c>
      <c r="CC134" s="260">
        <v>0</v>
      </c>
      <c r="CD134" s="260">
        <v>0</v>
      </c>
      <c r="CE134" s="260">
        <v>0</v>
      </c>
      <c r="CF134" s="260">
        <v>0</v>
      </c>
      <c r="CG134" s="260">
        <v>0</v>
      </c>
      <c r="CH134" s="260">
        <v>0</v>
      </c>
      <c r="CI134" s="260">
        <v>11</v>
      </c>
      <c r="CJ134" s="260">
        <v>367.5</v>
      </c>
      <c r="CK134" s="260">
        <v>0</v>
      </c>
      <c r="CL134" s="260">
        <v>30346.5</v>
      </c>
      <c r="CM134" s="260">
        <v>571.20000000000005</v>
      </c>
      <c r="CN134" s="42">
        <v>0</v>
      </c>
      <c r="CO134" s="42">
        <v>151</v>
      </c>
      <c r="CP134" s="42">
        <v>0</v>
      </c>
      <c r="CR134" s="13">
        <v>126</v>
      </c>
      <c r="CS134" s="13" t="str">
        <f t="shared" si="90"/>
        <v/>
      </c>
      <c r="CT134" s="13" t="str">
        <f t="shared" si="91"/>
        <v/>
      </c>
      <c r="CU134" s="13" t="str">
        <f t="shared" si="92"/>
        <v/>
      </c>
      <c r="CV134" s="13" t="str">
        <f t="shared" si="93"/>
        <v>Bergtunga</v>
      </c>
      <c r="CW134" s="13" t="str">
        <f t="shared" si="94"/>
        <v/>
      </c>
      <c r="CX134" s="13" t="str">
        <f t="shared" si="95"/>
        <v/>
      </c>
      <c r="CY134" s="13" t="str">
        <f t="shared" si="96"/>
        <v/>
      </c>
      <c r="CZ134" s="13" t="str">
        <f t="shared" si="97"/>
        <v/>
      </c>
      <c r="DA134" s="13" t="str">
        <f t="shared" si="98"/>
        <v/>
      </c>
      <c r="DB134" s="13" t="str">
        <f t="shared" si="99"/>
        <v>Grasej</v>
      </c>
      <c r="DC134" s="13" t="str">
        <f t="shared" si="100"/>
        <v>Halleflundra</v>
      </c>
      <c r="DD134" s="13" t="str">
        <f t="shared" si="101"/>
        <v>Havskatter</v>
      </c>
      <c r="DE134" s="13" t="str">
        <f t="shared" si="102"/>
        <v>Havskrafta</v>
      </c>
      <c r="DF134" s="13" t="str">
        <f t="shared" si="103"/>
        <v/>
      </c>
      <c r="DG134" s="13" t="str">
        <f t="shared" si="104"/>
        <v>Kolja</v>
      </c>
      <c r="DH134" s="13" t="str">
        <f t="shared" si="105"/>
        <v/>
      </c>
      <c r="DI134" s="13" t="str">
        <f t="shared" si="106"/>
        <v>Kummel</v>
      </c>
      <c r="DJ134" s="13" t="str">
        <f t="shared" si="107"/>
        <v/>
      </c>
      <c r="DK134" s="13" t="str">
        <f t="shared" si="108"/>
        <v>Langa</v>
      </c>
      <c r="DL134" s="13" t="str">
        <f t="shared" si="109"/>
        <v/>
      </c>
      <c r="DM134" s="13" t="str">
        <f t="shared" si="110"/>
        <v/>
      </c>
      <c r="DN134" s="13" t="str">
        <f t="shared" si="111"/>
        <v>Lyrtorsk</v>
      </c>
      <c r="DO134" s="13" t="str">
        <f t="shared" si="112"/>
        <v>Makrill</v>
      </c>
      <c r="DP134" s="13" t="str">
        <f t="shared" si="113"/>
        <v>Marulk</v>
      </c>
      <c r="DQ134" s="13" t="str">
        <f t="shared" si="114"/>
        <v/>
      </c>
      <c r="DR134" s="13" t="str">
        <f t="shared" si="115"/>
        <v>Piggvar</v>
      </c>
      <c r="DS134" s="13" t="str">
        <f t="shared" si="116"/>
        <v/>
      </c>
      <c r="DT134" s="13" t="str">
        <f t="shared" si="117"/>
        <v>Rodspotta</v>
      </c>
      <c r="DU134" s="13" t="str">
        <f t="shared" si="118"/>
        <v>Rodtunga</v>
      </c>
      <c r="DV134" s="13" t="str">
        <f t="shared" si="119"/>
        <v>Sandskadda</v>
      </c>
      <c r="DW134" s="13" t="str">
        <f t="shared" si="120"/>
        <v/>
      </c>
      <c r="DX134" s="13" t="str">
        <f t="shared" si="121"/>
        <v/>
      </c>
      <c r="DY134" s="13" t="str">
        <f t="shared" si="122"/>
        <v/>
      </c>
      <c r="DZ134" s="13" t="str">
        <f t="shared" si="123"/>
        <v/>
      </c>
      <c r="EA134" s="13" t="str">
        <f t="shared" si="124"/>
        <v/>
      </c>
      <c r="EB134" s="13" t="str">
        <f t="shared" si="125"/>
        <v/>
      </c>
      <c r="EC134" s="13" t="str">
        <f t="shared" si="126"/>
        <v>Skrubbskadda</v>
      </c>
      <c r="ED134" s="13" t="str">
        <f t="shared" si="127"/>
        <v>Slatvar</v>
      </c>
      <c r="EE134" s="13" t="str">
        <f t="shared" si="128"/>
        <v/>
      </c>
      <c r="EF134" s="13" t="str">
        <f t="shared" si="129"/>
        <v>Torsk</v>
      </c>
      <c r="EG134" s="13" t="str">
        <f t="shared" si="130"/>
        <v>Vitling</v>
      </c>
      <c r="EH134" s="13" t="str">
        <f t="shared" si="131"/>
        <v/>
      </c>
      <c r="EI134" s="13" t="str">
        <f t="shared" si="132"/>
        <v>aktaTunga</v>
      </c>
      <c r="EJ134" s="13" t="str">
        <f t="shared" si="133"/>
        <v/>
      </c>
      <c r="EK134" s="13"/>
      <c r="EL134" s="82" t="str">
        <f t="shared" si="135"/>
        <v>BergtungaGrasejHalleflundraHavskatterHavskraftaKoljaKummelLangaLyrtorskMakrillMarulkPiggvarRodspottaRodtungaSandskaddaSkrubbskaddaSlatvarTorskVitlingaktaTunga</v>
      </c>
    </row>
    <row r="135" spans="1:142" x14ac:dyDescent="0.25">
      <c r="A135" s="267" t="s">
        <v>630</v>
      </c>
      <c r="B135" s="267" t="s">
        <v>493</v>
      </c>
      <c r="C135" s="301" t="s">
        <v>161</v>
      </c>
      <c r="D135" s="211">
        <v>127</v>
      </c>
      <c r="E135" s="359">
        <f t="shared" si="134"/>
        <v>0</v>
      </c>
      <c r="F135" s="359">
        <f t="shared" si="139"/>
        <v>0</v>
      </c>
      <c r="G135" s="359">
        <f t="shared" si="140"/>
        <v>0</v>
      </c>
      <c r="H135" s="359">
        <f t="shared" si="141"/>
        <v>7.4499999999999997E-2</v>
      </c>
      <c r="I135" s="359">
        <f t="shared" si="142"/>
        <v>0</v>
      </c>
      <c r="J135" s="359">
        <f t="shared" si="143"/>
        <v>0</v>
      </c>
      <c r="K135" s="359">
        <f t="shared" si="144"/>
        <v>0</v>
      </c>
      <c r="L135" s="359">
        <f t="shared" si="145"/>
        <v>0</v>
      </c>
      <c r="M135" s="359">
        <f t="shared" si="146"/>
        <v>0</v>
      </c>
      <c r="N135" s="359">
        <f t="shared" si="147"/>
        <v>7.0000000000000001E-3</v>
      </c>
      <c r="O135" s="359">
        <f t="shared" si="148"/>
        <v>0</v>
      </c>
      <c r="P135" s="359">
        <f t="shared" si="149"/>
        <v>3.0000000000000001E-3</v>
      </c>
      <c r="Q135" s="359">
        <f t="shared" si="150"/>
        <v>167.6585</v>
      </c>
      <c r="R135" s="359">
        <f t="shared" si="151"/>
        <v>0</v>
      </c>
      <c r="S135" s="359">
        <f t="shared" si="152"/>
        <v>3.1E-2</v>
      </c>
      <c r="T135" s="359">
        <f t="shared" si="153"/>
        <v>0.114</v>
      </c>
      <c r="U135" s="359">
        <f t="shared" si="154"/>
        <v>5.2999999999999999E-2</v>
      </c>
      <c r="V135" s="359">
        <f t="shared" si="155"/>
        <v>0</v>
      </c>
      <c r="W135" s="359">
        <f t="shared" si="156"/>
        <v>3.0000000000000001E-3</v>
      </c>
      <c r="X135" s="359">
        <f t="shared" si="157"/>
        <v>0</v>
      </c>
      <c r="Y135" s="359">
        <f t="shared" si="158"/>
        <v>0</v>
      </c>
      <c r="Z135" s="359">
        <f t="shared" si="159"/>
        <v>3.1E-2</v>
      </c>
      <c r="AA135" s="359">
        <f t="shared" si="160"/>
        <v>2.1999999999999999E-2</v>
      </c>
      <c r="AB135" s="359">
        <f t="shared" si="161"/>
        <v>1.5E-3</v>
      </c>
      <c r="AC135" s="359">
        <f t="shared" si="162"/>
        <v>9.7000000000000003E-2</v>
      </c>
      <c r="AD135" s="359">
        <f t="shared" si="163"/>
        <v>0.2084</v>
      </c>
      <c r="AE135" s="359">
        <f t="shared" si="164"/>
        <v>0</v>
      </c>
      <c r="AF135" s="359">
        <f t="shared" si="165"/>
        <v>0.4859</v>
      </c>
      <c r="AG135" s="359">
        <f t="shared" si="166"/>
        <v>6.1399999999999996E-2</v>
      </c>
      <c r="AH135" s="359">
        <f t="shared" si="167"/>
        <v>1.55E-2</v>
      </c>
      <c r="AI135" s="359">
        <f t="shared" si="168"/>
        <v>0</v>
      </c>
      <c r="AJ135" s="359">
        <f t="shared" si="169"/>
        <v>0</v>
      </c>
      <c r="AK135" s="359">
        <f t="shared" si="170"/>
        <v>0.08</v>
      </c>
      <c r="AL135" s="359">
        <f t="shared" si="171"/>
        <v>7.0000000000000007E-2</v>
      </c>
      <c r="AM135" s="359">
        <f t="shared" si="172"/>
        <v>0</v>
      </c>
      <c r="AN135" s="359">
        <f t="shared" si="173"/>
        <v>0</v>
      </c>
      <c r="AO135" s="359">
        <f t="shared" si="174"/>
        <v>0.115</v>
      </c>
      <c r="AP135" s="359">
        <f t="shared" si="175"/>
        <v>1.4520999999999999</v>
      </c>
      <c r="AQ135" s="359">
        <f t="shared" si="176"/>
        <v>0</v>
      </c>
      <c r="AR135" s="359">
        <f t="shared" si="177"/>
        <v>4.7E-2</v>
      </c>
      <c r="AS135" s="359">
        <f t="shared" si="178"/>
        <v>0.67670000000000008</v>
      </c>
      <c r="AT135" s="359">
        <f t="shared" si="136"/>
        <v>0</v>
      </c>
      <c r="AU135" s="359">
        <f t="shared" si="137"/>
        <v>0.42160000000000003</v>
      </c>
      <c r="AV135" s="359">
        <f t="shared" si="138"/>
        <v>0</v>
      </c>
      <c r="AW135" s="76"/>
      <c r="AX135" s="211">
        <v>127</v>
      </c>
      <c r="AY135" s="260">
        <v>0</v>
      </c>
      <c r="AZ135" s="260">
        <v>0</v>
      </c>
      <c r="BA135" s="260">
        <v>0</v>
      </c>
      <c r="BB135" s="260">
        <v>74.5</v>
      </c>
      <c r="BC135" s="260">
        <v>0</v>
      </c>
      <c r="BD135" s="260">
        <v>0</v>
      </c>
      <c r="BE135" s="260">
        <v>0</v>
      </c>
      <c r="BF135" s="260">
        <v>0</v>
      </c>
      <c r="BG135" s="260">
        <v>0</v>
      </c>
      <c r="BH135" s="260">
        <v>7</v>
      </c>
      <c r="BI135" s="260">
        <v>0</v>
      </c>
      <c r="BJ135" s="260">
        <v>3</v>
      </c>
      <c r="BK135" s="260">
        <v>167658.5</v>
      </c>
      <c r="BL135" s="260">
        <v>0</v>
      </c>
      <c r="BM135" s="260">
        <v>31</v>
      </c>
      <c r="BN135" s="260">
        <v>114</v>
      </c>
      <c r="BO135" s="260">
        <v>53</v>
      </c>
      <c r="BP135" s="260">
        <v>0</v>
      </c>
      <c r="BQ135" s="260">
        <v>3</v>
      </c>
      <c r="BR135" s="260">
        <v>0</v>
      </c>
      <c r="BS135" s="260">
        <v>0</v>
      </c>
      <c r="BT135" s="260">
        <v>31</v>
      </c>
      <c r="BU135" s="260">
        <v>22</v>
      </c>
      <c r="BV135" s="260">
        <v>1.5</v>
      </c>
      <c r="BW135" s="260">
        <v>97</v>
      </c>
      <c r="BX135" s="260">
        <v>208.4</v>
      </c>
      <c r="BY135" s="260">
        <v>0</v>
      </c>
      <c r="BZ135" s="260">
        <v>485.9</v>
      </c>
      <c r="CA135" s="260">
        <v>61.4</v>
      </c>
      <c r="CB135" s="260">
        <v>15.5</v>
      </c>
      <c r="CC135" s="260">
        <v>0</v>
      </c>
      <c r="CD135" s="260">
        <v>0</v>
      </c>
      <c r="CE135" s="260">
        <v>80</v>
      </c>
      <c r="CF135" s="260">
        <v>70</v>
      </c>
      <c r="CG135" s="260">
        <v>0</v>
      </c>
      <c r="CH135" s="260">
        <v>0</v>
      </c>
      <c r="CI135" s="260">
        <v>115</v>
      </c>
      <c r="CJ135" s="260">
        <v>1452.1</v>
      </c>
      <c r="CK135" s="260">
        <v>0</v>
      </c>
      <c r="CL135" s="260">
        <v>47</v>
      </c>
      <c r="CM135" s="260">
        <v>676.7</v>
      </c>
      <c r="CN135" s="42">
        <v>0</v>
      </c>
      <c r="CO135" s="42">
        <v>421.6</v>
      </c>
      <c r="CP135" s="42">
        <v>0</v>
      </c>
      <c r="CR135" s="13">
        <v>127</v>
      </c>
      <c r="CS135" s="13" t="str">
        <f t="shared" si="90"/>
        <v/>
      </c>
      <c r="CT135" s="13" t="str">
        <f t="shared" si="91"/>
        <v/>
      </c>
      <c r="CU135" s="13" t="str">
        <f t="shared" si="92"/>
        <v/>
      </c>
      <c r="CV135" s="13" t="str">
        <f t="shared" si="93"/>
        <v>Bergtunga</v>
      </c>
      <c r="CW135" s="13" t="str">
        <f t="shared" si="94"/>
        <v/>
      </c>
      <c r="CX135" s="13" t="str">
        <f t="shared" si="95"/>
        <v/>
      </c>
      <c r="CY135" s="13" t="str">
        <f t="shared" si="96"/>
        <v/>
      </c>
      <c r="CZ135" s="13" t="str">
        <f t="shared" si="97"/>
        <v/>
      </c>
      <c r="DA135" s="13" t="str">
        <f t="shared" si="98"/>
        <v/>
      </c>
      <c r="DB135" s="13" t="str">
        <f t="shared" si="99"/>
        <v>Grasej</v>
      </c>
      <c r="DC135" s="13" t="str">
        <f t="shared" si="100"/>
        <v/>
      </c>
      <c r="DD135" s="13" t="str">
        <f t="shared" si="101"/>
        <v>Havskatter</v>
      </c>
      <c r="DE135" s="13" t="str">
        <f t="shared" si="102"/>
        <v>Havskrafta</v>
      </c>
      <c r="DF135" s="13" t="str">
        <f t="shared" si="103"/>
        <v/>
      </c>
      <c r="DG135" s="13" t="str">
        <f t="shared" si="104"/>
        <v>Kolja</v>
      </c>
      <c r="DH135" s="13" t="str">
        <f t="shared" si="105"/>
        <v>Krabbtaska</v>
      </c>
      <c r="DI135" s="13" t="str">
        <f t="shared" si="106"/>
        <v>Kummel</v>
      </c>
      <c r="DJ135" s="13" t="str">
        <f t="shared" si="107"/>
        <v/>
      </c>
      <c r="DK135" s="13" t="str">
        <f t="shared" si="108"/>
        <v>Langa</v>
      </c>
      <c r="DL135" s="13" t="str">
        <f t="shared" si="109"/>
        <v/>
      </c>
      <c r="DM135" s="13" t="str">
        <f t="shared" si="110"/>
        <v/>
      </c>
      <c r="DN135" s="13" t="str">
        <f t="shared" si="111"/>
        <v>Lyrtorsk</v>
      </c>
      <c r="DO135" s="13" t="str">
        <f t="shared" si="112"/>
        <v>Makrill</v>
      </c>
      <c r="DP135" s="13" t="str">
        <f t="shared" si="113"/>
        <v>Marulk</v>
      </c>
      <c r="DQ135" s="13" t="str">
        <f t="shared" si="114"/>
        <v>Nordhavsraka</v>
      </c>
      <c r="DR135" s="13" t="str">
        <f t="shared" si="115"/>
        <v>Piggvar</v>
      </c>
      <c r="DS135" s="13" t="str">
        <f t="shared" si="116"/>
        <v/>
      </c>
      <c r="DT135" s="13" t="str">
        <f t="shared" si="117"/>
        <v>Rodspotta</v>
      </c>
      <c r="DU135" s="13" t="str">
        <f t="shared" si="118"/>
        <v>Rodtunga</v>
      </c>
      <c r="DV135" s="13" t="str">
        <f t="shared" si="119"/>
        <v>Sandskadda</v>
      </c>
      <c r="DW135" s="13" t="str">
        <f t="shared" si="120"/>
        <v/>
      </c>
      <c r="DX135" s="13" t="str">
        <f t="shared" si="121"/>
        <v/>
      </c>
      <c r="DY135" s="13" t="str">
        <f t="shared" si="122"/>
        <v>Sill</v>
      </c>
      <c r="DZ135" s="13" t="str">
        <f t="shared" si="123"/>
        <v>Sjurygg</v>
      </c>
      <c r="EA135" s="13" t="str">
        <f t="shared" si="124"/>
        <v/>
      </c>
      <c r="EB135" s="13" t="str">
        <f t="shared" si="125"/>
        <v/>
      </c>
      <c r="EC135" s="13" t="str">
        <f t="shared" si="126"/>
        <v>Skrubbskadda</v>
      </c>
      <c r="ED135" s="13" t="str">
        <f t="shared" si="127"/>
        <v>Slatvar</v>
      </c>
      <c r="EE135" s="13" t="str">
        <f t="shared" si="128"/>
        <v/>
      </c>
      <c r="EF135" s="13" t="str">
        <f t="shared" si="129"/>
        <v>Torsk</v>
      </c>
      <c r="EG135" s="13" t="str">
        <f t="shared" si="130"/>
        <v>Vitling</v>
      </c>
      <c r="EH135" s="13" t="str">
        <f t="shared" si="131"/>
        <v/>
      </c>
      <c r="EI135" s="13" t="str">
        <f t="shared" si="132"/>
        <v>aktaTunga</v>
      </c>
      <c r="EJ135" s="13" t="str">
        <f t="shared" si="133"/>
        <v/>
      </c>
      <c r="EK135" s="13"/>
      <c r="EL135" s="82" t="str">
        <f t="shared" si="135"/>
        <v>BergtungaGrasejHavskatterHavskraftaKoljaKrabbtaskaKummelLangaLyrtorskMakrillMarulkNordhavsrakaPiggvarRodspottaRodtungaSandskaddaSillSjuryggSkrubbskaddaSlatvarTorskVitlingaktaTunga</v>
      </c>
    </row>
    <row r="136" spans="1:142" x14ac:dyDescent="0.25">
      <c r="A136" s="267" t="s">
        <v>630</v>
      </c>
      <c r="B136" s="267" t="s">
        <v>494</v>
      </c>
      <c r="C136" s="301" t="s">
        <v>161</v>
      </c>
      <c r="D136" s="211">
        <v>128</v>
      </c>
      <c r="E136" s="359">
        <f t="shared" si="134"/>
        <v>0</v>
      </c>
      <c r="F136" s="359">
        <f t="shared" si="139"/>
        <v>0</v>
      </c>
      <c r="G136" s="359">
        <f t="shared" si="140"/>
        <v>0</v>
      </c>
      <c r="H136" s="359">
        <f t="shared" si="141"/>
        <v>0</v>
      </c>
      <c r="I136" s="359">
        <f t="shared" si="142"/>
        <v>0</v>
      </c>
      <c r="J136" s="359">
        <f t="shared" si="143"/>
        <v>0</v>
      </c>
      <c r="K136" s="359">
        <f t="shared" si="144"/>
        <v>0</v>
      </c>
      <c r="L136" s="359">
        <f t="shared" si="145"/>
        <v>0</v>
      </c>
      <c r="M136" s="359">
        <f t="shared" si="146"/>
        <v>0</v>
      </c>
      <c r="N136" s="359">
        <f t="shared" si="147"/>
        <v>0.112</v>
      </c>
      <c r="O136" s="359">
        <f t="shared" si="148"/>
        <v>0</v>
      </c>
      <c r="P136" s="359">
        <f t="shared" si="149"/>
        <v>0</v>
      </c>
      <c r="Q136" s="359">
        <f t="shared" si="150"/>
        <v>0.33550000000000002</v>
      </c>
      <c r="R136" s="359">
        <f t="shared" si="151"/>
        <v>0</v>
      </c>
      <c r="S136" s="359">
        <f t="shared" si="152"/>
        <v>0.24199999999999999</v>
      </c>
      <c r="T136" s="359">
        <f t="shared" si="153"/>
        <v>0</v>
      </c>
      <c r="U136" s="359">
        <f t="shared" si="154"/>
        <v>2.3E-2</v>
      </c>
      <c r="V136" s="359">
        <f t="shared" si="155"/>
        <v>0</v>
      </c>
      <c r="W136" s="359">
        <f t="shared" si="156"/>
        <v>2.4E-2</v>
      </c>
      <c r="X136" s="359">
        <f t="shared" si="157"/>
        <v>0</v>
      </c>
      <c r="Y136" s="359">
        <f t="shared" si="158"/>
        <v>0</v>
      </c>
      <c r="Z136" s="359">
        <f t="shared" si="159"/>
        <v>7.9000000000000001E-2</v>
      </c>
      <c r="AA136" s="359">
        <f t="shared" si="160"/>
        <v>0</v>
      </c>
      <c r="AB136" s="359">
        <f t="shared" si="161"/>
        <v>1.9E-2</v>
      </c>
      <c r="AC136" s="359">
        <f t="shared" si="162"/>
        <v>3.3264999999999998</v>
      </c>
      <c r="AD136" s="359">
        <f t="shared" si="163"/>
        <v>0</v>
      </c>
      <c r="AE136" s="359">
        <f t="shared" si="164"/>
        <v>0</v>
      </c>
      <c r="AF136" s="359">
        <f t="shared" si="165"/>
        <v>3.0000000000000001E-3</v>
      </c>
      <c r="AG136" s="359">
        <f t="shared" si="166"/>
        <v>0.13100000000000001</v>
      </c>
      <c r="AH136" s="359">
        <f t="shared" si="167"/>
        <v>0</v>
      </c>
      <c r="AI136" s="359">
        <f t="shared" si="168"/>
        <v>0</v>
      </c>
      <c r="AJ136" s="359">
        <f t="shared" si="169"/>
        <v>0</v>
      </c>
      <c r="AK136" s="359">
        <f t="shared" si="170"/>
        <v>0</v>
      </c>
      <c r="AL136" s="359">
        <f t="shared" si="171"/>
        <v>0</v>
      </c>
      <c r="AM136" s="359">
        <f t="shared" si="172"/>
        <v>0</v>
      </c>
      <c r="AN136" s="359">
        <f t="shared" si="173"/>
        <v>0</v>
      </c>
      <c r="AO136" s="359">
        <f t="shared" si="174"/>
        <v>0</v>
      </c>
      <c r="AP136" s="359">
        <f t="shared" si="175"/>
        <v>0</v>
      </c>
      <c r="AQ136" s="359">
        <f t="shared" si="176"/>
        <v>0</v>
      </c>
      <c r="AR136" s="359">
        <f t="shared" si="177"/>
        <v>2.629</v>
      </c>
      <c r="AS136" s="359">
        <f t="shared" si="178"/>
        <v>0</v>
      </c>
      <c r="AT136" s="359">
        <f t="shared" si="136"/>
        <v>0</v>
      </c>
      <c r="AU136" s="359">
        <f t="shared" si="137"/>
        <v>0</v>
      </c>
      <c r="AV136" s="359">
        <f t="shared" si="138"/>
        <v>0</v>
      </c>
      <c r="AW136" s="76"/>
      <c r="AX136" s="211">
        <v>128</v>
      </c>
      <c r="AY136" s="260">
        <v>0</v>
      </c>
      <c r="AZ136" s="260">
        <v>0</v>
      </c>
      <c r="BA136" s="260">
        <v>0</v>
      </c>
      <c r="BB136" s="260">
        <v>0</v>
      </c>
      <c r="BC136" s="260">
        <v>0</v>
      </c>
      <c r="BD136" s="260">
        <v>0</v>
      </c>
      <c r="BE136" s="260">
        <v>0</v>
      </c>
      <c r="BF136" s="260">
        <v>0</v>
      </c>
      <c r="BG136" s="260">
        <v>0</v>
      </c>
      <c r="BH136" s="260">
        <v>112</v>
      </c>
      <c r="BI136" s="260">
        <v>0</v>
      </c>
      <c r="BJ136" s="260">
        <v>0</v>
      </c>
      <c r="BK136" s="260">
        <v>335.5</v>
      </c>
      <c r="BL136" s="260">
        <v>0</v>
      </c>
      <c r="BM136" s="260">
        <v>242</v>
      </c>
      <c r="BN136" s="260">
        <v>0</v>
      </c>
      <c r="BO136" s="260">
        <v>23</v>
      </c>
      <c r="BP136" s="260">
        <v>0</v>
      </c>
      <c r="BQ136" s="260">
        <v>24</v>
      </c>
      <c r="BR136" s="260">
        <v>0</v>
      </c>
      <c r="BS136" s="260">
        <v>0</v>
      </c>
      <c r="BT136" s="260">
        <v>79</v>
      </c>
      <c r="BU136" s="260">
        <v>0</v>
      </c>
      <c r="BV136" s="260">
        <v>19</v>
      </c>
      <c r="BW136" s="260">
        <v>3326.5</v>
      </c>
      <c r="BX136" s="260">
        <v>0</v>
      </c>
      <c r="BY136" s="260">
        <v>0</v>
      </c>
      <c r="BZ136" s="260">
        <v>3</v>
      </c>
      <c r="CA136" s="260">
        <v>131</v>
      </c>
      <c r="CB136" s="260">
        <v>0</v>
      </c>
      <c r="CC136" s="260">
        <v>0</v>
      </c>
      <c r="CD136" s="260">
        <v>0</v>
      </c>
      <c r="CE136" s="260">
        <v>0</v>
      </c>
      <c r="CF136" s="260">
        <v>0</v>
      </c>
      <c r="CG136" s="260">
        <v>0</v>
      </c>
      <c r="CH136" s="260">
        <v>0</v>
      </c>
      <c r="CI136" s="260">
        <v>0</v>
      </c>
      <c r="CJ136" s="260">
        <v>0</v>
      </c>
      <c r="CK136" s="260">
        <v>0</v>
      </c>
      <c r="CL136" s="260">
        <v>2629</v>
      </c>
      <c r="CM136" s="260">
        <v>0</v>
      </c>
      <c r="CN136" s="42">
        <v>0</v>
      </c>
      <c r="CO136" s="42">
        <v>0</v>
      </c>
      <c r="CP136" s="42">
        <v>0</v>
      </c>
      <c r="CR136" s="13">
        <v>128</v>
      </c>
      <c r="CS136" s="13" t="str">
        <f t="shared" si="90"/>
        <v/>
      </c>
      <c r="CT136" s="13" t="str">
        <f t="shared" si="91"/>
        <v/>
      </c>
      <c r="CU136" s="13" t="str">
        <f t="shared" si="92"/>
        <v/>
      </c>
      <c r="CV136" s="13" t="str">
        <f t="shared" si="93"/>
        <v/>
      </c>
      <c r="CW136" s="13" t="str">
        <f t="shared" si="94"/>
        <v/>
      </c>
      <c r="CX136" s="13" t="str">
        <f t="shared" si="95"/>
        <v/>
      </c>
      <c r="CY136" s="13" t="str">
        <f t="shared" si="96"/>
        <v/>
      </c>
      <c r="CZ136" s="13" t="str">
        <f t="shared" si="97"/>
        <v/>
      </c>
      <c r="DA136" s="13" t="str">
        <f t="shared" si="98"/>
        <v/>
      </c>
      <c r="DB136" s="13" t="str">
        <f t="shared" si="99"/>
        <v>Grasej</v>
      </c>
      <c r="DC136" s="13" t="str">
        <f t="shared" si="100"/>
        <v/>
      </c>
      <c r="DD136" s="13" t="str">
        <f t="shared" si="101"/>
        <v/>
      </c>
      <c r="DE136" s="13" t="str">
        <f t="shared" si="102"/>
        <v>Havskrafta</v>
      </c>
      <c r="DF136" s="13" t="str">
        <f t="shared" si="103"/>
        <v/>
      </c>
      <c r="DG136" s="13" t="str">
        <f t="shared" si="104"/>
        <v>Kolja</v>
      </c>
      <c r="DH136" s="13" t="str">
        <f t="shared" si="105"/>
        <v/>
      </c>
      <c r="DI136" s="13" t="str">
        <f t="shared" si="106"/>
        <v>Kummel</v>
      </c>
      <c r="DJ136" s="13" t="str">
        <f t="shared" si="107"/>
        <v/>
      </c>
      <c r="DK136" s="13" t="str">
        <f t="shared" si="108"/>
        <v>Langa</v>
      </c>
      <c r="DL136" s="13" t="str">
        <f t="shared" si="109"/>
        <v/>
      </c>
      <c r="DM136" s="13" t="str">
        <f t="shared" si="110"/>
        <v/>
      </c>
      <c r="DN136" s="13" t="str">
        <f t="shared" si="111"/>
        <v>Lyrtorsk</v>
      </c>
      <c r="DO136" s="13" t="str">
        <f t="shared" si="112"/>
        <v/>
      </c>
      <c r="DP136" s="13" t="str">
        <f t="shared" si="113"/>
        <v>Marulk</v>
      </c>
      <c r="DQ136" s="13" t="str">
        <f t="shared" si="114"/>
        <v>Nordhavsraka</v>
      </c>
      <c r="DR136" s="13" t="str">
        <f t="shared" si="115"/>
        <v/>
      </c>
      <c r="DS136" s="13" t="str">
        <f t="shared" si="116"/>
        <v/>
      </c>
      <c r="DT136" s="13" t="str">
        <f t="shared" si="117"/>
        <v>Rodspotta</v>
      </c>
      <c r="DU136" s="13" t="str">
        <f t="shared" si="118"/>
        <v>Rodtunga</v>
      </c>
      <c r="DV136" s="13" t="str">
        <f t="shared" si="119"/>
        <v/>
      </c>
      <c r="DW136" s="13" t="str">
        <f t="shared" si="120"/>
        <v/>
      </c>
      <c r="DX136" s="13" t="str">
        <f t="shared" si="121"/>
        <v/>
      </c>
      <c r="DY136" s="13" t="str">
        <f t="shared" si="122"/>
        <v/>
      </c>
      <c r="DZ136" s="13" t="str">
        <f t="shared" si="123"/>
        <v/>
      </c>
      <c r="EA136" s="13" t="str">
        <f t="shared" si="124"/>
        <v/>
      </c>
      <c r="EB136" s="13" t="str">
        <f t="shared" si="125"/>
        <v/>
      </c>
      <c r="EC136" s="13" t="str">
        <f t="shared" si="126"/>
        <v/>
      </c>
      <c r="ED136" s="13" t="str">
        <f t="shared" si="127"/>
        <v/>
      </c>
      <c r="EE136" s="13" t="str">
        <f t="shared" si="128"/>
        <v/>
      </c>
      <c r="EF136" s="13" t="str">
        <f t="shared" si="129"/>
        <v>Torsk</v>
      </c>
      <c r="EG136" s="13" t="str">
        <f t="shared" si="130"/>
        <v/>
      </c>
      <c r="EH136" s="13" t="str">
        <f t="shared" si="131"/>
        <v/>
      </c>
      <c r="EI136" s="13" t="str">
        <f t="shared" si="132"/>
        <v/>
      </c>
      <c r="EJ136" s="13" t="str">
        <f t="shared" si="133"/>
        <v/>
      </c>
      <c r="EK136" s="13"/>
      <c r="EL136" s="82" t="str">
        <f t="shared" si="135"/>
        <v>GrasejHavskraftaKoljaKummelLangaLyrtorskMarulkNordhavsrakaRodspottaRodtungaTorsk</v>
      </c>
    </row>
    <row r="137" spans="1:142" x14ac:dyDescent="0.25">
      <c r="A137" s="267" t="s">
        <v>630</v>
      </c>
      <c r="B137" s="267" t="s">
        <v>495</v>
      </c>
      <c r="C137" s="301" t="s">
        <v>161</v>
      </c>
      <c r="D137" s="211">
        <v>129</v>
      </c>
      <c r="E137" s="359">
        <f t="shared" si="134"/>
        <v>0</v>
      </c>
      <c r="F137" s="359">
        <f t="shared" si="139"/>
        <v>0</v>
      </c>
      <c r="G137" s="359">
        <f t="shared" si="140"/>
        <v>0</v>
      </c>
      <c r="H137" s="359">
        <f t="shared" si="141"/>
        <v>0</v>
      </c>
      <c r="I137" s="359">
        <f t="shared" si="142"/>
        <v>0</v>
      </c>
      <c r="J137" s="359">
        <f t="shared" si="143"/>
        <v>0</v>
      </c>
      <c r="K137" s="359">
        <f t="shared" si="144"/>
        <v>0</v>
      </c>
      <c r="L137" s="359">
        <f t="shared" si="145"/>
        <v>0</v>
      </c>
      <c r="M137" s="359">
        <f t="shared" si="146"/>
        <v>0</v>
      </c>
      <c r="N137" s="359">
        <f t="shared" si="147"/>
        <v>0</v>
      </c>
      <c r="O137" s="359">
        <f t="shared" si="148"/>
        <v>0</v>
      </c>
      <c r="P137" s="359">
        <f t="shared" si="149"/>
        <v>0</v>
      </c>
      <c r="Q137" s="359">
        <f t="shared" si="150"/>
        <v>0.1128</v>
      </c>
      <c r="R137" s="359">
        <f t="shared" si="151"/>
        <v>0</v>
      </c>
      <c r="S137" s="359">
        <f t="shared" si="152"/>
        <v>0</v>
      </c>
      <c r="T137" s="359">
        <f t="shared" si="153"/>
        <v>0</v>
      </c>
      <c r="U137" s="359">
        <f t="shared" si="154"/>
        <v>0</v>
      </c>
      <c r="V137" s="359">
        <f t="shared" si="155"/>
        <v>0</v>
      </c>
      <c r="W137" s="359">
        <f t="shared" si="156"/>
        <v>0</v>
      </c>
      <c r="X137" s="359">
        <f t="shared" si="157"/>
        <v>0</v>
      </c>
      <c r="Y137" s="359">
        <f t="shared" si="158"/>
        <v>0</v>
      </c>
      <c r="Z137" s="359">
        <f t="shared" si="159"/>
        <v>0</v>
      </c>
      <c r="AA137" s="359">
        <f t="shared" si="160"/>
        <v>0</v>
      </c>
      <c r="AB137" s="359">
        <f t="shared" si="161"/>
        <v>0</v>
      </c>
      <c r="AC137" s="359">
        <f t="shared" si="162"/>
        <v>14.922000000000001</v>
      </c>
      <c r="AD137" s="359">
        <f t="shared" si="163"/>
        <v>0</v>
      </c>
      <c r="AE137" s="359">
        <f t="shared" si="164"/>
        <v>0</v>
      </c>
      <c r="AF137" s="359">
        <f t="shared" si="165"/>
        <v>0</v>
      </c>
      <c r="AG137" s="359">
        <f t="shared" si="166"/>
        <v>0</v>
      </c>
      <c r="AH137" s="359">
        <f t="shared" si="167"/>
        <v>0</v>
      </c>
      <c r="AI137" s="359">
        <f t="shared" si="168"/>
        <v>0</v>
      </c>
      <c r="AJ137" s="359">
        <f t="shared" si="169"/>
        <v>0</v>
      </c>
      <c r="AK137" s="359">
        <f t="shared" si="170"/>
        <v>0</v>
      </c>
      <c r="AL137" s="359">
        <f t="shared" si="171"/>
        <v>0</v>
      </c>
      <c r="AM137" s="359">
        <f t="shared" si="172"/>
        <v>0</v>
      </c>
      <c r="AN137" s="359">
        <f t="shared" si="173"/>
        <v>0</v>
      </c>
      <c r="AO137" s="359">
        <f t="shared" si="174"/>
        <v>0</v>
      </c>
      <c r="AP137" s="359">
        <f t="shared" si="175"/>
        <v>2E-3</v>
      </c>
      <c r="AQ137" s="359">
        <f t="shared" si="176"/>
        <v>0</v>
      </c>
      <c r="AR137" s="359">
        <f t="shared" si="177"/>
        <v>0</v>
      </c>
      <c r="AS137" s="359">
        <f t="shared" si="178"/>
        <v>0</v>
      </c>
      <c r="AT137" s="359">
        <f t="shared" si="136"/>
        <v>0</v>
      </c>
      <c r="AU137" s="359">
        <f t="shared" si="137"/>
        <v>0</v>
      </c>
      <c r="AV137" s="359">
        <f t="shared" si="138"/>
        <v>0</v>
      </c>
      <c r="AW137" s="76"/>
      <c r="AX137" s="211">
        <v>129</v>
      </c>
      <c r="AY137" s="260">
        <v>0</v>
      </c>
      <c r="AZ137" s="260">
        <v>0</v>
      </c>
      <c r="BA137" s="260">
        <v>0</v>
      </c>
      <c r="BB137" s="260">
        <v>0</v>
      </c>
      <c r="BC137" s="260">
        <v>0</v>
      </c>
      <c r="BD137" s="260">
        <v>0</v>
      </c>
      <c r="BE137" s="260">
        <v>0</v>
      </c>
      <c r="BF137" s="260">
        <v>0</v>
      </c>
      <c r="BG137" s="260">
        <v>0</v>
      </c>
      <c r="BH137" s="260">
        <v>0</v>
      </c>
      <c r="BI137" s="260">
        <v>0</v>
      </c>
      <c r="BJ137" s="260">
        <v>0</v>
      </c>
      <c r="BK137" s="260">
        <v>112.8</v>
      </c>
      <c r="BL137" s="260">
        <v>0</v>
      </c>
      <c r="BM137" s="260">
        <v>0</v>
      </c>
      <c r="BN137" s="260">
        <v>0</v>
      </c>
      <c r="BO137" s="260">
        <v>0</v>
      </c>
      <c r="BP137" s="260">
        <v>0</v>
      </c>
      <c r="BQ137" s="260">
        <v>0</v>
      </c>
      <c r="BR137" s="260">
        <v>0</v>
      </c>
      <c r="BS137" s="260">
        <v>0</v>
      </c>
      <c r="BT137" s="260">
        <v>0</v>
      </c>
      <c r="BU137" s="260">
        <v>0</v>
      </c>
      <c r="BV137" s="260">
        <v>0</v>
      </c>
      <c r="BW137" s="260">
        <v>14922</v>
      </c>
      <c r="BX137" s="260">
        <v>0</v>
      </c>
      <c r="BY137" s="260">
        <v>0</v>
      </c>
      <c r="BZ137" s="260">
        <v>0</v>
      </c>
      <c r="CA137" s="260">
        <v>0</v>
      </c>
      <c r="CB137" s="260">
        <v>0</v>
      </c>
      <c r="CC137" s="260">
        <v>0</v>
      </c>
      <c r="CD137" s="260">
        <v>0</v>
      </c>
      <c r="CE137" s="260">
        <v>0</v>
      </c>
      <c r="CF137" s="260">
        <v>0</v>
      </c>
      <c r="CG137" s="260">
        <v>0</v>
      </c>
      <c r="CH137" s="260">
        <v>0</v>
      </c>
      <c r="CI137" s="260">
        <v>0</v>
      </c>
      <c r="CJ137" s="260">
        <v>2</v>
      </c>
      <c r="CK137" s="260">
        <v>0</v>
      </c>
      <c r="CL137" s="260">
        <v>0</v>
      </c>
      <c r="CM137" s="260">
        <v>0</v>
      </c>
      <c r="CN137" s="42">
        <v>0</v>
      </c>
      <c r="CO137" s="42">
        <v>0</v>
      </c>
      <c r="CP137" s="42">
        <v>0</v>
      </c>
      <c r="CR137" s="13">
        <v>129</v>
      </c>
      <c r="CS137" s="13" t="str">
        <f t="shared" ref="CS137:CS200" si="179">IF(E137&gt;0,E$8,"")</f>
        <v/>
      </c>
      <c r="CT137" s="13" t="str">
        <f t="shared" ref="CT137:CT200" si="180">IF(F137&gt;0,F$8,"")</f>
        <v/>
      </c>
      <c r="CU137" s="13" t="str">
        <f t="shared" ref="CU137:CU200" si="181">IF(G137&gt;0,G$8,"")</f>
        <v/>
      </c>
      <c r="CV137" s="13" t="str">
        <f t="shared" ref="CV137:CV200" si="182">IF(H137&gt;0,H$8,"")</f>
        <v/>
      </c>
      <c r="CW137" s="13" t="str">
        <f t="shared" ref="CW137:CW200" si="183">IF(I137&gt;0,I$8,"")</f>
        <v/>
      </c>
      <c r="CX137" s="13" t="str">
        <f t="shared" ref="CX137:CX200" si="184">IF(J137&gt;0,J$8,"")</f>
        <v/>
      </c>
      <c r="CY137" s="13" t="str">
        <f t="shared" ref="CY137:CY200" si="185">IF(K137&gt;0,K$8,"")</f>
        <v/>
      </c>
      <c r="CZ137" s="13" t="str">
        <f t="shared" ref="CZ137:CZ200" si="186">IF(L137&gt;0,L$8,"")</f>
        <v/>
      </c>
      <c r="DA137" s="13" t="str">
        <f t="shared" ref="DA137:DA200" si="187">IF(M137&gt;0,M$8,"")</f>
        <v/>
      </c>
      <c r="DB137" s="13" t="str">
        <f t="shared" ref="DB137:DB200" si="188">IF(N137&gt;0,N$8,"")</f>
        <v/>
      </c>
      <c r="DC137" s="13" t="str">
        <f t="shared" ref="DC137:DC200" si="189">IF(O137&gt;0,O$8,"")</f>
        <v/>
      </c>
      <c r="DD137" s="13" t="str">
        <f t="shared" ref="DD137:DD200" si="190">IF(P137&gt;0,P$8,"")</f>
        <v/>
      </c>
      <c r="DE137" s="13" t="str">
        <f t="shared" ref="DE137:DE200" si="191">IF(Q137&gt;0,Q$8,"")</f>
        <v>Havskrafta</v>
      </c>
      <c r="DF137" s="13" t="str">
        <f t="shared" ref="DF137:DF200" si="192">IF(R137&gt;0,R$8,"")</f>
        <v/>
      </c>
      <c r="DG137" s="13" t="str">
        <f t="shared" ref="DG137:DG200" si="193">IF(S137&gt;0,S$8,"")</f>
        <v/>
      </c>
      <c r="DH137" s="13" t="str">
        <f t="shared" ref="DH137:DH200" si="194">IF(T137&gt;0,T$8,"")</f>
        <v/>
      </c>
      <c r="DI137" s="13" t="str">
        <f t="shared" ref="DI137:DI200" si="195">IF(U137&gt;0,U$8,"")</f>
        <v/>
      </c>
      <c r="DJ137" s="13" t="str">
        <f t="shared" ref="DJ137:DJ200" si="196">IF(V137&gt;0,V$8,"")</f>
        <v/>
      </c>
      <c r="DK137" s="13" t="str">
        <f t="shared" ref="DK137:DK200" si="197">IF(W137&gt;0,W$8,"")</f>
        <v/>
      </c>
      <c r="DL137" s="13" t="str">
        <f t="shared" ref="DL137:DL200" si="198">IF(X137&gt;0,X$8,"")</f>
        <v/>
      </c>
      <c r="DM137" s="13" t="str">
        <f t="shared" ref="DM137:DM200" si="199">IF(Y137&gt;0,Y$8,"")</f>
        <v/>
      </c>
      <c r="DN137" s="13" t="str">
        <f t="shared" ref="DN137:DN200" si="200">IF(Z137&gt;0,Z$8,"")</f>
        <v/>
      </c>
      <c r="DO137" s="13" t="str">
        <f t="shared" ref="DO137:DO200" si="201">IF(AA137&gt;0,AA$8,"")</f>
        <v/>
      </c>
      <c r="DP137" s="13" t="str">
        <f t="shared" ref="DP137:DP200" si="202">IF(AB137&gt;0,AB$8,"")</f>
        <v/>
      </c>
      <c r="DQ137" s="13" t="str">
        <f t="shared" ref="DQ137:DQ200" si="203">IF(AC137&gt;0,AC$8,"")</f>
        <v>Nordhavsraka</v>
      </c>
      <c r="DR137" s="13" t="str">
        <f t="shared" ref="DR137:DR200" si="204">IF(AD137&gt;0,AD$8,"")</f>
        <v/>
      </c>
      <c r="DS137" s="13" t="str">
        <f t="shared" ref="DS137:DS200" si="205">IF(AE137&gt;0,AE$8,"")</f>
        <v/>
      </c>
      <c r="DT137" s="13" t="str">
        <f t="shared" ref="DT137:DT200" si="206">IF(AF137&gt;0,AF$8,"")</f>
        <v/>
      </c>
      <c r="DU137" s="13" t="str">
        <f t="shared" ref="DU137:DU200" si="207">IF(AG137&gt;0,AG$8,"")</f>
        <v/>
      </c>
      <c r="DV137" s="13" t="str">
        <f t="shared" ref="DV137:DV200" si="208">IF(AH137&gt;0,AH$8,"")</f>
        <v/>
      </c>
      <c r="DW137" s="13" t="str">
        <f t="shared" ref="DW137:DW200" si="209">IF(AI137&gt;0,AI$8,"")</f>
        <v/>
      </c>
      <c r="DX137" s="13" t="str">
        <f t="shared" ref="DX137:DX200" si="210">IF(AJ137&gt;0,AJ$8,"")</f>
        <v/>
      </c>
      <c r="DY137" s="13" t="str">
        <f t="shared" ref="DY137:DY200" si="211">IF(AK137&gt;0,AK$8,"")</f>
        <v/>
      </c>
      <c r="DZ137" s="13" t="str">
        <f t="shared" ref="DZ137:DZ200" si="212">IF(AL137&gt;0,AL$8,"")</f>
        <v/>
      </c>
      <c r="EA137" s="13" t="str">
        <f t="shared" ref="EA137:EA200" si="213">IF(AM137&gt;0,AM$8,"")</f>
        <v/>
      </c>
      <c r="EB137" s="13" t="str">
        <f t="shared" ref="EB137:EB200" si="214">IF(AN137&gt;0,AN$8,"")</f>
        <v/>
      </c>
      <c r="EC137" s="13" t="str">
        <f t="shared" ref="EC137:EC200" si="215">IF(AO137&gt;0,AO$8,"")</f>
        <v/>
      </c>
      <c r="ED137" s="13" t="str">
        <f t="shared" ref="ED137:ED200" si="216">IF(AP137&gt;0,AP$8,"")</f>
        <v>Slatvar</v>
      </c>
      <c r="EE137" s="13" t="str">
        <f t="shared" ref="EE137:EE200" si="217">IF(AQ137&gt;0,AQ$8,"")</f>
        <v/>
      </c>
      <c r="EF137" s="13" t="str">
        <f t="shared" ref="EF137:EF200" si="218">IF(AR137&gt;0,AR$8,"")</f>
        <v/>
      </c>
      <c r="EG137" s="13" t="str">
        <f t="shared" ref="EG137:EG200" si="219">IF(AS137&gt;0,AS$8,"")</f>
        <v/>
      </c>
      <c r="EH137" s="13" t="str">
        <f t="shared" ref="EH137:EH200" si="220">IF(AT137&gt;0,AT$8,"")</f>
        <v/>
      </c>
      <c r="EI137" s="13" t="str">
        <f t="shared" ref="EI137:EI200" si="221">IF(AU137&gt;0,AU$8,"")</f>
        <v/>
      </c>
      <c r="EJ137" s="13" t="str">
        <f t="shared" ref="EJ137:EJ200" si="222">IF(AV137&gt;0,AV$8,"")</f>
        <v/>
      </c>
      <c r="EK137" s="13"/>
      <c r="EL137" s="82" t="str">
        <f t="shared" si="135"/>
        <v>HavskraftaNordhavsrakaSlatvar</v>
      </c>
    </row>
    <row r="138" spans="1:142" x14ac:dyDescent="0.25">
      <c r="A138" s="267" t="s">
        <v>630</v>
      </c>
      <c r="B138" s="267" t="s">
        <v>500</v>
      </c>
      <c r="C138" s="301" t="s">
        <v>161</v>
      </c>
      <c r="D138" s="211">
        <v>130</v>
      </c>
      <c r="E138" s="359">
        <f t="shared" ref="E138:E201" si="223">AY138/1000</f>
        <v>0</v>
      </c>
      <c r="F138" s="359">
        <f t="shared" si="139"/>
        <v>0</v>
      </c>
      <c r="G138" s="359">
        <f t="shared" si="140"/>
        <v>0</v>
      </c>
      <c r="H138" s="359">
        <f t="shared" si="141"/>
        <v>0</v>
      </c>
      <c r="I138" s="359">
        <f t="shared" si="142"/>
        <v>0</v>
      </c>
      <c r="J138" s="359">
        <f t="shared" si="143"/>
        <v>0</v>
      </c>
      <c r="K138" s="359">
        <f t="shared" si="144"/>
        <v>0</v>
      </c>
      <c r="L138" s="359">
        <f t="shared" si="145"/>
        <v>0</v>
      </c>
      <c r="M138" s="359">
        <f t="shared" si="146"/>
        <v>0</v>
      </c>
      <c r="N138" s="359">
        <f t="shared" si="147"/>
        <v>0</v>
      </c>
      <c r="O138" s="359">
        <f t="shared" si="148"/>
        <v>0</v>
      </c>
      <c r="P138" s="359">
        <f t="shared" si="149"/>
        <v>0</v>
      </c>
      <c r="Q138" s="359">
        <f t="shared" si="150"/>
        <v>4.2080000000000002</v>
      </c>
      <c r="R138" s="359">
        <f t="shared" si="151"/>
        <v>0</v>
      </c>
      <c r="S138" s="359">
        <f t="shared" si="152"/>
        <v>0</v>
      </c>
      <c r="T138" s="359">
        <f t="shared" si="153"/>
        <v>0</v>
      </c>
      <c r="U138" s="359">
        <f t="shared" si="154"/>
        <v>0</v>
      </c>
      <c r="V138" s="359">
        <f t="shared" si="155"/>
        <v>0</v>
      </c>
      <c r="W138" s="359">
        <f t="shared" si="156"/>
        <v>0</v>
      </c>
      <c r="X138" s="359">
        <f t="shared" si="157"/>
        <v>0</v>
      </c>
      <c r="Y138" s="359">
        <f t="shared" si="158"/>
        <v>0</v>
      </c>
      <c r="Z138" s="359">
        <f t="shared" si="159"/>
        <v>0</v>
      </c>
      <c r="AA138" s="359">
        <f t="shared" si="160"/>
        <v>0</v>
      </c>
      <c r="AB138" s="359">
        <f t="shared" si="161"/>
        <v>0</v>
      </c>
      <c r="AC138" s="359">
        <f t="shared" si="162"/>
        <v>0</v>
      </c>
      <c r="AD138" s="359">
        <f t="shared" si="163"/>
        <v>0</v>
      </c>
      <c r="AE138" s="359">
        <f t="shared" si="164"/>
        <v>0</v>
      </c>
      <c r="AF138" s="359">
        <f t="shared" si="165"/>
        <v>0</v>
      </c>
      <c r="AG138" s="359">
        <f t="shared" si="166"/>
        <v>0</v>
      </c>
      <c r="AH138" s="359">
        <f t="shared" si="167"/>
        <v>0</v>
      </c>
      <c r="AI138" s="359">
        <f t="shared" si="168"/>
        <v>0</v>
      </c>
      <c r="AJ138" s="359">
        <f t="shared" si="169"/>
        <v>0</v>
      </c>
      <c r="AK138" s="359">
        <f t="shared" si="170"/>
        <v>0</v>
      </c>
      <c r="AL138" s="359">
        <f t="shared" si="171"/>
        <v>0</v>
      </c>
      <c r="AM138" s="359">
        <f t="shared" si="172"/>
        <v>0</v>
      </c>
      <c r="AN138" s="359">
        <f t="shared" si="173"/>
        <v>0</v>
      </c>
      <c r="AO138" s="359">
        <f t="shared" si="174"/>
        <v>0</v>
      </c>
      <c r="AP138" s="359">
        <f t="shared" si="175"/>
        <v>0</v>
      </c>
      <c r="AQ138" s="359">
        <f t="shared" si="176"/>
        <v>0</v>
      </c>
      <c r="AR138" s="359">
        <f t="shared" si="177"/>
        <v>0</v>
      </c>
      <c r="AS138" s="359">
        <f t="shared" si="178"/>
        <v>0</v>
      </c>
      <c r="AT138" s="359">
        <f t="shared" si="136"/>
        <v>0</v>
      </c>
      <c r="AU138" s="359">
        <f t="shared" si="137"/>
        <v>0</v>
      </c>
      <c r="AV138" s="359">
        <f t="shared" si="138"/>
        <v>0</v>
      </c>
      <c r="AW138" s="76"/>
      <c r="AX138" s="211">
        <v>130</v>
      </c>
      <c r="AY138" s="260">
        <v>0</v>
      </c>
      <c r="AZ138" s="260">
        <v>0</v>
      </c>
      <c r="BA138" s="260">
        <v>0</v>
      </c>
      <c r="BB138" s="260">
        <v>0</v>
      </c>
      <c r="BC138" s="260">
        <v>0</v>
      </c>
      <c r="BD138" s="260">
        <v>0</v>
      </c>
      <c r="BE138" s="260">
        <v>0</v>
      </c>
      <c r="BF138" s="260">
        <v>0</v>
      </c>
      <c r="BG138" s="260">
        <v>0</v>
      </c>
      <c r="BH138" s="260">
        <v>0</v>
      </c>
      <c r="BI138" s="260">
        <v>0</v>
      </c>
      <c r="BJ138" s="260">
        <v>0</v>
      </c>
      <c r="BK138" s="260">
        <v>4208</v>
      </c>
      <c r="BL138" s="260">
        <v>0</v>
      </c>
      <c r="BM138" s="260">
        <v>0</v>
      </c>
      <c r="BN138" s="260">
        <v>0</v>
      </c>
      <c r="BO138" s="260">
        <v>0</v>
      </c>
      <c r="BP138" s="260">
        <v>0</v>
      </c>
      <c r="BQ138" s="260">
        <v>0</v>
      </c>
      <c r="BR138" s="260">
        <v>0</v>
      </c>
      <c r="BS138" s="260">
        <v>0</v>
      </c>
      <c r="BT138" s="260">
        <v>0</v>
      </c>
      <c r="BU138" s="260">
        <v>0</v>
      </c>
      <c r="BV138" s="260">
        <v>0</v>
      </c>
      <c r="BW138" s="260">
        <v>0</v>
      </c>
      <c r="BX138" s="260">
        <v>0</v>
      </c>
      <c r="BY138" s="260">
        <v>0</v>
      </c>
      <c r="BZ138" s="260">
        <v>0</v>
      </c>
      <c r="CA138" s="260">
        <v>0</v>
      </c>
      <c r="CB138" s="260">
        <v>0</v>
      </c>
      <c r="CC138" s="260">
        <v>0</v>
      </c>
      <c r="CD138" s="260">
        <v>0</v>
      </c>
      <c r="CE138" s="260">
        <v>0</v>
      </c>
      <c r="CF138" s="260">
        <v>0</v>
      </c>
      <c r="CG138" s="260">
        <v>0</v>
      </c>
      <c r="CH138" s="260">
        <v>0</v>
      </c>
      <c r="CI138" s="260">
        <v>0</v>
      </c>
      <c r="CJ138" s="260">
        <v>0</v>
      </c>
      <c r="CK138" s="260">
        <v>0</v>
      </c>
      <c r="CL138" s="260">
        <v>0</v>
      </c>
      <c r="CM138" s="260">
        <v>0</v>
      </c>
      <c r="CN138" s="42">
        <v>0</v>
      </c>
      <c r="CO138" s="42">
        <v>0</v>
      </c>
      <c r="CP138" s="42">
        <v>0</v>
      </c>
      <c r="CR138" s="13">
        <v>130</v>
      </c>
      <c r="CS138" s="13" t="str">
        <f t="shared" si="179"/>
        <v/>
      </c>
      <c r="CT138" s="13" t="str">
        <f t="shared" si="180"/>
        <v/>
      </c>
      <c r="CU138" s="13" t="str">
        <f t="shared" si="181"/>
        <v/>
      </c>
      <c r="CV138" s="13" t="str">
        <f t="shared" si="182"/>
        <v/>
      </c>
      <c r="CW138" s="13" t="str">
        <f t="shared" si="183"/>
        <v/>
      </c>
      <c r="CX138" s="13" t="str">
        <f t="shared" si="184"/>
        <v/>
      </c>
      <c r="CY138" s="13" t="str">
        <f t="shared" si="185"/>
        <v/>
      </c>
      <c r="CZ138" s="13" t="str">
        <f t="shared" si="186"/>
        <v/>
      </c>
      <c r="DA138" s="13" t="str">
        <f t="shared" si="187"/>
        <v/>
      </c>
      <c r="DB138" s="13" t="str">
        <f t="shared" si="188"/>
        <v/>
      </c>
      <c r="DC138" s="13" t="str">
        <f t="shared" si="189"/>
        <v/>
      </c>
      <c r="DD138" s="13" t="str">
        <f t="shared" si="190"/>
        <v/>
      </c>
      <c r="DE138" s="13" t="str">
        <f t="shared" si="191"/>
        <v>Havskrafta</v>
      </c>
      <c r="DF138" s="13" t="str">
        <f t="shared" si="192"/>
        <v/>
      </c>
      <c r="DG138" s="13" t="str">
        <f t="shared" si="193"/>
        <v/>
      </c>
      <c r="DH138" s="13" t="str">
        <f t="shared" si="194"/>
        <v/>
      </c>
      <c r="DI138" s="13" t="str">
        <f t="shared" si="195"/>
        <v/>
      </c>
      <c r="DJ138" s="13" t="str">
        <f t="shared" si="196"/>
        <v/>
      </c>
      <c r="DK138" s="13" t="str">
        <f t="shared" si="197"/>
        <v/>
      </c>
      <c r="DL138" s="13" t="str">
        <f t="shared" si="198"/>
        <v/>
      </c>
      <c r="DM138" s="13" t="str">
        <f t="shared" si="199"/>
        <v/>
      </c>
      <c r="DN138" s="13" t="str">
        <f t="shared" si="200"/>
        <v/>
      </c>
      <c r="DO138" s="13" t="str">
        <f t="shared" si="201"/>
        <v/>
      </c>
      <c r="DP138" s="13" t="str">
        <f t="shared" si="202"/>
        <v/>
      </c>
      <c r="DQ138" s="13" t="str">
        <f t="shared" si="203"/>
        <v/>
      </c>
      <c r="DR138" s="13" t="str">
        <f t="shared" si="204"/>
        <v/>
      </c>
      <c r="DS138" s="13" t="str">
        <f t="shared" si="205"/>
        <v/>
      </c>
      <c r="DT138" s="13" t="str">
        <f t="shared" si="206"/>
        <v/>
      </c>
      <c r="DU138" s="13" t="str">
        <f t="shared" si="207"/>
        <v/>
      </c>
      <c r="DV138" s="13" t="str">
        <f t="shared" si="208"/>
        <v/>
      </c>
      <c r="DW138" s="13" t="str">
        <f t="shared" si="209"/>
        <v/>
      </c>
      <c r="DX138" s="13" t="str">
        <f t="shared" si="210"/>
        <v/>
      </c>
      <c r="DY138" s="13" t="str">
        <f t="shared" si="211"/>
        <v/>
      </c>
      <c r="DZ138" s="13" t="str">
        <f t="shared" si="212"/>
        <v/>
      </c>
      <c r="EA138" s="13" t="str">
        <f t="shared" si="213"/>
        <v/>
      </c>
      <c r="EB138" s="13" t="str">
        <f t="shared" si="214"/>
        <v/>
      </c>
      <c r="EC138" s="13" t="str">
        <f t="shared" si="215"/>
        <v/>
      </c>
      <c r="ED138" s="13" t="str">
        <f t="shared" si="216"/>
        <v/>
      </c>
      <c r="EE138" s="13" t="str">
        <f t="shared" si="217"/>
        <v/>
      </c>
      <c r="EF138" s="13" t="str">
        <f t="shared" si="218"/>
        <v/>
      </c>
      <c r="EG138" s="13" t="str">
        <f t="shared" si="219"/>
        <v/>
      </c>
      <c r="EH138" s="13" t="str">
        <f t="shared" si="220"/>
        <v/>
      </c>
      <c r="EI138" s="13" t="str">
        <f t="shared" si="221"/>
        <v/>
      </c>
      <c r="EJ138" s="13" t="str">
        <f t="shared" si="222"/>
        <v/>
      </c>
      <c r="EK138" s="13"/>
      <c r="EL138" s="82" t="str">
        <f t="shared" ref="EL138:EL201" si="224">CONCATENATE(CS138,CT138,CU138,CV138,CW138,CX138,CY138,CZ138,DA138,DB138,DC138,DD138,DE138,DF138,DG138,DH138,DI138,DJ138,DK138,DL138,DM138,DN138,DO138,DP138,DQ138,DR138,DS138,DT138,DU138,DV138,DW138,DX138,DY138,DZ138,EA138,EB138,EC138,ED138,EE138,EF138,EG138,EH138,EI138,EJ138)</f>
        <v>Havskrafta</v>
      </c>
    </row>
    <row r="139" spans="1:142" x14ac:dyDescent="0.25">
      <c r="A139" s="267" t="s">
        <v>630</v>
      </c>
      <c r="B139" s="267" t="s">
        <v>518</v>
      </c>
      <c r="C139" s="301" t="s">
        <v>161</v>
      </c>
      <c r="D139" s="211">
        <v>131</v>
      </c>
      <c r="E139" s="359">
        <f t="shared" si="223"/>
        <v>0</v>
      </c>
      <c r="F139" s="359">
        <f t="shared" si="139"/>
        <v>0</v>
      </c>
      <c r="G139" s="359">
        <f t="shared" si="140"/>
        <v>0</v>
      </c>
      <c r="H139" s="359">
        <f t="shared" si="141"/>
        <v>0</v>
      </c>
      <c r="I139" s="359">
        <f t="shared" si="142"/>
        <v>0</v>
      </c>
      <c r="J139" s="359">
        <f t="shared" si="143"/>
        <v>0</v>
      </c>
      <c r="K139" s="359">
        <f t="shared" si="144"/>
        <v>0</v>
      </c>
      <c r="L139" s="359">
        <f t="shared" si="145"/>
        <v>0</v>
      </c>
      <c r="M139" s="359">
        <f t="shared" si="146"/>
        <v>0</v>
      </c>
      <c r="N139" s="359">
        <f t="shared" si="147"/>
        <v>0</v>
      </c>
      <c r="O139" s="359">
        <f t="shared" si="148"/>
        <v>0</v>
      </c>
      <c r="P139" s="359">
        <f t="shared" si="149"/>
        <v>0</v>
      </c>
      <c r="Q139" s="359">
        <f t="shared" si="150"/>
        <v>0</v>
      </c>
      <c r="R139" s="359">
        <f t="shared" si="151"/>
        <v>0</v>
      </c>
      <c r="S139" s="359">
        <f t="shared" si="152"/>
        <v>0</v>
      </c>
      <c r="T139" s="359">
        <f t="shared" si="153"/>
        <v>0</v>
      </c>
      <c r="U139" s="359">
        <f t="shared" si="154"/>
        <v>0</v>
      </c>
      <c r="V139" s="359">
        <f t="shared" si="155"/>
        <v>0</v>
      </c>
      <c r="W139" s="359">
        <f t="shared" si="156"/>
        <v>0</v>
      </c>
      <c r="X139" s="359">
        <f t="shared" si="157"/>
        <v>0</v>
      </c>
      <c r="Y139" s="359">
        <f t="shared" si="158"/>
        <v>0</v>
      </c>
      <c r="Z139" s="359">
        <f t="shared" si="159"/>
        <v>0</v>
      </c>
      <c r="AA139" s="359">
        <f t="shared" si="160"/>
        <v>0</v>
      </c>
      <c r="AB139" s="359">
        <f t="shared" si="161"/>
        <v>0</v>
      </c>
      <c r="AC139" s="359">
        <f t="shared" si="162"/>
        <v>0</v>
      </c>
      <c r="AD139" s="359">
        <f t="shared" si="163"/>
        <v>0</v>
      </c>
      <c r="AE139" s="359">
        <f t="shared" si="164"/>
        <v>0</v>
      </c>
      <c r="AF139" s="359">
        <f t="shared" si="165"/>
        <v>0</v>
      </c>
      <c r="AG139" s="359">
        <f t="shared" si="166"/>
        <v>0</v>
      </c>
      <c r="AH139" s="359">
        <f t="shared" si="167"/>
        <v>0</v>
      </c>
      <c r="AI139" s="359">
        <f t="shared" si="168"/>
        <v>0</v>
      </c>
      <c r="AJ139" s="359">
        <f t="shared" si="169"/>
        <v>0</v>
      </c>
      <c r="AK139" s="359">
        <f t="shared" si="170"/>
        <v>0</v>
      </c>
      <c r="AL139" s="359">
        <f t="shared" si="171"/>
        <v>0</v>
      </c>
      <c r="AM139" s="359">
        <f t="shared" si="172"/>
        <v>0</v>
      </c>
      <c r="AN139" s="359">
        <f t="shared" si="173"/>
        <v>0</v>
      </c>
      <c r="AO139" s="359">
        <f t="shared" si="174"/>
        <v>0</v>
      </c>
      <c r="AP139" s="359">
        <f t="shared" si="175"/>
        <v>0</v>
      </c>
      <c r="AQ139" s="359">
        <f t="shared" si="176"/>
        <v>0</v>
      </c>
      <c r="AR139" s="359">
        <f t="shared" si="177"/>
        <v>3.2429999999999999</v>
      </c>
      <c r="AS139" s="359">
        <f t="shared" si="178"/>
        <v>0</v>
      </c>
      <c r="AT139" s="359">
        <f t="shared" si="136"/>
        <v>0</v>
      </c>
      <c r="AU139" s="359">
        <f t="shared" si="137"/>
        <v>0</v>
      </c>
      <c r="AV139" s="359">
        <f t="shared" si="138"/>
        <v>0</v>
      </c>
      <c r="AW139" s="76"/>
      <c r="AX139" s="211">
        <v>131</v>
      </c>
      <c r="AY139" s="260">
        <v>0</v>
      </c>
      <c r="AZ139" s="260">
        <v>0</v>
      </c>
      <c r="BA139" s="260">
        <v>0</v>
      </c>
      <c r="BB139" s="260">
        <v>0</v>
      </c>
      <c r="BC139" s="260">
        <v>0</v>
      </c>
      <c r="BD139" s="260">
        <v>0</v>
      </c>
      <c r="BE139" s="260">
        <v>0</v>
      </c>
      <c r="BF139" s="260">
        <v>0</v>
      </c>
      <c r="BG139" s="260">
        <v>0</v>
      </c>
      <c r="BH139" s="260">
        <v>0</v>
      </c>
      <c r="BI139" s="260">
        <v>0</v>
      </c>
      <c r="BJ139" s="260">
        <v>0</v>
      </c>
      <c r="BK139" s="260">
        <v>0</v>
      </c>
      <c r="BL139" s="260">
        <v>0</v>
      </c>
      <c r="BM139" s="260">
        <v>0</v>
      </c>
      <c r="BN139" s="260">
        <v>0</v>
      </c>
      <c r="BO139" s="260">
        <v>0</v>
      </c>
      <c r="BP139" s="260">
        <v>0</v>
      </c>
      <c r="BQ139" s="260">
        <v>0</v>
      </c>
      <c r="BR139" s="260">
        <v>0</v>
      </c>
      <c r="BS139" s="260">
        <v>0</v>
      </c>
      <c r="BT139" s="260">
        <v>0</v>
      </c>
      <c r="BU139" s="260">
        <v>0</v>
      </c>
      <c r="BV139" s="260">
        <v>0</v>
      </c>
      <c r="BW139" s="260">
        <v>0</v>
      </c>
      <c r="BX139" s="260">
        <v>0</v>
      </c>
      <c r="BY139" s="260">
        <v>0</v>
      </c>
      <c r="BZ139" s="260">
        <v>0</v>
      </c>
      <c r="CA139" s="260">
        <v>0</v>
      </c>
      <c r="CB139" s="260">
        <v>0</v>
      </c>
      <c r="CC139" s="260">
        <v>0</v>
      </c>
      <c r="CD139" s="260">
        <v>0</v>
      </c>
      <c r="CE139" s="260">
        <v>0</v>
      </c>
      <c r="CF139" s="260">
        <v>0</v>
      </c>
      <c r="CG139" s="260">
        <v>0</v>
      </c>
      <c r="CH139" s="260">
        <v>0</v>
      </c>
      <c r="CI139" s="260">
        <v>0</v>
      </c>
      <c r="CJ139" s="260">
        <v>0</v>
      </c>
      <c r="CK139" s="260">
        <v>0</v>
      </c>
      <c r="CL139" s="260">
        <v>3243</v>
      </c>
      <c r="CM139" s="260">
        <v>0</v>
      </c>
      <c r="CN139" s="42">
        <v>0</v>
      </c>
      <c r="CO139" s="42">
        <v>0</v>
      </c>
      <c r="CP139" s="42">
        <v>0</v>
      </c>
      <c r="CR139" s="13">
        <v>131</v>
      </c>
      <c r="CS139" s="13" t="str">
        <f t="shared" si="179"/>
        <v/>
      </c>
      <c r="CT139" s="13" t="str">
        <f t="shared" si="180"/>
        <v/>
      </c>
      <c r="CU139" s="13" t="str">
        <f t="shared" si="181"/>
        <v/>
      </c>
      <c r="CV139" s="13" t="str">
        <f t="shared" si="182"/>
        <v/>
      </c>
      <c r="CW139" s="13" t="str">
        <f t="shared" si="183"/>
        <v/>
      </c>
      <c r="CX139" s="13" t="str">
        <f t="shared" si="184"/>
        <v/>
      </c>
      <c r="CY139" s="13" t="str">
        <f t="shared" si="185"/>
        <v/>
      </c>
      <c r="CZ139" s="13" t="str">
        <f t="shared" si="186"/>
        <v/>
      </c>
      <c r="DA139" s="13" t="str">
        <f t="shared" si="187"/>
        <v/>
      </c>
      <c r="DB139" s="13" t="str">
        <f t="shared" si="188"/>
        <v/>
      </c>
      <c r="DC139" s="13" t="str">
        <f t="shared" si="189"/>
        <v/>
      </c>
      <c r="DD139" s="13" t="str">
        <f t="shared" si="190"/>
        <v/>
      </c>
      <c r="DE139" s="13" t="str">
        <f t="shared" si="191"/>
        <v/>
      </c>
      <c r="DF139" s="13" t="str">
        <f t="shared" si="192"/>
        <v/>
      </c>
      <c r="DG139" s="13" t="str">
        <f t="shared" si="193"/>
        <v/>
      </c>
      <c r="DH139" s="13" t="str">
        <f t="shared" si="194"/>
        <v/>
      </c>
      <c r="DI139" s="13" t="str">
        <f t="shared" si="195"/>
        <v/>
      </c>
      <c r="DJ139" s="13" t="str">
        <f t="shared" si="196"/>
        <v/>
      </c>
      <c r="DK139" s="13" t="str">
        <f t="shared" si="197"/>
        <v/>
      </c>
      <c r="DL139" s="13" t="str">
        <f t="shared" si="198"/>
        <v/>
      </c>
      <c r="DM139" s="13" t="str">
        <f t="shared" si="199"/>
        <v/>
      </c>
      <c r="DN139" s="13" t="str">
        <f t="shared" si="200"/>
        <v/>
      </c>
      <c r="DO139" s="13" t="str">
        <f t="shared" si="201"/>
        <v/>
      </c>
      <c r="DP139" s="13" t="str">
        <f t="shared" si="202"/>
        <v/>
      </c>
      <c r="DQ139" s="13" t="str">
        <f t="shared" si="203"/>
        <v/>
      </c>
      <c r="DR139" s="13" t="str">
        <f t="shared" si="204"/>
        <v/>
      </c>
      <c r="DS139" s="13" t="str">
        <f t="shared" si="205"/>
        <v/>
      </c>
      <c r="DT139" s="13" t="str">
        <f t="shared" si="206"/>
        <v/>
      </c>
      <c r="DU139" s="13" t="str">
        <f t="shared" si="207"/>
        <v/>
      </c>
      <c r="DV139" s="13" t="str">
        <f t="shared" si="208"/>
        <v/>
      </c>
      <c r="DW139" s="13" t="str">
        <f t="shared" si="209"/>
        <v/>
      </c>
      <c r="DX139" s="13" t="str">
        <f t="shared" si="210"/>
        <v/>
      </c>
      <c r="DY139" s="13" t="str">
        <f t="shared" si="211"/>
        <v/>
      </c>
      <c r="DZ139" s="13" t="str">
        <f t="shared" si="212"/>
        <v/>
      </c>
      <c r="EA139" s="13" t="str">
        <f t="shared" si="213"/>
        <v/>
      </c>
      <c r="EB139" s="13" t="str">
        <f t="shared" si="214"/>
        <v/>
      </c>
      <c r="EC139" s="13" t="str">
        <f t="shared" si="215"/>
        <v/>
      </c>
      <c r="ED139" s="13" t="str">
        <f t="shared" si="216"/>
        <v/>
      </c>
      <c r="EE139" s="13" t="str">
        <f t="shared" si="217"/>
        <v/>
      </c>
      <c r="EF139" s="13" t="str">
        <f t="shared" si="218"/>
        <v>Torsk</v>
      </c>
      <c r="EG139" s="13" t="str">
        <f t="shared" si="219"/>
        <v/>
      </c>
      <c r="EH139" s="13" t="str">
        <f t="shared" si="220"/>
        <v/>
      </c>
      <c r="EI139" s="13" t="str">
        <f t="shared" si="221"/>
        <v/>
      </c>
      <c r="EJ139" s="13" t="str">
        <f t="shared" si="222"/>
        <v/>
      </c>
      <c r="EK139" s="13"/>
      <c r="EL139" s="82" t="str">
        <f t="shared" si="224"/>
        <v>Torsk</v>
      </c>
    </row>
    <row r="140" spans="1:142" x14ac:dyDescent="0.25">
      <c r="A140" s="267" t="s">
        <v>631</v>
      </c>
      <c r="B140" s="267" t="s">
        <v>492</v>
      </c>
      <c r="C140" s="301" t="s">
        <v>615</v>
      </c>
      <c r="D140" s="211">
        <v>132</v>
      </c>
      <c r="E140" s="359">
        <f t="shared" si="223"/>
        <v>0</v>
      </c>
      <c r="F140" s="359">
        <f t="shared" si="139"/>
        <v>0</v>
      </c>
      <c r="G140" s="359">
        <f t="shared" si="140"/>
        <v>0</v>
      </c>
      <c r="H140" s="359">
        <f t="shared" si="141"/>
        <v>0</v>
      </c>
      <c r="I140" s="359">
        <f t="shared" si="142"/>
        <v>0</v>
      </c>
      <c r="J140" s="359">
        <f t="shared" si="143"/>
        <v>0</v>
      </c>
      <c r="K140" s="359">
        <f t="shared" si="144"/>
        <v>0</v>
      </c>
      <c r="L140" s="359">
        <f t="shared" si="145"/>
        <v>0</v>
      </c>
      <c r="M140" s="359">
        <f t="shared" si="146"/>
        <v>0</v>
      </c>
      <c r="N140" s="359">
        <f t="shared" si="147"/>
        <v>0</v>
      </c>
      <c r="O140" s="359">
        <f t="shared" si="148"/>
        <v>0</v>
      </c>
      <c r="P140" s="359">
        <f t="shared" si="149"/>
        <v>0</v>
      </c>
      <c r="Q140" s="359">
        <f t="shared" si="150"/>
        <v>0</v>
      </c>
      <c r="R140" s="359">
        <f t="shared" si="151"/>
        <v>0</v>
      </c>
      <c r="S140" s="359">
        <f t="shared" si="152"/>
        <v>0</v>
      </c>
      <c r="T140" s="359">
        <f t="shared" si="153"/>
        <v>0</v>
      </c>
      <c r="U140" s="359">
        <f t="shared" si="154"/>
        <v>0</v>
      </c>
      <c r="V140" s="359">
        <f t="shared" si="155"/>
        <v>0</v>
      </c>
      <c r="W140" s="359">
        <f t="shared" si="156"/>
        <v>0</v>
      </c>
      <c r="X140" s="359">
        <f t="shared" si="157"/>
        <v>0</v>
      </c>
      <c r="Y140" s="359">
        <f t="shared" si="158"/>
        <v>0</v>
      </c>
      <c r="Z140" s="359">
        <f t="shared" si="159"/>
        <v>0</v>
      </c>
      <c r="AA140" s="359">
        <f t="shared" si="160"/>
        <v>0</v>
      </c>
      <c r="AB140" s="359">
        <f t="shared" si="161"/>
        <v>0</v>
      </c>
      <c r="AC140" s="359">
        <f t="shared" si="162"/>
        <v>0</v>
      </c>
      <c r="AD140" s="359">
        <f t="shared" si="163"/>
        <v>0</v>
      </c>
      <c r="AE140" s="359">
        <f t="shared" si="164"/>
        <v>0</v>
      </c>
      <c r="AF140" s="359">
        <f t="shared" si="165"/>
        <v>0</v>
      </c>
      <c r="AG140" s="359">
        <f t="shared" si="166"/>
        <v>0</v>
      </c>
      <c r="AH140" s="359">
        <f t="shared" si="167"/>
        <v>0</v>
      </c>
      <c r="AI140" s="359">
        <f t="shared" si="168"/>
        <v>0</v>
      </c>
      <c r="AJ140" s="359">
        <f t="shared" si="169"/>
        <v>0</v>
      </c>
      <c r="AK140" s="359">
        <f t="shared" si="170"/>
        <v>75.75</v>
      </c>
      <c r="AL140" s="359">
        <f t="shared" si="171"/>
        <v>0</v>
      </c>
      <c r="AM140" s="359">
        <f t="shared" si="172"/>
        <v>10.45</v>
      </c>
      <c r="AN140" s="359">
        <f t="shared" si="173"/>
        <v>0</v>
      </c>
      <c r="AO140" s="359">
        <f t="shared" si="174"/>
        <v>0</v>
      </c>
      <c r="AP140" s="359">
        <f t="shared" si="175"/>
        <v>0</v>
      </c>
      <c r="AQ140" s="359">
        <f t="shared" si="176"/>
        <v>0</v>
      </c>
      <c r="AR140" s="359">
        <f t="shared" si="177"/>
        <v>1.349</v>
      </c>
      <c r="AS140" s="359">
        <f t="shared" si="178"/>
        <v>1.4999999999999999E-2</v>
      </c>
      <c r="AT140" s="359">
        <f t="shared" si="136"/>
        <v>0</v>
      </c>
      <c r="AU140" s="359">
        <f t="shared" si="137"/>
        <v>0</v>
      </c>
      <c r="AV140" s="359">
        <f t="shared" si="138"/>
        <v>0</v>
      </c>
      <c r="AW140" s="76"/>
      <c r="AX140" s="211">
        <v>132</v>
      </c>
      <c r="AY140" s="260">
        <v>0</v>
      </c>
      <c r="AZ140" s="260">
        <v>0</v>
      </c>
      <c r="BA140" s="260">
        <v>0</v>
      </c>
      <c r="BB140" s="260">
        <v>0</v>
      </c>
      <c r="BC140" s="260">
        <v>0</v>
      </c>
      <c r="BD140" s="260">
        <v>0</v>
      </c>
      <c r="BE140" s="260">
        <v>0</v>
      </c>
      <c r="BF140" s="260">
        <v>0</v>
      </c>
      <c r="BG140" s="260">
        <v>0</v>
      </c>
      <c r="BH140" s="260">
        <v>0</v>
      </c>
      <c r="BI140" s="260">
        <v>0</v>
      </c>
      <c r="BJ140" s="260">
        <v>0</v>
      </c>
      <c r="BK140" s="260">
        <v>0</v>
      </c>
      <c r="BL140" s="260">
        <v>0</v>
      </c>
      <c r="BM140" s="260">
        <v>0</v>
      </c>
      <c r="BN140" s="260">
        <v>0</v>
      </c>
      <c r="BO140" s="260">
        <v>0</v>
      </c>
      <c r="BP140" s="260">
        <v>0</v>
      </c>
      <c r="BQ140" s="260">
        <v>0</v>
      </c>
      <c r="BR140" s="260">
        <v>0</v>
      </c>
      <c r="BS140" s="260">
        <v>0</v>
      </c>
      <c r="BT140" s="260">
        <v>0</v>
      </c>
      <c r="BU140" s="260">
        <v>0</v>
      </c>
      <c r="BV140" s="260">
        <v>0</v>
      </c>
      <c r="BW140" s="260">
        <v>0</v>
      </c>
      <c r="BX140" s="260">
        <v>0</v>
      </c>
      <c r="BY140" s="260">
        <v>0</v>
      </c>
      <c r="BZ140" s="260">
        <v>0</v>
      </c>
      <c r="CA140" s="260">
        <v>0</v>
      </c>
      <c r="CB140" s="260">
        <v>0</v>
      </c>
      <c r="CC140" s="260">
        <v>0</v>
      </c>
      <c r="CD140" s="260">
        <v>0</v>
      </c>
      <c r="CE140" s="260">
        <v>75750</v>
      </c>
      <c r="CF140" s="260">
        <v>0</v>
      </c>
      <c r="CG140" s="260">
        <v>10450</v>
      </c>
      <c r="CH140" s="260">
        <v>0</v>
      </c>
      <c r="CI140" s="260">
        <v>0</v>
      </c>
      <c r="CJ140" s="260">
        <v>0</v>
      </c>
      <c r="CK140" s="260">
        <v>0</v>
      </c>
      <c r="CL140" s="260">
        <v>1349</v>
      </c>
      <c r="CM140" s="260">
        <v>15</v>
      </c>
      <c r="CN140" s="42">
        <v>0</v>
      </c>
      <c r="CO140" s="42">
        <v>0</v>
      </c>
      <c r="CP140" s="42">
        <v>0</v>
      </c>
      <c r="CR140" s="13">
        <v>132</v>
      </c>
      <c r="CS140" s="13" t="str">
        <f t="shared" si="179"/>
        <v/>
      </c>
      <c r="CT140" s="13" t="str">
        <f t="shared" si="180"/>
        <v/>
      </c>
      <c r="CU140" s="13" t="str">
        <f t="shared" si="181"/>
        <v/>
      </c>
      <c r="CV140" s="13" t="str">
        <f t="shared" si="182"/>
        <v/>
      </c>
      <c r="CW140" s="13" t="str">
        <f t="shared" si="183"/>
        <v/>
      </c>
      <c r="CX140" s="13" t="str">
        <f t="shared" si="184"/>
        <v/>
      </c>
      <c r="CY140" s="13" t="str">
        <f t="shared" si="185"/>
        <v/>
      </c>
      <c r="CZ140" s="13" t="str">
        <f t="shared" si="186"/>
        <v/>
      </c>
      <c r="DA140" s="13" t="str">
        <f t="shared" si="187"/>
        <v/>
      </c>
      <c r="DB140" s="13" t="str">
        <f t="shared" si="188"/>
        <v/>
      </c>
      <c r="DC140" s="13" t="str">
        <f t="shared" si="189"/>
        <v/>
      </c>
      <c r="DD140" s="13" t="str">
        <f t="shared" si="190"/>
        <v/>
      </c>
      <c r="DE140" s="13" t="str">
        <f t="shared" si="191"/>
        <v/>
      </c>
      <c r="DF140" s="13" t="str">
        <f t="shared" si="192"/>
        <v/>
      </c>
      <c r="DG140" s="13" t="str">
        <f t="shared" si="193"/>
        <v/>
      </c>
      <c r="DH140" s="13" t="str">
        <f t="shared" si="194"/>
        <v/>
      </c>
      <c r="DI140" s="13" t="str">
        <f t="shared" si="195"/>
        <v/>
      </c>
      <c r="DJ140" s="13" t="str">
        <f t="shared" si="196"/>
        <v/>
      </c>
      <c r="DK140" s="13" t="str">
        <f t="shared" si="197"/>
        <v/>
      </c>
      <c r="DL140" s="13" t="str">
        <f t="shared" si="198"/>
        <v/>
      </c>
      <c r="DM140" s="13" t="str">
        <f t="shared" si="199"/>
        <v/>
      </c>
      <c r="DN140" s="13" t="str">
        <f t="shared" si="200"/>
        <v/>
      </c>
      <c r="DO140" s="13" t="str">
        <f t="shared" si="201"/>
        <v/>
      </c>
      <c r="DP140" s="13" t="str">
        <f t="shared" si="202"/>
        <v/>
      </c>
      <c r="DQ140" s="13" t="str">
        <f t="shared" si="203"/>
        <v/>
      </c>
      <c r="DR140" s="13" t="str">
        <f t="shared" si="204"/>
        <v/>
      </c>
      <c r="DS140" s="13" t="str">
        <f t="shared" si="205"/>
        <v/>
      </c>
      <c r="DT140" s="13" t="str">
        <f t="shared" si="206"/>
        <v/>
      </c>
      <c r="DU140" s="13" t="str">
        <f t="shared" si="207"/>
        <v/>
      </c>
      <c r="DV140" s="13" t="str">
        <f t="shared" si="208"/>
        <v/>
      </c>
      <c r="DW140" s="13" t="str">
        <f t="shared" si="209"/>
        <v/>
      </c>
      <c r="DX140" s="13" t="str">
        <f t="shared" si="210"/>
        <v/>
      </c>
      <c r="DY140" s="13" t="str">
        <f t="shared" si="211"/>
        <v>Sill</v>
      </c>
      <c r="DZ140" s="13" t="str">
        <f t="shared" si="212"/>
        <v/>
      </c>
      <c r="EA140" s="13" t="str">
        <f t="shared" si="213"/>
        <v>Skarpsill</v>
      </c>
      <c r="EB140" s="13" t="str">
        <f t="shared" si="214"/>
        <v/>
      </c>
      <c r="EC140" s="13" t="str">
        <f t="shared" si="215"/>
        <v/>
      </c>
      <c r="ED140" s="13" t="str">
        <f t="shared" si="216"/>
        <v/>
      </c>
      <c r="EE140" s="13" t="str">
        <f t="shared" si="217"/>
        <v/>
      </c>
      <c r="EF140" s="13" t="str">
        <f t="shared" si="218"/>
        <v>Torsk</v>
      </c>
      <c r="EG140" s="13" t="str">
        <f t="shared" si="219"/>
        <v>Vitling</v>
      </c>
      <c r="EH140" s="13" t="str">
        <f t="shared" si="220"/>
        <v/>
      </c>
      <c r="EI140" s="13" t="str">
        <f t="shared" si="221"/>
        <v/>
      </c>
      <c r="EJ140" s="13" t="str">
        <f t="shared" si="222"/>
        <v/>
      </c>
      <c r="EK140" s="13"/>
      <c r="EL140" s="82" t="str">
        <f t="shared" si="224"/>
        <v>SillSkarpsillTorskVitling</v>
      </c>
    </row>
    <row r="141" spans="1:142" x14ac:dyDescent="0.25">
      <c r="A141" s="267" t="s">
        <v>631</v>
      </c>
      <c r="B141" s="267" t="s">
        <v>492</v>
      </c>
      <c r="C141" s="301" t="s">
        <v>553</v>
      </c>
      <c r="D141" s="211">
        <v>133</v>
      </c>
      <c r="E141" s="359">
        <f t="shared" si="223"/>
        <v>0</v>
      </c>
      <c r="F141" s="359">
        <f t="shared" si="139"/>
        <v>0</v>
      </c>
      <c r="G141" s="359">
        <f t="shared" si="140"/>
        <v>0</v>
      </c>
      <c r="H141" s="359">
        <f t="shared" si="141"/>
        <v>0</v>
      </c>
      <c r="I141" s="359">
        <f t="shared" si="142"/>
        <v>0</v>
      </c>
      <c r="J141" s="359">
        <f t="shared" si="143"/>
        <v>0</v>
      </c>
      <c r="K141" s="359">
        <f t="shared" si="144"/>
        <v>0</v>
      </c>
      <c r="L141" s="359">
        <f t="shared" si="145"/>
        <v>0</v>
      </c>
      <c r="M141" s="359">
        <f t="shared" si="146"/>
        <v>0</v>
      </c>
      <c r="N141" s="359">
        <f t="shared" si="147"/>
        <v>0</v>
      </c>
      <c r="O141" s="359">
        <f t="shared" si="148"/>
        <v>0</v>
      </c>
      <c r="P141" s="359">
        <f t="shared" si="149"/>
        <v>0</v>
      </c>
      <c r="Q141" s="359">
        <f t="shared" si="150"/>
        <v>0</v>
      </c>
      <c r="R141" s="359">
        <f t="shared" si="151"/>
        <v>0</v>
      </c>
      <c r="S141" s="359">
        <f t="shared" si="152"/>
        <v>0</v>
      </c>
      <c r="T141" s="359">
        <f t="shared" si="153"/>
        <v>0</v>
      </c>
      <c r="U141" s="359">
        <f t="shared" si="154"/>
        <v>0</v>
      </c>
      <c r="V141" s="359">
        <f t="shared" si="155"/>
        <v>0</v>
      </c>
      <c r="W141" s="359">
        <f t="shared" si="156"/>
        <v>0</v>
      </c>
      <c r="X141" s="359">
        <f t="shared" si="157"/>
        <v>0</v>
      </c>
      <c r="Y141" s="359">
        <f t="shared" si="158"/>
        <v>0</v>
      </c>
      <c r="Z141" s="359">
        <f t="shared" si="159"/>
        <v>0</v>
      </c>
      <c r="AA141" s="359">
        <f t="shared" si="160"/>
        <v>0</v>
      </c>
      <c r="AB141" s="359">
        <f t="shared" si="161"/>
        <v>0</v>
      </c>
      <c r="AC141" s="359">
        <f t="shared" si="162"/>
        <v>0</v>
      </c>
      <c r="AD141" s="359">
        <f t="shared" si="163"/>
        <v>0</v>
      </c>
      <c r="AE141" s="359">
        <f t="shared" si="164"/>
        <v>0</v>
      </c>
      <c r="AF141" s="359">
        <f t="shared" si="165"/>
        <v>0</v>
      </c>
      <c r="AG141" s="359">
        <f t="shared" si="166"/>
        <v>0</v>
      </c>
      <c r="AH141" s="359">
        <f t="shared" si="167"/>
        <v>0</v>
      </c>
      <c r="AI141" s="359">
        <f t="shared" si="168"/>
        <v>0</v>
      </c>
      <c r="AJ141" s="359">
        <f t="shared" si="169"/>
        <v>0</v>
      </c>
      <c r="AK141" s="359">
        <f t="shared" si="170"/>
        <v>97.064999999999998</v>
      </c>
      <c r="AL141" s="359">
        <f t="shared" si="171"/>
        <v>0</v>
      </c>
      <c r="AM141" s="359">
        <f t="shared" si="172"/>
        <v>18.734999999999999</v>
      </c>
      <c r="AN141" s="359">
        <f t="shared" si="173"/>
        <v>0</v>
      </c>
      <c r="AO141" s="359">
        <f t="shared" si="174"/>
        <v>0</v>
      </c>
      <c r="AP141" s="359">
        <f t="shared" si="175"/>
        <v>0</v>
      </c>
      <c r="AQ141" s="359">
        <f t="shared" si="176"/>
        <v>0</v>
      </c>
      <c r="AR141" s="359">
        <f t="shared" si="177"/>
        <v>0.55500000000000005</v>
      </c>
      <c r="AS141" s="359">
        <f t="shared" si="178"/>
        <v>0.02</v>
      </c>
      <c r="AT141" s="359">
        <f t="shared" si="136"/>
        <v>0</v>
      </c>
      <c r="AU141" s="359">
        <f t="shared" si="137"/>
        <v>0</v>
      </c>
      <c r="AV141" s="359">
        <f t="shared" si="138"/>
        <v>0</v>
      </c>
      <c r="AW141" s="76"/>
      <c r="AX141" s="211">
        <v>133</v>
      </c>
      <c r="AY141" s="260">
        <v>0</v>
      </c>
      <c r="AZ141" s="260">
        <v>0</v>
      </c>
      <c r="BA141" s="260">
        <v>0</v>
      </c>
      <c r="BB141" s="260">
        <v>0</v>
      </c>
      <c r="BC141" s="260">
        <v>0</v>
      </c>
      <c r="BD141" s="260">
        <v>0</v>
      </c>
      <c r="BE141" s="260">
        <v>0</v>
      </c>
      <c r="BF141" s="260">
        <v>0</v>
      </c>
      <c r="BG141" s="260">
        <v>0</v>
      </c>
      <c r="BH141" s="260">
        <v>0</v>
      </c>
      <c r="BI141" s="260">
        <v>0</v>
      </c>
      <c r="BJ141" s="260">
        <v>0</v>
      </c>
      <c r="BK141" s="260">
        <v>0</v>
      </c>
      <c r="BL141" s="260">
        <v>0</v>
      </c>
      <c r="BM141" s="260">
        <v>0</v>
      </c>
      <c r="BN141" s="260">
        <v>0</v>
      </c>
      <c r="BO141" s="260">
        <v>0</v>
      </c>
      <c r="BP141" s="260">
        <v>0</v>
      </c>
      <c r="BQ141" s="260">
        <v>0</v>
      </c>
      <c r="BR141" s="260">
        <v>0</v>
      </c>
      <c r="BS141" s="260">
        <v>0</v>
      </c>
      <c r="BT141" s="260">
        <v>0</v>
      </c>
      <c r="BU141" s="260">
        <v>0</v>
      </c>
      <c r="BV141" s="260">
        <v>0</v>
      </c>
      <c r="BW141" s="260">
        <v>0</v>
      </c>
      <c r="BX141" s="260">
        <v>0</v>
      </c>
      <c r="BY141" s="260">
        <v>0</v>
      </c>
      <c r="BZ141" s="260">
        <v>0</v>
      </c>
      <c r="CA141" s="260">
        <v>0</v>
      </c>
      <c r="CB141" s="260">
        <v>0</v>
      </c>
      <c r="CC141" s="260">
        <v>0</v>
      </c>
      <c r="CD141" s="260">
        <v>0</v>
      </c>
      <c r="CE141" s="260">
        <v>97065</v>
      </c>
      <c r="CF141" s="260">
        <v>0</v>
      </c>
      <c r="CG141" s="260">
        <v>18735</v>
      </c>
      <c r="CH141" s="260">
        <v>0</v>
      </c>
      <c r="CI141" s="260">
        <v>0</v>
      </c>
      <c r="CJ141" s="260">
        <v>0</v>
      </c>
      <c r="CK141" s="260">
        <v>0</v>
      </c>
      <c r="CL141" s="260">
        <v>555</v>
      </c>
      <c r="CM141" s="260">
        <v>20</v>
      </c>
      <c r="CN141" s="42">
        <v>0</v>
      </c>
      <c r="CO141" s="42">
        <v>0</v>
      </c>
      <c r="CP141" s="42">
        <v>0</v>
      </c>
      <c r="CR141" s="13">
        <v>133</v>
      </c>
      <c r="CS141" s="13" t="str">
        <f t="shared" si="179"/>
        <v/>
      </c>
      <c r="CT141" s="13" t="str">
        <f t="shared" si="180"/>
        <v/>
      </c>
      <c r="CU141" s="13" t="str">
        <f t="shared" si="181"/>
        <v/>
      </c>
      <c r="CV141" s="13" t="str">
        <f t="shared" si="182"/>
        <v/>
      </c>
      <c r="CW141" s="13" t="str">
        <f t="shared" si="183"/>
        <v/>
      </c>
      <c r="CX141" s="13" t="str">
        <f t="shared" si="184"/>
        <v/>
      </c>
      <c r="CY141" s="13" t="str">
        <f t="shared" si="185"/>
        <v/>
      </c>
      <c r="CZ141" s="13" t="str">
        <f t="shared" si="186"/>
        <v/>
      </c>
      <c r="DA141" s="13" t="str">
        <f t="shared" si="187"/>
        <v/>
      </c>
      <c r="DB141" s="13" t="str">
        <f t="shared" si="188"/>
        <v/>
      </c>
      <c r="DC141" s="13" t="str">
        <f t="shared" si="189"/>
        <v/>
      </c>
      <c r="DD141" s="13" t="str">
        <f t="shared" si="190"/>
        <v/>
      </c>
      <c r="DE141" s="13" t="str">
        <f t="shared" si="191"/>
        <v/>
      </c>
      <c r="DF141" s="13" t="str">
        <f t="shared" si="192"/>
        <v/>
      </c>
      <c r="DG141" s="13" t="str">
        <f t="shared" si="193"/>
        <v/>
      </c>
      <c r="DH141" s="13" t="str">
        <f t="shared" si="194"/>
        <v/>
      </c>
      <c r="DI141" s="13" t="str">
        <f t="shared" si="195"/>
        <v/>
      </c>
      <c r="DJ141" s="13" t="str">
        <f t="shared" si="196"/>
        <v/>
      </c>
      <c r="DK141" s="13" t="str">
        <f t="shared" si="197"/>
        <v/>
      </c>
      <c r="DL141" s="13" t="str">
        <f t="shared" si="198"/>
        <v/>
      </c>
      <c r="DM141" s="13" t="str">
        <f t="shared" si="199"/>
        <v/>
      </c>
      <c r="DN141" s="13" t="str">
        <f t="shared" si="200"/>
        <v/>
      </c>
      <c r="DO141" s="13" t="str">
        <f t="shared" si="201"/>
        <v/>
      </c>
      <c r="DP141" s="13" t="str">
        <f t="shared" si="202"/>
        <v/>
      </c>
      <c r="DQ141" s="13" t="str">
        <f t="shared" si="203"/>
        <v/>
      </c>
      <c r="DR141" s="13" t="str">
        <f t="shared" si="204"/>
        <v/>
      </c>
      <c r="DS141" s="13" t="str">
        <f t="shared" si="205"/>
        <v/>
      </c>
      <c r="DT141" s="13" t="str">
        <f t="shared" si="206"/>
        <v/>
      </c>
      <c r="DU141" s="13" t="str">
        <f t="shared" si="207"/>
        <v/>
      </c>
      <c r="DV141" s="13" t="str">
        <f t="shared" si="208"/>
        <v/>
      </c>
      <c r="DW141" s="13" t="str">
        <f t="shared" si="209"/>
        <v/>
      </c>
      <c r="DX141" s="13" t="str">
        <f t="shared" si="210"/>
        <v/>
      </c>
      <c r="DY141" s="13" t="str">
        <f t="shared" si="211"/>
        <v>Sill</v>
      </c>
      <c r="DZ141" s="13" t="str">
        <f t="shared" si="212"/>
        <v/>
      </c>
      <c r="EA141" s="13" t="str">
        <f t="shared" si="213"/>
        <v>Skarpsill</v>
      </c>
      <c r="EB141" s="13" t="str">
        <f t="shared" si="214"/>
        <v/>
      </c>
      <c r="EC141" s="13" t="str">
        <f t="shared" si="215"/>
        <v/>
      </c>
      <c r="ED141" s="13" t="str">
        <f t="shared" si="216"/>
        <v/>
      </c>
      <c r="EE141" s="13" t="str">
        <f t="shared" si="217"/>
        <v/>
      </c>
      <c r="EF141" s="13" t="str">
        <f t="shared" si="218"/>
        <v>Torsk</v>
      </c>
      <c r="EG141" s="13" t="str">
        <f t="shared" si="219"/>
        <v>Vitling</v>
      </c>
      <c r="EH141" s="13" t="str">
        <f t="shared" si="220"/>
        <v/>
      </c>
      <c r="EI141" s="13" t="str">
        <f t="shared" si="221"/>
        <v/>
      </c>
      <c r="EJ141" s="13" t="str">
        <f t="shared" si="222"/>
        <v/>
      </c>
      <c r="EK141" s="13"/>
      <c r="EL141" s="82" t="str">
        <f t="shared" si="224"/>
        <v>SillSkarpsillTorskVitling</v>
      </c>
    </row>
    <row r="142" spans="1:142" x14ac:dyDescent="0.25">
      <c r="A142" s="267" t="s">
        <v>631</v>
      </c>
      <c r="B142" s="267" t="s">
        <v>514</v>
      </c>
      <c r="C142" s="301" t="s">
        <v>553</v>
      </c>
      <c r="D142" s="211">
        <v>134</v>
      </c>
      <c r="E142" s="359">
        <f t="shared" si="223"/>
        <v>0</v>
      </c>
      <c r="F142" s="359">
        <f t="shared" si="139"/>
        <v>0</v>
      </c>
      <c r="G142" s="359">
        <f t="shared" si="140"/>
        <v>0</v>
      </c>
      <c r="H142" s="359">
        <f t="shared" si="141"/>
        <v>0</v>
      </c>
      <c r="I142" s="359">
        <f t="shared" si="142"/>
        <v>0</v>
      </c>
      <c r="J142" s="359">
        <f t="shared" si="143"/>
        <v>0</v>
      </c>
      <c r="K142" s="359">
        <f t="shared" si="144"/>
        <v>0</v>
      </c>
      <c r="L142" s="359">
        <f t="shared" si="145"/>
        <v>0</v>
      </c>
      <c r="M142" s="359">
        <f t="shared" si="146"/>
        <v>0</v>
      </c>
      <c r="N142" s="359">
        <f t="shared" si="147"/>
        <v>0</v>
      </c>
      <c r="O142" s="359">
        <f t="shared" si="148"/>
        <v>0</v>
      </c>
      <c r="P142" s="359">
        <f t="shared" si="149"/>
        <v>0</v>
      </c>
      <c r="Q142" s="359">
        <f t="shared" si="150"/>
        <v>0</v>
      </c>
      <c r="R142" s="359">
        <f t="shared" si="151"/>
        <v>0</v>
      </c>
      <c r="S142" s="359">
        <f t="shared" si="152"/>
        <v>0</v>
      </c>
      <c r="T142" s="359">
        <f t="shared" si="153"/>
        <v>0</v>
      </c>
      <c r="U142" s="359">
        <f t="shared" si="154"/>
        <v>0</v>
      </c>
      <c r="V142" s="359">
        <f t="shared" si="155"/>
        <v>0</v>
      </c>
      <c r="W142" s="359">
        <f t="shared" si="156"/>
        <v>0</v>
      </c>
      <c r="X142" s="359">
        <f t="shared" si="157"/>
        <v>0</v>
      </c>
      <c r="Y142" s="359">
        <f t="shared" si="158"/>
        <v>0</v>
      </c>
      <c r="Z142" s="359">
        <f t="shared" si="159"/>
        <v>0</v>
      </c>
      <c r="AA142" s="359">
        <f t="shared" si="160"/>
        <v>0</v>
      </c>
      <c r="AB142" s="359">
        <f t="shared" si="161"/>
        <v>0</v>
      </c>
      <c r="AC142" s="359">
        <f t="shared" si="162"/>
        <v>0</v>
      </c>
      <c r="AD142" s="359">
        <f t="shared" si="163"/>
        <v>0</v>
      </c>
      <c r="AE142" s="359">
        <f t="shared" si="164"/>
        <v>0</v>
      </c>
      <c r="AF142" s="359">
        <f t="shared" si="165"/>
        <v>0</v>
      </c>
      <c r="AG142" s="359">
        <f t="shared" si="166"/>
        <v>0</v>
      </c>
      <c r="AH142" s="359">
        <f t="shared" si="167"/>
        <v>0</v>
      </c>
      <c r="AI142" s="359">
        <f t="shared" si="168"/>
        <v>0</v>
      </c>
      <c r="AJ142" s="359">
        <f t="shared" si="169"/>
        <v>0</v>
      </c>
      <c r="AK142" s="359">
        <f t="shared" si="170"/>
        <v>1.66</v>
      </c>
      <c r="AL142" s="359">
        <f t="shared" si="171"/>
        <v>0</v>
      </c>
      <c r="AM142" s="359">
        <f t="shared" si="172"/>
        <v>0</v>
      </c>
      <c r="AN142" s="359">
        <f t="shared" si="173"/>
        <v>0</v>
      </c>
      <c r="AO142" s="359">
        <f t="shared" si="174"/>
        <v>0</v>
      </c>
      <c r="AP142" s="359">
        <f t="shared" si="175"/>
        <v>0</v>
      </c>
      <c r="AQ142" s="359">
        <f t="shared" si="176"/>
        <v>0</v>
      </c>
      <c r="AR142" s="359">
        <f t="shared" si="177"/>
        <v>0</v>
      </c>
      <c r="AS142" s="359">
        <f t="shared" si="178"/>
        <v>0</v>
      </c>
      <c r="AT142" s="359">
        <f t="shared" ref="AT142:AT205" si="225">CN142/1000</f>
        <v>0</v>
      </c>
      <c r="AU142" s="359">
        <f t="shared" ref="AU142:AU205" si="226">CO142/1000</f>
        <v>0</v>
      </c>
      <c r="AV142" s="359">
        <f t="shared" ref="AV142:AV205" si="227">CP142/1000</f>
        <v>0</v>
      </c>
      <c r="AW142" s="76"/>
      <c r="AX142" s="211">
        <v>134</v>
      </c>
      <c r="AY142" s="260">
        <v>0</v>
      </c>
      <c r="AZ142" s="260">
        <v>0</v>
      </c>
      <c r="BA142" s="260">
        <v>0</v>
      </c>
      <c r="BB142" s="260">
        <v>0</v>
      </c>
      <c r="BC142" s="260">
        <v>0</v>
      </c>
      <c r="BD142" s="260">
        <v>0</v>
      </c>
      <c r="BE142" s="260">
        <v>0</v>
      </c>
      <c r="BF142" s="260">
        <v>0</v>
      </c>
      <c r="BG142" s="260">
        <v>0</v>
      </c>
      <c r="BH142" s="260">
        <v>0</v>
      </c>
      <c r="BI142" s="260">
        <v>0</v>
      </c>
      <c r="BJ142" s="260">
        <v>0</v>
      </c>
      <c r="BK142" s="260">
        <v>0</v>
      </c>
      <c r="BL142" s="260">
        <v>0</v>
      </c>
      <c r="BM142" s="260">
        <v>0</v>
      </c>
      <c r="BN142" s="260">
        <v>0</v>
      </c>
      <c r="BO142" s="260">
        <v>0</v>
      </c>
      <c r="BP142" s="260">
        <v>0</v>
      </c>
      <c r="BQ142" s="260">
        <v>0</v>
      </c>
      <c r="BR142" s="260">
        <v>0</v>
      </c>
      <c r="BS142" s="260">
        <v>0</v>
      </c>
      <c r="BT142" s="260">
        <v>0</v>
      </c>
      <c r="BU142" s="260">
        <v>0</v>
      </c>
      <c r="BV142" s="260">
        <v>0</v>
      </c>
      <c r="BW142" s="260">
        <v>0</v>
      </c>
      <c r="BX142" s="260">
        <v>0</v>
      </c>
      <c r="BY142" s="260">
        <v>0</v>
      </c>
      <c r="BZ142" s="260">
        <v>0</v>
      </c>
      <c r="CA142" s="260">
        <v>0</v>
      </c>
      <c r="CB142" s="260">
        <v>0</v>
      </c>
      <c r="CC142" s="260">
        <v>0</v>
      </c>
      <c r="CD142" s="260">
        <v>0</v>
      </c>
      <c r="CE142" s="260">
        <v>1660</v>
      </c>
      <c r="CF142" s="260">
        <v>0</v>
      </c>
      <c r="CG142" s="260">
        <v>0</v>
      </c>
      <c r="CH142" s="260">
        <v>0</v>
      </c>
      <c r="CI142" s="260">
        <v>0</v>
      </c>
      <c r="CJ142" s="260">
        <v>0</v>
      </c>
      <c r="CK142" s="260">
        <v>0</v>
      </c>
      <c r="CL142" s="260">
        <v>0</v>
      </c>
      <c r="CM142" s="260">
        <v>0</v>
      </c>
      <c r="CN142" s="42">
        <v>0</v>
      </c>
      <c r="CO142" s="42">
        <v>0</v>
      </c>
      <c r="CP142" s="42">
        <v>0</v>
      </c>
      <c r="CR142" s="13">
        <v>134</v>
      </c>
      <c r="CS142" s="13" t="str">
        <f t="shared" si="179"/>
        <v/>
      </c>
      <c r="CT142" s="13" t="str">
        <f t="shared" si="180"/>
        <v/>
      </c>
      <c r="CU142" s="13" t="str">
        <f t="shared" si="181"/>
        <v/>
      </c>
      <c r="CV142" s="13" t="str">
        <f t="shared" si="182"/>
        <v/>
      </c>
      <c r="CW142" s="13" t="str">
        <f t="shared" si="183"/>
        <v/>
      </c>
      <c r="CX142" s="13" t="str">
        <f t="shared" si="184"/>
        <v/>
      </c>
      <c r="CY142" s="13" t="str">
        <f t="shared" si="185"/>
        <v/>
      </c>
      <c r="CZ142" s="13" t="str">
        <f t="shared" si="186"/>
        <v/>
      </c>
      <c r="DA142" s="13" t="str">
        <f t="shared" si="187"/>
        <v/>
      </c>
      <c r="DB142" s="13" t="str">
        <f t="shared" si="188"/>
        <v/>
      </c>
      <c r="DC142" s="13" t="str">
        <f t="shared" si="189"/>
        <v/>
      </c>
      <c r="DD142" s="13" t="str">
        <f t="shared" si="190"/>
        <v/>
      </c>
      <c r="DE142" s="13" t="str">
        <f t="shared" si="191"/>
        <v/>
      </c>
      <c r="DF142" s="13" t="str">
        <f t="shared" si="192"/>
        <v/>
      </c>
      <c r="DG142" s="13" t="str">
        <f t="shared" si="193"/>
        <v/>
      </c>
      <c r="DH142" s="13" t="str">
        <f t="shared" si="194"/>
        <v/>
      </c>
      <c r="DI142" s="13" t="str">
        <f t="shared" si="195"/>
        <v/>
      </c>
      <c r="DJ142" s="13" t="str">
        <f t="shared" si="196"/>
        <v/>
      </c>
      <c r="DK142" s="13" t="str">
        <f t="shared" si="197"/>
        <v/>
      </c>
      <c r="DL142" s="13" t="str">
        <f t="shared" si="198"/>
        <v/>
      </c>
      <c r="DM142" s="13" t="str">
        <f t="shared" si="199"/>
        <v/>
      </c>
      <c r="DN142" s="13" t="str">
        <f t="shared" si="200"/>
        <v/>
      </c>
      <c r="DO142" s="13" t="str">
        <f t="shared" si="201"/>
        <v/>
      </c>
      <c r="DP142" s="13" t="str">
        <f t="shared" si="202"/>
        <v/>
      </c>
      <c r="DQ142" s="13" t="str">
        <f t="shared" si="203"/>
        <v/>
      </c>
      <c r="DR142" s="13" t="str">
        <f t="shared" si="204"/>
        <v/>
      </c>
      <c r="DS142" s="13" t="str">
        <f t="shared" si="205"/>
        <v/>
      </c>
      <c r="DT142" s="13" t="str">
        <f t="shared" si="206"/>
        <v/>
      </c>
      <c r="DU142" s="13" t="str">
        <f t="shared" si="207"/>
        <v/>
      </c>
      <c r="DV142" s="13" t="str">
        <f t="shared" si="208"/>
        <v/>
      </c>
      <c r="DW142" s="13" t="str">
        <f t="shared" si="209"/>
        <v/>
      </c>
      <c r="DX142" s="13" t="str">
        <f t="shared" si="210"/>
        <v/>
      </c>
      <c r="DY142" s="13" t="str">
        <f t="shared" si="211"/>
        <v>Sill</v>
      </c>
      <c r="DZ142" s="13" t="str">
        <f t="shared" si="212"/>
        <v/>
      </c>
      <c r="EA142" s="13" t="str">
        <f t="shared" si="213"/>
        <v/>
      </c>
      <c r="EB142" s="13" t="str">
        <f t="shared" si="214"/>
        <v/>
      </c>
      <c r="EC142" s="13" t="str">
        <f t="shared" si="215"/>
        <v/>
      </c>
      <c r="ED142" s="13" t="str">
        <f t="shared" si="216"/>
        <v/>
      </c>
      <c r="EE142" s="13" t="str">
        <f t="shared" si="217"/>
        <v/>
      </c>
      <c r="EF142" s="13" t="str">
        <f t="shared" si="218"/>
        <v/>
      </c>
      <c r="EG142" s="13" t="str">
        <f t="shared" si="219"/>
        <v/>
      </c>
      <c r="EH142" s="13" t="str">
        <f t="shared" si="220"/>
        <v/>
      </c>
      <c r="EI142" s="13" t="str">
        <f t="shared" si="221"/>
        <v/>
      </c>
      <c r="EJ142" s="13" t="str">
        <f t="shared" si="222"/>
        <v/>
      </c>
      <c r="EK142" s="13"/>
      <c r="EL142" s="82" t="str">
        <f t="shared" si="224"/>
        <v>Sill</v>
      </c>
    </row>
    <row r="143" spans="1:142" x14ac:dyDescent="0.25">
      <c r="A143" s="267" t="s">
        <v>631</v>
      </c>
      <c r="B143" s="267" t="s">
        <v>522</v>
      </c>
      <c r="C143" s="301" t="s">
        <v>553</v>
      </c>
      <c r="D143" s="211">
        <v>135</v>
      </c>
      <c r="E143" s="359">
        <f t="shared" si="223"/>
        <v>0</v>
      </c>
      <c r="F143" s="359">
        <f t="shared" ref="F143:F206" si="228">AZ143/1000</f>
        <v>0</v>
      </c>
      <c r="G143" s="359">
        <f t="shared" ref="G143:G206" si="229">BA143/1000</f>
        <v>0</v>
      </c>
      <c r="H143" s="359">
        <f t="shared" ref="H143:H206" si="230">BB143/1000</f>
        <v>0</v>
      </c>
      <c r="I143" s="359">
        <f t="shared" ref="I143:I206" si="231">BC143/1000</f>
        <v>0</v>
      </c>
      <c r="J143" s="359">
        <f t="shared" ref="J143:J206" si="232">BD143/1000</f>
        <v>0</v>
      </c>
      <c r="K143" s="359">
        <f t="shared" ref="K143:K206" si="233">BE143/1000</f>
        <v>0</v>
      </c>
      <c r="L143" s="359">
        <f t="shared" ref="L143:L206" si="234">BF143/1000</f>
        <v>0</v>
      </c>
      <c r="M143" s="359">
        <f t="shared" ref="M143:M206" si="235">BG143/1000</f>
        <v>0</v>
      </c>
      <c r="N143" s="359">
        <f t="shared" ref="N143:N206" si="236">BH143/1000</f>
        <v>0</v>
      </c>
      <c r="O143" s="359">
        <f t="shared" ref="O143:O206" si="237">BI143/1000</f>
        <v>0</v>
      </c>
      <c r="P143" s="359">
        <f t="shared" ref="P143:P206" si="238">BJ143/1000</f>
        <v>0</v>
      </c>
      <c r="Q143" s="359">
        <f t="shared" ref="Q143:Q206" si="239">BK143/1000</f>
        <v>0</v>
      </c>
      <c r="R143" s="359">
        <f t="shared" ref="R143:R206" si="240">BL143/1000</f>
        <v>0</v>
      </c>
      <c r="S143" s="359">
        <f t="shared" ref="S143:S206" si="241">BM143/1000</f>
        <v>0</v>
      </c>
      <c r="T143" s="359">
        <f t="shared" ref="T143:T206" si="242">BN143/1000</f>
        <v>0</v>
      </c>
      <c r="U143" s="359">
        <f t="shared" ref="U143:U206" si="243">BO143/1000</f>
        <v>0</v>
      </c>
      <c r="V143" s="359">
        <f t="shared" ref="V143:V206" si="244">BP143/1000</f>
        <v>0</v>
      </c>
      <c r="W143" s="359">
        <f t="shared" ref="W143:W206" si="245">BQ143/1000</f>
        <v>0</v>
      </c>
      <c r="X143" s="359">
        <f t="shared" ref="X143:X206" si="246">BR143/1000</f>
        <v>0</v>
      </c>
      <c r="Y143" s="359">
        <f t="shared" ref="Y143:Y206" si="247">BS143/1000</f>
        <v>0</v>
      </c>
      <c r="Z143" s="359">
        <f t="shared" ref="Z143:Z206" si="248">BT143/1000</f>
        <v>0</v>
      </c>
      <c r="AA143" s="359">
        <f t="shared" ref="AA143:AA206" si="249">BU143/1000</f>
        <v>0</v>
      </c>
      <c r="AB143" s="359">
        <f t="shared" ref="AB143:AB206" si="250">BV143/1000</f>
        <v>0</v>
      </c>
      <c r="AC143" s="359">
        <f t="shared" ref="AC143:AC206" si="251">BW143/1000</f>
        <v>0</v>
      </c>
      <c r="AD143" s="359">
        <f t="shared" ref="AD143:AD206" si="252">BX143/1000</f>
        <v>0</v>
      </c>
      <c r="AE143" s="359">
        <f t="shared" ref="AE143:AE206" si="253">BY143/1000</f>
        <v>0</v>
      </c>
      <c r="AF143" s="359">
        <f t="shared" ref="AF143:AF206" si="254">BZ143/1000</f>
        <v>0</v>
      </c>
      <c r="AG143" s="359">
        <f t="shared" ref="AG143:AG206" si="255">CA143/1000</f>
        <v>0</v>
      </c>
      <c r="AH143" s="359">
        <f t="shared" ref="AH143:AH206" si="256">CB143/1000</f>
        <v>0</v>
      </c>
      <c r="AI143" s="359">
        <f t="shared" ref="AI143:AI206" si="257">CC143/1000</f>
        <v>0</v>
      </c>
      <c r="AJ143" s="359">
        <f t="shared" ref="AJ143:AJ206" si="258">CD143/1000</f>
        <v>0</v>
      </c>
      <c r="AK143" s="359">
        <f t="shared" ref="AK143:AK206" si="259">CE143/1000</f>
        <v>1.4</v>
      </c>
      <c r="AL143" s="359">
        <f t="shared" ref="AL143:AL206" si="260">CF143/1000</f>
        <v>0</v>
      </c>
      <c r="AM143" s="359">
        <f t="shared" ref="AM143:AM206" si="261">CG143/1000</f>
        <v>0</v>
      </c>
      <c r="AN143" s="359">
        <f t="shared" ref="AN143:AN206" si="262">CH143/1000</f>
        <v>0</v>
      </c>
      <c r="AO143" s="359">
        <f t="shared" ref="AO143:AO206" si="263">CI143/1000</f>
        <v>0</v>
      </c>
      <c r="AP143" s="359">
        <f t="shared" ref="AP143:AP206" si="264">CJ143/1000</f>
        <v>0</v>
      </c>
      <c r="AQ143" s="359">
        <f t="shared" ref="AQ143:AQ206" si="265">CK143/1000</f>
        <v>0</v>
      </c>
      <c r="AR143" s="359">
        <f t="shared" ref="AR143:AR206" si="266">CL143/1000</f>
        <v>0</v>
      </c>
      <c r="AS143" s="359">
        <f t="shared" ref="AS143:AS206" si="267">CM143/1000</f>
        <v>0</v>
      </c>
      <c r="AT143" s="359">
        <f t="shared" si="225"/>
        <v>0</v>
      </c>
      <c r="AU143" s="359">
        <f t="shared" si="226"/>
        <v>0</v>
      </c>
      <c r="AV143" s="359">
        <f t="shared" si="227"/>
        <v>0</v>
      </c>
      <c r="AW143" s="76"/>
      <c r="AX143" s="211">
        <v>135</v>
      </c>
      <c r="AY143" s="260">
        <v>0</v>
      </c>
      <c r="AZ143" s="260">
        <v>0</v>
      </c>
      <c r="BA143" s="260">
        <v>0</v>
      </c>
      <c r="BB143" s="260">
        <v>0</v>
      </c>
      <c r="BC143" s="260">
        <v>0</v>
      </c>
      <c r="BD143" s="260">
        <v>0</v>
      </c>
      <c r="BE143" s="260">
        <v>0</v>
      </c>
      <c r="BF143" s="260">
        <v>0</v>
      </c>
      <c r="BG143" s="260">
        <v>0</v>
      </c>
      <c r="BH143" s="260">
        <v>0</v>
      </c>
      <c r="BI143" s="260">
        <v>0</v>
      </c>
      <c r="BJ143" s="260">
        <v>0</v>
      </c>
      <c r="BK143" s="260">
        <v>0</v>
      </c>
      <c r="BL143" s="260">
        <v>0</v>
      </c>
      <c r="BM143" s="260">
        <v>0</v>
      </c>
      <c r="BN143" s="260">
        <v>0</v>
      </c>
      <c r="BO143" s="260">
        <v>0</v>
      </c>
      <c r="BP143" s="260">
        <v>0</v>
      </c>
      <c r="BQ143" s="260">
        <v>0</v>
      </c>
      <c r="BR143" s="260">
        <v>0</v>
      </c>
      <c r="BS143" s="260">
        <v>0</v>
      </c>
      <c r="BT143" s="260">
        <v>0</v>
      </c>
      <c r="BU143" s="260">
        <v>0</v>
      </c>
      <c r="BV143" s="260">
        <v>0</v>
      </c>
      <c r="BW143" s="260">
        <v>0</v>
      </c>
      <c r="BX143" s="260">
        <v>0</v>
      </c>
      <c r="BY143" s="260">
        <v>0</v>
      </c>
      <c r="BZ143" s="260">
        <v>0</v>
      </c>
      <c r="CA143" s="260">
        <v>0</v>
      </c>
      <c r="CB143" s="260">
        <v>0</v>
      </c>
      <c r="CC143" s="260">
        <v>0</v>
      </c>
      <c r="CD143" s="260">
        <v>0</v>
      </c>
      <c r="CE143" s="260">
        <v>1400</v>
      </c>
      <c r="CF143" s="260">
        <v>0</v>
      </c>
      <c r="CG143" s="260">
        <v>0</v>
      </c>
      <c r="CH143" s="260">
        <v>0</v>
      </c>
      <c r="CI143" s="260">
        <v>0</v>
      </c>
      <c r="CJ143" s="260">
        <v>0</v>
      </c>
      <c r="CK143" s="260">
        <v>0</v>
      </c>
      <c r="CL143" s="260">
        <v>0</v>
      </c>
      <c r="CM143" s="260">
        <v>0</v>
      </c>
      <c r="CN143" s="42">
        <v>0</v>
      </c>
      <c r="CO143" s="42">
        <v>0</v>
      </c>
      <c r="CP143" s="42">
        <v>0</v>
      </c>
      <c r="CR143" s="13">
        <v>135</v>
      </c>
      <c r="CS143" s="13" t="str">
        <f t="shared" si="179"/>
        <v/>
      </c>
      <c r="CT143" s="13" t="str">
        <f t="shared" si="180"/>
        <v/>
      </c>
      <c r="CU143" s="13" t="str">
        <f t="shared" si="181"/>
        <v/>
      </c>
      <c r="CV143" s="13" t="str">
        <f t="shared" si="182"/>
        <v/>
      </c>
      <c r="CW143" s="13" t="str">
        <f t="shared" si="183"/>
        <v/>
      </c>
      <c r="CX143" s="13" t="str">
        <f t="shared" si="184"/>
        <v/>
      </c>
      <c r="CY143" s="13" t="str">
        <f t="shared" si="185"/>
        <v/>
      </c>
      <c r="CZ143" s="13" t="str">
        <f t="shared" si="186"/>
        <v/>
      </c>
      <c r="DA143" s="13" t="str">
        <f t="shared" si="187"/>
        <v/>
      </c>
      <c r="DB143" s="13" t="str">
        <f t="shared" si="188"/>
        <v/>
      </c>
      <c r="DC143" s="13" t="str">
        <f t="shared" si="189"/>
        <v/>
      </c>
      <c r="DD143" s="13" t="str">
        <f t="shared" si="190"/>
        <v/>
      </c>
      <c r="DE143" s="13" t="str">
        <f t="shared" si="191"/>
        <v/>
      </c>
      <c r="DF143" s="13" t="str">
        <f t="shared" si="192"/>
        <v/>
      </c>
      <c r="DG143" s="13" t="str">
        <f t="shared" si="193"/>
        <v/>
      </c>
      <c r="DH143" s="13" t="str">
        <f t="shared" si="194"/>
        <v/>
      </c>
      <c r="DI143" s="13" t="str">
        <f t="shared" si="195"/>
        <v/>
      </c>
      <c r="DJ143" s="13" t="str">
        <f t="shared" si="196"/>
        <v/>
      </c>
      <c r="DK143" s="13" t="str">
        <f t="shared" si="197"/>
        <v/>
      </c>
      <c r="DL143" s="13" t="str">
        <f t="shared" si="198"/>
        <v/>
      </c>
      <c r="DM143" s="13" t="str">
        <f t="shared" si="199"/>
        <v/>
      </c>
      <c r="DN143" s="13" t="str">
        <f t="shared" si="200"/>
        <v/>
      </c>
      <c r="DO143" s="13" t="str">
        <f t="shared" si="201"/>
        <v/>
      </c>
      <c r="DP143" s="13" t="str">
        <f t="shared" si="202"/>
        <v/>
      </c>
      <c r="DQ143" s="13" t="str">
        <f t="shared" si="203"/>
        <v/>
      </c>
      <c r="DR143" s="13" t="str">
        <f t="shared" si="204"/>
        <v/>
      </c>
      <c r="DS143" s="13" t="str">
        <f t="shared" si="205"/>
        <v/>
      </c>
      <c r="DT143" s="13" t="str">
        <f t="shared" si="206"/>
        <v/>
      </c>
      <c r="DU143" s="13" t="str">
        <f t="shared" si="207"/>
        <v/>
      </c>
      <c r="DV143" s="13" t="str">
        <f t="shared" si="208"/>
        <v/>
      </c>
      <c r="DW143" s="13" t="str">
        <f t="shared" si="209"/>
        <v/>
      </c>
      <c r="DX143" s="13" t="str">
        <f t="shared" si="210"/>
        <v/>
      </c>
      <c r="DY143" s="13" t="str">
        <f t="shared" si="211"/>
        <v>Sill</v>
      </c>
      <c r="DZ143" s="13" t="str">
        <f t="shared" si="212"/>
        <v/>
      </c>
      <c r="EA143" s="13" t="str">
        <f t="shared" si="213"/>
        <v/>
      </c>
      <c r="EB143" s="13" t="str">
        <f t="shared" si="214"/>
        <v/>
      </c>
      <c r="EC143" s="13" t="str">
        <f t="shared" si="215"/>
        <v/>
      </c>
      <c r="ED143" s="13" t="str">
        <f t="shared" si="216"/>
        <v/>
      </c>
      <c r="EE143" s="13" t="str">
        <f t="shared" si="217"/>
        <v/>
      </c>
      <c r="EF143" s="13" t="str">
        <f t="shared" si="218"/>
        <v/>
      </c>
      <c r="EG143" s="13" t="str">
        <f t="shared" si="219"/>
        <v/>
      </c>
      <c r="EH143" s="13" t="str">
        <f t="shared" si="220"/>
        <v/>
      </c>
      <c r="EI143" s="13" t="str">
        <f t="shared" si="221"/>
        <v/>
      </c>
      <c r="EJ143" s="13" t="str">
        <f t="shared" si="222"/>
        <v/>
      </c>
      <c r="EK143" s="13"/>
      <c r="EL143" s="82" t="str">
        <f t="shared" si="224"/>
        <v>Sill</v>
      </c>
    </row>
    <row r="144" spans="1:142" x14ac:dyDescent="0.25">
      <c r="A144" s="267" t="s">
        <v>631</v>
      </c>
      <c r="B144" s="267" t="s">
        <v>526</v>
      </c>
      <c r="C144" s="301" t="s">
        <v>553</v>
      </c>
      <c r="D144" s="211">
        <v>136</v>
      </c>
      <c r="E144" s="359">
        <f t="shared" si="223"/>
        <v>0</v>
      </c>
      <c r="F144" s="359">
        <f t="shared" si="228"/>
        <v>0</v>
      </c>
      <c r="G144" s="359">
        <f t="shared" si="229"/>
        <v>0</v>
      </c>
      <c r="H144" s="359">
        <f t="shared" si="230"/>
        <v>0</v>
      </c>
      <c r="I144" s="359">
        <f t="shared" si="231"/>
        <v>0</v>
      </c>
      <c r="J144" s="359">
        <f t="shared" si="232"/>
        <v>0</v>
      </c>
      <c r="K144" s="359">
        <f t="shared" si="233"/>
        <v>0</v>
      </c>
      <c r="L144" s="359">
        <f t="shared" si="234"/>
        <v>0.19800000000000001</v>
      </c>
      <c r="M144" s="359">
        <f t="shared" si="235"/>
        <v>0</v>
      </c>
      <c r="N144" s="359">
        <f t="shared" si="236"/>
        <v>0</v>
      </c>
      <c r="O144" s="359">
        <f t="shared" si="237"/>
        <v>0</v>
      </c>
      <c r="P144" s="359">
        <f t="shared" si="238"/>
        <v>0</v>
      </c>
      <c r="Q144" s="359">
        <f t="shared" si="239"/>
        <v>0</v>
      </c>
      <c r="R144" s="359">
        <f t="shared" si="240"/>
        <v>0</v>
      </c>
      <c r="S144" s="359">
        <f t="shared" si="241"/>
        <v>0</v>
      </c>
      <c r="T144" s="359">
        <f t="shared" si="242"/>
        <v>0</v>
      </c>
      <c r="U144" s="359">
        <f t="shared" si="243"/>
        <v>0</v>
      </c>
      <c r="V144" s="359">
        <f t="shared" si="244"/>
        <v>0</v>
      </c>
      <c r="W144" s="359">
        <f t="shared" si="245"/>
        <v>0</v>
      </c>
      <c r="X144" s="359">
        <f t="shared" si="246"/>
        <v>0</v>
      </c>
      <c r="Y144" s="359">
        <f t="shared" si="247"/>
        <v>0</v>
      </c>
      <c r="Z144" s="359">
        <f t="shared" si="248"/>
        <v>0</v>
      </c>
      <c r="AA144" s="359">
        <f t="shared" si="249"/>
        <v>0</v>
      </c>
      <c r="AB144" s="359">
        <f t="shared" si="250"/>
        <v>0</v>
      </c>
      <c r="AC144" s="359">
        <f t="shared" si="251"/>
        <v>0</v>
      </c>
      <c r="AD144" s="359">
        <f t="shared" si="252"/>
        <v>0</v>
      </c>
      <c r="AE144" s="359">
        <f t="shared" si="253"/>
        <v>0</v>
      </c>
      <c r="AF144" s="359">
        <f t="shared" si="254"/>
        <v>0</v>
      </c>
      <c r="AG144" s="359">
        <f t="shared" si="255"/>
        <v>0</v>
      </c>
      <c r="AH144" s="359">
        <f t="shared" si="256"/>
        <v>0</v>
      </c>
      <c r="AI144" s="359">
        <f t="shared" si="257"/>
        <v>0</v>
      </c>
      <c r="AJ144" s="359">
        <f t="shared" si="258"/>
        <v>0</v>
      </c>
      <c r="AK144" s="359">
        <f t="shared" si="259"/>
        <v>211.3</v>
      </c>
      <c r="AL144" s="359">
        <f t="shared" si="260"/>
        <v>0</v>
      </c>
      <c r="AM144" s="359">
        <f t="shared" si="261"/>
        <v>0</v>
      </c>
      <c r="AN144" s="359">
        <f t="shared" si="262"/>
        <v>0</v>
      </c>
      <c r="AO144" s="359">
        <f t="shared" si="263"/>
        <v>0</v>
      </c>
      <c r="AP144" s="359">
        <f t="shared" si="264"/>
        <v>0</v>
      </c>
      <c r="AQ144" s="359">
        <f t="shared" si="265"/>
        <v>0</v>
      </c>
      <c r="AR144" s="359">
        <f t="shared" si="266"/>
        <v>0</v>
      </c>
      <c r="AS144" s="359">
        <f t="shared" si="267"/>
        <v>0</v>
      </c>
      <c r="AT144" s="359">
        <f t="shared" si="225"/>
        <v>0</v>
      </c>
      <c r="AU144" s="359">
        <f t="shared" si="226"/>
        <v>0</v>
      </c>
      <c r="AV144" s="359">
        <f t="shared" si="227"/>
        <v>0</v>
      </c>
      <c r="AW144" s="76"/>
      <c r="AX144" s="211">
        <v>136</v>
      </c>
      <c r="AY144" s="260">
        <v>0</v>
      </c>
      <c r="AZ144" s="260">
        <v>0</v>
      </c>
      <c r="BA144" s="260">
        <v>0</v>
      </c>
      <c r="BB144" s="260">
        <v>0</v>
      </c>
      <c r="BC144" s="260">
        <v>0</v>
      </c>
      <c r="BD144" s="260">
        <v>0</v>
      </c>
      <c r="BE144" s="260">
        <v>0</v>
      </c>
      <c r="BF144" s="260">
        <v>198</v>
      </c>
      <c r="BG144" s="260">
        <v>0</v>
      </c>
      <c r="BH144" s="260">
        <v>0</v>
      </c>
      <c r="BI144" s="260">
        <v>0</v>
      </c>
      <c r="BJ144" s="260">
        <v>0</v>
      </c>
      <c r="BK144" s="260">
        <v>0</v>
      </c>
      <c r="BL144" s="260">
        <v>0</v>
      </c>
      <c r="BM144" s="260">
        <v>0</v>
      </c>
      <c r="BN144" s="260">
        <v>0</v>
      </c>
      <c r="BO144" s="260">
        <v>0</v>
      </c>
      <c r="BP144" s="260">
        <v>0</v>
      </c>
      <c r="BQ144" s="260">
        <v>0</v>
      </c>
      <c r="BR144" s="260">
        <v>0</v>
      </c>
      <c r="BS144" s="260">
        <v>0</v>
      </c>
      <c r="BT144" s="260">
        <v>0</v>
      </c>
      <c r="BU144" s="260">
        <v>0</v>
      </c>
      <c r="BV144" s="260">
        <v>0</v>
      </c>
      <c r="BW144" s="260">
        <v>0</v>
      </c>
      <c r="BX144" s="260">
        <v>0</v>
      </c>
      <c r="BY144" s="260">
        <v>0</v>
      </c>
      <c r="BZ144" s="260">
        <v>0</v>
      </c>
      <c r="CA144" s="260">
        <v>0</v>
      </c>
      <c r="CB144" s="260">
        <v>0</v>
      </c>
      <c r="CC144" s="260">
        <v>0</v>
      </c>
      <c r="CD144" s="260">
        <v>0</v>
      </c>
      <c r="CE144" s="260">
        <v>211300</v>
      </c>
      <c r="CF144" s="260">
        <v>0</v>
      </c>
      <c r="CG144" s="260">
        <v>0</v>
      </c>
      <c r="CH144" s="260">
        <v>0</v>
      </c>
      <c r="CI144" s="260">
        <v>0</v>
      </c>
      <c r="CJ144" s="260">
        <v>0</v>
      </c>
      <c r="CK144" s="260">
        <v>0</v>
      </c>
      <c r="CL144" s="260">
        <v>0</v>
      </c>
      <c r="CM144" s="260">
        <v>0</v>
      </c>
      <c r="CN144" s="42">
        <v>0</v>
      </c>
      <c r="CO144" s="42">
        <v>0</v>
      </c>
      <c r="CP144" s="42">
        <v>0</v>
      </c>
      <c r="CR144" s="13">
        <v>136</v>
      </c>
      <c r="CS144" s="13" t="str">
        <f t="shared" si="179"/>
        <v/>
      </c>
      <c r="CT144" s="13" t="str">
        <f t="shared" si="180"/>
        <v/>
      </c>
      <c r="CU144" s="13" t="str">
        <f t="shared" si="181"/>
        <v/>
      </c>
      <c r="CV144" s="13" t="str">
        <f t="shared" si="182"/>
        <v/>
      </c>
      <c r="CW144" s="13" t="str">
        <f t="shared" si="183"/>
        <v/>
      </c>
      <c r="CX144" s="13" t="str">
        <f t="shared" si="184"/>
        <v/>
      </c>
      <c r="CY144" s="13" t="str">
        <f t="shared" si="185"/>
        <v/>
      </c>
      <c r="CZ144" s="13" t="str">
        <f t="shared" si="186"/>
        <v>Gadda</v>
      </c>
      <c r="DA144" s="13" t="str">
        <f t="shared" si="187"/>
        <v/>
      </c>
      <c r="DB144" s="13" t="str">
        <f t="shared" si="188"/>
        <v/>
      </c>
      <c r="DC144" s="13" t="str">
        <f t="shared" si="189"/>
        <v/>
      </c>
      <c r="DD144" s="13" t="str">
        <f t="shared" si="190"/>
        <v/>
      </c>
      <c r="DE144" s="13" t="str">
        <f t="shared" si="191"/>
        <v/>
      </c>
      <c r="DF144" s="13" t="str">
        <f t="shared" si="192"/>
        <v/>
      </c>
      <c r="DG144" s="13" t="str">
        <f t="shared" si="193"/>
        <v/>
      </c>
      <c r="DH144" s="13" t="str">
        <f t="shared" si="194"/>
        <v/>
      </c>
      <c r="DI144" s="13" t="str">
        <f t="shared" si="195"/>
        <v/>
      </c>
      <c r="DJ144" s="13" t="str">
        <f t="shared" si="196"/>
        <v/>
      </c>
      <c r="DK144" s="13" t="str">
        <f t="shared" si="197"/>
        <v/>
      </c>
      <c r="DL144" s="13" t="str">
        <f t="shared" si="198"/>
        <v/>
      </c>
      <c r="DM144" s="13" t="str">
        <f t="shared" si="199"/>
        <v/>
      </c>
      <c r="DN144" s="13" t="str">
        <f t="shared" si="200"/>
        <v/>
      </c>
      <c r="DO144" s="13" t="str">
        <f t="shared" si="201"/>
        <v/>
      </c>
      <c r="DP144" s="13" t="str">
        <f t="shared" si="202"/>
        <v/>
      </c>
      <c r="DQ144" s="13" t="str">
        <f t="shared" si="203"/>
        <v/>
      </c>
      <c r="DR144" s="13" t="str">
        <f t="shared" si="204"/>
        <v/>
      </c>
      <c r="DS144" s="13" t="str">
        <f t="shared" si="205"/>
        <v/>
      </c>
      <c r="DT144" s="13" t="str">
        <f t="shared" si="206"/>
        <v/>
      </c>
      <c r="DU144" s="13" t="str">
        <f t="shared" si="207"/>
        <v/>
      </c>
      <c r="DV144" s="13" t="str">
        <f t="shared" si="208"/>
        <v/>
      </c>
      <c r="DW144" s="13" t="str">
        <f t="shared" si="209"/>
        <v/>
      </c>
      <c r="DX144" s="13" t="str">
        <f t="shared" si="210"/>
        <v/>
      </c>
      <c r="DY144" s="13" t="str">
        <f t="shared" si="211"/>
        <v>Sill</v>
      </c>
      <c r="DZ144" s="13" t="str">
        <f t="shared" si="212"/>
        <v/>
      </c>
      <c r="EA144" s="13" t="str">
        <f t="shared" si="213"/>
        <v/>
      </c>
      <c r="EB144" s="13" t="str">
        <f t="shared" si="214"/>
        <v/>
      </c>
      <c r="EC144" s="13" t="str">
        <f t="shared" si="215"/>
        <v/>
      </c>
      <c r="ED144" s="13" t="str">
        <f t="shared" si="216"/>
        <v/>
      </c>
      <c r="EE144" s="13" t="str">
        <f t="shared" si="217"/>
        <v/>
      </c>
      <c r="EF144" s="13" t="str">
        <f t="shared" si="218"/>
        <v/>
      </c>
      <c r="EG144" s="13" t="str">
        <f t="shared" si="219"/>
        <v/>
      </c>
      <c r="EH144" s="13" t="str">
        <f t="shared" si="220"/>
        <v/>
      </c>
      <c r="EI144" s="13" t="str">
        <f t="shared" si="221"/>
        <v/>
      </c>
      <c r="EJ144" s="13" t="str">
        <f t="shared" si="222"/>
        <v/>
      </c>
      <c r="EK144" s="13"/>
      <c r="EL144" s="82" t="str">
        <f t="shared" si="224"/>
        <v>GaddaSill</v>
      </c>
    </row>
    <row r="145" spans="1:142" x14ac:dyDescent="0.25">
      <c r="A145" s="267" t="s">
        <v>631</v>
      </c>
      <c r="B145" s="267" t="s">
        <v>492</v>
      </c>
      <c r="C145" s="301" t="s">
        <v>616</v>
      </c>
      <c r="D145" s="211">
        <v>137</v>
      </c>
      <c r="E145" s="359">
        <f t="shared" si="223"/>
        <v>0</v>
      </c>
      <c r="F145" s="359">
        <f t="shared" si="228"/>
        <v>0</v>
      </c>
      <c r="G145" s="359">
        <f t="shared" si="229"/>
        <v>0</v>
      </c>
      <c r="H145" s="359">
        <f t="shared" si="230"/>
        <v>0</v>
      </c>
      <c r="I145" s="359">
        <f t="shared" si="231"/>
        <v>0</v>
      </c>
      <c r="J145" s="359">
        <f t="shared" si="232"/>
        <v>0</v>
      </c>
      <c r="K145" s="359">
        <f t="shared" si="233"/>
        <v>0</v>
      </c>
      <c r="L145" s="359">
        <f t="shared" si="234"/>
        <v>0</v>
      </c>
      <c r="M145" s="359">
        <f t="shared" si="235"/>
        <v>0</v>
      </c>
      <c r="N145" s="359">
        <f t="shared" si="236"/>
        <v>0</v>
      </c>
      <c r="O145" s="359">
        <f t="shared" si="237"/>
        <v>0</v>
      </c>
      <c r="P145" s="359">
        <f t="shared" si="238"/>
        <v>0</v>
      </c>
      <c r="Q145" s="359">
        <f t="shared" si="239"/>
        <v>0</v>
      </c>
      <c r="R145" s="359">
        <f t="shared" si="240"/>
        <v>0</v>
      </c>
      <c r="S145" s="359">
        <f t="shared" si="241"/>
        <v>0</v>
      </c>
      <c r="T145" s="359">
        <f t="shared" si="242"/>
        <v>0</v>
      </c>
      <c r="U145" s="359">
        <f t="shared" si="243"/>
        <v>0</v>
      </c>
      <c r="V145" s="359">
        <f t="shared" si="244"/>
        <v>0</v>
      </c>
      <c r="W145" s="359">
        <f t="shared" si="245"/>
        <v>0</v>
      </c>
      <c r="X145" s="359">
        <f t="shared" si="246"/>
        <v>0</v>
      </c>
      <c r="Y145" s="359">
        <f t="shared" si="247"/>
        <v>0</v>
      </c>
      <c r="Z145" s="359">
        <f t="shared" si="248"/>
        <v>0</v>
      </c>
      <c r="AA145" s="359">
        <f t="shared" si="249"/>
        <v>0</v>
      </c>
      <c r="AB145" s="359">
        <f t="shared" si="250"/>
        <v>0</v>
      </c>
      <c r="AC145" s="359">
        <f t="shared" si="251"/>
        <v>0</v>
      </c>
      <c r="AD145" s="359">
        <f t="shared" si="252"/>
        <v>0</v>
      </c>
      <c r="AE145" s="359">
        <f t="shared" si="253"/>
        <v>0</v>
      </c>
      <c r="AF145" s="359">
        <f t="shared" si="254"/>
        <v>0</v>
      </c>
      <c r="AG145" s="359">
        <f t="shared" si="255"/>
        <v>0</v>
      </c>
      <c r="AH145" s="359">
        <f t="shared" si="256"/>
        <v>0</v>
      </c>
      <c r="AI145" s="359">
        <f t="shared" si="257"/>
        <v>0</v>
      </c>
      <c r="AJ145" s="359">
        <f t="shared" si="258"/>
        <v>0</v>
      </c>
      <c r="AK145" s="359">
        <f t="shared" si="259"/>
        <v>39.198999999999998</v>
      </c>
      <c r="AL145" s="359">
        <f t="shared" si="260"/>
        <v>0</v>
      </c>
      <c r="AM145" s="359">
        <f t="shared" si="261"/>
        <v>0</v>
      </c>
      <c r="AN145" s="359">
        <f t="shared" si="262"/>
        <v>0</v>
      </c>
      <c r="AO145" s="359">
        <f t="shared" si="263"/>
        <v>0</v>
      </c>
      <c r="AP145" s="359">
        <f t="shared" si="264"/>
        <v>0</v>
      </c>
      <c r="AQ145" s="359">
        <f t="shared" si="265"/>
        <v>0</v>
      </c>
      <c r="AR145" s="359">
        <f t="shared" si="266"/>
        <v>0</v>
      </c>
      <c r="AS145" s="359">
        <f t="shared" si="267"/>
        <v>0</v>
      </c>
      <c r="AT145" s="359">
        <f t="shared" si="225"/>
        <v>0</v>
      </c>
      <c r="AU145" s="359">
        <f t="shared" si="226"/>
        <v>0</v>
      </c>
      <c r="AV145" s="359">
        <f t="shared" si="227"/>
        <v>0</v>
      </c>
      <c r="AW145" s="76"/>
      <c r="AX145" s="211">
        <v>137</v>
      </c>
      <c r="AY145" s="260">
        <v>0</v>
      </c>
      <c r="AZ145" s="260">
        <v>0</v>
      </c>
      <c r="BA145" s="260">
        <v>0</v>
      </c>
      <c r="BB145" s="260">
        <v>0</v>
      </c>
      <c r="BC145" s="260">
        <v>0</v>
      </c>
      <c r="BD145" s="260">
        <v>0</v>
      </c>
      <c r="BE145" s="260">
        <v>0</v>
      </c>
      <c r="BF145" s="260">
        <v>0</v>
      </c>
      <c r="BG145" s="260">
        <v>0</v>
      </c>
      <c r="BH145" s="260">
        <v>0</v>
      </c>
      <c r="BI145" s="260">
        <v>0</v>
      </c>
      <c r="BJ145" s="260">
        <v>0</v>
      </c>
      <c r="BK145" s="260">
        <v>0</v>
      </c>
      <c r="BL145" s="260">
        <v>0</v>
      </c>
      <c r="BM145" s="260">
        <v>0</v>
      </c>
      <c r="BN145" s="260">
        <v>0</v>
      </c>
      <c r="BO145" s="260">
        <v>0</v>
      </c>
      <c r="BP145" s="260">
        <v>0</v>
      </c>
      <c r="BQ145" s="260">
        <v>0</v>
      </c>
      <c r="BR145" s="260">
        <v>0</v>
      </c>
      <c r="BS145" s="260">
        <v>0</v>
      </c>
      <c r="BT145" s="260">
        <v>0</v>
      </c>
      <c r="BU145" s="260">
        <v>0</v>
      </c>
      <c r="BV145" s="260">
        <v>0</v>
      </c>
      <c r="BW145" s="260">
        <v>0</v>
      </c>
      <c r="BX145" s="260">
        <v>0</v>
      </c>
      <c r="BY145" s="260">
        <v>0</v>
      </c>
      <c r="BZ145" s="260">
        <v>0</v>
      </c>
      <c r="CA145" s="260">
        <v>0</v>
      </c>
      <c r="CB145" s="260">
        <v>0</v>
      </c>
      <c r="CC145" s="260">
        <v>0</v>
      </c>
      <c r="CD145" s="260">
        <v>0</v>
      </c>
      <c r="CE145" s="260">
        <v>39199</v>
      </c>
      <c r="CF145" s="260">
        <v>0</v>
      </c>
      <c r="CG145" s="260">
        <v>0</v>
      </c>
      <c r="CH145" s="260">
        <v>0</v>
      </c>
      <c r="CI145" s="260">
        <v>0</v>
      </c>
      <c r="CJ145" s="260">
        <v>0</v>
      </c>
      <c r="CK145" s="260">
        <v>0</v>
      </c>
      <c r="CL145" s="260">
        <v>0</v>
      </c>
      <c r="CM145" s="260">
        <v>0</v>
      </c>
      <c r="CN145" s="42">
        <v>0</v>
      </c>
      <c r="CO145" s="42">
        <v>0</v>
      </c>
      <c r="CP145" s="42">
        <v>0</v>
      </c>
      <c r="CR145" s="13">
        <v>137</v>
      </c>
      <c r="CS145" s="13" t="str">
        <f t="shared" si="179"/>
        <v/>
      </c>
      <c r="CT145" s="13" t="str">
        <f t="shared" si="180"/>
        <v/>
      </c>
      <c r="CU145" s="13" t="str">
        <f t="shared" si="181"/>
        <v/>
      </c>
      <c r="CV145" s="13" t="str">
        <f t="shared" si="182"/>
        <v/>
      </c>
      <c r="CW145" s="13" t="str">
        <f t="shared" si="183"/>
        <v/>
      </c>
      <c r="CX145" s="13" t="str">
        <f t="shared" si="184"/>
        <v/>
      </c>
      <c r="CY145" s="13" t="str">
        <f t="shared" si="185"/>
        <v/>
      </c>
      <c r="CZ145" s="13" t="str">
        <f t="shared" si="186"/>
        <v/>
      </c>
      <c r="DA145" s="13" t="str">
        <f t="shared" si="187"/>
        <v/>
      </c>
      <c r="DB145" s="13" t="str">
        <f t="shared" si="188"/>
        <v/>
      </c>
      <c r="DC145" s="13" t="str">
        <f t="shared" si="189"/>
        <v/>
      </c>
      <c r="DD145" s="13" t="str">
        <f t="shared" si="190"/>
        <v/>
      </c>
      <c r="DE145" s="13" t="str">
        <f t="shared" si="191"/>
        <v/>
      </c>
      <c r="DF145" s="13" t="str">
        <f t="shared" si="192"/>
        <v/>
      </c>
      <c r="DG145" s="13" t="str">
        <f t="shared" si="193"/>
        <v/>
      </c>
      <c r="DH145" s="13" t="str">
        <f t="shared" si="194"/>
        <v/>
      </c>
      <c r="DI145" s="13" t="str">
        <f t="shared" si="195"/>
        <v/>
      </c>
      <c r="DJ145" s="13" t="str">
        <f t="shared" si="196"/>
        <v/>
      </c>
      <c r="DK145" s="13" t="str">
        <f t="shared" si="197"/>
        <v/>
      </c>
      <c r="DL145" s="13" t="str">
        <f t="shared" si="198"/>
        <v/>
      </c>
      <c r="DM145" s="13" t="str">
        <f t="shared" si="199"/>
        <v/>
      </c>
      <c r="DN145" s="13" t="str">
        <f t="shared" si="200"/>
        <v/>
      </c>
      <c r="DO145" s="13" t="str">
        <f t="shared" si="201"/>
        <v/>
      </c>
      <c r="DP145" s="13" t="str">
        <f t="shared" si="202"/>
        <v/>
      </c>
      <c r="DQ145" s="13" t="str">
        <f t="shared" si="203"/>
        <v/>
      </c>
      <c r="DR145" s="13" t="str">
        <f t="shared" si="204"/>
        <v/>
      </c>
      <c r="DS145" s="13" t="str">
        <f t="shared" si="205"/>
        <v/>
      </c>
      <c r="DT145" s="13" t="str">
        <f t="shared" si="206"/>
        <v/>
      </c>
      <c r="DU145" s="13" t="str">
        <f t="shared" si="207"/>
        <v/>
      </c>
      <c r="DV145" s="13" t="str">
        <f t="shared" si="208"/>
        <v/>
      </c>
      <c r="DW145" s="13" t="str">
        <f t="shared" si="209"/>
        <v/>
      </c>
      <c r="DX145" s="13" t="str">
        <f t="shared" si="210"/>
        <v/>
      </c>
      <c r="DY145" s="13" t="str">
        <f t="shared" si="211"/>
        <v>Sill</v>
      </c>
      <c r="DZ145" s="13" t="str">
        <f t="shared" si="212"/>
        <v/>
      </c>
      <c r="EA145" s="13" t="str">
        <f t="shared" si="213"/>
        <v/>
      </c>
      <c r="EB145" s="13" t="str">
        <f t="shared" si="214"/>
        <v/>
      </c>
      <c r="EC145" s="13" t="str">
        <f t="shared" si="215"/>
        <v/>
      </c>
      <c r="ED145" s="13" t="str">
        <f t="shared" si="216"/>
        <v/>
      </c>
      <c r="EE145" s="13" t="str">
        <f t="shared" si="217"/>
        <v/>
      </c>
      <c r="EF145" s="13" t="str">
        <f t="shared" si="218"/>
        <v/>
      </c>
      <c r="EG145" s="13" t="str">
        <f t="shared" si="219"/>
        <v/>
      </c>
      <c r="EH145" s="13" t="str">
        <f t="shared" si="220"/>
        <v/>
      </c>
      <c r="EI145" s="13" t="str">
        <f t="shared" si="221"/>
        <v/>
      </c>
      <c r="EJ145" s="13" t="str">
        <f t="shared" si="222"/>
        <v/>
      </c>
      <c r="EK145" s="13"/>
      <c r="EL145" s="82" t="str">
        <f t="shared" si="224"/>
        <v>Sill</v>
      </c>
    </row>
    <row r="146" spans="1:142" x14ac:dyDescent="0.25">
      <c r="A146" s="267" t="s">
        <v>631</v>
      </c>
      <c r="B146" s="267" t="s">
        <v>522</v>
      </c>
      <c r="C146" s="301" t="s">
        <v>616</v>
      </c>
      <c r="D146" s="211">
        <v>138</v>
      </c>
      <c r="E146" s="359">
        <f t="shared" si="223"/>
        <v>0</v>
      </c>
      <c r="F146" s="359">
        <f t="shared" si="228"/>
        <v>0</v>
      </c>
      <c r="G146" s="359">
        <f t="shared" si="229"/>
        <v>0</v>
      </c>
      <c r="H146" s="359">
        <f t="shared" si="230"/>
        <v>0</v>
      </c>
      <c r="I146" s="359">
        <f t="shared" si="231"/>
        <v>0</v>
      </c>
      <c r="J146" s="359">
        <f t="shared" si="232"/>
        <v>0</v>
      </c>
      <c r="K146" s="359">
        <f t="shared" si="233"/>
        <v>0</v>
      </c>
      <c r="L146" s="359">
        <f t="shared" si="234"/>
        <v>0</v>
      </c>
      <c r="M146" s="359">
        <f t="shared" si="235"/>
        <v>0</v>
      </c>
      <c r="N146" s="359">
        <f t="shared" si="236"/>
        <v>0</v>
      </c>
      <c r="O146" s="359">
        <f t="shared" si="237"/>
        <v>0</v>
      </c>
      <c r="P146" s="359">
        <f t="shared" si="238"/>
        <v>0</v>
      </c>
      <c r="Q146" s="359">
        <f t="shared" si="239"/>
        <v>0</v>
      </c>
      <c r="R146" s="359">
        <f t="shared" si="240"/>
        <v>0</v>
      </c>
      <c r="S146" s="359">
        <f t="shared" si="241"/>
        <v>0</v>
      </c>
      <c r="T146" s="359">
        <f t="shared" si="242"/>
        <v>0</v>
      </c>
      <c r="U146" s="359">
        <f t="shared" si="243"/>
        <v>0</v>
      </c>
      <c r="V146" s="359">
        <f t="shared" si="244"/>
        <v>0</v>
      </c>
      <c r="W146" s="359">
        <f t="shared" si="245"/>
        <v>0</v>
      </c>
      <c r="X146" s="359">
        <f t="shared" si="246"/>
        <v>0</v>
      </c>
      <c r="Y146" s="359">
        <f t="shared" si="247"/>
        <v>0</v>
      </c>
      <c r="Z146" s="359">
        <f t="shared" si="248"/>
        <v>0</v>
      </c>
      <c r="AA146" s="359">
        <f t="shared" si="249"/>
        <v>0</v>
      </c>
      <c r="AB146" s="359">
        <f t="shared" si="250"/>
        <v>0</v>
      </c>
      <c r="AC146" s="359">
        <f t="shared" si="251"/>
        <v>0</v>
      </c>
      <c r="AD146" s="359">
        <f t="shared" si="252"/>
        <v>0</v>
      </c>
      <c r="AE146" s="359">
        <f t="shared" si="253"/>
        <v>0</v>
      </c>
      <c r="AF146" s="359">
        <f t="shared" si="254"/>
        <v>0</v>
      </c>
      <c r="AG146" s="359">
        <f t="shared" si="255"/>
        <v>0</v>
      </c>
      <c r="AH146" s="359">
        <f t="shared" si="256"/>
        <v>0</v>
      </c>
      <c r="AI146" s="359">
        <f t="shared" si="257"/>
        <v>0</v>
      </c>
      <c r="AJ146" s="359">
        <f t="shared" si="258"/>
        <v>0</v>
      </c>
      <c r="AK146" s="359">
        <f t="shared" si="259"/>
        <v>31.05</v>
      </c>
      <c r="AL146" s="359">
        <f t="shared" si="260"/>
        <v>0</v>
      </c>
      <c r="AM146" s="359">
        <f t="shared" si="261"/>
        <v>0</v>
      </c>
      <c r="AN146" s="359">
        <f t="shared" si="262"/>
        <v>0</v>
      </c>
      <c r="AO146" s="359">
        <f t="shared" si="263"/>
        <v>0</v>
      </c>
      <c r="AP146" s="359">
        <f t="shared" si="264"/>
        <v>0</v>
      </c>
      <c r="AQ146" s="359">
        <f t="shared" si="265"/>
        <v>0</v>
      </c>
      <c r="AR146" s="359">
        <f t="shared" si="266"/>
        <v>0</v>
      </c>
      <c r="AS146" s="359">
        <f t="shared" si="267"/>
        <v>0</v>
      </c>
      <c r="AT146" s="359">
        <f t="shared" si="225"/>
        <v>0</v>
      </c>
      <c r="AU146" s="359">
        <f t="shared" si="226"/>
        <v>0</v>
      </c>
      <c r="AV146" s="359">
        <f t="shared" si="227"/>
        <v>0</v>
      </c>
      <c r="AW146" s="76"/>
      <c r="AX146" s="211">
        <v>138</v>
      </c>
      <c r="AY146" s="260">
        <v>0</v>
      </c>
      <c r="AZ146" s="260">
        <v>0</v>
      </c>
      <c r="BA146" s="260">
        <v>0</v>
      </c>
      <c r="BB146" s="260">
        <v>0</v>
      </c>
      <c r="BC146" s="260">
        <v>0</v>
      </c>
      <c r="BD146" s="260">
        <v>0</v>
      </c>
      <c r="BE146" s="260">
        <v>0</v>
      </c>
      <c r="BF146" s="260">
        <v>0</v>
      </c>
      <c r="BG146" s="260">
        <v>0</v>
      </c>
      <c r="BH146" s="260">
        <v>0</v>
      </c>
      <c r="BI146" s="260">
        <v>0</v>
      </c>
      <c r="BJ146" s="260">
        <v>0</v>
      </c>
      <c r="BK146" s="260">
        <v>0</v>
      </c>
      <c r="BL146" s="260">
        <v>0</v>
      </c>
      <c r="BM146" s="260">
        <v>0</v>
      </c>
      <c r="BN146" s="260">
        <v>0</v>
      </c>
      <c r="BO146" s="260">
        <v>0</v>
      </c>
      <c r="BP146" s="260">
        <v>0</v>
      </c>
      <c r="BQ146" s="260">
        <v>0</v>
      </c>
      <c r="BR146" s="260">
        <v>0</v>
      </c>
      <c r="BS146" s="260">
        <v>0</v>
      </c>
      <c r="BT146" s="260">
        <v>0</v>
      </c>
      <c r="BU146" s="260">
        <v>0</v>
      </c>
      <c r="BV146" s="260">
        <v>0</v>
      </c>
      <c r="BW146" s="260">
        <v>0</v>
      </c>
      <c r="BX146" s="260">
        <v>0</v>
      </c>
      <c r="BY146" s="260">
        <v>0</v>
      </c>
      <c r="BZ146" s="260">
        <v>0</v>
      </c>
      <c r="CA146" s="260">
        <v>0</v>
      </c>
      <c r="CB146" s="260">
        <v>0</v>
      </c>
      <c r="CC146" s="260">
        <v>0</v>
      </c>
      <c r="CD146" s="260">
        <v>0</v>
      </c>
      <c r="CE146" s="260">
        <v>31050</v>
      </c>
      <c r="CF146" s="260">
        <v>0</v>
      </c>
      <c r="CG146" s="260">
        <v>0</v>
      </c>
      <c r="CH146" s="260">
        <v>0</v>
      </c>
      <c r="CI146" s="260">
        <v>0</v>
      </c>
      <c r="CJ146" s="260">
        <v>0</v>
      </c>
      <c r="CK146" s="260">
        <v>0</v>
      </c>
      <c r="CL146" s="260">
        <v>0</v>
      </c>
      <c r="CM146" s="260">
        <v>0</v>
      </c>
      <c r="CN146" s="42">
        <v>0</v>
      </c>
      <c r="CO146" s="42">
        <v>0</v>
      </c>
      <c r="CP146" s="42">
        <v>0</v>
      </c>
      <c r="CR146" s="13">
        <v>138</v>
      </c>
      <c r="CS146" s="13" t="str">
        <f t="shared" si="179"/>
        <v/>
      </c>
      <c r="CT146" s="13" t="str">
        <f t="shared" si="180"/>
        <v/>
      </c>
      <c r="CU146" s="13" t="str">
        <f t="shared" si="181"/>
        <v/>
      </c>
      <c r="CV146" s="13" t="str">
        <f t="shared" si="182"/>
        <v/>
      </c>
      <c r="CW146" s="13" t="str">
        <f t="shared" si="183"/>
        <v/>
      </c>
      <c r="CX146" s="13" t="str">
        <f t="shared" si="184"/>
        <v/>
      </c>
      <c r="CY146" s="13" t="str">
        <f t="shared" si="185"/>
        <v/>
      </c>
      <c r="CZ146" s="13" t="str">
        <f t="shared" si="186"/>
        <v/>
      </c>
      <c r="DA146" s="13" t="str">
        <f t="shared" si="187"/>
        <v/>
      </c>
      <c r="DB146" s="13" t="str">
        <f t="shared" si="188"/>
        <v/>
      </c>
      <c r="DC146" s="13" t="str">
        <f t="shared" si="189"/>
        <v/>
      </c>
      <c r="DD146" s="13" t="str">
        <f t="shared" si="190"/>
        <v/>
      </c>
      <c r="DE146" s="13" t="str">
        <f t="shared" si="191"/>
        <v/>
      </c>
      <c r="DF146" s="13" t="str">
        <f t="shared" si="192"/>
        <v/>
      </c>
      <c r="DG146" s="13" t="str">
        <f t="shared" si="193"/>
        <v/>
      </c>
      <c r="DH146" s="13" t="str">
        <f t="shared" si="194"/>
        <v/>
      </c>
      <c r="DI146" s="13" t="str">
        <f t="shared" si="195"/>
        <v/>
      </c>
      <c r="DJ146" s="13" t="str">
        <f t="shared" si="196"/>
        <v/>
      </c>
      <c r="DK146" s="13" t="str">
        <f t="shared" si="197"/>
        <v/>
      </c>
      <c r="DL146" s="13" t="str">
        <f t="shared" si="198"/>
        <v/>
      </c>
      <c r="DM146" s="13" t="str">
        <f t="shared" si="199"/>
        <v/>
      </c>
      <c r="DN146" s="13" t="str">
        <f t="shared" si="200"/>
        <v/>
      </c>
      <c r="DO146" s="13" t="str">
        <f t="shared" si="201"/>
        <v/>
      </c>
      <c r="DP146" s="13" t="str">
        <f t="shared" si="202"/>
        <v/>
      </c>
      <c r="DQ146" s="13" t="str">
        <f t="shared" si="203"/>
        <v/>
      </c>
      <c r="DR146" s="13" t="str">
        <f t="shared" si="204"/>
        <v/>
      </c>
      <c r="DS146" s="13" t="str">
        <f t="shared" si="205"/>
        <v/>
      </c>
      <c r="DT146" s="13" t="str">
        <f t="shared" si="206"/>
        <v/>
      </c>
      <c r="DU146" s="13" t="str">
        <f t="shared" si="207"/>
        <v/>
      </c>
      <c r="DV146" s="13" t="str">
        <f t="shared" si="208"/>
        <v/>
      </c>
      <c r="DW146" s="13" t="str">
        <f t="shared" si="209"/>
        <v/>
      </c>
      <c r="DX146" s="13" t="str">
        <f t="shared" si="210"/>
        <v/>
      </c>
      <c r="DY146" s="13" t="str">
        <f t="shared" si="211"/>
        <v>Sill</v>
      </c>
      <c r="DZ146" s="13" t="str">
        <f t="shared" si="212"/>
        <v/>
      </c>
      <c r="EA146" s="13" t="str">
        <f t="shared" si="213"/>
        <v/>
      </c>
      <c r="EB146" s="13" t="str">
        <f t="shared" si="214"/>
        <v/>
      </c>
      <c r="EC146" s="13" t="str">
        <f t="shared" si="215"/>
        <v/>
      </c>
      <c r="ED146" s="13" t="str">
        <f t="shared" si="216"/>
        <v/>
      </c>
      <c r="EE146" s="13" t="str">
        <f t="shared" si="217"/>
        <v/>
      </c>
      <c r="EF146" s="13" t="str">
        <f t="shared" si="218"/>
        <v/>
      </c>
      <c r="EG146" s="13" t="str">
        <f t="shared" si="219"/>
        <v/>
      </c>
      <c r="EH146" s="13" t="str">
        <f t="shared" si="220"/>
        <v/>
      </c>
      <c r="EI146" s="13" t="str">
        <f t="shared" si="221"/>
        <v/>
      </c>
      <c r="EJ146" s="13" t="str">
        <f t="shared" si="222"/>
        <v/>
      </c>
      <c r="EK146" s="13"/>
      <c r="EL146" s="82" t="str">
        <f t="shared" si="224"/>
        <v>Sill</v>
      </c>
    </row>
    <row r="147" spans="1:142" x14ac:dyDescent="0.25">
      <c r="A147" s="267" t="s">
        <v>631</v>
      </c>
      <c r="B147" s="267" t="s">
        <v>502</v>
      </c>
      <c r="C147" s="301" t="s">
        <v>161</v>
      </c>
      <c r="D147" s="211">
        <v>139</v>
      </c>
      <c r="E147" s="359">
        <f t="shared" si="223"/>
        <v>0</v>
      </c>
      <c r="F147" s="359">
        <f t="shared" si="228"/>
        <v>0</v>
      </c>
      <c r="G147" s="359">
        <f t="shared" si="229"/>
        <v>0</v>
      </c>
      <c r="H147" s="359">
        <f t="shared" si="230"/>
        <v>0</v>
      </c>
      <c r="I147" s="359">
        <f t="shared" si="231"/>
        <v>0</v>
      </c>
      <c r="J147" s="359">
        <f t="shared" si="232"/>
        <v>0</v>
      </c>
      <c r="K147" s="359">
        <f t="shared" si="233"/>
        <v>0</v>
      </c>
      <c r="L147" s="359">
        <f t="shared" si="234"/>
        <v>0</v>
      </c>
      <c r="M147" s="359">
        <f t="shared" si="235"/>
        <v>0</v>
      </c>
      <c r="N147" s="359">
        <f t="shared" si="236"/>
        <v>0.15</v>
      </c>
      <c r="O147" s="359">
        <f t="shared" si="237"/>
        <v>0</v>
      </c>
      <c r="P147" s="359">
        <f t="shared" si="238"/>
        <v>0</v>
      </c>
      <c r="Q147" s="359">
        <f t="shared" si="239"/>
        <v>0</v>
      </c>
      <c r="R147" s="359">
        <f t="shared" si="240"/>
        <v>0</v>
      </c>
      <c r="S147" s="359">
        <f t="shared" si="241"/>
        <v>0</v>
      </c>
      <c r="T147" s="359">
        <f t="shared" si="242"/>
        <v>0</v>
      </c>
      <c r="U147" s="359">
        <f t="shared" si="243"/>
        <v>0</v>
      </c>
      <c r="V147" s="359">
        <f t="shared" si="244"/>
        <v>0</v>
      </c>
      <c r="W147" s="359">
        <f t="shared" si="245"/>
        <v>0</v>
      </c>
      <c r="X147" s="359">
        <f t="shared" si="246"/>
        <v>0</v>
      </c>
      <c r="Y147" s="359">
        <f t="shared" si="247"/>
        <v>0</v>
      </c>
      <c r="Z147" s="359">
        <f t="shared" si="248"/>
        <v>0</v>
      </c>
      <c r="AA147" s="359">
        <f t="shared" si="249"/>
        <v>3.9769999999999999</v>
      </c>
      <c r="AB147" s="359">
        <f t="shared" si="250"/>
        <v>0</v>
      </c>
      <c r="AC147" s="359">
        <f t="shared" si="251"/>
        <v>0</v>
      </c>
      <c r="AD147" s="359">
        <f t="shared" si="252"/>
        <v>0</v>
      </c>
      <c r="AE147" s="359">
        <f t="shared" si="253"/>
        <v>0</v>
      </c>
      <c r="AF147" s="359">
        <f t="shared" si="254"/>
        <v>0</v>
      </c>
      <c r="AG147" s="359">
        <f t="shared" si="255"/>
        <v>0</v>
      </c>
      <c r="AH147" s="359">
        <f t="shared" si="256"/>
        <v>0</v>
      </c>
      <c r="AI147" s="359">
        <f t="shared" si="257"/>
        <v>0</v>
      </c>
      <c r="AJ147" s="359">
        <f t="shared" si="258"/>
        <v>0</v>
      </c>
      <c r="AK147" s="359">
        <f t="shared" si="259"/>
        <v>0</v>
      </c>
      <c r="AL147" s="359">
        <f t="shared" si="260"/>
        <v>0</v>
      </c>
      <c r="AM147" s="359">
        <f t="shared" si="261"/>
        <v>0</v>
      </c>
      <c r="AN147" s="359">
        <f t="shared" si="262"/>
        <v>0</v>
      </c>
      <c r="AO147" s="359">
        <f t="shared" si="263"/>
        <v>0</v>
      </c>
      <c r="AP147" s="359">
        <f t="shared" si="264"/>
        <v>0</v>
      </c>
      <c r="AQ147" s="359">
        <f t="shared" si="265"/>
        <v>0</v>
      </c>
      <c r="AR147" s="359">
        <f t="shared" si="266"/>
        <v>0</v>
      </c>
      <c r="AS147" s="359">
        <f t="shared" si="267"/>
        <v>0</v>
      </c>
      <c r="AT147" s="359">
        <f t="shared" si="225"/>
        <v>0</v>
      </c>
      <c r="AU147" s="359">
        <f t="shared" si="226"/>
        <v>0</v>
      </c>
      <c r="AV147" s="359">
        <f t="shared" si="227"/>
        <v>0</v>
      </c>
      <c r="AW147" s="76"/>
      <c r="AX147" s="211">
        <v>139</v>
      </c>
      <c r="AY147" s="260">
        <v>0</v>
      </c>
      <c r="AZ147" s="260">
        <v>0</v>
      </c>
      <c r="BA147" s="260">
        <v>0</v>
      </c>
      <c r="BB147" s="260">
        <v>0</v>
      </c>
      <c r="BC147" s="260">
        <v>0</v>
      </c>
      <c r="BD147" s="260">
        <v>0</v>
      </c>
      <c r="BE147" s="260">
        <v>0</v>
      </c>
      <c r="BF147" s="260">
        <v>0</v>
      </c>
      <c r="BG147" s="260">
        <v>0</v>
      </c>
      <c r="BH147" s="260">
        <v>150</v>
      </c>
      <c r="BI147" s="260">
        <v>0</v>
      </c>
      <c r="BJ147" s="260">
        <v>0</v>
      </c>
      <c r="BK147" s="260">
        <v>0</v>
      </c>
      <c r="BL147" s="260">
        <v>0</v>
      </c>
      <c r="BM147" s="260">
        <v>0</v>
      </c>
      <c r="BN147" s="260">
        <v>0</v>
      </c>
      <c r="BO147" s="260">
        <v>0</v>
      </c>
      <c r="BP147" s="260">
        <v>0</v>
      </c>
      <c r="BQ147" s="260">
        <v>0</v>
      </c>
      <c r="BR147" s="260">
        <v>0</v>
      </c>
      <c r="BS147" s="260">
        <v>0</v>
      </c>
      <c r="BT147" s="260">
        <v>0</v>
      </c>
      <c r="BU147" s="260">
        <v>3977</v>
      </c>
      <c r="BV147" s="260">
        <v>0</v>
      </c>
      <c r="BW147" s="260">
        <v>0</v>
      </c>
      <c r="BX147" s="260">
        <v>0</v>
      </c>
      <c r="BY147" s="260">
        <v>0</v>
      </c>
      <c r="BZ147" s="260">
        <v>0</v>
      </c>
      <c r="CA147" s="260">
        <v>0</v>
      </c>
      <c r="CB147" s="260">
        <v>0</v>
      </c>
      <c r="CC147" s="260">
        <v>0</v>
      </c>
      <c r="CD147" s="260">
        <v>0</v>
      </c>
      <c r="CE147" s="260">
        <v>0</v>
      </c>
      <c r="CF147" s="260">
        <v>0</v>
      </c>
      <c r="CG147" s="260">
        <v>0</v>
      </c>
      <c r="CH147" s="260">
        <v>0</v>
      </c>
      <c r="CI147" s="260">
        <v>0</v>
      </c>
      <c r="CJ147" s="260">
        <v>0</v>
      </c>
      <c r="CK147" s="260">
        <v>0</v>
      </c>
      <c r="CL147" s="260">
        <v>0</v>
      </c>
      <c r="CM147" s="260">
        <v>0</v>
      </c>
      <c r="CN147" s="42">
        <v>0</v>
      </c>
      <c r="CO147" s="42">
        <v>0</v>
      </c>
      <c r="CP147" s="42">
        <v>0</v>
      </c>
      <c r="CR147" s="13">
        <v>139</v>
      </c>
      <c r="CS147" s="13" t="str">
        <f t="shared" si="179"/>
        <v/>
      </c>
      <c r="CT147" s="13" t="str">
        <f t="shared" si="180"/>
        <v/>
      </c>
      <c r="CU147" s="13" t="str">
        <f t="shared" si="181"/>
        <v/>
      </c>
      <c r="CV147" s="13" t="str">
        <f t="shared" si="182"/>
        <v/>
      </c>
      <c r="CW147" s="13" t="str">
        <f t="shared" si="183"/>
        <v/>
      </c>
      <c r="CX147" s="13" t="str">
        <f t="shared" si="184"/>
        <v/>
      </c>
      <c r="CY147" s="13" t="str">
        <f t="shared" si="185"/>
        <v/>
      </c>
      <c r="CZ147" s="13" t="str">
        <f t="shared" si="186"/>
        <v/>
      </c>
      <c r="DA147" s="13" t="str">
        <f t="shared" si="187"/>
        <v/>
      </c>
      <c r="DB147" s="13" t="str">
        <f t="shared" si="188"/>
        <v>Grasej</v>
      </c>
      <c r="DC147" s="13" t="str">
        <f t="shared" si="189"/>
        <v/>
      </c>
      <c r="DD147" s="13" t="str">
        <f t="shared" si="190"/>
        <v/>
      </c>
      <c r="DE147" s="13" t="str">
        <f t="shared" si="191"/>
        <v/>
      </c>
      <c r="DF147" s="13" t="str">
        <f t="shared" si="192"/>
        <v/>
      </c>
      <c r="DG147" s="13" t="str">
        <f t="shared" si="193"/>
        <v/>
      </c>
      <c r="DH147" s="13" t="str">
        <f t="shared" si="194"/>
        <v/>
      </c>
      <c r="DI147" s="13" t="str">
        <f t="shared" si="195"/>
        <v/>
      </c>
      <c r="DJ147" s="13" t="str">
        <f t="shared" si="196"/>
        <v/>
      </c>
      <c r="DK147" s="13" t="str">
        <f t="shared" si="197"/>
        <v/>
      </c>
      <c r="DL147" s="13" t="str">
        <f t="shared" si="198"/>
        <v/>
      </c>
      <c r="DM147" s="13" t="str">
        <f t="shared" si="199"/>
        <v/>
      </c>
      <c r="DN147" s="13" t="str">
        <f t="shared" si="200"/>
        <v/>
      </c>
      <c r="DO147" s="13" t="str">
        <f t="shared" si="201"/>
        <v>Makrill</v>
      </c>
      <c r="DP147" s="13" t="str">
        <f t="shared" si="202"/>
        <v/>
      </c>
      <c r="DQ147" s="13" t="str">
        <f t="shared" si="203"/>
        <v/>
      </c>
      <c r="DR147" s="13" t="str">
        <f t="shared" si="204"/>
        <v/>
      </c>
      <c r="DS147" s="13" t="str">
        <f t="shared" si="205"/>
        <v/>
      </c>
      <c r="DT147" s="13" t="str">
        <f t="shared" si="206"/>
        <v/>
      </c>
      <c r="DU147" s="13" t="str">
        <f t="shared" si="207"/>
        <v/>
      </c>
      <c r="DV147" s="13" t="str">
        <f t="shared" si="208"/>
        <v/>
      </c>
      <c r="DW147" s="13" t="str">
        <f t="shared" si="209"/>
        <v/>
      </c>
      <c r="DX147" s="13" t="str">
        <f t="shared" si="210"/>
        <v/>
      </c>
      <c r="DY147" s="13" t="str">
        <f t="shared" si="211"/>
        <v/>
      </c>
      <c r="DZ147" s="13" t="str">
        <f t="shared" si="212"/>
        <v/>
      </c>
      <c r="EA147" s="13" t="str">
        <f t="shared" si="213"/>
        <v/>
      </c>
      <c r="EB147" s="13" t="str">
        <f t="shared" si="214"/>
        <v/>
      </c>
      <c r="EC147" s="13" t="str">
        <f t="shared" si="215"/>
        <v/>
      </c>
      <c r="ED147" s="13" t="str">
        <f t="shared" si="216"/>
        <v/>
      </c>
      <c r="EE147" s="13" t="str">
        <f t="shared" si="217"/>
        <v/>
      </c>
      <c r="EF147" s="13" t="str">
        <f t="shared" si="218"/>
        <v/>
      </c>
      <c r="EG147" s="13" t="str">
        <f t="shared" si="219"/>
        <v/>
      </c>
      <c r="EH147" s="13" t="str">
        <f t="shared" si="220"/>
        <v/>
      </c>
      <c r="EI147" s="13" t="str">
        <f t="shared" si="221"/>
        <v/>
      </c>
      <c r="EJ147" s="13" t="str">
        <f t="shared" si="222"/>
        <v/>
      </c>
      <c r="EK147" s="13"/>
      <c r="EL147" s="82" t="str">
        <f t="shared" si="224"/>
        <v>GrasejMakrill</v>
      </c>
    </row>
    <row r="148" spans="1:142" x14ac:dyDescent="0.25">
      <c r="A148" s="267" t="s">
        <v>631</v>
      </c>
      <c r="B148" s="267" t="s">
        <v>508</v>
      </c>
      <c r="C148" s="301" t="s">
        <v>161</v>
      </c>
      <c r="D148" s="211">
        <v>140</v>
      </c>
      <c r="E148" s="359">
        <f t="shared" si="223"/>
        <v>0</v>
      </c>
      <c r="F148" s="359">
        <f t="shared" si="228"/>
        <v>0</v>
      </c>
      <c r="G148" s="359">
        <f t="shared" si="229"/>
        <v>0</v>
      </c>
      <c r="H148" s="359">
        <f t="shared" si="230"/>
        <v>0</v>
      </c>
      <c r="I148" s="359">
        <f t="shared" si="231"/>
        <v>0</v>
      </c>
      <c r="J148" s="359">
        <f t="shared" si="232"/>
        <v>0</v>
      </c>
      <c r="K148" s="359">
        <f t="shared" si="233"/>
        <v>0</v>
      </c>
      <c r="L148" s="359">
        <f t="shared" si="234"/>
        <v>0</v>
      </c>
      <c r="M148" s="359">
        <f t="shared" si="235"/>
        <v>0</v>
      </c>
      <c r="N148" s="359">
        <f t="shared" si="236"/>
        <v>0</v>
      </c>
      <c r="O148" s="359">
        <f t="shared" si="237"/>
        <v>0</v>
      </c>
      <c r="P148" s="359">
        <f t="shared" si="238"/>
        <v>0</v>
      </c>
      <c r="Q148" s="359">
        <f t="shared" si="239"/>
        <v>0</v>
      </c>
      <c r="R148" s="359">
        <f t="shared" si="240"/>
        <v>0</v>
      </c>
      <c r="S148" s="359">
        <f t="shared" si="241"/>
        <v>0</v>
      </c>
      <c r="T148" s="359">
        <f t="shared" si="242"/>
        <v>0</v>
      </c>
      <c r="U148" s="359">
        <f t="shared" si="243"/>
        <v>0</v>
      </c>
      <c r="V148" s="359">
        <f t="shared" si="244"/>
        <v>0</v>
      </c>
      <c r="W148" s="359">
        <f t="shared" si="245"/>
        <v>0</v>
      </c>
      <c r="X148" s="359">
        <f t="shared" si="246"/>
        <v>0</v>
      </c>
      <c r="Y148" s="359">
        <f t="shared" si="247"/>
        <v>0</v>
      </c>
      <c r="Z148" s="359">
        <f t="shared" si="248"/>
        <v>0</v>
      </c>
      <c r="AA148" s="359">
        <f t="shared" si="249"/>
        <v>4.0449999999999999</v>
      </c>
      <c r="AB148" s="359">
        <f t="shared" si="250"/>
        <v>0</v>
      </c>
      <c r="AC148" s="359">
        <f t="shared" si="251"/>
        <v>0</v>
      </c>
      <c r="AD148" s="359">
        <f t="shared" si="252"/>
        <v>0</v>
      </c>
      <c r="AE148" s="359">
        <f t="shared" si="253"/>
        <v>0</v>
      </c>
      <c r="AF148" s="359">
        <f t="shared" si="254"/>
        <v>0</v>
      </c>
      <c r="AG148" s="359">
        <f t="shared" si="255"/>
        <v>0</v>
      </c>
      <c r="AH148" s="359">
        <f t="shared" si="256"/>
        <v>0</v>
      </c>
      <c r="AI148" s="359">
        <f t="shared" si="257"/>
        <v>0</v>
      </c>
      <c r="AJ148" s="359">
        <f t="shared" si="258"/>
        <v>0</v>
      </c>
      <c r="AK148" s="359">
        <f t="shared" si="259"/>
        <v>13.73</v>
      </c>
      <c r="AL148" s="359">
        <f t="shared" si="260"/>
        <v>0</v>
      </c>
      <c r="AM148" s="359">
        <f t="shared" si="261"/>
        <v>0</v>
      </c>
      <c r="AN148" s="359">
        <f t="shared" si="262"/>
        <v>0</v>
      </c>
      <c r="AO148" s="359">
        <f t="shared" si="263"/>
        <v>0</v>
      </c>
      <c r="AP148" s="359">
        <f t="shared" si="264"/>
        <v>0</v>
      </c>
      <c r="AQ148" s="359">
        <f t="shared" si="265"/>
        <v>0</v>
      </c>
      <c r="AR148" s="359">
        <f t="shared" si="266"/>
        <v>0</v>
      </c>
      <c r="AS148" s="359">
        <f t="shared" si="267"/>
        <v>0</v>
      </c>
      <c r="AT148" s="359">
        <f t="shared" si="225"/>
        <v>0</v>
      </c>
      <c r="AU148" s="359">
        <f t="shared" si="226"/>
        <v>0</v>
      </c>
      <c r="AV148" s="359">
        <f t="shared" si="227"/>
        <v>0</v>
      </c>
      <c r="AW148" s="76"/>
      <c r="AX148" s="211">
        <v>140</v>
      </c>
      <c r="AY148" s="260">
        <v>0</v>
      </c>
      <c r="AZ148" s="260">
        <v>0</v>
      </c>
      <c r="BA148" s="260">
        <v>0</v>
      </c>
      <c r="BB148" s="260">
        <v>0</v>
      </c>
      <c r="BC148" s="260">
        <v>0</v>
      </c>
      <c r="BD148" s="260">
        <v>0</v>
      </c>
      <c r="BE148" s="260">
        <v>0</v>
      </c>
      <c r="BF148" s="260">
        <v>0</v>
      </c>
      <c r="BG148" s="260">
        <v>0</v>
      </c>
      <c r="BH148" s="260">
        <v>0</v>
      </c>
      <c r="BI148" s="260">
        <v>0</v>
      </c>
      <c r="BJ148" s="260">
        <v>0</v>
      </c>
      <c r="BK148" s="260">
        <v>0</v>
      </c>
      <c r="BL148" s="260">
        <v>0</v>
      </c>
      <c r="BM148" s="260">
        <v>0</v>
      </c>
      <c r="BN148" s="260">
        <v>0</v>
      </c>
      <c r="BO148" s="260">
        <v>0</v>
      </c>
      <c r="BP148" s="260">
        <v>0</v>
      </c>
      <c r="BQ148" s="260">
        <v>0</v>
      </c>
      <c r="BR148" s="260">
        <v>0</v>
      </c>
      <c r="BS148" s="260">
        <v>0</v>
      </c>
      <c r="BT148" s="260">
        <v>0</v>
      </c>
      <c r="BU148" s="260">
        <v>4045</v>
      </c>
      <c r="BV148" s="260">
        <v>0</v>
      </c>
      <c r="BW148" s="260">
        <v>0</v>
      </c>
      <c r="BX148" s="260">
        <v>0</v>
      </c>
      <c r="BY148" s="260">
        <v>0</v>
      </c>
      <c r="BZ148" s="260">
        <v>0</v>
      </c>
      <c r="CA148" s="260">
        <v>0</v>
      </c>
      <c r="CB148" s="260">
        <v>0</v>
      </c>
      <c r="CC148" s="260">
        <v>0</v>
      </c>
      <c r="CD148" s="260">
        <v>0</v>
      </c>
      <c r="CE148" s="260">
        <v>13730</v>
      </c>
      <c r="CF148" s="260">
        <v>0</v>
      </c>
      <c r="CG148" s="260">
        <v>0</v>
      </c>
      <c r="CH148" s="260">
        <v>0</v>
      </c>
      <c r="CI148" s="260">
        <v>0</v>
      </c>
      <c r="CJ148" s="260">
        <v>0</v>
      </c>
      <c r="CK148" s="260">
        <v>0</v>
      </c>
      <c r="CL148" s="260">
        <v>0</v>
      </c>
      <c r="CM148" s="260">
        <v>0</v>
      </c>
      <c r="CN148" s="42">
        <v>0</v>
      </c>
      <c r="CO148" s="42">
        <v>0</v>
      </c>
      <c r="CP148" s="42">
        <v>0</v>
      </c>
      <c r="CR148" s="13">
        <v>140</v>
      </c>
      <c r="CS148" s="13" t="str">
        <f t="shared" si="179"/>
        <v/>
      </c>
      <c r="CT148" s="13" t="str">
        <f t="shared" si="180"/>
        <v/>
      </c>
      <c r="CU148" s="13" t="str">
        <f t="shared" si="181"/>
        <v/>
      </c>
      <c r="CV148" s="13" t="str">
        <f t="shared" si="182"/>
        <v/>
      </c>
      <c r="CW148" s="13" t="str">
        <f t="shared" si="183"/>
        <v/>
      </c>
      <c r="CX148" s="13" t="str">
        <f t="shared" si="184"/>
        <v/>
      </c>
      <c r="CY148" s="13" t="str">
        <f t="shared" si="185"/>
        <v/>
      </c>
      <c r="CZ148" s="13" t="str">
        <f t="shared" si="186"/>
        <v/>
      </c>
      <c r="DA148" s="13" t="str">
        <f t="shared" si="187"/>
        <v/>
      </c>
      <c r="DB148" s="13" t="str">
        <f t="shared" si="188"/>
        <v/>
      </c>
      <c r="DC148" s="13" t="str">
        <f t="shared" si="189"/>
        <v/>
      </c>
      <c r="DD148" s="13" t="str">
        <f t="shared" si="190"/>
        <v/>
      </c>
      <c r="DE148" s="13" t="str">
        <f t="shared" si="191"/>
        <v/>
      </c>
      <c r="DF148" s="13" t="str">
        <f t="shared" si="192"/>
        <v/>
      </c>
      <c r="DG148" s="13" t="str">
        <f t="shared" si="193"/>
        <v/>
      </c>
      <c r="DH148" s="13" t="str">
        <f t="shared" si="194"/>
        <v/>
      </c>
      <c r="DI148" s="13" t="str">
        <f t="shared" si="195"/>
        <v/>
      </c>
      <c r="DJ148" s="13" t="str">
        <f t="shared" si="196"/>
        <v/>
      </c>
      <c r="DK148" s="13" t="str">
        <f t="shared" si="197"/>
        <v/>
      </c>
      <c r="DL148" s="13" t="str">
        <f t="shared" si="198"/>
        <v/>
      </c>
      <c r="DM148" s="13" t="str">
        <f t="shared" si="199"/>
        <v/>
      </c>
      <c r="DN148" s="13" t="str">
        <f t="shared" si="200"/>
        <v/>
      </c>
      <c r="DO148" s="13" t="str">
        <f t="shared" si="201"/>
        <v>Makrill</v>
      </c>
      <c r="DP148" s="13" t="str">
        <f t="shared" si="202"/>
        <v/>
      </c>
      <c r="DQ148" s="13" t="str">
        <f t="shared" si="203"/>
        <v/>
      </c>
      <c r="DR148" s="13" t="str">
        <f t="shared" si="204"/>
        <v/>
      </c>
      <c r="DS148" s="13" t="str">
        <f t="shared" si="205"/>
        <v/>
      </c>
      <c r="DT148" s="13" t="str">
        <f t="shared" si="206"/>
        <v/>
      </c>
      <c r="DU148" s="13" t="str">
        <f t="shared" si="207"/>
        <v/>
      </c>
      <c r="DV148" s="13" t="str">
        <f t="shared" si="208"/>
        <v/>
      </c>
      <c r="DW148" s="13" t="str">
        <f t="shared" si="209"/>
        <v/>
      </c>
      <c r="DX148" s="13" t="str">
        <f t="shared" si="210"/>
        <v/>
      </c>
      <c r="DY148" s="13" t="str">
        <f t="shared" si="211"/>
        <v>Sill</v>
      </c>
      <c r="DZ148" s="13" t="str">
        <f t="shared" si="212"/>
        <v/>
      </c>
      <c r="EA148" s="13" t="str">
        <f t="shared" si="213"/>
        <v/>
      </c>
      <c r="EB148" s="13" t="str">
        <f t="shared" si="214"/>
        <v/>
      </c>
      <c r="EC148" s="13" t="str">
        <f t="shared" si="215"/>
        <v/>
      </c>
      <c r="ED148" s="13" t="str">
        <f t="shared" si="216"/>
        <v/>
      </c>
      <c r="EE148" s="13" t="str">
        <f t="shared" si="217"/>
        <v/>
      </c>
      <c r="EF148" s="13" t="str">
        <f t="shared" si="218"/>
        <v/>
      </c>
      <c r="EG148" s="13" t="str">
        <f t="shared" si="219"/>
        <v/>
      </c>
      <c r="EH148" s="13" t="str">
        <f t="shared" si="220"/>
        <v/>
      </c>
      <c r="EI148" s="13" t="str">
        <f t="shared" si="221"/>
        <v/>
      </c>
      <c r="EJ148" s="13" t="str">
        <f t="shared" si="222"/>
        <v/>
      </c>
      <c r="EK148" s="13"/>
      <c r="EL148" s="82" t="str">
        <f t="shared" si="224"/>
        <v>MakrillSill</v>
      </c>
    </row>
    <row r="149" spans="1:142" x14ac:dyDescent="0.25">
      <c r="A149" s="267" t="s">
        <v>631</v>
      </c>
      <c r="B149" s="267" t="s">
        <v>512</v>
      </c>
      <c r="C149" s="301" t="s">
        <v>161</v>
      </c>
      <c r="D149" s="211">
        <v>141</v>
      </c>
      <c r="E149" s="359">
        <f t="shared" si="223"/>
        <v>0</v>
      </c>
      <c r="F149" s="359">
        <f t="shared" si="228"/>
        <v>0</v>
      </c>
      <c r="G149" s="359">
        <f t="shared" si="229"/>
        <v>0</v>
      </c>
      <c r="H149" s="359">
        <f t="shared" si="230"/>
        <v>0</v>
      </c>
      <c r="I149" s="359">
        <f t="shared" si="231"/>
        <v>0</v>
      </c>
      <c r="J149" s="359">
        <f t="shared" si="232"/>
        <v>0</v>
      </c>
      <c r="K149" s="359">
        <f t="shared" si="233"/>
        <v>0</v>
      </c>
      <c r="L149" s="359">
        <f t="shared" si="234"/>
        <v>0</v>
      </c>
      <c r="M149" s="359">
        <f t="shared" si="235"/>
        <v>0</v>
      </c>
      <c r="N149" s="359">
        <f t="shared" si="236"/>
        <v>0</v>
      </c>
      <c r="O149" s="359">
        <f t="shared" si="237"/>
        <v>0</v>
      </c>
      <c r="P149" s="359">
        <f t="shared" si="238"/>
        <v>0</v>
      </c>
      <c r="Q149" s="359">
        <f t="shared" si="239"/>
        <v>0</v>
      </c>
      <c r="R149" s="359">
        <f t="shared" si="240"/>
        <v>0</v>
      </c>
      <c r="S149" s="359">
        <f t="shared" si="241"/>
        <v>0</v>
      </c>
      <c r="T149" s="359">
        <f t="shared" si="242"/>
        <v>0</v>
      </c>
      <c r="U149" s="359">
        <f t="shared" si="243"/>
        <v>0</v>
      </c>
      <c r="V149" s="359">
        <f t="shared" si="244"/>
        <v>0</v>
      </c>
      <c r="W149" s="359">
        <f t="shared" si="245"/>
        <v>0</v>
      </c>
      <c r="X149" s="359">
        <f t="shared" si="246"/>
        <v>0</v>
      </c>
      <c r="Y149" s="359">
        <f t="shared" si="247"/>
        <v>0</v>
      </c>
      <c r="Z149" s="359">
        <f t="shared" si="248"/>
        <v>0</v>
      </c>
      <c r="AA149" s="359">
        <f t="shared" si="249"/>
        <v>6.4850000000000003</v>
      </c>
      <c r="AB149" s="359">
        <f t="shared" si="250"/>
        <v>0</v>
      </c>
      <c r="AC149" s="359">
        <f t="shared" si="251"/>
        <v>0</v>
      </c>
      <c r="AD149" s="359">
        <f t="shared" si="252"/>
        <v>0</v>
      </c>
      <c r="AE149" s="359">
        <f t="shared" si="253"/>
        <v>0</v>
      </c>
      <c r="AF149" s="359">
        <f t="shared" si="254"/>
        <v>0</v>
      </c>
      <c r="AG149" s="359">
        <f t="shared" si="255"/>
        <v>0</v>
      </c>
      <c r="AH149" s="359">
        <f t="shared" si="256"/>
        <v>0</v>
      </c>
      <c r="AI149" s="359">
        <f t="shared" si="257"/>
        <v>0</v>
      </c>
      <c r="AJ149" s="359">
        <f t="shared" si="258"/>
        <v>0</v>
      </c>
      <c r="AK149" s="359">
        <f t="shared" si="259"/>
        <v>0</v>
      </c>
      <c r="AL149" s="359">
        <f t="shared" si="260"/>
        <v>0</v>
      </c>
      <c r="AM149" s="359">
        <f t="shared" si="261"/>
        <v>0</v>
      </c>
      <c r="AN149" s="359">
        <f t="shared" si="262"/>
        <v>0</v>
      </c>
      <c r="AO149" s="359">
        <f t="shared" si="263"/>
        <v>0</v>
      </c>
      <c r="AP149" s="359">
        <f t="shared" si="264"/>
        <v>0</v>
      </c>
      <c r="AQ149" s="359">
        <f t="shared" si="265"/>
        <v>0</v>
      </c>
      <c r="AR149" s="359">
        <f t="shared" si="266"/>
        <v>0</v>
      </c>
      <c r="AS149" s="359">
        <f t="shared" si="267"/>
        <v>0</v>
      </c>
      <c r="AT149" s="359">
        <f t="shared" si="225"/>
        <v>0</v>
      </c>
      <c r="AU149" s="359">
        <f t="shared" si="226"/>
        <v>0</v>
      </c>
      <c r="AV149" s="359">
        <f t="shared" si="227"/>
        <v>0</v>
      </c>
      <c r="AW149" s="76"/>
      <c r="AX149" s="211">
        <v>141</v>
      </c>
      <c r="AY149" s="260">
        <v>0</v>
      </c>
      <c r="AZ149" s="260">
        <v>0</v>
      </c>
      <c r="BA149" s="260">
        <v>0</v>
      </c>
      <c r="BB149" s="260">
        <v>0</v>
      </c>
      <c r="BC149" s="260">
        <v>0</v>
      </c>
      <c r="BD149" s="260">
        <v>0</v>
      </c>
      <c r="BE149" s="260">
        <v>0</v>
      </c>
      <c r="BF149" s="260">
        <v>0</v>
      </c>
      <c r="BG149" s="260">
        <v>0</v>
      </c>
      <c r="BH149" s="260">
        <v>0</v>
      </c>
      <c r="BI149" s="260">
        <v>0</v>
      </c>
      <c r="BJ149" s="260">
        <v>0</v>
      </c>
      <c r="BK149" s="260">
        <v>0</v>
      </c>
      <c r="BL149" s="260">
        <v>0</v>
      </c>
      <c r="BM149" s="260">
        <v>0</v>
      </c>
      <c r="BN149" s="260">
        <v>0</v>
      </c>
      <c r="BO149" s="260">
        <v>0</v>
      </c>
      <c r="BP149" s="260">
        <v>0</v>
      </c>
      <c r="BQ149" s="260">
        <v>0</v>
      </c>
      <c r="BR149" s="260">
        <v>0</v>
      </c>
      <c r="BS149" s="260">
        <v>0</v>
      </c>
      <c r="BT149" s="260">
        <v>0</v>
      </c>
      <c r="BU149" s="260">
        <v>6485</v>
      </c>
      <c r="BV149" s="260">
        <v>0</v>
      </c>
      <c r="BW149" s="260">
        <v>0</v>
      </c>
      <c r="BX149" s="260">
        <v>0</v>
      </c>
      <c r="BY149" s="260">
        <v>0</v>
      </c>
      <c r="BZ149" s="260">
        <v>0</v>
      </c>
      <c r="CA149" s="260">
        <v>0</v>
      </c>
      <c r="CB149" s="260">
        <v>0</v>
      </c>
      <c r="CC149" s="260">
        <v>0</v>
      </c>
      <c r="CD149" s="260">
        <v>0</v>
      </c>
      <c r="CE149" s="260">
        <v>0</v>
      </c>
      <c r="CF149" s="260">
        <v>0</v>
      </c>
      <c r="CG149" s="260">
        <v>0</v>
      </c>
      <c r="CH149" s="260">
        <v>0</v>
      </c>
      <c r="CI149" s="260">
        <v>0</v>
      </c>
      <c r="CJ149" s="260">
        <v>0</v>
      </c>
      <c r="CK149" s="260">
        <v>0</v>
      </c>
      <c r="CL149" s="260">
        <v>0</v>
      </c>
      <c r="CM149" s="260">
        <v>0</v>
      </c>
      <c r="CN149" s="42">
        <v>0</v>
      </c>
      <c r="CO149" s="42">
        <v>0</v>
      </c>
      <c r="CP149" s="42">
        <v>0</v>
      </c>
      <c r="CR149" s="13">
        <v>141</v>
      </c>
      <c r="CS149" s="13" t="str">
        <f t="shared" si="179"/>
        <v/>
      </c>
      <c r="CT149" s="13" t="str">
        <f t="shared" si="180"/>
        <v/>
      </c>
      <c r="CU149" s="13" t="str">
        <f t="shared" si="181"/>
        <v/>
      </c>
      <c r="CV149" s="13" t="str">
        <f t="shared" si="182"/>
        <v/>
      </c>
      <c r="CW149" s="13" t="str">
        <f t="shared" si="183"/>
        <v/>
      </c>
      <c r="CX149" s="13" t="str">
        <f t="shared" si="184"/>
        <v/>
      </c>
      <c r="CY149" s="13" t="str">
        <f t="shared" si="185"/>
        <v/>
      </c>
      <c r="CZ149" s="13" t="str">
        <f t="shared" si="186"/>
        <v/>
      </c>
      <c r="DA149" s="13" t="str">
        <f t="shared" si="187"/>
        <v/>
      </c>
      <c r="DB149" s="13" t="str">
        <f t="shared" si="188"/>
        <v/>
      </c>
      <c r="DC149" s="13" t="str">
        <f t="shared" si="189"/>
        <v/>
      </c>
      <c r="DD149" s="13" t="str">
        <f t="shared" si="190"/>
        <v/>
      </c>
      <c r="DE149" s="13" t="str">
        <f t="shared" si="191"/>
        <v/>
      </c>
      <c r="DF149" s="13" t="str">
        <f t="shared" si="192"/>
        <v/>
      </c>
      <c r="DG149" s="13" t="str">
        <f t="shared" si="193"/>
        <v/>
      </c>
      <c r="DH149" s="13" t="str">
        <f t="shared" si="194"/>
        <v/>
      </c>
      <c r="DI149" s="13" t="str">
        <f t="shared" si="195"/>
        <v/>
      </c>
      <c r="DJ149" s="13" t="str">
        <f t="shared" si="196"/>
        <v/>
      </c>
      <c r="DK149" s="13" t="str">
        <f t="shared" si="197"/>
        <v/>
      </c>
      <c r="DL149" s="13" t="str">
        <f t="shared" si="198"/>
        <v/>
      </c>
      <c r="DM149" s="13" t="str">
        <f t="shared" si="199"/>
        <v/>
      </c>
      <c r="DN149" s="13" t="str">
        <f t="shared" si="200"/>
        <v/>
      </c>
      <c r="DO149" s="13" t="str">
        <f t="shared" si="201"/>
        <v>Makrill</v>
      </c>
      <c r="DP149" s="13" t="str">
        <f t="shared" si="202"/>
        <v/>
      </c>
      <c r="DQ149" s="13" t="str">
        <f t="shared" si="203"/>
        <v/>
      </c>
      <c r="DR149" s="13" t="str">
        <f t="shared" si="204"/>
        <v/>
      </c>
      <c r="DS149" s="13" t="str">
        <f t="shared" si="205"/>
        <v/>
      </c>
      <c r="DT149" s="13" t="str">
        <f t="shared" si="206"/>
        <v/>
      </c>
      <c r="DU149" s="13" t="str">
        <f t="shared" si="207"/>
        <v/>
      </c>
      <c r="DV149" s="13" t="str">
        <f t="shared" si="208"/>
        <v/>
      </c>
      <c r="DW149" s="13" t="str">
        <f t="shared" si="209"/>
        <v/>
      </c>
      <c r="DX149" s="13" t="str">
        <f t="shared" si="210"/>
        <v/>
      </c>
      <c r="DY149" s="13" t="str">
        <f t="shared" si="211"/>
        <v/>
      </c>
      <c r="DZ149" s="13" t="str">
        <f t="shared" si="212"/>
        <v/>
      </c>
      <c r="EA149" s="13" t="str">
        <f t="shared" si="213"/>
        <v/>
      </c>
      <c r="EB149" s="13" t="str">
        <f t="shared" si="214"/>
        <v/>
      </c>
      <c r="EC149" s="13" t="str">
        <f t="shared" si="215"/>
        <v/>
      </c>
      <c r="ED149" s="13" t="str">
        <f t="shared" si="216"/>
        <v/>
      </c>
      <c r="EE149" s="13" t="str">
        <f t="shared" si="217"/>
        <v/>
      </c>
      <c r="EF149" s="13" t="str">
        <f t="shared" si="218"/>
        <v/>
      </c>
      <c r="EG149" s="13" t="str">
        <f t="shared" si="219"/>
        <v/>
      </c>
      <c r="EH149" s="13" t="str">
        <f t="shared" si="220"/>
        <v/>
      </c>
      <c r="EI149" s="13" t="str">
        <f t="shared" si="221"/>
        <v/>
      </c>
      <c r="EJ149" s="13" t="str">
        <f t="shared" si="222"/>
        <v/>
      </c>
      <c r="EK149" s="13"/>
      <c r="EL149" s="82" t="str">
        <f t="shared" si="224"/>
        <v>Makrill</v>
      </c>
    </row>
    <row r="150" spans="1:142" x14ac:dyDescent="0.25">
      <c r="A150" s="267" t="s">
        <v>631</v>
      </c>
      <c r="B150" s="267" t="s">
        <v>518</v>
      </c>
      <c r="C150" s="301" t="s">
        <v>161</v>
      </c>
      <c r="D150" s="211">
        <v>142</v>
      </c>
      <c r="E150" s="359">
        <f t="shared" si="223"/>
        <v>0</v>
      </c>
      <c r="F150" s="359">
        <f t="shared" si="228"/>
        <v>0</v>
      </c>
      <c r="G150" s="359">
        <f t="shared" si="229"/>
        <v>0</v>
      </c>
      <c r="H150" s="359">
        <f t="shared" si="230"/>
        <v>0</v>
      </c>
      <c r="I150" s="359">
        <f t="shared" si="231"/>
        <v>0</v>
      </c>
      <c r="J150" s="359">
        <f t="shared" si="232"/>
        <v>0</v>
      </c>
      <c r="K150" s="359">
        <f t="shared" si="233"/>
        <v>0</v>
      </c>
      <c r="L150" s="359">
        <f t="shared" si="234"/>
        <v>0</v>
      </c>
      <c r="M150" s="359">
        <f t="shared" si="235"/>
        <v>0</v>
      </c>
      <c r="N150" s="359">
        <f t="shared" si="236"/>
        <v>1.4E-2</v>
      </c>
      <c r="O150" s="359">
        <f t="shared" si="237"/>
        <v>0</v>
      </c>
      <c r="P150" s="359">
        <f t="shared" si="238"/>
        <v>0</v>
      </c>
      <c r="Q150" s="359">
        <f t="shared" si="239"/>
        <v>0</v>
      </c>
      <c r="R150" s="359">
        <f t="shared" si="240"/>
        <v>0</v>
      </c>
      <c r="S150" s="359">
        <f t="shared" si="241"/>
        <v>0</v>
      </c>
      <c r="T150" s="359">
        <f t="shared" si="242"/>
        <v>0</v>
      </c>
      <c r="U150" s="359">
        <f t="shared" si="243"/>
        <v>0</v>
      </c>
      <c r="V150" s="359">
        <f t="shared" si="244"/>
        <v>0</v>
      </c>
      <c r="W150" s="359">
        <f t="shared" si="245"/>
        <v>2.8000000000000001E-2</v>
      </c>
      <c r="X150" s="359">
        <f t="shared" si="246"/>
        <v>0</v>
      </c>
      <c r="Y150" s="359">
        <f t="shared" si="247"/>
        <v>0</v>
      </c>
      <c r="Z150" s="359">
        <f t="shared" si="248"/>
        <v>0.1</v>
      </c>
      <c r="AA150" s="359">
        <f t="shared" si="249"/>
        <v>4.18</v>
      </c>
      <c r="AB150" s="359">
        <f t="shared" si="250"/>
        <v>0</v>
      </c>
      <c r="AC150" s="359">
        <f t="shared" si="251"/>
        <v>0</v>
      </c>
      <c r="AD150" s="359">
        <f t="shared" si="252"/>
        <v>0</v>
      </c>
      <c r="AE150" s="359">
        <f t="shared" si="253"/>
        <v>0</v>
      </c>
      <c r="AF150" s="359">
        <f t="shared" si="254"/>
        <v>0</v>
      </c>
      <c r="AG150" s="359">
        <f t="shared" si="255"/>
        <v>0</v>
      </c>
      <c r="AH150" s="359">
        <f t="shared" si="256"/>
        <v>0</v>
      </c>
      <c r="AI150" s="359">
        <f t="shared" si="257"/>
        <v>0</v>
      </c>
      <c r="AJ150" s="359">
        <f t="shared" si="258"/>
        <v>0</v>
      </c>
      <c r="AK150" s="359">
        <f t="shared" si="259"/>
        <v>0</v>
      </c>
      <c r="AL150" s="359">
        <f t="shared" si="260"/>
        <v>0</v>
      </c>
      <c r="AM150" s="359">
        <f t="shared" si="261"/>
        <v>0</v>
      </c>
      <c r="AN150" s="359">
        <f t="shared" si="262"/>
        <v>0</v>
      </c>
      <c r="AO150" s="359">
        <f t="shared" si="263"/>
        <v>0</v>
      </c>
      <c r="AP150" s="359">
        <f t="shared" si="264"/>
        <v>0</v>
      </c>
      <c r="AQ150" s="359">
        <f t="shared" si="265"/>
        <v>0</v>
      </c>
      <c r="AR150" s="359">
        <f t="shared" si="266"/>
        <v>0.57699999999999996</v>
      </c>
      <c r="AS150" s="359">
        <f t="shared" si="267"/>
        <v>0</v>
      </c>
      <c r="AT150" s="359">
        <f t="shared" si="225"/>
        <v>0</v>
      </c>
      <c r="AU150" s="359">
        <f t="shared" si="226"/>
        <v>0</v>
      </c>
      <c r="AV150" s="359">
        <f t="shared" si="227"/>
        <v>0</v>
      </c>
      <c r="AW150" s="76"/>
      <c r="AX150" s="211">
        <v>142</v>
      </c>
      <c r="AY150" s="260">
        <v>0</v>
      </c>
      <c r="AZ150" s="260">
        <v>0</v>
      </c>
      <c r="BA150" s="260">
        <v>0</v>
      </c>
      <c r="BB150" s="260">
        <v>0</v>
      </c>
      <c r="BC150" s="260">
        <v>0</v>
      </c>
      <c r="BD150" s="260">
        <v>0</v>
      </c>
      <c r="BE150" s="260">
        <v>0</v>
      </c>
      <c r="BF150" s="260">
        <v>0</v>
      </c>
      <c r="BG150" s="260">
        <v>0</v>
      </c>
      <c r="BH150" s="260">
        <v>14</v>
      </c>
      <c r="BI150" s="260">
        <v>0</v>
      </c>
      <c r="BJ150" s="260">
        <v>0</v>
      </c>
      <c r="BK150" s="260">
        <v>0</v>
      </c>
      <c r="BL150" s="260">
        <v>0</v>
      </c>
      <c r="BM150" s="260">
        <v>0</v>
      </c>
      <c r="BN150" s="260">
        <v>0</v>
      </c>
      <c r="BO150" s="260">
        <v>0</v>
      </c>
      <c r="BP150" s="260">
        <v>0</v>
      </c>
      <c r="BQ150" s="260">
        <v>28</v>
      </c>
      <c r="BR150" s="260">
        <v>0</v>
      </c>
      <c r="BS150" s="260">
        <v>0</v>
      </c>
      <c r="BT150" s="260">
        <v>100</v>
      </c>
      <c r="BU150" s="260">
        <v>4180</v>
      </c>
      <c r="BV150" s="260">
        <v>0</v>
      </c>
      <c r="BW150" s="260">
        <v>0</v>
      </c>
      <c r="BX150" s="260">
        <v>0</v>
      </c>
      <c r="BY150" s="260">
        <v>0</v>
      </c>
      <c r="BZ150" s="260">
        <v>0</v>
      </c>
      <c r="CA150" s="260">
        <v>0</v>
      </c>
      <c r="CB150" s="260">
        <v>0</v>
      </c>
      <c r="CC150" s="260">
        <v>0</v>
      </c>
      <c r="CD150" s="260">
        <v>0</v>
      </c>
      <c r="CE150" s="260">
        <v>0</v>
      </c>
      <c r="CF150" s="260">
        <v>0</v>
      </c>
      <c r="CG150" s="260">
        <v>0</v>
      </c>
      <c r="CH150" s="260">
        <v>0</v>
      </c>
      <c r="CI150" s="260">
        <v>0</v>
      </c>
      <c r="CJ150" s="260">
        <v>0</v>
      </c>
      <c r="CK150" s="260">
        <v>0</v>
      </c>
      <c r="CL150" s="260">
        <v>577</v>
      </c>
      <c r="CM150" s="260">
        <v>0</v>
      </c>
      <c r="CN150" s="42">
        <v>0</v>
      </c>
      <c r="CO150" s="42">
        <v>0</v>
      </c>
      <c r="CP150" s="42">
        <v>0</v>
      </c>
      <c r="CR150" s="13">
        <v>142</v>
      </c>
      <c r="CS150" s="13" t="str">
        <f t="shared" si="179"/>
        <v/>
      </c>
      <c r="CT150" s="13" t="str">
        <f t="shared" si="180"/>
        <v/>
      </c>
      <c r="CU150" s="13" t="str">
        <f t="shared" si="181"/>
        <v/>
      </c>
      <c r="CV150" s="13" t="str">
        <f t="shared" si="182"/>
        <v/>
      </c>
      <c r="CW150" s="13" t="str">
        <f t="shared" si="183"/>
        <v/>
      </c>
      <c r="CX150" s="13" t="str">
        <f t="shared" si="184"/>
        <v/>
      </c>
      <c r="CY150" s="13" t="str">
        <f t="shared" si="185"/>
        <v/>
      </c>
      <c r="CZ150" s="13" t="str">
        <f t="shared" si="186"/>
        <v/>
      </c>
      <c r="DA150" s="13" t="str">
        <f t="shared" si="187"/>
        <v/>
      </c>
      <c r="DB150" s="13" t="str">
        <f t="shared" si="188"/>
        <v>Grasej</v>
      </c>
      <c r="DC150" s="13" t="str">
        <f t="shared" si="189"/>
        <v/>
      </c>
      <c r="DD150" s="13" t="str">
        <f t="shared" si="190"/>
        <v/>
      </c>
      <c r="DE150" s="13" t="str">
        <f t="shared" si="191"/>
        <v/>
      </c>
      <c r="DF150" s="13" t="str">
        <f t="shared" si="192"/>
        <v/>
      </c>
      <c r="DG150" s="13" t="str">
        <f t="shared" si="193"/>
        <v/>
      </c>
      <c r="DH150" s="13" t="str">
        <f t="shared" si="194"/>
        <v/>
      </c>
      <c r="DI150" s="13" t="str">
        <f t="shared" si="195"/>
        <v/>
      </c>
      <c r="DJ150" s="13" t="str">
        <f t="shared" si="196"/>
        <v/>
      </c>
      <c r="DK150" s="13" t="str">
        <f t="shared" si="197"/>
        <v>Langa</v>
      </c>
      <c r="DL150" s="13" t="str">
        <f t="shared" si="198"/>
        <v/>
      </c>
      <c r="DM150" s="13" t="str">
        <f t="shared" si="199"/>
        <v/>
      </c>
      <c r="DN150" s="13" t="str">
        <f t="shared" si="200"/>
        <v>Lyrtorsk</v>
      </c>
      <c r="DO150" s="13" t="str">
        <f t="shared" si="201"/>
        <v>Makrill</v>
      </c>
      <c r="DP150" s="13" t="str">
        <f t="shared" si="202"/>
        <v/>
      </c>
      <c r="DQ150" s="13" t="str">
        <f t="shared" si="203"/>
        <v/>
      </c>
      <c r="DR150" s="13" t="str">
        <f t="shared" si="204"/>
        <v/>
      </c>
      <c r="DS150" s="13" t="str">
        <f t="shared" si="205"/>
        <v/>
      </c>
      <c r="DT150" s="13" t="str">
        <f t="shared" si="206"/>
        <v/>
      </c>
      <c r="DU150" s="13" t="str">
        <f t="shared" si="207"/>
        <v/>
      </c>
      <c r="DV150" s="13" t="str">
        <f t="shared" si="208"/>
        <v/>
      </c>
      <c r="DW150" s="13" t="str">
        <f t="shared" si="209"/>
        <v/>
      </c>
      <c r="DX150" s="13" t="str">
        <f t="shared" si="210"/>
        <v/>
      </c>
      <c r="DY150" s="13" t="str">
        <f t="shared" si="211"/>
        <v/>
      </c>
      <c r="DZ150" s="13" t="str">
        <f t="shared" si="212"/>
        <v/>
      </c>
      <c r="EA150" s="13" t="str">
        <f t="shared" si="213"/>
        <v/>
      </c>
      <c r="EB150" s="13" t="str">
        <f t="shared" si="214"/>
        <v/>
      </c>
      <c r="EC150" s="13" t="str">
        <f t="shared" si="215"/>
        <v/>
      </c>
      <c r="ED150" s="13" t="str">
        <f t="shared" si="216"/>
        <v/>
      </c>
      <c r="EE150" s="13" t="str">
        <f t="shared" si="217"/>
        <v/>
      </c>
      <c r="EF150" s="13" t="str">
        <f t="shared" si="218"/>
        <v>Torsk</v>
      </c>
      <c r="EG150" s="13" t="str">
        <f t="shared" si="219"/>
        <v/>
      </c>
      <c r="EH150" s="13" t="str">
        <f t="shared" si="220"/>
        <v/>
      </c>
      <c r="EI150" s="13" t="str">
        <f t="shared" si="221"/>
        <v/>
      </c>
      <c r="EJ150" s="13" t="str">
        <f t="shared" si="222"/>
        <v/>
      </c>
      <c r="EK150" s="13"/>
      <c r="EL150" s="82" t="str">
        <f t="shared" si="224"/>
        <v>GrasejLangaLyrtorskMakrillTorsk</v>
      </c>
    </row>
    <row r="151" spans="1:142" x14ac:dyDescent="0.25">
      <c r="A151" s="267" t="s">
        <v>632</v>
      </c>
      <c r="B151" s="267" t="s">
        <v>499</v>
      </c>
      <c r="C151" s="301" t="s">
        <v>553</v>
      </c>
      <c r="D151" s="211">
        <v>143</v>
      </c>
      <c r="E151" s="359">
        <f t="shared" si="223"/>
        <v>0</v>
      </c>
      <c r="F151" s="359">
        <f t="shared" si="228"/>
        <v>0</v>
      </c>
      <c r="G151" s="359">
        <f t="shared" si="229"/>
        <v>0</v>
      </c>
      <c r="H151" s="359">
        <f t="shared" si="230"/>
        <v>0</v>
      </c>
      <c r="I151" s="359">
        <f t="shared" si="231"/>
        <v>0</v>
      </c>
      <c r="J151" s="359">
        <f t="shared" si="232"/>
        <v>0</v>
      </c>
      <c r="K151" s="359">
        <f t="shared" si="233"/>
        <v>0</v>
      </c>
      <c r="L151" s="359">
        <f t="shared" si="234"/>
        <v>0</v>
      </c>
      <c r="M151" s="359">
        <f t="shared" si="235"/>
        <v>0</v>
      </c>
      <c r="N151" s="359">
        <f t="shared" si="236"/>
        <v>0</v>
      </c>
      <c r="O151" s="359">
        <f t="shared" si="237"/>
        <v>0</v>
      </c>
      <c r="P151" s="359">
        <f t="shared" si="238"/>
        <v>0</v>
      </c>
      <c r="Q151" s="359">
        <f t="shared" si="239"/>
        <v>0</v>
      </c>
      <c r="R151" s="359">
        <f t="shared" si="240"/>
        <v>0</v>
      </c>
      <c r="S151" s="359">
        <f t="shared" si="241"/>
        <v>0</v>
      </c>
      <c r="T151" s="359">
        <f t="shared" si="242"/>
        <v>0</v>
      </c>
      <c r="U151" s="359">
        <f t="shared" si="243"/>
        <v>0</v>
      </c>
      <c r="V151" s="359">
        <f t="shared" si="244"/>
        <v>0</v>
      </c>
      <c r="W151" s="359">
        <f t="shared" si="245"/>
        <v>0</v>
      </c>
      <c r="X151" s="359">
        <f t="shared" si="246"/>
        <v>0</v>
      </c>
      <c r="Y151" s="359">
        <f t="shared" si="247"/>
        <v>0</v>
      </c>
      <c r="Z151" s="359">
        <f t="shared" si="248"/>
        <v>0</v>
      </c>
      <c r="AA151" s="359">
        <f t="shared" si="249"/>
        <v>0</v>
      </c>
      <c r="AB151" s="359">
        <f t="shared" si="250"/>
        <v>0</v>
      </c>
      <c r="AC151" s="359">
        <f t="shared" si="251"/>
        <v>0</v>
      </c>
      <c r="AD151" s="359">
        <f t="shared" si="252"/>
        <v>0</v>
      </c>
      <c r="AE151" s="359">
        <f t="shared" si="253"/>
        <v>0</v>
      </c>
      <c r="AF151" s="359">
        <f t="shared" si="254"/>
        <v>6.5000000000000002E-2</v>
      </c>
      <c r="AG151" s="359">
        <f t="shared" si="255"/>
        <v>0</v>
      </c>
      <c r="AH151" s="359">
        <f t="shared" si="256"/>
        <v>0</v>
      </c>
      <c r="AI151" s="359">
        <f t="shared" si="257"/>
        <v>0</v>
      </c>
      <c r="AJ151" s="359">
        <f t="shared" si="258"/>
        <v>0</v>
      </c>
      <c r="AK151" s="359">
        <f t="shared" si="259"/>
        <v>0</v>
      </c>
      <c r="AL151" s="359">
        <f t="shared" si="260"/>
        <v>0</v>
      </c>
      <c r="AM151" s="359">
        <f t="shared" si="261"/>
        <v>0</v>
      </c>
      <c r="AN151" s="359">
        <f t="shared" si="262"/>
        <v>0</v>
      </c>
      <c r="AO151" s="359">
        <f t="shared" si="263"/>
        <v>1.22</v>
      </c>
      <c r="AP151" s="359">
        <f t="shared" si="264"/>
        <v>0</v>
      </c>
      <c r="AQ151" s="359">
        <f t="shared" si="265"/>
        <v>0</v>
      </c>
      <c r="AR151" s="359">
        <f t="shared" si="266"/>
        <v>41.972999999999999</v>
      </c>
      <c r="AS151" s="359">
        <f t="shared" si="267"/>
        <v>0.30499999999999999</v>
      </c>
      <c r="AT151" s="359">
        <f t="shared" si="225"/>
        <v>0</v>
      </c>
      <c r="AU151" s="359">
        <f t="shared" si="226"/>
        <v>0</v>
      </c>
      <c r="AV151" s="359">
        <f t="shared" si="227"/>
        <v>0</v>
      </c>
      <c r="AW151" s="76"/>
      <c r="AX151" s="211">
        <v>143</v>
      </c>
      <c r="AY151" s="260">
        <v>0</v>
      </c>
      <c r="AZ151" s="260">
        <v>0</v>
      </c>
      <c r="BA151" s="260">
        <v>0</v>
      </c>
      <c r="BB151" s="260">
        <v>0</v>
      </c>
      <c r="BC151" s="260">
        <v>0</v>
      </c>
      <c r="BD151" s="260">
        <v>0</v>
      </c>
      <c r="BE151" s="260">
        <v>0</v>
      </c>
      <c r="BF151" s="260">
        <v>0</v>
      </c>
      <c r="BG151" s="260">
        <v>0</v>
      </c>
      <c r="BH151" s="260">
        <v>0</v>
      </c>
      <c r="BI151" s="260">
        <v>0</v>
      </c>
      <c r="BJ151" s="260">
        <v>0</v>
      </c>
      <c r="BK151" s="260">
        <v>0</v>
      </c>
      <c r="BL151" s="260">
        <v>0</v>
      </c>
      <c r="BM151" s="260">
        <v>0</v>
      </c>
      <c r="BN151" s="260">
        <v>0</v>
      </c>
      <c r="BO151" s="260">
        <v>0</v>
      </c>
      <c r="BP151" s="260">
        <v>0</v>
      </c>
      <c r="BQ151" s="260">
        <v>0</v>
      </c>
      <c r="BR151" s="260">
        <v>0</v>
      </c>
      <c r="BS151" s="260">
        <v>0</v>
      </c>
      <c r="BT151" s="260">
        <v>0</v>
      </c>
      <c r="BU151" s="260">
        <v>0</v>
      </c>
      <c r="BV151" s="260">
        <v>0</v>
      </c>
      <c r="BW151" s="260">
        <v>0</v>
      </c>
      <c r="BX151" s="260">
        <v>0</v>
      </c>
      <c r="BY151" s="260">
        <v>0</v>
      </c>
      <c r="BZ151" s="260">
        <v>65</v>
      </c>
      <c r="CA151" s="260">
        <v>0</v>
      </c>
      <c r="CB151" s="260">
        <v>0</v>
      </c>
      <c r="CC151" s="260">
        <v>0</v>
      </c>
      <c r="CD151" s="260">
        <v>0</v>
      </c>
      <c r="CE151" s="260">
        <v>0</v>
      </c>
      <c r="CF151" s="260">
        <v>0</v>
      </c>
      <c r="CG151" s="260">
        <v>0</v>
      </c>
      <c r="CH151" s="260">
        <v>0</v>
      </c>
      <c r="CI151" s="260">
        <v>1220</v>
      </c>
      <c r="CJ151" s="260">
        <v>0</v>
      </c>
      <c r="CK151" s="260">
        <v>0</v>
      </c>
      <c r="CL151" s="260">
        <v>41973</v>
      </c>
      <c r="CM151" s="260">
        <v>305</v>
      </c>
      <c r="CN151" s="42">
        <v>0</v>
      </c>
      <c r="CO151" s="42">
        <v>0</v>
      </c>
      <c r="CP151" s="42">
        <v>0</v>
      </c>
      <c r="CR151" s="13">
        <v>143</v>
      </c>
      <c r="CS151" s="13" t="str">
        <f t="shared" si="179"/>
        <v/>
      </c>
      <c r="CT151" s="13" t="str">
        <f t="shared" si="180"/>
        <v/>
      </c>
      <c r="CU151" s="13" t="str">
        <f t="shared" si="181"/>
        <v/>
      </c>
      <c r="CV151" s="13" t="str">
        <f t="shared" si="182"/>
        <v/>
      </c>
      <c r="CW151" s="13" t="str">
        <f t="shared" si="183"/>
        <v/>
      </c>
      <c r="CX151" s="13" t="str">
        <f t="shared" si="184"/>
        <v/>
      </c>
      <c r="CY151" s="13" t="str">
        <f t="shared" si="185"/>
        <v/>
      </c>
      <c r="CZ151" s="13" t="str">
        <f t="shared" si="186"/>
        <v/>
      </c>
      <c r="DA151" s="13" t="str">
        <f t="shared" si="187"/>
        <v/>
      </c>
      <c r="DB151" s="13" t="str">
        <f t="shared" si="188"/>
        <v/>
      </c>
      <c r="DC151" s="13" t="str">
        <f t="shared" si="189"/>
        <v/>
      </c>
      <c r="DD151" s="13" t="str">
        <f t="shared" si="190"/>
        <v/>
      </c>
      <c r="DE151" s="13" t="str">
        <f t="shared" si="191"/>
        <v/>
      </c>
      <c r="DF151" s="13" t="str">
        <f t="shared" si="192"/>
        <v/>
      </c>
      <c r="DG151" s="13" t="str">
        <f t="shared" si="193"/>
        <v/>
      </c>
      <c r="DH151" s="13" t="str">
        <f t="shared" si="194"/>
        <v/>
      </c>
      <c r="DI151" s="13" t="str">
        <f t="shared" si="195"/>
        <v/>
      </c>
      <c r="DJ151" s="13" t="str">
        <f t="shared" si="196"/>
        <v/>
      </c>
      <c r="DK151" s="13" t="str">
        <f t="shared" si="197"/>
        <v/>
      </c>
      <c r="DL151" s="13" t="str">
        <f t="shared" si="198"/>
        <v/>
      </c>
      <c r="DM151" s="13" t="str">
        <f t="shared" si="199"/>
        <v/>
      </c>
      <c r="DN151" s="13" t="str">
        <f t="shared" si="200"/>
        <v/>
      </c>
      <c r="DO151" s="13" t="str">
        <f t="shared" si="201"/>
        <v/>
      </c>
      <c r="DP151" s="13" t="str">
        <f t="shared" si="202"/>
        <v/>
      </c>
      <c r="DQ151" s="13" t="str">
        <f t="shared" si="203"/>
        <v/>
      </c>
      <c r="DR151" s="13" t="str">
        <f t="shared" si="204"/>
        <v/>
      </c>
      <c r="DS151" s="13" t="str">
        <f t="shared" si="205"/>
        <v/>
      </c>
      <c r="DT151" s="13" t="str">
        <f t="shared" si="206"/>
        <v>Rodspotta</v>
      </c>
      <c r="DU151" s="13" t="str">
        <f t="shared" si="207"/>
        <v/>
      </c>
      <c r="DV151" s="13" t="str">
        <f t="shared" si="208"/>
        <v/>
      </c>
      <c r="DW151" s="13" t="str">
        <f t="shared" si="209"/>
        <v/>
      </c>
      <c r="DX151" s="13" t="str">
        <f t="shared" si="210"/>
        <v/>
      </c>
      <c r="DY151" s="13" t="str">
        <f t="shared" si="211"/>
        <v/>
      </c>
      <c r="DZ151" s="13" t="str">
        <f t="shared" si="212"/>
        <v/>
      </c>
      <c r="EA151" s="13" t="str">
        <f t="shared" si="213"/>
        <v/>
      </c>
      <c r="EB151" s="13" t="str">
        <f t="shared" si="214"/>
        <v/>
      </c>
      <c r="EC151" s="13" t="str">
        <f t="shared" si="215"/>
        <v>Skrubbskadda</v>
      </c>
      <c r="ED151" s="13" t="str">
        <f t="shared" si="216"/>
        <v/>
      </c>
      <c r="EE151" s="13" t="str">
        <f t="shared" si="217"/>
        <v/>
      </c>
      <c r="EF151" s="13" t="str">
        <f t="shared" si="218"/>
        <v>Torsk</v>
      </c>
      <c r="EG151" s="13" t="str">
        <f t="shared" si="219"/>
        <v>Vitling</v>
      </c>
      <c r="EH151" s="13" t="str">
        <f t="shared" si="220"/>
        <v/>
      </c>
      <c r="EI151" s="13" t="str">
        <f t="shared" si="221"/>
        <v/>
      </c>
      <c r="EJ151" s="13" t="str">
        <f t="shared" si="222"/>
        <v/>
      </c>
      <c r="EK151" s="13"/>
      <c r="EL151" s="82" t="str">
        <f t="shared" si="224"/>
        <v>RodspottaSkrubbskaddaTorskVitling</v>
      </c>
    </row>
    <row r="152" spans="1:142" x14ac:dyDescent="0.25">
      <c r="A152" s="267" t="s">
        <v>632</v>
      </c>
      <c r="B152" s="267" t="s">
        <v>491</v>
      </c>
      <c r="C152" s="301" t="s">
        <v>165</v>
      </c>
      <c r="D152" s="211">
        <v>144</v>
      </c>
      <c r="E152" s="359">
        <f t="shared" si="223"/>
        <v>0</v>
      </c>
      <c r="F152" s="359">
        <f t="shared" si="228"/>
        <v>1E-3</v>
      </c>
      <c r="G152" s="359">
        <f t="shared" si="229"/>
        <v>0</v>
      </c>
      <c r="H152" s="359">
        <f t="shared" si="230"/>
        <v>1.0999999999999999E-2</v>
      </c>
      <c r="I152" s="359">
        <f t="shared" si="231"/>
        <v>0</v>
      </c>
      <c r="J152" s="359">
        <f t="shared" si="232"/>
        <v>0</v>
      </c>
      <c r="K152" s="359">
        <f t="shared" si="233"/>
        <v>5.8999999999999997E-2</v>
      </c>
      <c r="L152" s="359">
        <f t="shared" si="234"/>
        <v>0</v>
      </c>
      <c r="M152" s="359">
        <f t="shared" si="235"/>
        <v>0</v>
      </c>
      <c r="N152" s="359">
        <f t="shared" si="236"/>
        <v>0</v>
      </c>
      <c r="O152" s="359">
        <f t="shared" si="237"/>
        <v>0</v>
      </c>
      <c r="P152" s="359">
        <f t="shared" si="238"/>
        <v>6.0000000000000001E-3</v>
      </c>
      <c r="Q152" s="359">
        <f t="shared" si="239"/>
        <v>2.4940000000000002</v>
      </c>
      <c r="R152" s="359">
        <f t="shared" si="240"/>
        <v>0</v>
      </c>
      <c r="S152" s="359">
        <f t="shared" si="241"/>
        <v>3.0000000000000001E-3</v>
      </c>
      <c r="T152" s="359">
        <f t="shared" si="242"/>
        <v>2E-3</v>
      </c>
      <c r="U152" s="359">
        <f t="shared" si="243"/>
        <v>2E-3</v>
      </c>
      <c r="V152" s="359">
        <f t="shared" si="244"/>
        <v>0</v>
      </c>
      <c r="W152" s="359">
        <f t="shared" si="245"/>
        <v>5.0000000000000001E-3</v>
      </c>
      <c r="X152" s="359">
        <f t="shared" si="246"/>
        <v>0</v>
      </c>
      <c r="Y152" s="359">
        <f t="shared" si="247"/>
        <v>0</v>
      </c>
      <c r="Z152" s="359">
        <f t="shared" si="248"/>
        <v>8.0000000000000002E-3</v>
      </c>
      <c r="AA152" s="359">
        <f t="shared" si="249"/>
        <v>5.0000000000000001E-3</v>
      </c>
      <c r="AB152" s="359">
        <f t="shared" si="250"/>
        <v>0</v>
      </c>
      <c r="AC152" s="359">
        <f t="shared" si="251"/>
        <v>0</v>
      </c>
      <c r="AD152" s="359">
        <f t="shared" si="252"/>
        <v>2.4E-2</v>
      </c>
      <c r="AE152" s="359">
        <f t="shared" si="253"/>
        <v>0</v>
      </c>
      <c r="AF152" s="359">
        <f t="shared" si="254"/>
        <v>0.35599999999999998</v>
      </c>
      <c r="AG152" s="359">
        <f t="shared" si="255"/>
        <v>4.0000000000000001E-3</v>
      </c>
      <c r="AH152" s="359">
        <f t="shared" si="256"/>
        <v>1.4999999999999999E-2</v>
      </c>
      <c r="AI152" s="359">
        <f t="shared" si="257"/>
        <v>0</v>
      </c>
      <c r="AJ152" s="359">
        <f t="shared" si="258"/>
        <v>0</v>
      </c>
      <c r="AK152" s="359">
        <f t="shared" si="259"/>
        <v>0</v>
      </c>
      <c r="AL152" s="359">
        <f t="shared" si="260"/>
        <v>0</v>
      </c>
      <c r="AM152" s="359">
        <f t="shared" si="261"/>
        <v>0</v>
      </c>
      <c r="AN152" s="359">
        <f t="shared" si="262"/>
        <v>0</v>
      </c>
      <c r="AO152" s="359">
        <f t="shared" si="263"/>
        <v>0</v>
      </c>
      <c r="AP152" s="359">
        <f t="shared" si="264"/>
        <v>6.9000000000000006E-2</v>
      </c>
      <c r="AQ152" s="359">
        <f t="shared" si="265"/>
        <v>0</v>
      </c>
      <c r="AR152" s="359">
        <f t="shared" si="266"/>
        <v>1.133</v>
      </c>
      <c r="AS152" s="359">
        <f t="shared" si="267"/>
        <v>6.0000000000000001E-3</v>
      </c>
      <c r="AT152" s="359">
        <f t="shared" si="225"/>
        <v>0</v>
      </c>
      <c r="AU152" s="359">
        <f t="shared" si="226"/>
        <v>1.4E-2</v>
      </c>
      <c r="AV152" s="359">
        <f t="shared" si="227"/>
        <v>0</v>
      </c>
      <c r="AW152" s="76"/>
      <c r="AX152" s="211">
        <v>144</v>
      </c>
      <c r="AY152" s="260">
        <v>0</v>
      </c>
      <c r="AZ152" s="260">
        <v>1</v>
      </c>
      <c r="BA152" s="260">
        <v>0</v>
      </c>
      <c r="BB152" s="260">
        <v>11</v>
      </c>
      <c r="BC152" s="260">
        <v>0</v>
      </c>
      <c r="BD152" s="260">
        <v>0</v>
      </c>
      <c r="BE152" s="260">
        <v>59</v>
      </c>
      <c r="BF152" s="260">
        <v>0</v>
      </c>
      <c r="BG152" s="260">
        <v>0</v>
      </c>
      <c r="BH152" s="260">
        <v>0</v>
      </c>
      <c r="BI152" s="260">
        <v>0</v>
      </c>
      <c r="BJ152" s="260">
        <v>6</v>
      </c>
      <c r="BK152" s="260">
        <v>2494</v>
      </c>
      <c r="BL152" s="260">
        <v>0</v>
      </c>
      <c r="BM152" s="260">
        <v>3</v>
      </c>
      <c r="BN152" s="260">
        <v>2</v>
      </c>
      <c r="BO152" s="260">
        <v>2</v>
      </c>
      <c r="BP152" s="260">
        <v>0</v>
      </c>
      <c r="BQ152" s="260">
        <v>5</v>
      </c>
      <c r="BR152" s="260">
        <v>0</v>
      </c>
      <c r="BS152" s="260">
        <v>0</v>
      </c>
      <c r="BT152" s="260">
        <v>8</v>
      </c>
      <c r="BU152" s="260">
        <v>5</v>
      </c>
      <c r="BV152" s="260">
        <v>0</v>
      </c>
      <c r="BW152" s="260">
        <v>0</v>
      </c>
      <c r="BX152" s="260">
        <v>24</v>
      </c>
      <c r="BY152" s="260">
        <v>0</v>
      </c>
      <c r="BZ152" s="260">
        <v>356</v>
      </c>
      <c r="CA152" s="260">
        <v>4</v>
      </c>
      <c r="CB152" s="260">
        <v>15</v>
      </c>
      <c r="CC152" s="260">
        <v>0</v>
      </c>
      <c r="CD152" s="260">
        <v>0</v>
      </c>
      <c r="CE152" s="260">
        <v>0</v>
      </c>
      <c r="CF152" s="260">
        <v>0</v>
      </c>
      <c r="CG152" s="260">
        <v>0</v>
      </c>
      <c r="CH152" s="260">
        <v>0</v>
      </c>
      <c r="CI152" s="260">
        <v>0</v>
      </c>
      <c r="CJ152" s="260">
        <v>69</v>
      </c>
      <c r="CK152" s="260">
        <v>0</v>
      </c>
      <c r="CL152" s="260">
        <v>1133</v>
      </c>
      <c r="CM152" s="260">
        <v>6</v>
      </c>
      <c r="CN152" s="42">
        <v>0</v>
      </c>
      <c r="CO152" s="42">
        <v>14</v>
      </c>
      <c r="CP152" s="42">
        <v>0</v>
      </c>
      <c r="CR152" s="13">
        <v>144</v>
      </c>
      <c r="CS152" s="13" t="str">
        <f t="shared" si="179"/>
        <v/>
      </c>
      <c r="CT152" s="13" t="str">
        <f t="shared" si="180"/>
        <v>Al</v>
      </c>
      <c r="CU152" s="13" t="str">
        <f t="shared" si="181"/>
        <v/>
      </c>
      <c r="CV152" s="13" t="str">
        <f t="shared" si="182"/>
        <v>Bergtunga</v>
      </c>
      <c r="CW152" s="13" t="str">
        <f t="shared" si="183"/>
        <v/>
      </c>
      <c r="CX152" s="13" t="str">
        <f t="shared" si="184"/>
        <v/>
      </c>
      <c r="CY152" s="13" t="str">
        <f t="shared" si="185"/>
        <v>Fjarsing</v>
      </c>
      <c r="CZ152" s="13" t="str">
        <f t="shared" si="186"/>
        <v/>
      </c>
      <c r="DA152" s="13" t="str">
        <f t="shared" si="187"/>
        <v/>
      </c>
      <c r="DB152" s="13" t="str">
        <f t="shared" si="188"/>
        <v/>
      </c>
      <c r="DC152" s="13" t="str">
        <f t="shared" si="189"/>
        <v/>
      </c>
      <c r="DD152" s="13" t="str">
        <f t="shared" si="190"/>
        <v>Havskatter</v>
      </c>
      <c r="DE152" s="13" t="str">
        <f t="shared" si="191"/>
        <v>Havskrafta</v>
      </c>
      <c r="DF152" s="13" t="str">
        <f t="shared" si="192"/>
        <v/>
      </c>
      <c r="DG152" s="13" t="str">
        <f t="shared" si="193"/>
        <v>Kolja</v>
      </c>
      <c r="DH152" s="13" t="str">
        <f t="shared" si="194"/>
        <v>Krabbtaska</v>
      </c>
      <c r="DI152" s="13" t="str">
        <f t="shared" si="195"/>
        <v>Kummel</v>
      </c>
      <c r="DJ152" s="13" t="str">
        <f t="shared" si="196"/>
        <v/>
      </c>
      <c r="DK152" s="13" t="str">
        <f t="shared" si="197"/>
        <v>Langa</v>
      </c>
      <c r="DL152" s="13" t="str">
        <f t="shared" si="198"/>
        <v/>
      </c>
      <c r="DM152" s="13" t="str">
        <f t="shared" si="199"/>
        <v/>
      </c>
      <c r="DN152" s="13" t="str">
        <f t="shared" si="200"/>
        <v>Lyrtorsk</v>
      </c>
      <c r="DO152" s="13" t="str">
        <f t="shared" si="201"/>
        <v>Makrill</v>
      </c>
      <c r="DP152" s="13" t="str">
        <f t="shared" si="202"/>
        <v/>
      </c>
      <c r="DQ152" s="13" t="str">
        <f t="shared" si="203"/>
        <v/>
      </c>
      <c r="DR152" s="13" t="str">
        <f t="shared" si="204"/>
        <v>Piggvar</v>
      </c>
      <c r="DS152" s="13" t="str">
        <f t="shared" si="205"/>
        <v/>
      </c>
      <c r="DT152" s="13" t="str">
        <f t="shared" si="206"/>
        <v>Rodspotta</v>
      </c>
      <c r="DU152" s="13" t="str">
        <f t="shared" si="207"/>
        <v>Rodtunga</v>
      </c>
      <c r="DV152" s="13" t="str">
        <f t="shared" si="208"/>
        <v>Sandskadda</v>
      </c>
      <c r="DW152" s="13" t="str">
        <f t="shared" si="209"/>
        <v/>
      </c>
      <c r="DX152" s="13" t="str">
        <f t="shared" si="210"/>
        <v/>
      </c>
      <c r="DY152" s="13" t="str">
        <f t="shared" si="211"/>
        <v/>
      </c>
      <c r="DZ152" s="13" t="str">
        <f t="shared" si="212"/>
        <v/>
      </c>
      <c r="EA152" s="13" t="str">
        <f t="shared" si="213"/>
        <v/>
      </c>
      <c r="EB152" s="13" t="str">
        <f t="shared" si="214"/>
        <v/>
      </c>
      <c r="EC152" s="13" t="str">
        <f t="shared" si="215"/>
        <v/>
      </c>
      <c r="ED152" s="13" t="str">
        <f t="shared" si="216"/>
        <v>Slatvar</v>
      </c>
      <c r="EE152" s="13" t="str">
        <f t="shared" si="217"/>
        <v/>
      </c>
      <c r="EF152" s="13" t="str">
        <f t="shared" si="218"/>
        <v>Torsk</v>
      </c>
      <c r="EG152" s="13" t="str">
        <f t="shared" si="219"/>
        <v>Vitling</v>
      </c>
      <c r="EH152" s="13" t="str">
        <f t="shared" si="220"/>
        <v/>
      </c>
      <c r="EI152" s="13" t="str">
        <f t="shared" si="221"/>
        <v>aktaTunga</v>
      </c>
      <c r="EJ152" s="13" t="str">
        <f t="shared" si="222"/>
        <v/>
      </c>
      <c r="EK152" s="13"/>
      <c r="EL152" s="82" t="str">
        <f t="shared" si="224"/>
        <v>AlBergtungaFjarsingHavskatterHavskraftaKoljaKrabbtaskaKummelLangaLyrtorskMakrillPiggvarRodspottaRodtungaSandskaddaSlatvarTorskVitlingaktaTunga</v>
      </c>
    </row>
    <row r="153" spans="1:142" x14ac:dyDescent="0.25">
      <c r="A153" s="267" t="s">
        <v>632</v>
      </c>
      <c r="B153" s="267" t="s">
        <v>491</v>
      </c>
      <c r="C153" s="301" t="s">
        <v>161</v>
      </c>
      <c r="D153" s="211">
        <v>145</v>
      </c>
      <c r="E153" s="359">
        <f t="shared" si="223"/>
        <v>0</v>
      </c>
      <c r="F153" s="359">
        <f t="shared" si="228"/>
        <v>0</v>
      </c>
      <c r="G153" s="359">
        <f t="shared" si="229"/>
        <v>0</v>
      </c>
      <c r="H153" s="359">
        <f t="shared" si="230"/>
        <v>6.0000000000000001E-3</v>
      </c>
      <c r="I153" s="359">
        <f t="shared" si="231"/>
        <v>0</v>
      </c>
      <c r="J153" s="359">
        <f t="shared" si="232"/>
        <v>0</v>
      </c>
      <c r="K153" s="359">
        <f t="shared" si="233"/>
        <v>0</v>
      </c>
      <c r="L153" s="359">
        <f t="shared" si="234"/>
        <v>0</v>
      </c>
      <c r="M153" s="359">
        <f t="shared" si="235"/>
        <v>0</v>
      </c>
      <c r="N153" s="359">
        <f t="shared" si="236"/>
        <v>0.05</v>
      </c>
      <c r="O153" s="359">
        <f t="shared" si="237"/>
        <v>0</v>
      </c>
      <c r="P153" s="359">
        <f t="shared" si="238"/>
        <v>0</v>
      </c>
      <c r="Q153" s="359">
        <f t="shared" si="239"/>
        <v>4.0880000000000001</v>
      </c>
      <c r="R153" s="359">
        <f t="shared" si="240"/>
        <v>0</v>
      </c>
      <c r="S153" s="359">
        <f t="shared" si="241"/>
        <v>0.78200000000000003</v>
      </c>
      <c r="T153" s="359">
        <f t="shared" si="242"/>
        <v>0</v>
      </c>
      <c r="U153" s="359">
        <f t="shared" si="243"/>
        <v>0.108</v>
      </c>
      <c r="V153" s="359">
        <f t="shared" si="244"/>
        <v>0</v>
      </c>
      <c r="W153" s="359">
        <f t="shared" si="245"/>
        <v>6.4000000000000001E-2</v>
      </c>
      <c r="X153" s="359">
        <f t="shared" si="246"/>
        <v>0</v>
      </c>
      <c r="Y153" s="359">
        <f t="shared" si="247"/>
        <v>0</v>
      </c>
      <c r="Z153" s="359">
        <f t="shared" si="248"/>
        <v>0.01</v>
      </c>
      <c r="AA153" s="359">
        <f t="shared" si="249"/>
        <v>0</v>
      </c>
      <c r="AB153" s="359">
        <f t="shared" si="250"/>
        <v>0.14449999999999999</v>
      </c>
      <c r="AC153" s="359">
        <f t="shared" si="251"/>
        <v>0.7</v>
      </c>
      <c r="AD153" s="359">
        <f t="shared" si="252"/>
        <v>3.0000000000000001E-3</v>
      </c>
      <c r="AE153" s="359">
        <f t="shared" si="253"/>
        <v>0</v>
      </c>
      <c r="AF153" s="359">
        <f t="shared" si="254"/>
        <v>0.24199999999999999</v>
      </c>
      <c r="AG153" s="359">
        <f t="shared" si="255"/>
        <v>0.873</v>
      </c>
      <c r="AH153" s="359">
        <f t="shared" si="256"/>
        <v>0</v>
      </c>
      <c r="AI153" s="359">
        <f t="shared" si="257"/>
        <v>0</v>
      </c>
      <c r="AJ153" s="359">
        <f t="shared" si="258"/>
        <v>0</v>
      </c>
      <c r="AK153" s="359">
        <f t="shared" si="259"/>
        <v>0</v>
      </c>
      <c r="AL153" s="359">
        <f t="shared" si="260"/>
        <v>0</v>
      </c>
      <c r="AM153" s="359">
        <f t="shared" si="261"/>
        <v>0</v>
      </c>
      <c r="AN153" s="359">
        <f t="shared" si="262"/>
        <v>0</v>
      </c>
      <c r="AO153" s="359">
        <f t="shared" si="263"/>
        <v>0</v>
      </c>
      <c r="AP153" s="359">
        <f t="shared" si="264"/>
        <v>2.7E-2</v>
      </c>
      <c r="AQ153" s="359">
        <f t="shared" si="265"/>
        <v>0</v>
      </c>
      <c r="AR153" s="359">
        <f t="shared" si="266"/>
        <v>0.94399999999999995</v>
      </c>
      <c r="AS153" s="359">
        <f t="shared" si="267"/>
        <v>0.13500000000000001</v>
      </c>
      <c r="AT153" s="359">
        <f t="shared" si="225"/>
        <v>0</v>
      </c>
      <c r="AU153" s="359">
        <f t="shared" si="226"/>
        <v>0</v>
      </c>
      <c r="AV153" s="359">
        <f t="shared" si="227"/>
        <v>0</v>
      </c>
      <c r="AW153" s="76"/>
      <c r="AX153" s="211">
        <v>145</v>
      </c>
      <c r="AY153" s="260">
        <v>0</v>
      </c>
      <c r="AZ153" s="260">
        <v>0</v>
      </c>
      <c r="BA153" s="260">
        <v>0</v>
      </c>
      <c r="BB153" s="260">
        <v>6</v>
      </c>
      <c r="BC153" s="260">
        <v>0</v>
      </c>
      <c r="BD153" s="260">
        <v>0</v>
      </c>
      <c r="BE153" s="260">
        <v>0</v>
      </c>
      <c r="BF153" s="260">
        <v>0</v>
      </c>
      <c r="BG153" s="260">
        <v>0</v>
      </c>
      <c r="BH153" s="260">
        <v>50</v>
      </c>
      <c r="BI153" s="260">
        <v>0</v>
      </c>
      <c r="BJ153" s="260">
        <v>0</v>
      </c>
      <c r="BK153" s="260">
        <v>4088</v>
      </c>
      <c r="BL153" s="260">
        <v>0</v>
      </c>
      <c r="BM153" s="260">
        <v>782</v>
      </c>
      <c r="BN153" s="260">
        <v>0</v>
      </c>
      <c r="BO153" s="260">
        <v>108</v>
      </c>
      <c r="BP153" s="260">
        <v>0</v>
      </c>
      <c r="BQ153" s="260">
        <v>64</v>
      </c>
      <c r="BR153" s="260">
        <v>0</v>
      </c>
      <c r="BS153" s="260">
        <v>0</v>
      </c>
      <c r="BT153" s="260">
        <v>10</v>
      </c>
      <c r="BU153" s="260">
        <v>0</v>
      </c>
      <c r="BV153" s="260">
        <v>144.5</v>
      </c>
      <c r="BW153" s="260">
        <v>700</v>
      </c>
      <c r="BX153" s="260">
        <v>3</v>
      </c>
      <c r="BY153" s="260">
        <v>0</v>
      </c>
      <c r="BZ153" s="260">
        <v>242</v>
      </c>
      <c r="CA153" s="260">
        <v>873</v>
      </c>
      <c r="CB153" s="260">
        <v>0</v>
      </c>
      <c r="CC153" s="260">
        <v>0</v>
      </c>
      <c r="CD153" s="260">
        <v>0</v>
      </c>
      <c r="CE153" s="260">
        <v>0</v>
      </c>
      <c r="CF153" s="260">
        <v>0</v>
      </c>
      <c r="CG153" s="260">
        <v>0</v>
      </c>
      <c r="CH153" s="260">
        <v>0</v>
      </c>
      <c r="CI153" s="260">
        <v>0</v>
      </c>
      <c r="CJ153" s="260">
        <v>27</v>
      </c>
      <c r="CK153" s="260">
        <v>0</v>
      </c>
      <c r="CL153" s="260">
        <v>944</v>
      </c>
      <c r="CM153" s="260">
        <v>135</v>
      </c>
      <c r="CN153" s="42">
        <v>0</v>
      </c>
      <c r="CO153" s="42">
        <v>0</v>
      </c>
      <c r="CP153" s="42">
        <v>0</v>
      </c>
      <c r="CR153" s="13">
        <v>145</v>
      </c>
      <c r="CS153" s="13" t="str">
        <f t="shared" si="179"/>
        <v/>
      </c>
      <c r="CT153" s="13" t="str">
        <f t="shared" si="180"/>
        <v/>
      </c>
      <c r="CU153" s="13" t="str">
        <f t="shared" si="181"/>
        <v/>
      </c>
      <c r="CV153" s="13" t="str">
        <f t="shared" si="182"/>
        <v>Bergtunga</v>
      </c>
      <c r="CW153" s="13" t="str">
        <f t="shared" si="183"/>
        <v/>
      </c>
      <c r="CX153" s="13" t="str">
        <f t="shared" si="184"/>
        <v/>
      </c>
      <c r="CY153" s="13" t="str">
        <f t="shared" si="185"/>
        <v/>
      </c>
      <c r="CZ153" s="13" t="str">
        <f t="shared" si="186"/>
        <v/>
      </c>
      <c r="DA153" s="13" t="str">
        <f t="shared" si="187"/>
        <v/>
      </c>
      <c r="DB153" s="13" t="str">
        <f t="shared" si="188"/>
        <v>Grasej</v>
      </c>
      <c r="DC153" s="13" t="str">
        <f t="shared" si="189"/>
        <v/>
      </c>
      <c r="DD153" s="13" t="str">
        <f t="shared" si="190"/>
        <v/>
      </c>
      <c r="DE153" s="13" t="str">
        <f t="shared" si="191"/>
        <v>Havskrafta</v>
      </c>
      <c r="DF153" s="13" t="str">
        <f t="shared" si="192"/>
        <v/>
      </c>
      <c r="DG153" s="13" t="str">
        <f t="shared" si="193"/>
        <v>Kolja</v>
      </c>
      <c r="DH153" s="13" t="str">
        <f t="shared" si="194"/>
        <v/>
      </c>
      <c r="DI153" s="13" t="str">
        <f t="shared" si="195"/>
        <v>Kummel</v>
      </c>
      <c r="DJ153" s="13" t="str">
        <f t="shared" si="196"/>
        <v/>
      </c>
      <c r="DK153" s="13" t="str">
        <f t="shared" si="197"/>
        <v>Langa</v>
      </c>
      <c r="DL153" s="13" t="str">
        <f t="shared" si="198"/>
        <v/>
      </c>
      <c r="DM153" s="13" t="str">
        <f t="shared" si="199"/>
        <v/>
      </c>
      <c r="DN153" s="13" t="str">
        <f t="shared" si="200"/>
        <v>Lyrtorsk</v>
      </c>
      <c r="DO153" s="13" t="str">
        <f t="shared" si="201"/>
        <v/>
      </c>
      <c r="DP153" s="13" t="str">
        <f t="shared" si="202"/>
        <v>Marulk</v>
      </c>
      <c r="DQ153" s="13" t="str">
        <f t="shared" si="203"/>
        <v>Nordhavsraka</v>
      </c>
      <c r="DR153" s="13" t="str">
        <f t="shared" si="204"/>
        <v>Piggvar</v>
      </c>
      <c r="DS153" s="13" t="str">
        <f t="shared" si="205"/>
        <v/>
      </c>
      <c r="DT153" s="13" t="str">
        <f t="shared" si="206"/>
        <v>Rodspotta</v>
      </c>
      <c r="DU153" s="13" t="str">
        <f t="shared" si="207"/>
        <v>Rodtunga</v>
      </c>
      <c r="DV153" s="13" t="str">
        <f t="shared" si="208"/>
        <v/>
      </c>
      <c r="DW153" s="13" t="str">
        <f t="shared" si="209"/>
        <v/>
      </c>
      <c r="DX153" s="13" t="str">
        <f t="shared" si="210"/>
        <v/>
      </c>
      <c r="DY153" s="13" t="str">
        <f t="shared" si="211"/>
        <v/>
      </c>
      <c r="DZ153" s="13" t="str">
        <f t="shared" si="212"/>
        <v/>
      </c>
      <c r="EA153" s="13" t="str">
        <f t="shared" si="213"/>
        <v/>
      </c>
      <c r="EB153" s="13" t="str">
        <f t="shared" si="214"/>
        <v/>
      </c>
      <c r="EC153" s="13" t="str">
        <f t="shared" si="215"/>
        <v/>
      </c>
      <c r="ED153" s="13" t="str">
        <f t="shared" si="216"/>
        <v>Slatvar</v>
      </c>
      <c r="EE153" s="13" t="str">
        <f t="shared" si="217"/>
        <v/>
      </c>
      <c r="EF153" s="13" t="str">
        <f t="shared" si="218"/>
        <v>Torsk</v>
      </c>
      <c r="EG153" s="13" t="str">
        <f t="shared" si="219"/>
        <v>Vitling</v>
      </c>
      <c r="EH153" s="13" t="str">
        <f t="shared" si="220"/>
        <v/>
      </c>
      <c r="EI153" s="13" t="str">
        <f t="shared" si="221"/>
        <v/>
      </c>
      <c r="EJ153" s="13" t="str">
        <f t="shared" si="222"/>
        <v/>
      </c>
      <c r="EK153" s="13"/>
      <c r="EL153" s="82" t="str">
        <f t="shared" si="224"/>
        <v>BergtungaGrasejHavskraftaKoljaKummelLangaLyrtorskMarulkNordhavsrakaPiggvarRodspottaRodtungaSlatvarTorskVitling</v>
      </c>
    </row>
    <row r="154" spans="1:142" x14ac:dyDescent="0.25">
      <c r="A154" s="267" t="s">
        <v>632</v>
      </c>
      <c r="B154" s="267" t="s">
        <v>493</v>
      </c>
      <c r="C154" s="301" t="s">
        <v>161</v>
      </c>
      <c r="D154" s="211">
        <v>146</v>
      </c>
      <c r="E154" s="359">
        <f t="shared" si="223"/>
        <v>0</v>
      </c>
      <c r="F154" s="359">
        <f t="shared" si="228"/>
        <v>0</v>
      </c>
      <c r="G154" s="359">
        <f t="shared" si="229"/>
        <v>0</v>
      </c>
      <c r="H154" s="359">
        <f t="shared" si="230"/>
        <v>0</v>
      </c>
      <c r="I154" s="359">
        <f t="shared" si="231"/>
        <v>0</v>
      </c>
      <c r="J154" s="359">
        <f t="shared" si="232"/>
        <v>0</v>
      </c>
      <c r="K154" s="359">
        <f t="shared" si="233"/>
        <v>0</v>
      </c>
      <c r="L154" s="359">
        <f t="shared" si="234"/>
        <v>0</v>
      </c>
      <c r="M154" s="359">
        <f t="shared" si="235"/>
        <v>0</v>
      </c>
      <c r="N154" s="359">
        <f t="shared" si="236"/>
        <v>0</v>
      </c>
      <c r="O154" s="359">
        <f t="shared" si="237"/>
        <v>0</v>
      </c>
      <c r="P154" s="359">
        <f t="shared" si="238"/>
        <v>0</v>
      </c>
      <c r="Q154" s="359">
        <f t="shared" si="239"/>
        <v>23.053000000000001</v>
      </c>
      <c r="R154" s="359">
        <f t="shared" si="240"/>
        <v>0</v>
      </c>
      <c r="S154" s="359">
        <f t="shared" si="241"/>
        <v>0</v>
      </c>
      <c r="T154" s="359">
        <f t="shared" si="242"/>
        <v>0</v>
      </c>
      <c r="U154" s="359">
        <f t="shared" si="243"/>
        <v>0</v>
      </c>
      <c r="V154" s="359">
        <f t="shared" si="244"/>
        <v>0</v>
      </c>
      <c r="W154" s="359">
        <f t="shared" si="245"/>
        <v>0</v>
      </c>
      <c r="X154" s="359">
        <f t="shared" si="246"/>
        <v>0</v>
      </c>
      <c r="Y154" s="359">
        <f t="shared" si="247"/>
        <v>0</v>
      </c>
      <c r="Z154" s="359">
        <f t="shared" si="248"/>
        <v>0</v>
      </c>
      <c r="AA154" s="359">
        <f t="shared" si="249"/>
        <v>0</v>
      </c>
      <c r="AB154" s="359">
        <f t="shared" si="250"/>
        <v>0</v>
      </c>
      <c r="AC154" s="359">
        <f t="shared" si="251"/>
        <v>0.36099999999999999</v>
      </c>
      <c r="AD154" s="359">
        <f t="shared" si="252"/>
        <v>2E-3</v>
      </c>
      <c r="AE154" s="359">
        <f t="shared" si="253"/>
        <v>0</v>
      </c>
      <c r="AF154" s="359">
        <f t="shared" si="254"/>
        <v>0</v>
      </c>
      <c r="AG154" s="359">
        <f t="shared" si="255"/>
        <v>0</v>
      </c>
      <c r="AH154" s="359">
        <f t="shared" si="256"/>
        <v>0</v>
      </c>
      <c r="AI154" s="359">
        <f t="shared" si="257"/>
        <v>0</v>
      </c>
      <c r="AJ154" s="359">
        <f t="shared" si="258"/>
        <v>0</v>
      </c>
      <c r="AK154" s="359">
        <f t="shared" si="259"/>
        <v>0</v>
      </c>
      <c r="AL154" s="359">
        <f t="shared" si="260"/>
        <v>0</v>
      </c>
      <c r="AM154" s="359">
        <f t="shared" si="261"/>
        <v>0</v>
      </c>
      <c r="AN154" s="359">
        <f t="shared" si="262"/>
        <v>0</v>
      </c>
      <c r="AO154" s="359">
        <f t="shared" si="263"/>
        <v>0</v>
      </c>
      <c r="AP154" s="359">
        <f t="shared" si="264"/>
        <v>7.4999999999999997E-2</v>
      </c>
      <c r="AQ154" s="359">
        <f t="shared" si="265"/>
        <v>0</v>
      </c>
      <c r="AR154" s="359">
        <f t="shared" si="266"/>
        <v>0</v>
      </c>
      <c r="AS154" s="359">
        <f t="shared" si="267"/>
        <v>0</v>
      </c>
      <c r="AT154" s="359">
        <f t="shared" si="225"/>
        <v>0</v>
      </c>
      <c r="AU154" s="359">
        <f t="shared" si="226"/>
        <v>7.0000000000000001E-3</v>
      </c>
      <c r="AV154" s="359">
        <f t="shared" si="227"/>
        <v>0</v>
      </c>
      <c r="AW154" s="76"/>
      <c r="AX154" s="211">
        <v>146</v>
      </c>
      <c r="AY154" s="260">
        <v>0</v>
      </c>
      <c r="AZ154" s="260">
        <v>0</v>
      </c>
      <c r="BA154" s="260">
        <v>0</v>
      </c>
      <c r="BB154" s="260">
        <v>0</v>
      </c>
      <c r="BC154" s="260">
        <v>0</v>
      </c>
      <c r="BD154" s="260">
        <v>0</v>
      </c>
      <c r="BE154" s="260">
        <v>0</v>
      </c>
      <c r="BF154" s="260">
        <v>0</v>
      </c>
      <c r="BG154" s="260">
        <v>0</v>
      </c>
      <c r="BH154" s="260">
        <v>0</v>
      </c>
      <c r="BI154" s="260">
        <v>0</v>
      </c>
      <c r="BJ154" s="260">
        <v>0</v>
      </c>
      <c r="BK154" s="260">
        <v>23053</v>
      </c>
      <c r="BL154" s="260">
        <v>0</v>
      </c>
      <c r="BM154" s="260">
        <v>0</v>
      </c>
      <c r="BN154" s="260">
        <v>0</v>
      </c>
      <c r="BO154" s="260">
        <v>0</v>
      </c>
      <c r="BP154" s="260">
        <v>0</v>
      </c>
      <c r="BQ154" s="260">
        <v>0</v>
      </c>
      <c r="BR154" s="260">
        <v>0</v>
      </c>
      <c r="BS154" s="260">
        <v>0</v>
      </c>
      <c r="BT154" s="260">
        <v>0</v>
      </c>
      <c r="BU154" s="260">
        <v>0</v>
      </c>
      <c r="BV154" s="260">
        <v>0</v>
      </c>
      <c r="BW154" s="260">
        <v>361</v>
      </c>
      <c r="BX154" s="260">
        <v>2</v>
      </c>
      <c r="BY154" s="260">
        <v>0</v>
      </c>
      <c r="BZ154" s="260">
        <v>0</v>
      </c>
      <c r="CA154" s="260">
        <v>0</v>
      </c>
      <c r="CB154" s="260">
        <v>0</v>
      </c>
      <c r="CC154" s="260">
        <v>0</v>
      </c>
      <c r="CD154" s="260">
        <v>0</v>
      </c>
      <c r="CE154" s="260">
        <v>0</v>
      </c>
      <c r="CF154" s="260">
        <v>0</v>
      </c>
      <c r="CG154" s="260">
        <v>0</v>
      </c>
      <c r="CH154" s="260">
        <v>0</v>
      </c>
      <c r="CI154" s="260">
        <v>0</v>
      </c>
      <c r="CJ154" s="260">
        <v>75</v>
      </c>
      <c r="CK154" s="260">
        <v>0</v>
      </c>
      <c r="CL154" s="260">
        <v>0</v>
      </c>
      <c r="CM154" s="260">
        <v>0</v>
      </c>
      <c r="CN154" s="42">
        <v>0</v>
      </c>
      <c r="CO154" s="42">
        <v>7</v>
      </c>
      <c r="CP154" s="42">
        <v>0</v>
      </c>
      <c r="CR154" s="13">
        <v>146</v>
      </c>
      <c r="CS154" s="13" t="str">
        <f t="shared" si="179"/>
        <v/>
      </c>
      <c r="CT154" s="13" t="str">
        <f t="shared" si="180"/>
        <v/>
      </c>
      <c r="CU154" s="13" t="str">
        <f t="shared" si="181"/>
        <v/>
      </c>
      <c r="CV154" s="13" t="str">
        <f t="shared" si="182"/>
        <v/>
      </c>
      <c r="CW154" s="13" t="str">
        <f t="shared" si="183"/>
        <v/>
      </c>
      <c r="CX154" s="13" t="str">
        <f t="shared" si="184"/>
        <v/>
      </c>
      <c r="CY154" s="13" t="str">
        <f t="shared" si="185"/>
        <v/>
      </c>
      <c r="CZ154" s="13" t="str">
        <f t="shared" si="186"/>
        <v/>
      </c>
      <c r="DA154" s="13" t="str">
        <f t="shared" si="187"/>
        <v/>
      </c>
      <c r="DB154" s="13" t="str">
        <f t="shared" si="188"/>
        <v/>
      </c>
      <c r="DC154" s="13" t="str">
        <f t="shared" si="189"/>
        <v/>
      </c>
      <c r="DD154" s="13" t="str">
        <f t="shared" si="190"/>
        <v/>
      </c>
      <c r="DE154" s="13" t="str">
        <f t="shared" si="191"/>
        <v>Havskrafta</v>
      </c>
      <c r="DF154" s="13" t="str">
        <f t="shared" si="192"/>
        <v/>
      </c>
      <c r="DG154" s="13" t="str">
        <f t="shared" si="193"/>
        <v/>
      </c>
      <c r="DH154" s="13" t="str">
        <f t="shared" si="194"/>
        <v/>
      </c>
      <c r="DI154" s="13" t="str">
        <f t="shared" si="195"/>
        <v/>
      </c>
      <c r="DJ154" s="13" t="str">
        <f t="shared" si="196"/>
        <v/>
      </c>
      <c r="DK154" s="13" t="str">
        <f t="shared" si="197"/>
        <v/>
      </c>
      <c r="DL154" s="13" t="str">
        <f t="shared" si="198"/>
        <v/>
      </c>
      <c r="DM154" s="13" t="str">
        <f t="shared" si="199"/>
        <v/>
      </c>
      <c r="DN154" s="13" t="str">
        <f t="shared" si="200"/>
        <v/>
      </c>
      <c r="DO154" s="13" t="str">
        <f t="shared" si="201"/>
        <v/>
      </c>
      <c r="DP154" s="13" t="str">
        <f t="shared" si="202"/>
        <v/>
      </c>
      <c r="DQ154" s="13" t="str">
        <f t="shared" si="203"/>
        <v>Nordhavsraka</v>
      </c>
      <c r="DR154" s="13" t="str">
        <f t="shared" si="204"/>
        <v>Piggvar</v>
      </c>
      <c r="DS154" s="13" t="str">
        <f t="shared" si="205"/>
        <v/>
      </c>
      <c r="DT154" s="13" t="str">
        <f t="shared" si="206"/>
        <v/>
      </c>
      <c r="DU154" s="13" t="str">
        <f t="shared" si="207"/>
        <v/>
      </c>
      <c r="DV154" s="13" t="str">
        <f t="shared" si="208"/>
        <v/>
      </c>
      <c r="DW154" s="13" t="str">
        <f t="shared" si="209"/>
        <v/>
      </c>
      <c r="DX154" s="13" t="str">
        <f t="shared" si="210"/>
        <v/>
      </c>
      <c r="DY154" s="13" t="str">
        <f t="shared" si="211"/>
        <v/>
      </c>
      <c r="DZ154" s="13" t="str">
        <f t="shared" si="212"/>
        <v/>
      </c>
      <c r="EA154" s="13" t="str">
        <f t="shared" si="213"/>
        <v/>
      </c>
      <c r="EB154" s="13" t="str">
        <f t="shared" si="214"/>
        <v/>
      </c>
      <c r="EC154" s="13" t="str">
        <f t="shared" si="215"/>
        <v/>
      </c>
      <c r="ED154" s="13" t="str">
        <f t="shared" si="216"/>
        <v>Slatvar</v>
      </c>
      <c r="EE154" s="13" t="str">
        <f t="shared" si="217"/>
        <v/>
      </c>
      <c r="EF154" s="13" t="str">
        <f t="shared" si="218"/>
        <v/>
      </c>
      <c r="EG154" s="13" t="str">
        <f t="shared" si="219"/>
        <v/>
      </c>
      <c r="EH154" s="13" t="str">
        <f t="shared" si="220"/>
        <v/>
      </c>
      <c r="EI154" s="13" t="str">
        <f t="shared" si="221"/>
        <v>aktaTunga</v>
      </c>
      <c r="EJ154" s="13" t="str">
        <f t="shared" si="222"/>
        <v/>
      </c>
      <c r="EK154" s="13"/>
      <c r="EL154" s="82" t="str">
        <f t="shared" si="224"/>
        <v>HavskraftaNordhavsrakaPiggvarSlatvaraktaTunga</v>
      </c>
    </row>
    <row r="155" spans="1:142" x14ac:dyDescent="0.25">
      <c r="A155" s="267" t="s">
        <v>632</v>
      </c>
      <c r="B155" s="267" t="s">
        <v>494</v>
      </c>
      <c r="C155" s="301" t="s">
        <v>161</v>
      </c>
      <c r="D155" s="211">
        <v>147</v>
      </c>
      <c r="E155" s="359">
        <f t="shared" si="223"/>
        <v>0</v>
      </c>
      <c r="F155" s="359">
        <f t="shared" si="228"/>
        <v>0</v>
      </c>
      <c r="G155" s="359">
        <f t="shared" si="229"/>
        <v>0</v>
      </c>
      <c r="H155" s="359">
        <f t="shared" si="230"/>
        <v>0.06</v>
      </c>
      <c r="I155" s="359">
        <f t="shared" si="231"/>
        <v>5.8000000000000003E-2</v>
      </c>
      <c r="J155" s="359">
        <f t="shared" si="232"/>
        <v>0</v>
      </c>
      <c r="K155" s="359">
        <f t="shared" si="233"/>
        <v>2E-3</v>
      </c>
      <c r="L155" s="359">
        <f t="shared" si="234"/>
        <v>0</v>
      </c>
      <c r="M155" s="359">
        <f t="shared" si="235"/>
        <v>0</v>
      </c>
      <c r="N155" s="359">
        <f t="shared" si="236"/>
        <v>6.4880000000000004</v>
      </c>
      <c r="O155" s="359">
        <f t="shared" si="237"/>
        <v>2.9000000000000001E-2</v>
      </c>
      <c r="P155" s="359">
        <f t="shared" si="238"/>
        <v>0</v>
      </c>
      <c r="Q155" s="359">
        <f t="shared" si="239"/>
        <v>2.0124</v>
      </c>
      <c r="R155" s="359">
        <f t="shared" si="240"/>
        <v>0</v>
      </c>
      <c r="S155" s="359">
        <f t="shared" si="241"/>
        <v>2.0388999999999999</v>
      </c>
      <c r="T155" s="359">
        <f t="shared" si="242"/>
        <v>0</v>
      </c>
      <c r="U155" s="359">
        <f t="shared" si="243"/>
        <v>8.43E-2</v>
      </c>
      <c r="V155" s="359">
        <f t="shared" si="244"/>
        <v>0</v>
      </c>
      <c r="W155" s="359">
        <f t="shared" si="245"/>
        <v>0.14249999999999999</v>
      </c>
      <c r="X155" s="359">
        <f t="shared" si="246"/>
        <v>0</v>
      </c>
      <c r="Y155" s="359">
        <f t="shared" si="247"/>
        <v>1.9E-2</v>
      </c>
      <c r="Z155" s="359">
        <f t="shared" si="248"/>
        <v>0.189</v>
      </c>
      <c r="AA155" s="359">
        <f t="shared" si="249"/>
        <v>3.5999999999999999E-3</v>
      </c>
      <c r="AB155" s="359">
        <f t="shared" si="250"/>
        <v>0.58150000000000002</v>
      </c>
      <c r="AC155" s="359">
        <f t="shared" si="251"/>
        <v>77.638000000000005</v>
      </c>
      <c r="AD155" s="359">
        <f t="shared" si="252"/>
        <v>1.4E-2</v>
      </c>
      <c r="AE155" s="359">
        <f t="shared" si="253"/>
        <v>0</v>
      </c>
      <c r="AF155" s="359">
        <f t="shared" si="254"/>
        <v>0.33910000000000001</v>
      </c>
      <c r="AG155" s="359">
        <f t="shared" si="255"/>
        <v>0.80220000000000002</v>
      </c>
      <c r="AH155" s="359">
        <f t="shared" si="256"/>
        <v>0</v>
      </c>
      <c r="AI155" s="359">
        <f t="shared" si="257"/>
        <v>0</v>
      </c>
      <c r="AJ155" s="359">
        <f t="shared" si="258"/>
        <v>0</v>
      </c>
      <c r="AK155" s="359">
        <f t="shared" si="259"/>
        <v>0</v>
      </c>
      <c r="AL155" s="359">
        <f t="shared" si="260"/>
        <v>0</v>
      </c>
      <c r="AM155" s="359">
        <f t="shared" si="261"/>
        <v>0</v>
      </c>
      <c r="AN155" s="359">
        <f t="shared" si="262"/>
        <v>0</v>
      </c>
      <c r="AO155" s="359">
        <f t="shared" si="263"/>
        <v>0</v>
      </c>
      <c r="AP155" s="359">
        <f t="shared" si="264"/>
        <v>2E-3</v>
      </c>
      <c r="AQ155" s="359">
        <f t="shared" si="265"/>
        <v>0</v>
      </c>
      <c r="AR155" s="359">
        <f t="shared" si="266"/>
        <v>8.4039000000000001</v>
      </c>
      <c r="AS155" s="359">
        <f t="shared" si="267"/>
        <v>0.28460000000000002</v>
      </c>
      <c r="AT155" s="359">
        <f t="shared" si="225"/>
        <v>0</v>
      </c>
      <c r="AU155" s="359">
        <f t="shared" si="226"/>
        <v>0</v>
      </c>
      <c r="AV155" s="359">
        <f t="shared" si="227"/>
        <v>0</v>
      </c>
      <c r="AW155" s="76"/>
      <c r="AX155" s="211">
        <v>147</v>
      </c>
      <c r="AY155" s="260">
        <v>0</v>
      </c>
      <c r="AZ155" s="260">
        <v>0</v>
      </c>
      <c r="BA155" s="260">
        <v>0</v>
      </c>
      <c r="BB155" s="260">
        <v>60</v>
      </c>
      <c r="BC155" s="260">
        <v>58</v>
      </c>
      <c r="BD155" s="260">
        <v>0</v>
      </c>
      <c r="BE155" s="260">
        <v>2</v>
      </c>
      <c r="BF155" s="260">
        <v>0</v>
      </c>
      <c r="BG155" s="260">
        <v>0</v>
      </c>
      <c r="BH155" s="260">
        <v>6488</v>
      </c>
      <c r="BI155" s="260">
        <v>29</v>
      </c>
      <c r="BJ155" s="260">
        <v>0</v>
      </c>
      <c r="BK155" s="260">
        <v>2012.4</v>
      </c>
      <c r="BL155" s="260">
        <v>0</v>
      </c>
      <c r="BM155" s="260">
        <v>2038.9</v>
      </c>
      <c r="BN155" s="260">
        <v>0</v>
      </c>
      <c r="BO155" s="260">
        <v>84.3</v>
      </c>
      <c r="BP155" s="260">
        <v>0</v>
      </c>
      <c r="BQ155" s="260">
        <v>142.5</v>
      </c>
      <c r="BR155" s="260">
        <v>0</v>
      </c>
      <c r="BS155" s="260">
        <v>19</v>
      </c>
      <c r="BT155" s="260">
        <v>189</v>
      </c>
      <c r="BU155" s="260">
        <v>3.6</v>
      </c>
      <c r="BV155" s="260">
        <v>581.5</v>
      </c>
      <c r="BW155" s="260">
        <v>77638</v>
      </c>
      <c r="BX155" s="260">
        <v>14</v>
      </c>
      <c r="BY155" s="260">
        <v>0</v>
      </c>
      <c r="BZ155" s="260">
        <v>339.1</v>
      </c>
      <c r="CA155" s="260">
        <v>802.2</v>
      </c>
      <c r="CB155" s="260">
        <v>0</v>
      </c>
      <c r="CC155" s="260">
        <v>0</v>
      </c>
      <c r="CD155" s="260">
        <v>0</v>
      </c>
      <c r="CE155" s="260">
        <v>0</v>
      </c>
      <c r="CF155" s="260">
        <v>0</v>
      </c>
      <c r="CG155" s="260">
        <v>0</v>
      </c>
      <c r="CH155" s="260">
        <v>0</v>
      </c>
      <c r="CI155" s="260">
        <v>0</v>
      </c>
      <c r="CJ155" s="260">
        <v>2</v>
      </c>
      <c r="CK155" s="260">
        <v>0</v>
      </c>
      <c r="CL155" s="260">
        <v>8403.9</v>
      </c>
      <c r="CM155" s="260">
        <v>284.60000000000002</v>
      </c>
      <c r="CN155" s="42">
        <v>0</v>
      </c>
      <c r="CO155" s="42">
        <v>0</v>
      </c>
      <c r="CP155" s="42">
        <v>0</v>
      </c>
      <c r="CR155" s="13">
        <v>147</v>
      </c>
      <c r="CS155" s="13" t="str">
        <f t="shared" si="179"/>
        <v/>
      </c>
      <c r="CT155" s="13" t="str">
        <f t="shared" si="180"/>
        <v/>
      </c>
      <c r="CU155" s="13" t="str">
        <f t="shared" si="181"/>
        <v/>
      </c>
      <c r="CV155" s="13" t="str">
        <f t="shared" si="182"/>
        <v>Bergtunga</v>
      </c>
      <c r="CW155" s="13" t="str">
        <f t="shared" si="183"/>
        <v>BlavitlingKolmule</v>
      </c>
      <c r="CX155" s="13" t="str">
        <f t="shared" si="184"/>
        <v/>
      </c>
      <c r="CY155" s="13" t="str">
        <f t="shared" si="185"/>
        <v>Fjarsing</v>
      </c>
      <c r="CZ155" s="13" t="str">
        <f t="shared" si="186"/>
        <v/>
      </c>
      <c r="DA155" s="13" t="str">
        <f t="shared" si="187"/>
        <v/>
      </c>
      <c r="DB155" s="13" t="str">
        <f t="shared" si="188"/>
        <v>Grasej</v>
      </c>
      <c r="DC155" s="13" t="str">
        <f t="shared" si="189"/>
        <v>Halleflundra</v>
      </c>
      <c r="DD155" s="13" t="str">
        <f t="shared" si="190"/>
        <v/>
      </c>
      <c r="DE155" s="13" t="str">
        <f t="shared" si="191"/>
        <v>Havskrafta</v>
      </c>
      <c r="DF155" s="13" t="str">
        <f t="shared" si="192"/>
        <v/>
      </c>
      <c r="DG155" s="13" t="str">
        <f t="shared" si="193"/>
        <v>Kolja</v>
      </c>
      <c r="DH155" s="13" t="str">
        <f t="shared" si="194"/>
        <v/>
      </c>
      <c r="DI155" s="13" t="str">
        <f t="shared" si="195"/>
        <v>Kummel</v>
      </c>
      <c r="DJ155" s="13" t="str">
        <f t="shared" si="196"/>
        <v/>
      </c>
      <c r="DK155" s="13" t="str">
        <f t="shared" si="197"/>
        <v>Langa</v>
      </c>
      <c r="DL155" s="13" t="str">
        <f t="shared" si="198"/>
        <v/>
      </c>
      <c r="DM155" s="13" t="str">
        <f t="shared" si="199"/>
        <v>Lubb</v>
      </c>
      <c r="DN155" s="13" t="str">
        <f t="shared" si="200"/>
        <v>Lyrtorsk</v>
      </c>
      <c r="DO155" s="13" t="str">
        <f t="shared" si="201"/>
        <v>Makrill</v>
      </c>
      <c r="DP155" s="13" t="str">
        <f t="shared" si="202"/>
        <v>Marulk</v>
      </c>
      <c r="DQ155" s="13" t="str">
        <f t="shared" si="203"/>
        <v>Nordhavsraka</v>
      </c>
      <c r="DR155" s="13" t="str">
        <f t="shared" si="204"/>
        <v>Piggvar</v>
      </c>
      <c r="DS155" s="13" t="str">
        <f t="shared" si="205"/>
        <v/>
      </c>
      <c r="DT155" s="13" t="str">
        <f t="shared" si="206"/>
        <v>Rodspotta</v>
      </c>
      <c r="DU155" s="13" t="str">
        <f t="shared" si="207"/>
        <v>Rodtunga</v>
      </c>
      <c r="DV155" s="13" t="str">
        <f t="shared" si="208"/>
        <v/>
      </c>
      <c r="DW155" s="13" t="str">
        <f t="shared" si="209"/>
        <v/>
      </c>
      <c r="DX155" s="13" t="str">
        <f t="shared" si="210"/>
        <v/>
      </c>
      <c r="DY155" s="13" t="str">
        <f t="shared" si="211"/>
        <v/>
      </c>
      <c r="DZ155" s="13" t="str">
        <f t="shared" si="212"/>
        <v/>
      </c>
      <c r="EA155" s="13" t="str">
        <f t="shared" si="213"/>
        <v/>
      </c>
      <c r="EB155" s="13" t="str">
        <f t="shared" si="214"/>
        <v/>
      </c>
      <c r="EC155" s="13" t="str">
        <f t="shared" si="215"/>
        <v/>
      </c>
      <c r="ED155" s="13" t="str">
        <f t="shared" si="216"/>
        <v>Slatvar</v>
      </c>
      <c r="EE155" s="13" t="str">
        <f t="shared" si="217"/>
        <v/>
      </c>
      <c r="EF155" s="13" t="str">
        <f t="shared" si="218"/>
        <v>Torsk</v>
      </c>
      <c r="EG155" s="13" t="str">
        <f t="shared" si="219"/>
        <v>Vitling</v>
      </c>
      <c r="EH155" s="13" t="str">
        <f t="shared" si="220"/>
        <v/>
      </c>
      <c r="EI155" s="13" t="str">
        <f t="shared" si="221"/>
        <v/>
      </c>
      <c r="EJ155" s="13" t="str">
        <f t="shared" si="222"/>
        <v/>
      </c>
      <c r="EK155" s="13"/>
      <c r="EL155" s="82" t="str">
        <f t="shared" si="224"/>
        <v>BergtungaBlavitlingKolmuleFjarsingGrasejHalleflundraHavskraftaKoljaKummelLangaLubbLyrtorskMakrillMarulkNordhavsrakaPiggvarRodspottaRodtungaSlatvarTorskVitling</v>
      </c>
    </row>
    <row r="156" spans="1:142" x14ac:dyDescent="0.25">
      <c r="A156" s="267" t="s">
        <v>632</v>
      </c>
      <c r="B156" s="267" t="s">
        <v>495</v>
      </c>
      <c r="C156" s="301" t="s">
        <v>161</v>
      </c>
      <c r="D156" s="211">
        <v>148</v>
      </c>
      <c r="E156" s="359">
        <f t="shared" si="223"/>
        <v>0</v>
      </c>
      <c r="F156" s="359">
        <f t="shared" si="228"/>
        <v>0</v>
      </c>
      <c r="G156" s="359">
        <f t="shared" si="229"/>
        <v>0</v>
      </c>
      <c r="H156" s="359">
        <f t="shared" si="230"/>
        <v>0</v>
      </c>
      <c r="I156" s="359">
        <f t="shared" si="231"/>
        <v>0</v>
      </c>
      <c r="J156" s="359">
        <f t="shared" si="232"/>
        <v>0</v>
      </c>
      <c r="K156" s="359">
        <f t="shared" si="233"/>
        <v>0</v>
      </c>
      <c r="L156" s="359">
        <f t="shared" si="234"/>
        <v>0</v>
      </c>
      <c r="M156" s="359">
        <f t="shared" si="235"/>
        <v>0</v>
      </c>
      <c r="N156" s="359">
        <f t="shared" si="236"/>
        <v>0.30199999999999999</v>
      </c>
      <c r="O156" s="359">
        <f t="shared" si="237"/>
        <v>0</v>
      </c>
      <c r="P156" s="359">
        <f t="shared" si="238"/>
        <v>0</v>
      </c>
      <c r="Q156" s="359">
        <f t="shared" si="239"/>
        <v>2.6920000000000002</v>
      </c>
      <c r="R156" s="359">
        <f t="shared" si="240"/>
        <v>0</v>
      </c>
      <c r="S156" s="359">
        <f t="shared" si="241"/>
        <v>0.02</v>
      </c>
      <c r="T156" s="359">
        <f t="shared" si="242"/>
        <v>0</v>
      </c>
      <c r="U156" s="359">
        <f t="shared" si="243"/>
        <v>1.4999999999999999E-2</v>
      </c>
      <c r="V156" s="359">
        <f t="shared" si="244"/>
        <v>0</v>
      </c>
      <c r="W156" s="359">
        <f t="shared" si="245"/>
        <v>0</v>
      </c>
      <c r="X156" s="359">
        <f t="shared" si="246"/>
        <v>0</v>
      </c>
      <c r="Y156" s="359">
        <f t="shared" si="247"/>
        <v>0</v>
      </c>
      <c r="Z156" s="359">
        <f t="shared" si="248"/>
        <v>1.2999999999999999E-2</v>
      </c>
      <c r="AA156" s="359">
        <f t="shared" si="249"/>
        <v>5.0000000000000001E-3</v>
      </c>
      <c r="AB156" s="359">
        <f t="shared" si="250"/>
        <v>1.6E-2</v>
      </c>
      <c r="AC156" s="359">
        <f t="shared" si="251"/>
        <v>256.86399999999998</v>
      </c>
      <c r="AD156" s="359">
        <f t="shared" si="252"/>
        <v>0</v>
      </c>
      <c r="AE156" s="359">
        <f t="shared" si="253"/>
        <v>0</v>
      </c>
      <c r="AF156" s="359">
        <f t="shared" si="254"/>
        <v>0</v>
      </c>
      <c r="AG156" s="359">
        <f t="shared" si="255"/>
        <v>4.0000000000000001E-3</v>
      </c>
      <c r="AH156" s="359">
        <f t="shared" si="256"/>
        <v>0</v>
      </c>
      <c r="AI156" s="359">
        <f t="shared" si="257"/>
        <v>0</v>
      </c>
      <c r="AJ156" s="359">
        <f t="shared" si="258"/>
        <v>0</v>
      </c>
      <c r="AK156" s="359">
        <f t="shared" si="259"/>
        <v>5.6000000000000001E-2</v>
      </c>
      <c r="AL156" s="359">
        <f t="shared" si="260"/>
        <v>0</v>
      </c>
      <c r="AM156" s="359">
        <f t="shared" si="261"/>
        <v>0</v>
      </c>
      <c r="AN156" s="359">
        <f t="shared" si="262"/>
        <v>0</v>
      </c>
      <c r="AO156" s="359">
        <f t="shared" si="263"/>
        <v>0</v>
      </c>
      <c r="AP156" s="359">
        <f t="shared" si="264"/>
        <v>0</v>
      </c>
      <c r="AQ156" s="359">
        <f t="shared" si="265"/>
        <v>0</v>
      </c>
      <c r="AR156" s="359">
        <f t="shared" si="266"/>
        <v>7.0000000000000001E-3</v>
      </c>
      <c r="AS156" s="359">
        <f t="shared" si="267"/>
        <v>8.9999999999999993E-3</v>
      </c>
      <c r="AT156" s="359">
        <f t="shared" si="225"/>
        <v>3.0000000000000001E-3</v>
      </c>
      <c r="AU156" s="359">
        <f t="shared" si="226"/>
        <v>0</v>
      </c>
      <c r="AV156" s="359">
        <f t="shared" si="227"/>
        <v>0</v>
      </c>
      <c r="AW156" s="76"/>
      <c r="AX156" s="211">
        <v>148</v>
      </c>
      <c r="AY156" s="260">
        <v>0</v>
      </c>
      <c r="AZ156" s="260">
        <v>0</v>
      </c>
      <c r="BA156" s="260">
        <v>0</v>
      </c>
      <c r="BB156" s="260">
        <v>0</v>
      </c>
      <c r="BC156" s="260">
        <v>0</v>
      </c>
      <c r="BD156" s="260">
        <v>0</v>
      </c>
      <c r="BE156" s="260">
        <v>0</v>
      </c>
      <c r="BF156" s="260">
        <v>0</v>
      </c>
      <c r="BG156" s="260">
        <v>0</v>
      </c>
      <c r="BH156" s="260">
        <v>302</v>
      </c>
      <c r="BI156" s="260">
        <v>0</v>
      </c>
      <c r="BJ156" s="260">
        <v>0</v>
      </c>
      <c r="BK156" s="260">
        <v>2692</v>
      </c>
      <c r="BL156" s="260">
        <v>0</v>
      </c>
      <c r="BM156" s="260">
        <v>20</v>
      </c>
      <c r="BN156" s="260">
        <v>0</v>
      </c>
      <c r="BO156" s="260">
        <v>15</v>
      </c>
      <c r="BP156" s="260">
        <v>0</v>
      </c>
      <c r="BQ156" s="260">
        <v>0</v>
      </c>
      <c r="BR156" s="260">
        <v>0</v>
      </c>
      <c r="BS156" s="260">
        <v>0</v>
      </c>
      <c r="BT156" s="260">
        <v>13</v>
      </c>
      <c r="BU156" s="260">
        <v>5</v>
      </c>
      <c r="BV156" s="260">
        <v>16</v>
      </c>
      <c r="BW156" s="260">
        <v>256864</v>
      </c>
      <c r="BX156" s="260">
        <v>0</v>
      </c>
      <c r="BY156" s="260">
        <v>0</v>
      </c>
      <c r="BZ156" s="260">
        <v>0</v>
      </c>
      <c r="CA156" s="260">
        <v>4</v>
      </c>
      <c r="CB156" s="260">
        <v>0</v>
      </c>
      <c r="CC156" s="260">
        <v>0</v>
      </c>
      <c r="CD156" s="260">
        <v>0</v>
      </c>
      <c r="CE156" s="260">
        <v>56</v>
      </c>
      <c r="CF156" s="260">
        <v>0</v>
      </c>
      <c r="CG156" s="260">
        <v>0</v>
      </c>
      <c r="CH156" s="260">
        <v>0</v>
      </c>
      <c r="CI156" s="260">
        <v>0</v>
      </c>
      <c r="CJ156" s="260">
        <v>0</v>
      </c>
      <c r="CK156" s="260">
        <v>0</v>
      </c>
      <c r="CL156" s="260">
        <v>7</v>
      </c>
      <c r="CM156" s="260">
        <v>9</v>
      </c>
      <c r="CN156" s="42">
        <v>3</v>
      </c>
      <c r="CO156" s="42">
        <v>0</v>
      </c>
      <c r="CP156" s="42">
        <v>0</v>
      </c>
      <c r="CR156" s="13">
        <v>148</v>
      </c>
      <c r="CS156" s="13" t="str">
        <f t="shared" si="179"/>
        <v/>
      </c>
      <c r="CT156" s="13" t="str">
        <f t="shared" si="180"/>
        <v/>
      </c>
      <c r="CU156" s="13" t="str">
        <f t="shared" si="181"/>
        <v/>
      </c>
      <c r="CV156" s="13" t="str">
        <f t="shared" si="182"/>
        <v/>
      </c>
      <c r="CW156" s="13" t="str">
        <f t="shared" si="183"/>
        <v/>
      </c>
      <c r="CX156" s="13" t="str">
        <f t="shared" si="184"/>
        <v/>
      </c>
      <c r="CY156" s="13" t="str">
        <f t="shared" si="185"/>
        <v/>
      </c>
      <c r="CZ156" s="13" t="str">
        <f t="shared" si="186"/>
        <v/>
      </c>
      <c r="DA156" s="13" t="str">
        <f t="shared" si="187"/>
        <v/>
      </c>
      <c r="DB156" s="13" t="str">
        <f t="shared" si="188"/>
        <v>Grasej</v>
      </c>
      <c r="DC156" s="13" t="str">
        <f t="shared" si="189"/>
        <v/>
      </c>
      <c r="DD156" s="13" t="str">
        <f t="shared" si="190"/>
        <v/>
      </c>
      <c r="DE156" s="13" t="str">
        <f t="shared" si="191"/>
        <v>Havskrafta</v>
      </c>
      <c r="DF156" s="13" t="str">
        <f t="shared" si="192"/>
        <v/>
      </c>
      <c r="DG156" s="13" t="str">
        <f t="shared" si="193"/>
        <v>Kolja</v>
      </c>
      <c r="DH156" s="13" t="str">
        <f t="shared" si="194"/>
        <v/>
      </c>
      <c r="DI156" s="13" t="str">
        <f t="shared" si="195"/>
        <v>Kummel</v>
      </c>
      <c r="DJ156" s="13" t="str">
        <f t="shared" si="196"/>
        <v/>
      </c>
      <c r="DK156" s="13" t="str">
        <f t="shared" si="197"/>
        <v/>
      </c>
      <c r="DL156" s="13" t="str">
        <f t="shared" si="198"/>
        <v/>
      </c>
      <c r="DM156" s="13" t="str">
        <f t="shared" si="199"/>
        <v/>
      </c>
      <c r="DN156" s="13" t="str">
        <f t="shared" si="200"/>
        <v>Lyrtorsk</v>
      </c>
      <c r="DO156" s="13" t="str">
        <f t="shared" si="201"/>
        <v>Makrill</v>
      </c>
      <c r="DP156" s="13" t="str">
        <f t="shared" si="202"/>
        <v>Marulk</v>
      </c>
      <c r="DQ156" s="13" t="str">
        <f t="shared" si="203"/>
        <v>Nordhavsraka</v>
      </c>
      <c r="DR156" s="13" t="str">
        <f t="shared" si="204"/>
        <v/>
      </c>
      <c r="DS156" s="13" t="str">
        <f t="shared" si="205"/>
        <v/>
      </c>
      <c r="DT156" s="13" t="str">
        <f t="shared" si="206"/>
        <v/>
      </c>
      <c r="DU156" s="13" t="str">
        <f t="shared" si="207"/>
        <v>Rodtunga</v>
      </c>
      <c r="DV156" s="13" t="str">
        <f t="shared" si="208"/>
        <v/>
      </c>
      <c r="DW156" s="13" t="str">
        <f t="shared" si="209"/>
        <v/>
      </c>
      <c r="DX156" s="13" t="str">
        <f t="shared" si="210"/>
        <v/>
      </c>
      <c r="DY156" s="13" t="str">
        <f t="shared" si="211"/>
        <v>Sill</v>
      </c>
      <c r="DZ156" s="13" t="str">
        <f t="shared" si="212"/>
        <v/>
      </c>
      <c r="EA156" s="13" t="str">
        <f t="shared" si="213"/>
        <v/>
      </c>
      <c r="EB156" s="13" t="str">
        <f t="shared" si="214"/>
        <v/>
      </c>
      <c r="EC156" s="13" t="str">
        <f t="shared" si="215"/>
        <v/>
      </c>
      <c r="ED156" s="13" t="str">
        <f t="shared" si="216"/>
        <v/>
      </c>
      <c r="EE156" s="13" t="str">
        <f t="shared" si="217"/>
        <v/>
      </c>
      <c r="EF156" s="13" t="str">
        <f t="shared" si="218"/>
        <v>Torsk</v>
      </c>
      <c r="EG156" s="13" t="str">
        <f t="shared" si="219"/>
        <v>Vitling</v>
      </c>
      <c r="EH156" s="13" t="str">
        <f t="shared" si="220"/>
        <v>Vitlinglyra</v>
      </c>
      <c r="EI156" s="13" t="str">
        <f t="shared" si="221"/>
        <v/>
      </c>
      <c r="EJ156" s="13" t="str">
        <f t="shared" si="222"/>
        <v/>
      </c>
      <c r="EK156" s="13"/>
      <c r="EL156" s="82" t="str">
        <f t="shared" si="224"/>
        <v>GrasejHavskraftaKoljaKummelLyrtorskMakrillMarulkNordhavsrakaRodtungaSillTorskVitlingVitlinglyra</v>
      </c>
    </row>
    <row r="157" spans="1:142" x14ac:dyDescent="0.25">
      <c r="A157" s="267" t="s">
        <v>633</v>
      </c>
      <c r="B157" s="267" t="s">
        <v>498</v>
      </c>
      <c r="C157" s="301" t="s">
        <v>553</v>
      </c>
      <c r="D157" s="211">
        <v>149</v>
      </c>
      <c r="E157" s="359">
        <f t="shared" si="223"/>
        <v>0</v>
      </c>
      <c r="F157" s="359">
        <f t="shared" si="228"/>
        <v>0</v>
      </c>
      <c r="G157" s="359">
        <f t="shared" si="229"/>
        <v>0</v>
      </c>
      <c r="H157" s="359">
        <f t="shared" si="230"/>
        <v>0</v>
      </c>
      <c r="I157" s="359">
        <f t="shared" si="231"/>
        <v>0</v>
      </c>
      <c r="J157" s="359">
        <f t="shared" si="232"/>
        <v>0</v>
      </c>
      <c r="K157" s="359">
        <f t="shared" si="233"/>
        <v>0</v>
      </c>
      <c r="L157" s="359">
        <f t="shared" si="234"/>
        <v>0</v>
      </c>
      <c r="M157" s="359">
        <f t="shared" si="235"/>
        <v>0</v>
      </c>
      <c r="N157" s="359">
        <f t="shared" si="236"/>
        <v>0</v>
      </c>
      <c r="O157" s="359">
        <f t="shared" si="237"/>
        <v>0</v>
      </c>
      <c r="P157" s="359">
        <f t="shared" si="238"/>
        <v>0</v>
      </c>
      <c r="Q157" s="359">
        <f t="shared" si="239"/>
        <v>0</v>
      </c>
      <c r="R157" s="359">
        <f t="shared" si="240"/>
        <v>0</v>
      </c>
      <c r="S157" s="359">
        <f t="shared" si="241"/>
        <v>0</v>
      </c>
      <c r="T157" s="359">
        <f t="shared" si="242"/>
        <v>0</v>
      </c>
      <c r="U157" s="359">
        <f t="shared" si="243"/>
        <v>0</v>
      </c>
      <c r="V157" s="359">
        <f t="shared" si="244"/>
        <v>0</v>
      </c>
      <c r="W157" s="359">
        <f t="shared" si="245"/>
        <v>0</v>
      </c>
      <c r="X157" s="359">
        <f t="shared" si="246"/>
        <v>0</v>
      </c>
      <c r="Y157" s="359">
        <f t="shared" si="247"/>
        <v>0</v>
      </c>
      <c r="Z157" s="359">
        <f t="shared" si="248"/>
        <v>0</v>
      </c>
      <c r="AA157" s="359">
        <f t="shared" si="249"/>
        <v>0</v>
      </c>
      <c r="AB157" s="359">
        <f t="shared" si="250"/>
        <v>0</v>
      </c>
      <c r="AC157" s="359">
        <f t="shared" si="251"/>
        <v>0</v>
      </c>
      <c r="AD157" s="359">
        <f t="shared" si="252"/>
        <v>1E-3</v>
      </c>
      <c r="AE157" s="359">
        <f t="shared" si="253"/>
        <v>0</v>
      </c>
      <c r="AF157" s="359">
        <f t="shared" si="254"/>
        <v>0</v>
      </c>
      <c r="AG157" s="359">
        <f t="shared" si="255"/>
        <v>0</v>
      </c>
      <c r="AH157" s="359">
        <f t="shared" si="256"/>
        <v>0</v>
      </c>
      <c r="AI157" s="359">
        <f t="shared" si="257"/>
        <v>0</v>
      </c>
      <c r="AJ157" s="359">
        <f t="shared" si="258"/>
        <v>0</v>
      </c>
      <c r="AK157" s="359">
        <f t="shared" si="259"/>
        <v>0</v>
      </c>
      <c r="AL157" s="359">
        <f t="shared" si="260"/>
        <v>0</v>
      </c>
      <c r="AM157" s="359">
        <f t="shared" si="261"/>
        <v>0</v>
      </c>
      <c r="AN157" s="359">
        <f t="shared" si="262"/>
        <v>0</v>
      </c>
      <c r="AO157" s="359">
        <f t="shared" si="263"/>
        <v>0</v>
      </c>
      <c r="AP157" s="359">
        <f t="shared" si="264"/>
        <v>0</v>
      </c>
      <c r="AQ157" s="359">
        <f t="shared" si="265"/>
        <v>0</v>
      </c>
      <c r="AR157" s="359">
        <f t="shared" si="266"/>
        <v>23.040200000000002</v>
      </c>
      <c r="AS157" s="359">
        <f t="shared" si="267"/>
        <v>0</v>
      </c>
      <c r="AT157" s="359">
        <f t="shared" si="225"/>
        <v>0</v>
      </c>
      <c r="AU157" s="359">
        <f t="shared" si="226"/>
        <v>0</v>
      </c>
      <c r="AV157" s="359">
        <f t="shared" si="227"/>
        <v>0</v>
      </c>
      <c r="AW157" s="76"/>
      <c r="AX157" s="211">
        <v>149</v>
      </c>
      <c r="AY157" s="260">
        <v>0</v>
      </c>
      <c r="AZ157" s="260">
        <v>0</v>
      </c>
      <c r="BA157" s="260">
        <v>0</v>
      </c>
      <c r="BB157" s="260">
        <v>0</v>
      </c>
      <c r="BC157" s="260">
        <v>0</v>
      </c>
      <c r="BD157" s="260">
        <v>0</v>
      </c>
      <c r="BE157" s="260">
        <v>0</v>
      </c>
      <c r="BF157" s="260">
        <v>0</v>
      </c>
      <c r="BG157" s="260">
        <v>0</v>
      </c>
      <c r="BH157" s="260">
        <v>0</v>
      </c>
      <c r="BI157" s="260">
        <v>0</v>
      </c>
      <c r="BJ157" s="260">
        <v>0</v>
      </c>
      <c r="BK157" s="260">
        <v>0</v>
      </c>
      <c r="BL157" s="260">
        <v>0</v>
      </c>
      <c r="BM157" s="260">
        <v>0</v>
      </c>
      <c r="BN157" s="260">
        <v>0</v>
      </c>
      <c r="BO157" s="260">
        <v>0</v>
      </c>
      <c r="BP157" s="260">
        <v>0</v>
      </c>
      <c r="BQ157" s="260">
        <v>0</v>
      </c>
      <c r="BR157" s="260">
        <v>0</v>
      </c>
      <c r="BS157" s="260">
        <v>0</v>
      </c>
      <c r="BT157" s="260">
        <v>0</v>
      </c>
      <c r="BU157" s="260">
        <v>0</v>
      </c>
      <c r="BV157" s="260">
        <v>0</v>
      </c>
      <c r="BW157" s="260">
        <v>0</v>
      </c>
      <c r="BX157" s="260">
        <v>1</v>
      </c>
      <c r="BY157" s="260">
        <v>0</v>
      </c>
      <c r="BZ157" s="260">
        <v>0</v>
      </c>
      <c r="CA157" s="260">
        <v>0</v>
      </c>
      <c r="CB157" s="260">
        <v>0</v>
      </c>
      <c r="CC157" s="260">
        <v>0</v>
      </c>
      <c r="CD157" s="260">
        <v>0</v>
      </c>
      <c r="CE157" s="260">
        <v>0</v>
      </c>
      <c r="CF157" s="260">
        <v>0</v>
      </c>
      <c r="CG157" s="260">
        <v>0</v>
      </c>
      <c r="CH157" s="260">
        <v>0</v>
      </c>
      <c r="CI157" s="260">
        <v>0</v>
      </c>
      <c r="CJ157" s="260">
        <v>0</v>
      </c>
      <c r="CK157" s="260">
        <v>0</v>
      </c>
      <c r="CL157" s="260">
        <v>23040.2</v>
      </c>
      <c r="CM157" s="260">
        <v>0</v>
      </c>
      <c r="CN157" s="42">
        <v>0</v>
      </c>
      <c r="CO157" s="42">
        <v>0</v>
      </c>
      <c r="CP157" s="42">
        <v>0</v>
      </c>
      <c r="CR157" s="13">
        <v>149</v>
      </c>
      <c r="CS157" s="13" t="str">
        <f t="shared" si="179"/>
        <v/>
      </c>
      <c r="CT157" s="13" t="str">
        <f t="shared" si="180"/>
        <v/>
      </c>
      <c r="CU157" s="13" t="str">
        <f t="shared" si="181"/>
        <v/>
      </c>
      <c r="CV157" s="13" t="str">
        <f t="shared" si="182"/>
        <v/>
      </c>
      <c r="CW157" s="13" t="str">
        <f t="shared" si="183"/>
        <v/>
      </c>
      <c r="CX157" s="13" t="str">
        <f t="shared" si="184"/>
        <v/>
      </c>
      <c r="CY157" s="13" t="str">
        <f t="shared" si="185"/>
        <v/>
      </c>
      <c r="CZ157" s="13" t="str">
        <f t="shared" si="186"/>
        <v/>
      </c>
      <c r="DA157" s="13" t="str">
        <f t="shared" si="187"/>
        <v/>
      </c>
      <c r="DB157" s="13" t="str">
        <f t="shared" si="188"/>
        <v/>
      </c>
      <c r="DC157" s="13" t="str">
        <f t="shared" si="189"/>
        <v/>
      </c>
      <c r="DD157" s="13" t="str">
        <f t="shared" si="190"/>
        <v/>
      </c>
      <c r="DE157" s="13" t="str">
        <f t="shared" si="191"/>
        <v/>
      </c>
      <c r="DF157" s="13" t="str">
        <f t="shared" si="192"/>
        <v/>
      </c>
      <c r="DG157" s="13" t="str">
        <f t="shared" si="193"/>
        <v/>
      </c>
      <c r="DH157" s="13" t="str">
        <f t="shared" si="194"/>
        <v/>
      </c>
      <c r="DI157" s="13" t="str">
        <f t="shared" si="195"/>
        <v/>
      </c>
      <c r="DJ157" s="13" t="str">
        <f t="shared" si="196"/>
        <v/>
      </c>
      <c r="DK157" s="13" t="str">
        <f t="shared" si="197"/>
        <v/>
      </c>
      <c r="DL157" s="13" t="str">
        <f t="shared" si="198"/>
        <v/>
      </c>
      <c r="DM157" s="13" t="str">
        <f t="shared" si="199"/>
        <v/>
      </c>
      <c r="DN157" s="13" t="str">
        <f t="shared" si="200"/>
        <v/>
      </c>
      <c r="DO157" s="13" t="str">
        <f t="shared" si="201"/>
        <v/>
      </c>
      <c r="DP157" s="13" t="str">
        <f t="shared" si="202"/>
        <v/>
      </c>
      <c r="DQ157" s="13" t="str">
        <f t="shared" si="203"/>
        <v/>
      </c>
      <c r="DR157" s="13" t="str">
        <f t="shared" si="204"/>
        <v>Piggvar</v>
      </c>
      <c r="DS157" s="13" t="str">
        <f t="shared" si="205"/>
        <v/>
      </c>
      <c r="DT157" s="13" t="str">
        <f t="shared" si="206"/>
        <v/>
      </c>
      <c r="DU157" s="13" t="str">
        <f t="shared" si="207"/>
        <v/>
      </c>
      <c r="DV157" s="13" t="str">
        <f t="shared" si="208"/>
        <v/>
      </c>
      <c r="DW157" s="13" t="str">
        <f t="shared" si="209"/>
        <v/>
      </c>
      <c r="DX157" s="13" t="str">
        <f t="shared" si="210"/>
        <v/>
      </c>
      <c r="DY157" s="13" t="str">
        <f t="shared" si="211"/>
        <v/>
      </c>
      <c r="DZ157" s="13" t="str">
        <f t="shared" si="212"/>
        <v/>
      </c>
      <c r="EA157" s="13" t="str">
        <f t="shared" si="213"/>
        <v/>
      </c>
      <c r="EB157" s="13" t="str">
        <f t="shared" si="214"/>
        <v/>
      </c>
      <c r="EC157" s="13" t="str">
        <f t="shared" si="215"/>
        <v/>
      </c>
      <c r="ED157" s="13" t="str">
        <f t="shared" si="216"/>
        <v/>
      </c>
      <c r="EE157" s="13" t="str">
        <f t="shared" si="217"/>
        <v/>
      </c>
      <c r="EF157" s="13" t="str">
        <f t="shared" si="218"/>
        <v>Torsk</v>
      </c>
      <c r="EG157" s="13" t="str">
        <f t="shared" si="219"/>
        <v/>
      </c>
      <c r="EH157" s="13" t="str">
        <f t="shared" si="220"/>
        <v/>
      </c>
      <c r="EI157" s="13" t="str">
        <f t="shared" si="221"/>
        <v/>
      </c>
      <c r="EJ157" s="13" t="str">
        <f t="shared" si="222"/>
        <v/>
      </c>
      <c r="EK157" s="13"/>
      <c r="EL157" s="82" t="str">
        <f t="shared" si="224"/>
        <v>PiggvarTorsk</v>
      </c>
    </row>
    <row r="158" spans="1:142" x14ac:dyDescent="0.25">
      <c r="A158" s="267" t="s">
        <v>633</v>
      </c>
      <c r="B158" s="267" t="s">
        <v>499</v>
      </c>
      <c r="C158" s="301" t="s">
        <v>553</v>
      </c>
      <c r="D158" s="211">
        <v>150</v>
      </c>
      <c r="E158" s="359">
        <f t="shared" si="223"/>
        <v>0</v>
      </c>
      <c r="F158" s="359">
        <f t="shared" si="228"/>
        <v>0</v>
      </c>
      <c r="G158" s="359">
        <f t="shared" si="229"/>
        <v>0</v>
      </c>
      <c r="H158" s="359">
        <f t="shared" si="230"/>
        <v>0</v>
      </c>
      <c r="I158" s="359">
        <f t="shared" si="231"/>
        <v>0</v>
      </c>
      <c r="J158" s="359">
        <f t="shared" si="232"/>
        <v>0</v>
      </c>
      <c r="K158" s="359">
        <f t="shared" si="233"/>
        <v>0</v>
      </c>
      <c r="L158" s="359">
        <f t="shared" si="234"/>
        <v>0</v>
      </c>
      <c r="M158" s="359">
        <f t="shared" si="235"/>
        <v>0</v>
      </c>
      <c r="N158" s="359">
        <f t="shared" si="236"/>
        <v>0</v>
      </c>
      <c r="O158" s="359">
        <f t="shared" si="237"/>
        <v>0</v>
      </c>
      <c r="P158" s="359">
        <f t="shared" si="238"/>
        <v>0</v>
      </c>
      <c r="Q158" s="359">
        <f t="shared" si="239"/>
        <v>0</v>
      </c>
      <c r="R158" s="359">
        <f t="shared" si="240"/>
        <v>0</v>
      </c>
      <c r="S158" s="359">
        <f t="shared" si="241"/>
        <v>0</v>
      </c>
      <c r="T158" s="359">
        <f t="shared" si="242"/>
        <v>0</v>
      </c>
      <c r="U158" s="359">
        <f t="shared" si="243"/>
        <v>0</v>
      </c>
      <c r="V158" s="359">
        <f t="shared" si="244"/>
        <v>0</v>
      </c>
      <c r="W158" s="359">
        <f t="shared" si="245"/>
        <v>0</v>
      </c>
      <c r="X158" s="359">
        <f t="shared" si="246"/>
        <v>0</v>
      </c>
      <c r="Y158" s="359">
        <f t="shared" si="247"/>
        <v>0</v>
      </c>
      <c r="Z158" s="359">
        <f t="shared" si="248"/>
        <v>0</v>
      </c>
      <c r="AA158" s="359">
        <f t="shared" si="249"/>
        <v>0</v>
      </c>
      <c r="AB158" s="359">
        <f t="shared" si="250"/>
        <v>0</v>
      </c>
      <c r="AC158" s="359">
        <f t="shared" si="251"/>
        <v>0</v>
      </c>
      <c r="AD158" s="359">
        <f t="shared" si="252"/>
        <v>2.4E-2</v>
      </c>
      <c r="AE158" s="359">
        <f t="shared" si="253"/>
        <v>0</v>
      </c>
      <c r="AF158" s="359">
        <f t="shared" si="254"/>
        <v>0.443</v>
      </c>
      <c r="AG158" s="359">
        <f t="shared" si="255"/>
        <v>0</v>
      </c>
      <c r="AH158" s="359">
        <f t="shared" si="256"/>
        <v>0</v>
      </c>
      <c r="AI158" s="359">
        <f t="shared" si="257"/>
        <v>0</v>
      </c>
      <c r="AJ158" s="359">
        <f t="shared" si="258"/>
        <v>0</v>
      </c>
      <c r="AK158" s="359">
        <f t="shared" si="259"/>
        <v>0</v>
      </c>
      <c r="AL158" s="359">
        <f t="shared" si="260"/>
        <v>0</v>
      </c>
      <c r="AM158" s="359">
        <f t="shared" si="261"/>
        <v>0</v>
      </c>
      <c r="AN158" s="359">
        <f t="shared" si="262"/>
        <v>0</v>
      </c>
      <c r="AO158" s="359">
        <f t="shared" si="263"/>
        <v>0.80900000000000005</v>
      </c>
      <c r="AP158" s="359">
        <f t="shared" si="264"/>
        <v>0</v>
      </c>
      <c r="AQ158" s="359">
        <f t="shared" si="265"/>
        <v>0</v>
      </c>
      <c r="AR158" s="359">
        <f t="shared" si="266"/>
        <v>18.414000000000001</v>
      </c>
      <c r="AS158" s="359">
        <f t="shared" si="267"/>
        <v>0</v>
      </c>
      <c r="AT158" s="359">
        <f t="shared" si="225"/>
        <v>0</v>
      </c>
      <c r="AU158" s="359">
        <f t="shared" si="226"/>
        <v>0</v>
      </c>
      <c r="AV158" s="359">
        <f t="shared" si="227"/>
        <v>0</v>
      </c>
      <c r="AW158" s="76"/>
      <c r="AX158" s="211">
        <v>150</v>
      </c>
      <c r="AY158" s="260">
        <v>0</v>
      </c>
      <c r="AZ158" s="260">
        <v>0</v>
      </c>
      <c r="BA158" s="260">
        <v>0</v>
      </c>
      <c r="BB158" s="260">
        <v>0</v>
      </c>
      <c r="BC158" s="260">
        <v>0</v>
      </c>
      <c r="BD158" s="260">
        <v>0</v>
      </c>
      <c r="BE158" s="260">
        <v>0</v>
      </c>
      <c r="BF158" s="260">
        <v>0</v>
      </c>
      <c r="BG158" s="260">
        <v>0</v>
      </c>
      <c r="BH158" s="260">
        <v>0</v>
      </c>
      <c r="BI158" s="260">
        <v>0</v>
      </c>
      <c r="BJ158" s="260">
        <v>0</v>
      </c>
      <c r="BK158" s="260">
        <v>0</v>
      </c>
      <c r="BL158" s="260">
        <v>0</v>
      </c>
      <c r="BM158" s="260">
        <v>0</v>
      </c>
      <c r="BN158" s="260">
        <v>0</v>
      </c>
      <c r="BO158" s="260">
        <v>0</v>
      </c>
      <c r="BP158" s="260">
        <v>0</v>
      </c>
      <c r="BQ158" s="260">
        <v>0</v>
      </c>
      <c r="BR158" s="260">
        <v>0</v>
      </c>
      <c r="BS158" s="260">
        <v>0</v>
      </c>
      <c r="BT158" s="260">
        <v>0</v>
      </c>
      <c r="BU158" s="260">
        <v>0</v>
      </c>
      <c r="BV158" s="260">
        <v>0</v>
      </c>
      <c r="BW158" s="260">
        <v>0</v>
      </c>
      <c r="BX158" s="260">
        <v>24</v>
      </c>
      <c r="BY158" s="260">
        <v>0</v>
      </c>
      <c r="BZ158" s="260">
        <v>443</v>
      </c>
      <c r="CA158" s="260">
        <v>0</v>
      </c>
      <c r="CB158" s="260">
        <v>0</v>
      </c>
      <c r="CC158" s="260">
        <v>0</v>
      </c>
      <c r="CD158" s="260">
        <v>0</v>
      </c>
      <c r="CE158" s="260">
        <v>0</v>
      </c>
      <c r="CF158" s="260">
        <v>0</v>
      </c>
      <c r="CG158" s="260">
        <v>0</v>
      </c>
      <c r="CH158" s="260">
        <v>0</v>
      </c>
      <c r="CI158" s="260">
        <v>809</v>
      </c>
      <c r="CJ158" s="260">
        <v>0</v>
      </c>
      <c r="CK158" s="260">
        <v>0</v>
      </c>
      <c r="CL158" s="260">
        <v>18414</v>
      </c>
      <c r="CM158" s="260">
        <v>0</v>
      </c>
      <c r="CN158" s="42">
        <v>0</v>
      </c>
      <c r="CO158" s="42">
        <v>0</v>
      </c>
      <c r="CP158" s="42">
        <v>0</v>
      </c>
      <c r="CR158" s="13">
        <v>150</v>
      </c>
      <c r="CS158" s="13" t="str">
        <f t="shared" si="179"/>
        <v/>
      </c>
      <c r="CT158" s="13" t="str">
        <f t="shared" si="180"/>
        <v/>
      </c>
      <c r="CU158" s="13" t="str">
        <f t="shared" si="181"/>
        <v/>
      </c>
      <c r="CV158" s="13" t="str">
        <f t="shared" si="182"/>
        <v/>
      </c>
      <c r="CW158" s="13" t="str">
        <f t="shared" si="183"/>
        <v/>
      </c>
      <c r="CX158" s="13" t="str">
        <f t="shared" si="184"/>
        <v/>
      </c>
      <c r="CY158" s="13" t="str">
        <f t="shared" si="185"/>
        <v/>
      </c>
      <c r="CZ158" s="13" t="str">
        <f t="shared" si="186"/>
        <v/>
      </c>
      <c r="DA158" s="13" t="str">
        <f t="shared" si="187"/>
        <v/>
      </c>
      <c r="DB158" s="13" t="str">
        <f t="shared" si="188"/>
        <v/>
      </c>
      <c r="DC158" s="13" t="str">
        <f t="shared" si="189"/>
        <v/>
      </c>
      <c r="DD158" s="13" t="str">
        <f t="shared" si="190"/>
        <v/>
      </c>
      <c r="DE158" s="13" t="str">
        <f t="shared" si="191"/>
        <v/>
      </c>
      <c r="DF158" s="13" t="str">
        <f t="shared" si="192"/>
        <v/>
      </c>
      <c r="DG158" s="13" t="str">
        <f t="shared" si="193"/>
        <v/>
      </c>
      <c r="DH158" s="13" t="str">
        <f t="shared" si="194"/>
        <v/>
      </c>
      <c r="DI158" s="13" t="str">
        <f t="shared" si="195"/>
        <v/>
      </c>
      <c r="DJ158" s="13" t="str">
        <f t="shared" si="196"/>
        <v/>
      </c>
      <c r="DK158" s="13" t="str">
        <f t="shared" si="197"/>
        <v/>
      </c>
      <c r="DL158" s="13" t="str">
        <f t="shared" si="198"/>
        <v/>
      </c>
      <c r="DM158" s="13" t="str">
        <f t="shared" si="199"/>
        <v/>
      </c>
      <c r="DN158" s="13" t="str">
        <f t="shared" si="200"/>
        <v/>
      </c>
      <c r="DO158" s="13" t="str">
        <f t="shared" si="201"/>
        <v/>
      </c>
      <c r="DP158" s="13" t="str">
        <f t="shared" si="202"/>
        <v/>
      </c>
      <c r="DQ158" s="13" t="str">
        <f t="shared" si="203"/>
        <v/>
      </c>
      <c r="DR158" s="13" t="str">
        <f t="shared" si="204"/>
        <v>Piggvar</v>
      </c>
      <c r="DS158" s="13" t="str">
        <f t="shared" si="205"/>
        <v/>
      </c>
      <c r="DT158" s="13" t="str">
        <f t="shared" si="206"/>
        <v>Rodspotta</v>
      </c>
      <c r="DU158" s="13" t="str">
        <f t="shared" si="207"/>
        <v/>
      </c>
      <c r="DV158" s="13" t="str">
        <f t="shared" si="208"/>
        <v/>
      </c>
      <c r="DW158" s="13" t="str">
        <f t="shared" si="209"/>
        <v/>
      </c>
      <c r="DX158" s="13" t="str">
        <f t="shared" si="210"/>
        <v/>
      </c>
      <c r="DY158" s="13" t="str">
        <f t="shared" si="211"/>
        <v/>
      </c>
      <c r="DZ158" s="13" t="str">
        <f t="shared" si="212"/>
        <v/>
      </c>
      <c r="EA158" s="13" t="str">
        <f t="shared" si="213"/>
        <v/>
      </c>
      <c r="EB158" s="13" t="str">
        <f t="shared" si="214"/>
        <v/>
      </c>
      <c r="EC158" s="13" t="str">
        <f t="shared" si="215"/>
        <v>Skrubbskadda</v>
      </c>
      <c r="ED158" s="13" t="str">
        <f t="shared" si="216"/>
        <v/>
      </c>
      <c r="EE158" s="13" t="str">
        <f t="shared" si="217"/>
        <v/>
      </c>
      <c r="EF158" s="13" t="str">
        <f t="shared" si="218"/>
        <v>Torsk</v>
      </c>
      <c r="EG158" s="13" t="str">
        <f t="shared" si="219"/>
        <v/>
      </c>
      <c r="EH158" s="13" t="str">
        <f t="shared" si="220"/>
        <v/>
      </c>
      <c r="EI158" s="13" t="str">
        <f t="shared" si="221"/>
        <v/>
      </c>
      <c r="EJ158" s="13" t="str">
        <f t="shared" si="222"/>
        <v/>
      </c>
      <c r="EK158" s="13"/>
      <c r="EL158" s="82" t="str">
        <f t="shared" si="224"/>
        <v>PiggvarRodspottaSkrubbskaddaTorsk</v>
      </c>
    </row>
    <row r="159" spans="1:142" x14ac:dyDescent="0.25">
      <c r="A159" s="267" t="s">
        <v>633</v>
      </c>
      <c r="B159" s="267" t="s">
        <v>509</v>
      </c>
      <c r="C159" s="301" t="s">
        <v>553</v>
      </c>
      <c r="D159" s="211">
        <v>151</v>
      </c>
      <c r="E159" s="359">
        <f t="shared" si="223"/>
        <v>0</v>
      </c>
      <c r="F159" s="359">
        <f t="shared" si="228"/>
        <v>0</v>
      </c>
      <c r="G159" s="359">
        <f t="shared" si="229"/>
        <v>0</v>
      </c>
      <c r="H159" s="359">
        <f t="shared" si="230"/>
        <v>0</v>
      </c>
      <c r="I159" s="359">
        <f t="shared" si="231"/>
        <v>0</v>
      </c>
      <c r="J159" s="359">
        <f t="shared" si="232"/>
        <v>0</v>
      </c>
      <c r="K159" s="359">
        <f t="shared" si="233"/>
        <v>0</v>
      </c>
      <c r="L159" s="359">
        <f t="shared" si="234"/>
        <v>0</v>
      </c>
      <c r="M159" s="359">
        <f t="shared" si="235"/>
        <v>0</v>
      </c>
      <c r="N159" s="359">
        <f t="shared" si="236"/>
        <v>0</v>
      </c>
      <c r="O159" s="359">
        <f t="shared" si="237"/>
        <v>0</v>
      </c>
      <c r="P159" s="359">
        <f t="shared" si="238"/>
        <v>0</v>
      </c>
      <c r="Q159" s="359">
        <f t="shared" si="239"/>
        <v>0</v>
      </c>
      <c r="R159" s="359">
        <f t="shared" si="240"/>
        <v>0</v>
      </c>
      <c r="S159" s="359">
        <f t="shared" si="241"/>
        <v>0</v>
      </c>
      <c r="T159" s="359">
        <f t="shared" si="242"/>
        <v>0</v>
      </c>
      <c r="U159" s="359">
        <f t="shared" si="243"/>
        <v>0</v>
      </c>
      <c r="V159" s="359">
        <f t="shared" si="244"/>
        <v>0</v>
      </c>
      <c r="W159" s="359">
        <f t="shared" si="245"/>
        <v>0</v>
      </c>
      <c r="X159" s="359">
        <f t="shared" si="246"/>
        <v>20.287700000000001</v>
      </c>
      <c r="Y159" s="359">
        <f t="shared" si="247"/>
        <v>0</v>
      </c>
      <c r="Z159" s="359">
        <f t="shared" si="248"/>
        <v>0</v>
      </c>
      <c r="AA159" s="359">
        <f t="shared" si="249"/>
        <v>0</v>
      </c>
      <c r="AB159" s="359">
        <f t="shared" si="250"/>
        <v>0</v>
      </c>
      <c r="AC159" s="359">
        <f t="shared" si="251"/>
        <v>0</v>
      </c>
      <c r="AD159" s="359">
        <f t="shared" si="252"/>
        <v>0</v>
      </c>
      <c r="AE159" s="359">
        <f t="shared" si="253"/>
        <v>0</v>
      </c>
      <c r="AF159" s="359">
        <f t="shared" si="254"/>
        <v>0</v>
      </c>
      <c r="AG159" s="359">
        <f t="shared" si="255"/>
        <v>0</v>
      </c>
      <c r="AH159" s="359">
        <f t="shared" si="256"/>
        <v>0</v>
      </c>
      <c r="AI159" s="359">
        <f t="shared" si="257"/>
        <v>0</v>
      </c>
      <c r="AJ159" s="359">
        <f t="shared" si="258"/>
        <v>0</v>
      </c>
      <c r="AK159" s="359">
        <f t="shared" si="259"/>
        <v>0</v>
      </c>
      <c r="AL159" s="359">
        <f t="shared" si="260"/>
        <v>0</v>
      </c>
      <c r="AM159" s="359">
        <f t="shared" si="261"/>
        <v>0</v>
      </c>
      <c r="AN159" s="359">
        <f t="shared" si="262"/>
        <v>0</v>
      </c>
      <c r="AO159" s="359">
        <f t="shared" si="263"/>
        <v>0</v>
      </c>
      <c r="AP159" s="359">
        <f t="shared" si="264"/>
        <v>0</v>
      </c>
      <c r="AQ159" s="359">
        <f t="shared" si="265"/>
        <v>0</v>
      </c>
      <c r="AR159" s="359">
        <f t="shared" si="266"/>
        <v>0</v>
      </c>
      <c r="AS159" s="359">
        <f t="shared" si="267"/>
        <v>0</v>
      </c>
      <c r="AT159" s="359">
        <f t="shared" si="225"/>
        <v>0</v>
      </c>
      <c r="AU159" s="359">
        <f t="shared" si="226"/>
        <v>0</v>
      </c>
      <c r="AV159" s="359">
        <f t="shared" si="227"/>
        <v>8.0000000000000002E-3</v>
      </c>
      <c r="AW159" s="76"/>
      <c r="AX159" s="211">
        <v>151</v>
      </c>
      <c r="AY159" s="260">
        <v>0</v>
      </c>
      <c r="AZ159" s="260">
        <v>0</v>
      </c>
      <c r="BA159" s="260">
        <v>0</v>
      </c>
      <c r="BB159" s="260">
        <v>0</v>
      </c>
      <c r="BC159" s="260">
        <v>0</v>
      </c>
      <c r="BD159" s="260">
        <v>0</v>
      </c>
      <c r="BE159" s="260">
        <v>0</v>
      </c>
      <c r="BF159" s="260">
        <v>0</v>
      </c>
      <c r="BG159" s="260">
        <v>0</v>
      </c>
      <c r="BH159" s="260">
        <v>0</v>
      </c>
      <c r="BI159" s="260">
        <v>0</v>
      </c>
      <c r="BJ159" s="260">
        <v>0</v>
      </c>
      <c r="BK159" s="260">
        <v>0</v>
      </c>
      <c r="BL159" s="260">
        <v>0</v>
      </c>
      <c r="BM159" s="260">
        <v>0</v>
      </c>
      <c r="BN159" s="260">
        <v>0</v>
      </c>
      <c r="BO159" s="260">
        <v>0</v>
      </c>
      <c r="BP159" s="260">
        <v>0</v>
      </c>
      <c r="BQ159" s="260">
        <v>0</v>
      </c>
      <c r="BR159" s="260">
        <v>20287.7</v>
      </c>
      <c r="BS159" s="260">
        <v>0</v>
      </c>
      <c r="BT159" s="260">
        <v>0</v>
      </c>
      <c r="BU159" s="260">
        <v>0</v>
      </c>
      <c r="BV159" s="260">
        <v>0</v>
      </c>
      <c r="BW159" s="260">
        <v>0</v>
      </c>
      <c r="BX159" s="260">
        <v>0</v>
      </c>
      <c r="BY159" s="260">
        <v>0</v>
      </c>
      <c r="BZ159" s="260">
        <v>0</v>
      </c>
      <c r="CA159" s="260">
        <v>0</v>
      </c>
      <c r="CB159" s="260">
        <v>0</v>
      </c>
      <c r="CC159" s="260">
        <v>0</v>
      </c>
      <c r="CD159" s="260">
        <v>0</v>
      </c>
      <c r="CE159" s="260">
        <v>0</v>
      </c>
      <c r="CF159" s="260">
        <v>0</v>
      </c>
      <c r="CG159" s="260">
        <v>0</v>
      </c>
      <c r="CH159" s="260">
        <v>0</v>
      </c>
      <c r="CI159" s="260">
        <v>0</v>
      </c>
      <c r="CJ159" s="260">
        <v>0</v>
      </c>
      <c r="CK159" s="260">
        <v>0</v>
      </c>
      <c r="CL159" s="260">
        <v>0</v>
      </c>
      <c r="CM159" s="260">
        <v>0</v>
      </c>
      <c r="CN159" s="42">
        <v>0</v>
      </c>
      <c r="CO159" s="42">
        <v>0</v>
      </c>
      <c r="CP159" s="42">
        <v>8</v>
      </c>
      <c r="CR159" s="13">
        <v>151</v>
      </c>
      <c r="CS159" s="13" t="str">
        <f t="shared" si="179"/>
        <v/>
      </c>
      <c r="CT159" s="13" t="str">
        <f t="shared" si="180"/>
        <v/>
      </c>
      <c r="CU159" s="13" t="str">
        <f t="shared" si="181"/>
        <v/>
      </c>
      <c r="CV159" s="13" t="str">
        <f t="shared" si="182"/>
        <v/>
      </c>
      <c r="CW159" s="13" t="str">
        <f t="shared" si="183"/>
        <v/>
      </c>
      <c r="CX159" s="13" t="str">
        <f t="shared" si="184"/>
        <v/>
      </c>
      <c r="CY159" s="13" t="str">
        <f t="shared" si="185"/>
        <v/>
      </c>
      <c r="CZ159" s="13" t="str">
        <f t="shared" si="186"/>
        <v/>
      </c>
      <c r="DA159" s="13" t="str">
        <f t="shared" si="187"/>
        <v/>
      </c>
      <c r="DB159" s="13" t="str">
        <f t="shared" si="188"/>
        <v/>
      </c>
      <c r="DC159" s="13" t="str">
        <f t="shared" si="189"/>
        <v/>
      </c>
      <c r="DD159" s="13" t="str">
        <f t="shared" si="190"/>
        <v/>
      </c>
      <c r="DE159" s="13" t="str">
        <f t="shared" si="191"/>
        <v/>
      </c>
      <c r="DF159" s="13" t="str">
        <f t="shared" si="192"/>
        <v/>
      </c>
      <c r="DG159" s="13" t="str">
        <f t="shared" si="193"/>
        <v/>
      </c>
      <c r="DH159" s="13" t="str">
        <f t="shared" si="194"/>
        <v/>
      </c>
      <c r="DI159" s="13" t="str">
        <f t="shared" si="195"/>
        <v/>
      </c>
      <c r="DJ159" s="13" t="str">
        <f t="shared" si="196"/>
        <v/>
      </c>
      <c r="DK159" s="13" t="str">
        <f t="shared" si="197"/>
        <v/>
      </c>
      <c r="DL159" s="13" t="str">
        <f t="shared" si="198"/>
        <v>Lax</v>
      </c>
      <c r="DM159" s="13" t="str">
        <f t="shared" si="199"/>
        <v/>
      </c>
      <c r="DN159" s="13" t="str">
        <f t="shared" si="200"/>
        <v/>
      </c>
      <c r="DO159" s="13" t="str">
        <f t="shared" si="201"/>
        <v/>
      </c>
      <c r="DP159" s="13" t="str">
        <f t="shared" si="202"/>
        <v/>
      </c>
      <c r="DQ159" s="13" t="str">
        <f t="shared" si="203"/>
        <v/>
      </c>
      <c r="DR159" s="13" t="str">
        <f t="shared" si="204"/>
        <v/>
      </c>
      <c r="DS159" s="13" t="str">
        <f t="shared" si="205"/>
        <v/>
      </c>
      <c r="DT159" s="13" t="str">
        <f t="shared" si="206"/>
        <v/>
      </c>
      <c r="DU159" s="13" t="str">
        <f t="shared" si="207"/>
        <v/>
      </c>
      <c r="DV159" s="13" t="str">
        <f t="shared" si="208"/>
        <v/>
      </c>
      <c r="DW159" s="13" t="str">
        <f t="shared" si="209"/>
        <v/>
      </c>
      <c r="DX159" s="13" t="str">
        <f t="shared" si="210"/>
        <v/>
      </c>
      <c r="DY159" s="13" t="str">
        <f t="shared" si="211"/>
        <v/>
      </c>
      <c r="DZ159" s="13" t="str">
        <f t="shared" si="212"/>
        <v/>
      </c>
      <c r="EA159" s="13" t="str">
        <f t="shared" si="213"/>
        <v/>
      </c>
      <c r="EB159" s="13" t="str">
        <f t="shared" si="214"/>
        <v/>
      </c>
      <c r="EC159" s="13" t="str">
        <f t="shared" si="215"/>
        <v/>
      </c>
      <c r="ED159" s="13" t="str">
        <f t="shared" si="216"/>
        <v/>
      </c>
      <c r="EE159" s="13" t="str">
        <f t="shared" si="217"/>
        <v/>
      </c>
      <c r="EF159" s="13" t="str">
        <f t="shared" si="218"/>
        <v/>
      </c>
      <c r="EG159" s="13" t="str">
        <f t="shared" si="219"/>
        <v/>
      </c>
      <c r="EH159" s="13" t="str">
        <f t="shared" si="220"/>
        <v/>
      </c>
      <c r="EI159" s="13" t="str">
        <f t="shared" si="221"/>
        <v/>
      </c>
      <c r="EJ159" s="13" t="str">
        <f t="shared" si="222"/>
        <v>oring</v>
      </c>
      <c r="EK159" s="13"/>
      <c r="EL159" s="82" t="str">
        <f t="shared" si="224"/>
        <v>Laxoring</v>
      </c>
    </row>
    <row r="160" spans="1:142" x14ac:dyDescent="0.25">
      <c r="A160" s="267" t="s">
        <v>633</v>
      </c>
      <c r="B160" s="267" t="s">
        <v>492</v>
      </c>
      <c r="C160" s="301" t="s">
        <v>616</v>
      </c>
      <c r="D160" s="211">
        <v>152</v>
      </c>
      <c r="E160" s="359">
        <f t="shared" si="223"/>
        <v>0</v>
      </c>
      <c r="F160" s="359">
        <f t="shared" si="228"/>
        <v>0</v>
      </c>
      <c r="G160" s="359">
        <f t="shared" si="229"/>
        <v>0</v>
      </c>
      <c r="H160" s="359">
        <f t="shared" si="230"/>
        <v>0</v>
      </c>
      <c r="I160" s="359">
        <f t="shared" si="231"/>
        <v>0</v>
      </c>
      <c r="J160" s="359">
        <f t="shared" si="232"/>
        <v>0</v>
      </c>
      <c r="K160" s="359">
        <f t="shared" si="233"/>
        <v>0</v>
      </c>
      <c r="L160" s="359">
        <f t="shared" si="234"/>
        <v>0</v>
      </c>
      <c r="M160" s="359">
        <f t="shared" si="235"/>
        <v>0</v>
      </c>
      <c r="N160" s="359">
        <f t="shared" si="236"/>
        <v>0</v>
      </c>
      <c r="O160" s="359">
        <f t="shared" si="237"/>
        <v>0</v>
      </c>
      <c r="P160" s="359">
        <f t="shared" si="238"/>
        <v>0</v>
      </c>
      <c r="Q160" s="359">
        <f t="shared" si="239"/>
        <v>0</v>
      </c>
      <c r="R160" s="359">
        <f t="shared" si="240"/>
        <v>0</v>
      </c>
      <c r="S160" s="359">
        <f t="shared" si="241"/>
        <v>0</v>
      </c>
      <c r="T160" s="359">
        <f t="shared" si="242"/>
        <v>0</v>
      </c>
      <c r="U160" s="359">
        <f t="shared" si="243"/>
        <v>0</v>
      </c>
      <c r="V160" s="359">
        <f t="shared" si="244"/>
        <v>0</v>
      </c>
      <c r="W160" s="359">
        <f t="shared" si="245"/>
        <v>0</v>
      </c>
      <c r="X160" s="359">
        <f t="shared" si="246"/>
        <v>0</v>
      </c>
      <c r="Y160" s="359">
        <f t="shared" si="247"/>
        <v>0</v>
      </c>
      <c r="Z160" s="359">
        <f t="shared" si="248"/>
        <v>0</v>
      </c>
      <c r="AA160" s="359">
        <f t="shared" si="249"/>
        <v>0</v>
      </c>
      <c r="AB160" s="359">
        <f t="shared" si="250"/>
        <v>0</v>
      </c>
      <c r="AC160" s="359">
        <f t="shared" si="251"/>
        <v>0</v>
      </c>
      <c r="AD160" s="359">
        <f t="shared" si="252"/>
        <v>0</v>
      </c>
      <c r="AE160" s="359">
        <f t="shared" si="253"/>
        <v>0</v>
      </c>
      <c r="AF160" s="359">
        <f t="shared" si="254"/>
        <v>0</v>
      </c>
      <c r="AG160" s="359">
        <f t="shared" si="255"/>
        <v>0</v>
      </c>
      <c r="AH160" s="359">
        <f t="shared" si="256"/>
        <v>0</v>
      </c>
      <c r="AI160" s="359">
        <f t="shared" si="257"/>
        <v>0</v>
      </c>
      <c r="AJ160" s="359">
        <f t="shared" si="258"/>
        <v>12.71</v>
      </c>
      <c r="AK160" s="359">
        <f t="shared" si="259"/>
        <v>1.115</v>
      </c>
      <c r="AL160" s="359">
        <f t="shared" si="260"/>
        <v>0</v>
      </c>
      <c r="AM160" s="359">
        <f t="shared" si="261"/>
        <v>0</v>
      </c>
      <c r="AN160" s="359">
        <f t="shared" si="262"/>
        <v>0</v>
      </c>
      <c r="AO160" s="359">
        <f t="shared" si="263"/>
        <v>0</v>
      </c>
      <c r="AP160" s="359">
        <f t="shared" si="264"/>
        <v>0</v>
      </c>
      <c r="AQ160" s="359">
        <f t="shared" si="265"/>
        <v>0</v>
      </c>
      <c r="AR160" s="359">
        <f t="shared" si="266"/>
        <v>0</v>
      </c>
      <c r="AS160" s="359">
        <f t="shared" si="267"/>
        <v>0</v>
      </c>
      <c r="AT160" s="359">
        <f t="shared" si="225"/>
        <v>0</v>
      </c>
      <c r="AU160" s="359">
        <f t="shared" si="226"/>
        <v>0</v>
      </c>
      <c r="AV160" s="359">
        <f t="shared" si="227"/>
        <v>0</v>
      </c>
      <c r="AW160" s="76"/>
      <c r="AX160" s="211">
        <v>152</v>
      </c>
      <c r="AY160" s="260">
        <v>0</v>
      </c>
      <c r="AZ160" s="260">
        <v>0</v>
      </c>
      <c r="BA160" s="260">
        <v>0</v>
      </c>
      <c r="BB160" s="260">
        <v>0</v>
      </c>
      <c r="BC160" s="260">
        <v>0</v>
      </c>
      <c r="BD160" s="260">
        <v>0</v>
      </c>
      <c r="BE160" s="260">
        <v>0</v>
      </c>
      <c r="BF160" s="260">
        <v>0</v>
      </c>
      <c r="BG160" s="260">
        <v>0</v>
      </c>
      <c r="BH160" s="260">
        <v>0</v>
      </c>
      <c r="BI160" s="260">
        <v>0</v>
      </c>
      <c r="BJ160" s="260">
        <v>0</v>
      </c>
      <c r="BK160" s="260">
        <v>0</v>
      </c>
      <c r="BL160" s="260">
        <v>0</v>
      </c>
      <c r="BM160" s="260">
        <v>0</v>
      </c>
      <c r="BN160" s="260">
        <v>0</v>
      </c>
      <c r="BO160" s="260">
        <v>0</v>
      </c>
      <c r="BP160" s="260">
        <v>0</v>
      </c>
      <c r="BQ160" s="260">
        <v>0</v>
      </c>
      <c r="BR160" s="260">
        <v>0</v>
      </c>
      <c r="BS160" s="260">
        <v>0</v>
      </c>
      <c r="BT160" s="260">
        <v>0</v>
      </c>
      <c r="BU160" s="260">
        <v>0</v>
      </c>
      <c r="BV160" s="260">
        <v>0</v>
      </c>
      <c r="BW160" s="260">
        <v>0</v>
      </c>
      <c r="BX160" s="260">
        <v>0</v>
      </c>
      <c r="BY160" s="260">
        <v>0</v>
      </c>
      <c r="BZ160" s="260">
        <v>0</v>
      </c>
      <c r="CA160" s="260">
        <v>0</v>
      </c>
      <c r="CB160" s="260">
        <v>0</v>
      </c>
      <c r="CC160" s="260">
        <v>0</v>
      </c>
      <c r="CD160" s="260">
        <v>12710</v>
      </c>
      <c r="CE160" s="260">
        <v>1115</v>
      </c>
      <c r="CF160" s="260">
        <v>0</v>
      </c>
      <c r="CG160" s="260">
        <v>0</v>
      </c>
      <c r="CH160" s="260">
        <v>0</v>
      </c>
      <c r="CI160" s="260">
        <v>0</v>
      </c>
      <c r="CJ160" s="260">
        <v>0</v>
      </c>
      <c r="CK160" s="260">
        <v>0</v>
      </c>
      <c r="CL160" s="260">
        <v>0</v>
      </c>
      <c r="CM160" s="260">
        <v>0</v>
      </c>
      <c r="CN160" s="42">
        <v>0</v>
      </c>
      <c r="CO160" s="42">
        <v>0</v>
      </c>
      <c r="CP160" s="42">
        <v>0</v>
      </c>
      <c r="CR160" s="13">
        <v>152</v>
      </c>
      <c r="CS160" s="13" t="str">
        <f t="shared" si="179"/>
        <v/>
      </c>
      <c r="CT160" s="13" t="str">
        <f t="shared" si="180"/>
        <v/>
      </c>
      <c r="CU160" s="13" t="str">
        <f t="shared" si="181"/>
        <v/>
      </c>
      <c r="CV160" s="13" t="str">
        <f t="shared" si="182"/>
        <v/>
      </c>
      <c r="CW160" s="13" t="str">
        <f t="shared" si="183"/>
        <v/>
      </c>
      <c r="CX160" s="13" t="str">
        <f t="shared" si="184"/>
        <v/>
      </c>
      <c r="CY160" s="13" t="str">
        <f t="shared" si="185"/>
        <v/>
      </c>
      <c r="CZ160" s="13" t="str">
        <f t="shared" si="186"/>
        <v/>
      </c>
      <c r="DA160" s="13" t="str">
        <f t="shared" si="187"/>
        <v/>
      </c>
      <c r="DB160" s="13" t="str">
        <f t="shared" si="188"/>
        <v/>
      </c>
      <c r="DC160" s="13" t="str">
        <f t="shared" si="189"/>
        <v/>
      </c>
      <c r="DD160" s="13" t="str">
        <f t="shared" si="190"/>
        <v/>
      </c>
      <c r="DE160" s="13" t="str">
        <f t="shared" si="191"/>
        <v/>
      </c>
      <c r="DF160" s="13" t="str">
        <f t="shared" si="192"/>
        <v/>
      </c>
      <c r="DG160" s="13" t="str">
        <f t="shared" si="193"/>
        <v/>
      </c>
      <c r="DH160" s="13" t="str">
        <f t="shared" si="194"/>
        <v/>
      </c>
      <c r="DI160" s="13" t="str">
        <f t="shared" si="195"/>
        <v/>
      </c>
      <c r="DJ160" s="13" t="str">
        <f t="shared" si="196"/>
        <v/>
      </c>
      <c r="DK160" s="13" t="str">
        <f t="shared" si="197"/>
        <v/>
      </c>
      <c r="DL160" s="13" t="str">
        <f t="shared" si="198"/>
        <v/>
      </c>
      <c r="DM160" s="13" t="str">
        <f t="shared" si="199"/>
        <v/>
      </c>
      <c r="DN160" s="13" t="str">
        <f t="shared" si="200"/>
        <v/>
      </c>
      <c r="DO160" s="13" t="str">
        <f t="shared" si="201"/>
        <v/>
      </c>
      <c r="DP160" s="13" t="str">
        <f t="shared" si="202"/>
        <v/>
      </c>
      <c r="DQ160" s="13" t="str">
        <f t="shared" si="203"/>
        <v/>
      </c>
      <c r="DR160" s="13" t="str">
        <f t="shared" si="204"/>
        <v/>
      </c>
      <c r="DS160" s="13" t="str">
        <f t="shared" si="205"/>
        <v/>
      </c>
      <c r="DT160" s="13" t="str">
        <f t="shared" si="206"/>
        <v/>
      </c>
      <c r="DU160" s="13" t="str">
        <f t="shared" si="207"/>
        <v/>
      </c>
      <c r="DV160" s="13" t="str">
        <f t="shared" si="208"/>
        <v/>
      </c>
      <c r="DW160" s="13" t="str">
        <f t="shared" si="209"/>
        <v/>
      </c>
      <c r="DX160" s="13" t="str">
        <f t="shared" si="210"/>
        <v>Sikloja</v>
      </c>
      <c r="DY160" s="13" t="str">
        <f t="shared" si="211"/>
        <v>Sill</v>
      </c>
      <c r="DZ160" s="13" t="str">
        <f t="shared" si="212"/>
        <v/>
      </c>
      <c r="EA160" s="13" t="str">
        <f t="shared" si="213"/>
        <v/>
      </c>
      <c r="EB160" s="13" t="str">
        <f t="shared" si="214"/>
        <v/>
      </c>
      <c r="EC160" s="13" t="str">
        <f t="shared" si="215"/>
        <v/>
      </c>
      <c r="ED160" s="13" t="str">
        <f t="shared" si="216"/>
        <v/>
      </c>
      <c r="EE160" s="13" t="str">
        <f t="shared" si="217"/>
        <v/>
      </c>
      <c r="EF160" s="13" t="str">
        <f t="shared" si="218"/>
        <v/>
      </c>
      <c r="EG160" s="13" t="str">
        <f t="shared" si="219"/>
        <v/>
      </c>
      <c r="EH160" s="13" t="str">
        <f t="shared" si="220"/>
        <v/>
      </c>
      <c r="EI160" s="13" t="str">
        <f t="shared" si="221"/>
        <v/>
      </c>
      <c r="EJ160" s="13" t="str">
        <f t="shared" si="222"/>
        <v/>
      </c>
      <c r="EK160" s="13"/>
      <c r="EL160" s="82" t="str">
        <f t="shared" si="224"/>
        <v>SiklojaSill</v>
      </c>
    </row>
    <row r="161" spans="1:142" x14ac:dyDescent="0.25">
      <c r="A161" s="267" t="s">
        <v>633</v>
      </c>
      <c r="B161" s="267" t="s">
        <v>515</v>
      </c>
      <c r="C161" s="301" t="s">
        <v>616</v>
      </c>
      <c r="D161" s="211">
        <v>153</v>
      </c>
      <c r="E161" s="359">
        <f t="shared" si="223"/>
        <v>0.4</v>
      </c>
      <c r="F161" s="359">
        <f t="shared" si="228"/>
        <v>0</v>
      </c>
      <c r="G161" s="359">
        <f t="shared" si="229"/>
        <v>0</v>
      </c>
      <c r="H161" s="359">
        <f t="shared" si="230"/>
        <v>0</v>
      </c>
      <c r="I161" s="359">
        <f t="shared" si="231"/>
        <v>0</v>
      </c>
      <c r="J161" s="359">
        <f t="shared" si="232"/>
        <v>0</v>
      </c>
      <c r="K161" s="359">
        <f t="shared" si="233"/>
        <v>0</v>
      </c>
      <c r="L161" s="359">
        <f t="shared" si="234"/>
        <v>0</v>
      </c>
      <c r="M161" s="359">
        <f t="shared" si="235"/>
        <v>0</v>
      </c>
      <c r="N161" s="359">
        <f t="shared" si="236"/>
        <v>0</v>
      </c>
      <c r="O161" s="359">
        <f t="shared" si="237"/>
        <v>0</v>
      </c>
      <c r="P161" s="359">
        <f t="shared" si="238"/>
        <v>0</v>
      </c>
      <c r="Q161" s="359">
        <f t="shared" si="239"/>
        <v>0</v>
      </c>
      <c r="R161" s="359">
        <f t="shared" si="240"/>
        <v>0</v>
      </c>
      <c r="S161" s="359">
        <f t="shared" si="241"/>
        <v>0</v>
      </c>
      <c r="T161" s="359">
        <f t="shared" si="242"/>
        <v>0</v>
      </c>
      <c r="U161" s="359">
        <f t="shared" si="243"/>
        <v>0</v>
      </c>
      <c r="V161" s="359">
        <f t="shared" si="244"/>
        <v>0</v>
      </c>
      <c r="W161" s="359">
        <f t="shared" si="245"/>
        <v>0</v>
      </c>
      <c r="X161" s="359">
        <f t="shared" si="246"/>
        <v>0</v>
      </c>
      <c r="Y161" s="359">
        <f t="shared" si="247"/>
        <v>0</v>
      </c>
      <c r="Z161" s="359">
        <f t="shared" si="248"/>
        <v>0</v>
      </c>
      <c r="AA161" s="359">
        <f t="shared" si="249"/>
        <v>0</v>
      </c>
      <c r="AB161" s="359">
        <f t="shared" si="250"/>
        <v>0</v>
      </c>
      <c r="AC161" s="359">
        <f t="shared" si="251"/>
        <v>0</v>
      </c>
      <c r="AD161" s="359">
        <f t="shared" si="252"/>
        <v>0</v>
      </c>
      <c r="AE161" s="359">
        <f t="shared" si="253"/>
        <v>0</v>
      </c>
      <c r="AF161" s="359">
        <f t="shared" si="254"/>
        <v>0</v>
      </c>
      <c r="AG161" s="359">
        <f t="shared" si="255"/>
        <v>0</v>
      </c>
      <c r="AH161" s="359">
        <f t="shared" si="256"/>
        <v>0</v>
      </c>
      <c r="AI161" s="359">
        <f t="shared" si="257"/>
        <v>1.29</v>
      </c>
      <c r="AJ161" s="359">
        <f t="shared" si="258"/>
        <v>424.995</v>
      </c>
      <c r="AK161" s="359">
        <f t="shared" si="259"/>
        <v>50.47</v>
      </c>
      <c r="AL161" s="359">
        <f t="shared" si="260"/>
        <v>0</v>
      </c>
      <c r="AM161" s="359">
        <f t="shared" si="261"/>
        <v>0</v>
      </c>
      <c r="AN161" s="359">
        <f t="shared" si="262"/>
        <v>0</v>
      </c>
      <c r="AO161" s="359">
        <f t="shared" si="263"/>
        <v>0</v>
      </c>
      <c r="AP161" s="359">
        <f t="shared" si="264"/>
        <v>0</v>
      </c>
      <c r="AQ161" s="359">
        <f t="shared" si="265"/>
        <v>0</v>
      </c>
      <c r="AR161" s="359">
        <f t="shared" si="266"/>
        <v>0.5</v>
      </c>
      <c r="AS161" s="359">
        <f t="shared" si="267"/>
        <v>0</v>
      </c>
      <c r="AT161" s="359">
        <f t="shared" si="225"/>
        <v>0</v>
      </c>
      <c r="AU161" s="359">
        <f t="shared" si="226"/>
        <v>0</v>
      </c>
      <c r="AV161" s="359">
        <f t="shared" si="227"/>
        <v>0</v>
      </c>
      <c r="AW161" s="76"/>
      <c r="AX161" s="211">
        <v>153</v>
      </c>
      <c r="AY161" s="260">
        <v>400</v>
      </c>
      <c r="AZ161" s="260">
        <v>0</v>
      </c>
      <c r="BA161" s="260">
        <v>0</v>
      </c>
      <c r="BB161" s="260">
        <v>0</v>
      </c>
      <c r="BC161" s="260">
        <v>0</v>
      </c>
      <c r="BD161" s="260">
        <v>0</v>
      </c>
      <c r="BE161" s="260">
        <v>0</v>
      </c>
      <c r="BF161" s="260">
        <v>0</v>
      </c>
      <c r="BG161" s="260">
        <v>0</v>
      </c>
      <c r="BH161" s="260">
        <v>0</v>
      </c>
      <c r="BI161" s="260">
        <v>0</v>
      </c>
      <c r="BJ161" s="260">
        <v>0</v>
      </c>
      <c r="BK161" s="260">
        <v>0</v>
      </c>
      <c r="BL161" s="260">
        <v>0</v>
      </c>
      <c r="BM161" s="260">
        <v>0</v>
      </c>
      <c r="BN161" s="260">
        <v>0</v>
      </c>
      <c r="BO161" s="260">
        <v>0</v>
      </c>
      <c r="BP161" s="260">
        <v>0</v>
      </c>
      <c r="BQ161" s="260">
        <v>0</v>
      </c>
      <c r="BR161" s="260">
        <v>0</v>
      </c>
      <c r="BS161" s="260">
        <v>0</v>
      </c>
      <c r="BT161" s="260">
        <v>0</v>
      </c>
      <c r="BU161" s="260">
        <v>0</v>
      </c>
      <c r="BV161" s="260">
        <v>0</v>
      </c>
      <c r="BW161" s="260">
        <v>0</v>
      </c>
      <c r="BX161" s="260">
        <v>0</v>
      </c>
      <c r="BY161" s="260">
        <v>0</v>
      </c>
      <c r="BZ161" s="260">
        <v>0</v>
      </c>
      <c r="CA161" s="260">
        <v>0</v>
      </c>
      <c r="CB161" s="260">
        <v>0</v>
      </c>
      <c r="CC161" s="260">
        <v>1290</v>
      </c>
      <c r="CD161" s="260">
        <v>424995</v>
      </c>
      <c r="CE161" s="260">
        <v>50470</v>
      </c>
      <c r="CF161" s="260">
        <v>0</v>
      </c>
      <c r="CG161" s="260">
        <v>0</v>
      </c>
      <c r="CH161" s="260">
        <v>0</v>
      </c>
      <c r="CI161" s="260">
        <v>0</v>
      </c>
      <c r="CJ161" s="260">
        <v>0</v>
      </c>
      <c r="CK161" s="260">
        <v>0</v>
      </c>
      <c r="CL161" s="260">
        <v>500</v>
      </c>
      <c r="CM161" s="260">
        <v>0</v>
      </c>
      <c r="CN161" s="42">
        <v>0</v>
      </c>
      <c r="CO161" s="42">
        <v>0</v>
      </c>
      <c r="CP161" s="42">
        <v>0</v>
      </c>
      <c r="CR161" s="13">
        <v>153</v>
      </c>
      <c r="CS161" s="13" t="str">
        <f t="shared" si="179"/>
        <v>Abborre</v>
      </c>
      <c r="CT161" s="13" t="str">
        <f t="shared" si="180"/>
        <v/>
      </c>
      <c r="CU161" s="13" t="str">
        <f t="shared" si="181"/>
        <v/>
      </c>
      <c r="CV161" s="13" t="str">
        <f t="shared" si="182"/>
        <v/>
      </c>
      <c r="CW161" s="13" t="str">
        <f t="shared" si="183"/>
        <v/>
      </c>
      <c r="CX161" s="13" t="str">
        <f t="shared" si="184"/>
        <v/>
      </c>
      <c r="CY161" s="13" t="str">
        <f t="shared" si="185"/>
        <v/>
      </c>
      <c r="CZ161" s="13" t="str">
        <f t="shared" si="186"/>
        <v/>
      </c>
      <c r="DA161" s="13" t="str">
        <f t="shared" si="187"/>
        <v/>
      </c>
      <c r="DB161" s="13" t="str">
        <f t="shared" si="188"/>
        <v/>
      </c>
      <c r="DC161" s="13" t="str">
        <f t="shared" si="189"/>
        <v/>
      </c>
      <c r="DD161" s="13" t="str">
        <f t="shared" si="190"/>
        <v/>
      </c>
      <c r="DE161" s="13" t="str">
        <f t="shared" si="191"/>
        <v/>
      </c>
      <c r="DF161" s="13" t="str">
        <f t="shared" si="192"/>
        <v/>
      </c>
      <c r="DG161" s="13" t="str">
        <f t="shared" si="193"/>
        <v/>
      </c>
      <c r="DH161" s="13" t="str">
        <f t="shared" si="194"/>
        <v/>
      </c>
      <c r="DI161" s="13" t="str">
        <f t="shared" si="195"/>
        <v/>
      </c>
      <c r="DJ161" s="13" t="str">
        <f t="shared" si="196"/>
        <v/>
      </c>
      <c r="DK161" s="13" t="str">
        <f t="shared" si="197"/>
        <v/>
      </c>
      <c r="DL161" s="13" t="str">
        <f t="shared" si="198"/>
        <v/>
      </c>
      <c r="DM161" s="13" t="str">
        <f t="shared" si="199"/>
        <v/>
      </c>
      <c r="DN161" s="13" t="str">
        <f t="shared" si="200"/>
        <v/>
      </c>
      <c r="DO161" s="13" t="str">
        <f t="shared" si="201"/>
        <v/>
      </c>
      <c r="DP161" s="13" t="str">
        <f t="shared" si="202"/>
        <v/>
      </c>
      <c r="DQ161" s="13" t="str">
        <f t="shared" si="203"/>
        <v/>
      </c>
      <c r="DR161" s="13" t="str">
        <f t="shared" si="204"/>
        <v/>
      </c>
      <c r="DS161" s="13" t="str">
        <f t="shared" si="205"/>
        <v/>
      </c>
      <c r="DT161" s="13" t="str">
        <f t="shared" si="206"/>
        <v/>
      </c>
      <c r="DU161" s="13" t="str">
        <f t="shared" si="207"/>
        <v/>
      </c>
      <c r="DV161" s="13" t="str">
        <f t="shared" si="208"/>
        <v/>
      </c>
      <c r="DW161" s="13" t="str">
        <f t="shared" si="209"/>
        <v>SikFiskar</v>
      </c>
      <c r="DX161" s="13" t="str">
        <f t="shared" si="210"/>
        <v>Sikloja</v>
      </c>
      <c r="DY161" s="13" t="str">
        <f t="shared" si="211"/>
        <v>Sill</v>
      </c>
      <c r="DZ161" s="13" t="str">
        <f t="shared" si="212"/>
        <v/>
      </c>
      <c r="EA161" s="13" t="str">
        <f t="shared" si="213"/>
        <v/>
      </c>
      <c r="EB161" s="13" t="str">
        <f t="shared" si="214"/>
        <v/>
      </c>
      <c r="EC161" s="13" t="str">
        <f t="shared" si="215"/>
        <v/>
      </c>
      <c r="ED161" s="13" t="str">
        <f t="shared" si="216"/>
        <v/>
      </c>
      <c r="EE161" s="13" t="str">
        <f t="shared" si="217"/>
        <v/>
      </c>
      <c r="EF161" s="13" t="str">
        <f t="shared" si="218"/>
        <v>Torsk</v>
      </c>
      <c r="EG161" s="13" t="str">
        <f t="shared" si="219"/>
        <v/>
      </c>
      <c r="EH161" s="13" t="str">
        <f t="shared" si="220"/>
        <v/>
      </c>
      <c r="EI161" s="13" t="str">
        <f t="shared" si="221"/>
        <v/>
      </c>
      <c r="EJ161" s="13" t="str">
        <f t="shared" si="222"/>
        <v/>
      </c>
      <c r="EK161" s="13"/>
      <c r="EL161" s="82" t="str">
        <f t="shared" si="224"/>
        <v>AbborreSikFiskarSiklojaSillTorsk</v>
      </c>
    </row>
    <row r="162" spans="1:142" x14ac:dyDescent="0.25">
      <c r="A162" s="267" t="s">
        <v>634</v>
      </c>
      <c r="B162" s="267" t="s">
        <v>498</v>
      </c>
      <c r="C162" s="301" t="s">
        <v>615</v>
      </c>
      <c r="D162" s="211">
        <v>154</v>
      </c>
      <c r="E162" s="359">
        <f t="shared" si="223"/>
        <v>0</v>
      </c>
      <c r="F162" s="359">
        <f t="shared" si="228"/>
        <v>0</v>
      </c>
      <c r="G162" s="359">
        <f t="shared" si="229"/>
        <v>0</v>
      </c>
      <c r="H162" s="359">
        <f t="shared" si="230"/>
        <v>0</v>
      </c>
      <c r="I162" s="359">
        <f t="shared" si="231"/>
        <v>0</v>
      </c>
      <c r="J162" s="359">
        <f t="shared" si="232"/>
        <v>0</v>
      </c>
      <c r="K162" s="359">
        <f t="shared" si="233"/>
        <v>0</v>
      </c>
      <c r="L162" s="359">
        <f t="shared" si="234"/>
        <v>0</v>
      </c>
      <c r="M162" s="359">
        <f t="shared" si="235"/>
        <v>0</v>
      </c>
      <c r="N162" s="359">
        <f t="shared" si="236"/>
        <v>0</v>
      </c>
      <c r="O162" s="359">
        <f t="shared" si="237"/>
        <v>0</v>
      </c>
      <c r="P162" s="359">
        <f t="shared" si="238"/>
        <v>0</v>
      </c>
      <c r="Q162" s="359">
        <f t="shared" si="239"/>
        <v>0</v>
      </c>
      <c r="R162" s="359">
        <f t="shared" si="240"/>
        <v>0</v>
      </c>
      <c r="S162" s="359">
        <f t="shared" si="241"/>
        <v>0</v>
      </c>
      <c r="T162" s="359">
        <f t="shared" si="242"/>
        <v>0</v>
      </c>
      <c r="U162" s="359">
        <f t="shared" si="243"/>
        <v>0</v>
      </c>
      <c r="V162" s="359">
        <f t="shared" si="244"/>
        <v>0</v>
      </c>
      <c r="W162" s="359">
        <f t="shared" si="245"/>
        <v>0</v>
      </c>
      <c r="X162" s="359">
        <f t="shared" si="246"/>
        <v>0</v>
      </c>
      <c r="Y162" s="359">
        <f t="shared" si="247"/>
        <v>0</v>
      </c>
      <c r="Z162" s="359">
        <f t="shared" si="248"/>
        <v>0</v>
      </c>
      <c r="AA162" s="359">
        <f t="shared" si="249"/>
        <v>0</v>
      </c>
      <c r="AB162" s="359">
        <f t="shared" si="250"/>
        <v>0</v>
      </c>
      <c r="AC162" s="359">
        <f t="shared" si="251"/>
        <v>0</v>
      </c>
      <c r="AD162" s="359">
        <f t="shared" si="252"/>
        <v>6.3E-2</v>
      </c>
      <c r="AE162" s="359">
        <f t="shared" si="253"/>
        <v>0</v>
      </c>
      <c r="AF162" s="359">
        <f t="shared" si="254"/>
        <v>1.0600999999999998</v>
      </c>
      <c r="AG162" s="359">
        <f t="shared" si="255"/>
        <v>0</v>
      </c>
      <c r="AH162" s="359">
        <f t="shared" si="256"/>
        <v>0</v>
      </c>
      <c r="AI162" s="359">
        <f t="shared" si="257"/>
        <v>0</v>
      </c>
      <c r="AJ162" s="359">
        <f t="shared" si="258"/>
        <v>0</v>
      </c>
      <c r="AK162" s="359">
        <f t="shared" si="259"/>
        <v>0</v>
      </c>
      <c r="AL162" s="359">
        <f t="shared" si="260"/>
        <v>0</v>
      </c>
      <c r="AM162" s="359">
        <f t="shared" si="261"/>
        <v>0</v>
      </c>
      <c r="AN162" s="359">
        <f t="shared" si="262"/>
        <v>0</v>
      </c>
      <c r="AO162" s="359">
        <f t="shared" si="263"/>
        <v>0.52700000000000002</v>
      </c>
      <c r="AP162" s="359">
        <f t="shared" si="264"/>
        <v>0</v>
      </c>
      <c r="AQ162" s="359">
        <f t="shared" si="265"/>
        <v>0</v>
      </c>
      <c r="AR162" s="359">
        <f t="shared" si="266"/>
        <v>151.5538</v>
      </c>
      <c r="AS162" s="359">
        <f t="shared" si="267"/>
        <v>0.86399999999999999</v>
      </c>
      <c r="AT162" s="359">
        <f t="shared" si="225"/>
        <v>0</v>
      </c>
      <c r="AU162" s="359">
        <f t="shared" si="226"/>
        <v>0</v>
      </c>
      <c r="AV162" s="359">
        <f t="shared" si="227"/>
        <v>0</v>
      </c>
      <c r="AW162" s="76"/>
      <c r="AX162" s="211">
        <v>154</v>
      </c>
      <c r="AY162" s="260">
        <v>0</v>
      </c>
      <c r="AZ162" s="260">
        <v>0</v>
      </c>
      <c r="BA162" s="260">
        <v>0</v>
      </c>
      <c r="BB162" s="260">
        <v>0</v>
      </c>
      <c r="BC162" s="260">
        <v>0</v>
      </c>
      <c r="BD162" s="260">
        <v>0</v>
      </c>
      <c r="BE162" s="260">
        <v>0</v>
      </c>
      <c r="BF162" s="260">
        <v>0</v>
      </c>
      <c r="BG162" s="260">
        <v>0</v>
      </c>
      <c r="BH162" s="260">
        <v>0</v>
      </c>
      <c r="BI162" s="260">
        <v>0</v>
      </c>
      <c r="BJ162" s="260">
        <v>0</v>
      </c>
      <c r="BK162" s="260">
        <v>0</v>
      </c>
      <c r="BL162" s="260">
        <v>0</v>
      </c>
      <c r="BM162" s="260">
        <v>0</v>
      </c>
      <c r="BN162" s="260">
        <v>0</v>
      </c>
      <c r="BO162" s="260">
        <v>0</v>
      </c>
      <c r="BP162" s="260">
        <v>0</v>
      </c>
      <c r="BQ162" s="260">
        <v>0</v>
      </c>
      <c r="BR162" s="260">
        <v>0</v>
      </c>
      <c r="BS162" s="260">
        <v>0</v>
      </c>
      <c r="BT162" s="260">
        <v>0</v>
      </c>
      <c r="BU162" s="260">
        <v>0</v>
      </c>
      <c r="BV162" s="260">
        <v>0</v>
      </c>
      <c r="BW162" s="260">
        <v>0</v>
      </c>
      <c r="BX162" s="260">
        <v>63</v>
      </c>
      <c r="BY162" s="260">
        <v>0</v>
      </c>
      <c r="BZ162" s="260">
        <v>1060.0999999999999</v>
      </c>
      <c r="CA162" s="260">
        <v>0</v>
      </c>
      <c r="CB162" s="260">
        <v>0</v>
      </c>
      <c r="CC162" s="260">
        <v>0</v>
      </c>
      <c r="CD162" s="260">
        <v>0</v>
      </c>
      <c r="CE162" s="260">
        <v>0</v>
      </c>
      <c r="CF162" s="260">
        <v>0</v>
      </c>
      <c r="CG162" s="260">
        <v>0</v>
      </c>
      <c r="CH162" s="260">
        <v>0</v>
      </c>
      <c r="CI162" s="260">
        <v>527</v>
      </c>
      <c r="CJ162" s="260">
        <v>0</v>
      </c>
      <c r="CK162" s="260">
        <v>0</v>
      </c>
      <c r="CL162" s="260">
        <v>151553.79999999999</v>
      </c>
      <c r="CM162" s="260">
        <v>864</v>
      </c>
      <c r="CN162" s="42">
        <v>0</v>
      </c>
      <c r="CO162" s="42">
        <v>0</v>
      </c>
      <c r="CP162" s="42">
        <v>0</v>
      </c>
      <c r="CR162" s="63">
        <v>154</v>
      </c>
      <c r="CS162" s="13" t="str">
        <f t="shared" si="179"/>
        <v/>
      </c>
      <c r="CT162" s="13" t="str">
        <f t="shared" si="180"/>
        <v/>
      </c>
      <c r="CU162" s="13" t="str">
        <f t="shared" si="181"/>
        <v/>
      </c>
      <c r="CV162" s="13" t="str">
        <f t="shared" si="182"/>
        <v/>
      </c>
      <c r="CW162" s="13" t="str">
        <f t="shared" si="183"/>
        <v/>
      </c>
      <c r="CX162" s="13" t="str">
        <f t="shared" si="184"/>
        <v/>
      </c>
      <c r="CY162" s="13" t="str">
        <f t="shared" si="185"/>
        <v/>
      </c>
      <c r="CZ162" s="13" t="str">
        <f t="shared" si="186"/>
        <v/>
      </c>
      <c r="DA162" s="13" t="str">
        <f t="shared" si="187"/>
        <v/>
      </c>
      <c r="DB162" s="13" t="str">
        <f t="shared" si="188"/>
        <v/>
      </c>
      <c r="DC162" s="13" t="str">
        <f t="shared" si="189"/>
        <v/>
      </c>
      <c r="DD162" s="13" t="str">
        <f t="shared" si="190"/>
        <v/>
      </c>
      <c r="DE162" s="13" t="str">
        <f t="shared" si="191"/>
        <v/>
      </c>
      <c r="DF162" s="13" t="str">
        <f t="shared" si="192"/>
        <v/>
      </c>
      <c r="DG162" s="13" t="str">
        <f t="shared" si="193"/>
        <v/>
      </c>
      <c r="DH162" s="13" t="str">
        <f t="shared" si="194"/>
        <v/>
      </c>
      <c r="DI162" s="13" t="str">
        <f t="shared" si="195"/>
        <v/>
      </c>
      <c r="DJ162" s="13" t="str">
        <f t="shared" si="196"/>
        <v/>
      </c>
      <c r="DK162" s="13" t="str">
        <f t="shared" si="197"/>
        <v/>
      </c>
      <c r="DL162" s="13" t="str">
        <f t="shared" si="198"/>
        <v/>
      </c>
      <c r="DM162" s="13" t="str">
        <f t="shared" si="199"/>
        <v/>
      </c>
      <c r="DN162" s="13" t="str">
        <f t="shared" si="200"/>
        <v/>
      </c>
      <c r="DO162" s="13" t="str">
        <f t="shared" si="201"/>
        <v/>
      </c>
      <c r="DP162" s="13" t="str">
        <f t="shared" si="202"/>
        <v/>
      </c>
      <c r="DQ162" s="13" t="str">
        <f t="shared" si="203"/>
        <v/>
      </c>
      <c r="DR162" s="13" t="str">
        <f t="shared" si="204"/>
        <v>Piggvar</v>
      </c>
      <c r="DS162" s="13" t="str">
        <f t="shared" si="205"/>
        <v/>
      </c>
      <c r="DT162" s="13" t="str">
        <f t="shared" si="206"/>
        <v>Rodspotta</v>
      </c>
      <c r="DU162" s="13" t="str">
        <f t="shared" si="207"/>
        <v/>
      </c>
      <c r="DV162" s="13" t="str">
        <f t="shared" si="208"/>
        <v/>
      </c>
      <c r="DW162" s="13" t="str">
        <f t="shared" si="209"/>
        <v/>
      </c>
      <c r="DX162" s="13" t="str">
        <f t="shared" si="210"/>
        <v/>
      </c>
      <c r="DY162" s="13" t="str">
        <f t="shared" si="211"/>
        <v/>
      </c>
      <c r="DZ162" s="13" t="str">
        <f t="shared" si="212"/>
        <v/>
      </c>
      <c r="EA162" s="13" t="str">
        <f t="shared" si="213"/>
        <v/>
      </c>
      <c r="EB162" s="13" t="str">
        <f t="shared" si="214"/>
        <v/>
      </c>
      <c r="EC162" s="13" t="str">
        <f t="shared" si="215"/>
        <v>Skrubbskadda</v>
      </c>
      <c r="ED162" s="13" t="str">
        <f t="shared" si="216"/>
        <v/>
      </c>
      <c r="EE162" s="13" t="str">
        <f t="shared" si="217"/>
        <v/>
      </c>
      <c r="EF162" s="13" t="str">
        <f t="shared" si="218"/>
        <v>Torsk</v>
      </c>
      <c r="EG162" s="13" t="str">
        <f t="shared" si="219"/>
        <v>Vitling</v>
      </c>
      <c r="EH162" s="13" t="str">
        <f t="shared" si="220"/>
        <v/>
      </c>
      <c r="EI162" s="13" t="str">
        <f t="shared" si="221"/>
        <v/>
      </c>
      <c r="EJ162" s="13" t="str">
        <f t="shared" si="222"/>
        <v/>
      </c>
      <c r="EK162" s="13"/>
      <c r="EL162" s="82" t="str">
        <f t="shared" si="224"/>
        <v>PiggvarRodspottaSkrubbskaddaTorskVitling</v>
      </c>
    </row>
    <row r="163" spans="1:142" x14ac:dyDescent="0.25">
      <c r="A163" s="267" t="s">
        <v>634</v>
      </c>
      <c r="B163" s="267" t="s">
        <v>498</v>
      </c>
      <c r="C163" s="301" t="s">
        <v>553</v>
      </c>
      <c r="D163" s="211">
        <v>155</v>
      </c>
      <c r="E163" s="359">
        <f t="shared" si="223"/>
        <v>0</v>
      </c>
      <c r="F163" s="359">
        <f t="shared" si="228"/>
        <v>0</v>
      </c>
      <c r="G163" s="359">
        <f t="shared" si="229"/>
        <v>0</v>
      </c>
      <c r="H163" s="359">
        <f t="shared" si="230"/>
        <v>0</v>
      </c>
      <c r="I163" s="359">
        <f t="shared" si="231"/>
        <v>0</v>
      </c>
      <c r="J163" s="359">
        <f t="shared" si="232"/>
        <v>0</v>
      </c>
      <c r="K163" s="359">
        <f t="shared" si="233"/>
        <v>0</v>
      </c>
      <c r="L163" s="359">
        <f t="shared" si="234"/>
        <v>0</v>
      </c>
      <c r="M163" s="359">
        <f t="shared" si="235"/>
        <v>0</v>
      </c>
      <c r="N163" s="359">
        <f t="shared" si="236"/>
        <v>0</v>
      </c>
      <c r="O163" s="359">
        <f t="shared" si="237"/>
        <v>0</v>
      </c>
      <c r="P163" s="359">
        <f t="shared" si="238"/>
        <v>0</v>
      </c>
      <c r="Q163" s="359">
        <f t="shared" si="239"/>
        <v>0</v>
      </c>
      <c r="R163" s="359">
        <f t="shared" si="240"/>
        <v>0</v>
      </c>
      <c r="S163" s="359">
        <f t="shared" si="241"/>
        <v>0</v>
      </c>
      <c r="T163" s="359">
        <f t="shared" si="242"/>
        <v>0</v>
      </c>
      <c r="U163" s="359">
        <f t="shared" si="243"/>
        <v>0</v>
      </c>
      <c r="V163" s="359">
        <f t="shared" si="244"/>
        <v>0</v>
      </c>
      <c r="W163" s="359">
        <f t="shared" si="245"/>
        <v>0</v>
      </c>
      <c r="X163" s="359">
        <f t="shared" si="246"/>
        <v>0</v>
      </c>
      <c r="Y163" s="359">
        <f t="shared" si="247"/>
        <v>0</v>
      </c>
      <c r="Z163" s="359">
        <f t="shared" si="248"/>
        <v>0</v>
      </c>
      <c r="AA163" s="359">
        <f t="shared" si="249"/>
        <v>0</v>
      </c>
      <c r="AB163" s="359">
        <f t="shared" si="250"/>
        <v>0</v>
      </c>
      <c r="AC163" s="359">
        <f t="shared" si="251"/>
        <v>0</v>
      </c>
      <c r="AD163" s="359">
        <f t="shared" si="252"/>
        <v>0.36699999999999999</v>
      </c>
      <c r="AE163" s="359">
        <f t="shared" si="253"/>
        <v>0</v>
      </c>
      <c r="AF163" s="359">
        <f t="shared" si="254"/>
        <v>9.9339999999999993</v>
      </c>
      <c r="AG163" s="359">
        <f t="shared" si="255"/>
        <v>0</v>
      </c>
      <c r="AH163" s="359">
        <f t="shared" si="256"/>
        <v>0</v>
      </c>
      <c r="AI163" s="359">
        <f t="shared" si="257"/>
        <v>0</v>
      </c>
      <c r="AJ163" s="359">
        <f t="shared" si="258"/>
        <v>0</v>
      </c>
      <c r="AK163" s="359">
        <f t="shared" si="259"/>
        <v>0</v>
      </c>
      <c r="AL163" s="359">
        <f t="shared" si="260"/>
        <v>0</v>
      </c>
      <c r="AM163" s="359">
        <f t="shared" si="261"/>
        <v>0</v>
      </c>
      <c r="AN163" s="359">
        <f t="shared" si="262"/>
        <v>0</v>
      </c>
      <c r="AO163" s="359">
        <f t="shared" si="263"/>
        <v>13.807</v>
      </c>
      <c r="AP163" s="359">
        <f t="shared" si="264"/>
        <v>0</v>
      </c>
      <c r="AQ163" s="359">
        <f t="shared" si="265"/>
        <v>0</v>
      </c>
      <c r="AR163" s="359">
        <f t="shared" si="266"/>
        <v>883.82650000000001</v>
      </c>
      <c r="AS163" s="359">
        <f t="shared" si="267"/>
        <v>2.637</v>
      </c>
      <c r="AT163" s="359">
        <f t="shared" si="225"/>
        <v>0</v>
      </c>
      <c r="AU163" s="359">
        <f t="shared" si="226"/>
        <v>0</v>
      </c>
      <c r="AV163" s="359">
        <f t="shared" si="227"/>
        <v>0</v>
      </c>
      <c r="AW163" s="76"/>
      <c r="AX163" s="211">
        <v>155</v>
      </c>
      <c r="AY163" s="260">
        <v>0</v>
      </c>
      <c r="AZ163" s="260">
        <v>0</v>
      </c>
      <c r="BA163" s="260">
        <v>0</v>
      </c>
      <c r="BB163" s="260">
        <v>0</v>
      </c>
      <c r="BC163" s="260">
        <v>0</v>
      </c>
      <c r="BD163" s="260">
        <v>0</v>
      </c>
      <c r="BE163" s="260">
        <v>0</v>
      </c>
      <c r="BF163" s="260">
        <v>0</v>
      </c>
      <c r="BG163" s="260">
        <v>0</v>
      </c>
      <c r="BH163" s="260">
        <v>0</v>
      </c>
      <c r="BI163" s="260">
        <v>0</v>
      </c>
      <c r="BJ163" s="260">
        <v>0</v>
      </c>
      <c r="BK163" s="260">
        <v>0</v>
      </c>
      <c r="BL163" s="260">
        <v>0</v>
      </c>
      <c r="BM163" s="260">
        <v>0</v>
      </c>
      <c r="BN163" s="260">
        <v>0</v>
      </c>
      <c r="BO163" s="260">
        <v>0</v>
      </c>
      <c r="BP163" s="260">
        <v>0</v>
      </c>
      <c r="BQ163" s="260">
        <v>0</v>
      </c>
      <c r="BR163" s="260">
        <v>0</v>
      </c>
      <c r="BS163" s="260">
        <v>0</v>
      </c>
      <c r="BT163" s="260">
        <v>0</v>
      </c>
      <c r="BU163" s="260">
        <v>0</v>
      </c>
      <c r="BV163" s="260">
        <v>0</v>
      </c>
      <c r="BW163" s="260">
        <v>0</v>
      </c>
      <c r="BX163" s="260">
        <v>367</v>
      </c>
      <c r="BY163" s="260">
        <v>0</v>
      </c>
      <c r="BZ163" s="260">
        <v>9934</v>
      </c>
      <c r="CA163" s="260">
        <v>0</v>
      </c>
      <c r="CB163" s="260">
        <v>0</v>
      </c>
      <c r="CC163" s="260">
        <v>0</v>
      </c>
      <c r="CD163" s="260">
        <v>0</v>
      </c>
      <c r="CE163" s="260">
        <v>0</v>
      </c>
      <c r="CF163" s="260">
        <v>0</v>
      </c>
      <c r="CG163" s="260">
        <v>0</v>
      </c>
      <c r="CH163" s="260">
        <v>0</v>
      </c>
      <c r="CI163" s="260">
        <v>13807</v>
      </c>
      <c r="CJ163" s="260">
        <v>0</v>
      </c>
      <c r="CK163" s="260">
        <v>0</v>
      </c>
      <c r="CL163" s="260">
        <v>883826.5</v>
      </c>
      <c r="CM163" s="260">
        <v>2637</v>
      </c>
      <c r="CN163" s="42">
        <v>0</v>
      </c>
      <c r="CO163" s="42">
        <v>0</v>
      </c>
      <c r="CP163" s="42">
        <v>0</v>
      </c>
      <c r="CR163" s="63">
        <v>155</v>
      </c>
      <c r="CS163" s="13" t="str">
        <f t="shared" si="179"/>
        <v/>
      </c>
      <c r="CT163" s="13" t="str">
        <f t="shared" si="180"/>
        <v/>
      </c>
      <c r="CU163" s="13" t="str">
        <f t="shared" si="181"/>
        <v/>
      </c>
      <c r="CV163" s="13" t="str">
        <f t="shared" si="182"/>
        <v/>
      </c>
      <c r="CW163" s="13" t="str">
        <f t="shared" si="183"/>
        <v/>
      </c>
      <c r="CX163" s="13" t="str">
        <f t="shared" si="184"/>
        <v/>
      </c>
      <c r="CY163" s="13" t="str">
        <f t="shared" si="185"/>
        <v/>
      </c>
      <c r="CZ163" s="13" t="str">
        <f t="shared" si="186"/>
        <v/>
      </c>
      <c r="DA163" s="13" t="str">
        <f t="shared" si="187"/>
        <v/>
      </c>
      <c r="DB163" s="13" t="str">
        <f t="shared" si="188"/>
        <v/>
      </c>
      <c r="DC163" s="13" t="str">
        <f t="shared" si="189"/>
        <v/>
      </c>
      <c r="DD163" s="13" t="str">
        <f t="shared" si="190"/>
        <v/>
      </c>
      <c r="DE163" s="13" t="str">
        <f t="shared" si="191"/>
        <v/>
      </c>
      <c r="DF163" s="13" t="str">
        <f t="shared" si="192"/>
        <v/>
      </c>
      <c r="DG163" s="13" t="str">
        <f t="shared" si="193"/>
        <v/>
      </c>
      <c r="DH163" s="13" t="str">
        <f t="shared" si="194"/>
        <v/>
      </c>
      <c r="DI163" s="13" t="str">
        <f t="shared" si="195"/>
        <v/>
      </c>
      <c r="DJ163" s="13" t="str">
        <f t="shared" si="196"/>
        <v/>
      </c>
      <c r="DK163" s="13" t="str">
        <f t="shared" si="197"/>
        <v/>
      </c>
      <c r="DL163" s="13" t="str">
        <f t="shared" si="198"/>
        <v/>
      </c>
      <c r="DM163" s="13" t="str">
        <f t="shared" si="199"/>
        <v/>
      </c>
      <c r="DN163" s="13" t="str">
        <f t="shared" si="200"/>
        <v/>
      </c>
      <c r="DO163" s="13" t="str">
        <f t="shared" si="201"/>
        <v/>
      </c>
      <c r="DP163" s="13" t="str">
        <f t="shared" si="202"/>
        <v/>
      </c>
      <c r="DQ163" s="13" t="str">
        <f t="shared" si="203"/>
        <v/>
      </c>
      <c r="DR163" s="13" t="str">
        <f t="shared" si="204"/>
        <v>Piggvar</v>
      </c>
      <c r="DS163" s="13" t="str">
        <f t="shared" si="205"/>
        <v/>
      </c>
      <c r="DT163" s="13" t="str">
        <f t="shared" si="206"/>
        <v>Rodspotta</v>
      </c>
      <c r="DU163" s="13" t="str">
        <f t="shared" si="207"/>
        <v/>
      </c>
      <c r="DV163" s="13" t="str">
        <f t="shared" si="208"/>
        <v/>
      </c>
      <c r="DW163" s="13" t="str">
        <f t="shared" si="209"/>
        <v/>
      </c>
      <c r="DX163" s="13" t="str">
        <f t="shared" si="210"/>
        <v/>
      </c>
      <c r="DY163" s="13" t="str">
        <f t="shared" si="211"/>
        <v/>
      </c>
      <c r="DZ163" s="13" t="str">
        <f t="shared" si="212"/>
        <v/>
      </c>
      <c r="EA163" s="13" t="str">
        <f t="shared" si="213"/>
        <v/>
      </c>
      <c r="EB163" s="13" t="str">
        <f t="shared" si="214"/>
        <v/>
      </c>
      <c r="EC163" s="13" t="str">
        <f t="shared" si="215"/>
        <v>Skrubbskadda</v>
      </c>
      <c r="ED163" s="13" t="str">
        <f t="shared" si="216"/>
        <v/>
      </c>
      <c r="EE163" s="13" t="str">
        <f t="shared" si="217"/>
        <v/>
      </c>
      <c r="EF163" s="13" t="str">
        <f t="shared" si="218"/>
        <v>Torsk</v>
      </c>
      <c r="EG163" s="13" t="str">
        <f t="shared" si="219"/>
        <v>Vitling</v>
      </c>
      <c r="EH163" s="13" t="str">
        <f t="shared" si="220"/>
        <v/>
      </c>
      <c r="EI163" s="13" t="str">
        <f t="shared" si="221"/>
        <v/>
      </c>
      <c r="EJ163" s="13" t="str">
        <f t="shared" si="222"/>
        <v/>
      </c>
      <c r="EK163" s="13"/>
      <c r="EL163" s="82" t="str">
        <f t="shared" si="224"/>
        <v>PiggvarRodspottaSkrubbskaddaTorskVitling</v>
      </c>
    </row>
    <row r="164" spans="1:142" x14ac:dyDescent="0.25">
      <c r="A164" s="267" t="s">
        <v>634</v>
      </c>
      <c r="B164" s="267" t="s">
        <v>499</v>
      </c>
      <c r="C164" s="301" t="s">
        <v>553</v>
      </c>
      <c r="D164" s="211">
        <v>156</v>
      </c>
      <c r="E164" s="359">
        <f t="shared" si="223"/>
        <v>0</v>
      </c>
      <c r="F164" s="359">
        <f t="shared" si="228"/>
        <v>0</v>
      </c>
      <c r="G164" s="359">
        <f t="shared" si="229"/>
        <v>0</v>
      </c>
      <c r="H164" s="359">
        <f t="shared" si="230"/>
        <v>0</v>
      </c>
      <c r="I164" s="359">
        <f t="shared" si="231"/>
        <v>0</v>
      </c>
      <c r="J164" s="359">
        <f t="shared" si="232"/>
        <v>0</v>
      </c>
      <c r="K164" s="359">
        <f t="shared" si="233"/>
        <v>0</v>
      </c>
      <c r="L164" s="359">
        <f t="shared" si="234"/>
        <v>0</v>
      </c>
      <c r="M164" s="359">
        <f t="shared" si="235"/>
        <v>0</v>
      </c>
      <c r="N164" s="359">
        <f t="shared" si="236"/>
        <v>0</v>
      </c>
      <c r="O164" s="359">
        <f t="shared" si="237"/>
        <v>0</v>
      </c>
      <c r="P164" s="359">
        <f t="shared" si="238"/>
        <v>0</v>
      </c>
      <c r="Q164" s="359">
        <f t="shared" si="239"/>
        <v>0</v>
      </c>
      <c r="R164" s="359">
        <f t="shared" si="240"/>
        <v>0</v>
      </c>
      <c r="S164" s="359">
        <f t="shared" si="241"/>
        <v>0</v>
      </c>
      <c r="T164" s="359">
        <f t="shared" si="242"/>
        <v>0</v>
      </c>
      <c r="U164" s="359">
        <f t="shared" si="243"/>
        <v>0</v>
      </c>
      <c r="V164" s="359">
        <f t="shared" si="244"/>
        <v>0</v>
      </c>
      <c r="W164" s="359">
        <f t="shared" si="245"/>
        <v>0</v>
      </c>
      <c r="X164" s="359">
        <f t="shared" si="246"/>
        <v>0</v>
      </c>
      <c r="Y164" s="359">
        <f t="shared" si="247"/>
        <v>0</v>
      </c>
      <c r="Z164" s="359">
        <f t="shared" si="248"/>
        <v>0</v>
      </c>
      <c r="AA164" s="359">
        <f t="shared" si="249"/>
        <v>0</v>
      </c>
      <c r="AB164" s="359">
        <f t="shared" si="250"/>
        <v>0</v>
      </c>
      <c r="AC164" s="359">
        <f t="shared" si="251"/>
        <v>0</v>
      </c>
      <c r="AD164" s="359">
        <f t="shared" si="252"/>
        <v>2.9000000000000001E-2</v>
      </c>
      <c r="AE164" s="359">
        <f t="shared" si="253"/>
        <v>0</v>
      </c>
      <c r="AF164" s="359">
        <f t="shared" si="254"/>
        <v>0.156</v>
      </c>
      <c r="AG164" s="359">
        <f t="shared" si="255"/>
        <v>0</v>
      </c>
      <c r="AH164" s="359">
        <f t="shared" si="256"/>
        <v>0</v>
      </c>
      <c r="AI164" s="359">
        <f t="shared" si="257"/>
        <v>0</v>
      </c>
      <c r="AJ164" s="359">
        <f t="shared" si="258"/>
        <v>0</v>
      </c>
      <c r="AK164" s="359">
        <f t="shared" si="259"/>
        <v>0</v>
      </c>
      <c r="AL164" s="359">
        <f t="shared" si="260"/>
        <v>0</v>
      </c>
      <c r="AM164" s="359">
        <f t="shared" si="261"/>
        <v>0</v>
      </c>
      <c r="AN164" s="359">
        <f t="shared" si="262"/>
        <v>0</v>
      </c>
      <c r="AO164" s="359">
        <f t="shared" si="263"/>
        <v>6.5000000000000002E-2</v>
      </c>
      <c r="AP164" s="359">
        <f t="shared" si="264"/>
        <v>0</v>
      </c>
      <c r="AQ164" s="359">
        <f t="shared" si="265"/>
        <v>0</v>
      </c>
      <c r="AR164" s="359">
        <f t="shared" si="266"/>
        <v>76.742999999999995</v>
      </c>
      <c r="AS164" s="359">
        <f t="shared" si="267"/>
        <v>0.01</v>
      </c>
      <c r="AT164" s="359">
        <f t="shared" si="225"/>
        <v>0</v>
      </c>
      <c r="AU164" s="359">
        <f t="shared" si="226"/>
        <v>0</v>
      </c>
      <c r="AV164" s="359">
        <f t="shared" si="227"/>
        <v>0</v>
      </c>
      <c r="AW164" s="76"/>
      <c r="AX164" s="211">
        <v>156</v>
      </c>
      <c r="AY164" s="42">
        <v>0</v>
      </c>
      <c r="AZ164" s="42">
        <v>0</v>
      </c>
      <c r="BA164" s="42">
        <v>0</v>
      </c>
      <c r="BB164" s="42">
        <v>0</v>
      </c>
      <c r="BC164" s="42">
        <v>0</v>
      </c>
      <c r="BD164" s="42">
        <v>0</v>
      </c>
      <c r="BE164" s="42">
        <v>0</v>
      </c>
      <c r="BF164" s="42">
        <v>0</v>
      </c>
      <c r="BG164" s="42">
        <v>0</v>
      </c>
      <c r="BH164" s="42">
        <v>0</v>
      </c>
      <c r="BI164" s="42">
        <v>0</v>
      </c>
      <c r="BJ164" s="42">
        <v>0</v>
      </c>
      <c r="BK164" s="42">
        <v>0</v>
      </c>
      <c r="BL164" s="42">
        <v>0</v>
      </c>
      <c r="BM164" s="42">
        <v>0</v>
      </c>
      <c r="BN164" s="42">
        <v>0</v>
      </c>
      <c r="BO164" s="42">
        <v>0</v>
      </c>
      <c r="BP164" s="42">
        <v>0</v>
      </c>
      <c r="BQ164" s="42">
        <v>0</v>
      </c>
      <c r="BR164" s="42">
        <v>0</v>
      </c>
      <c r="BS164" s="42">
        <v>0</v>
      </c>
      <c r="BT164" s="42">
        <v>0</v>
      </c>
      <c r="BU164" s="42">
        <v>0</v>
      </c>
      <c r="BV164" s="42">
        <v>0</v>
      </c>
      <c r="BW164" s="42">
        <v>0</v>
      </c>
      <c r="BX164" s="42">
        <v>29</v>
      </c>
      <c r="BY164" s="42">
        <v>0</v>
      </c>
      <c r="BZ164" s="42">
        <v>156</v>
      </c>
      <c r="CA164" s="42">
        <v>0</v>
      </c>
      <c r="CB164" s="42">
        <v>0</v>
      </c>
      <c r="CC164" s="42">
        <v>0</v>
      </c>
      <c r="CD164" s="42">
        <v>0</v>
      </c>
      <c r="CE164" s="42">
        <v>0</v>
      </c>
      <c r="CF164" s="42">
        <v>0</v>
      </c>
      <c r="CG164" s="42">
        <v>0</v>
      </c>
      <c r="CH164" s="42">
        <v>0</v>
      </c>
      <c r="CI164" s="42">
        <v>65</v>
      </c>
      <c r="CJ164" s="42">
        <v>0</v>
      </c>
      <c r="CK164" s="42">
        <v>0</v>
      </c>
      <c r="CL164" s="42">
        <v>76743</v>
      </c>
      <c r="CM164" s="42">
        <v>10</v>
      </c>
      <c r="CN164" s="42">
        <v>0</v>
      </c>
      <c r="CO164" s="42">
        <v>0</v>
      </c>
      <c r="CP164" s="42">
        <v>0</v>
      </c>
      <c r="CR164" s="37">
        <v>156</v>
      </c>
      <c r="CS164" s="13" t="str">
        <f t="shared" si="179"/>
        <v/>
      </c>
      <c r="CT164" s="13" t="str">
        <f t="shared" si="180"/>
        <v/>
      </c>
      <c r="CU164" s="13" t="str">
        <f t="shared" si="181"/>
        <v/>
      </c>
      <c r="CV164" s="13" t="str">
        <f t="shared" si="182"/>
        <v/>
      </c>
      <c r="CW164" s="13" t="str">
        <f t="shared" si="183"/>
        <v/>
      </c>
      <c r="CX164" s="13" t="str">
        <f t="shared" si="184"/>
        <v/>
      </c>
      <c r="CY164" s="13" t="str">
        <f t="shared" si="185"/>
        <v/>
      </c>
      <c r="CZ164" s="13" t="str">
        <f t="shared" si="186"/>
        <v/>
      </c>
      <c r="DA164" s="13" t="str">
        <f t="shared" si="187"/>
        <v/>
      </c>
      <c r="DB164" s="13" t="str">
        <f t="shared" si="188"/>
        <v/>
      </c>
      <c r="DC164" s="13" t="str">
        <f t="shared" si="189"/>
        <v/>
      </c>
      <c r="DD164" s="13" t="str">
        <f t="shared" si="190"/>
        <v/>
      </c>
      <c r="DE164" s="13" t="str">
        <f t="shared" si="191"/>
        <v/>
      </c>
      <c r="DF164" s="13" t="str">
        <f t="shared" si="192"/>
        <v/>
      </c>
      <c r="DG164" s="13" t="str">
        <f t="shared" si="193"/>
        <v/>
      </c>
      <c r="DH164" s="13" t="str">
        <f t="shared" si="194"/>
        <v/>
      </c>
      <c r="DI164" s="13" t="str">
        <f t="shared" si="195"/>
        <v/>
      </c>
      <c r="DJ164" s="13" t="str">
        <f t="shared" si="196"/>
        <v/>
      </c>
      <c r="DK164" s="13" t="str">
        <f t="shared" si="197"/>
        <v/>
      </c>
      <c r="DL164" s="13" t="str">
        <f t="shared" si="198"/>
        <v/>
      </c>
      <c r="DM164" s="13" t="str">
        <f t="shared" si="199"/>
        <v/>
      </c>
      <c r="DN164" s="13" t="str">
        <f t="shared" si="200"/>
        <v/>
      </c>
      <c r="DO164" s="13" t="str">
        <f t="shared" si="201"/>
        <v/>
      </c>
      <c r="DP164" s="13" t="str">
        <f t="shared" si="202"/>
        <v/>
      </c>
      <c r="DQ164" s="13" t="str">
        <f t="shared" si="203"/>
        <v/>
      </c>
      <c r="DR164" s="13" t="str">
        <f t="shared" si="204"/>
        <v>Piggvar</v>
      </c>
      <c r="DS164" s="13" t="str">
        <f t="shared" si="205"/>
        <v/>
      </c>
      <c r="DT164" s="13" t="str">
        <f t="shared" si="206"/>
        <v>Rodspotta</v>
      </c>
      <c r="DU164" s="13" t="str">
        <f t="shared" si="207"/>
        <v/>
      </c>
      <c r="DV164" s="13" t="str">
        <f t="shared" si="208"/>
        <v/>
      </c>
      <c r="DW164" s="13" t="str">
        <f t="shared" si="209"/>
        <v/>
      </c>
      <c r="DX164" s="13" t="str">
        <f t="shared" si="210"/>
        <v/>
      </c>
      <c r="DY164" s="13" t="str">
        <f t="shared" si="211"/>
        <v/>
      </c>
      <c r="DZ164" s="13" t="str">
        <f t="shared" si="212"/>
        <v/>
      </c>
      <c r="EA164" s="13" t="str">
        <f t="shared" si="213"/>
        <v/>
      </c>
      <c r="EB164" s="13" t="str">
        <f t="shared" si="214"/>
        <v/>
      </c>
      <c r="EC164" s="13" t="str">
        <f t="shared" si="215"/>
        <v>Skrubbskadda</v>
      </c>
      <c r="ED164" s="13" t="str">
        <f t="shared" si="216"/>
        <v/>
      </c>
      <c r="EE164" s="13" t="str">
        <f t="shared" si="217"/>
        <v/>
      </c>
      <c r="EF164" s="13" t="str">
        <f t="shared" si="218"/>
        <v>Torsk</v>
      </c>
      <c r="EG164" s="13" t="str">
        <f t="shared" si="219"/>
        <v>Vitling</v>
      </c>
      <c r="EH164" s="13" t="str">
        <f t="shared" si="220"/>
        <v/>
      </c>
      <c r="EI164" s="13" t="str">
        <f t="shared" si="221"/>
        <v/>
      </c>
      <c r="EJ164" s="13" t="str">
        <f t="shared" si="222"/>
        <v/>
      </c>
      <c r="EK164" s="13"/>
      <c r="EL164" s="82" t="str">
        <f t="shared" si="224"/>
        <v>PiggvarRodspottaSkrubbskaddaTorskVitling</v>
      </c>
    </row>
    <row r="165" spans="1:142" x14ac:dyDescent="0.25">
      <c r="A165" s="267" t="s">
        <v>533</v>
      </c>
      <c r="B165" s="267" t="s">
        <v>498</v>
      </c>
      <c r="C165" s="301" t="s">
        <v>553</v>
      </c>
      <c r="D165" s="211">
        <v>157</v>
      </c>
      <c r="E165" s="359">
        <f t="shared" si="223"/>
        <v>0</v>
      </c>
      <c r="F165" s="359">
        <f t="shared" si="228"/>
        <v>0</v>
      </c>
      <c r="G165" s="359">
        <f t="shared" si="229"/>
        <v>0</v>
      </c>
      <c r="H165" s="359">
        <f t="shared" si="230"/>
        <v>0</v>
      </c>
      <c r="I165" s="359">
        <f t="shared" si="231"/>
        <v>0</v>
      </c>
      <c r="J165" s="359">
        <f t="shared" si="232"/>
        <v>0</v>
      </c>
      <c r="K165" s="359">
        <f t="shared" si="233"/>
        <v>0</v>
      </c>
      <c r="L165" s="359">
        <f t="shared" si="234"/>
        <v>0</v>
      </c>
      <c r="M165" s="359">
        <f t="shared" si="235"/>
        <v>0</v>
      </c>
      <c r="N165" s="359">
        <f t="shared" si="236"/>
        <v>0</v>
      </c>
      <c r="O165" s="359">
        <f t="shared" si="237"/>
        <v>0</v>
      </c>
      <c r="P165" s="359">
        <f t="shared" si="238"/>
        <v>0</v>
      </c>
      <c r="Q165" s="359">
        <f t="shared" si="239"/>
        <v>0</v>
      </c>
      <c r="R165" s="359">
        <f t="shared" si="240"/>
        <v>0</v>
      </c>
      <c r="S165" s="359">
        <f t="shared" si="241"/>
        <v>0</v>
      </c>
      <c r="T165" s="359">
        <f t="shared" si="242"/>
        <v>0</v>
      </c>
      <c r="U165" s="359">
        <f t="shared" si="243"/>
        <v>0</v>
      </c>
      <c r="V165" s="359">
        <f t="shared" si="244"/>
        <v>0</v>
      </c>
      <c r="W165" s="359">
        <f t="shared" si="245"/>
        <v>0</v>
      </c>
      <c r="X165" s="359">
        <f t="shared" si="246"/>
        <v>0</v>
      </c>
      <c r="Y165" s="359">
        <f t="shared" si="247"/>
        <v>0</v>
      </c>
      <c r="Z165" s="359">
        <f t="shared" si="248"/>
        <v>0</v>
      </c>
      <c r="AA165" s="359">
        <f t="shared" si="249"/>
        <v>0</v>
      </c>
      <c r="AB165" s="359">
        <f t="shared" si="250"/>
        <v>0</v>
      </c>
      <c r="AC165" s="359">
        <f t="shared" si="251"/>
        <v>0</v>
      </c>
      <c r="AD165" s="359">
        <f t="shared" si="252"/>
        <v>2.3E-2</v>
      </c>
      <c r="AE165" s="359">
        <f t="shared" si="253"/>
        <v>0</v>
      </c>
      <c r="AF165" s="359">
        <f t="shared" si="254"/>
        <v>1.014</v>
      </c>
      <c r="AG165" s="359">
        <f t="shared" si="255"/>
        <v>0</v>
      </c>
      <c r="AH165" s="359">
        <f t="shared" si="256"/>
        <v>0</v>
      </c>
      <c r="AI165" s="359">
        <f t="shared" si="257"/>
        <v>0</v>
      </c>
      <c r="AJ165" s="359">
        <f t="shared" si="258"/>
        <v>0</v>
      </c>
      <c r="AK165" s="359">
        <f t="shared" si="259"/>
        <v>0</v>
      </c>
      <c r="AL165" s="359">
        <f t="shared" si="260"/>
        <v>0</v>
      </c>
      <c r="AM165" s="359">
        <f t="shared" si="261"/>
        <v>0</v>
      </c>
      <c r="AN165" s="359">
        <f t="shared" si="262"/>
        <v>0</v>
      </c>
      <c r="AO165" s="359">
        <f t="shared" si="263"/>
        <v>0</v>
      </c>
      <c r="AP165" s="359">
        <f t="shared" si="264"/>
        <v>0</v>
      </c>
      <c r="AQ165" s="359">
        <f t="shared" si="265"/>
        <v>0</v>
      </c>
      <c r="AR165" s="359">
        <f t="shared" si="266"/>
        <v>120.37</v>
      </c>
      <c r="AS165" s="359">
        <f t="shared" si="267"/>
        <v>1.232</v>
      </c>
      <c r="AT165" s="359">
        <f t="shared" si="225"/>
        <v>0</v>
      </c>
      <c r="AU165" s="359">
        <f t="shared" si="226"/>
        <v>0</v>
      </c>
      <c r="AV165" s="359">
        <f t="shared" si="227"/>
        <v>0</v>
      </c>
      <c r="AW165" s="76"/>
      <c r="AX165" s="211">
        <v>157</v>
      </c>
      <c r="AY165" s="42">
        <v>0</v>
      </c>
      <c r="AZ165" s="42">
        <v>0</v>
      </c>
      <c r="BA165" s="42">
        <v>0</v>
      </c>
      <c r="BB165" s="42">
        <v>0</v>
      </c>
      <c r="BC165" s="42">
        <v>0</v>
      </c>
      <c r="BD165" s="42">
        <v>0</v>
      </c>
      <c r="BE165" s="42">
        <v>0</v>
      </c>
      <c r="BF165" s="42">
        <v>0</v>
      </c>
      <c r="BG165" s="42">
        <v>0</v>
      </c>
      <c r="BH165" s="42">
        <v>0</v>
      </c>
      <c r="BI165" s="42">
        <v>0</v>
      </c>
      <c r="BJ165" s="42">
        <v>0</v>
      </c>
      <c r="BK165" s="42">
        <v>0</v>
      </c>
      <c r="BL165" s="42">
        <v>0</v>
      </c>
      <c r="BM165" s="42">
        <v>0</v>
      </c>
      <c r="BN165" s="42">
        <v>0</v>
      </c>
      <c r="BO165" s="42">
        <v>0</v>
      </c>
      <c r="BP165" s="42">
        <v>0</v>
      </c>
      <c r="BQ165" s="42">
        <v>0</v>
      </c>
      <c r="BR165" s="42">
        <v>0</v>
      </c>
      <c r="BS165" s="42">
        <v>0</v>
      </c>
      <c r="BT165" s="42">
        <v>0</v>
      </c>
      <c r="BU165" s="42">
        <v>0</v>
      </c>
      <c r="BV165" s="42">
        <v>0</v>
      </c>
      <c r="BW165" s="42">
        <v>0</v>
      </c>
      <c r="BX165" s="42">
        <v>23</v>
      </c>
      <c r="BY165" s="42">
        <v>0</v>
      </c>
      <c r="BZ165" s="42">
        <v>1014</v>
      </c>
      <c r="CA165" s="42">
        <v>0</v>
      </c>
      <c r="CB165" s="42">
        <v>0</v>
      </c>
      <c r="CC165" s="42">
        <v>0</v>
      </c>
      <c r="CD165" s="42">
        <v>0</v>
      </c>
      <c r="CE165" s="42">
        <v>0</v>
      </c>
      <c r="CF165" s="42">
        <v>0</v>
      </c>
      <c r="CG165" s="42">
        <v>0</v>
      </c>
      <c r="CH165" s="42">
        <v>0</v>
      </c>
      <c r="CI165" s="42">
        <v>0</v>
      </c>
      <c r="CJ165" s="42">
        <v>0</v>
      </c>
      <c r="CK165" s="42">
        <v>0</v>
      </c>
      <c r="CL165" s="42">
        <v>120370</v>
      </c>
      <c r="CM165" s="42">
        <v>1232</v>
      </c>
      <c r="CN165" s="42">
        <v>0</v>
      </c>
      <c r="CO165" s="42">
        <v>0</v>
      </c>
      <c r="CP165" s="42">
        <v>0</v>
      </c>
      <c r="CR165" s="37">
        <v>157</v>
      </c>
      <c r="CS165" s="13" t="str">
        <f t="shared" si="179"/>
        <v/>
      </c>
      <c r="CT165" s="13" t="str">
        <f t="shared" si="180"/>
        <v/>
      </c>
      <c r="CU165" s="13" t="str">
        <f t="shared" si="181"/>
        <v/>
      </c>
      <c r="CV165" s="13" t="str">
        <f t="shared" si="182"/>
        <v/>
      </c>
      <c r="CW165" s="13" t="str">
        <f t="shared" si="183"/>
        <v/>
      </c>
      <c r="CX165" s="13" t="str">
        <f t="shared" si="184"/>
        <v/>
      </c>
      <c r="CY165" s="13" t="str">
        <f t="shared" si="185"/>
        <v/>
      </c>
      <c r="CZ165" s="13" t="str">
        <f t="shared" si="186"/>
        <v/>
      </c>
      <c r="DA165" s="13" t="str">
        <f t="shared" si="187"/>
        <v/>
      </c>
      <c r="DB165" s="13" t="str">
        <f t="shared" si="188"/>
        <v/>
      </c>
      <c r="DC165" s="13" t="str">
        <f t="shared" si="189"/>
        <v/>
      </c>
      <c r="DD165" s="13" t="str">
        <f t="shared" si="190"/>
        <v/>
      </c>
      <c r="DE165" s="13" t="str">
        <f t="shared" si="191"/>
        <v/>
      </c>
      <c r="DF165" s="13" t="str">
        <f t="shared" si="192"/>
        <v/>
      </c>
      <c r="DG165" s="13" t="str">
        <f t="shared" si="193"/>
        <v/>
      </c>
      <c r="DH165" s="13" t="str">
        <f t="shared" si="194"/>
        <v/>
      </c>
      <c r="DI165" s="13" t="str">
        <f t="shared" si="195"/>
        <v/>
      </c>
      <c r="DJ165" s="13" t="str">
        <f t="shared" si="196"/>
        <v/>
      </c>
      <c r="DK165" s="13" t="str">
        <f t="shared" si="197"/>
        <v/>
      </c>
      <c r="DL165" s="13" t="str">
        <f t="shared" si="198"/>
        <v/>
      </c>
      <c r="DM165" s="13" t="str">
        <f t="shared" si="199"/>
        <v/>
      </c>
      <c r="DN165" s="13" t="str">
        <f t="shared" si="200"/>
        <v/>
      </c>
      <c r="DO165" s="13" t="str">
        <f t="shared" si="201"/>
        <v/>
      </c>
      <c r="DP165" s="13" t="str">
        <f t="shared" si="202"/>
        <v/>
      </c>
      <c r="DQ165" s="13" t="str">
        <f t="shared" si="203"/>
        <v/>
      </c>
      <c r="DR165" s="13" t="str">
        <f t="shared" si="204"/>
        <v>Piggvar</v>
      </c>
      <c r="DS165" s="13" t="str">
        <f t="shared" si="205"/>
        <v/>
      </c>
      <c r="DT165" s="13" t="str">
        <f t="shared" si="206"/>
        <v>Rodspotta</v>
      </c>
      <c r="DU165" s="13" t="str">
        <f t="shared" si="207"/>
        <v/>
      </c>
      <c r="DV165" s="13" t="str">
        <f t="shared" si="208"/>
        <v/>
      </c>
      <c r="DW165" s="13" t="str">
        <f t="shared" si="209"/>
        <v/>
      </c>
      <c r="DX165" s="13" t="str">
        <f t="shared" si="210"/>
        <v/>
      </c>
      <c r="DY165" s="13" t="str">
        <f t="shared" si="211"/>
        <v/>
      </c>
      <c r="DZ165" s="13" t="str">
        <f t="shared" si="212"/>
        <v/>
      </c>
      <c r="EA165" s="13" t="str">
        <f t="shared" si="213"/>
        <v/>
      </c>
      <c r="EB165" s="13" t="str">
        <f t="shared" si="214"/>
        <v/>
      </c>
      <c r="EC165" s="13" t="str">
        <f t="shared" si="215"/>
        <v/>
      </c>
      <c r="ED165" s="13" t="str">
        <f t="shared" si="216"/>
        <v/>
      </c>
      <c r="EE165" s="13" t="str">
        <f t="shared" si="217"/>
        <v/>
      </c>
      <c r="EF165" s="13" t="str">
        <f t="shared" si="218"/>
        <v>Torsk</v>
      </c>
      <c r="EG165" s="13" t="str">
        <f t="shared" si="219"/>
        <v>Vitling</v>
      </c>
      <c r="EH165" s="13" t="str">
        <f t="shared" si="220"/>
        <v/>
      </c>
      <c r="EI165" s="13" t="str">
        <f t="shared" si="221"/>
        <v/>
      </c>
      <c r="EJ165" s="13" t="str">
        <f t="shared" si="222"/>
        <v/>
      </c>
      <c r="EK165" s="13"/>
      <c r="EL165" s="82" t="str">
        <f t="shared" si="224"/>
        <v>PiggvarRodspottaTorskVitling</v>
      </c>
    </row>
    <row r="166" spans="1:142" x14ac:dyDescent="0.25">
      <c r="A166" s="267" t="s">
        <v>533</v>
      </c>
      <c r="B166" s="267" t="s">
        <v>491</v>
      </c>
      <c r="C166" s="301" t="s">
        <v>165</v>
      </c>
      <c r="D166" s="211">
        <v>158</v>
      </c>
      <c r="E166" s="359">
        <f t="shared" si="223"/>
        <v>0</v>
      </c>
      <c r="F166" s="359">
        <f t="shared" si="228"/>
        <v>0</v>
      </c>
      <c r="G166" s="359">
        <f t="shared" si="229"/>
        <v>0</v>
      </c>
      <c r="H166" s="359">
        <f t="shared" si="230"/>
        <v>0.13300000000000001</v>
      </c>
      <c r="I166" s="359">
        <f t="shared" si="231"/>
        <v>0</v>
      </c>
      <c r="J166" s="359">
        <f t="shared" si="232"/>
        <v>0</v>
      </c>
      <c r="K166" s="359">
        <f t="shared" si="233"/>
        <v>0.92600000000000005</v>
      </c>
      <c r="L166" s="359">
        <f t="shared" si="234"/>
        <v>0</v>
      </c>
      <c r="M166" s="359">
        <f t="shared" si="235"/>
        <v>0</v>
      </c>
      <c r="N166" s="359">
        <f t="shared" si="236"/>
        <v>0.495</v>
      </c>
      <c r="O166" s="359">
        <f t="shared" si="237"/>
        <v>0</v>
      </c>
      <c r="P166" s="359">
        <f t="shared" si="238"/>
        <v>4.7E-2</v>
      </c>
      <c r="Q166" s="359">
        <f t="shared" si="239"/>
        <v>57.112000000000002</v>
      </c>
      <c r="R166" s="359">
        <f t="shared" si="240"/>
        <v>0</v>
      </c>
      <c r="S166" s="359">
        <f t="shared" si="241"/>
        <v>0.17199999999999999</v>
      </c>
      <c r="T166" s="359">
        <f t="shared" si="242"/>
        <v>0.115</v>
      </c>
      <c r="U166" s="359">
        <f t="shared" si="243"/>
        <v>0.42849999999999999</v>
      </c>
      <c r="V166" s="359">
        <f t="shared" si="244"/>
        <v>0</v>
      </c>
      <c r="W166" s="359">
        <f t="shared" si="245"/>
        <v>6.7000000000000004E-2</v>
      </c>
      <c r="X166" s="359">
        <f t="shared" si="246"/>
        <v>0</v>
      </c>
      <c r="Y166" s="359">
        <f t="shared" si="247"/>
        <v>0</v>
      </c>
      <c r="Z166" s="359">
        <f t="shared" si="248"/>
        <v>5.0999999999999997E-2</v>
      </c>
      <c r="AA166" s="359">
        <f t="shared" si="249"/>
        <v>8.0000000000000002E-3</v>
      </c>
      <c r="AB166" s="359">
        <f t="shared" si="250"/>
        <v>7.0000000000000001E-3</v>
      </c>
      <c r="AC166" s="359">
        <f t="shared" si="251"/>
        <v>8.7999999999999995E-2</v>
      </c>
      <c r="AD166" s="359">
        <f t="shared" si="252"/>
        <v>0.191</v>
      </c>
      <c r="AE166" s="359">
        <f t="shared" si="253"/>
        <v>0</v>
      </c>
      <c r="AF166" s="359">
        <f t="shared" si="254"/>
        <v>3.9929999999999999</v>
      </c>
      <c r="AG166" s="359">
        <f t="shared" si="255"/>
        <v>0.253</v>
      </c>
      <c r="AH166" s="359">
        <f t="shared" si="256"/>
        <v>7.9000000000000001E-2</v>
      </c>
      <c r="AI166" s="359">
        <f t="shared" si="257"/>
        <v>0</v>
      </c>
      <c r="AJ166" s="359">
        <f t="shared" si="258"/>
        <v>0</v>
      </c>
      <c r="AK166" s="359">
        <f t="shared" si="259"/>
        <v>8.0000000000000002E-3</v>
      </c>
      <c r="AL166" s="359">
        <f t="shared" si="260"/>
        <v>0</v>
      </c>
      <c r="AM166" s="359">
        <f t="shared" si="261"/>
        <v>0</v>
      </c>
      <c r="AN166" s="359">
        <f t="shared" si="262"/>
        <v>0</v>
      </c>
      <c r="AO166" s="359">
        <f t="shared" si="263"/>
        <v>0.18</v>
      </c>
      <c r="AP166" s="359">
        <f t="shared" si="264"/>
        <v>1.5549999999999999</v>
      </c>
      <c r="AQ166" s="359">
        <f t="shared" si="265"/>
        <v>0</v>
      </c>
      <c r="AR166" s="359">
        <f t="shared" si="266"/>
        <v>9.9380000000000006</v>
      </c>
      <c r="AS166" s="359">
        <f t="shared" si="267"/>
        <v>1.0609999999999999</v>
      </c>
      <c r="AT166" s="359">
        <f t="shared" si="225"/>
        <v>0</v>
      </c>
      <c r="AU166" s="359">
        <f t="shared" si="226"/>
        <v>0.14299999999999999</v>
      </c>
      <c r="AV166" s="359">
        <f t="shared" si="227"/>
        <v>0</v>
      </c>
      <c r="AW166" s="76"/>
      <c r="AX166" s="211">
        <v>158</v>
      </c>
      <c r="AY166" s="42">
        <v>0</v>
      </c>
      <c r="AZ166" s="42">
        <v>0</v>
      </c>
      <c r="BA166" s="42">
        <v>0</v>
      </c>
      <c r="BB166" s="42">
        <v>133</v>
      </c>
      <c r="BC166" s="42">
        <v>0</v>
      </c>
      <c r="BD166" s="42">
        <v>0</v>
      </c>
      <c r="BE166" s="42">
        <v>926</v>
      </c>
      <c r="BF166" s="42">
        <v>0</v>
      </c>
      <c r="BG166" s="42">
        <v>0</v>
      </c>
      <c r="BH166" s="42">
        <v>495</v>
      </c>
      <c r="BI166" s="42">
        <v>0</v>
      </c>
      <c r="BJ166" s="42">
        <v>47</v>
      </c>
      <c r="BK166" s="42">
        <v>57112</v>
      </c>
      <c r="BL166" s="42">
        <v>0</v>
      </c>
      <c r="BM166" s="42">
        <v>172</v>
      </c>
      <c r="BN166" s="42">
        <v>115</v>
      </c>
      <c r="BO166" s="42">
        <v>428.5</v>
      </c>
      <c r="BP166" s="42">
        <v>0</v>
      </c>
      <c r="BQ166" s="42">
        <v>67</v>
      </c>
      <c r="BR166" s="42">
        <v>0</v>
      </c>
      <c r="BS166" s="42">
        <v>0</v>
      </c>
      <c r="BT166" s="42">
        <v>51</v>
      </c>
      <c r="BU166" s="42">
        <v>8</v>
      </c>
      <c r="BV166" s="42">
        <v>7</v>
      </c>
      <c r="BW166" s="42">
        <v>88</v>
      </c>
      <c r="BX166" s="42">
        <v>191</v>
      </c>
      <c r="BY166" s="42">
        <v>0</v>
      </c>
      <c r="BZ166" s="42">
        <v>3993</v>
      </c>
      <c r="CA166" s="42">
        <v>253</v>
      </c>
      <c r="CB166" s="42">
        <v>79</v>
      </c>
      <c r="CC166" s="42">
        <v>0</v>
      </c>
      <c r="CD166" s="42">
        <v>0</v>
      </c>
      <c r="CE166" s="42">
        <v>8</v>
      </c>
      <c r="CF166" s="42">
        <v>0</v>
      </c>
      <c r="CG166" s="42">
        <v>0</v>
      </c>
      <c r="CH166" s="42">
        <v>0</v>
      </c>
      <c r="CI166" s="42">
        <v>180</v>
      </c>
      <c r="CJ166" s="42">
        <v>1555</v>
      </c>
      <c r="CK166" s="42">
        <v>0</v>
      </c>
      <c r="CL166" s="42">
        <v>9938</v>
      </c>
      <c r="CM166" s="42">
        <v>1061</v>
      </c>
      <c r="CN166" s="42">
        <v>0</v>
      </c>
      <c r="CO166" s="42">
        <v>143</v>
      </c>
      <c r="CP166" s="42">
        <v>0</v>
      </c>
      <c r="CR166" s="37">
        <v>158</v>
      </c>
      <c r="CS166" s="13" t="str">
        <f t="shared" si="179"/>
        <v/>
      </c>
      <c r="CT166" s="13" t="str">
        <f t="shared" si="180"/>
        <v/>
      </c>
      <c r="CU166" s="13" t="str">
        <f t="shared" si="181"/>
        <v/>
      </c>
      <c r="CV166" s="13" t="str">
        <f t="shared" si="182"/>
        <v>Bergtunga</v>
      </c>
      <c r="CW166" s="13" t="str">
        <f t="shared" si="183"/>
        <v/>
      </c>
      <c r="CX166" s="13" t="str">
        <f t="shared" si="184"/>
        <v/>
      </c>
      <c r="CY166" s="13" t="str">
        <f t="shared" si="185"/>
        <v>Fjarsing</v>
      </c>
      <c r="CZ166" s="13" t="str">
        <f t="shared" si="186"/>
        <v/>
      </c>
      <c r="DA166" s="13" t="str">
        <f t="shared" si="187"/>
        <v/>
      </c>
      <c r="DB166" s="13" t="str">
        <f t="shared" si="188"/>
        <v>Grasej</v>
      </c>
      <c r="DC166" s="13" t="str">
        <f t="shared" si="189"/>
        <v/>
      </c>
      <c r="DD166" s="13" t="str">
        <f t="shared" si="190"/>
        <v>Havskatter</v>
      </c>
      <c r="DE166" s="13" t="str">
        <f t="shared" si="191"/>
        <v>Havskrafta</v>
      </c>
      <c r="DF166" s="13" t="str">
        <f t="shared" si="192"/>
        <v/>
      </c>
      <c r="DG166" s="13" t="str">
        <f t="shared" si="193"/>
        <v>Kolja</v>
      </c>
      <c r="DH166" s="13" t="str">
        <f t="shared" si="194"/>
        <v>Krabbtaska</v>
      </c>
      <c r="DI166" s="13" t="str">
        <f t="shared" si="195"/>
        <v>Kummel</v>
      </c>
      <c r="DJ166" s="13" t="str">
        <f t="shared" si="196"/>
        <v/>
      </c>
      <c r="DK166" s="13" t="str">
        <f t="shared" si="197"/>
        <v>Langa</v>
      </c>
      <c r="DL166" s="13" t="str">
        <f t="shared" si="198"/>
        <v/>
      </c>
      <c r="DM166" s="13" t="str">
        <f t="shared" si="199"/>
        <v/>
      </c>
      <c r="DN166" s="13" t="str">
        <f t="shared" si="200"/>
        <v>Lyrtorsk</v>
      </c>
      <c r="DO166" s="13" t="str">
        <f t="shared" si="201"/>
        <v>Makrill</v>
      </c>
      <c r="DP166" s="13" t="str">
        <f t="shared" si="202"/>
        <v>Marulk</v>
      </c>
      <c r="DQ166" s="13" t="str">
        <f t="shared" si="203"/>
        <v>Nordhavsraka</v>
      </c>
      <c r="DR166" s="13" t="str">
        <f t="shared" si="204"/>
        <v>Piggvar</v>
      </c>
      <c r="DS166" s="13" t="str">
        <f t="shared" si="205"/>
        <v/>
      </c>
      <c r="DT166" s="13" t="str">
        <f t="shared" si="206"/>
        <v>Rodspotta</v>
      </c>
      <c r="DU166" s="13" t="str">
        <f t="shared" si="207"/>
        <v>Rodtunga</v>
      </c>
      <c r="DV166" s="13" t="str">
        <f t="shared" si="208"/>
        <v>Sandskadda</v>
      </c>
      <c r="DW166" s="13" t="str">
        <f t="shared" si="209"/>
        <v/>
      </c>
      <c r="DX166" s="13" t="str">
        <f t="shared" si="210"/>
        <v/>
      </c>
      <c r="DY166" s="13" t="str">
        <f t="shared" si="211"/>
        <v>Sill</v>
      </c>
      <c r="DZ166" s="13" t="str">
        <f t="shared" si="212"/>
        <v/>
      </c>
      <c r="EA166" s="13" t="str">
        <f t="shared" si="213"/>
        <v/>
      </c>
      <c r="EB166" s="13" t="str">
        <f t="shared" si="214"/>
        <v/>
      </c>
      <c r="EC166" s="13" t="str">
        <f t="shared" si="215"/>
        <v>Skrubbskadda</v>
      </c>
      <c r="ED166" s="13" t="str">
        <f t="shared" si="216"/>
        <v>Slatvar</v>
      </c>
      <c r="EE166" s="13" t="str">
        <f t="shared" si="217"/>
        <v/>
      </c>
      <c r="EF166" s="13" t="str">
        <f t="shared" si="218"/>
        <v>Torsk</v>
      </c>
      <c r="EG166" s="13" t="str">
        <f t="shared" si="219"/>
        <v>Vitling</v>
      </c>
      <c r="EH166" s="13" t="str">
        <f t="shared" si="220"/>
        <v/>
      </c>
      <c r="EI166" s="13" t="str">
        <f t="shared" si="221"/>
        <v>aktaTunga</v>
      </c>
      <c r="EJ166" s="13" t="str">
        <f t="shared" si="222"/>
        <v/>
      </c>
      <c r="EK166" s="13"/>
      <c r="EL166" s="82" t="str">
        <f t="shared" si="224"/>
        <v>BergtungaFjarsingGrasejHavskatterHavskraftaKoljaKrabbtaskaKummelLangaLyrtorskMakrillMarulkNordhavsrakaPiggvarRodspottaRodtungaSandskaddaSillSkrubbskaddaSlatvarTorskVitlingaktaTunga</v>
      </c>
    </row>
    <row r="167" spans="1:142" x14ac:dyDescent="0.25">
      <c r="A167" s="267" t="s">
        <v>533</v>
      </c>
      <c r="B167" s="267" t="s">
        <v>493</v>
      </c>
      <c r="C167" s="301" t="s">
        <v>165</v>
      </c>
      <c r="D167" s="211">
        <v>159</v>
      </c>
      <c r="E167" s="359">
        <f t="shared" si="223"/>
        <v>0</v>
      </c>
      <c r="F167" s="359">
        <f t="shared" si="228"/>
        <v>0</v>
      </c>
      <c r="G167" s="359">
        <f t="shared" si="229"/>
        <v>0</v>
      </c>
      <c r="H167" s="359">
        <f t="shared" si="230"/>
        <v>3.1E-2</v>
      </c>
      <c r="I167" s="359">
        <f t="shared" si="231"/>
        <v>0</v>
      </c>
      <c r="J167" s="359">
        <f t="shared" si="232"/>
        <v>0</v>
      </c>
      <c r="K167" s="359">
        <f t="shared" si="233"/>
        <v>0.32800000000000001</v>
      </c>
      <c r="L167" s="359">
        <f t="shared" si="234"/>
        <v>0</v>
      </c>
      <c r="M167" s="359">
        <f t="shared" si="235"/>
        <v>0</v>
      </c>
      <c r="N167" s="359">
        <f t="shared" si="236"/>
        <v>0</v>
      </c>
      <c r="O167" s="359">
        <f t="shared" si="237"/>
        <v>0</v>
      </c>
      <c r="P167" s="359">
        <f t="shared" si="238"/>
        <v>0.29399999999999998</v>
      </c>
      <c r="Q167" s="359">
        <f t="shared" si="239"/>
        <v>165.999</v>
      </c>
      <c r="R167" s="359">
        <f t="shared" si="240"/>
        <v>0</v>
      </c>
      <c r="S167" s="359">
        <f t="shared" si="241"/>
        <v>0</v>
      </c>
      <c r="T167" s="359">
        <f t="shared" si="242"/>
        <v>0.02</v>
      </c>
      <c r="U167" s="359">
        <f t="shared" si="243"/>
        <v>3.1E-2</v>
      </c>
      <c r="V167" s="359">
        <f t="shared" si="244"/>
        <v>0</v>
      </c>
      <c r="W167" s="359">
        <f t="shared" si="245"/>
        <v>0</v>
      </c>
      <c r="X167" s="359">
        <f t="shared" si="246"/>
        <v>0</v>
      </c>
      <c r="Y167" s="359">
        <f t="shared" si="247"/>
        <v>0</v>
      </c>
      <c r="Z167" s="359">
        <f t="shared" si="248"/>
        <v>0</v>
      </c>
      <c r="AA167" s="359">
        <f t="shared" si="249"/>
        <v>0</v>
      </c>
      <c r="AB167" s="359">
        <f t="shared" si="250"/>
        <v>0</v>
      </c>
      <c r="AC167" s="359">
        <f t="shared" si="251"/>
        <v>0</v>
      </c>
      <c r="AD167" s="359">
        <f t="shared" si="252"/>
        <v>5.8000000000000003E-2</v>
      </c>
      <c r="AE167" s="359">
        <f t="shared" si="253"/>
        <v>0</v>
      </c>
      <c r="AF167" s="359">
        <f t="shared" si="254"/>
        <v>0.58050000000000002</v>
      </c>
      <c r="AG167" s="359">
        <f t="shared" si="255"/>
        <v>0.11749999999999999</v>
      </c>
      <c r="AH167" s="359">
        <f t="shared" si="256"/>
        <v>3.2000000000000001E-2</v>
      </c>
      <c r="AI167" s="359">
        <f t="shared" si="257"/>
        <v>0</v>
      </c>
      <c r="AJ167" s="359">
        <f t="shared" si="258"/>
        <v>0</v>
      </c>
      <c r="AK167" s="359">
        <f t="shared" si="259"/>
        <v>4.2999999999999997E-2</v>
      </c>
      <c r="AL167" s="359">
        <f t="shared" si="260"/>
        <v>0</v>
      </c>
      <c r="AM167" s="359">
        <f t="shared" si="261"/>
        <v>0</v>
      </c>
      <c r="AN167" s="359">
        <f t="shared" si="262"/>
        <v>0</v>
      </c>
      <c r="AO167" s="359">
        <f t="shared" si="263"/>
        <v>0.27500000000000002</v>
      </c>
      <c r="AP167" s="359">
        <f t="shared" si="264"/>
        <v>0.78449999999999998</v>
      </c>
      <c r="AQ167" s="359">
        <f t="shared" si="265"/>
        <v>0</v>
      </c>
      <c r="AR167" s="359">
        <f t="shared" si="266"/>
        <v>4.3999999999999997E-2</v>
      </c>
      <c r="AS167" s="359">
        <f t="shared" si="267"/>
        <v>8.4000000000000005E-2</v>
      </c>
      <c r="AT167" s="359">
        <f t="shared" si="225"/>
        <v>0</v>
      </c>
      <c r="AU167" s="359">
        <f t="shared" si="226"/>
        <v>0.27700000000000002</v>
      </c>
      <c r="AV167" s="359">
        <f t="shared" si="227"/>
        <v>0</v>
      </c>
      <c r="AW167" s="76"/>
      <c r="AX167" s="211">
        <v>159</v>
      </c>
      <c r="AY167" s="42">
        <v>0</v>
      </c>
      <c r="AZ167" s="42">
        <v>0</v>
      </c>
      <c r="BA167" s="42">
        <v>0</v>
      </c>
      <c r="BB167" s="42">
        <v>31</v>
      </c>
      <c r="BC167" s="42">
        <v>0</v>
      </c>
      <c r="BD167" s="42">
        <v>0</v>
      </c>
      <c r="BE167" s="42">
        <v>328</v>
      </c>
      <c r="BF167" s="42">
        <v>0</v>
      </c>
      <c r="BG167" s="42">
        <v>0</v>
      </c>
      <c r="BH167" s="42">
        <v>0</v>
      </c>
      <c r="BI167" s="42">
        <v>0</v>
      </c>
      <c r="BJ167" s="42">
        <v>294</v>
      </c>
      <c r="BK167" s="42">
        <v>165999</v>
      </c>
      <c r="BL167" s="42">
        <v>0</v>
      </c>
      <c r="BM167" s="42">
        <v>0</v>
      </c>
      <c r="BN167" s="42">
        <v>20</v>
      </c>
      <c r="BO167" s="42">
        <v>31</v>
      </c>
      <c r="BP167" s="42">
        <v>0</v>
      </c>
      <c r="BQ167" s="42">
        <v>0</v>
      </c>
      <c r="BR167" s="42">
        <v>0</v>
      </c>
      <c r="BS167" s="42">
        <v>0</v>
      </c>
      <c r="BT167" s="42">
        <v>0</v>
      </c>
      <c r="BU167" s="42">
        <v>0</v>
      </c>
      <c r="BV167" s="42">
        <v>0</v>
      </c>
      <c r="BW167" s="42">
        <v>0</v>
      </c>
      <c r="BX167" s="42">
        <v>58</v>
      </c>
      <c r="BY167" s="42">
        <v>0</v>
      </c>
      <c r="BZ167" s="42">
        <v>580.5</v>
      </c>
      <c r="CA167" s="42">
        <v>117.5</v>
      </c>
      <c r="CB167" s="42">
        <v>32</v>
      </c>
      <c r="CC167" s="42">
        <v>0</v>
      </c>
      <c r="CD167" s="42">
        <v>0</v>
      </c>
      <c r="CE167" s="42">
        <v>43</v>
      </c>
      <c r="CF167" s="42">
        <v>0</v>
      </c>
      <c r="CG167" s="42">
        <v>0</v>
      </c>
      <c r="CH167" s="42">
        <v>0</v>
      </c>
      <c r="CI167" s="42">
        <v>275</v>
      </c>
      <c r="CJ167" s="42">
        <v>784.5</v>
      </c>
      <c r="CK167" s="42">
        <v>0</v>
      </c>
      <c r="CL167" s="42">
        <v>44</v>
      </c>
      <c r="CM167" s="42">
        <v>84</v>
      </c>
      <c r="CN167" s="42">
        <v>0</v>
      </c>
      <c r="CO167" s="42">
        <v>277</v>
      </c>
      <c r="CP167" s="42">
        <v>0</v>
      </c>
      <c r="CR167" s="37">
        <v>159</v>
      </c>
      <c r="CS167" s="13" t="str">
        <f t="shared" si="179"/>
        <v/>
      </c>
      <c r="CT167" s="13" t="str">
        <f t="shared" si="180"/>
        <v/>
      </c>
      <c r="CU167" s="13" t="str">
        <f t="shared" si="181"/>
        <v/>
      </c>
      <c r="CV167" s="13" t="str">
        <f t="shared" si="182"/>
        <v>Bergtunga</v>
      </c>
      <c r="CW167" s="13" t="str">
        <f t="shared" si="183"/>
        <v/>
      </c>
      <c r="CX167" s="13" t="str">
        <f t="shared" si="184"/>
        <v/>
      </c>
      <c r="CY167" s="13" t="str">
        <f t="shared" si="185"/>
        <v>Fjarsing</v>
      </c>
      <c r="CZ167" s="13" t="str">
        <f t="shared" si="186"/>
        <v/>
      </c>
      <c r="DA167" s="13" t="str">
        <f t="shared" si="187"/>
        <v/>
      </c>
      <c r="DB167" s="13" t="str">
        <f t="shared" si="188"/>
        <v/>
      </c>
      <c r="DC167" s="13" t="str">
        <f t="shared" si="189"/>
        <v/>
      </c>
      <c r="DD167" s="13" t="str">
        <f t="shared" si="190"/>
        <v>Havskatter</v>
      </c>
      <c r="DE167" s="13" t="str">
        <f t="shared" si="191"/>
        <v>Havskrafta</v>
      </c>
      <c r="DF167" s="13" t="str">
        <f t="shared" si="192"/>
        <v/>
      </c>
      <c r="DG167" s="13" t="str">
        <f t="shared" si="193"/>
        <v/>
      </c>
      <c r="DH167" s="13" t="str">
        <f t="shared" si="194"/>
        <v>Krabbtaska</v>
      </c>
      <c r="DI167" s="13" t="str">
        <f t="shared" si="195"/>
        <v>Kummel</v>
      </c>
      <c r="DJ167" s="13" t="str">
        <f t="shared" si="196"/>
        <v/>
      </c>
      <c r="DK167" s="13" t="str">
        <f t="shared" si="197"/>
        <v/>
      </c>
      <c r="DL167" s="13" t="str">
        <f t="shared" si="198"/>
        <v/>
      </c>
      <c r="DM167" s="13" t="str">
        <f t="shared" si="199"/>
        <v/>
      </c>
      <c r="DN167" s="13" t="str">
        <f t="shared" si="200"/>
        <v/>
      </c>
      <c r="DO167" s="13" t="str">
        <f t="shared" si="201"/>
        <v/>
      </c>
      <c r="DP167" s="13" t="str">
        <f t="shared" si="202"/>
        <v/>
      </c>
      <c r="DQ167" s="13" t="str">
        <f t="shared" si="203"/>
        <v/>
      </c>
      <c r="DR167" s="13" t="str">
        <f t="shared" si="204"/>
        <v>Piggvar</v>
      </c>
      <c r="DS167" s="13" t="str">
        <f t="shared" si="205"/>
        <v/>
      </c>
      <c r="DT167" s="13" t="str">
        <f t="shared" si="206"/>
        <v>Rodspotta</v>
      </c>
      <c r="DU167" s="13" t="str">
        <f t="shared" si="207"/>
        <v>Rodtunga</v>
      </c>
      <c r="DV167" s="13" t="str">
        <f t="shared" si="208"/>
        <v>Sandskadda</v>
      </c>
      <c r="DW167" s="13" t="str">
        <f t="shared" si="209"/>
        <v/>
      </c>
      <c r="DX167" s="13" t="str">
        <f t="shared" si="210"/>
        <v/>
      </c>
      <c r="DY167" s="13" t="str">
        <f t="shared" si="211"/>
        <v>Sill</v>
      </c>
      <c r="DZ167" s="13" t="str">
        <f t="shared" si="212"/>
        <v/>
      </c>
      <c r="EA167" s="13" t="str">
        <f t="shared" si="213"/>
        <v/>
      </c>
      <c r="EB167" s="13" t="str">
        <f t="shared" si="214"/>
        <v/>
      </c>
      <c r="EC167" s="13" t="str">
        <f t="shared" si="215"/>
        <v>Skrubbskadda</v>
      </c>
      <c r="ED167" s="13" t="str">
        <f t="shared" si="216"/>
        <v>Slatvar</v>
      </c>
      <c r="EE167" s="13" t="str">
        <f t="shared" si="217"/>
        <v/>
      </c>
      <c r="EF167" s="13" t="str">
        <f t="shared" si="218"/>
        <v>Torsk</v>
      </c>
      <c r="EG167" s="13" t="str">
        <f t="shared" si="219"/>
        <v>Vitling</v>
      </c>
      <c r="EH167" s="13" t="str">
        <f t="shared" si="220"/>
        <v/>
      </c>
      <c r="EI167" s="13" t="str">
        <f t="shared" si="221"/>
        <v>aktaTunga</v>
      </c>
      <c r="EJ167" s="13" t="str">
        <f t="shared" si="222"/>
        <v/>
      </c>
      <c r="EK167" s="13"/>
      <c r="EL167" s="82" t="str">
        <f t="shared" si="224"/>
        <v>BergtungaFjarsingHavskatterHavskraftaKrabbtaskaKummelPiggvarRodspottaRodtungaSandskaddaSillSkrubbskaddaSlatvarTorskVitlingaktaTunga</v>
      </c>
    </row>
    <row r="168" spans="1:142" x14ac:dyDescent="0.25">
      <c r="A168" s="268" t="s">
        <v>533</v>
      </c>
      <c r="B168" s="271" t="s">
        <v>491</v>
      </c>
      <c r="C168" s="305" t="s">
        <v>161</v>
      </c>
      <c r="D168" s="211">
        <v>160</v>
      </c>
      <c r="E168" s="359">
        <f t="shared" si="223"/>
        <v>0</v>
      </c>
      <c r="F168" s="359">
        <f t="shared" si="228"/>
        <v>0</v>
      </c>
      <c r="G168" s="359">
        <f t="shared" si="229"/>
        <v>0</v>
      </c>
      <c r="H168" s="359">
        <f t="shared" si="230"/>
        <v>0.76629999999999998</v>
      </c>
      <c r="I168" s="359">
        <f t="shared" si="231"/>
        <v>0</v>
      </c>
      <c r="J168" s="359">
        <f t="shared" si="232"/>
        <v>0</v>
      </c>
      <c r="K168" s="359">
        <f t="shared" si="233"/>
        <v>0</v>
      </c>
      <c r="L168" s="359">
        <f t="shared" si="234"/>
        <v>0</v>
      </c>
      <c r="M168" s="359">
        <f t="shared" si="235"/>
        <v>0</v>
      </c>
      <c r="N168" s="359">
        <f t="shared" si="236"/>
        <v>15.865</v>
      </c>
      <c r="O168" s="359">
        <f t="shared" si="237"/>
        <v>4.7E-2</v>
      </c>
      <c r="P168" s="359">
        <f t="shared" si="238"/>
        <v>0.35099999999999998</v>
      </c>
      <c r="Q168" s="359">
        <f t="shared" si="239"/>
        <v>27.448</v>
      </c>
      <c r="R168" s="359">
        <f t="shared" si="240"/>
        <v>0</v>
      </c>
      <c r="S168" s="359">
        <f t="shared" si="241"/>
        <v>23.698</v>
      </c>
      <c r="T168" s="359">
        <f t="shared" si="242"/>
        <v>0</v>
      </c>
      <c r="U168" s="359">
        <f t="shared" si="243"/>
        <v>2.0938000000000003</v>
      </c>
      <c r="V168" s="359">
        <f t="shared" si="244"/>
        <v>0</v>
      </c>
      <c r="W168" s="359">
        <f t="shared" si="245"/>
        <v>0.81089999999999995</v>
      </c>
      <c r="X168" s="359">
        <f t="shared" si="246"/>
        <v>0</v>
      </c>
      <c r="Y168" s="359">
        <f t="shared" si="247"/>
        <v>0</v>
      </c>
      <c r="Z168" s="359">
        <f t="shared" si="248"/>
        <v>2.1148000000000002</v>
      </c>
      <c r="AA168" s="359">
        <f t="shared" si="249"/>
        <v>0</v>
      </c>
      <c r="AB168" s="359">
        <f t="shared" si="250"/>
        <v>1.016</v>
      </c>
      <c r="AC168" s="359">
        <f t="shared" si="251"/>
        <v>0</v>
      </c>
      <c r="AD168" s="359">
        <f t="shared" si="252"/>
        <v>0.151</v>
      </c>
      <c r="AE168" s="359">
        <f t="shared" si="253"/>
        <v>0</v>
      </c>
      <c r="AF168" s="359">
        <f t="shared" si="254"/>
        <v>7.1734999999999998</v>
      </c>
      <c r="AG168" s="359">
        <f t="shared" si="255"/>
        <v>8.5716999999999999</v>
      </c>
      <c r="AH168" s="359">
        <f t="shared" si="256"/>
        <v>0</v>
      </c>
      <c r="AI168" s="359">
        <f t="shared" si="257"/>
        <v>0</v>
      </c>
      <c r="AJ168" s="359">
        <f t="shared" si="258"/>
        <v>0</v>
      </c>
      <c r="AK168" s="359">
        <f t="shared" si="259"/>
        <v>0</v>
      </c>
      <c r="AL168" s="359">
        <f t="shared" si="260"/>
        <v>0</v>
      </c>
      <c r="AM168" s="359">
        <f t="shared" si="261"/>
        <v>0</v>
      </c>
      <c r="AN168" s="359">
        <f t="shared" si="262"/>
        <v>0</v>
      </c>
      <c r="AO168" s="359">
        <f t="shared" si="263"/>
        <v>5.8000000000000003E-2</v>
      </c>
      <c r="AP168" s="359">
        <f t="shared" si="264"/>
        <v>0.56200000000000006</v>
      </c>
      <c r="AQ168" s="359">
        <f t="shared" si="265"/>
        <v>0</v>
      </c>
      <c r="AR168" s="359">
        <f t="shared" si="266"/>
        <v>83.641999999999996</v>
      </c>
      <c r="AS168" s="359">
        <f t="shared" si="267"/>
        <v>1.3527</v>
      </c>
      <c r="AT168" s="359">
        <f t="shared" si="225"/>
        <v>0</v>
      </c>
      <c r="AU168" s="359">
        <f t="shared" si="226"/>
        <v>0.28199999999999997</v>
      </c>
      <c r="AV168" s="359">
        <f t="shared" si="227"/>
        <v>0</v>
      </c>
      <c r="AW168" s="76"/>
      <c r="AX168" s="211">
        <v>160</v>
      </c>
      <c r="AY168" s="42">
        <v>0</v>
      </c>
      <c r="AZ168" s="42">
        <v>0</v>
      </c>
      <c r="BA168" s="42">
        <v>0</v>
      </c>
      <c r="BB168" s="42">
        <v>766.3</v>
      </c>
      <c r="BC168" s="42">
        <v>0</v>
      </c>
      <c r="BD168" s="42">
        <v>0</v>
      </c>
      <c r="BE168" s="42">
        <v>0</v>
      </c>
      <c r="BF168" s="42">
        <v>0</v>
      </c>
      <c r="BG168" s="42">
        <v>0</v>
      </c>
      <c r="BH168" s="42">
        <v>15865</v>
      </c>
      <c r="BI168" s="42">
        <v>47</v>
      </c>
      <c r="BJ168" s="42">
        <v>351</v>
      </c>
      <c r="BK168" s="42">
        <v>27448</v>
      </c>
      <c r="BL168" s="42">
        <v>0</v>
      </c>
      <c r="BM168" s="42">
        <v>23698</v>
      </c>
      <c r="BN168" s="42">
        <v>0</v>
      </c>
      <c r="BO168" s="42">
        <v>2093.8000000000002</v>
      </c>
      <c r="BP168" s="42">
        <v>0</v>
      </c>
      <c r="BQ168" s="42">
        <v>810.9</v>
      </c>
      <c r="BR168" s="42">
        <v>0</v>
      </c>
      <c r="BS168" s="42">
        <v>0</v>
      </c>
      <c r="BT168" s="42">
        <v>2114.8000000000002</v>
      </c>
      <c r="BU168" s="42">
        <v>0</v>
      </c>
      <c r="BV168" s="42">
        <v>1016</v>
      </c>
      <c r="BW168" s="42">
        <v>0</v>
      </c>
      <c r="BX168" s="42">
        <v>151</v>
      </c>
      <c r="BY168" s="42">
        <v>0</v>
      </c>
      <c r="BZ168" s="42">
        <v>7173.5</v>
      </c>
      <c r="CA168" s="42">
        <v>8571.7000000000007</v>
      </c>
      <c r="CB168" s="42">
        <v>0</v>
      </c>
      <c r="CC168" s="42">
        <v>0</v>
      </c>
      <c r="CD168" s="42">
        <v>0</v>
      </c>
      <c r="CE168" s="42">
        <v>0</v>
      </c>
      <c r="CF168" s="42">
        <v>0</v>
      </c>
      <c r="CG168" s="42">
        <v>0</v>
      </c>
      <c r="CH168" s="42">
        <v>0</v>
      </c>
      <c r="CI168" s="42">
        <v>58</v>
      </c>
      <c r="CJ168" s="42">
        <v>562</v>
      </c>
      <c r="CK168" s="42">
        <v>0</v>
      </c>
      <c r="CL168" s="42">
        <v>83642</v>
      </c>
      <c r="CM168" s="42">
        <v>1352.7</v>
      </c>
      <c r="CN168" s="42">
        <v>0</v>
      </c>
      <c r="CO168" s="42">
        <v>282</v>
      </c>
      <c r="CP168" s="42">
        <v>0</v>
      </c>
      <c r="CR168" s="37">
        <v>160</v>
      </c>
      <c r="CS168" s="13" t="str">
        <f t="shared" si="179"/>
        <v/>
      </c>
      <c r="CT168" s="13" t="str">
        <f t="shared" si="180"/>
        <v/>
      </c>
      <c r="CU168" s="13" t="str">
        <f t="shared" si="181"/>
        <v/>
      </c>
      <c r="CV168" s="13" t="str">
        <f t="shared" si="182"/>
        <v>Bergtunga</v>
      </c>
      <c r="CW168" s="13" t="str">
        <f t="shared" si="183"/>
        <v/>
      </c>
      <c r="CX168" s="13" t="str">
        <f t="shared" si="184"/>
        <v/>
      </c>
      <c r="CY168" s="13" t="str">
        <f t="shared" si="185"/>
        <v/>
      </c>
      <c r="CZ168" s="13" t="str">
        <f t="shared" si="186"/>
        <v/>
      </c>
      <c r="DA168" s="13" t="str">
        <f t="shared" si="187"/>
        <v/>
      </c>
      <c r="DB168" s="13" t="str">
        <f t="shared" si="188"/>
        <v>Grasej</v>
      </c>
      <c r="DC168" s="13" t="str">
        <f t="shared" si="189"/>
        <v>Halleflundra</v>
      </c>
      <c r="DD168" s="13" t="str">
        <f t="shared" si="190"/>
        <v>Havskatter</v>
      </c>
      <c r="DE168" s="13" t="str">
        <f t="shared" si="191"/>
        <v>Havskrafta</v>
      </c>
      <c r="DF168" s="13" t="str">
        <f t="shared" si="192"/>
        <v/>
      </c>
      <c r="DG168" s="13" t="str">
        <f t="shared" si="193"/>
        <v>Kolja</v>
      </c>
      <c r="DH168" s="13" t="str">
        <f t="shared" si="194"/>
        <v/>
      </c>
      <c r="DI168" s="13" t="str">
        <f t="shared" si="195"/>
        <v>Kummel</v>
      </c>
      <c r="DJ168" s="13" t="str">
        <f t="shared" si="196"/>
        <v/>
      </c>
      <c r="DK168" s="13" t="str">
        <f t="shared" si="197"/>
        <v>Langa</v>
      </c>
      <c r="DL168" s="13" t="str">
        <f t="shared" si="198"/>
        <v/>
      </c>
      <c r="DM168" s="13" t="str">
        <f t="shared" si="199"/>
        <v/>
      </c>
      <c r="DN168" s="13" t="str">
        <f t="shared" si="200"/>
        <v>Lyrtorsk</v>
      </c>
      <c r="DO168" s="13" t="str">
        <f t="shared" si="201"/>
        <v/>
      </c>
      <c r="DP168" s="13" t="str">
        <f t="shared" si="202"/>
        <v>Marulk</v>
      </c>
      <c r="DQ168" s="13" t="str">
        <f t="shared" si="203"/>
        <v/>
      </c>
      <c r="DR168" s="13" t="str">
        <f t="shared" si="204"/>
        <v>Piggvar</v>
      </c>
      <c r="DS168" s="13" t="str">
        <f t="shared" si="205"/>
        <v/>
      </c>
      <c r="DT168" s="13" t="str">
        <f t="shared" si="206"/>
        <v>Rodspotta</v>
      </c>
      <c r="DU168" s="13" t="str">
        <f t="shared" si="207"/>
        <v>Rodtunga</v>
      </c>
      <c r="DV168" s="13" t="str">
        <f t="shared" si="208"/>
        <v/>
      </c>
      <c r="DW168" s="13" t="str">
        <f t="shared" si="209"/>
        <v/>
      </c>
      <c r="DX168" s="13" t="str">
        <f t="shared" si="210"/>
        <v/>
      </c>
      <c r="DY168" s="13" t="str">
        <f t="shared" si="211"/>
        <v/>
      </c>
      <c r="DZ168" s="13" t="str">
        <f t="shared" si="212"/>
        <v/>
      </c>
      <c r="EA168" s="13" t="str">
        <f t="shared" si="213"/>
        <v/>
      </c>
      <c r="EB168" s="13" t="str">
        <f t="shared" si="214"/>
        <v/>
      </c>
      <c r="EC168" s="13" t="str">
        <f t="shared" si="215"/>
        <v>Skrubbskadda</v>
      </c>
      <c r="ED168" s="13" t="str">
        <f t="shared" si="216"/>
        <v>Slatvar</v>
      </c>
      <c r="EE168" s="13" t="str">
        <f t="shared" si="217"/>
        <v/>
      </c>
      <c r="EF168" s="13" t="str">
        <f t="shared" si="218"/>
        <v>Torsk</v>
      </c>
      <c r="EG168" s="13" t="str">
        <f t="shared" si="219"/>
        <v>Vitling</v>
      </c>
      <c r="EH168" s="13" t="str">
        <f t="shared" si="220"/>
        <v/>
      </c>
      <c r="EI168" s="13" t="str">
        <f t="shared" si="221"/>
        <v>aktaTunga</v>
      </c>
      <c r="EJ168" s="13" t="str">
        <f t="shared" si="222"/>
        <v/>
      </c>
      <c r="EK168" s="13"/>
      <c r="EL168" s="82" t="str">
        <f t="shared" si="224"/>
        <v>BergtungaGrasejHalleflundraHavskatterHavskraftaKoljaKummelLangaLyrtorskMarulkPiggvarRodspottaRodtungaSkrubbskaddaSlatvarTorskVitlingaktaTunga</v>
      </c>
    </row>
    <row r="169" spans="1:142" x14ac:dyDescent="0.25">
      <c r="A169" s="268" t="s">
        <v>533</v>
      </c>
      <c r="B169" s="267" t="s">
        <v>493</v>
      </c>
      <c r="C169" s="306" t="s">
        <v>161</v>
      </c>
      <c r="D169" s="211">
        <v>161</v>
      </c>
      <c r="E169" s="359">
        <f t="shared" si="223"/>
        <v>0</v>
      </c>
      <c r="F169" s="359">
        <f t="shared" si="228"/>
        <v>0</v>
      </c>
      <c r="G169" s="359">
        <f t="shared" si="229"/>
        <v>0</v>
      </c>
      <c r="H169" s="359">
        <f t="shared" si="230"/>
        <v>2.5000000000000001E-3</v>
      </c>
      <c r="I169" s="359">
        <f t="shared" si="231"/>
        <v>0</v>
      </c>
      <c r="J169" s="359">
        <f t="shared" si="232"/>
        <v>0</v>
      </c>
      <c r="K169" s="359">
        <f t="shared" si="233"/>
        <v>0</v>
      </c>
      <c r="L169" s="359">
        <f t="shared" si="234"/>
        <v>0</v>
      </c>
      <c r="M169" s="359">
        <f t="shared" si="235"/>
        <v>0</v>
      </c>
      <c r="N169" s="359">
        <f t="shared" si="236"/>
        <v>0</v>
      </c>
      <c r="O169" s="359">
        <f t="shared" si="237"/>
        <v>0</v>
      </c>
      <c r="P169" s="359">
        <f t="shared" si="238"/>
        <v>7.0000000000000001E-3</v>
      </c>
      <c r="Q169" s="359">
        <f t="shared" si="239"/>
        <v>163.738</v>
      </c>
      <c r="R169" s="359">
        <f t="shared" si="240"/>
        <v>0</v>
      </c>
      <c r="S169" s="359">
        <f t="shared" si="241"/>
        <v>0</v>
      </c>
      <c r="T169" s="359">
        <f t="shared" si="242"/>
        <v>0</v>
      </c>
      <c r="U169" s="359">
        <f t="shared" si="243"/>
        <v>1.6E-2</v>
      </c>
      <c r="V169" s="359">
        <f t="shared" si="244"/>
        <v>0</v>
      </c>
      <c r="W169" s="359">
        <f t="shared" si="245"/>
        <v>0</v>
      </c>
      <c r="X169" s="359">
        <f t="shared" si="246"/>
        <v>0</v>
      </c>
      <c r="Y169" s="359">
        <f t="shared" si="247"/>
        <v>0</v>
      </c>
      <c r="Z169" s="359">
        <f t="shared" si="248"/>
        <v>0</v>
      </c>
      <c r="AA169" s="359">
        <f t="shared" si="249"/>
        <v>5.0000000000000001E-3</v>
      </c>
      <c r="AB169" s="359">
        <f t="shared" si="250"/>
        <v>1.4E-2</v>
      </c>
      <c r="AC169" s="359">
        <f t="shared" si="251"/>
        <v>2.3E-2</v>
      </c>
      <c r="AD169" s="359">
        <f t="shared" si="252"/>
        <v>3.2500000000000001E-2</v>
      </c>
      <c r="AE169" s="359">
        <f t="shared" si="253"/>
        <v>0</v>
      </c>
      <c r="AF169" s="359">
        <f t="shared" si="254"/>
        <v>0.27129999999999999</v>
      </c>
      <c r="AG169" s="359">
        <f t="shared" si="255"/>
        <v>8.0000000000000002E-3</v>
      </c>
      <c r="AH169" s="359">
        <f t="shared" si="256"/>
        <v>1.0999999999999999E-2</v>
      </c>
      <c r="AI169" s="359">
        <f t="shared" si="257"/>
        <v>0</v>
      </c>
      <c r="AJ169" s="359">
        <f t="shared" si="258"/>
        <v>0</v>
      </c>
      <c r="AK169" s="359">
        <f t="shared" si="259"/>
        <v>0</v>
      </c>
      <c r="AL169" s="359">
        <f t="shared" si="260"/>
        <v>0</v>
      </c>
      <c r="AM169" s="359">
        <f t="shared" si="261"/>
        <v>0</v>
      </c>
      <c r="AN169" s="359">
        <f t="shared" si="262"/>
        <v>0</v>
      </c>
      <c r="AO169" s="359">
        <f t="shared" si="263"/>
        <v>0</v>
      </c>
      <c r="AP169" s="359">
        <f t="shared" si="264"/>
        <v>1.2909000000000002</v>
      </c>
      <c r="AQ169" s="359">
        <f t="shared" si="265"/>
        <v>0</v>
      </c>
      <c r="AR169" s="359">
        <f t="shared" si="266"/>
        <v>0</v>
      </c>
      <c r="AS169" s="359">
        <f t="shared" si="267"/>
        <v>8.5000000000000006E-2</v>
      </c>
      <c r="AT169" s="359">
        <f t="shared" si="225"/>
        <v>0</v>
      </c>
      <c r="AU169" s="359">
        <f t="shared" si="226"/>
        <v>0.1313</v>
      </c>
      <c r="AV169" s="359">
        <f t="shared" si="227"/>
        <v>0</v>
      </c>
      <c r="AW169" s="76"/>
      <c r="AX169" s="211">
        <v>161</v>
      </c>
      <c r="AY169" s="42">
        <v>0</v>
      </c>
      <c r="AZ169" s="42">
        <v>0</v>
      </c>
      <c r="BA169" s="42">
        <v>0</v>
      </c>
      <c r="BB169" s="42">
        <v>2.5</v>
      </c>
      <c r="BC169" s="42">
        <v>0</v>
      </c>
      <c r="BD169" s="42">
        <v>0</v>
      </c>
      <c r="BE169" s="42">
        <v>0</v>
      </c>
      <c r="BF169" s="42">
        <v>0</v>
      </c>
      <c r="BG169" s="42">
        <v>0</v>
      </c>
      <c r="BH169" s="42">
        <v>0</v>
      </c>
      <c r="BI169" s="42">
        <v>0</v>
      </c>
      <c r="BJ169" s="42">
        <v>7</v>
      </c>
      <c r="BK169" s="42">
        <v>163738</v>
      </c>
      <c r="BL169" s="42">
        <v>0</v>
      </c>
      <c r="BM169" s="42">
        <v>0</v>
      </c>
      <c r="BN169" s="42">
        <v>0</v>
      </c>
      <c r="BO169" s="42">
        <v>16</v>
      </c>
      <c r="BP169" s="42">
        <v>0</v>
      </c>
      <c r="BQ169" s="42">
        <v>0</v>
      </c>
      <c r="BR169" s="42">
        <v>0</v>
      </c>
      <c r="BS169" s="42">
        <v>0</v>
      </c>
      <c r="BT169" s="42">
        <v>0</v>
      </c>
      <c r="BU169" s="42">
        <v>5</v>
      </c>
      <c r="BV169" s="42">
        <v>14</v>
      </c>
      <c r="BW169" s="42">
        <v>23</v>
      </c>
      <c r="BX169" s="42">
        <v>32.5</v>
      </c>
      <c r="BY169" s="42">
        <v>0</v>
      </c>
      <c r="BZ169" s="42">
        <v>271.3</v>
      </c>
      <c r="CA169" s="42">
        <v>8</v>
      </c>
      <c r="CB169" s="42">
        <v>11</v>
      </c>
      <c r="CC169" s="42">
        <v>0</v>
      </c>
      <c r="CD169" s="42">
        <v>0</v>
      </c>
      <c r="CE169" s="42">
        <v>0</v>
      </c>
      <c r="CF169" s="42">
        <v>0</v>
      </c>
      <c r="CG169" s="42">
        <v>0</v>
      </c>
      <c r="CH169" s="42">
        <v>0</v>
      </c>
      <c r="CI169" s="42">
        <v>0</v>
      </c>
      <c r="CJ169" s="42">
        <v>1290.9000000000001</v>
      </c>
      <c r="CK169" s="42">
        <v>0</v>
      </c>
      <c r="CL169" s="42">
        <v>0</v>
      </c>
      <c r="CM169" s="42">
        <v>85</v>
      </c>
      <c r="CN169" s="42">
        <v>0</v>
      </c>
      <c r="CO169" s="42">
        <v>131.30000000000001</v>
      </c>
      <c r="CP169" s="42">
        <v>0</v>
      </c>
      <c r="CR169" s="37">
        <v>161</v>
      </c>
      <c r="CS169" s="13" t="str">
        <f t="shared" si="179"/>
        <v/>
      </c>
      <c r="CT169" s="13" t="str">
        <f t="shared" si="180"/>
        <v/>
      </c>
      <c r="CU169" s="13" t="str">
        <f t="shared" si="181"/>
        <v/>
      </c>
      <c r="CV169" s="13" t="str">
        <f t="shared" si="182"/>
        <v>Bergtunga</v>
      </c>
      <c r="CW169" s="13" t="str">
        <f t="shared" si="183"/>
        <v/>
      </c>
      <c r="CX169" s="13" t="str">
        <f t="shared" si="184"/>
        <v/>
      </c>
      <c r="CY169" s="13" t="str">
        <f t="shared" si="185"/>
        <v/>
      </c>
      <c r="CZ169" s="13" t="str">
        <f t="shared" si="186"/>
        <v/>
      </c>
      <c r="DA169" s="13" t="str">
        <f t="shared" si="187"/>
        <v/>
      </c>
      <c r="DB169" s="13" t="str">
        <f t="shared" si="188"/>
        <v/>
      </c>
      <c r="DC169" s="13" t="str">
        <f t="shared" si="189"/>
        <v/>
      </c>
      <c r="DD169" s="13" t="str">
        <f t="shared" si="190"/>
        <v>Havskatter</v>
      </c>
      <c r="DE169" s="13" t="str">
        <f t="shared" si="191"/>
        <v>Havskrafta</v>
      </c>
      <c r="DF169" s="13" t="str">
        <f t="shared" si="192"/>
        <v/>
      </c>
      <c r="DG169" s="13" t="str">
        <f t="shared" si="193"/>
        <v/>
      </c>
      <c r="DH169" s="13" t="str">
        <f t="shared" si="194"/>
        <v/>
      </c>
      <c r="DI169" s="13" t="str">
        <f t="shared" si="195"/>
        <v>Kummel</v>
      </c>
      <c r="DJ169" s="13" t="str">
        <f t="shared" si="196"/>
        <v/>
      </c>
      <c r="DK169" s="13" t="str">
        <f t="shared" si="197"/>
        <v/>
      </c>
      <c r="DL169" s="13" t="str">
        <f t="shared" si="198"/>
        <v/>
      </c>
      <c r="DM169" s="13" t="str">
        <f t="shared" si="199"/>
        <v/>
      </c>
      <c r="DN169" s="13" t="str">
        <f t="shared" si="200"/>
        <v/>
      </c>
      <c r="DO169" s="13" t="str">
        <f t="shared" si="201"/>
        <v>Makrill</v>
      </c>
      <c r="DP169" s="13" t="str">
        <f t="shared" si="202"/>
        <v>Marulk</v>
      </c>
      <c r="DQ169" s="13" t="str">
        <f t="shared" si="203"/>
        <v>Nordhavsraka</v>
      </c>
      <c r="DR169" s="13" t="str">
        <f t="shared" si="204"/>
        <v>Piggvar</v>
      </c>
      <c r="DS169" s="13" t="str">
        <f t="shared" si="205"/>
        <v/>
      </c>
      <c r="DT169" s="13" t="str">
        <f t="shared" si="206"/>
        <v>Rodspotta</v>
      </c>
      <c r="DU169" s="13" t="str">
        <f t="shared" si="207"/>
        <v>Rodtunga</v>
      </c>
      <c r="DV169" s="13" t="str">
        <f t="shared" si="208"/>
        <v>Sandskadda</v>
      </c>
      <c r="DW169" s="13" t="str">
        <f t="shared" si="209"/>
        <v/>
      </c>
      <c r="DX169" s="13" t="str">
        <f t="shared" si="210"/>
        <v/>
      </c>
      <c r="DY169" s="13" t="str">
        <f t="shared" si="211"/>
        <v/>
      </c>
      <c r="DZ169" s="13" t="str">
        <f t="shared" si="212"/>
        <v/>
      </c>
      <c r="EA169" s="13" t="str">
        <f t="shared" si="213"/>
        <v/>
      </c>
      <c r="EB169" s="13" t="str">
        <f t="shared" si="214"/>
        <v/>
      </c>
      <c r="EC169" s="13" t="str">
        <f t="shared" si="215"/>
        <v/>
      </c>
      <c r="ED169" s="13" t="str">
        <f t="shared" si="216"/>
        <v>Slatvar</v>
      </c>
      <c r="EE169" s="13" t="str">
        <f t="shared" si="217"/>
        <v/>
      </c>
      <c r="EF169" s="13" t="str">
        <f t="shared" si="218"/>
        <v/>
      </c>
      <c r="EG169" s="13" t="str">
        <f t="shared" si="219"/>
        <v>Vitling</v>
      </c>
      <c r="EH169" s="13" t="str">
        <f t="shared" si="220"/>
        <v/>
      </c>
      <c r="EI169" s="13" t="str">
        <f t="shared" si="221"/>
        <v>aktaTunga</v>
      </c>
      <c r="EJ169" s="13" t="str">
        <f t="shared" si="222"/>
        <v/>
      </c>
      <c r="EK169" s="13"/>
      <c r="EL169" s="82" t="str">
        <f t="shared" si="224"/>
        <v>BergtungaHavskatterHavskraftaKummelMakrillMarulkNordhavsrakaPiggvarRodspottaRodtungaSandskaddaSlatvarVitlingaktaTunga</v>
      </c>
    </row>
    <row r="170" spans="1:142" x14ac:dyDescent="0.25">
      <c r="A170" s="268" t="s">
        <v>533</v>
      </c>
      <c r="B170" s="267" t="s">
        <v>495</v>
      </c>
      <c r="C170" s="305" t="s">
        <v>161</v>
      </c>
      <c r="D170" s="211">
        <v>162</v>
      </c>
      <c r="E170" s="359">
        <f t="shared" si="223"/>
        <v>0</v>
      </c>
      <c r="F170" s="359">
        <f t="shared" si="228"/>
        <v>0</v>
      </c>
      <c r="G170" s="359">
        <f t="shared" si="229"/>
        <v>0</v>
      </c>
      <c r="H170" s="359">
        <f t="shared" si="230"/>
        <v>0</v>
      </c>
      <c r="I170" s="359">
        <f t="shared" si="231"/>
        <v>0</v>
      </c>
      <c r="J170" s="359">
        <f t="shared" si="232"/>
        <v>0</v>
      </c>
      <c r="K170" s="359">
        <f t="shared" si="233"/>
        <v>0</v>
      </c>
      <c r="L170" s="359">
        <f t="shared" si="234"/>
        <v>0</v>
      </c>
      <c r="M170" s="359">
        <f t="shared" si="235"/>
        <v>0</v>
      </c>
      <c r="N170" s="359">
        <f t="shared" si="236"/>
        <v>0</v>
      </c>
      <c r="O170" s="359">
        <f t="shared" si="237"/>
        <v>0</v>
      </c>
      <c r="P170" s="359">
        <f t="shared" si="238"/>
        <v>0</v>
      </c>
      <c r="Q170" s="359">
        <f t="shared" si="239"/>
        <v>0.42299999999999999</v>
      </c>
      <c r="R170" s="359">
        <f t="shared" si="240"/>
        <v>0</v>
      </c>
      <c r="S170" s="359">
        <f t="shared" si="241"/>
        <v>0</v>
      </c>
      <c r="T170" s="359">
        <f t="shared" si="242"/>
        <v>0</v>
      </c>
      <c r="U170" s="359">
        <f t="shared" si="243"/>
        <v>0</v>
      </c>
      <c r="V170" s="359">
        <f t="shared" si="244"/>
        <v>0</v>
      </c>
      <c r="W170" s="359">
        <f t="shared" si="245"/>
        <v>0</v>
      </c>
      <c r="X170" s="359">
        <f t="shared" si="246"/>
        <v>0</v>
      </c>
      <c r="Y170" s="359">
        <f t="shared" si="247"/>
        <v>0</v>
      </c>
      <c r="Z170" s="359">
        <f t="shared" si="248"/>
        <v>0</v>
      </c>
      <c r="AA170" s="359">
        <f t="shared" si="249"/>
        <v>0</v>
      </c>
      <c r="AB170" s="359">
        <f t="shared" si="250"/>
        <v>0</v>
      </c>
      <c r="AC170" s="359">
        <f t="shared" si="251"/>
        <v>15.846</v>
      </c>
      <c r="AD170" s="359">
        <f t="shared" si="252"/>
        <v>2E-3</v>
      </c>
      <c r="AE170" s="359">
        <f t="shared" si="253"/>
        <v>0</v>
      </c>
      <c r="AF170" s="359">
        <f t="shared" si="254"/>
        <v>0</v>
      </c>
      <c r="AG170" s="359">
        <f t="shared" si="255"/>
        <v>8.0000000000000002E-3</v>
      </c>
      <c r="AH170" s="359">
        <f t="shared" si="256"/>
        <v>0</v>
      </c>
      <c r="AI170" s="359">
        <f t="shared" si="257"/>
        <v>0</v>
      </c>
      <c r="AJ170" s="359">
        <f t="shared" si="258"/>
        <v>0</v>
      </c>
      <c r="AK170" s="359">
        <f t="shared" si="259"/>
        <v>4.0000000000000001E-3</v>
      </c>
      <c r="AL170" s="359">
        <f t="shared" si="260"/>
        <v>0</v>
      </c>
      <c r="AM170" s="359">
        <f t="shared" si="261"/>
        <v>0</v>
      </c>
      <c r="AN170" s="359">
        <f t="shared" si="262"/>
        <v>0</v>
      </c>
      <c r="AO170" s="359">
        <f t="shared" si="263"/>
        <v>0</v>
      </c>
      <c r="AP170" s="359">
        <f t="shared" si="264"/>
        <v>0</v>
      </c>
      <c r="AQ170" s="359">
        <f t="shared" si="265"/>
        <v>0</v>
      </c>
      <c r="AR170" s="359">
        <f t="shared" si="266"/>
        <v>2.1999999999999999E-2</v>
      </c>
      <c r="AS170" s="359">
        <f t="shared" si="267"/>
        <v>0</v>
      </c>
      <c r="AT170" s="359">
        <f t="shared" si="225"/>
        <v>0</v>
      </c>
      <c r="AU170" s="359">
        <f t="shared" si="226"/>
        <v>1E-3</v>
      </c>
      <c r="AV170" s="359">
        <f t="shared" si="227"/>
        <v>0</v>
      </c>
      <c r="AW170" s="76"/>
      <c r="AX170" s="211">
        <v>162</v>
      </c>
      <c r="AY170" s="42">
        <v>0</v>
      </c>
      <c r="AZ170" s="42">
        <v>0</v>
      </c>
      <c r="BA170" s="42">
        <v>0</v>
      </c>
      <c r="BB170" s="42">
        <v>0</v>
      </c>
      <c r="BC170" s="42">
        <v>0</v>
      </c>
      <c r="BD170" s="42">
        <v>0</v>
      </c>
      <c r="BE170" s="42">
        <v>0</v>
      </c>
      <c r="BF170" s="42">
        <v>0</v>
      </c>
      <c r="BG170" s="42">
        <v>0</v>
      </c>
      <c r="BH170" s="42">
        <v>0</v>
      </c>
      <c r="BI170" s="42">
        <v>0</v>
      </c>
      <c r="BJ170" s="42">
        <v>0</v>
      </c>
      <c r="BK170" s="42">
        <v>423</v>
      </c>
      <c r="BL170" s="42">
        <v>0</v>
      </c>
      <c r="BM170" s="42">
        <v>0</v>
      </c>
      <c r="BN170" s="42">
        <v>0</v>
      </c>
      <c r="BO170" s="42">
        <v>0</v>
      </c>
      <c r="BP170" s="42">
        <v>0</v>
      </c>
      <c r="BQ170" s="42">
        <v>0</v>
      </c>
      <c r="BR170" s="42">
        <v>0</v>
      </c>
      <c r="BS170" s="42">
        <v>0</v>
      </c>
      <c r="BT170" s="42">
        <v>0</v>
      </c>
      <c r="BU170" s="42">
        <v>0</v>
      </c>
      <c r="BV170" s="42">
        <v>0</v>
      </c>
      <c r="BW170" s="42">
        <v>15846</v>
      </c>
      <c r="BX170" s="42">
        <v>2</v>
      </c>
      <c r="BY170" s="42">
        <v>0</v>
      </c>
      <c r="BZ170" s="42">
        <v>0</v>
      </c>
      <c r="CA170" s="42">
        <v>8</v>
      </c>
      <c r="CB170" s="42">
        <v>0</v>
      </c>
      <c r="CC170" s="42">
        <v>0</v>
      </c>
      <c r="CD170" s="42">
        <v>0</v>
      </c>
      <c r="CE170" s="42">
        <v>4</v>
      </c>
      <c r="CF170" s="42">
        <v>0</v>
      </c>
      <c r="CG170" s="42">
        <v>0</v>
      </c>
      <c r="CH170" s="42">
        <v>0</v>
      </c>
      <c r="CI170" s="42">
        <v>0</v>
      </c>
      <c r="CJ170" s="42">
        <v>0</v>
      </c>
      <c r="CK170" s="42">
        <v>0</v>
      </c>
      <c r="CL170" s="42">
        <v>22</v>
      </c>
      <c r="CM170" s="42">
        <v>0</v>
      </c>
      <c r="CN170" s="42">
        <v>0</v>
      </c>
      <c r="CO170" s="42">
        <v>1</v>
      </c>
      <c r="CP170" s="42">
        <v>0</v>
      </c>
      <c r="CR170" s="37">
        <v>162</v>
      </c>
      <c r="CS170" s="13" t="str">
        <f t="shared" si="179"/>
        <v/>
      </c>
      <c r="CT170" s="13" t="str">
        <f t="shared" si="180"/>
        <v/>
      </c>
      <c r="CU170" s="13" t="str">
        <f t="shared" si="181"/>
        <v/>
      </c>
      <c r="CV170" s="13" t="str">
        <f t="shared" si="182"/>
        <v/>
      </c>
      <c r="CW170" s="13" t="str">
        <f t="shared" si="183"/>
        <v/>
      </c>
      <c r="CX170" s="13" t="str">
        <f t="shared" si="184"/>
        <v/>
      </c>
      <c r="CY170" s="13" t="str">
        <f t="shared" si="185"/>
        <v/>
      </c>
      <c r="CZ170" s="13" t="str">
        <f t="shared" si="186"/>
        <v/>
      </c>
      <c r="DA170" s="13" t="str">
        <f t="shared" si="187"/>
        <v/>
      </c>
      <c r="DB170" s="13" t="str">
        <f t="shared" si="188"/>
        <v/>
      </c>
      <c r="DC170" s="13" t="str">
        <f t="shared" si="189"/>
        <v/>
      </c>
      <c r="DD170" s="13" t="str">
        <f t="shared" si="190"/>
        <v/>
      </c>
      <c r="DE170" s="13" t="str">
        <f t="shared" si="191"/>
        <v>Havskrafta</v>
      </c>
      <c r="DF170" s="13" t="str">
        <f t="shared" si="192"/>
        <v/>
      </c>
      <c r="DG170" s="13" t="str">
        <f t="shared" si="193"/>
        <v/>
      </c>
      <c r="DH170" s="13" t="str">
        <f t="shared" si="194"/>
        <v/>
      </c>
      <c r="DI170" s="13" t="str">
        <f t="shared" si="195"/>
        <v/>
      </c>
      <c r="DJ170" s="13" t="str">
        <f t="shared" si="196"/>
        <v/>
      </c>
      <c r="DK170" s="13" t="str">
        <f t="shared" si="197"/>
        <v/>
      </c>
      <c r="DL170" s="13" t="str">
        <f t="shared" si="198"/>
        <v/>
      </c>
      <c r="DM170" s="13" t="str">
        <f t="shared" si="199"/>
        <v/>
      </c>
      <c r="DN170" s="13" t="str">
        <f t="shared" si="200"/>
        <v/>
      </c>
      <c r="DO170" s="13" t="str">
        <f t="shared" si="201"/>
        <v/>
      </c>
      <c r="DP170" s="13" t="str">
        <f t="shared" si="202"/>
        <v/>
      </c>
      <c r="DQ170" s="13" t="str">
        <f t="shared" si="203"/>
        <v>Nordhavsraka</v>
      </c>
      <c r="DR170" s="13" t="str">
        <f t="shared" si="204"/>
        <v>Piggvar</v>
      </c>
      <c r="DS170" s="13" t="str">
        <f t="shared" si="205"/>
        <v/>
      </c>
      <c r="DT170" s="13" t="str">
        <f t="shared" si="206"/>
        <v/>
      </c>
      <c r="DU170" s="13" t="str">
        <f t="shared" si="207"/>
        <v>Rodtunga</v>
      </c>
      <c r="DV170" s="13" t="str">
        <f t="shared" si="208"/>
        <v/>
      </c>
      <c r="DW170" s="13" t="str">
        <f t="shared" si="209"/>
        <v/>
      </c>
      <c r="DX170" s="13" t="str">
        <f t="shared" si="210"/>
        <v/>
      </c>
      <c r="DY170" s="13" t="str">
        <f t="shared" si="211"/>
        <v>Sill</v>
      </c>
      <c r="DZ170" s="13" t="str">
        <f t="shared" si="212"/>
        <v/>
      </c>
      <c r="EA170" s="13" t="str">
        <f t="shared" si="213"/>
        <v/>
      </c>
      <c r="EB170" s="13" t="str">
        <f t="shared" si="214"/>
        <v/>
      </c>
      <c r="EC170" s="13" t="str">
        <f t="shared" si="215"/>
        <v/>
      </c>
      <c r="ED170" s="13" t="str">
        <f t="shared" si="216"/>
        <v/>
      </c>
      <c r="EE170" s="13" t="str">
        <f t="shared" si="217"/>
        <v/>
      </c>
      <c r="EF170" s="13" t="str">
        <f t="shared" si="218"/>
        <v>Torsk</v>
      </c>
      <c r="EG170" s="13" t="str">
        <f t="shared" si="219"/>
        <v/>
      </c>
      <c r="EH170" s="13" t="str">
        <f t="shared" si="220"/>
        <v/>
      </c>
      <c r="EI170" s="13" t="str">
        <f t="shared" si="221"/>
        <v>aktaTunga</v>
      </c>
      <c r="EJ170" s="13" t="str">
        <f t="shared" si="222"/>
        <v/>
      </c>
      <c r="EK170" s="13"/>
      <c r="EL170" s="82" t="str">
        <f t="shared" si="224"/>
        <v>HavskraftaNordhavsrakaPiggvarRodtungaSillTorskaktaTunga</v>
      </c>
    </row>
    <row r="171" spans="1:142" x14ac:dyDescent="0.25">
      <c r="A171" s="268" t="s">
        <v>533</v>
      </c>
      <c r="B171" s="267" t="s">
        <v>511</v>
      </c>
      <c r="C171" s="306" t="s">
        <v>161</v>
      </c>
      <c r="D171" s="211">
        <v>163</v>
      </c>
      <c r="E171" s="359">
        <f t="shared" si="223"/>
        <v>0</v>
      </c>
      <c r="F171" s="359">
        <f t="shared" si="228"/>
        <v>0</v>
      </c>
      <c r="G171" s="359">
        <f t="shared" si="229"/>
        <v>0</v>
      </c>
      <c r="H171" s="359">
        <f t="shared" si="230"/>
        <v>0</v>
      </c>
      <c r="I171" s="359">
        <f t="shared" si="231"/>
        <v>0</v>
      </c>
      <c r="J171" s="359">
        <f t="shared" si="232"/>
        <v>0</v>
      </c>
      <c r="K171" s="359">
        <f t="shared" si="233"/>
        <v>0</v>
      </c>
      <c r="L171" s="359">
        <f t="shared" si="234"/>
        <v>0</v>
      </c>
      <c r="M171" s="359">
        <f t="shared" si="235"/>
        <v>0</v>
      </c>
      <c r="N171" s="359">
        <f t="shared" si="236"/>
        <v>0</v>
      </c>
      <c r="O171" s="359">
        <f t="shared" si="237"/>
        <v>0</v>
      </c>
      <c r="P171" s="359">
        <f t="shared" si="238"/>
        <v>0</v>
      </c>
      <c r="Q171" s="359">
        <f t="shared" si="239"/>
        <v>0</v>
      </c>
      <c r="R171" s="359">
        <f t="shared" si="240"/>
        <v>0</v>
      </c>
      <c r="S171" s="359">
        <f t="shared" si="241"/>
        <v>0</v>
      </c>
      <c r="T171" s="359">
        <f t="shared" si="242"/>
        <v>0</v>
      </c>
      <c r="U171" s="359">
        <f t="shared" si="243"/>
        <v>0</v>
      </c>
      <c r="V171" s="359">
        <f t="shared" si="244"/>
        <v>0</v>
      </c>
      <c r="W171" s="359">
        <f t="shared" si="245"/>
        <v>0</v>
      </c>
      <c r="X171" s="359">
        <f t="shared" si="246"/>
        <v>0</v>
      </c>
      <c r="Y171" s="359">
        <f t="shared" si="247"/>
        <v>0</v>
      </c>
      <c r="Z171" s="359">
        <f t="shared" si="248"/>
        <v>0</v>
      </c>
      <c r="AA171" s="359">
        <f t="shared" si="249"/>
        <v>0.05</v>
      </c>
      <c r="AB171" s="359">
        <f t="shared" si="250"/>
        <v>0</v>
      </c>
      <c r="AC171" s="359">
        <f t="shared" si="251"/>
        <v>0</v>
      </c>
      <c r="AD171" s="359">
        <f t="shared" si="252"/>
        <v>0</v>
      </c>
      <c r="AE171" s="359">
        <f t="shared" si="253"/>
        <v>0</v>
      </c>
      <c r="AF171" s="359">
        <f t="shared" si="254"/>
        <v>0</v>
      </c>
      <c r="AG171" s="359">
        <f t="shared" si="255"/>
        <v>0</v>
      </c>
      <c r="AH171" s="359">
        <f t="shared" si="256"/>
        <v>0</v>
      </c>
      <c r="AI171" s="359">
        <f t="shared" si="257"/>
        <v>0</v>
      </c>
      <c r="AJ171" s="359">
        <f t="shared" si="258"/>
        <v>0</v>
      </c>
      <c r="AK171" s="359">
        <f t="shared" si="259"/>
        <v>48.405000000000001</v>
      </c>
      <c r="AL171" s="359">
        <f t="shared" si="260"/>
        <v>0</v>
      </c>
      <c r="AM171" s="359">
        <f t="shared" si="261"/>
        <v>66.900000000000006</v>
      </c>
      <c r="AN171" s="359">
        <f t="shared" si="262"/>
        <v>0</v>
      </c>
      <c r="AO171" s="359">
        <f t="shared" si="263"/>
        <v>0</v>
      </c>
      <c r="AP171" s="359">
        <f t="shared" si="264"/>
        <v>0</v>
      </c>
      <c r="AQ171" s="359">
        <f t="shared" si="265"/>
        <v>0</v>
      </c>
      <c r="AR171" s="359">
        <f t="shared" si="266"/>
        <v>0</v>
      </c>
      <c r="AS171" s="359">
        <f t="shared" si="267"/>
        <v>0</v>
      </c>
      <c r="AT171" s="359">
        <f t="shared" si="225"/>
        <v>0</v>
      </c>
      <c r="AU171" s="359">
        <f t="shared" si="226"/>
        <v>0</v>
      </c>
      <c r="AV171" s="359">
        <f t="shared" si="227"/>
        <v>0</v>
      </c>
      <c r="AW171" s="76"/>
      <c r="AX171" s="211">
        <v>163</v>
      </c>
      <c r="AY171" s="42">
        <v>0</v>
      </c>
      <c r="AZ171" s="42">
        <v>0</v>
      </c>
      <c r="BA171" s="42">
        <v>0</v>
      </c>
      <c r="BB171" s="42">
        <v>0</v>
      </c>
      <c r="BC171" s="42">
        <v>0</v>
      </c>
      <c r="BD171" s="42">
        <v>0</v>
      </c>
      <c r="BE171" s="42">
        <v>0</v>
      </c>
      <c r="BF171" s="42">
        <v>0</v>
      </c>
      <c r="BG171" s="42">
        <v>0</v>
      </c>
      <c r="BH171" s="42">
        <v>0</v>
      </c>
      <c r="BI171" s="42">
        <v>0</v>
      </c>
      <c r="BJ171" s="42">
        <v>0</v>
      </c>
      <c r="BK171" s="42">
        <v>0</v>
      </c>
      <c r="BL171" s="42">
        <v>0</v>
      </c>
      <c r="BM171" s="42">
        <v>0</v>
      </c>
      <c r="BN171" s="42">
        <v>0</v>
      </c>
      <c r="BO171" s="42">
        <v>0</v>
      </c>
      <c r="BP171" s="42">
        <v>0</v>
      </c>
      <c r="BQ171" s="42">
        <v>0</v>
      </c>
      <c r="BR171" s="42">
        <v>0</v>
      </c>
      <c r="BS171" s="42">
        <v>0</v>
      </c>
      <c r="BT171" s="42">
        <v>0</v>
      </c>
      <c r="BU171" s="42">
        <v>50</v>
      </c>
      <c r="BV171" s="42">
        <v>0</v>
      </c>
      <c r="BW171" s="42">
        <v>0</v>
      </c>
      <c r="BX171" s="42">
        <v>0</v>
      </c>
      <c r="BY171" s="42">
        <v>0</v>
      </c>
      <c r="BZ171" s="42">
        <v>0</v>
      </c>
      <c r="CA171" s="42">
        <v>0</v>
      </c>
      <c r="CB171" s="42">
        <v>0</v>
      </c>
      <c r="CC171" s="42">
        <v>0</v>
      </c>
      <c r="CD171" s="42">
        <v>0</v>
      </c>
      <c r="CE171" s="42">
        <v>48405</v>
      </c>
      <c r="CF171" s="42">
        <v>0</v>
      </c>
      <c r="CG171" s="42">
        <v>66900</v>
      </c>
      <c r="CH171" s="42">
        <v>0</v>
      </c>
      <c r="CI171" s="42">
        <v>0</v>
      </c>
      <c r="CJ171" s="42">
        <v>0</v>
      </c>
      <c r="CK171" s="42">
        <v>0</v>
      </c>
      <c r="CL171" s="42">
        <v>0</v>
      </c>
      <c r="CM171" s="42">
        <v>0</v>
      </c>
      <c r="CN171" s="42">
        <v>0</v>
      </c>
      <c r="CO171" s="42">
        <v>0</v>
      </c>
      <c r="CP171" s="42">
        <v>0</v>
      </c>
      <c r="CR171" s="37">
        <v>163</v>
      </c>
      <c r="CS171" s="13" t="str">
        <f t="shared" si="179"/>
        <v/>
      </c>
      <c r="CT171" s="13" t="str">
        <f t="shared" si="180"/>
        <v/>
      </c>
      <c r="CU171" s="13" t="str">
        <f t="shared" si="181"/>
        <v/>
      </c>
      <c r="CV171" s="13" t="str">
        <f t="shared" si="182"/>
        <v/>
      </c>
      <c r="CW171" s="13" t="str">
        <f t="shared" si="183"/>
        <v/>
      </c>
      <c r="CX171" s="13" t="str">
        <f t="shared" si="184"/>
        <v/>
      </c>
      <c r="CY171" s="13" t="str">
        <f t="shared" si="185"/>
        <v/>
      </c>
      <c r="CZ171" s="13" t="str">
        <f t="shared" si="186"/>
        <v/>
      </c>
      <c r="DA171" s="13" t="str">
        <f t="shared" si="187"/>
        <v/>
      </c>
      <c r="DB171" s="13" t="str">
        <f t="shared" si="188"/>
        <v/>
      </c>
      <c r="DC171" s="13" t="str">
        <f t="shared" si="189"/>
        <v/>
      </c>
      <c r="DD171" s="13" t="str">
        <f t="shared" si="190"/>
        <v/>
      </c>
      <c r="DE171" s="13" t="str">
        <f t="shared" si="191"/>
        <v/>
      </c>
      <c r="DF171" s="13" t="str">
        <f t="shared" si="192"/>
        <v/>
      </c>
      <c r="DG171" s="13" t="str">
        <f t="shared" si="193"/>
        <v/>
      </c>
      <c r="DH171" s="13" t="str">
        <f t="shared" si="194"/>
        <v/>
      </c>
      <c r="DI171" s="13" t="str">
        <f t="shared" si="195"/>
        <v/>
      </c>
      <c r="DJ171" s="13" t="str">
        <f t="shared" si="196"/>
        <v/>
      </c>
      <c r="DK171" s="13" t="str">
        <f t="shared" si="197"/>
        <v/>
      </c>
      <c r="DL171" s="13" t="str">
        <f t="shared" si="198"/>
        <v/>
      </c>
      <c r="DM171" s="13" t="str">
        <f t="shared" si="199"/>
        <v/>
      </c>
      <c r="DN171" s="13" t="str">
        <f t="shared" si="200"/>
        <v/>
      </c>
      <c r="DO171" s="13" t="str">
        <f t="shared" si="201"/>
        <v>Makrill</v>
      </c>
      <c r="DP171" s="13" t="str">
        <f t="shared" si="202"/>
        <v/>
      </c>
      <c r="DQ171" s="13" t="str">
        <f t="shared" si="203"/>
        <v/>
      </c>
      <c r="DR171" s="13" t="str">
        <f t="shared" si="204"/>
        <v/>
      </c>
      <c r="DS171" s="13" t="str">
        <f t="shared" si="205"/>
        <v/>
      </c>
      <c r="DT171" s="13" t="str">
        <f t="shared" si="206"/>
        <v/>
      </c>
      <c r="DU171" s="13" t="str">
        <f t="shared" si="207"/>
        <v/>
      </c>
      <c r="DV171" s="13" t="str">
        <f t="shared" si="208"/>
        <v/>
      </c>
      <c r="DW171" s="13" t="str">
        <f t="shared" si="209"/>
        <v/>
      </c>
      <c r="DX171" s="13" t="str">
        <f t="shared" si="210"/>
        <v/>
      </c>
      <c r="DY171" s="13" t="str">
        <f t="shared" si="211"/>
        <v>Sill</v>
      </c>
      <c r="DZ171" s="13" t="str">
        <f t="shared" si="212"/>
        <v/>
      </c>
      <c r="EA171" s="13" t="str">
        <f t="shared" si="213"/>
        <v>Skarpsill</v>
      </c>
      <c r="EB171" s="13" t="str">
        <f t="shared" si="214"/>
        <v/>
      </c>
      <c r="EC171" s="13" t="str">
        <f t="shared" si="215"/>
        <v/>
      </c>
      <c r="ED171" s="13" t="str">
        <f t="shared" si="216"/>
        <v/>
      </c>
      <c r="EE171" s="13" t="str">
        <f t="shared" si="217"/>
        <v/>
      </c>
      <c r="EF171" s="13" t="str">
        <f t="shared" si="218"/>
        <v/>
      </c>
      <c r="EG171" s="13" t="str">
        <f t="shared" si="219"/>
        <v/>
      </c>
      <c r="EH171" s="13" t="str">
        <f t="shared" si="220"/>
        <v/>
      </c>
      <c r="EI171" s="13" t="str">
        <f t="shared" si="221"/>
        <v/>
      </c>
      <c r="EJ171" s="13" t="str">
        <f t="shared" si="222"/>
        <v/>
      </c>
      <c r="EK171" s="13"/>
      <c r="EL171" s="82" t="str">
        <f t="shared" si="224"/>
        <v>MakrillSillSkarpsill</v>
      </c>
    </row>
    <row r="172" spans="1:142" x14ac:dyDescent="0.25">
      <c r="A172" s="268" t="s">
        <v>534</v>
      </c>
      <c r="B172" s="267" t="s">
        <v>530</v>
      </c>
      <c r="C172" s="306" t="s">
        <v>553</v>
      </c>
      <c r="D172" s="211">
        <v>164</v>
      </c>
      <c r="E172" s="359">
        <f t="shared" si="223"/>
        <v>0</v>
      </c>
      <c r="F172" s="359">
        <f t="shared" si="228"/>
        <v>0</v>
      </c>
      <c r="G172" s="359">
        <f t="shared" si="229"/>
        <v>0</v>
      </c>
      <c r="H172" s="359">
        <f t="shared" si="230"/>
        <v>0</v>
      </c>
      <c r="I172" s="359">
        <f t="shared" si="231"/>
        <v>0</v>
      </c>
      <c r="J172" s="359">
        <f t="shared" si="232"/>
        <v>0</v>
      </c>
      <c r="K172" s="359">
        <f t="shared" si="233"/>
        <v>0</v>
      </c>
      <c r="L172" s="359">
        <f t="shared" si="234"/>
        <v>0</v>
      </c>
      <c r="M172" s="359">
        <f t="shared" si="235"/>
        <v>0</v>
      </c>
      <c r="N172" s="359">
        <f t="shared" si="236"/>
        <v>0</v>
      </c>
      <c r="O172" s="359">
        <f t="shared" si="237"/>
        <v>0</v>
      </c>
      <c r="P172" s="359">
        <f t="shared" si="238"/>
        <v>0</v>
      </c>
      <c r="Q172" s="359">
        <f t="shared" si="239"/>
        <v>0</v>
      </c>
      <c r="R172" s="359">
        <f t="shared" si="240"/>
        <v>0</v>
      </c>
      <c r="S172" s="359">
        <f t="shared" si="241"/>
        <v>0</v>
      </c>
      <c r="T172" s="359">
        <f t="shared" si="242"/>
        <v>0</v>
      </c>
      <c r="U172" s="359">
        <f t="shared" si="243"/>
        <v>0</v>
      </c>
      <c r="V172" s="359">
        <f t="shared" si="244"/>
        <v>0</v>
      </c>
      <c r="W172" s="359">
        <f t="shared" si="245"/>
        <v>0</v>
      </c>
      <c r="X172" s="359">
        <f t="shared" si="246"/>
        <v>0</v>
      </c>
      <c r="Y172" s="359">
        <f t="shared" si="247"/>
        <v>0</v>
      </c>
      <c r="Z172" s="359">
        <f t="shared" si="248"/>
        <v>0</v>
      </c>
      <c r="AA172" s="359">
        <f t="shared" si="249"/>
        <v>0</v>
      </c>
      <c r="AB172" s="359">
        <f t="shared" si="250"/>
        <v>0</v>
      </c>
      <c r="AC172" s="359">
        <f t="shared" si="251"/>
        <v>0</v>
      </c>
      <c r="AD172" s="359">
        <f t="shared" si="252"/>
        <v>0</v>
      </c>
      <c r="AE172" s="359">
        <f t="shared" si="253"/>
        <v>0</v>
      </c>
      <c r="AF172" s="359">
        <f t="shared" si="254"/>
        <v>0</v>
      </c>
      <c r="AG172" s="359">
        <f t="shared" si="255"/>
        <v>0</v>
      </c>
      <c r="AH172" s="359">
        <f t="shared" si="256"/>
        <v>0</v>
      </c>
      <c r="AI172" s="359">
        <f t="shared" si="257"/>
        <v>0</v>
      </c>
      <c r="AJ172" s="359">
        <f t="shared" si="258"/>
        <v>0</v>
      </c>
      <c r="AK172" s="359">
        <f t="shared" si="259"/>
        <v>0</v>
      </c>
      <c r="AL172" s="359">
        <f t="shared" si="260"/>
        <v>0</v>
      </c>
      <c r="AM172" s="359">
        <f t="shared" si="261"/>
        <v>0</v>
      </c>
      <c r="AN172" s="359">
        <f t="shared" si="262"/>
        <v>0</v>
      </c>
      <c r="AO172" s="359">
        <f t="shared" si="263"/>
        <v>0</v>
      </c>
      <c r="AP172" s="359">
        <f t="shared" si="264"/>
        <v>0</v>
      </c>
      <c r="AQ172" s="359">
        <f t="shared" si="265"/>
        <v>0</v>
      </c>
      <c r="AR172" s="359">
        <f t="shared" si="266"/>
        <v>7.6185</v>
      </c>
      <c r="AS172" s="359">
        <f t="shared" si="267"/>
        <v>0</v>
      </c>
      <c r="AT172" s="359">
        <f t="shared" si="225"/>
        <v>0</v>
      </c>
      <c r="AU172" s="359">
        <f t="shared" si="226"/>
        <v>0</v>
      </c>
      <c r="AV172" s="359">
        <f t="shared" si="227"/>
        <v>0</v>
      </c>
      <c r="AW172" s="76"/>
      <c r="AX172" s="211">
        <v>164</v>
      </c>
      <c r="AY172" s="42">
        <v>0</v>
      </c>
      <c r="AZ172" s="42">
        <v>0</v>
      </c>
      <c r="BA172" s="42">
        <v>0</v>
      </c>
      <c r="BB172" s="42">
        <v>0</v>
      </c>
      <c r="BC172" s="42">
        <v>0</v>
      </c>
      <c r="BD172" s="42">
        <v>0</v>
      </c>
      <c r="BE172" s="42">
        <v>0</v>
      </c>
      <c r="BF172" s="42">
        <v>0</v>
      </c>
      <c r="BG172" s="42">
        <v>0</v>
      </c>
      <c r="BH172" s="42">
        <v>0</v>
      </c>
      <c r="BI172" s="42">
        <v>0</v>
      </c>
      <c r="BJ172" s="42">
        <v>0</v>
      </c>
      <c r="BK172" s="42">
        <v>0</v>
      </c>
      <c r="BL172" s="42">
        <v>0</v>
      </c>
      <c r="BM172" s="42">
        <v>0</v>
      </c>
      <c r="BN172" s="42">
        <v>0</v>
      </c>
      <c r="BO172" s="42">
        <v>0</v>
      </c>
      <c r="BP172" s="42">
        <v>0</v>
      </c>
      <c r="BQ172" s="42">
        <v>0</v>
      </c>
      <c r="BR172" s="42">
        <v>0</v>
      </c>
      <c r="BS172" s="42">
        <v>0</v>
      </c>
      <c r="BT172" s="42">
        <v>0</v>
      </c>
      <c r="BU172" s="42">
        <v>0</v>
      </c>
      <c r="BV172" s="42">
        <v>0</v>
      </c>
      <c r="BW172" s="42">
        <v>0</v>
      </c>
      <c r="BX172" s="42">
        <v>0</v>
      </c>
      <c r="BY172" s="42">
        <v>0</v>
      </c>
      <c r="BZ172" s="42">
        <v>0</v>
      </c>
      <c r="CA172" s="42">
        <v>0</v>
      </c>
      <c r="CB172" s="42">
        <v>0</v>
      </c>
      <c r="CC172" s="42">
        <v>0</v>
      </c>
      <c r="CD172" s="42">
        <v>0</v>
      </c>
      <c r="CE172" s="42">
        <v>0</v>
      </c>
      <c r="CF172" s="42">
        <v>0</v>
      </c>
      <c r="CG172" s="42">
        <v>0</v>
      </c>
      <c r="CH172" s="42">
        <v>0</v>
      </c>
      <c r="CI172" s="42">
        <v>0</v>
      </c>
      <c r="CJ172" s="42">
        <v>0</v>
      </c>
      <c r="CK172" s="42">
        <v>0</v>
      </c>
      <c r="CL172" s="42">
        <v>7618.5</v>
      </c>
      <c r="CM172" s="42">
        <v>0</v>
      </c>
      <c r="CN172" s="42">
        <v>0</v>
      </c>
      <c r="CO172" s="42">
        <v>0</v>
      </c>
      <c r="CP172" s="42">
        <v>0</v>
      </c>
      <c r="CR172" s="37">
        <v>164</v>
      </c>
      <c r="CS172" s="13" t="str">
        <f t="shared" si="179"/>
        <v/>
      </c>
      <c r="CT172" s="13" t="str">
        <f t="shared" si="180"/>
        <v/>
      </c>
      <c r="CU172" s="13" t="str">
        <f t="shared" si="181"/>
        <v/>
      </c>
      <c r="CV172" s="13" t="str">
        <f t="shared" si="182"/>
        <v/>
      </c>
      <c r="CW172" s="13" t="str">
        <f t="shared" si="183"/>
        <v/>
      </c>
      <c r="CX172" s="13" t="str">
        <f t="shared" si="184"/>
        <v/>
      </c>
      <c r="CY172" s="13" t="str">
        <f t="shared" si="185"/>
        <v/>
      </c>
      <c r="CZ172" s="13" t="str">
        <f t="shared" si="186"/>
        <v/>
      </c>
      <c r="DA172" s="13" t="str">
        <f t="shared" si="187"/>
        <v/>
      </c>
      <c r="DB172" s="13" t="str">
        <f t="shared" si="188"/>
        <v/>
      </c>
      <c r="DC172" s="13" t="str">
        <f t="shared" si="189"/>
        <v/>
      </c>
      <c r="DD172" s="13" t="str">
        <f t="shared" si="190"/>
        <v/>
      </c>
      <c r="DE172" s="13" t="str">
        <f t="shared" si="191"/>
        <v/>
      </c>
      <c r="DF172" s="13" t="str">
        <f t="shared" si="192"/>
        <v/>
      </c>
      <c r="DG172" s="13" t="str">
        <f t="shared" si="193"/>
        <v/>
      </c>
      <c r="DH172" s="13" t="str">
        <f t="shared" si="194"/>
        <v/>
      </c>
      <c r="DI172" s="13" t="str">
        <f t="shared" si="195"/>
        <v/>
      </c>
      <c r="DJ172" s="13" t="str">
        <f t="shared" si="196"/>
        <v/>
      </c>
      <c r="DK172" s="13" t="str">
        <f t="shared" si="197"/>
        <v/>
      </c>
      <c r="DL172" s="13" t="str">
        <f t="shared" si="198"/>
        <v/>
      </c>
      <c r="DM172" s="13" t="str">
        <f t="shared" si="199"/>
        <v/>
      </c>
      <c r="DN172" s="13" t="str">
        <f t="shared" si="200"/>
        <v/>
      </c>
      <c r="DO172" s="13" t="str">
        <f t="shared" si="201"/>
        <v/>
      </c>
      <c r="DP172" s="13" t="str">
        <f t="shared" si="202"/>
        <v/>
      </c>
      <c r="DQ172" s="13" t="str">
        <f t="shared" si="203"/>
        <v/>
      </c>
      <c r="DR172" s="13" t="str">
        <f t="shared" si="204"/>
        <v/>
      </c>
      <c r="DS172" s="13" t="str">
        <f t="shared" si="205"/>
        <v/>
      </c>
      <c r="DT172" s="13" t="str">
        <f t="shared" si="206"/>
        <v/>
      </c>
      <c r="DU172" s="13" t="str">
        <f t="shared" si="207"/>
        <v/>
      </c>
      <c r="DV172" s="13" t="str">
        <f t="shared" si="208"/>
        <v/>
      </c>
      <c r="DW172" s="13" t="str">
        <f t="shared" si="209"/>
        <v/>
      </c>
      <c r="DX172" s="13" t="str">
        <f t="shared" si="210"/>
        <v/>
      </c>
      <c r="DY172" s="13" t="str">
        <f t="shared" si="211"/>
        <v/>
      </c>
      <c r="DZ172" s="13" t="str">
        <f t="shared" si="212"/>
        <v/>
      </c>
      <c r="EA172" s="13" t="str">
        <f t="shared" si="213"/>
        <v/>
      </c>
      <c r="EB172" s="13" t="str">
        <f t="shared" si="214"/>
        <v/>
      </c>
      <c r="EC172" s="13" t="str">
        <f t="shared" si="215"/>
        <v/>
      </c>
      <c r="ED172" s="13" t="str">
        <f t="shared" si="216"/>
        <v/>
      </c>
      <c r="EE172" s="13" t="str">
        <f t="shared" si="217"/>
        <v/>
      </c>
      <c r="EF172" s="13" t="str">
        <f t="shared" si="218"/>
        <v>Torsk</v>
      </c>
      <c r="EG172" s="13" t="str">
        <f t="shared" si="219"/>
        <v/>
      </c>
      <c r="EH172" s="13" t="str">
        <f t="shared" si="220"/>
        <v/>
      </c>
      <c r="EI172" s="13" t="str">
        <f t="shared" si="221"/>
        <v/>
      </c>
      <c r="EJ172" s="13" t="str">
        <f t="shared" si="222"/>
        <v/>
      </c>
      <c r="EK172" s="13"/>
      <c r="EL172" s="82" t="str">
        <f t="shared" si="224"/>
        <v>Torsk</v>
      </c>
    </row>
    <row r="173" spans="1:142" x14ac:dyDescent="0.25">
      <c r="A173" s="268" t="s">
        <v>534</v>
      </c>
      <c r="B173" s="267" t="s">
        <v>515</v>
      </c>
      <c r="C173" s="306" t="s">
        <v>616</v>
      </c>
      <c r="D173" s="211">
        <v>165</v>
      </c>
      <c r="E173" s="359">
        <f t="shared" si="223"/>
        <v>0.05</v>
      </c>
      <c r="F173" s="359">
        <f t="shared" si="228"/>
        <v>0</v>
      </c>
      <c r="G173" s="359">
        <f t="shared" si="229"/>
        <v>0</v>
      </c>
      <c r="H173" s="359">
        <f t="shared" si="230"/>
        <v>0</v>
      </c>
      <c r="I173" s="359">
        <f t="shared" si="231"/>
        <v>0</v>
      </c>
      <c r="J173" s="359">
        <f t="shared" si="232"/>
        <v>0</v>
      </c>
      <c r="K173" s="359">
        <f t="shared" si="233"/>
        <v>0</v>
      </c>
      <c r="L173" s="359">
        <f t="shared" si="234"/>
        <v>0</v>
      </c>
      <c r="M173" s="359">
        <f t="shared" si="235"/>
        <v>0</v>
      </c>
      <c r="N173" s="359">
        <f t="shared" si="236"/>
        <v>0</v>
      </c>
      <c r="O173" s="359">
        <f t="shared" si="237"/>
        <v>0</v>
      </c>
      <c r="P173" s="359">
        <f t="shared" si="238"/>
        <v>0</v>
      </c>
      <c r="Q173" s="359">
        <f t="shared" si="239"/>
        <v>0</v>
      </c>
      <c r="R173" s="359">
        <f t="shared" si="240"/>
        <v>0</v>
      </c>
      <c r="S173" s="359">
        <f t="shared" si="241"/>
        <v>0</v>
      </c>
      <c r="T173" s="359">
        <f t="shared" si="242"/>
        <v>0</v>
      </c>
      <c r="U173" s="359">
        <f t="shared" si="243"/>
        <v>0</v>
      </c>
      <c r="V173" s="359">
        <f t="shared" si="244"/>
        <v>0</v>
      </c>
      <c r="W173" s="359">
        <f t="shared" si="245"/>
        <v>0</v>
      </c>
      <c r="X173" s="359">
        <f t="shared" si="246"/>
        <v>0</v>
      </c>
      <c r="Y173" s="359">
        <f t="shared" si="247"/>
        <v>0</v>
      </c>
      <c r="Z173" s="359">
        <f t="shared" si="248"/>
        <v>0</v>
      </c>
      <c r="AA173" s="359">
        <f t="shared" si="249"/>
        <v>0</v>
      </c>
      <c r="AB173" s="359">
        <f t="shared" si="250"/>
        <v>0</v>
      </c>
      <c r="AC173" s="359">
        <f t="shared" si="251"/>
        <v>0</v>
      </c>
      <c r="AD173" s="359">
        <f t="shared" si="252"/>
        <v>0</v>
      </c>
      <c r="AE173" s="359">
        <f t="shared" si="253"/>
        <v>0</v>
      </c>
      <c r="AF173" s="359">
        <f t="shared" si="254"/>
        <v>0</v>
      </c>
      <c r="AG173" s="359">
        <f t="shared" si="255"/>
        <v>0</v>
      </c>
      <c r="AH173" s="359">
        <f t="shared" si="256"/>
        <v>0</v>
      </c>
      <c r="AI173" s="359">
        <f t="shared" si="257"/>
        <v>0.05</v>
      </c>
      <c r="AJ173" s="359">
        <f t="shared" si="258"/>
        <v>708.02</v>
      </c>
      <c r="AK173" s="359">
        <f t="shared" si="259"/>
        <v>23.344999999999999</v>
      </c>
      <c r="AL173" s="359">
        <f t="shared" si="260"/>
        <v>0</v>
      </c>
      <c r="AM173" s="359">
        <f t="shared" si="261"/>
        <v>0</v>
      </c>
      <c r="AN173" s="359">
        <f t="shared" si="262"/>
        <v>0</v>
      </c>
      <c r="AO173" s="359">
        <f t="shared" si="263"/>
        <v>0</v>
      </c>
      <c r="AP173" s="359">
        <f t="shared" si="264"/>
        <v>0</v>
      </c>
      <c r="AQ173" s="359">
        <f t="shared" si="265"/>
        <v>0</v>
      </c>
      <c r="AR173" s="359">
        <f t="shared" si="266"/>
        <v>0</v>
      </c>
      <c r="AS173" s="359">
        <f t="shared" si="267"/>
        <v>0</v>
      </c>
      <c r="AT173" s="359">
        <f t="shared" si="225"/>
        <v>0</v>
      </c>
      <c r="AU173" s="359">
        <f t="shared" si="226"/>
        <v>0</v>
      </c>
      <c r="AV173" s="359">
        <f t="shared" si="227"/>
        <v>0</v>
      </c>
      <c r="AW173" s="76"/>
      <c r="AX173" s="211">
        <v>165</v>
      </c>
      <c r="AY173" s="42">
        <v>50</v>
      </c>
      <c r="AZ173" s="42">
        <v>0</v>
      </c>
      <c r="BA173" s="42">
        <v>0</v>
      </c>
      <c r="BB173" s="42">
        <v>0</v>
      </c>
      <c r="BC173" s="42">
        <v>0</v>
      </c>
      <c r="BD173" s="42">
        <v>0</v>
      </c>
      <c r="BE173" s="42">
        <v>0</v>
      </c>
      <c r="BF173" s="42">
        <v>0</v>
      </c>
      <c r="BG173" s="42">
        <v>0</v>
      </c>
      <c r="BH173" s="42">
        <v>0</v>
      </c>
      <c r="BI173" s="42">
        <v>0</v>
      </c>
      <c r="BJ173" s="42">
        <v>0</v>
      </c>
      <c r="BK173" s="42">
        <v>0</v>
      </c>
      <c r="BL173" s="42">
        <v>0</v>
      </c>
      <c r="BM173" s="42">
        <v>0</v>
      </c>
      <c r="BN173" s="42">
        <v>0</v>
      </c>
      <c r="BO173" s="42">
        <v>0</v>
      </c>
      <c r="BP173" s="42">
        <v>0</v>
      </c>
      <c r="BQ173" s="42">
        <v>0</v>
      </c>
      <c r="BR173" s="42">
        <v>0</v>
      </c>
      <c r="BS173" s="42">
        <v>0</v>
      </c>
      <c r="BT173" s="42">
        <v>0</v>
      </c>
      <c r="BU173" s="42">
        <v>0</v>
      </c>
      <c r="BV173" s="42">
        <v>0</v>
      </c>
      <c r="BW173" s="42">
        <v>0</v>
      </c>
      <c r="BX173" s="42">
        <v>0</v>
      </c>
      <c r="BY173" s="42">
        <v>0</v>
      </c>
      <c r="BZ173" s="42">
        <v>0</v>
      </c>
      <c r="CA173" s="42">
        <v>0</v>
      </c>
      <c r="CB173" s="42">
        <v>0</v>
      </c>
      <c r="CC173" s="42">
        <v>50</v>
      </c>
      <c r="CD173" s="42">
        <v>708020</v>
      </c>
      <c r="CE173" s="42">
        <v>23345</v>
      </c>
      <c r="CF173" s="42">
        <v>0</v>
      </c>
      <c r="CG173" s="42">
        <v>0</v>
      </c>
      <c r="CH173" s="42">
        <v>0</v>
      </c>
      <c r="CI173" s="42">
        <v>0</v>
      </c>
      <c r="CJ173" s="42">
        <v>0</v>
      </c>
      <c r="CK173" s="42">
        <v>0</v>
      </c>
      <c r="CL173" s="42">
        <v>0</v>
      </c>
      <c r="CM173" s="42">
        <v>0</v>
      </c>
      <c r="CN173" s="42">
        <v>0</v>
      </c>
      <c r="CO173" s="42">
        <v>0</v>
      </c>
      <c r="CP173" s="42">
        <v>0</v>
      </c>
      <c r="CR173" s="37">
        <v>165</v>
      </c>
      <c r="CS173" s="13" t="str">
        <f t="shared" si="179"/>
        <v>Abborre</v>
      </c>
      <c r="CT173" s="13" t="str">
        <f t="shared" si="180"/>
        <v/>
      </c>
      <c r="CU173" s="13" t="str">
        <f t="shared" si="181"/>
        <v/>
      </c>
      <c r="CV173" s="13" t="str">
        <f t="shared" si="182"/>
        <v/>
      </c>
      <c r="CW173" s="13" t="str">
        <f t="shared" si="183"/>
        <v/>
      </c>
      <c r="CX173" s="13" t="str">
        <f t="shared" si="184"/>
        <v/>
      </c>
      <c r="CY173" s="13" t="str">
        <f t="shared" si="185"/>
        <v/>
      </c>
      <c r="CZ173" s="13" t="str">
        <f t="shared" si="186"/>
        <v/>
      </c>
      <c r="DA173" s="13" t="str">
        <f t="shared" si="187"/>
        <v/>
      </c>
      <c r="DB173" s="13" t="str">
        <f t="shared" si="188"/>
        <v/>
      </c>
      <c r="DC173" s="13" t="str">
        <f t="shared" si="189"/>
        <v/>
      </c>
      <c r="DD173" s="13" t="str">
        <f t="shared" si="190"/>
        <v/>
      </c>
      <c r="DE173" s="13" t="str">
        <f t="shared" si="191"/>
        <v/>
      </c>
      <c r="DF173" s="13" t="str">
        <f t="shared" si="192"/>
        <v/>
      </c>
      <c r="DG173" s="13" t="str">
        <f t="shared" si="193"/>
        <v/>
      </c>
      <c r="DH173" s="13" t="str">
        <f t="shared" si="194"/>
        <v/>
      </c>
      <c r="DI173" s="13" t="str">
        <f t="shared" si="195"/>
        <v/>
      </c>
      <c r="DJ173" s="13" t="str">
        <f t="shared" si="196"/>
        <v/>
      </c>
      <c r="DK173" s="13" t="str">
        <f t="shared" si="197"/>
        <v/>
      </c>
      <c r="DL173" s="13" t="str">
        <f t="shared" si="198"/>
        <v/>
      </c>
      <c r="DM173" s="13" t="str">
        <f t="shared" si="199"/>
        <v/>
      </c>
      <c r="DN173" s="13" t="str">
        <f t="shared" si="200"/>
        <v/>
      </c>
      <c r="DO173" s="13" t="str">
        <f t="shared" si="201"/>
        <v/>
      </c>
      <c r="DP173" s="13" t="str">
        <f t="shared" si="202"/>
        <v/>
      </c>
      <c r="DQ173" s="13" t="str">
        <f t="shared" si="203"/>
        <v/>
      </c>
      <c r="DR173" s="13" t="str">
        <f t="shared" si="204"/>
        <v/>
      </c>
      <c r="DS173" s="13" t="str">
        <f t="shared" si="205"/>
        <v/>
      </c>
      <c r="DT173" s="13" t="str">
        <f t="shared" si="206"/>
        <v/>
      </c>
      <c r="DU173" s="13" t="str">
        <f t="shared" si="207"/>
        <v/>
      </c>
      <c r="DV173" s="13" t="str">
        <f t="shared" si="208"/>
        <v/>
      </c>
      <c r="DW173" s="13" t="str">
        <f t="shared" si="209"/>
        <v>SikFiskar</v>
      </c>
      <c r="DX173" s="13" t="str">
        <f t="shared" si="210"/>
        <v>Sikloja</v>
      </c>
      <c r="DY173" s="13" t="str">
        <f t="shared" si="211"/>
        <v>Sill</v>
      </c>
      <c r="DZ173" s="13" t="str">
        <f t="shared" si="212"/>
        <v/>
      </c>
      <c r="EA173" s="13" t="str">
        <f t="shared" si="213"/>
        <v/>
      </c>
      <c r="EB173" s="13" t="str">
        <f t="shared" si="214"/>
        <v/>
      </c>
      <c r="EC173" s="13" t="str">
        <f t="shared" si="215"/>
        <v/>
      </c>
      <c r="ED173" s="13" t="str">
        <f t="shared" si="216"/>
        <v/>
      </c>
      <c r="EE173" s="13" t="str">
        <f t="shared" si="217"/>
        <v/>
      </c>
      <c r="EF173" s="13" t="str">
        <f t="shared" si="218"/>
        <v/>
      </c>
      <c r="EG173" s="13" t="str">
        <f t="shared" si="219"/>
        <v/>
      </c>
      <c r="EH173" s="13" t="str">
        <f t="shared" si="220"/>
        <v/>
      </c>
      <c r="EI173" s="13" t="str">
        <f t="shared" si="221"/>
        <v/>
      </c>
      <c r="EJ173" s="13" t="str">
        <f t="shared" si="222"/>
        <v/>
      </c>
      <c r="EK173" s="13"/>
      <c r="EL173" s="82" t="str">
        <f t="shared" si="224"/>
        <v>AbborreSikFiskarSiklojaSill</v>
      </c>
    </row>
    <row r="174" spans="1:142" x14ac:dyDescent="0.25">
      <c r="A174" s="268" t="s">
        <v>534</v>
      </c>
      <c r="B174" s="267" t="s">
        <v>516</v>
      </c>
      <c r="C174" s="306" t="s">
        <v>616</v>
      </c>
      <c r="D174" s="211">
        <v>166</v>
      </c>
      <c r="E174" s="359">
        <f t="shared" si="223"/>
        <v>0</v>
      </c>
      <c r="F174" s="359">
        <f t="shared" si="228"/>
        <v>0</v>
      </c>
      <c r="G174" s="359">
        <f t="shared" si="229"/>
        <v>0</v>
      </c>
      <c r="H174" s="359">
        <f t="shared" si="230"/>
        <v>0</v>
      </c>
      <c r="I174" s="359">
        <f t="shared" si="231"/>
        <v>0</v>
      </c>
      <c r="J174" s="359">
        <f t="shared" si="232"/>
        <v>0</v>
      </c>
      <c r="K174" s="359">
        <f t="shared" si="233"/>
        <v>0</v>
      </c>
      <c r="L174" s="359">
        <f t="shared" si="234"/>
        <v>0</v>
      </c>
      <c r="M174" s="359">
        <f t="shared" si="235"/>
        <v>0</v>
      </c>
      <c r="N174" s="359">
        <f t="shared" si="236"/>
        <v>0</v>
      </c>
      <c r="O174" s="359">
        <f t="shared" si="237"/>
        <v>0</v>
      </c>
      <c r="P174" s="359">
        <f t="shared" si="238"/>
        <v>0</v>
      </c>
      <c r="Q174" s="359">
        <f t="shared" si="239"/>
        <v>0</v>
      </c>
      <c r="R174" s="359">
        <f t="shared" si="240"/>
        <v>0</v>
      </c>
      <c r="S174" s="359">
        <f t="shared" si="241"/>
        <v>0</v>
      </c>
      <c r="T174" s="359">
        <f t="shared" si="242"/>
        <v>0</v>
      </c>
      <c r="U174" s="359">
        <f t="shared" si="243"/>
        <v>0</v>
      </c>
      <c r="V174" s="359">
        <f t="shared" si="244"/>
        <v>0</v>
      </c>
      <c r="W174" s="359">
        <f t="shared" si="245"/>
        <v>0</v>
      </c>
      <c r="X174" s="359">
        <f t="shared" si="246"/>
        <v>0</v>
      </c>
      <c r="Y174" s="359">
        <f t="shared" si="247"/>
        <v>0</v>
      </c>
      <c r="Z174" s="359">
        <f t="shared" si="248"/>
        <v>0</v>
      </c>
      <c r="AA174" s="359">
        <f t="shared" si="249"/>
        <v>0</v>
      </c>
      <c r="AB174" s="359">
        <f t="shared" si="250"/>
        <v>0</v>
      </c>
      <c r="AC174" s="359">
        <f t="shared" si="251"/>
        <v>0</v>
      </c>
      <c r="AD174" s="359">
        <f t="shared" si="252"/>
        <v>0</v>
      </c>
      <c r="AE174" s="359">
        <f t="shared" si="253"/>
        <v>0</v>
      </c>
      <c r="AF174" s="359">
        <f t="shared" si="254"/>
        <v>0</v>
      </c>
      <c r="AG174" s="359">
        <f t="shared" si="255"/>
        <v>0</v>
      </c>
      <c r="AH174" s="359">
        <f t="shared" si="256"/>
        <v>0</v>
      </c>
      <c r="AI174" s="359">
        <f t="shared" si="257"/>
        <v>0</v>
      </c>
      <c r="AJ174" s="359">
        <f t="shared" si="258"/>
        <v>0</v>
      </c>
      <c r="AK174" s="359">
        <f t="shared" si="259"/>
        <v>85.6</v>
      </c>
      <c r="AL174" s="359">
        <f t="shared" si="260"/>
        <v>0</v>
      </c>
      <c r="AM174" s="359">
        <f t="shared" si="261"/>
        <v>0</v>
      </c>
      <c r="AN174" s="359">
        <f t="shared" si="262"/>
        <v>0</v>
      </c>
      <c r="AO174" s="359">
        <f t="shared" si="263"/>
        <v>0</v>
      </c>
      <c r="AP174" s="359">
        <f t="shared" si="264"/>
        <v>0</v>
      </c>
      <c r="AQ174" s="359">
        <f t="shared" si="265"/>
        <v>0</v>
      </c>
      <c r="AR174" s="359">
        <f t="shared" si="266"/>
        <v>0</v>
      </c>
      <c r="AS174" s="359">
        <f t="shared" si="267"/>
        <v>0</v>
      </c>
      <c r="AT174" s="359">
        <f t="shared" si="225"/>
        <v>0</v>
      </c>
      <c r="AU174" s="359">
        <f t="shared" si="226"/>
        <v>0</v>
      </c>
      <c r="AV174" s="359">
        <f t="shared" si="227"/>
        <v>0</v>
      </c>
      <c r="AW174" s="76"/>
      <c r="AX174" s="211">
        <v>166</v>
      </c>
      <c r="AY174" s="42">
        <v>0</v>
      </c>
      <c r="AZ174" s="42">
        <v>0</v>
      </c>
      <c r="BA174" s="42">
        <v>0</v>
      </c>
      <c r="BB174" s="42">
        <v>0</v>
      </c>
      <c r="BC174" s="42">
        <v>0</v>
      </c>
      <c r="BD174" s="42">
        <v>0</v>
      </c>
      <c r="BE174" s="42">
        <v>0</v>
      </c>
      <c r="BF174" s="42">
        <v>0</v>
      </c>
      <c r="BG174" s="42">
        <v>0</v>
      </c>
      <c r="BH174" s="42">
        <v>0</v>
      </c>
      <c r="BI174" s="42">
        <v>0</v>
      </c>
      <c r="BJ174" s="42">
        <v>0</v>
      </c>
      <c r="BK174" s="42">
        <v>0</v>
      </c>
      <c r="BL174" s="42">
        <v>0</v>
      </c>
      <c r="BM174" s="42">
        <v>0</v>
      </c>
      <c r="BN174" s="42">
        <v>0</v>
      </c>
      <c r="BO174" s="42">
        <v>0</v>
      </c>
      <c r="BP174" s="42">
        <v>0</v>
      </c>
      <c r="BQ174" s="42">
        <v>0</v>
      </c>
      <c r="BR174" s="42">
        <v>0</v>
      </c>
      <c r="BS174" s="42">
        <v>0</v>
      </c>
      <c r="BT174" s="42">
        <v>0</v>
      </c>
      <c r="BU174" s="42">
        <v>0</v>
      </c>
      <c r="BV174" s="42">
        <v>0</v>
      </c>
      <c r="BW174" s="42">
        <v>0</v>
      </c>
      <c r="BX174" s="42">
        <v>0</v>
      </c>
      <c r="BY174" s="42">
        <v>0</v>
      </c>
      <c r="BZ174" s="42">
        <v>0</v>
      </c>
      <c r="CA174" s="42">
        <v>0</v>
      </c>
      <c r="CB174" s="42">
        <v>0</v>
      </c>
      <c r="CC174" s="42">
        <v>0</v>
      </c>
      <c r="CD174" s="42">
        <v>0</v>
      </c>
      <c r="CE174" s="42">
        <v>85600</v>
      </c>
      <c r="CF174" s="42">
        <v>0</v>
      </c>
      <c r="CG174" s="42">
        <v>0</v>
      </c>
      <c r="CH174" s="42">
        <v>0</v>
      </c>
      <c r="CI174" s="42">
        <v>0</v>
      </c>
      <c r="CJ174" s="42">
        <v>0</v>
      </c>
      <c r="CK174" s="42">
        <v>0</v>
      </c>
      <c r="CL174" s="42">
        <v>0</v>
      </c>
      <c r="CM174" s="42">
        <v>0</v>
      </c>
      <c r="CN174" s="42">
        <v>0</v>
      </c>
      <c r="CO174" s="42">
        <v>0</v>
      </c>
      <c r="CP174" s="42">
        <v>0</v>
      </c>
      <c r="CR174" s="37">
        <v>166</v>
      </c>
      <c r="CS174" s="13" t="str">
        <f t="shared" si="179"/>
        <v/>
      </c>
      <c r="CT174" s="13" t="str">
        <f t="shared" si="180"/>
        <v/>
      </c>
      <c r="CU174" s="13" t="str">
        <f t="shared" si="181"/>
        <v/>
      </c>
      <c r="CV174" s="13" t="str">
        <f t="shared" si="182"/>
        <v/>
      </c>
      <c r="CW174" s="13" t="str">
        <f t="shared" si="183"/>
        <v/>
      </c>
      <c r="CX174" s="13" t="str">
        <f t="shared" si="184"/>
        <v/>
      </c>
      <c r="CY174" s="13" t="str">
        <f t="shared" si="185"/>
        <v/>
      </c>
      <c r="CZ174" s="13" t="str">
        <f t="shared" si="186"/>
        <v/>
      </c>
      <c r="DA174" s="13" t="str">
        <f t="shared" si="187"/>
        <v/>
      </c>
      <c r="DB174" s="13" t="str">
        <f t="shared" si="188"/>
        <v/>
      </c>
      <c r="DC174" s="13" t="str">
        <f t="shared" si="189"/>
        <v/>
      </c>
      <c r="DD174" s="13" t="str">
        <f t="shared" si="190"/>
        <v/>
      </c>
      <c r="DE174" s="13" t="str">
        <f t="shared" si="191"/>
        <v/>
      </c>
      <c r="DF174" s="13" t="str">
        <f t="shared" si="192"/>
        <v/>
      </c>
      <c r="DG174" s="13" t="str">
        <f t="shared" si="193"/>
        <v/>
      </c>
      <c r="DH174" s="13" t="str">
        <f t="shared" si="194"/>
        <v/>
      </c>
      <c r="DI174" s="13" t="str">
        <f t="shared" si="195"/>
        <v/>
      </c>
      <c r="DJ174" s="13" t="str">
        <f t="shared" si="196"/>
        <v/>
      </c>
      <c r="DK174" s="13" t="str">
        <f t="shared" si="197"/>
        <v/>
      </c>
      <c r="DL174" s="13" t="str">
        <f t="shared" si="198"/>
        <v/>
      </c>
      <c r="DM174" s="13" t="str">
        <f t="shared" si="199"/>
        <v/>
      </c>
      <c r="DN174" s="13" t="str">
        <f t="shared" si="200"/>
        <v/>
      </c>
      <c r="DO174" s="13" t="str">
        <f t="shared" si="201"/>
        <v/>
      </c>
      <c r="DP174" s="13" t="str">
        <f t="shared" si="202"/>
        <v/>
      </c>
      <c r="DQ174" s="13" t="str">
        <f t="shared" si="203"/>
        <v/>
      </c>
      <c r="DR174" s="13" t="str">
        <f t="shared" si="204"/>
        <v/>
      </c>
      <c r="DS174" s="13" t="str">
        <f t="shared" si="205"/>
        <v/>
      </c>
      <c r="DT174" s="13" t="str">
        <f t="shared" si="206"/>
        <v/>
      </c>
      <c r="DU174" s="13" t="str">
        <f t="shared" si="207"/>
        <v/>
      </c>
      <c r="DV174" s="13" t="str">
        <f t="shared" si="208"/>
        <v/>
      </c>
      <c r="DW174" s="13" t="str">
        <f t="shared" si="209"/>
        <v/>
      </c>
      <c r="DX174" s="13" t="str">
        <f t="shared" si="210"/>
        <v/>
      </c>
      <c r="DY174" s="13" t="str">
        <f t="shared" si="211"/>
        <v>Sill</v>
      </c>
      <c r="DZ174" s="13" t="str">
        <f t="shared" si="212"/>
        <v/>
      </c>
      <c r="EA174" s="13" t="str">
        <f t="shared" si="213"/>
        <v/>
      </c>
      <c r="EB174" s="13" t="str">
        <f t="shared" si="214"/>
        <v/>
      </c>
      <c r="EC174" s="13" t="str">
        <f t="shared" si="215"/>
        <v/>
      </c>
      <c r="ED174" s="13" t="str">
        <f t="shared" si="216"/>
        <v/>
      </c>
      <c r="EE174" s="13" t="str">
        <f t="shared" si="217"/>
        <v/>
      </c>
      <c r="EF174" s="13" t="str">
        <f t="shared" si="218"/>
        <v/>
      </c>
      <c r="EG174" s="13" t="str">
        <f t="shared" si="219"/>
        <v/>
      </c>
      <c r="EH174" s="13" t="str">
        <f t="shared" si="220"/>
        <v/>
      </c>
      <c r="EI174" s="13" t="str">
        <f t="shared" si="221"/>
        <v/>
      </c>
      <c r="EJ174" s="13" t="str">
        <f t="shared" si="222"/>
        <v/>
      </c>
      <c r="EK174" s="13"/>
      <c r="EL174" s="82" t="str">
        <f t="shared" si="224"/>
        <v>Sill</v>
      </c>
    </row>
    <row r="175" spans="1:142" x14ac:dyDescent="0.25">
      <c r="A175" s="268" t="s">
        <v>534</v>
      </c>
      <c r="B175" s="267" t="s">
        <v>522</v>
      </c>
      <c r="C175" s="306" t="s">
        <v>616</v>
      </c>
      <c r="D175" s="211">
        <v>167</v>
      </c>
      <c r="E175" s="359">
        <f t="shared" si="223"/>
        <v>0</v>
      </c>
      <c r="F175" s="359">
        <f t="shared" si="228"/>
        <v>0</v>
      </c>
      <c r="G175" s="359">
        <f t="shared" si="229"/>
        <v>0</v>
      </c>
      <c r="H175" s="359">
        <f t="shared" si="230"/>
        <v>0</v>
      </c>
      <c r="I175" s="359">
        <f t="shared" si="231"/>
        <v>0</v>
      </c>
      <c r="J175" s="359">
        <f t="shared" si="232"/>
        <v>0</v>
      </c>
      <c r="K175" s="359">
        <f t="shared" si="233"/>
        <v>0</v>
      </c>
      <c r="L175" s="359">
        <f t="shared" si="234"/>
        <v>0</v>
      </c>
      <c r="M175" s="359">
        <f t="shared" si="235"/>
        <v>0</v>
      </c>
      <c r="N175" s="359">
        <f t="shared" si="236"/>
        <v>0</v>
      </c>
      <c r="O175" s="359">
        <f t="shared" si="237"/>
        <v>0</v>
      </c>
      <c r="P175" s="359">
        <f t="shared" si="238"/>
        <v>0</v>
      </c>
      <c r="Q175" s="359">
        <f t="shared" si="239"/>
        <v>0</v>
      </c>
      <c r="R175" s="359">
        <f t="shared" si="240"/>
        <v>0</v>
      </c>
      <c r="S175" s="359">
        <f t="shared" si="241"/>
        <v>0</v>
      </c>
      <c r="T175" s="359">
        <f t="shared" si="242"/>
        <v>0</v>
      </c>
      <c r="U175" s="359">
        <f t="shared" si="243"/>
        <v>0</v>
      </c>
      <c r="V175" s="359">
        <f t="shared" si="244"/>
        <v>0</v>
      </c>
      <c r="W175" s="359">
        <f t="shared" si="245"/>
        <v>0</v>
      </c>
      <c r="X175" s="359">
        <f t="shared" si="246"/>
        <v>0</v>
      </c>
      <c r="Y175" s="359">
        <f t="shared" si="247"/>
        <v>0</v>
      </c>
      <c r="Z175" s="359">
        <f t="shared" si="248"/>
        <v>0</v>
      </c>
      <c r="AA175" s="359">
        <f t="shared" si="249"/>
        <v>0</v>
      </c>
      <c r="AB175" s="359">
        <f t="shared" si="250"/>
        <v>0</v>
      </c>
      <c r="AC175" s="359">
        <f t="shared" si="251"/>
        <v>0</v>
      </c>
      <c r="AD175" s="359">
        <f t="shared" si="252"/>
        <v>0</v>
      </c>
      <c r="AE175" s="359">
        <f t="shared" si="253"/>
        <v>0</v>
      </c>
      <c r="AF175" s="359">
        <f t="shared" si="254"/>
        <v>0</v>
      </c>
      <c r="AG175" s="359">
        <f t="shared" si="255"/>
        <v>0</v>
      </c>
      <c r="AH175" s="359">
        <f t="shared" si="256"/>
        <v>0</v>
      </c>
      <c r="AI175" s="359">
        <f t="shared" si="257"/>
        <v>0</v>
      </c>
      <c r="AJ175" s="359">
        <f t="shared" si="258"/>
        <v>0</v>
      </c>
      <c r="AK175" s="359">
        <f t="shared" si="259"/>
        <v>106.2</v>
      </c>
      <c r="AL175" s="359">
        <f t="shared" si="260"/>
        <v>0</v>
      </c>
      <c r="AM175" s="359">
        <f t="shared" si="261"/>
        <v>0</v>
      </c>
      <c r="AN175" s="359">
        <f t="shared" si="262"/>
        <v>0</v>
      </c>
      <c r="AO175" s="359">
        <f t="shared" si="263"/>
        <v>0</v>
      </c>
      <c r="AP175" s="359">
        <f t="shared" si="264"/>
        <v>0</v>
      </c>
      <c r="AQ175" s="359">
        <f t="shared" si="265"/>
        <v>0</v>
      </c>
      <c r="AR175" s="359">
        <f t="shared" si="266"/>
        <v>0</v>
      </c>
      <c r="AS175" s="359">
        <f t="shared" si="267"/>
        <v>0</v>
      </c>
      <c r="AT175" s="359">
        <f t="shared" si="225"/>
        <v>0</v>
      </c>
      <c r="AU175" s="359">
        <f t="shared" si="226"/>
        <v>0</v>
      </c>
      <c r="AV175" s="359">
        <f t="shared" si="227"/>
        <v>0</v>
      </c>
      <c r="AW175" s="76"/>
      <c r="AX175" s="211">
        <v>167</v>
      </c>
      <c r="AY175" s="42">
        <v>0</v>
      </c>
      <c r="AZ175" s="42">
        <v>0</v>
      </c>
      <c r="BA175" s="42">
        <v>0</v>
      </c>
      <c r="BB175" s="42">
        <v>0</v>
      </c>
      <c r="BC175" s="42">
        <v>0</v>
      </c>
      <c r="BD175" s="42">
        <v>0</v>
      </c>
      <c r="BE175" s="42">
        <v>0</v>
      </c>
      <c r="BF175" s="42">
        <v>0</v>
      </c>
      <c r="BG175" s="42">
        <v>0</v>
      </c>
      <c r="BH175" s="42">
        <v>0</v>
      </c>
      <c r="BI175" s="42">
        <v>0</v>
      </c>
      <c r="BJ175" s="42">
        <v>0</v>
      </c>
      <c r="BK175" s="42">
        <v>0</v>
      </c>
      <c r="BL175" s="42">
        <v>0</v>
      </c>
      <c r="BM175" s="42">
        <v>0</v>
      </c>
      <c r="BN175" s="42">
        <v>0</v>
      </c>
      <c r="BO175" s="42">
        <v>0</v>
      </c>
      <c r="BP175" s="42">
        <v>0</v>
      </c>
      <c r="BQ175" s="42">
        <v>0</v>
      </c>
      <c r="BR175" s="42">
        <v>0</v>
      </c>
      <c r="BS175" s="42">
        <v>0</v>
      </c>
      <c r="BT175" s="42">
        <v>0</v>
      </c>
      <c r="BU175" s="42">
        <v>0</v>
      </c>
      <c r="BV175" s="42">
        <v>0</v>
      </c>
      <c r="BW175" s="42">
        <v>0</v>
      </c>
      <c r="BX175" s="42">
        <v>0</v>
      </c>
      <c r="BY175" s="42">
        <v>0</v>
      </c>
      <c r="BZ175" s="42">
        <v>0</v>
      </c>
      <c r="CA175" s="42">
        <v>0</v>
      </c>
      <c r="CB175" s="42">
        <v>0</v>
      </c>
      <c r="CC175" s="42">
        <v>0</v>
      </c>
      <c r="CD175" s="42">
        <v>0</v>
      </c>
      <c r="CE175" s="42">
        <v>106200</v>
      </c>
      <c r="CF175" s="42">
        <v>0</v>
      </c>
      <c r="CG175" s="42">
        <v>0</v>
      </c>
      <c r="CH175" s="42">
        <v>0</v>
      </c>
      <c r="CI175" s="42">
        <v>0</v>
      </c>
      <c r="CJ175" s="42">
        <v>0</v>
      </c>
      <c r="CK175" s="42">
        <v>0</v>
      </c>
      <c r="CL175" s="42">
        <v>0</v>
      </c>
      <c r="CM175" s="42">
        <v>0</v>
      </c>
      <c r="CN175" s="42">
        <v>0</v>
      </c>
      <c r="CO175" s="42">
        <v>0</v>
      </c>
      <c r="CP175" s="42">
        <v>0</v>
      </c>
      <c r="CR175" s="37">
        <v>167</v>
      </c>
      <c r="CS175" s="13" t="str">
        <f t="shared" si="179"/>
        <v/>
      </c>
      <c r="CT175" s="13" t="str">
        <f t="shared" si="180"/>
        <v/>
      </c>
      <c r="CU175" s="13" t="str">
        <f t="shared" si="181"/>
        <v/>
      </c>
      <c r="CV175" s="13" t="str">
        <f t="shared" si="182"/>
        <v/>
      </c>
      <c r="CW175" s="13" t="str">
        <f t="shared" si="183"/>
        <v/>
      </c>
      <c r="CX175" s="13" t="str">
        <f t="shared" si="184"/>
        <v/>
      </c>
      <c r="CY175" s="13" t="str">
        <f t="shared" si="185"/>
        <v/>
      </c>
      <c r="CZ175" s="13" t="str">
        <f t="shared" si="186"/>
        <v/>
      </c>
      <c r="DA175" s="13" t="str">
        <f t="shared" si="187"/>
        <v/>
      </c>
      <c r="DB175" s="13" t="str">
        <f t="shared" si="188"/>
        <v/>
      </c>
      <c r="DC175" s="13" t="str">
        <f t="shared" si="189"/>
        <v/>
      </c>
      <c r="DD175" s="13" t="str">
        <f t="shared" si="190"/>
        <v/>
      </c>
      <c r="DE175" s="13" t="str">
        <f t="shared" si="191"/>
        <v/>
      </c>
      <c r="DF175" s="13" t="str">
        <f t="shared" si="192"/>
        <v/>
      </c>
      <c r="DG175" s="13" t="str">
        <f t="shared" si="193"/>
        <v/>
      </c>
      <c r="DH175" s="13" t="str">
        <f t="shared" si="194"/>
        <v/>
      </c>
      <c r="DI175" s="13" t="str">
        <f t="shared" si="195"/>
        <v/>
      </c>
      <c r="DJ175" s="13" t="str">
        <f t="shared" si="196"/>
        <v/>
      </c>
      <c r="DK175" s="13" t="str">
        <f t="shared" si="197"/>
        <v/>
      </c>
      <c r="DL175" s="13" t="str">
        <f t="shared" si="198"/>
        <v/>
      </c>
      <c r="DM175" s="13" t="str">
        <f t="shared" si="199"/>
        <v/>
      </c>
      <c r="DN175" s="13" t="str">
        <f t="shared" si="200"/>
        <v/>
      </c>
      <c r="DO175" s="13" t="str">
        <f t="shared" si="201"/>
        <v/>
      </c>
      <c r="DP175" s="13" t="str">
        <f t="shared" si="202"/>
        <v/>
      </c>
      <c r="DQ175" s="13" t="str">
        <f t="shared" si="203"/>
        <v/>
      </c>
      <c r="DR175" s="13" t="str">
        <f t="shared" si="204"/>
        <v/>
      </c>
      <c r="DS175" s="13" t="str">
        <f t="shared" si="205"/>
        <v/>
      </c>
      <c r="DT175" s="13" t="str">
        <f t="shared" si="206"/>
        <v/>
      </c>
      <c r="DU175" s="13" t="str">
        <f t="shared" si="207"/>
        <v/>
      </c>
      <c r="DV175" s="13" t="str">
        <f t="shared" si="208"/>
        <v/>
      </c>
      <c r="DW175" s="13" t="str">
        <f t="shared" si="209"/>
        <v/>
      </c>
      <c r="DX175" s="13" t="str">
        <f t="shared" si="210"/>
        <v/>
      </c>
      <c r="DY175" s="13" t="str">
        <f t="shared" si="211"/>
        <v>Sill</v>
      </c>
      <c r="DZ175" s="13" t="str">
        <f t="shared" si="212"/>
        <v/>
      </c>
      <c r="EA175" s="13" t="str">
        <f t="shared" si="213"/>
        <v/>
      </c>
      <c r="EB175" s="13" t="str">
        <f t="shared" si="214"/>
        <v/>
      </c>
      <c r="EC175" s="13" t="str">
        <f t="shared" si="215"/>
        <v/>
      </c>
      <c r="ED175" s="13" t="str">
        <f t="shared" si="216"/>
        <v/>
      </c>
      <c r="EE175" s="13" t="str">
        <f t="shared" si="217"/>
        <v/>
      </c>
      <c r="EF175" s="13" t="str">
        <f t="shared" si="218"/>
        <v/>
      </c>
      <c r="EG175" s="13" t="str">
        <f t="shared" si="219"/>
        <v/>
      </c>
      <c r="EH175" s="13" t="str">
        <f t="shared" si="220"/>
        <v/>
      </c>
      <c r="EI175" s="13" t="str">
        <f t="shared" si="221"/>
        <v/>
      </c>
      <c r="EJ175" s="13" t="str">
        <f t="shared" si="222"/>
        <v/>
      </c>
      <c r="EK175" s="13"/>
      <c r="EL175" s="82" t="str">
        <f t="shared" si="224"/>
        <v>Sill</v>
      </c>
    </row>
    <row r="176" spans="1:142" x14ac:dyDescent="0.25">
      <c r="A176" s="268" t="s">
        <v>635</v>
      </c>
      <c r="B176" s="267" t="s">
        <v>498</v>
      </c>
      <c r="C176" s="301" t="s">
        <v>553</v>
      </c>
      <c r="D176" s="211">
        <v>168</v>
      </c>
      <c r="E176" s="359">
        <f t="shared" si="223"/>
        <v>0</v>
      </c>
      <c r="F176" s="359">
        <f t="shared" si="228"/>
        <v>0</v>
      </c>
      <c r="G176" s="359">
        <f t="shared" si="229"/>
        <v>0</v>
      </c>
      <c r="H176" s="359">
        <f t="shared" si="230"/>
        <v>0</v>
      </c>
      <c r="I176" s="359">
        <f t="shared" si="231"/>
        <v>0</v>
      </c>
      <c r="J176" s="359">
        <f t="shared" si="232"/>
        <v>0</v>
      </c>
      <c r="K176" s="359">
        <f t="shared" si="233"/>
        <v>0</v>
      </c>
      <c r="L176" s="359">
        <f t="shared" si="234"/>
        <v>0</v>
      </c>
      <c r="M176" s="359">
        <f t="shared" si="235"/>
        <v>0</v>
      </c>
      <c r="N176" s="359">
        <f t="shared" si="236"/>
        <v>0</v>
      </c>
      <c r="O176" s="359">
        <f t="shared" si="237"/>
        <v>0</v>
      </c>
      <c r="P176" s="359">
        <f t="shared" si="238"/>
        <v>0</v>
      </c>
      <c r="Q176" s="359">
        <f t="shared" si="239"/>
        <v>0</v>
      </c>
      <c r="R176" s="359">
        <f t="shared" si="240"/>
        <v>0</v>
      </c>
      <c r="S176" s="359">
        <f t="shared" si="241"/>
        <v>0</v>
      </c>
      <c r="T176" s="359">
        <f t="shared" si="242"/>
        <v>0</v>
      </c>
      <c r="U176" s="359">
        <f t="shared" si="243"/>
        <v>0</v>
      </c>
      <c r="V176" s="359">
        <f t="shared" si="244"/>
        <v>0</v>
      </c>
      <c r="W176" s="359">
        <f t="shared" si="245"/>
        <v>0</v>
      </c>
      <c r="X176" s="359">
        <f t="shared" si="246"/>
        <v>0</v>
      </c>
      <c r="Y176" s="359">
        <f t="shared" si="247"/>
        <v>0</v>
      </c>
      <c r="Z176" s="359">
        <f t="shared" si="248"/>
        <v>0</v>
      </c>
      <c r="AA176" s="359">
        <f t="shared" si="249"/>
        <v>0</v>
      </c>
      <c r="AB176" s="359">
        <f t="shared" si="250"/>
        <v>0</v>
      </c>
      <c r="AC176" s="359">
        <f t="shared" si="251"/>
        <v>0</v>
      </c>
      <c r="AD176" s="359">
        <f t="shared" si="252"/>
        <v>0</v>
      </c>
      <c r="AE176" s="359">
        <f t="shared" si="253"/>
        <v>0</v>
      </c>
      <c r="AF176" s="359">
        <f t="shared" si="254"/>
        <v>0.192</v>
      </c>
      <c r="AG176" s="359">
        <f t="shared" si="255"/>
        <v>0</v>
      </c>
      <c r="AH176" s="359">
        <f t="shared" si="256"/>
        <v>0</v>
      </c>
      <c r="AI176" s="359">
        <f t="shared" si="257"/>
        <v>0</v>
      </c>
      <c r="AJ176" s="359">
        <f t="shared" si="258"/>
        <v>0</v>
      </c>
      <c r="AK176" s="359">
        <f t="shared" si="259"/>
        <v>0</v>
      </c>
      <c r="AL176" s="359">
        <f t="shared" si="260"/>
        <v>0</v>
      </c>
      <c r="AM176" s="359">
        <f t="shared" si="261"/>
        <v>0</v>
      </c>
      <c r="AN176" s="359">
        <f t="shared" si="262"/>
        <v>0</v>
      </c>
      <c r="AO176" s="359">
        <f t="shared" si="263"/>
        <v>0</v>
      </c>
      <c r="AP176" s="359">
        <f t="shared" si="264"/>
        <v>0</v>
      </c>
      <c r="AQ176" s="359">
        <f t="shared" si="265"/>
        <v>0</v>
      </c>
      <c r="AR176" s="359">
        <f t="shared" si="266"/>
        <v>84.802999999999997</v>
      </c>
      <c r="AS176" s="359">
        <f t="shared" si="267"/>
        <v>1.635</v>
      </c>
      <c r="AT176" s="359">
        <f t="shared" si="225"/>
        <v>0</v>
      </c>
      <c r="AU176" s="359">
        <f t="shared" si="226"/>
        <v>0</v>
      </c>
      <c r="AV176" s="359">
        <f t="shared" si="227"/>
        <v>0</v>
      </c>
      <c r="AW176" s="76"/>
      <c r="AX176" s="211">
        <v>168</v>
      </c>
      <c r="AY176" s="42">
        <v>0</v>
      </c>
      <c r="AZ176" s="42">
        <v>0</v>
      </c>
      <c r="BA176" s="42">
        <v>0</v>
      </c>
      <c r="BB176" s="42">
        <v>0</v>
      </c>
      <c r="BC176" s="42">
        <v>0</v>
      </c>
      <c r="BD176" s="42">
        <v>0</v>
      </c>
      <c r="BE176" s="42">
        <v>0</v>
      </c>
      <c r="BF176" s="42">
        <v>0</v>
      </c>
      <c r="BG176" s="42">
        <v>0</v>
      </c>
      <c r="BH176" s="42">
        <v>0</v>
      </c>
      <c r="BI176" s="42">
        <v>0</v>
      </c>
      <c r="BJ176" s="42">
        <v>0</v>
      </c>
      <c r="BK176" s="42">
        <v>0</v>
      </c>
      <c r="BL176" s="42">
        <v>0</v>
      </c>
      <c r="BM176" s="42">
        <v>0</v>
      </c>
      <c r="BN176" s="42">
        <v>0</v>
      </c>
      <c r="BO176" s="42">
        <v>0</v>
      </c>
      <c r="BP176" s="42">
        <v>0</v>
      </c>
      <c r="BQ176" s="42">
        <v>0</v>
      </c>
      <c r="BR176" s="42">
        <v>0</v>
      </c>
      <c r="BS176" s="42">
        <v>0</v>
      </c>
      <c r="BT176" s="42">
        <v>0</v>
      </c>
      <c r="BU176" s="42">
        <v>0</v>
      </c>
      <c r="BV176" s="42">
        <v>0</v>
      </c>
      <c r="BW176" s="42">
        <v>0</v>
      </c>
      <c r="BX176" s="42">
        <v>0</v>
      </c>
      <c r="BY176" s="42">
        <v>0</v>
      </c>
      <c r="BZ176" s="42">
        <v>192</v>
      </c>
      <c r="CA176" s="42">
        <v>0</v>
      </c>
      <c r="CB176" s="42">
        <v>0</v>
      </c>
      <c r="CC176" s="42">
        <v>0</v>
      </c>
      <c r="CD176" s="42">
        <v>0</v>
      </c>
      <c r="CE176" s="42">
        <v>0</v>
      </c>
      <c r="CF176" s="42">
        <v>0</v>
      </c>
      <c r="CG176" s="42">
        <v>0</v>
      </c>
      <c r="CH176" s="42">
        <v>0</v>
      </c>
      <c r="CI176" s="42">
        <v>0</v>
      </c>
      <c r="CJ176" s="42">
        <v>0</v>
      </c>
      <c r="CK176" s="42">
        <v>0</v>
      </c>
      <c r="CL176" s="42">
        <v>84803</v>
      </c>
      <c r="CM176" s="42">
        <v>1635</v>
      </c>
      <c r="CN176" s="42">
        <v>0</v>
      </c>
      <c r="CO176" s="42">
        <v>0</v>
      </c>
      <c r="CP176" s="42">
        <v>0</v>
      </c>
      <c r="CR176" s="37">
        <v>168</v>
      </c>
      <c r="CS176" s="13" t="str">
        <f t="shared" si="179"/>
        <v/>
      </c>
      <c r="CT176" s="13" t="str">
        <f t="shared" si="180"/>
        <v/>
      </c>
      <c r="CU176" s="13" t="str">
        <f t="shared" si="181"/>
        <v/>
      </c>
      <c r="CV176" s="13" t="str">
        <f t="shared" si="182"/>
        <v/>
      </c>
      <c r="CW176" s="13" t="str">
        <f t="shared" si="183"/>
        <v/>
      </c>
      <c r="CX176" s="13" t="str">
        <f t="shared" si="184"/>
        <v/>
      </c>
      <c r="CY176" s="13" t="str">
        <f t="shared" si="185"/>
        <v/>
      </c>
      <c r="CZ176" s="13" t="str">
        <f t="shared" si="186"/>
        <v/>
      </c>
      <c r="DA176" s="13" t="str">
        <f t="shared" si="187"/>
        <v/>
      </c>
      <c r="DB176" s="13" t="str">
        <f t="shared" si="188"/>
        <v/>
      </c>
      <c r="DC176" s="13" t="str">
        <f t="shared" si="189"/>
        <v/>
      </c>
      <c r="DD176" s="13" t="str">
        <f t="shared" si="190"/>
        <v/>
      </c>
      <c r="DE176" s="13" t="str">
        <f t="shared" si="191"/>
        <v/>
      </c>
      <c r="DF176" s="13" t="str">
        <f t="shared" si="192"/>
        <v/>
      </c>
      <c r="DG176" s="13" t="str">
        <f t="shared" si="193"/>
        <v/>
      </c>
      <c r="DH176" s="13" t="str">
        <f t="shared" si="194"/>
        <v/>
      </c>
      <c r="DI176" s="13" t="str">
        <f t="shared" si="195"/>
        <v/>
      </c>
      <c r="DJ176" s="13" t="str">
        <f t="shared" si="196"/>
        <v/>
      </c>
      <c r="DK176" s="13" t="str">
        <f t="shared" si="197"/>
        <v/>
      </c>
      <c r="DL176" s="13" t="str">
        <f t="shared" si="198"/>
        <v/>
      </c>
      <c r="DM176" s="13" t="str">
        <f t="shared" si="199"/>
        <v/>
      </c>
      <c r="DN176" s="13" t="str">
        <f t="shared" si="200"/>
        <v/>
      </c>
      <c r="DO176" s="13" t="str">
        <f t="shared" si="201"/>
        <v/>
      </c>
      <c r="DP176" s="13" t="str">
        <f t="shared" si="202"/>
        <v/>
      </c>
      <c r="DQ176" s="13" t="str">
        <f t="shared" si="203"/>
        <v/>
      </c>
      <c r="DR176" s="13" t="str">
        <f t="shared" si="204"/>
        <v/>
      </c>
      <c r="DS176" s="13" t="str">
        <f t="shared" si="205"/>
        <v/>
      </c>
      <c r="DT176" s="13" t="str">
        <f t="shared" si="206"/>
        <v>Rodspotta</v>
      </c>
      <c r="DU176" s="13" t="str">
        <f t="shared" si="207"/>
        <v/>
      </c>
      <c r="DV176" s="13" t="str">
        <f t="shared" si="208"/>
        <v/>
      </c>
      <c r="DW176" s="13" t="str">
        <f t="shared" si="209"/>
        <v/>
      </c>
      <c r="DX176" s="13" t="str">
        <f t="shared" si="210"/>
        <v/>
      </c>
      <c r="DY176" s="13" t="str">
        <f t="shared" si="211"/>
        <v/>
      </c>
      <c r="DZ176" s="13" t="str">
        <f t="shared" si="212"/>
        <v/>
      </c>
      <c r="EA176" s="13" t="str">
        <f t="shared" si="213"/>
        <v/>
      </c>
      <c r="EB176" s="13" t="str">
        <f t="shared" si="214"/>
        <v/>
      </c>
      <c r="EC176" s="13" t="str">
        <f t="shared" si="215"/>
        <v/>
      </c>
      <c r="ED176" s="13" t="str">
        <f t="shared" si="216"/>
        <v/>
      </c>
      <c r="EE176" s="13" t="str">
        <f t="shared" si="217"/>
        <v/>
      </c>
      <c r="EF176" s="13" t="str">
        <f t="shared" si="218"/>
        <v>Torsk</v>
      </c>
      <c r="EG176" s="13" t="str">
        <f t="shared" si="219"/>
        <v>Vitling</v>
      </c>
      <c r="EH176" s="13" t="str">
        <f t="shared" si="220"/>
        <v/>
      </c>
      <c r="EI176" s="13" t="str">
        <f t="shared" si="221"/>
        <v/>
      </c>
      <c r="EJ176" s="13" t="str">
        <f t="shared" si="222"/>
        <v/>
      </c>
      <c r="EK176" s="13"/>
      <c r="EL176" s="82" t="str">
        <f t="shared" si="224"/>
        <v>RodspottaTorskVitling</v>
      </c>
    </row>
    <row r="177" spans="1:142" x14ac:dyDescent="0.25">
      <c r="A177" s="268" t="s">
        <v>635</v>
      </c>
      <c r="B177" s="267" t="s">
        <v>526</v>
      </c>
      <c r="C177" s="306" t="s">
        <v>553</v>
      </c>
      <c r="D177" s="211">
        <v>169</v>
      </c>
      <c r="E177" s="359">
        <f t="shared" si="223"/>
        <v>3.3000000000000002E-2</v>
      </c>
      <c r="F177" s="359">
        <f t="shared" si="228"/>
        <v>0</v>
      </c>
      <c r="G177" s="359">
        <f t="shared" si="229"/>
        <v>0</v>
      </c>
      <c r="H177" s="359">
        <f t="shared" si="230"/>
        <v>0</v>
      </c>
      <c r="I177" s="359">
        <f t="shared" si="231"/>
        <v>0</v>
      </c>
      <c r="J177" s="359">
        <f t="shared" si="232"/>
        <v>0</v>
      </c>
      <c r="K177" s="359">
        <f t="shared" si="233"/>
        <v>0</v>
      </c>
      <c r="L177" s="359">
        <f t="shared" si="234"/>
        <v>8.5000000000000006E-2</v>
      </c>
      <c r="M177" s="359">
        <f t="shared" si="235"/>
        <v>0</v>
      </c>
      <c r="N177" s="359">
        <f t="shared" si="236"/>
        <v>0</v>
      </c>
      <c r="O177" s="359">
        <f t="shared" si="237"/>
        <v>0</v>
      </c>
      <c r="P177" s="359">
        <f t="shared" si="238"/>
        <v>0</v>
      </c>
      <c r="Q177" s="359">
        <f t="shared" si="239"/>
        <v>0</v>
      </c>
      <c r="R177" s="359">
        <f t="shared" si="240"/>
        <v>0</v>
      </c>
      <c r="S177" s="359">
        <f t="shared" si="241"/>
        <v>0</v>
      </c>
      <c r="T177" s="359">
        <f t="shared" si="242"/>
        <v>0</v>
      </c>
      <c r="U177" s="359">
        <f t="shared" si="243"/>
        <v>0</v>
      </c>
      <c r="V177" s="359">
        <f t="shared" si="244"/>
        <v>0</v>
      </c>
      <c r="W177" s="359">
        <f t="shared" si="245"/>
        <v>0</v>
      </c>
      <c r="X177" s="359">
        <f t="shared" si="246"/>
        <v>0</v>
      </c>
      <c r="Y177" s="359">
        <f t="shared" si="247"/>
        <v>0</v>
      </c>
      <c r="Z177" s="359">
        <f t="shared" si="248"/>
        <v>0</v>
      </c>
      <c r="AA177" s="359">
        <f t="shared" si="249"/>
        <v>0</v>
      </c>
      <c r="AB177" s="359">
        <f t="shared" si="250"/>
        <v>0</v>
      </c>
      <c r="AC177" s="359">
        <f t="shared" si="251"/>
        <v>0</v>
      </c>
      <c r="AD177" s="359">
        <f t="shared" si="252"/>
        <v>0</v>
      </c>
      <c r="AE177" s="359">
        <f t="shared" si="253"/>
        <v>0</v>
      </c>
      <c r="AF177" s="359">
        <f t="shared" si="254"/>
        <v>0</v>
      </c>
      <c r="AG177" s="359">
        <f t="shared" si="255"/>
        <v>0</v>
      </c>
      <c r="AH177" s="359">
        <f t="shared" si="256"/>
        <v>0</v>
      </c>
      <c r="AI177" s="359">
        <f t="shared" si="257"/>
        <v>3.2000000000000001E-2</v>
      </c>
      <c r="AJ177" s="359">
        <f t="shared" si="258"/>
        <v>0</v>
      </c>
      <c r="AK177" s="359">
        <f t="shared" si="259"/>
        <v>337.68</v>
      </c>
      <c r="AL177" s="359">
        <f t="shared" si="260"/>
        <v>0</v>
      </c>
      <c r="AM177" s="359">
        <f t="shared" si="261"/>
        <v>0</v>
      </c>
      <c r="AN177" s="359">
        <f t="shared" si="262"/>
        <v>0</v>
      </c>
      <c r="AO177" s="359">
        <f t="shared" si="263"/>
        <v>0</v>
      </c>
      <c r="AP177" s="359">
        <f t="shared" si="264"/>
        <v>0</v>
      </c>
      <c r="AQ177" s="359">
        <f t="shared" si="265"/>
        <v>0</v>
      </c>
      <c r="AR177" s="359">
        <f t="shared" si="266"/>
        <v>0</v>
      </c>
      <c r="AS177" s="359">
        <f t="shared" si="267"/>
        <v>0</v>
      </c>
      <c r="AT177" s="359">
        <f t="shared" si="225"/>
        <v>0</v>
      </c>
      <c r="AU177" s="359">
        <f t="shared" si="226"/>
        <v>0</v>
      </c>
      <c r="AV177" s="359">
        <f t="shared" si="227"/>
        <v>0</v>
      </c>
      <c r="AW177" s="76"/>
      <c r="AX177" s="211">
        <v>169</v>
      </c>
      <c r="AY177" s="42">
        <v>33</v>
      </c>
      <c r="AZ177" s="42">
        <v>0</v>
      </c>
      <c r="BA177" s="42">
        <v>0</v>
      </c>
      <c r="BB177" s="42">
        <v>0</v>
      </c>
      <c r="BC177" s="42">
        <v>0</v>
      </c>
      <c r="BD177" s="42">
        <v>0</v>
      </c>
      <c r="BE177" s="42">
        <v>0</v>
      </c>
      <c r="BF177" s="42">
        <v>85</v>
      </c>
      <c r="BG177" s="42">
        <v>0</v>
      </c>
      <c r="BH177" s="42">
        <v>0</v>
      </c>
      <c r="BI177" s="42">
        <v>0</v>
      </c>
      <c r="BJ177" s="42">
        <v>0</v>
      </c>
      <c r="BK177" s="42">
        <v>0</v>
      </c>
      <c r="BL177" s="42">
        <v>0</v>
      </c>
      <c r="BM177" s="42">
        <v>0</v>
      </c>
      <c r="BN177" s="42">
        <v>0</v>
      </c>
      <c r="BO177" s="42">
        <v>0</v>
      </c>
      <c r="BP177" s="42">
        <v>0</v>
      </c>
      <c r="BQ177" s="42">
        <v>0</v>
      </c>
      <c r="BR177" s="42">
        <v>0</v>
      </c>
      <c r="BS177" s="42">
        <v>0</v>
      </c>
      <c r="BT177" s="42">
        <v>0</v>
      </c>
      <c r="BU177" s="42">
        <v>0</v>
      </c>
      <c r="BV177" s="42">
        <v>0</v>
      </c>
      <c r="BW177" s="42">
        <v>0</v>
      </c>
      <c r="BX177" s="42">
        <v>0</v>
      </c>
      <c r="BY177" s="42">
        <v>0</v>
      </c>
      <c r="BZ177" s="42">
        <v>0</v>
      </c>
      <c r="CA177" s="42">
        <v>0</v>
      </c>
      <c r="CB177" s="42">
        <v>0</v>
      </c>
      <c r="CC177" s="42">
        <v>32</v>
      </c>
      <c r="CD177" s="42">
        <v>0</v>
      </c>
      <c r="CE177" s="42">
        <v>337680</v>
      </c>
      <c r="CF177" s="42">
        <v>0</v>
      </c>
      <c r="CG177" s="42">
        <v>0</v>
      </c>
      <c r="CH177" s="42">
        <v>0</v>
      </c>
      <c r="CI177" s="42">
        <v>0</v>
      </c>
      <c r="CJ177" s="42">
        <v>0</v>
      </c>
      <c r="CK177" s="42">
        <v>0</v>
      </c>
      <c r="CL177" s="42">
        <v>0</v>
      </c>
      <c r="CM177" s="42">
        <v>0</v>
      </c>
      <c r="CN177" s="42">
        <v>0</v>
      </c>
      <c r="CO177" s="42">
        <v>0</v>
      </c>
      <c r="CP177" s="42">
        <v>0</v>
      </c>
      <c r="CR177" s="37">
        <v>169</v>
      </c>
      <c r="CS177" s="13" t="str">
        <f t="shared" si="179"/>
        <v>Abborre</v>
      </c>
      <c r="CT177" s="13" t="str">
        <f t="shared" si="180"/>
        <v/>
      </c>
      <c r="CU177" s="13" t="str">
        <f t="shared" si="181"/>
        <v/>
      </c>
      <c r="CV177" s="13" t="str">
        <f t="shared" si="182"/>
        <v/>
      </c>
      <c r="CW177" s="13" t="str">
        <f t="shared" si="183"/>
        <v/>
      </c>
      <c r="CX177" s="13" t="str">
        <f t="shared" si="184"/>
        <v/>
      </c>
      <c r="CY177" s="13" t="str">
        <f t="shared" si="185"/>
        <v/>
      </c>
      <c r="CZ177" s="13" t="str">
        <f t="shared" si="186"/>
        <v>Gadda</v>
      </c>
      <c r="DA177" s="13" t="str">
        <f t="shared" si="187"/>
        <v/>
      </c>
      <c r="DB177" s="13" t="str">
        <f t="shared" si="188"/>
        <v/>
      </c>
      <c r="DC177" s="13" t="str">
        <f t="shared" si="189"/>
        <v/>
      </c>
      <c r="DD177" s="13" t="str">
        <f t="shared" si="190"/>
        <v/>
      </c>
      <c r="DE177" s="13" t="str">
        <f t="shared" si="191"/>
        <v/>
      </c>
      <c r="DF177" s="13" t="str">
        <f t="shared" si="192"/>
        <v/>
      </c>
      <c r="DG177" s="13" t="str">
        <f t="shared" si="193"/>
        <v/>
      </c>
      <c r="DH177" s="13" t="str">
        <f t="shared" si="194"/>
        <v/>
      </c>
      <c r="DI177" s="13" t="str">
        <f t="shared" si="195"/>
        <v/>
      </c>
      <c r="DJ177" s="13" t="str">
        <f t="shared" si="196"/>
        <v/>
      </c>
      <c r="DK177" s="13" t="str">
        <f t="shared" si="197"/>
        <v/>
      </c>
      <c r="DL177" s="13" t="str">
        <f t="shared" si="198"/>
        <v/>
      </c>
      <c r="DM177" s="13" t="str">
        <f t="shared" si="199"/>
        <v/>
      </c>
      <c r="DN177" s="13" t="str">
        <f t="shared" si="200"/>
        <v/>
      </c>
      <c r="DO177" s="13" t="str">
        <f t="shared" si="201"/>
        <v/>
      </c>
      <c r="DP177" s="13" t="str">
        <f t="shared" si="202"/>
        <v/>
      </c>
      <c r="DQ177" s="13" t="str">
        <f t="shared" si="203"/>
        <v/>
      </c>
      <c r="DR177" s="13" t="str">
        <f t="shared" si="204"/>
        <v/>
      </c>
      <c r="DS177" s="13" t="str">
        <f t="shared" si="205"/>
        <v/>
      </c>
      <c r="DT177" s="13" t="str">
        <f t="shared" si="206"/>
        <v/>
      </c>
      <c r="DU177" s="13" t="str">
        <f t="shared" si="207"/>
        <v/>
      </c>
      <c r="DV177" s="13" t="str">
        <f t="shared" si="208"/>
        <v/>
      </c>
      <c r="DW177" s="13" t="str">
        <f t="shared" si="209"/>
        <v>SikFiskar</v>
      </c>
      <c r="DX177" s="13" t="str">
        <f t="shared" si="210"/>
        <v/>
      </c>
      <c r="DY177" s="13" t="str">
        <f t="shared" si="211"/>
        <v>Sill</v>
      </c>
      <c r="DZ177" s="13" t="str">
        <f t="shared" si="212"/>
        <v/>
      </c>
      <c r="EA177" s="13" t="str">
        <f t="shared" si="213"/>
        <v/>
      </c>
      <c r="EB177" s="13" t="str">
        <f t="shared" si="214"/>
        <v/>
      </c>
      <c r="EC177" s="13" t="str">
        <f t="shared" si="215"/>
        <v/>
      </c>
      <c r="ED177" s="13" t="str">
        <f t="shared" si="216"/>
        <v/>
      </c>
      <c r="EE177" s="13" t="str">
        <f t="shared" si="217"/>
        <v/>
      </c>
      <c r="EF177" s="13" t="str">
        <f t="shared" si="218"/>
        <v/>
      </c>
      <c r="EG177" s="13" t="str">
        <f t="shared" si="219"/>
        <v/>
      </c>
      <c r="EH177" s="13" t="str">
        <f t="shared" si="220"/>
        <v/>
      </c>
      <c r="EI177" s="13" t="str">
        <f t="shared" si="221"/>
        <v/>
      </c>
      <c r="EJ177" s="13" t="str">
        <f t="shared" si="222"/>
        <v/>
      </c>
      <c r="EK177" s="13"/>
      <c r="EL177" s="82" t="str">
        <f t="shared" si="224"/>
        <v>AbborreGaddaSikFiskarSill</v>
      </c>
    </row>
    <row r="178" spans="1:142" x14ac:dyDescent="0.25">
      <c r="A178" s="268" t="s">
        <v>635</v>
      </c>
      <c r="B178" s="267" t="s">
        <v>492</v>
      </c>
      <c r="C178" s="306" t="s">
        <v>616</v>
      </c>
      <c r="D178" s="211">
        <v>170</v>
      </c>
      <c r="E178" s="359">
        <f t="shared" si="223"/>
        <v>0</v>
      </c>
      <c r="F178" s="359">
        <f t="shared" si="228"/>
        <v>0</v>
      </c>
      <c r="G178" s="359">
        <f t="shared" si="229"/>
        <v>0</v>
      </c>
      <c r="H178" s="359">
        <f t="shared" si="230"/>
        <v>0</v>
      </c>
      <c r="I178" s="359">
        <f t="shared" si="231"/>
        <v>0</v>
      </c>
      <c r="J178" s="359">
        <f t="shared" si="232"/>
        <v>0</v>
      </c>
      <c r="K178" s="359">
        <f t="shared" si="233"/>
        <v>0</v>
      </c>
      <c r="L178" s="359">
        <f t="shared" si="234"/>
        <v>0</v>
      </c>
      <c r="M178" s="359">
        <f t="shared" si="235"/>
        <v>0</v>
      </c>
      <c r="N178" s="359">
        <f t="shared" si="236"/>
        <v>0</v>
      </c>
      <c r="O178" s="359">
        <f t="shared" si="237"/>
        <v>0</v>
      </c>
      <c r="P178" s="359">
        <f t="shared" si="238"/>
        <v>0</v>
      </c>
      <c r="Q178" s="359">
        <f t="shared" si="239"/>
        <v>0</v>
      </c>
      <c r="R178" s="359">
        <f t="shared" si="240"/>
        <v>0</v>
      </c>
      <c r="S178" s="359">
        <f t="shared" si="241"/>
        <v>0</v>
      </c>
      <c r="T178" s="359">
        <f t="shared" si="242"/>
        <v>0</v>
      </c>
      <c r="U178" s="359">
        <f t="shared" si="243"/>
        <v>0</v>
      </c>
      <c r="V178" s="359">
        <f t="shared" si="244"/>
        <v>0</v>
      </c>
      <c r="W178" s="359">
        <f t="shared" si="245"/>
        <v>0</v>
      </c>
      <c r="X178" s="359">
        <f t="shared" si="246"/>
        <v>0</v>
      </c>
      <c r="Y178" s="359">
        <f t="shared" si="247"/>
        <v>0</v>
      </c>
      <c r="Z178" s="359">
        <f t="shared" si="248"/>
        <v>0</v>
      </c>
      <c r="AA178" s="359">
        <f t="shared" si="249"/>
        <v>0</v>
      </c>
      <c r="AB178" s="359">
        <f t="shared" si="250"/>
        <v>0</v>
      </c>
      <c r="AC178" s="359">
        <f t="shared" si="251"/>
        <v>0</v>
      </c>
      <c r="AD178" s="359">
        <f t="shared" si="252"/>
        <v>0</v>
      </c>
      <c r="AE178" s="359">
        <f t="shared" si="253"/>
        <v>0</v>
      </c>
      <c r="AF178" s="359">
        <f t="shared" si="254"/>
        <v>0</v>
      </c>
      <c r="AG178" s="359">
        <f t="shared" si="255"/>
        <v>0</v>
      </c>
      <c r="AH178" s="359">
        <f t="shared" si="256"/>
        <v>0</v>
      </c>
      <c r="AI178" s="359">
        <f t="shared" si="257"/>
        <v>0</v>
      </c>
      <c r="AJ178" s="359">
        <f t="shared" si="258"/>
        <v>0</v>
      </c>
      <c r="AK178" s="359">
        <f t="shared" si="259"/>
        <v>125.94</v>
      </c>
      <c r="AL178" s="359">
        <f t="shared" si="260"/>
        <v>0</v>
      </c>
      <c r="AM178" s="359">
        <f t="shared" si="261"/>
        <v>0</v>
      </c>
      <c r="AN178" s="359">
        <f t="shared" si="262"/>
        <v>0</v>
      </c>
      <c r="AO178" s="359">
        <f t="shared" si="263"/>
        <v>0</v>
      </c>
      <c r="AP178" s="359">
        <f t="shared" si="264"/>
        <v>0</v>
      </c>
      <c r="AQ178" s="359">
        <f t="shared" si="265"/>
        <v>0</v>
      </c>
      <c r="AR178" s="359">
        <f t="shared" si="266"/>
        <v>0</v>
      </c>
      <c r="AS178" s="359">
        <f t="shared" si="267"/>
        <v>0</v>
      </c>
      <c r="AT178" s="359">
        <f t="shared" si="225"/>
        <v>0</v>
      </c>
      <c r="AU178" s="359">
        <f t="shared" si="226"/>
        <v>0</v>
      </c>
      <c r="AV178" s="359">
        <f t="shared" si="227"/>
        <v>0</v>
      </c>
      <c r="AW178" s="76"/>
      <c r="AX178" s="211">
        <v>170</v>
      </c>
      <c r="AY178" s="42">
        <v>0</v>
      </c>
      <c r="AZ178" s="42">
        <v>0</v>
      </c>
      <c r="BA178" s="42">
        <v>0</v>
      </c>
      <c r="BB178" s="42">
        <v>0</v>
      </c>
      <c r="BC178" s="42">
        <v>0</v>
      </c>
      <c r="BD178" s="42">
        <v>0</v>
      </c>
      <c r="BE178" s="42">
        <v>0</v>
      </c>
      <c r="BF178" s="42">
        <v>0</v>
      </c>
      <c r="BG178" s="42">
        <v>0</v>
      </c>
      <c r="BH178" s="42">
        <v>0</v>
      </c>
      <c r="BI178" s="42">
        <v>0</v>
      </c>
      <c r="BJ178" s="42">
        <v>0</v>
      </c>
      <c r="BK178" s="42">
        <v>0</v>
      </c>
      <c r="BL178" s="42">
        <v>0</v>
      </c>
      <c r="BM178" s="42">
        <v>0</v>
      </c>
      <c r="BN178" s="42">
        <v>0</v>
      </c>
      <c r="BO178" s="42">
        <v>0</v>
      </c>
      <c r="BP178" s="42">
        <v>0</v>
      </c>
      <c r="BQ178" s="42">
        <v>0</v>
      </c>
      <c r="BR178" s="42">
        <v>0</v>
      </c>
      <c r="BS178" s="42">
        <v>0</v>
      </c>
      <c r="BT178" s="42">
        <v>0</v>
      </c>
      <c r="BU178" s="42">
        <v>0</v>
      </c>
      <c r="BV178" s="42">
        <v>0</v>
      </c>
      <c r="BW178" s="42">
        <v>0</v>
      </c>
      <c r="BX178" s="42">
        <v>0</v>
      </c>
      <c r="BY178" s="42">
        <v>0</v>
      </c>
      <c r="BZ178" s="42">
        <v>0</v>
      </c>
      <c r="CA178" s="42">
        <v>0</v>
      </c>
      <c r="CB178" s="42">
        <v>0</v>
      </c>
      <c r="CC178" s="42">
        <v>0</v>
      </c>
      <c r="CD178" s="42">
        <v>0</v>
      </c>
      <c r="CE178" s="42">
        <v>125940</v>
      </c>
      <c r="CF178" s="42">
        <v>0</v>
      </c>
      <c r="CG178" s="42">
        <v>0</v>
      </c>
      <c r="CH178" s="42">
        <v>0</v>
      </c>
      <c r="CI178" s="42">
        <v>0</v>
      </c>
      <c r="CJ178" s="42">
        <v>0</v>
      </c>
      <c r="CK178" s="42">
        <v>0</v>
      </c>
      <c r="CL178" s="42">
        <v>0</v>
      </c>
      <c r="CM178" s="42">
        <v>0</v>
      </c>
      <c r="CN178" s="42">
        <v>0</v>
      </c>
      <c r="CO178" s="42">
        <v>0</v>
      </c>
      <c r="CP178" s="42">
        <v>0</v>
      </c>
      <c r="CR178" s="37">
        <v>170</v>
      </c>
      <c r="CS178" s="13" t="str">
        <f t="shared" si="179"/>
        <v/>
      </c>
      <c r="CT178" s="13" t="str">
        <f t="shared" si="180"/>
        <v/>
      </c>
      <c r="CU178" s="13" t="str">
        <f t="shared" si="181"/>
        <v/>
      </c>
      <c r="CV178" s="13" t="str">
        <f t="shared" si="182"/>
        <v/>
      </c>
      <c r="CW178" s="13" t="str">
        <f t="shared" si="183"/>
        <v/>
      </c>
      <c r="CX178" s="13" t="str">
        <f t="shared" si="184"/>
        <v/>
      </c>
      <c r="CY178" s="13" t="str">
        <f t="shared" si="185"/>
        <v/>
      </c>
      <c r="CZ178" s="13" t="str">
        <f t="shared" si="186"/>
        <v/>
      </c>
      <c r="DA178" s="13" t="str">
        <f t="shared" si="187"/>
        <v/>
      </c>
      <c r="DB178" s="13" t="str">
        <f t="shared" si="188"/>
        <v/>
      </c>
      <c r="DC178" s="13" t="str">
        <f t="shared" si="189"/>
        <v/>
      </c>
      <c r="DD178" s="13" t="str">
        <f t="shared" si="190"/>
        <v/>
      </c>
      <c r="DE178" s="13" t="str">
        <f t="shared" si="191"/>
        <v/>
      </c>
      <c r="DF178" s="13" t="str">
        <f t="shared" si="192"/>
        <v/>
      </c>
      <c r="DG178" s="13" t="str">
        <f t="shared" si="193"/>
        <v/>
      </c>
      <c r="DH178" s="13" t="str">
        <f t="shared" si="194"/>
        <v/>
      </c>
      <c r="DI178" s="13" t="str">
        <f t="shared" si="195"/>
        <v/>
      </c>
      <c r="DJ178" s="13" t="str">
        <f t="shared" si="196"/>
        <v/>
      </c>
      <c r="DK178" s="13" t="str">
        <f t="shared" si="197"/>
        <v/>
      </c>
      <c r="DL178" s="13" t="str">
        <f t="shared" si="198"/>
        <v/>
      </c>
      <c r="DM178" s="13" t="str">
        <f t="shared" si="199"/>
        <v/>
      </c>
      <c r="DN178" s="13" t="str">
        <f t="shared" si="200"/>
        <v/>
      </c>
      <c r="DO178" s="13" t="str">
        <f t="shared" si="201"/>
        <v/>
      </c>
      <c r="DP178" s="13" t="str">
        <f t="shared" si="202"/>
        <v/>
      </c>
      <c r="DQ178" s="13" t="str">
        <f t="shared" si="203"/>
        <v/>
      </c>
      <c r="DR178" s="13" t="str">
        <f t="shared" si="204"/>
        <v/>
      </c>
      <c r="DS178" s="13" t="str">
        <f t="shared" si="205"/>
        <v/>
      </c>
      <c r="DT178" s="13" t="str">
        <f t="shared" si="206"/>
        <v/>
      </c>
      <c r="DU178" s="13" t="str">
        <f t="shared" si="207"/>
        <v/>
      </c>
      <c r="DV178" s="13" t="str">
        <f t="shared" si="208"/>
        <v/>
      </c>
      <c r="DW178" s="13" t="str">
        <f t="shared" si="209"/>
        <v/>
      </c>
      <c r="DX178" s="13" t="str">
        <f t="shared" si="210"/>
        <v/>
      </c>
      <c r="DY178" s="13" t="str">
        <f t="shared" si="211"/>
        <v>Sill</v>
      </c>
      <c r="DZ178" s="13" t="str">
        <f t="shared" si="212"/>
        <v/>
      </c>
      <c r="EA178" s="13" t="str">
        <f t="shared" si="213"/>
        <v/>
      </c>
      <c r="EB178" s="13" t="str">
        <f t="shared" si="214"/>
        <v/>
      </c>
      <c r="EC178" s="13" t="str">
        <f t="shared" si="215"/>
        <v/>
      </c>
      <c r="ED178" s="13" t="str">
        <f t="shared" si="216"/>
        <v/>
      </c>
      <c r="EE178" s="13" t="str">
        <f t="shared" si="217"/>
        <v/>
      </c>
      <c r="EF178" s="13" t="str">
        <f t="shared" si="218"/>
        <v/>
      </c>
      <c r="EG178" s="13" t="str">
        <f t="shared" si="219"/>
        <v/>
      </c>
      <c r="EH178" s="13" t="str">
        <f t="shared" si="220"/>
        <v/>
      </c>
      <c r="EI178" s="13" t="str">
        <f t="shared" si="221"/>
        <v/>
      </c>
      <c r="EJ178" s="13" t="str">
        <f t="shared" si="222"/>
        <v/>
      </c>
      <c r="EK178" s="13"/>
      <c r="EL178" s="82" t="str">
        <f t="shared" si="224"/>
        <v>Sill</v>
      </c>
    </row>
    <row r="179" spans="1:142" x14ac:dyDescent="0.25">
      <c r="A179" s="268" t="s">
        <v>635</v>
      </c>
      <c r="B179" s="271" t="s">
        <v>491</v>
      </c>
      <c r="C179" s="306" t="s">
        <v>165</v>
      </c>
      <c r="D179" s="211">
        <v>171</v>
      </c>
      <c r="E179" s="359">
        <f t="shared" si="223"/>
        <v>0</v>
      </c>
      <c r="F179" s="359">
        <f t="shared" si="228"/>
        <v>0</v>
      </c>
      <c r="G179" s="359">
        <f t="shared" si="229"/>
        <v>0</v>
      </c>
      <c r="H179" s="359">
        <f t="shared" si="230"/>
        <v>6.6000000000000003E-2</v>
      </c>
      <c r="I179" s="359">
        <f t="shared" si="231"/>
        <v>0</v>
      </c>
      <c r="J179" s="359">
        <f t="shared" si="232"/>
        <v>0</v>
      </c>
      <c r="K179" s="359">
        <f t="shared" si="233"/>
        <v>0.441</v>
      </c>
      <c r="L179" s="359">
        <f t="shared" si="234"/>
        <v>0</v>
      </c>
      <c r="M179" s="359">
        <f t="shared" si="235"/>
        <v>0</v>
      </c>
      <c r="N179" s="359">
        <f t="shared" si="236"/>
        <v>0</v>
      </c>
      <c r="O179" s="359">
        <f t="shared" si="237"/>
        <v>0</v>
      </c>
      <c r="P179" s="359">
        <f t="shared" si="238"/>
        <v>3.0000000000000001E-3</v>
      </c>
      <c r="Q179" s="359">
        <f t="shared" si="239"/>
        <v>6.0060000000000002</v>
      </c>
      <c r="R179" s="359">
        <f t="shared" si="240"/>
        <v>0</v>
      </c>
      <c r="S179" s="359">
        <f t="shared" si="241"/>
        <v>5.0000000000000001E-3</v>
      </c>
      <c r="T179" s="359">
        <f t="shared" si="242"/>
        <v>0</v>
      </c>
      <c r="U179" s="359">
        <f t="shared" si="243"/>
        <v>6.2E-2</v>
      </c>
      <c r="V179" s="359">
        <f t="shared" si="244"/>
        <v>0</v>
      </c>
      <c r="W179" s="359">
        <f t="shared" si="245"/>
        <v>3.6999999999999998E-2</v>
      </c>
      <c r="X179" s="359">
        <f t="shared" si="246"/>
        <v>0</v>
      </c>
      <c r="Y179" s="359">
        <f t="shared" si="247"/>
        <v>0</v>
      </c>
      <c r="Z179" s="359">
        <f t="shared" si="248"/>
        <v>0</v>
      </c>
      <c r="AA179" s="359">
        <f t="shared" si="249"/>
        <v>0</v>
      </c>
      <c r="AB179" s="359">
        <f t="shared" si="250"/>
        <v>0</v>
      </c>
      <c r="AC179" s="359">
        <f t="shared" si="251"/>
        <v>0</v>
      </c>
      <c r="AD179" s="359">
        <f t="shared" si="252"/>
        <v>4.1000000000000002E-2</v>
      </c>
      <c r="AE179" s="359">
        <f t="shared" si="253"/>
        <v>0</v>
      </c>
      <c r="AF179" s="359">
        <f t="shared" si="254"/>
        <v>0.68600000000000005</v>
      </c>
      <c r="AG179" s="359">
        <f t="shared" si="255"/>
        <v>3.1E-2</v>
      </c>
      <c r="AH179" s="359">
        <f t="shared" si="256"/>
        <v>0</v>
      </c>
      <c r="AI179" s="359">
        <f t="shared" si="257"/>
        <v>0</v>
      </c>
      <c r="AJ179" s="359">
        <f t="shared" si="258"/>
        <v>0</v>
      </c>
      <c r="AK179" s="359">
        <f t="shared" si="259"/>
        <v>0</v>
      </c>
      <c r="AL179" s="359">
        <f t="shared" si="260"/>
        <v>0</v>
      </c>
      <c r="AM179" s="359">
        <f t="shared" si="261"/>
        <v>0</v>
      </c>
      <c r="AN179" s="359">
        <f t="shared" si="262"/>
        <v>0</v>
      </c>
      <c r="AO179" s="359">
        <f t="shared" si="263"/>
        <v>0</v>
      </c>
      <c r="AP179" s="359">
        <f t="shared" si="264"/>
        <v>0.22900000000000001</v>
      </c>
      <c r="AQ179" s="359">
        <f t="shared" si="265"/>
        <v>0</v>
      </c>
      <c r="AR179" s="359">
        <f t="shared" si="266"/>
        <v>2.0830000000000002</v>
      </c>
      <c r="AS179" s="359">
        <f t="shared" si="267"/>
        <v>0.08</v>
      </c>
      <c r="AT179" s="359">
        <f t="shared" si="225"/>
        <v>0</v>
      </c>
      <c r="AU179" s="359">
        <f t="shared" si="226"/>
        <v>0.01</v>
      </c>
      <c r="AV179" s="359">
        <f t="shared" si="227"/>
        <v>0</v>
      </c>
      <c r="AW179" s="76"/>
      <c r="AX179" s="211">
        <v>171</v>
      </c>
      <c r="AY179" s="42">
        <v>0</v>
      </c>
      <c r="AZ179" s="42">
        <v>0</v>
      </c>
      <c r="BA179" s="42">
        <v>0</v>
      </c>
      <c r="BB179" s="42">
        <v>66</v>
      </c>
      <c r="BC179" s="42">
        <v>0</v>
      </c>
      <c r="BD179" s="42">
        <v>0</v>
      </c>
      <c r="BE179" s="42">
        <v>441</v>
      </c>
      <c r="BF179" s="42">
        <v>0</v>
      </c>
      <c r="BG179" s="42">
        <v>0</v>
      </c>
      <c r="BH179" s="42">
        <v>0</v>
      </c>
      <c r="BI179" s="42">
        <v>0</v>
      </c>
      <c r="BJ179" s="42">
        <v>3</v>
      </c>
      <c r="BK179" s="42">
        <v>6006</v>
      </c>
      <c r="BL179" s="42">
        <v>0</v>
      </c>
      <c r="BM179" s="42">
        <v>5</v>
      </c>
      <c r="BN179" s="42">
        <v>0</v>
      </c>
      <c r="BO179" s="42">
        <v>62</v>
      </c>
      <c r="BP179" s="42">
        <v>0</v>
      </c>
      <c r="BQ179" s="42">
        <v>37</v>
      </c>
      <c r="BR179" s="42">
        <v>0</v>
      </c>
      <c r="BS179" s="42">
        <v>0</v>
      </c>
      <c r="BT179" s="42">
        <v>0</v>
      </c>
      <c r="BU179" s="42">
        <v>0</v>
      </c>
      <c r="BV179" s="42">
        <v>0</v>
      </c>
      <c r="BW179" s="42">
        <v>0</v>
      </c>
      <c r="BX179" s="42">
        <v>41</v>
      </c>
      <c r="BY179" s="42">
        <v>0</v>
      </c>
      <c r="BZ179" s="42">
        <v>686</v>
      </c>
      <c r="CA179" s="42">
        <v>31</v>
      </c>
      <c r="CB179" s="42">
        <v>0</v>
      </c>
      <c r="CC179" s="42">
        <v>0</v>
      </c>
      <c r="CD179" s="42">
        <v>0</v>
      </c>
      <c r="CE179" s="42">
        <v>0</v>
      </c>
      <c r="CF179" s="42">
        <v>0</v>
      </c>
      <c r="CG179" s="42">
        <v>0</v>
      </c>
      <c r="CH179" s="42">
        <v>0</v>
      </c>
      <c r="CI179" s="42">
        <v>0</v>
      </c>
      <c r="CJ179" s="42">
        <v>229</v>
      </c>
      <c r="CK179" s="42">
        <v>0</v>
      </c>
      <c r="CL179" s="42">
        <v>2083</v>
      </c>
      <c r="CM179" s="42">
        <v>80</v>
      </c>
      <c r="CN179" s="42">
        <v>0</v>
      </c>
      <c r="CO179" s="42">
        <v>10</v>
      </c>
      <c r="CP179" s="42">
        <v>0</v>
      </c>
      <c r="CR179" s="37">
        <v>171</v>
      </c>
      <c r="CS179" s="13" t="str">
        <f t="shared" si="179"/>
        <v/>
      </c>
      <c r="CT179" s="13" t="str">
        <f t="shared" si="180"/>
        <v/>
      </c>
      <c r="CU179" s="13" t="str">
        <f t="shared" si="181"/>
        <v/>
      </c>
      <c r="CV179" s="13" t="str">
        <f t="shared" si="182"/>
        <v>Bergtunga</v>
      </c>
      <c r="CW179" s="13" t="str">
        <f t="shared" si="183"/>
        <v/>
      </c>
      <c r="CX179" s="13" t="str">
        <f t="shared" si="184"/>
        <v/>
      </c>
      <c r="CY179" s="13" t="str">
        <f t="shared" si="185"/>
        <v>Fjarsing</v>
      </c>
      <c r="CZ179" s="13" t="str">
        <f t="shared" si="186"/>
        <v/>
      </c>
      <c r="DA179" s="13" t="str">
        <f t="shared" si="187"/>
        <v/>
      </c>
      <c r="DB179" s="13" t="str">
        <f t="shared" si="188"/>
        <v/>
      </c>
      <c r="DC179" s="13" t="str">
        <f t="shared" si="189"/>
        <v/>
      </c>
      <c r="DD179" s="13" t="str">
        <f t="shared" si="190"/>
        <v>Havskatter</v>
      </c>
      <c r="DE179" s="13" t="str">
        <f t="shared" si="191"/>
        <v>Havskrafta</v>
      </c>
      <c r="DF179" s="13" t="str">
        <f t="shared" si="192"/>
        <v/>
      </c>
      <c r="DG179" s="13" t="str">
        <f t="shared" si="193"/>
        <v>Kolja</v>
      </c>
      <c r="DH179" s="13" t="str">
        <f t="shared" si="194"/>
        <v/>
      </c>
      <c r="DI179" s="13" t="str">
        <f t="shared" si="195"/>
        <v>Kummel</v>
      </c>
      <c r="DJ179" s="13" t="str">
        <f t="shared" si="196"/>
        <v/>
      </c>
      <c r="DK179" s="13" t="str">
        <f t="shared" si="197"/>
        <v>Langa</v>
      </c>
      <c r="DL179" s="13" t="str">
        <f t="shared" si="198"/>
        <v/>
      </c>
      <c r="DM179" s="13" t="str">
        <f t="shared" si="199"/>
        <v/>
      </c>
      <c r="DN179" s="13" t="str">
        <f t="shared" si="200"/>
        <v/>
      </c>
      <c r="DO179" s="13" t="str">
        <f t="shared" si="201"/>
        <v/>
      </c>
      <c r="DP179" s="13" t="str">
        <f t="shared" si="202"/>
        <v/>
      </c>
      <c r="DQ179" s="13" t="str">
        <f t="shared" si="203"/>
        <v/>
      </c>
      <c r="DR179" s="13" t="str">
        <f t="shared" si="204"/>
        <v>Piggvar</v>
      </c>
      <c r="DS179" s="13" t="str">
        <f t="shared" si="205"/>
        <v/>
      </c>
      <c r="DT179" s="13" t="str">
        <f t="shared" si="206"/>
        <v>Rodspotta</v>
      </c>
      <c r="DU179" s="13" t="str">
        <f t="shared" si="207"/>
        <v>Rodtunga</v>
      </c>
      <c r="DV179" s="13" t="str">
        <f t="shared" si="208"/>
        <v/>
      </c>
      <c r="DW179" s="13" t="str">
        <f t="shared" si="209"/>
        <v/>
      </c>
      <c r="DX179" s="13" t="str">
        <f t="shared" si="210"/>
        <v/>
      </c>
      <c r="DY179" s="13" t="str">
        <f t="shared" si="211"/>
        <v/>
      </c>
      <c r="DZ179" s="13" t="str">
        <f t="shared" si="212"/>
        <v/>
      </c>
      <c r="EA179" s="13" t="str">
        <f t="shared" si="213"/>
        <v/>
      </c>
      <c r="EB179" s="13" t="str">
        <f t="shared" si="214"/>
        <v/>
      </c>
      <c r="EC179" s="13" t="str">
        <f t="shared" si="215"/>
        <v/>
      </c>
      <c r="ED179" s="13" t="str">
        <f t="shared" si="216"/>
        <v>Slatvar</v>
      </c>
      <c r="EE179" s="13" t="str">
        <f t="shared" si="217"/>
        <v/>
      </c>
      <c r="EF179" s="13" t="str">
        <f t="shared" si="218"/>
        <v>Torsk</v>
      </c>
      <c r="EG179" s="13" t="str">
        <f t="shared" si="219"/>
        <v>Vitling</v>
      </c>
      <c r="EH179" s="13" t="str">
        <f t="shared" si="220"/>
        <v/>
      </c>
      <c r="EI179" s="13" t="str">
        <f t="shared" si="221"/>
        <v>aktaTunga</v>
      </c>
      <c r="EJ179" s="13" t="str">
        <f t="shared" si="222"/>
        <v/>
      </c>
      <c r="EK179" s="13"/>
      <c r="EL179" s="82" t="str">
        <f t="shared" si="224"/>
        <v>BergtungaFjarsingHavskatterHavskraftaKoljaKummelLangaPiggvarRodspottaRodtungaSlatvarTorskVitlingaktaTunga</v>
      </c>
    </row>
    <row r="180" spans="1:142" x14ac:dyDescent="0.25">
      <c r="A180" s="268" t="s">
        <v>635</v>
      </c>
      <c r="B180" s="271" t="s">
        <v>493</v>
      </c>
      <c r="C180" s="306" t="s">
        <v>165</v>
      </c>
      <c r="D180" s="211">
        <v>172</v>
      </c>
      <c r="E180" s="359">
        <f t="shared" si="223"/>
        <v>0</v>
      </c>
      <c r="F180" s="359">
        <f t="shared" si="228"/>
        <v>0</v>
      </c>
      <c r="G180" s="359">
        <f t="shared" si="229"/>
        <v>0</v>
      </c>
      <c r="H180" s="359">
        <f t="shared" si="230"/>
        <v>0</v>
      </c>
      <c r="I180" s="359">
        <f t="shared" si="231"/>
        <v>0</v>
      </c>
      <c r="J180" s="359">
        <f t="shared" si="232"/>
        <v>0</v>
      </c>
      <c r="K180" s="359">
        <f t="shared" si="233"/>
        <v>4.3999999999999997E-2</v>
      </c>
      <c r="L180" s="359">
        <f t="shared" si="234"/>
        <v>0</v>
      </c>
      <c r="M180" s="359">
        <f t="shared" si="235"/>
        <v>0</v>
      </c>
      <c r="N180" s="359">
        <f t="shared" si="236"/>
        <v>0</v>
      </c>
      <c r="O180" s="359">
        <f t="shared" si="237"/>
        <v>0</v>
      </c>
      <c r="P180" s="359">
        <f t="shared" si="238"/>
        <v>0</v>
      </c>
      <c r="Q180" s="359">
        <f t="shared" si="239"/>
        <v>11.303000000000001</v>
      </c>
      <c r="R180" s="359">
        <f t="shared" si="240"/>
        <v>0</v>
      </c>
      <c r="S180" s="359">
        <f t="shared" si="241"/>
        <v>0</v>
      </c>
      <c r="T180" s="359">
        <f t="shared" si="242"/>
        <v>0</v>
      </c>
      <c r="U180" s="359">
        <f t="shared" si="243"/>
        <v>0</v>
      </c>
      <c r="V180" s="359">
        <f t="shared" si="244"/>
        <v>0</v>
      </c>
      <c r="W180" s="359">
        <f t="shared" si="245"/>
        <v>0</v>
      </c>
      <c r="X180" s="359">
        <f t="shared" si="246"/>
        <v>0</v>
      </c>
      <c r="Y180" s="359">
        <f t="shared" si="247"/>
        <v>0</v>
      </c>
      <c r="Z180" s="359">
        <f t="shared" si="248"/>
        <v>0</v>
      </c>
      <c r="AA180" s="359">
        <f t="shared" si="249"/>
        <v>0</v>
      </c>
      <c r="AB180" s="359">
        <f t="shared" si="250"/>
        <v>0</v>
      </c>
      <c r="AC180" s="359">
        <f t="shared" si="251"/>
        <v>0</v>
      </c>
      <c r="AD180" s="359">
        <f t="shared" si="252"/>
        <v>0</v>
      </c>
      <c r="AE180" s="359">
        <f t="shared" si="253"/>
        <v>0</v>
      </c>
      <c r="AF180" s="359">
        <f t="shared" si="254"/>
        <v>0.05</v>
      </c>
      <c r="AG180" s="359">
        <f t="shared" si="255"/>
        <v>5.0000000000000001E-3</v>
      </c>
      <c r="AH180" s="359">
        <f t="shared" si="256"/>
        <v>0</v>
      </c>
      <c r="AI180" s="359">
        <f t="shared" si="257"/>
        <v>0</v>
      </c>
      <c r="AJ180" s="359">
        <f t="shared" si="258"/>
        <v>0</v>
      </c>
      <c r="AK180" s="359">
        <f t="shared" si="259"/>
        <v>0</v>
      </c>
      <c r="AL180" s="359">
        <f t="shared" si="260"/>
        <v>0</v>
      </c>
      <c r="AM180" s="359">
        <f t="shared" si="261"/>
        <v>0</v>
      </c>
      <c r="AN180" s="359">
        <f t="shared" si="262"/>
        <v>0</v>
      </c>
      <c r="AO180" s="359">
        <f t="shared" si="263"/>
        <v>0</v>
      </c>
      <c r="AP180" s="359">
        <f t="shared" si="264"/>
        <v>5.8000000000000003E-2</v>
      </c>
      <c r="AQ180" s="359">
        <f t="shared" si="265"/>
        <v>0</v>
      </c>
      <c r="AR180" s="359">
        <f t="shared" si="266"/>
        <v>1.2E-2</v>
      </c>
      <c r="AS180" s="359">
        <f t="shared" si="267"/>
        <v>0</v>
      </c>
      <c r="AT180" s="359">
        <f t="shared" si="225"/>
        <v>0</v>
      </c>
      <c r="AU180" s="359">
        <f t="shared" si="226"/>
        <v>0</v>
      </c>
      <c r="AV180" s="359">
        <f t="shared" si="227"/>
        <v>0</v>
      </c>
      <c r="AW180" s="76"/>
      <c r="AX180" s="211">
        <v>172</v>
      </c>
      <c r="AY180" s="42">
        <v>0</v>
      </c>
      <c r="AZ180" s="42">
        <v>0</v>
      </c>
      <c r="BA180" s="42">
        <v>0</v>
      </c>
      <c r="BB180" s="42">
        <v>0</v>
      </c>
      <c r="BC180" s="42">
        <v>0</v>
      </c>
      <c r="BD180" s="42">
        <v>0</v>
      </c>
      <c r="BE180" s="42">
        <v>44</v>
      </c>
      <c r="BF180" s="42">
        <v>0</v>
      </c>
      <c r="BG180" s="42">
        <v>0</v>
      </c>
      <c r="BH180" s="42">
        <v>0</v>
      </c>
      <c r="BI180" s="42">
        <v>0</v>
      </c>
      <c r="BJ180" s="42">
        <v>0</v>
      </c>
      <c r="BK180" s="42">
        <v>11303</v>
      </c>
      <c r="BL180" s="42">
        <v>0</v>
      </c>
      <c r="BM180" s="42">
        <v>0</v>
      </c>
      <c r="BN180" s="42">
        <v>0</v>
      </c>
      <c r="BO180" s="42">
        <v>0</v>
      </c>
      <c r="BP180" s="42">
        <v>0</v>
      </c>
      <c r="BQ180" s="42">
        <v>0</v>
      </c>
      <c r="BR180" s="42">
        <v>0</v>
      </c>
      <c r="BS180" s="42">
        <v>0</v>
      </c>
      <c r="BT180" s="42">
        <v>0</v>
      </c>
      <c r="BU180" s="42">
        <v>0</v>
      </c>
      <c r="BV180" s="42">
        <v>0</v>
      </c>
      <c r="BW180" s="42">
        <v>0</v>
      </c>
      <c r="BX180" s="42">
        <v>0</v>
      </c>
      <c r="BY180" s="42">
        <v>0</v>
      </c>
      <c r="BZ180" s="42">
        <v>50</v>
      </c>
      <c r="CA180" s="42">
        <v>5</v>
      </c>
      <c r="CB180" s="42">
        <v>0</v>
      </c>
      <c r="CC180" s="42">
        <v>0</v>
      </c>
      <c r="CD180" s="42">
        <v>0</v>
      </c>
      <c r="CE180" s="42">
        <v>0</v>
      </c>
      <c r="CF180" s="42">
        <v>0</v>
      </c>
      <c r="CG180" s="42">
        <v>0</v>
      </c>
      <c r="CH180" s="42">
        <v>0</v>
      </c>
      <c r="CI180" s="42">
        <v>0</v>
      </c>
      <c r="CJ180" s="42">
        <v>58</v>
      </c>
      <c r="CK180" s="42">
        <v>0</v>
      </c>
      <c r="CL180" s="42">
        <v>12</v>
      </c>
      <c r="CM180" s="42">
        <v>0</v>
      </c>
      <c r="CN180" s="42">
        <v>0</v>
      </c>
      <c r="CO180" s="42">
        <v>0</v>
      </c>
      <c r="CP180" s="42">
        <v>0</v>
      </c>
      <c r="CR180" s="37">
        <v>172</v>
      </c>
      <c r="CS180" s="13" t="str">
        <f t="shared" si="179"/>
        <v/>
      </c>
      <c r="CT180" s="13" t="str">
        <f t="shared" si="180"/>
        <v/>
      </c>
      <c r="CU180" s="13" t="str">
        <f t="shared" si="181"/>
        <v/>
      </c>
      <c r="CV180" s="13" t="str">
        <f t="shared" si="182"/>
        <v/>
      </c>
      <c r="CW180" s="13" t="str">
        <f t="shared" si="183"/>
        <v/>
      </c>
      <c r="CX180" s="13" t="str">
        <f t="shared" si="184"/>
        <v/>
      </c>
      <c r="CY180" s="13" t="str">
        <f t="shared" si="185"/>
        <v>Fjarsing</v>
      </c>
      <c r="CZ180" s="13" t="str">
        <f t="shared" si="186"/>
        <v/>
      </c>
      <c r="DA180" s="13" t="str">
        <f t="shared" si="187"/>
        <v/>
      </c>
      <c r="DB180" s="13" t="str">
        <f t="shared" si="188"/>
        <v/>
      </c>
      <c r="DC180" s="13" t="str">
        <f t="shared" si="189"/>
        <v/>
      </c>
      <c r="DD180" s="13" t="str">
        <f t="shared" si="190"/>
        <v/>
      </c>
      <c r="DE180" s="13" t="str">
        <f t="shared" si="191"/>
        <v>Havskrafta</v>
      </c>
      <c r="DF180" s="13" t="str">
        <f t="shared" si="192"/>
        <v/>
      </c>
      <c r="DG180" s="13" t="str">
        <f t="shared" si="193"/>
        <v/>
      </c>
      <c r="DH180" s="13" t="str">
        <f t="shared" si="194"/>
        <v/>
      </c>
      <c r="DI180" s="13" t="str">
        <f t="shared" si="195"/>
        <v/>
      </c>
      <c r="DJ180" s="13" t="str">
        <f t="shared" si="196"/>
        <v/>
      </c>
      <c r="DK180" s="13" t="str">
        <f t="shared" si="197"/>
        <v/>
      </c>
      <c r="DL180" s="13" t="str">
        <f t="shared" si="198"/>
        <v/>
      </c>
      <c r="DM180" s="13" t="str">
        <f t="shared" si="199"/>
        <v/>
      </c>
      <c r="DN180" s="13" t="str">
        <f t="shared" si="200"/>
        <v/>
      </c>
      <c r="DO180" s="13" t="str">
        <f t="shared" si="201"/>
        <v/>
      </c>
      <c r="DP180" s="13" t="str">
        <f t="shared" si="202"/>
        <v/>
      </c>
      <c r="DQ180" s="13" t="str">
        <f t="shared" si="203"/>
        <v/>
      </c>
      <c r="DR180" s="13" t="str">
        <f t="shared" si="204"/>
        <v/>
      </c>
      <c r="DS180" s="13" t="str">
        <f t="shared" si="205"/>
        <v/>
      </c>
      <c r="DT180" s="13" t="str">
        <f t="shared" si="206"/>
        <v>Rodspotta</v>
      </c>
      <c r="DU180" s="13" t="str">
        <f t="shared" si="207"/>
        <v>Rodtunga</v>
      </c>
      <c r="DV180" s="13" t="str">
        <f t="shared" si="208"/>
        <v/>
      </c>
      <c r="DW180" s="13" t="str">
        <f t="shared" si="209"/>
        <v/>
      </c>
      <c r="DX180" s="13" t="str">
        <f t="shared" si="210"/>
        <v/>
      </c>
      <c r="DY180" s="13" t="str">
        <f t="shared" si="211"/>
        <v/>
      </c>
      <c r="DZ180" s="13" t="str">
        <f t="shared" si="212"/>
        <v/>
      </c>
      <c r="EA180" s="13" t="str">
        <f t="shared" si="213"/>
        <v/>
      </c>
      <c r="EB180" s="13" t="str">
        <f t="shared" si="214"/>
        <v/>
      </c>
      <c r="EC180" s="13" t="str">
        <f t="shared" si="215"/>
        <v/>
      </c>
      <c r="ED180" s="13" t="str">
        <f t="shared" si="216"/>
        <v>Slatvar</v>
      </c>
      <c r="EE180" s="13" t="str">
        <f t="shared" si="217"/>
        <v/>
      </c>
      <c r="EF180" s="13" t="str">
        <f t="shared" si="218"/>
        <v>Torsk</v>
      </c>
      <c r="EG180" s="13" t="str">
        <f t="shared" si="219"/>
        <v/>
      </c>
      <c r="EH180" s="13" t="str">
        <f t="shared" si="220"/>
        <v/>
      </c>
      <c r="EI180" s="13" t="str">
        <f t="shared" si="221"/>
        <v/>
      </c>
      <c r="EJ180" s="13" t="str">
        <f t="shared" si="222"/>
        <v/>
      </c>
      <c r="EK180" s="13"/>
      <c r="EL180" s="82" t="str">
        <f t="shared" si="224"/>
        <v>FjarsingHavskraftaRodspottaRodtungaSlatvarTorsk</v>
      </c>
    </row>
    <row r="181" spans="1:142" x14ac:dyDescent="0.25">
      <c r="A181" s="268" t="s">
        <v>635</v>
      </c>
      <c r="B181" s="267" t="s">
        <v>494</v>
      </c>
      <c r="C181" s="301" t="s">
        <v>163</v>
      </c>
      <c r="D181" s="211">
        <v>173</v>
      </c>
      <c r="E181" s="359">
        <f t="shared" si="223"/>
        <v>0</v>
      </c>
      <c r="F181" s="359">
        <f t="shared" si="228"/>
        <v>0</v>
      </c>
      <c r="G181" s="359">
        <f t="shared" si="229"/>
        <v>0</v>
      </c>
      <c r="H181" s="359">
        <f t="shared" si="230"/>
        <v>1.4E-2</v>
      </c>
      <c r="I181" s="359">
        <f t="shared" si="231"/>
        <v>0</v>
      </c>
      <c r="J181" s="359">
        <f t="shared" si="232"/>
        <v>0</v>
      </c>
      <c r="K181" s="359">
        <f t="shared" si="233"/>
        <v>0</v>
      </c>
      <c r="L181" s="359">
        <f t="shared" si="234"/>
        <v>0</v>
      </c>
      <c r="M181" s="359">
        <f t="shared" si="235"/>
        <v>0</v>
      </c>
      <c r="N181" s="359">
        <f t="shared" si="236"/>
        <v>4.1980000000000004</v>
      </c>
      <c r="O181" s="359">
        <f t="shared" si="237"/>
        <v>0</v>
      </c>
      <c r="P181" s="359">
        <f t="shared" si="238"/>
        <v>0</v>
      </c>
      <c r="Q181" s="359">
        <f t="shared" si="239"/>
        <v>0.12</v>
      </c>
      <c r="R181" s="359">
        <f t="shared" si="240"/>
        <v>0</v>
      </c>
      <c r="S181" s="359">
        <f t="shared" si="241"/>
        <v>1.29</v>
      </c>
      <c r="T181" s="359">
        <f t="shared" si="242"/>
        <v>0</v>
      </c>
      <c r="U181" s="359">
        <f t="shared" si="243"/>
        <v>0.35699999999999998</v>
      </c>
      <c r="V181" s="359">
        <f t="shared" si="244"/>
        <v>0</v>
      </c>
      <c r="W181" s="359">
        <f t="shared" si="245"/>
        <v>0.51300000000000001</v>
      </c>
      <c r="X181" s="359">
        <f t="shared" si="246"/>
        <v>0</v>
      </c>
      <c r="Y181" s="359">
        <f t="shared" si="247"/>
        <v>3.6999999999999998E-2</v>
      </c>
      <c r="Z181" s="359">
        <f t="shared" si="248"/>
        <v>8.6999999999999994E-2</v>
      </c>
      <c r="AA181" s="359">
        <f t="shared" si="249"/>
        <v>0</v>
      </c>
      <c r="AB181" s="359">
        <f t="shared" si="250"/>
        <v>0.68899999999999995</v>
      </c>
      <c r="AC181" s="359">
        <f t="shared" si="251"/>
        <v>9.7050000000000001</v>
      </c>
      <c r="AD181" s="359">
        <f t="shared" si="252"/>
        <v>0</v>
      </c>
      <c r="AE181" s="359">
        <f t="shared" si="253"/>
        <v>0</v>
      </c>
      <c r="AF181" s="359">
        <f t="shared" si="254"/>
        <v>8.9999999999999993E-3</v>
      </c>
      <c r="AG181" s="359">
        <f t="shared" si="255"/>
        <v>0.215</v>
      </c>
      <c r="AH181" s="359">
        <f t="shared" si="256"/>
        <v>0</v>
      </c>
      <c r="AI181" s="359">
        <f t="shared" si="257"/>
        <v>0</v>
      </c>
      <c r="AJ181" s="359">
        <f t="shared" si="258"/>
        <v>0</v>
      </c>
      <c r="AK181" s="359">
        <f t="shared" si="259"/>
        <v>0</v>
      </c>
      <c r="AL181" s="359">
        <f t="shared" si="260"/>
        <v>0</v>
      </c>
      <c r="AM181" s="359">
        <f t="shared" si="261"/>
        <v>0</v>
      </c>
      <c r="AN181" s="359">
        <f t="shared" si="262"/>
        <v>0</v>
      </c>
      <c r="AO181" s="359">
        <f t="shared" si="263"/>
        <v>0</v>
      </c>
      <c r="AP181" s="359">
        <f t="shared" si="264"/>
        <v>1E-3</v>
      </c>
      <c r="AQ181" s="359">
        <f t="shared" si="265"/>
        <v>0</v>
      </c>
      <c r="AR181" s="359">
        <f t="shared" si="266"/>
        <v>1.615</v>
      </c>
      <c r="AS181" s="359">
        <f t="shared" si="267"/>
        <v>0.26100000000000001</v>
      </c>
      <c r="AT181" s="359">
        <f t="shared" si="225"/>
        <v>0.94399999999999995</v>
      </c>
      <c r="AU181" s="359">
        <f t="shared" si="226"/>
        <v>0</v>
      </c>
      <c r="AV181" s="359">
        <f t="shared" si="227"/>
        <v>0</v>
      </c>
      <c r="AW181" s="76"/>
      <c r="AX181" s="211">
        <v>173</v>
      </c>
      <c r="AY181" s="42">
        <v>0</v>
      </c>
      <c r="AZ181" s="42">
        <v>0</v>
      </c>
      <c r="BA181" s="42">
        <v>0</v>
      </c>
      <c r="BB181" s="42">
        <v>14</v>
      </c>
      <c r="BC181" s="42">
        <v>0</v>
      </c>
      <c r="BD181" s="42">
        <v>0</v>
      </c>
      <c r="BE181" s="42">
        <v>0</v>
      </c>
      <c r="BF181" s="42">
        <v>0</v>
      </c>
      <c r="BG181" s="42">
        <v>0</v>
      </c>
      <c r="BH181" s="42">
        <v>4198</v>
      </c>
      <c r="BI181" s="42">
        <v>0</v>
      </c>
      <c r="BJ181" s="42">
        <v>0</v>
      </c>
      <c r="BK181" s="42">
        <v>120</v>
      </c>
      <c r="BL181" s="42">
        <v>0</v>
      </c>
      <c r="BM181" s="42">
        <v>1290</v>
      </c>
      <c r="BN181" s="42">
        <v>0</v>
      </c>
      <c r="BO181" s="42">
        <v>357</v>
      </c>
      <c r="BP181" s="42">
        <v>0</v>
      </c>
      <c r="BQ181" s="42">
        <v>513</v>
      </c>
      <c r="BR181" s="42">
        <v>0</v>
      </c>
      <c r="BS181" s="42">
        <v>37</v>
      </c>
      <c r="BT181" s="42">
        <v>87</v>
      </c>
      <c r="BU181" s="42">
        <v>0</v>
      </c>
      <c r="BV181" s="42">
        <v>689</v>
      </c>
      <c r="BW181" s="42">
        <v>9705</v>
      </c>
      <c r="BX181" s="42">
        <v>0</v>
      </c>
      <c r="BY181" s="42">
        <v>0</v>
      </c>
      <c r="BZ181" s="42">
        <v>9</v>
      </c>
      <c r="CA181" s="42">
        <v>215</v>
      </c>
      <c r="CB181" s="42">
        <v>0</v>
      </c>
      <c r="CC181" s="42">
        <v>0</v>
      </c>
      <c r="CD181" s="42">
        <v>0</v>
      </c>
      <c r="CE181" s="42">
        <v>0</v>
      </c>
      <c r="CF181" s="42">
        <v>0</v>
      </c>
      <c r="CG181" s="42">
        <v>0</v>
      </c>
      <c r="CH181" s="42">
        <v>0</v>
      </c>
      <c r="CI181" s="42">
        <v>0</v>
      </c>
      <c r="CJ181" s="42">
        <v>1</v>
      </c>
      <c r="CK181" s="42">
        <v>0</v>
      </c>
      <c r="CL181" s="42">
        <v>1615</v>
      </c>
      <c r="CM181" s="42">
        <v>261</v>
      </c>
      <c r="CN181" s="42">
        <v>944</v>
      </c>
      <c r="CO181" s="42">
        <v>0</v>
      </c>
      <c r="CP181" s="42">
        <v>0</v>
      </c>
      <c r="CR181" s="37">
        <v>173</v>
      </c>
      <c r="CS181" s="13" t="str">
        <f t="shared" si="179"/>
        <v/>
      </c>
      <c r="CT181" s="13" t="str">
        <f t="shared" si="180"/>
        <v/>
      </c>
      <c r="CU181" s="13" t="str">
        <f t="shared" si="181"/>
        <v/>
      </c>
      <c r="CV181" s="13" t="str">
        <f t="shared" si="182"/>
        <v>Bergtunga</v>
      </c>
      <c r="CW181" s="13" t="str">
        <f t="shared" si="183"/>
        <v/>
      </c>
      <c r="CX181" s="13" t="str">
        <f t="shared" si="184"/>
        <v/>
      </c>
      <c r="CY181" s="13" t="str">
        <f t="shared" si="185"/>
        <v/>
      </c>
      <c r="CZ181" s="13" t="str">
        <f t="shared" si="186"/>
        <v/>
      </c>
      <c r="DA181" s="13" t="str">
        <f t="shared" si="187"/>
        <v/>
      </c>
      <c r="DB181" s="13" t="str">
        <f t="shared" si="188"/>
        <v>Grasej</v>
      </c>
      <c r="DC181" s="13" t="str">
        <f t="shared" si="189"/>
        <v/>
      </c>
      <c r="DD181" s="13" t="str">
        <f t="shared" si="190"/>
        <v/>
      </c>
      <c r="DE181" s="13" t="str">
        <f t="shared" si="191"/>
        <v>Havskrafta</v>
      </c>
      <c r="DF181" s="13" t="str">
        <f t="shared" si="192"/>
        <v/>
      </c>
      <c r="DG181" s="13" t="str">
        <f t="shared" si="193"/>
        <v>Kolja</v>
      </c>
      <c r="DH181" s="13" t="str">
        <f t="shared" si="194"/>
        <v/>
      </c>
      <c r="DI181" s="13" t="str">
        <f t="shared" si="195"/>
        <v>Kummel</v>
      </c>
      <c r="DJ181" s="13" t="str">
        <f t="shared" si="196"/>
        <v/>
      </c>
      <c r="DK181" s="13" t="str">
        <f t="shared" si="197"/>
        <v>Langa</v>
      </c>
      <c r="DL181" s="13" t="str">
        <f t="shared" si="198"/>
        <v/>
      </c>
      <c r="DM181" s="13" t="str">
        <f t="shared" si="199"/>
        <v>Lubb</v>
      </c>
      <c r="DN181" s="13" t="str">
        <f t="shared" si="200"/>
        <v>Lyrtorsk</v>
      </c>
      <c r="DO181" s="13" t="str">
        <f t="shared" si="201"/>
        <v/>
      </c>
      <c r="DP181" s="13" t="str">
        <f t="shared" si="202"/>
        <v>Marulk</v>
      </c>
      <c r="DQ181" s="13" t="str">
        <f t="shared" si="203"/>
        <v>Nordhavsraka</v>
      </c>
      <c r="DR181" s="13" t="str">
        <f t="shared" si="204"/>
        <v/>
      </c>
      <c r="DS181" s="13" t="str">
        <f t="shared" si="205"/>
        <v/>
      </c>
      <c r="DT181" s="13" t="str">
        <f t="shared" si="206"/>
        <v>Rodspotta</v>
      </c>
      <c r="DU181" s="13" t="str">
        <f t="shared" si="207"/>
        <v>Rodtunga</v>
      </c>
      <c r="DV181" s="13" t="str">
        <f t="shared" si="208"/>
        <v/>
      </c>
      <c r="DW181" s="13" t="str">
        <f t="shared" si="209"/>
        <v/>
      </c>
      <c r="DX181" s="13" t="str">
        <f t="shared" si="210"/>
        <v/>
      </c>
      <c r="DY181" s="13" t="str">
        <f t="shared" si="211"/>
        <v/>
      </c>
      <c r="DZ181" s="13" t="str">
        <f t="shared" si="212"/>
        <v/>
      </c>
      <c r="EA181" s="13" t="str">
        <f t="shared" si="213"/>
        <v/>
      </c>
      <c r="EB181" s="13" t="str">
        <f t="shared" si="214"/>
        <v/>
      </c>
      <c r="EC181" s="13" t="str">
        <f t="shared" si="215"/>
        <v/>
      </c>
      <c r="ED181" s="13" t="str">
        <f t="shared" si="216"/>
        <v>Slatvar</v>
      </c>
      <c r="EE181" s="13" t="str">
        <f t="shared" si="217"/>
        <v/>
      </c>
      <c r="EF181" s="13" t="str">
        <f t="shared" si="218"/>
        <v>Torsk</v>
      </c>
      <c r="EG181" s="13" t="str">
        <f t="shared" si="219"/>
        <v>Vitling</v>
      </c>
      <c r="EH181" s="13" t="str">
        <f t="shared" si="220"/>
        <v>Vitlinglyra</v>
      </c>
      <c r="EI181" s="13" t="str">
        <f t="shared" si="221"/>
        <v/>
      </c>
      <c r="EJ181" s="13" t="str">
        <f t="shared" si="222"/>
        <v/>
      </c>
      <c r="EK181" s="13"/>
      <c r="EL181" s="82" t="str">
        <f t="shared" si="224"/>
        <v>BergtungaGrasejHavskraftaKoljaKummelLangaLubbLyrtorskMarulkNordhavsrakaRodspottaRodtungaSlatvarTorskVitlingVitlinglyra</v>
      </c>
    </row>
    <row r="182" spans="1:142" x14ac:dyDescent="0.25">
      <c r="A182" s="268" t="s">
        <v>635</v>
      </c>
      <c r="B182" s="267" t="s">
        <v>525</v>
      </c>
      <c r="C182" s="301" t="s">
        <v>163</v>
      </c>
      <c r="D182" s="211">
        <v>174</v>
      </c>
      <c r="E182" s="359">
        <f t="shared" si="223"/>
        <v>0</v>
      </c>
      <c r="F182" s="359">
        <f t="shared" si="228"/>
        <v>0</v>
      </c>
      <c r="G182" s="359">
        <f t="shared" si="229"/>
        <v>0</v>
      </c>
      <c r="H182" s="359">
        <f t="shared" si="230"/>
        <v>0.105</v>
      </c>
      <c r="I182" s="359">
        <f t="shared" si="231"/>
        <v>0</v>
      </c>
      <c r="J182" s="359">
        <f t="shared" si="232"/>
        <v>0</v>
      </c>
      <c r="K182" s="359">
        <f t="shared" si="233"/>
        <v>0</v>
      </c>
      <c r="L182" s="359">
        <f t="shared" si="234"/>
        <v>0</v>
      </c>
      <c r="M182" s="359">
        <f t="shared" si="235"/>
        <v>0</v>
      </c>
      <c r="N182" s="359">
        <f t="shared" si="236"/>
        <v>10.775</v>
      </c>
      <c r="O182" s="359">
        <f t="shared" si="237"/>
        <v>0.02</v>
      </c>
      <c r="P182" s="359">
        <f t="shared" si="238"/>
        <v>0.13600000000000001</v>
      </c>
      <c r="Q182" s="359">
        <f t="shared" si="239"/>
        <v>0</v>
      </c>
      <c r="R182" s="359">
        <f t="shared" si="240"/>
        <v>0</v>
      </c>
      <c r="S182" s="359">
        <f t="shared" si="241"/>
        <v>12.638999999999999</v>
      </c>
      <c r="T182" s="359">
        <f t="shared" si="242"/>
        <v>0</v>
      </c>
      <c r="U182" s="359">
        <f t="shared" si="243"/>
        <v>1.0029999999999999</v>
      </c>
      <c r="V182" s="359">
        <f t="shared" si="244"/>
        <v>0</v>
      </c>
      <c r="W182" s="359">
        <f t="shared" si="245"/>
        <v>6.3E-2</v>
      </c>
      <c r="X182" s="359">
        <f t="shared" si="246"/>
        <v>0</v>
      </c>
      <c r="Y182" s="359">
        <f t="shared" si="247"/>
        <v>0</v>
      </c>
      <c r="Z182" s="359">
        <f t="shared" si="248"/>
        <v>0.53400000000000003</v>
      </c>
      <c r="AA182" s="359">
        <f t="shared" si="249"/>
        <v>0</v>
      </c>
      <c r="AB182" s="359">
        <f t="shared" si="250"/>
        <v>0.436</v>
      </c>
      <c r="AC182" s="359">
        <f t="shared" si="251"/>
        <v>0</v>
      </c>
      <c r="AD182" s="359">
        <f t="shared" si="252"/>
        <v>4.9000000000000002E-2</v>
      </c>
      <c r="AE182" s="359">
        <f t="shared" si="253"/>
        <v>0</v>
      </c>
      <c r="AF182" s="359">
        <f t="shared" si="254"/>
        <v>3.875</v>
      </c>
      <c r="AG182" s="359">
        <f t="shared" si="255"/>
        <v>0.05</v>
      </c>
      <c r="AH182" s="359">
        <f t="shared" si="256"/>
        <v>7.8E-2</v>
      </c>
      <c r="AI182" s="359">
        <f t="shared" si="257"/>
        <v>0</v>
      </c>
      <c r="AJ182" s="359">
        <f t="shared" si="258"/>
        <v>0</v>
      </c>
      <c r="AK182" s="359">
        <f t="shared" si="259"/>
        <v>0</v>
      </c>
      <c r="AL182" s="359">
        <f t="shared" si="260"/>
        <v>0</v>
      </c>
      <c r="AM182" s="359">
        <f t="shared" si="261"/>
        <v>0</v>
      </c>
      <c r="AN182" s="359">
        <f t="shared" si="262"/>
        <v>0</v>
      </c>
      <c r="AO182" s="359">
        <f t="shared" si="263"/>
        <v>0</v>
      </c>
      <c r="AP182" s="359">
        <f t="shared" si="264"/>
        <v>3.0000000000000001E-3</v>
      </c>
      <c r="AQ182" s="359">
        <f t="shared" si="265"/>
        <v>0</v>
      </c>
      <c r="AR182" s="359">
        <f t="shared" si="266"/>
        <v>65.025999999999996</v>
      </c>
      <c r="AS182" s="359">
        <f t="shared" si="267"/>
        <v>0.02</v>
      </c>
      <c r="AT182" s="359">
        <f t="shared" si="225"/>
        <v>0</v>
      </c>
      <c r="AU182" s="359">
        <f t="shared" si="226"/>
        <v>0</v>
      </c>
      <c r="AV182" s="359">
        <f t="shared" si="227"/>
        <v>0</v>
      </c>
      <c r="AW182" s="76"/>
      <c r="AX182" s="211">
        <v>174</v>
      </c>
      <c r="AY182" s="42">
        <v>0</v>
      </c>
      <c r="AZ182" s="42">
        <v>0</v>
      </c>
      <c r="BA182" s="42">
        <v>0</v>
      </c>
      <c r="BB182" s="42">
        <v>105</v>
      </c>
      <c r="BC182" s="42">
        <v>0</v>
      </c>
      <c r="BD182" s="42">
        <v>0</v>
      </c>
      <c r="BE182" s="42">
        <v>0</v>
      </c>
      <c r="BF182" s="42">
        <v>0</v>
      </c>
      <c r="BG182" s="42">
        <v>0</v>
      </c>
      <c r="BH182" s="42">
        <v>10775</v>
      </c>
      <c r="BI182" s="42">
        <v>20</v>
      </c>
      <c r="BJ182" s="42">
        <v>136</v>
      </c>
      <c r="BK182" s="42">
        <v>0</v>
      </c>
      <c r="BL182" s="42">
        <v>0</v>
      </c>
      <c r="BM182" s="42">
        <v>12639</v>
      </c>
      <c r="BN182" s="42">
        <v>0</v>
      </c>
      <c r="BO182" s="42">
        <v>1003</v>
      </c>
      <c r="BP182" s="42">
        <v>0</v>
      </c>
      <c r="BQ182" s="42">
        <v>63</v>
      </c>
      <c r="BR182" s="42">
        <v>0</v>
      </c>
      <c r="BS182" s="42">
        <v>0</v>
      </c>
      <c r="BT182" s="42">
        <v>534</v>
      </c>
      <c r="BU182" s="42">
        <v>0</v>
      </c>
      <c r="BV182" s="42">
        <v>436</v>
      </c>
      <c r="BW182" s="42">
        <v>0</v>
      </c>
      <c r="BX182" s="42">
        <v>49</v>
      </c>
      <c r="BY182" s="42">
        <v>0</v>
      </c>
      <c r="BZ182" s="42">
        <v>3875</v>
      </c>
      <c r="CA182" s="42">
        <v>50</v>
      </c>
      <c r="CB182" s="42">
        <v>78</v>
      </c>
      <c r="CC182" s="42">
        <v>0</v>
      </c>
      <c r="CD182" s="42">
        <v>0</v>
      </c>
      <c r="CE182" s="42">
        <v>0</v>
      </c>
      <c r="CF182" s="42">
        <v>0</v>
      </c>
      <c r="CG182" s="42">
        <v>0</v>
      </c>
      <c r="CH182" s="42">
        <v>0</v>
      </c>
      <c r="CI182" s="42">
        <v>0</v>
      </c>
      <c r="CJ182" s="42">
        <v>3</v>
      </c>
      <c r="CK182" s="42">
        <v>0</v>
      </c>
      <c r="CL182" s="42">
        <v>65026</v>
      </c>
      <c r="CM182" s="42">
        <v>20</v>
      </c>
      <c r="CN182" s="42">
        <v>0</v>
      </c>
      <c r="CO182" s="42">
        <v>0</v>
      </c>
      <c r="CP182" s="42">
        <v>0</v>
      </c>
      <c r="CR182" s="37">
        <v>174</v>
      </c>
      <c r="CS182" s="13" t="str">
        <f t="shared" si="179"/>
        <v/>
      </c>
      <c r="CT182" s="13" t="str">
        <f t="shared" si="180"/>
        <v/>
      </c>
      <c r="CU182" s="13" t="str">
        <f t="shared" si="181"/>
        <v/>
      </c>
      <c r="CV182" s="13" t="str">
        <f t="shared" si="182"/>
        <v>Bergtunga</v>
      </c>
      <c r="CW182" s="13" t="str">
        <f t="shared" si="183"/>
        <v/>
      </c>
      <c r="CX182" s="13" t="str">
        <f t="shared" si="184"/>
        <v/>
      </c>
      <c r="CY182" s="13" t="str">
        <f t="shared" si="185"/>
        <v/>
      </c>
      <c r="CZ182" s="13" t="str">
        <f t="shared" si="186"/>
        <v/>
      </c>
      <c r="DA182" s="13" t="str">
        <f t="shared" si="187"/>
        <v/>
      </c>
      <c r="DB182" s="13" t="str">
        <f t="shared" si="188"/>
        <v>Grasej</v>
      </c>
      <c r="DC182" s="13" t="str">
        <f t="shared" si="189"/>
        <v>Halleflundra</v>
      </c>
      <c r="DD182" s="13" t="str">
        <f t="shared" si="190"/>
        <v>Havskatter</v>
      </c>
      <c r="DE182" s="13" t="str">
        <f t="shared" si="191"/>
        <v/>
      </c>
      <c r="DF182" s="13" t="str">
        <f t="shared" si="192"/>
        <v/>
      </c>
      <c r="DG182" s="13" t="str">
        <f t="shared" si="193"/>
        <v>Kolja</v>
      </c>
      <c r="DH182" s="13" t="str">
        <f t="shared" si="194"/>
        <v/>
      </c>
      <c r="DI182" s="13" t="str">
        <f t="shared" si="195"/>
        <v>Kummel</v>
      </c>
      <c r="DJ182" s="13" t="str">
        <f t="shared" si="196"/>
        <v/>
      </c>
      <c r="DK182" s="13" t="str">
        <f t="shared" si="197"/>
        <v>Langa</v>
      </c>
      <c r="DL182" s="13" t="str">
        <f t="shared" si="198"/>
        <v/>
      </c>
      <c r="DM182" s="13" t="str">
        <f t="shared" si="199"/>
        <v/>
      </c>
      <c r="DN182" s="13" t="str">
        <f t="shared" si="200"/>
        <v>Lyrtorsk</v>
      </c>
      <c r="DO182" s="13" t="str">
        <f t="shared" si="201"/>
        <v/>
      </c>
      <c r="DP182" s="13" t="str">
        <f t="shared" si="202"/>
        <v>Marulk</v>
      </c>
      <c r="DQ182" s="13" t="str">
        <f t="shared" si="203"/>
        <v/>
      </c>
      <c r="DR182" s="13" t="str">
        <f t="shared" si="204"/>
        <v>Piggvar</v>
      </c>
      <c r="DS182" s="13" t="str">
        <f t="shared" si="205"/>
        <v/>
      </c>
      <c r="DT182" s="13" t="str">
        <f t="shared" si="206"/>
        <v>Rodspotta</v>
      </c>
      <c r="DU182" s="13" t="str">
        <f t="shared" si="207"/>
        <v>Rodtunga</v>
      </c>
      <c r="DV182" s="13" t="str">
        <f t="shared" si="208"/>
        <v>Sandskadda</v>
      </c>
      <c r="DW182" s="13" t="str">
        <f t="shared" si="209"/>
        <v/>
      </c>
      <c r="DX182" s="13" t="str">
        <f t="shared" si="210"/>
        <v/>
      </c>
      <c r="DY182" s="13" t="str">
        <f t="shared" si="211"/>
        <v/>
      </c>
      <c r="DZ182" s="13" t="str">
        <f t="shared" si="212"/>
        <v/>
      </c>
      <c r="EA182" s="13" t="str">
        <f t="shared" si="213"/>
        <v/>
      </c>
      <c r="EB182" s="13" t="str">
        <f t="shared" si="214"/>
        <v/>
      </c>
      <c r="EC182" s="13" t="str">
        <f t="shared" si="215"/>
        <v/>
      </c>
      <c r="ED182" s="13" t="str">
        <f t="shared" si="216"/>
        <v>Slatvar</v>
      </c>
      <c r="EE182" s="13" t="str">
        <f t="shared" si="217"/>
        <v/>
      </c>
      <c r="EF182" s="13" t="str">
        <f t="shared" si="218"/>
        <v>Torsk</v>
      </c>
      <c r="EG182" s="13" t="str">
        <f t="shared" si="219"/>
        <v>Vitling</v>
      </c>
      <c r="EH182" s="13" t="str">
        <f t="shared" si="220"/>
        <v/>
      </c>
      <c r="EI182" s="13" t="str">
        <f t="shared" si="221"/>
        <v/>
      </c>
      <c r="EJ182" s="13" t="str">
        <f t="shared" si="222"/>
        <v/>
      </c>
      <c r="EK182" s="13"/>
      <c r="EL182" s="82" t="str">
        <f t="shared" si="224"/>
        <v>BergtungaGrasejHalleflundraHavskatterKoljaKummelLangaLyrtorskMarulkPiggvarRodspottaRodtungaSandskaddaSlatvarTorskVitling</v>
      </c>
    </row>
    <row r="183" spans="1:142" x14ac:dyDescent="0.25">
      <c r="A183" s="268" t="s">
        <v>635</v>
      </c>
      <c r="B183" s="267" t="s">
        <v>491</v>
      </c>
      <c r="C183" s="301" t="s">
        <v>161</v>
      </c>
      <c r="D183" s="211">
        <v>175</v>
      </c>
      <c r="E183" s="359">
        <f t="shared" si="223"/>
        <v>0</v>
      </c>
      <c r="F183" s="359">
        <f t="shared" si="228"/>
        <v>1E-3</v>
      </c>
      <c r="G183" s="359">
        <f t="shared" si="229"/>
        <v>0</v>
      </c>
      <c r="H183" s="359">
        <f t="shared" si="230"/>
        <v>6.7690000000000001</v>
      </c>
      <c r="I183" s="359">
        <f t="shared" si="231"/>
        <v>0</v>
      </c>
      <c r="J183" s="359">
        <f t="shared" si="232"/>
        <v>0</v>
      </c>
      <c r="K183" s="359">
        <f t="shared" si="233"/>
        <v>0</v>
      </c>
      <c r="L183" s="359">
        <f t="shared" si="234"/>
        <v>0</v>
      </c>
      <c r="M183" s="359">
        <f t="shared" si="235"/>
        <v>0</v>
      </c>
      <c r="N183" s="359">
        <f t="shared" si="236"/>
        <v>28.074999999999999</v>
      </c>
      <c r="O183" s="359">
        <f t="shared" si="237"/>
        <v>2.6230000000000002</v>
      </c>
      <c r="P183" s="359">
        <f t="shared" si="238"/>
        <v>1.0089999999999999</v>
      </c>
      <c r="Q183" s="359">
        <f t="shared" si="239"/>
        <v>9.6329999999999991</v>
      </c>
      <c r="R183" s="359">
        <f t="shared" si="240"/>
        <v>0</v>
      </c>
      <c r="S183" s="359">
        <f t="shared" si="241"/>
        <v>52.387</v>
      </c>
      <c r="T183" s="359">
        <f t="shared" si="242"/>
        <v>0</v>
      </c>
      <c r="U183" s="359">
        <f t="shared" si="243"/>
        <v>3.0640000000000001</v>
      </c>
      <c r="V183" s="359">
        <f t="shared" si="244"/>
        <v>0</v>
      </c>
      <c r="W183" s="359">
        <f t="shared" si="245"/>
        <v>2.98</v>
      </c>
      <c r="X183" s="359">
        <f t="shared" si="246"/>
        <v>0</v>
      </c>
      <c r="Y183" s="359">
        <f t="shared" si="247"/>
        <v>5.7000000000000002E-2</v>
      </c>
      <c r="Z183" s="359">
        <f t="shared" si="248"/>
        <v>2.1829999999999998</v>
      </c>
      <c r="AA183" s="359">
        <f t="shared" si="249"/>
        <v>0</v>
      </c>
      <c r="AB183" s="359">
        <f t="shared" si="250"/>
        <v>7.085</v>
      </c>
      <c r="AC183" s="359">
        <f t="shared" si="251"/>
        <v>0</v>
      </c>
      <c r="AD183" s="359">
        <f t="shared" si="252"/>
        <v>2.7629999999999999</v>
      </c>
      <c r="AE183" s="359">
        <f t="shared" si="253"/>
        <v>0.13100000000000001</v>
      </c>
      <c r="AF183" s="359">
        <f t="shared" si="254"/>
        <v>60.56</v>
      </c>
      <c r="AG183" s="359">
        <f t="shared" si="255"/>
        <v>44.884999999999998</v>
      </c>
      <c r="AH183" s="359">
        <f t="shared" si="256"/>
        <v>0.52800000000000002</v>
      </c>
      <c r="AI183" s="359">
        <f t="shared" si="257"/>
        <v>0</v>
      </c>
      <c r="AJ183" s="359">
        <f t="shared" si="258"/>
        <v>0</v>
      </c>
      <c r="AK183" s="359">
        <f t="shared" si="259"/>
        <v>0</v>
      </c>
      <c r="AL183" s="359">
        <f t="shared" si="260"/>
        <v>0.111</v>
      </c>
      <c r="AM183" s="359">
        <f t="shared" si="261"/>
        <v>0</v>
      </c>
      <c r="AN183" s="359">
        <f t="shared" si="262"/>
        <v>0</v>
      </c>
      <c r="AO183" s="359">
        <f t="shared" si="263"/>
        <v>0</v>
      </c>
      <c r="AP183" s="359">
        <f t="shared" si="264"/>
        <v>0.14299999999999999</v>
      </c>
      <c r="AQ183" s="359">
        <f t="shared" si="265"/>
        <v>0</v>
      </c>
      <c r="AR183" s="359">
        <f t="shared" si="266"/>
        <v>41.627000000000002</v>
      </c>
      <c r="AS183" s="359">
        <f t="shared" si="267"/>
        <v>0.86</v>
      </c>
      <c r="AT183" s="359">
        <f t="shared" si="225"/>
        <v>0</v>
      </c>
      <c r="AU183" s="359">
        <f t="shared" si="226"/>
        <v>0.17599999999999999</v>
      </c>
      <c r="AV183" s="359">
        <f t="shared" si="227"/>
        <v>0</v>
      </c>
      <c r="AW183" s="76"/>
      <c r="AX183" s="211">
        <v>175</v>
      </c>
      <c r="AY183" s="42">
        <v>0</v>
      </c>
      <c r="AZ183" s="42">
        <v>1</v>
      </c>
      <c r="BA183" s="42">
        <v>0</v>
      </c>
      <c r="BB183" s="42">
        <v>6769</v>
      </c>
      <c r="BC183" s="42">
        <v>0</v>
      </c>
      <c r="BD183" s="42">
        <v>0</v>
      </c>
      <c r="BE183" s="42">
        <v>0</v>
      </c>
      <c r="BF183" s="42">
        <v>0</v>
      </c>
      <c r="BG183" s="42">
        <v>0</v>
      </c>
      <c r="BH183" s="42">
        <v>28075</v>
      </c>
      <c r="BI183" s="42">
        <v>2623</v>
      </c>
      <c r="BJ183" s="42">
        <v>1009</v>
      </c>
      <c r="BK183" s="42">
        <v>9633</v>
      </c>
      <c r="BL183" s="42">
        <v>0</v>
      </c>
      <c r="BM183" s="42">
        <v>52387</v>
      </c>
      <c r="BN183" s="42">
        <v>0</v>
      </c>
      <c r="BO183" s="42">
        <v>3064</v>
      </c>
      <c r="BP183" s="42">
        <v>0</v>
      </c>
      <c r="BQ183" s="42">
        <v>2980</v>
      </c>
      <c r="BR183" s="42">
        <v>0</v>
      </c>
      <c r="BS183" s="42">
        <v>57</v>
      </c>
      <c r="BT183" s="42">
        <v>2183</v>
      </c>
      <c r="BU183" s="42">
        <v>0</v>
      </c>
      <c r="BV183" s="42">
        <v>7085</v>
      </c>
      <c r="BW183" s="42">
        <v>0</v>
      </c>
      <c r="BX183" s="42">
        <v>2763</v>
      </c>
      <c r="BY183" s="42">
        <v>131</v>
      </c>
      <c r="BZ183" s="42">
        <v>60560</v>
      </c>
      <c r="CA183" s="42">
        <v>44885</v>
      </c>
      <c r="CB183" s="42">
        <v>528</v>
      </c>
      <c r="CC183" s="42">
        <v>0</v>
      </c>
      <c r="CD183" s="42">
        <v>0</v>
      </c>
      <c r="CE183" s="42">
        <v>0</v>
      </c>
      <c r="CF183" s="42">
        <v>111</v>
      </c>
      <c r="CG183" s="42">
        <v>0</v>
      </c>
      <c r="CH183" s="42">
        <v>0</v>
      </c>
      <c r="CI183" s="42">
        <v>0</v>
      </c>
      <c r="CJ183" s="42">
        <v>143</v>
      </c>
      <c r="CK183" s="42">
        <v>0</v>
      </c>
      <c r="CL183" s="42">
        <v>41627</v>
      </c>
      <c r="CM183" s="42">
        <v>860</v>
      </c>
      <c r="CN183" s="42">
        <v>0</v>
      </c>
      <c r="CO183" s="42">
        <v>176</v>
      </c>
      <c r="CP183" s="42">
        <v>0</v>
      </c>
      <c r="CR183" s="37">
        <v>175</v>
      </c>
      <c r="CS183" s="13" t="str">
        <f t="shared" si="179"/>
        <v/>
      </c>
      <c r="CT183" s="13" t="str">
        <f t="shared" si="180"/>
        <v>Al</v>
      </c>
      <c r="CU183" s="13" t="str">
        <f t="shared" si="181"/>
        <v/>
      </c>
      <c r="CV183" s="13" t="str">
        <f t="shared" si="182"/>
        <v>Bergtunga</v>
      </c>
      <c r="CW183" s="13" t="str">
        <f t="shared" si="183"/>
        <v/>
      </c>
      <c r="CX183" s="13" t="str">
        <f t="shared" si="184"/>
        <v/>
      </c>
      <c r="CY183" s="13" t="str">
        <f t="shared" si="185"/>
        <v/>
      </c>
      <c r="CZ183" s="13" t="str">
        <f t="shared" si="186"/>
        <v/>
      </c>
      <c r="DA183" s="13" t="str">
        <f t="shared" si="187"/>
        <v/>
      </c>
      <c r="DB183" s="13" t="str">
        <f t="shared" si="188"/>
        <v>Grasej</v>
      </c>
      <c r="DC183" s="13" t="str">
        <f t="shared" si="189"/>
        <v>Halleflundra</v>
      </c>
      <c r="DD183" s="13" t="str">
        <f t="shared" si="190"/>
        <v>Havskatter</v>
      </c>
      <c r="DE183" s="13" t="str">
        <f t="shared" si="191"/>
        <v>Havskrafta</v>
      </c>
      <c r="DF183" s="13" t="str">
        <f t="shared" si="192"/>
        <v/>
      </c>
      <c r="DG183" s="13" t="str">
        <f t="shared" si="193"/>
        <v>Kolja</v>
      </c>
      <c r="DH183" s="13" t="str">
        <f t="shared" si="194"/>
        <v/>
      </c>
      <c r="DI183" s="13" t="str">
        <f t="shared" si="195"/>
        <v>Kummel</v>
      </c>
      <c r="DJ183" s="13" t="str">
        <f t="shared" si="196"/>
        <v/>
      </c>
      <c r="DK183" s="13" t="str">
        <f t="shared" si="197"/>
        <v>Langa</v>
      </c>
      <c r="DL183" s="13" t="str">
        <f t="shared" si="198"/>
        <v/>
      </c>
      <c r="DM183" s="13" t="str">
        <f t="shared" si="199"/>
        <v>Lubb</v>
      </c>
      <c r="DN183" s="13" t="str">
        <f t="shared" si="200"/>
        <v>Lyrtorsk</v>
      </c>
      <c r="DO183" s="13" t="str">
        <f t="shared" si="201"/>
        <v/>
      </c>
      <c r="DP183" s="13" t="str">
        <f t="shared" si="202"/>
        <v>Marulk</v>
      </c>
      <c r="DQ183" s="13" t="str">
        <f t="shared" si="203"/>
        <v/>
      </c>
      <c r="DR183" s="13" t="str">
        <f t="shared" si="204"/>
        <v>Piggvar</v>
      </c>
      <c r="DS183" s="13" t="str">
        <f t="shared" si="205"/>
        <v>Rocka</v>
      </c>
      <c r="DT183" s="13" t="str">
        <f t="shared" si="206"/>
        <v>Rodspotta</v>
      </c>
      <c r="DU183" s="13" t="str">
        <f t="shared" si="207"/>
        <v>Rodtunga</v>
      </c>
      <c r="DV183" s="13" t="str">
        <f t="shared" si="208"/>
        <v>Sandskadda</v>
      </c>
      <c r="DW183" s="13" t="str">
        <f t="shared" si="209"/>
        <v/>
      </c>
      <c r="DX183" s="13" t="str">
        <f t="shared" si="210"/>
        <v/>
      </c>
      <c r="DY183" s="13" t="str">
        <f t="shared" si="211"/>
        <v/>
      </c>
      <c r="DZ183" s="13" t="str">
        <f t="shared" si="212"/>
        <v>Sjurygg</v>
      </c>
      <c r="EA183" s="13" t="str">
        <f t="shared" si="213"/>
        <v/>
      </c>
      <c r="EB183" s="13" t="str">
        <f t="shared" si="214"/>
        <v/>
      </c>
      <c r="EC183" s="13" t="str">
        <f t="shared" si="215"/>
        <v/>
      </c>
      <c r="ED183" s="13" t="str">
        <f t="shared" si="216"/>
        <v>Slatvar</v>
      </c>
      <c r="EE183" s="13" t="str">
        <f t="shared" si="217"/>
        <v/>
      </c>
      <c r="EF183" s="13" t="str">
        <f t="shared" si="218"/>
        <v>Torsk</v>
      </c>
      <c r="EG183" s="13" t="str">
        <f t="shared" si="219"/>
        <v>Vitling</v>
      </c>
      <c r="EH183" s="13" t="str">
        <f t="shared" si="220"/>
        <v/>
      </c>
      <c r="EI183" s="13" t="str">
        <f t="shared" si="221"/>
        <v>aktaTunga</v>
      </c>
      <c r="EJ183" s="13" t="str">
        <f t="shared" si="222"/>
        <v/>
      </c>
      <c r="EK183" s="13"/>
      <c r="EL183" s="82" t="str">
        <f t="shared" si="224"/>
        <v>AlBergtungaGrasejHalleflundraHavskatterHavskraftaKoljaKummelLangaLubbLyrtorskMarulkPiggvarRockaRodspottaRodtungaSandskaddaSjuryggSlatvarTorskVitlingaktaTunga</v>
      </c>
    </row>
    <row r="184" spans="1:142" x14ac:dyDescent="0.25">
      <c r="A184" s="268" t="s">
        <v>635</v>
      </c>
      <c r="B184" s="267" t="s">
        <v>493</v>
      </c>
      <c r="C184" s="301" t="s">
        <v>161</v>
      </c>
      <c r="D184" s="211">
        <v>176</v>
      </c>
      <c r="E184" s="359">
        <f t="shared" si="223"/>
        <v>0</v>
      </c>
      <c r="F184" s="359">
        <f t="shared" si="228"/>
        <v>0</v>
      </c>
      <c r="G184" s="359">
        <f t="shared" si="229"/>
        <v>0</v>
      </c>
      <c r="H184" s="359">
        <f t="shared" si="230"/>
        <v>0</v>
      </c>
      <c r="I184" s="359">
        <f t="shared" si="231"/>
        <v>0</v>
      </c>
      <c r="J184" s="359">
        <f t="shared" si="232"/>
        <v>0</v>
      </c>
      <c r="K184" s="359">
        <f t="shared" si="233"/>
        <v>0</v>
      </c>
      <c r="L184" s="359">
        <f t="shared" si="234"/>
        <v>0</v>
      </c>
      <c r="M184" s="359">
        <f t="shared" si="235"/>
        <v>0</v>
      </c>
      <c r="N184" s="359">
        <f t="shared" si="236"/>
        <v>0</v>
      </c>
      <c r="O184" s="359">
        <f t="shared" si="237"/>
        <v>0</v>
      </c>
      <c r="P184" s="359">
        <f t="shared" si="238"/>
        <v>0</v>
      </c>
      <c r="Q184" s="359">
        <f t="shared" si="239"/>
        <v>5.3620000000000001</v>
      </c>
      <c r="R184" s="359">
        <f t="shared" si="240"/>
        <v>0</v>
      </c>
      <c r="S184" s="359">
        <f t="shared" si="241"/>
        <v>0</v>
      </c>
      <c r="T184" s="359">
        <f t="shared" si="242"/>
        <v>0</v>
      </c>
      <c r="U184" s="359">
        <f t="shared" si="243"/>
        <v>0</v>
      </c>
      <c r="V184" s="359">
        <f t="shared" si="244"/>
        <v>0</v>
      </c>
      <c r="W184" s="359">
        <f t="shared" si="245"/>
        <v>0</v>
      </c>
      <c r="X184" s="359">
        <f t="shared" si="246"/>
        <v>0</v>
      </c>
      <c r="Y184" s="359">
        <f t="shared" si="247"/>
        <v>0</v>
      </c>
      <c r="Z184" s="359">
        <f t="shared" si="248"/>
        <v>0</v>
      </c>
      <c r="AA184" s="359">
        <f t="shared" si="249"/>
        <v>0</v>
      </c>
      <c r="AB184" s="359">
        <f t="shared" si="250"/>
        <v>0</v>
      </c>
      <c r="AC184" s="359">
        <f t="shared" si="251"/>
        <v>0</v>
      </c>
      <c r="AD184" s="359">
        <f t="shared" si="252"/>
        <v>0</v>
      </c>
      <c r="AE184" s="359">
        <f t="shared" si="253"/>
        <v>0</v>
      </c>
      <c r="AF184" s="359">
        <f t="shared" si="254"/>
        <v>0</v>
      </c>
      <c r="AG184" s="359">
        <f t="shared" si="255"/>
        <v>0</v>
      </c>
      <c r="AH184" s="359">
        <f t="shared" si="256"/>
        <v>0</v>
      </c>
      <c r="AI184" s="359">
        <f t="shared" si="257"/>
        <v>0</v>
      </c>
      <c r="AJ184" s="359">
        <f t="shared" si="258"/>
        <v>0</v>
      </c>
      <c r="AK184" s="359">
        <f t="shared" si="259"/>
        <v>0</v>
      </c>
      <c r="AL184" s="359">
        <f t="shared" si="260"/>
        <v>0</v>
      </c>
      <c r="AM184" s="359">
        <f t="shared" si="261"/>
        <v>0</v>
      </c>
      <c r="AN184" s="359">
        <f t="shared" si="262"/>
        <v>0</v>
      </c>
      <c r="AO184" s="359">
        <f t="shared" si="263"/>
        <v>0</v>
      </c>
      <c r="AP184" s="359">
        <f t="shared" si="264"/>
        <v>0</v>
      </c>
      <c r="AQ184" s="359">
        <f t="shared" si="265"/>
        <v>0</v>
      </c>
      <c r="AR184" s="359">
        <f t="shared" si="266"/>
        <v>0</v>
      </c>
      <c r="AS184" s="359">
        <f t="shared" si="267"/>
        <v>0</v>
      </c>
      <c r="AT184" s="359">
        <f t="shared" si="225"/>
        <v>0</v>
      </c>
      <c r="AU184" s="359">
        <f t="shared" si="226"/>
        <v>0</v>
      </c>
      <c r="AV184" s="359">
        <f t="shared" si="227"/>
        <v>0</v>
      </c>
      <c r="AW184" s="76"/>
      <c r="AX184" s="211">
        <v>176</v>
      </c>
      <c r="AY184" s="42">
        <v>0</v>
      </c>
      <c r="AZ184" s="42">
        <v>0</v>
      </c>
      <c r="BA184" s="42">
        <v>0</v>
      </c>
      <c r="BB184" s="42">
        <v>0</v>
      </c>
      <c r="BC184" s="42">
        <v>0</v>
      </c>
      <c r="BD184" s="42">
        <v>0</v>
      </c>
      <c r="BE184" s="42">
        <v>0</v>
      </c>
      <c r="BF184" s="42">
        <v>0</v>
      </c>
      <c r="BG184" s="42">
        <v>0</v>
      </c>
      <c r="BH184" s="42">
        <v>0</v>
      </c>
      <c r="BI184" s="42">
        <v>0</v>
      </c>
      <c r="BJ184" s="42">
        <v>0</v>
      </c>
      <c r="BK184" s="42">
        <v>5362</v>
      </c>
      <c r="BL184" s="42">
        <v>0</v>
      </c>
      <c r="BM184" s="42">
        <v>0</v>
      </c>
      <c r="BN184" s="42">
        <v>0</v>
      </c>
      <c r="BO184" s="42">
        <v>0</v>
      </c>
      <c r="BP184" s="42">
        <v>0</v>
      </c>
      <c r="BQ184" s="42">
        <v>0</v>
      </c>
      <c r="BR184" s="42">
        <v>0</v>
      </c>
      <c r="BS184" s="42">
        <v>0</v>
      </c>
      <c r="BT184" s="42">
        <v>0</v>
      </c>
      <c r="BU184" s="42">
        <v>0</v>
      </c>
      <c r="BV184" s="42">
        <v>0</v>
      </c>
      <c r="BW184" s="42">
        <v>0</v>
      </c>
      <c r="BX184" s="42">
        <v>0</v>
      </c>
      <c r="BY184" s="42">
        <v>0</v>
      </c>
      <c r="BZ184" s="42">
        <v>0</v>
      </c>
      <c r="CA184" s="42">
        <v>0</v>
      </c>
      <c r="CB184" s="42">
        <v>0</v>
      </c>
      <c r="CC184" s="42">
        <v>0</v>
      </c>
      <c r="CD184" s="42">
        <v>0</v>
      </c>
      <c r="CE184" s="42">
        <v>0</v>
      </c>
      <c r="CF184" s="42">
        <v>0</v>
      </c>
      <c r="CG184" s="42">
        <v>0</v>
      </c>
      <c r="CH184" s="42">
        <v>0</v>
      </c>
      <c r="CI184" s="42">
        <v>0</v>
      </c>
      <c r="CJ184" s="42">
        <v>0</v>
      </c>
      <c r="CK184" s="42">
        <v>0</v>
      </c>
      <c r="CL184" s="42">
        <v>0</v>
      </c>
      <c r="CM184" s="42">
        <v>0</v>
      </c>
      <c r="CN184" s="42">
        <v>0</v>
      </c>
      <c r="CO184" s="42">
        <v>0</v>
      </c>
      <c r="CP184" s="42">
        <v>0</v>
      </c>
      <c r="CR184" s="37">
        <v>176</v>
      </c>
      <c r="CS184" s="13" t="str">
        <f t="shared" si="179"/>
        <v/>
      </c>
      <c r="CT184" s="13" t="str">
        <f t="shared" si="180"/>
        <v/>
      </c>
      <c r="CU184" s="13" t="str">
        <f t="shared" si="181"/>
        <v/>
      </c>
      <c r="CV184" s="13" t="str">
        <f t="shared" si="182"/>
        <v/>
      </c>
      <c r="CW184" s="13" t="str">
        <f t="shared" si="183"/>
        <v/>
      </c>
      <c r="CX184" s="13" t="str">
        <f t="shared" si="184"/>
        <v/>
      </c>
      <c r="CY184" s="13" t="str">
        <f t="shared" si="185"/>
        <v/>
      </c>
      <c r="CZ184" s="13" t="str">
        <f t="shared" si="186"/>
        <v/>
      </c>
      <c r="DA184" s="13" t="str">
        <f t="shared" si="187"/>
        <v/>
      </c>
      <c r="DB184" s="13" t="str">
        <f t="shared" si="188"/>
        <v/>
      </c>
      <c r="DC184" s="13" t="str">
        <f t="shared" si="189"/>
        <v/>
      </c>
      <c r="DD184" s="13" t="str">
        <f t="shared" si="190"/>
        <v/>
      </c>
      <c r="DE184" s="13" t="str">
        <f t="shared" si="191"/>
        <v>Havskrafta</v>
      </c>
      <c r="DF184" s="13" t="str">
        <f t="shared" si="192"/>
        <v/>
      </c>
      <c r="DG184" s="13" t="str">
        <f t="shared" si="193"/>
        <v/>
      </c>
      <c r="DH184" s="13" t="str">
        <f t="shared" si="194"/>
        <v/>
      </c>
      <c r="DI184" s="13" t="str">
        <f t="shared" si="195"/>
        <v/>
      </c>
      <c r="DJ184" s="13" t="str">
        <f t="shared" si="196"/>
        <v/>
      </c>
      <c r="DK184" s="13" t="str">
        <f t="shared" si="197"/>
        <v/>
      </c>
      <c r="DL184" s="13" t="str">
        <f t="shared" si="198"/>
        <v/>
      </c>
      <c r="DM184" s="13" t="str">
        <f t="shared" si="199"/>
        <v/>
      </c>
      <c r="DN184" s="13" t="str">
        <f t="shared" si="200"/>
        <v/>
      </c>
      <c r="DO184" s="13" t="str">
        <f t="shared" si="201"/>
        <v/>
      </c>
      <c r="DP184" s="13" t="str">
        <f t="shared" si="202"/>
        <v/>
      </c>
      <c r="DQ184" s="13" t="str">
        <f t="shared" si="203"/>
        <v/>
      </c>
      <c r="DR184" s="13" t="str">
        <f t="shared" si="204"/>
        <v/>
      </c>
      <c r="DS184" s="13" t="str">
        <f t="shared" si="205"/>
        <v/>
      </c>
      <c r="DT184" s="13" t="str">
        <f t="shared" si="206"/>
        <v/>
      </c>
      <c r="DU184" s="13" t="str">
        <f t="shared" si="207"/>
        <v/>
      </c>
      <c r="DV184" s="13" t="str">
        <f t="shared" si="208"/>
        <v/>
      </c>
      <c r="DW184" s="13" t="str">
        <f t="shared" si="209"/>
        <v/>
      </c>
      <c r="DX184" s="13" t="str">
        <f t="shared" si="210"/>
        <v/>
      </c>
      <c r="DY184" s="13" t="str">
        <f t="shared" si="211"/>
        <v/>
      </c>
      <c r="DZ184" s="13" t="str">
        <f t="shared" si="212"/>
        <v/>
      </c>
      <c r="EA184" s="13" t="str">
        <f t="shared" si="213"/>
        <v/>
      </c>
      <c r="EB184" s="13" t="str">
        <f t="shared" si="214"/>
        <v/>
      </c>
      <c r="EC184" s="13" t="str">
        <f t="shared" si="215"/>
        <v/>
      </c>
      <c r="ED184" s="13" t="str">
        <f t="shared" si="216"/>
        <v/>
      </c>
      <c r="EE184" s="13" t="str">
        <f t="shared" si="217"/>
        <v/>
      </c>
      <c r="EF184" s="13" t="str">
        <f t="shared" si="218"/>
        <v/>
      </c>
      <c r="EG184" s="13" t="str">
        <f t="shared" si="219"/>
        <v/>
      </c>
      <c r="EH184" s="13" t="str">
        <f t="shared" si="220"/>
        <v/>
      </c>
      <c r="EI184" s="13" t="str">
        <f t="shared" si="221"/>
        <v/>
      </c>
      <c r="EJ184" s="13" t="str">
        <f t="shared" si="222"/>
        <v/>
      </c>
      <c r="EK184" s="13"/>
      <c r="EL184" s="82" t="str">
        <f t="shared" si="224"/>
        <v>Havskrafta</v>
      </c>
    </row>
    <row r="185" spans="1:142" x14ac:dyDescent="0.25">
      <c r="A185" s="268" t="s">
        <v>635</v>
      </c>
      <c r="B185" s="267" t="s">
        <v>494</v>
      </c>
      <c r="C185" s="301" t="s">
        <v>161</v>
      </c>
      <c r="D185" s="211">
        <v>177</v>
      </c>
      <c r="E185" s="359">
        <f t="shared" si="223"/>
        <v>0</v>
      </c>
      <c r="F185" s="359">
        <f t="shared" si="228"/>
        <v>0</v>
      </c>
      <c r="G185" s="359">
        <f t="shared" si="229"/>
        <v>0</v>
      </c>
      <c r="H185" s="359">
        <f t="shared" si="230"/>
        <v>5.0000000000000001E-3</v>
      </c>
      <c r="I185" s="359">
        <f t="shared" si="231"/>
        <v>0</v>
      </c>
      <c r="J185" s="359">
        <f t="shared" si="232"/>
        <v>0</v>
      </c>
      <c r="K185" s="359">
        <f t="shared" si="233"/>
        <v>0</v>
      </c>
      <c r="L185" s="359">
        <f t="shared" si="234"/>
        <v>0</v>
      </c>
      <c r="M185" s="359">
        <f t="shared" si="235"/>
        <v>0</v>
      </c>
      <c r="N185" s="359">
        <f t="shared" si="236"/>
        <v>5.6260000000000003</v>
      </c>
      <c r="O185" s="359">
        <f t="shared" si="237"/>
        <v>4.4999999999999998E-2</v>
      </c>
      <c r="P185" s="359">
        <f t="shared" si="238"/>
        <v>0</v>
      </c>
      <c r="Q185" s="359">
        <f t="shared" si="239"/>
        <v>0.10100000000000001</v>
      </c>
      <c r="R185" s="359">
        <f t="shared" si="240"/>
        <v>0</v>
      </c>
      <c r="S185" s="359">
        <f t="shared" si="241"/>
        <v>2.4169999999999998</v>
      </c>
      <c r="T185" s="359">
        <f t="shared" si="242"/>
        <v>0</v>
      </c>
      <c r="U185" s="359">
        <f t="shared" si="243"/>
        <v>0.26</v>
      </c>
      <c r="V185" s="359">
        <f t="shared" si="244"/>
        <v>0.10299999999999999</v>
      </c>
      <c r="W185" s="359">
        <f t="shared" si="245"/>
        <v>0.44500000000000001</v>
      </c>
      <c r="X185" s="359">
        <f t="shared" si="246"/>
        <v>0</v>
      </c>
      <c r="Y185" s="359">
        <f t="shared" si="247"/>
        <v>0</v>
      </c>
      <c r="Z185" s="359">
        <f t="shared" si="248"/>
        <v>3.2000000000000001E-2</v>
      </c>
      <c r="AA185" s="359">
        <f t="shared" si="249"/>
        <v>0</v>
      </c>
      <c r="AB185" s="359">
        <f t="shared" si="250"/>
        <v>1.0680000000000001</v>
      </c>
      <c r="AC185" s="359">
        <f t="shared" si="251"/>
        <v>18.908000000000001</v>
      </c>
      <c r="AD185" s="359">
        <f t="shared" si="252"/>
        <v>0</v>
      </c>
      <c r="AE185" s="359">
        <f t="shared" si="253"/>
        <v>0</v>
      </c>
      <c r="AF185" s="359">
        <f t="shared" si="254"/>
        <v>8.0000000000000002E-3</v>
      </c>
      <c r="AG185" s="359">
        <f t="shared" si="255"/>
        <v>0.879</v>
      </c>
      <c r="AH185" s="359">
        <f t="shared" si="256"/>
        <v>0</v>
      </c>
      <c r="AI185" s="359">
        <f t="shared" si="257"/>
        <v>0</v>
      </c>
      <c r="AJ185" s="359">
        <f t="shared" si="258"/>
        <v>0</v>
      </c>
      <c r="AK185" s="359">
        <f t="shared" si="259"/>
        <v>0</v>
      </c>
      <c r="AL185" s="359">
        <f t="shared" si="260"/>
        <v>0</v>
      </c>
      <c r="AM185" s="359">
        <f t="shared" si="261"/>
        <v>0</v>
      </c>
      <c r="AN185" s="359">
        <f t="shared" si="262"/>
        <v>0</v>
      </c>
      <c r="AO185" s="359">
        <f t="shared" si="263"/>
        <v>0</v>
      </c>
      <c r="AP185" s="359">
        <f t="shared" si="264"/>
        <v>0</v>
      </c>
      <c r="AQ185" s="359">
        <f t="shared" si="265"/>
        <v>0</v>
      </c>
      <c r="AR185" s="359">
        <f t="shared" si="266"/>
        <v>1.472</v>
      </c>
      <c r="AS185" s="359">
        <f t="shared" si="267"/>
        <v>3.9E-2</v>
      </c>
      <c r="AT185" s="359">
        <f t="shared" si="225"/>
        <v>0</v>
      </c>
      <c r="AU185" s="359">
        <f t="shared" si="226"/>
        <v>0</v>
      </c>
      <c r="AV185" s="359">
        <f t="shared" si="227"/>
        <v>0</v>
      </c>
      <c r="AW185" s="76"/>
      <c r="AX185" s="211">
        <v>177</v>
      </c>
      <c r="AY185" s="42">
        <v>0</v>
      </c>
      <c r="AZ185" s="42">
        <v>0</v>
      </c>
      <c r="BA185" s="42">
        <v>0</v>
      </c>
      <c r="BB185" s="42">
        <v>5</v>
      </c>
      <c r="BC185" s="42">
        <v>0</v>
      </c>
      <c r="BD185" s="42">
        <v>0</v>
      </c>
      <c r="BE185" s="42">
        <v>0</v>
      </c>
      <c r="BF185" s="42">
        <v>0</v>
      </c>
      <c r="BG185" s="42">
        <v>0</v>
      </c>
      <c r="BH185" s="42">
        <v>5626</v>
      </c>
      <c r="BI185" s="42">
        <v>45</v>
      </c>
      <c r="BJ185" s="42">
        <v>0</v>
      </c>
      <c r="BK185" s="42">
        <v>101</v>
      </c>
      <c r="BL185" s="42">
        <v>0</v>
      </c>
      <c r="BM185" s="42">
        <v>2417</v>
      </c>
      <c r="BN185" s="42">
        <v>0</v>
      </c>
      <c r="BO185" s="42">
        <v>260</v>
      </c>
      <c r="BP185" s="42">
        <v>103</v>
      </c>
      <c r="BQ185" s="42">
        <v>445</v>
      </c>
      <c r="BR185" s="42">
        <v>0</v>
      </c>
      <c r="BS185" s="42">
        <v>0</v>
      </c>
      <c r="BT185" s="42">
        <v>32</v>
      </c>
      <c r="BU185" s="42">
        <v>0</v>
      </c>
      <c r="BV185" s="42">
        <v>1068</v>
      </c>
      <c r="BW185" s="42">
        <v>18908</v>
      </c>
      <c r="BX185" s="42">
        <v>0</v>
      </c>
      <c r="BY185" s="42">
        <v>0</v>
      </c>
      <c r="BZ185" s="42">
        <v>8</v>
      </c>
      <c r="CA185" s="42">
        <v>879</v>
      </c>
      <c r="CB185" s="42">
        <v>0</v>
      </c>
      <c r="CC185" s="42">
        <v>0</v>
      </c>
      <c r="CD185" s="42">
        <v>0</v>
      </c>
      <c r="CE185" s="42">
        <v>0</v>
      </c>
      <c r="CF185" s="42">
        <v>0</v>
      </c>
      <c r="CG185" s="42">
        <v>0</v>
      </c>
      <c r="CH185" s="42">
        <v>0</v>
      </c>
      <c r="CI185" s="42">
        <v>0</v>
      </c>
      <c r="CJ185" s="42">
        <v>0</v>
      </c>
      <c r="CK185" s="42">
        <v>0</v>
      </c>
      <c r="CL185" s="42">
        <v>1472</v>
      </c>
      <c r="CM185" s="42">
        <v>39</v>
      </c>
      <c r="CN185" s="42">
        <v>0</v>
      </c>
      <c r="CO185" s="42">
        <v>0</v>
      </c>
      <c r="CP185" s="42">
        <v>0</v>
      </c>
      <c r="CR185" s="37">
        <v>177</v>
      </c>
      <c r="CS185" s="13" t="str">
        <f t="shared" si="179"/>
        <v/>
      </c>
      <c r="CT185" s="13" t="str">
        <f t="shared" si="180"/>
        <v/>
      </c>
      <c r="CU185" s="13" t="str">
        <f t="shared" si="181"/>
        <v/>
      </c>
      <c r="CV185" s="13" t="str">
        <f t="shared" si="182"/>
        <v>Bergtunga</v>
      </c>
      <c r="CW185" s="13" t="str">
        <f t="shared" si="183"/>
        <v/>
      </c>
      <c r="CX185" s="13" t="str">
        <f t="shared" si="184"/>
        <v/>
      </c>
      <c r="CY185" s="13" t="str">
        <f t="shared" si="185"/>
        <v/>
      </c>
      <c r="CZ185" s="13" t="str">
        <f t="shared" si="186"/>
        <v/>
      </c>
      <c r="DA185" s="13" t="str">
        <f t="shared" si="187"/>
        <v/>
      </c>
      <c r="DB185" s="13" t="str">
        <f t="shared" si="188"/>
        <v>Grasej</v>
      </c>
      <c r="DC185" s="13" t="str">
        <f t="shared" si="189"/>
        <v>Halleflundra</v>
      </c>
      <c r="DD185" s="13" t="str">
        <f t="shared" si="190"/>
        <v/>
      </c>
      <c r="DE185" s="13" t="str">
        <f t="shared" si="191"/>
        <v>Havskrafta</v>
      </c>
      <c r="DF185" s="13" t="str">
        <f t="shared" si="192"/>
        <v/>
      </c>
      <c r="DG185" s="13" t="str">
        <f t="shared" si="193"/>
        <v>Kolja</v>
      </c>
      <c r="DH185" s="13" t="str">
        <f t="shared" si="194"/>
        <v/>
      </c>
      <c r="DI185" s="13" t="str">
        <f t="shared" si="195"/>
        <v>Kummel</v>
      </c>
      <c r="DJ185" s="13" t="str">
        <f t="shared" si="196"/>
        <v>Kungsrakor</v>
      </c>
      <c r="DK185" s="13" t="str">
        <f t="shared" si="197"/>
        <v>Langa</v>
      </c>
      <c r="DL185" s="13" t="str">
        <f t="shared" si="198"/>
        <v/>
      </c>
      <c r="DM185" s="13" t="str">
        <f t="shared" si="199"/>
        <v/>
      </c>
      <c r="DN185" s="13" t="str">
        <f t="shared" si="200"/>
        <v>Lyrtorsk</v>
      </c>
      <c r="DO185" s="13" t="str">
        <f t="shared" si="201"/>
        <v/>
      </c>
      <c r="DP185" s="13" t="str">
        <f t="shared" si="202"/>
        <v>Marulk</v>
      </c>
      <c r="DQ185" s="13" t="str">
        <f t="shared" si="203"/>
        <v>Nordhavsraka</v>
      </c>
      <c r="DR185" s="13" t="str">
        <f t="shared" si="204"/>
        <v/>
      </c>
      <c r="DS185" s="13" t="str">
        <f t="shared" si="205"/>
        <v/>
      </c>
      <c r="DT185" s="13" t="str">
        <f t="shared" si="206"/>
        <v>Rodspotta</v>
      </c>
      <c r="DU185" s="13" t="str">
        <f t="shared" si="207"/>
        <v>Rodtunga</v>
      </c>
      <c r="DV185" s="13" t="str">
        <f t="shared" si="208"/>
        <v/>
      </c>
      <c r="DW185" s="13" t="str">
        <f t="shared" si="209"/>
        <v/>
      </c>
      <c r="DX185" s="13" t="str">
        <f t="shared" si="210"/>
        <v/>
      </c>
      <c r="DY185" s="13" t="str">
        <f t="shared" si="211"/>
        <v/>
      </c>
      <c r="DZ185" s="13" t="str">
        <f t="shared" si="212"/>
        <v/>
      </c>
      <c r="EA185" s="13" t="str">
        <f t="shared" si="213"/>
        <v/>
      </c>
      <c r="EB185" s="13" t="str">
        <f t="shared" si="214"/>
        <v/>
      </c>
      <c r="EC185" s="13" t="str">
        <f t="shared" si="215"/>
        <v/>
      </c>
      <c r="ED185" s="13" t="str">
        <f t="shared" si="216"/>
        <v/>
      </c>
      <c r="EE185" s="13" t="str">
        <f t="shared" si="217"/>
        <v/>
      </c>
      <c r="EF185" s="13" t="str">
        <f t="shared" si="218"/>
        <v>Torsk</v>
      </c>
      <c r="EG185" s="13" t="str">
        <f t="shared" si="219"/>
        <v>Vitling</v>
      </c>
      <c r="EH185" s="13" t="str">
        <f t="shared" si="220"/>
        <v/>
      </c>
      <c r="EI185" s="13" t="str">
        <f t="shared" si="221"/>
        <v/>
      </c>
      <c r="EJ185" s="13" t="str">
        <f t="shared" si="222"/>
        <v/>
      </c>
      <c r="EK185" s="13"/>
      <c r="EL185" s="82" t="str">
        <f t="shared" si="224"/>
        <v>BergtungaGrasejHalleflundraHavskraftaKoljaKummelKungsrakorLangaLyrtorskMarulkNordhavsrakaRodspottaRodtungaTorskVitling</v>
      </c>
    </row>
    <row r="186" spans="1:142" x14ac:dyDescent="0.25">
      <c r="A186" s="268" t="s">
        <v>635</v>
      </c>
      <c r="B186" s="267" t="s">
        <v>497</v>
      </c>
      <c r="C186" s="301" t="s">
        <v>161</v>
      </c>
      <c r="D186" s="211">
        <v>178</v>
      </c>
      <c r="E186" s="359">
        <f t="shared" si="223"/>
        <v>0</v>
      </c>
      <c r="F186" s="359">
        <f t="shared" si="228"/>
        <v>0</v>
      </c>
      <c r="G186" s="359">
        <f t="shared" si="229"/>
        <v>0</v>
      </c>
      <c r="H186" s="359">
        <f t="shared" si="230"/>
        <v>1E-3</v>
      </c>
      <c r="I186" s="359">
        <f t="shared" si="231"/>
        <v>0</v>
      </c>
      <c r="J186" s="359">
        <f t="shared" si="232"/>
        <v>0</v>
      </c>
      <c r="K186" s="359">
        <f t="shared" si="233"/>
        <v>0</v>
      </c>
      <c r="L186" s="359">
        <f t="shared" si="234"/>
        <v>0</v>
      </c>
      <c r="M186" s="359">
        <f t="shared" si="235"/>
        <v>0</v>
      </c>
      <c r="N186" s="359">
        <f t="shared" si="236"/>
        <v>11.206</v>
      </c>
      <c r="O186" s="359">
        <f t="shared" si="237"/>
        <v>0.157</v>
      </c>
      <c r="P186" s="359">
        <f t="shared" si="238"/>
        <v>0</v>
      </c>
      <c r="Q186" s="359">
        <f t="shared" si="239"/>
        <v>0.127</v>
      </c>
      <c r="R186" s="359">
        <f t="shared" si="240"/>
        <v>0</v>
      </c>
      <c r="S186" s="359">
        <f t="shared" si="241"/>
        <v>0.30399999999999999</v>
      </c>
      <c r="T186" s="359">
        <f t="shared" si="242"/>
        <v>0</v>
      </c>
      <c r="U186" s="359">
        <f t="shared" si="243"/>
        <v>0.25900000000000001</v>
      </c>
      <c r="V186" s="359">
        <f t="shared" si="244"/>
        <v>7.8E-2</v>
      </c>
      <c r="W186" s="359">
        <f t="shared" si="245"/>
        <v>0.224</v>
      </c>
      <c r="X186" s="359">
        <f t="shared" si="246"/>
        <v>0</v>
      </c>
      <c r="Y186" s="359">
        <f t="shared" si="247"/>
        <v>5.7000000000000002E-2</v>
      </c>
      <c r="Z186" s="359">
        <f t="shared" si="248"/>
        <v>0</v>
      </c>
      <c r="AA186" s="359">
        <f t="shared" si="249"/>
        <v>0</v>
      </c>
      <c r="AB186" s="359">
        <f t="shared" si="250"/>
        <v>0.52200000000000002</v>
      </c>
      <c r="AC186" s="359">
        <f t="shared" si="251"/>
        <v>30.977</v>
      </c>
      <c r="AD186" s="359">
        <f t="shared" si="252"/>
        <v>0</v>
      </c>
      <c r="AE186" s="359">
        <f t="shared" si="253"/>
        <v>2.1000000000000001E-2</v>
      </c>
      <c r="AF186" s="359">
        <f t="shared" si="254"/>
        <v>1.2999999999999999E-2</v>
      </c>
      <c r="AG186" s="359">
        <f t="shared" si="255"/>
        <v>0.94099999999999995</v>
      </c>
      <c r="AH186" s="359">
        <f t="shared" si="256"/>
        <v>0</v>
      </c>
      <c r="AI186" s="359">
        <f t="shared" si="257"/>
        <v>0</v>
      </c>
      <c r="AJ186" s="359">
        <f t="shared" si="258"/>
        <v>0</v>
      </c>
      <c r="AK186" s="359">
        <f t="shared" si="259"/>
        <v>0</v>
      </c>
      <c r="AL186" s="359">
        <f t="shared" si="260"/>
        <v>0.05</v>
      </c>
      <c r="AM186" s="359">
        <f t="shared" si="261"/>
        <v>0</v>
      </c>
      <c r="AN186" s="359">
        <f t="shared" si="262"/>
        <v>0</v>
      </c>
      <c r="AO186" s="359">
        <f t="shared" si="263"/>
        <v>0</v>
      </c>
      <c r="AP186" s="359">
        <f t="shared" si="264"/>
        <v>0</v>
      </c>
      <c r="AQ186" s="359">
        <f t="shared" si="265"/>
        <v>0</v>
      </c>
      <c r="AR186" s="359">
        <f t="shared" si="266"/>
        <v>2.1379999999999999</v>
      </c>
      <c r="AS186" s="359">
        <f t="shared" si="267"/>
        <v>3.0000000000000001E-3</v>
      </c>
      <c r="AT186" s="359">
        <f t="shared" si="225"/>
        <v>0</v>
      </c>
      <c r="AU186" s="359">
        <f t="shared" si="226"/>
        <v>0</v>
      </c>
      <c r="AV186" s="359">
        <f t="shared" si="227"/>
        <v>0</v>
      </c>
      <c r="AW186" s="76"/>
      <c r="AX186" s="211">
        <v>178</v>
      </c>
      <c r="AY186" s="42">
        <v>0</v>
      </c>
      <c r="AZ186" s="42">
        <v>0</v>
      </c>
      <c r="BA186" s="42">
        <v>0</v>
      </c>
      <c r="BB186" s="42">
        <v>1</v>
      </c>
      <c r="BC186" s="42">
        <v>0</v>
      </c>
      <c r="BD186" s="42">
        <v>0</v>
      </c>
      <c r="BE186" s="42">
        <v>0</v>
      </c>
      <c r="BF186" s="42">
        <v>0</v>
      </c>
      <c r="BG186" s="42">
        <v>0</v>
      </c>
      <c r="BH186" s="42">
        <v>11206</v>
      </c>
      <c r="BI186" s="42">
        <v>157</v>
      </c>
      <c r="BJ186" s="42">
        <v>0</v>
      </c>
      <c r="BK186" s="42">
        <v>127</v>
      </c>
      <c r="BL186" s="42">
        <v>0</v>
      </c>
      <c r="BM186" s="42">
        <v>304</v>
      </c>
      <c r="BN186" s="42">
        <v>0</v>
      </c>
      <c r="BO186" s="42">
        <v>259</v>
      </c>
      <c r="BP186" s="42">
        <v>78</v>
      </c>
      <c r="BQ186" s="42">
        <v>224</v>
      </c>
      <c r="BR186" s="42">
        <v>0</v>
      </c>
      <c r="BS186" s="42">
        <v>57</v>
      </c>
      <c r="BT186" s="42">
        <v>0</v>
      </c>
      <c r="BU186" s="42">
        <v>0</v>
      </c>
      <c r="BV186" s="42">
        <v>522</v>
      </c>
      <c r="BW186" s="42">
        <v>30977</v>
      </c>
      <c r="BX186" s="42">
        <v>0</v>
      </c>
      <c r="BY186" s="42">
        <v>21</v>
      </c>
      <c r="BZ186" s="42">
        <v>13</v>
      </c>
      <c r="CA186" s="42">
        <v>941</v>
      </c>
      <c r="CB186" s="42">
        <v>0</v>
      </c>
      <c r="CC186" s="42">
        <v>0</v>
      </c>
      <c r="CD186" s="42">
        <v>0</v>
      </c>
      <c r="CE186" s="42">
        <v>0</v>
      </c>
      <c r="CF186" s="42">
        <v>50</v>
      </c>
      <c r="CG186" s="42">
        <v>0</v>
      </c>
      <c r="CH186" s="42">
        <v>0</v>
      </c>
      <c r="CI186" s="42">
        <v>0</v>
      </c>
      <c r="CJ186" s="42">
        <v>0</v>
      </c>
      <c r="CK186" s="42">
        <v>0</v>
      </c>
      <c r="CL186" s="42">
        <v>2138</v>
      </c>
      <c r="CM186" s="42">
        <v>3</v>
      </c>
      <c r="CN186" s="42">
        <v>0</v>
      </c>
      <c r="CO186" s="42">
        <v>0</v>
      </c>
      <c r="CP186" s="42">
        <v>0</v>
      </c>
      <c r="CR186" s="37">
        <v>178</v>
      </c>
      <c r="CS186" s="13" t="str">
        <f t="shared" si="179"/>
        <v/>
      </c>
      <c r="CT186" s="13" t="str">
        <f t="shared" si="180"/>
        <v/>
      </c>
      <c r="CU186" s="13" t="str">
        <f t="shared" si="181"/>
        <v/>
      </c>
      <c r="CV186" s="13" t="str">
        <f t="shared" si="182"/>
        <v>Bergtunga</v>
      </c>
      <c r="CW186" s="13" t="str">
        <f t="shared" si="183"/>
        <v/>
      </c>
      <c r="CX186" s="13" t="str">
        <f t="shared" si="184"/>
        <v/>
      </c>
      <c r="CY186" s="13" t="str">
        <f t="shared" si="185"/>
        <v/>
      </c>
      <c r="CZ186" s="13" t="str">
        <f t="shared" si="186"/>
        <v/>
      </c>
      <c r="DA186" s="13" t="str">
        <f t="shared" si="187"/>
        <v/>
      </c>
      <c r="DB186" s="13" t="str">
        <f t="shared" si="188"/>
        <v>Grasej</v>
      </c>
      <c r="DC186" s="13" t="str">
        <f t="shared" si="189"/>
        <v>Halleflundra</v>
      </c>
      <c r="DD186" s="13" t="str">
        <f t="shared" si="190"/>
        <v/>
      </c>
      <c r="DE186" s="13" t="str">
        <f t="shared" si="191"/>
        <v>Havskrafta</v>
      </c>
      <c r="DF186" s="13" t="str">
        <f t="shared" si="192"/>
        <v/>
      </c>
      <c r="DG186" s="13" t="str">
        <f t="shared" si="193"/>
        <v>Kolja</v>
      </c>
      <c r="DH186" s="13" t="str">
        <f t="shared" si="194"/>
        <v/>
      </c>
      <c r="DI186" s="13" t="str">
        <f t="shared" si="195"/>
        <v>Kummel</v>
      </c>
      <c r="DJ186" s="13" t="str">
        <f t="shared" si="196"/>
        <v>Kungsrakor</v>
      </c>
      <c r="DK186" s="13" t="str">
        <f t="shared" si="197"/>
        <v>Langa</v>
      </c>
      <c r="DL186" s="13" t="str">
        <f t="shared" si="198"/>
        <v/>
      </c>
      <c r="DM186" s="13" t="str">
        <f t="shared" si="199"/>
        <v>Lubb</v>
      </c>
      <c r="DN186" s="13" t="str">
        <f t="shared" si="200"/>
        <v/>
      </c>
      <c r="DO186" s="13" t="str">
        <f t="shared" si="201"/>
        <v/>
      </c>
      <c r="DP186" s="13" t="str">
        <f t="shared" si="202"/>
        <v>Marulk</v>
      </c>
      <c r="DQ186" s="13" t="str">
        <f t="shared" si="203"/>
        <v>Nordhavsraka</v>
      </c>
      <c r="DR186" s="13" t="str">
        <f t="shared" si="204"/>
        <v/>
      </c>
      <c r="DS186" s="13" t="str">
        <f t="shared" si="205"/>
        <v>Rocka</v>
      </c>
      <c r="DT186" s="13" t="str">
        <f t="shared" si="206"/>
        <v>Rodspotta</v>
      </c>
      <c r="DU186" s="13" t="str">
        <f t="shared" si="207"/>
        <v>Rodtunga</v>
      </c>
      <c r="DV186" s="13" t="str">
        <f t="shared" si="208"/>
        <v/>
      </c>
      <c r="DW186" s="13" t="str">
        <f t="shared" si="209"/>
        <v/>
      </c>
      <c r="DX186" s="13" t="str">
        <f t="shared" si="210"/>
        <v/>
      </c>
      <c r="DY186" s="13" t="str">
        <f t="shared" si="211"/>
        <v/>
      </c>
      <c r="DZ186" s="13" t="str">
        <f t="shared" si="212"/>
        <v>Sjurygg</v>
      </c>
      <c r="EA186" s="13" t="str">
        <f t="shared" si="213"/>
        <v/>
      </c>
      <c r="EB186" s="13" t="str">
        <f t="shared" si="214"/>
        <v/>
      </c>
      <c r="EC186" s="13" t="str">
        <f t="shared" si="215"/>
        <v/>
      </c>
      <c r="ED186" s="13" t="str">
        <f t="shared" si="216"/>
        <v/>
      </c>
      <c r="EE186" s="13" t="str">
        <f t="shared" si="217"/>
        <v/>
      </c>
      <c r="EF186" s="13" t="str">
        <f t="shared" si="218"/>
        <v>Torsk</v>
      </c>
      <c r="EG186" s="13" t="str">
        <f t="shared" si="219"/>
        <v>Vitling</v>
      </c>
      <c r="EH186" s="13" t="str">
        <f t="shared" si="220"/>
        <v/>
      </c>
      <c r="EI186" s="13" t="str">
        <f t="shared" si="221"/>
        <v/>
      </c>
      <c r="EJ186" s="13" t="str">
        <f t="shared" si="222"/>
        <v/>
      </c>
      <c r="EK186" s="13"/>
      <c r="EL186" s="82" t="str">
        <f t="shared" si="224"/>
        <v>BergtungaGrasejHalleflundraHavskraftaKoljaKummelKungsrakorLangaLubbMarulkNordhavsrakaRockaRodspottaRodtungaSjuryggTorskVitling</v>
      </c>
    </row>
    <row r="187" spans="1:142" x14ac:dyDescent="0.25">
      <c r="A187" s="268" t="s">
        <v>635</v>
      </c>
      <c r="B187" s="267" t="s">
        <v>525</v>
      </c>
      <c r="C187" s="301" t="s">
        <v>161</v>
      </c>
      <c r="D187" s="211">
        <v>179</v>
      </c>
      <c r="E187" s="359">
        <f t="shared" si="223"/>
        <v>0</v>
      </c>
      <c r="F187" s="359">
        <f t="shared" si="228"/>
        <v>0</v>
      </c>
      <c r="G187" s="359">
        <f t="shared" si="229"/>
        <v>0</v>
      </c>
      <c r="H187" s="359">
        <f t="shared" si="230"/>
        <v>0.60599999999999998</v>
      </c>
      <c r="I187" s="359">
        <f t="shared" si="231"/>
        <v>0</v>
      </c>
      <c r="J187" s="359">
        <f t="shared" si="232"/>
        <v>0</v>
      </c>
      <c r="K187" s="359">
        <f t="shared" si="233"/>
        <v>0</v>
      </c>
      <c r="L187" s="359">
        <f t="shared" si="234"/>
        <v>0</v>
      </c>
      <c r="M187" s="359">
        <f t="shared" si="235"/>
        <v>0</v>
      </c>
      <c r="N187" s="359">
        <f t="shared" si="236"/>
        <v>2.1280000000000001</v>
      </c>
      <c r="O187" s="359">
        <f t="shared" si="237"/>
        <v>4.0000000000000001E-3</v>
      </c>
      <c r="P187" s="359">
        <f t="shared" si="238"/>
        <v>4.3999999999999997E-2</v>
      </c>
      <c r="Q187" s="359">
        <f t="shared" si="239"/>
        <v>6.0000000000000001E-3</v>
      </c>
      <c r="R187" s="359">
        <f t="shared" si="240"/>
        <v>0</v>
      </c>
      <c r="S187" s="359">
        <f t="shared" si="241"/>
        <v>7.4109999999999996</v>
      </c>
      <c r="T187" s="359">
        <f t="shared" si="242"/>
        <v>0</v>
      </c>
      <c r="U187" s="359">
        <f t="shared" si="243"/>
        <v>2.4009999999999998</v>
      </c>
      <c r="V187" s="359">
        <f t="shared" si="244"/>
        <v>0</v>
      </c>
      <c r="W187" s="359">
        <f t="shared" si="245"/>
        <v>3.0000000000000001E-3</v>
      </c>
      <c r="X187" s="359">
        <f t="shared" si="246"/>
        <v>0</v>
      </c>
      <c r="Y187" s="359">
        <f t="shared" si="247"/>
        <v>1E-3</v>
      </c>
      <c r="Z187" s="359">
        <f t="shared" si="248"/>
        <v>0.374</v>
      </c>
      <c r="AA187" s="359">
        <f t="shared" si="249"/>
        <v>0</v>
      </c>
      <c r="AB187" s="359">
        <f t="shared" si="250"/>
        <v>3.2000000000000001E-2</v>
      </c>
      <c r="AC187" s="359">
        <f t="shared" si="251"/>
        <v>0</v>
      </c>
      <c r="AD187" s="359">
        <f t="shared" si="252"/>
        <v>1.2E-2</v>
      </c>
      <c r="AE187" s="359">
        <f t="shared" si="253"/>
        <v>0</v>
      </c>
      <c r="AF187" s="359">
        <f t="shared" si="254"/>
        <v>39.768999999999998</v>
      </c>
      <c r="AG187" s="359">
        <f t="shared" si="255"/>
        <v>7.65</v>
      </c>
      <c r="AH187" s="359">
        <f t="shared" si="256"/>
        <v>0</v>
      </c>
      <c r="AI187" s="359">
        <f t="shared" si="257"/>
        <v>0</v>
      </c>
      <c r="AJ187" s="359">
        <f t="shared" si="258"/>
        <v>0</v>
      </c>
      <c r="AK187" s="359">
        <f t="shared" si="259"/>
        <v>0</v>
      </c>
      <c r="AL187" s="359">
        <f t="shared" si="260"/>
        <v>0</v>
      </c>
      <c r="AM187" s="359">
        <f t="shared" si="261"/>
        <v>0</v>
      </c>
      <c r="AN187" s="359">
        <f t="shared" si="262"/>
        <v>0</v>
      </c>
      <c r="AO187" s="359">
        <f t="shared" si="263"/>
        <v>0</v>
      </c>
      <c r="AP187" s="359">
        <f t="shared" si="264"/>
        <v>0</v>
      </c>
      <c r="AQ187" s="359">
        <f t="shared" si="265"/>
        <v>0</v>
      </c>
      <c r="AR187" s="359">
        <f t="shared" si="266"/>
        <v>6.2949999999999999</v>
      </c>
      <c r="AS187" s="359">
        <f t="shared" si="267"/>
        <v>7.8E-2</v>
      </c>
      <c r="AT187" s="359">
        <f t="shared" si="225"/>
        <v>0</v>
      </c>
      <c r="AU187" s="359">
        <f t="shared" si="226"/>
        <v>0</v>
      </c>
      <c r="AV187" s="359">
        <f t="shared" si="227"/>
        <v>0</v>
      </c>
      <c r="AW187" s="76"/>
      <c r="AX187" s="211">
        <v>179</v>
      </c>
      <c r="AY187" s="42">
        <v>0</v>
      </c>
      <c r="AZ187" s="42">
        <v>0</v>
      </c>
      <c r="BA187" s="42">
        <v>0</v>
      </c>
      <c r="BB187" s="42">
        <v>606</v>
      </c>
      <c r="BC187" s="42">
        <v>0</v>
      </c>
      <c r="BD187" s="42">
        <v>0</v>
      </c>
      <c r="BE187" s="42">
        <v>0</v>
      </c>
      <c r="BF187" s="42">
        <v>0</v>
      </c>
      <c r="BG187" s="42">
        <v>0</v>
      </c>
      <c r="BH187" s="42">
        <v>2128</v>
      </c>
      <c r="BI187" s="42">
        <v>4</v>
      </c>
      <c r="BJ187" s="42">
        <v>44</v>
      </c>
      <c r="BK187" s="42">
        <v>6</v>
      </c>
      <c r="BL187" s="42">
        <v>0</v>
      </c>
      <c r="BM187" s="42">
        <v>7411</v>
      </c>
      <c r="BN187" s="42">
        <v>0</v>
      </c>
      <c r="BO187" s="42">
        <v>2401</v>
      </c>
      <c r="BP187" s="42">
        <v>0</v>
      </c>
      <c r="BQ187" s="42">
        <v>3</v>
      </c>
      <c r="BR187" s="42">
        <v>0</v>
      </c>
      <c r="BS187" s="42">
        <v>1</v>
      </c>
      <c r="BT187" s="42">
        <v>374</v>
      </c>
      <c r="BU187" s="42">
        <v>0</v>
      </c>
      <c r="BV187" s="42">
        <v>32</v>
      </c>
      <c r="BW187" s="42">
        <v>0</v>
      </c>
      <c r="BX187" s="42">
        <v>12</v>
      </c>
      <c r="BY187" s="42">
        <v>0</v>
      </c>
      <c r="BZ187" s="42">
        <v>39769</v>
      </c>
      <c r="CA187" s="42">
        <v>7650</v>
      </c>
      <c r="CB187" s="42">
        <v>0</v>
      </c>
      <c r="CC187" s="42">
        <v>0</v>
      </c>
      <c r="CD187" s="42">
        <v>0</v>
      </c>
      <c r="CE187" s="42">
        <v>0</v>
      </c>
      <c r="CF187" s="42">
        <v>0</v>
      </c>
      <c r="CG187" s="42">
        <v>0</v>
      </c>
      <c r="CH187" s="42">
        <v>0</v>
      </c>
      <c r="CI187" s="42">
        <v>0</v>
      </c>
      <c r="CJ187" s="42">
        <v>0</v>
      </c>
      <c r="CK187" s="42">
        <v>0</v>
      </c>
      <c r="CL187" s="42">
        <v>6295</v>
      </c>
      <c r="CM187" s="42">
        <v>78</v>
      </c>
      <c r="CN187" s="42">
        <v>0</v>
      </c>
      <c r="CO187" s="42">
        <v>0</v>
      </c>
      <c r="CP187" s="42">
        <v>0</v>
      </c>
      <c r="CR187" s="37">
        <v>179</v>
      </c>
      <c r="CS187" s="13" t="str">
        <f t="shared" si="179"/>
        <v/>
      </c>
      <c r="CT187" s="13" t="str">
        <f t="shared" si="180"/>
        <v/>
      </c>
      <c r="CU187" s="13" t="str">
        <f t="shared" si="181"/>
        <v/>
      </c>
      <c r="CV187" s="13" t="str">
        <f t="shared" si="182"/>
        <v>Bergtunga</v>
      </c>
      <c r="CW187" s="13" t="str">
        <f t="shared" si="183"/>
        <v/>
      </c>
      <c r="CX187" s="13" t="str">
        <f t="shared" si="184"/>
        <v/>
      </c>
      <c r="CY187" s="13" t="str">
        <f t="shared" si="185"/>
        <v/>
      </c>
      <c r="CZ187" s="13" t="str">
        <f t="shared" si="186"/>
        <v/>
      </c>
      <c r="DA187" s="13" t="str">
        <f t="shared" si="187"/>
        <v/>
      </c>
      <c r="DB187" s="13" t="str">
        <f t="shared" si="188"/>
        <v>Grasej</v>
      </c>
      <c r="DC187" s="13" t="str">
        <f t="shared" si="189"/>
        <v>Halleflundra</v>
      </c>
      <c r="DD187" s="13" t="str">
        <f t="shared" si="190"/>
        <v>Havskatter</v>
      </c>
      <c r="DE187" s="13" t="str">
        <f t="shared" si="191"/>
        <v>Havskrafta</v>
      </c>
      <c r="DF187" s="13" t="str">
        <f t="shared" si="192"/>
        <v/>
      </c>
      <c r="DG187" s="13" t="str">
        <f t="shared" si="193"/>
        <v>Kolja</v>
      </c>
      <c r="DH187" s="13" t="str">
        <f t="shared" si="194"/>
        <v/>
      </c>
      <c r="DI187" s="13" t="str">
        <f t="shared" si="195"/>
        <v>Kummel</v>
      </c>
      <c r="DJ187" s="13" t="str">
        <f t="shared" si="196"/>
        <v/>
      </c>
      <c r="DK187" s="13" t="str">
        <f t="shared" si="197"/>
        <v>Langa</v>
      </c>
      <c r="DL187" s="13" t="str">
        <f t="shared" si="198"/>
        <v/>
      </c>
      <c r="DM187" s="13" t="str">
        <f t="shared" si="199"/>
        <v>Lubb</v>
      </c>
      <c r="DN187" s="13" t="str">
        <f t="shared" si="200"/>
        <v>Lyrtorsk</v>
      </c>
      <c r="DO187" s="13" t="str">
        <f t="shared" si="201"/>
        <v/>
      </c>
      <c r="DP187" s="13" t="str">
        <f t="shared" si="202"/>
        <v>Marulk</v>
      </c>
      <c r="DQ187" s="13" t="str">
        <f t="shared" si="203"/>
        <v/>
      </c>
      <c r="DR187" s="13" t="str">
        <f t="shared" si="204"/>
        <v>Piggvar</v>
      </c>
      <c r="DS187" s="13" t="str">
        <f t="shared" si="205"/>
        <v/>
      </c>
      <c r="DT187" s="13" t="str">
        <f t="shared" si="206"/>
        <v>Rodspotta</v>
      </c>
      <c r="DU187" s="13" t="str">
        <f t="shared" si="207"/>
        <v>Rodtunga</v>
      </c>
      <c r="DV187" s="13" t="str">
        <f t="shared" si="208"/>
        <v/>
      </c>
      <c r="DW187" s="13" t="str">
        <f t="shared" si="209"/>
        <v/>
      </c>
      <c r="DX187" s="13" t="str">
        <f t="shared" si="210"/>
        <v/>
      </c>
      <c r="DY187" s="13" t="str">
        <f t="shared" si="211"/>
        <v/>
      </c>
      <c r="DZ187" s="13" t="str">
        <f t="shared" si="212"/>
        <v/>
      </c>
      <c r="EA187" s="13" t="str">
        <f t="shared" si="213"/>
        <v/>
      </c>
      <c r="EB187" s="13" t="str">
        <f t="shared" si="214"/>
        <v/>
      </c>
      <c r="EC187" s="13" t="str">
        <f t="shared" si="215"/>
        <v/>
      </c>
      <c r="ED187" s="13" t="str">
        <f t="shared" si="216"/>
        <v/>
      </c>
      <c r="EE187" s="13" t="str">
        <f t="shared" si="217"/>
        <v/>
      </c>
      <c r="EF187" s="13" t="str">
        <f t="shared" si="218"/>
        <v>Torsk</v>
      </c>
      <c r="EG187" s="13" t="str">
        <f t="shared" si="219"/>
        <v>Vitling</v>
      </c>
      <c r="EH187" s="13" t="str">
        <f t="shared" si="220"/>
        <v/>
      </c>
      <c r="EI187" s="13" t="str">
        <f t="shared" si="221"/>
        <v/>
      </c>
      <c r="EJ187" s="13" t="str">
        <f t="shared" si="222"/>
        <v/>
      </c>
      <c r="EK187" s="13"/>
      <c r="EL187" s="82" t="str">
        <f t="shared" si="224"/>
        <v>BergtungaGrasejHalleflundraHavskatterHavskraftaKoljaKummelLangaLubbLyrtorskMarulkPiggvarRodspottaRodtungaTorskVitling</v>
      </c>
    </row>
    <row r="188" spans="1:142" x14ac:dyDescent="0.25">
      <c r="A188" s="268" t="s">
        <v>535</v>
      </c>
      <c r="B188" s="267" t="s">
        <v>494</v>
      </c>
      <c r="C188" s="301" t="s">
        <v>163</v>
      </c>
      <c r="D188" s="211">
        <v>180</v>
      </c>
      <c r="E188" s="359">
        <f t="shared" si="223"/>
        <v>0</v>
      </c>
      <c r="F188" s="359">
        <f t="shared" si="228"/>
        <v>0</v>
      </c>
      <c r="G188" s="359">
        <f t="shared" si="229"/>
        <v>0</v>
      </c>
      <c r="H188" s="359">
        <f t="shared" si="230"/>
        <v>4.0000000000000001E-3</v>
      </c>
      <c r="I188" s="359">
        <f t="shared" si="231"/>
        <v>0</v>
      </c>
      <c r="J188" s="359">
        <f t="shared" si="232"/>
        <v>0</v>
      </c>
      <c r="K188" s="359">
        <f t="shared" si="233"/>
        <v>0</v>
      </c>
      <c r="L188" s="359">
        <f t="shared" si="234"/>
        <v>0</v>
      </c>
      <c r="M188" s="359">
        <f t="shared" si="235"/>
        <v>0</v>
      </c>
      <c r="N188" s="359">
        <f t="shared" si="236"/>
        <v>13.881</v>
      </c>
      <c r="O188" s="359">
        <f t="shared" si="237"/>
        <v>3.2000000000000001E-2</v>
      </c>
      <c r="P188" s="359">
        <f t="shared" si="238"/>
        <v>0</v>
      </c>
      <c r="Q188" s="359">
        <f t="shared" si="239"/>
        <v>0.107</v>
      </c>
      <c r="R188" s="359">
        <f t="shared" si="240"/>
        <v>0</v>
      </c>
      <c r="S188" s="359">
        <f t="shared" si="241"/>
        <v>2.1739999999999999</v>
      </c>
      <c r="T188" s="359">
        <f t="shared" si="242"/>
        <v>0</v>
      </c>
      <c r="U188" s="359">
        <f t="shared" si="243"/>
        <v>0.48399999999999999</v>
      </c>
      <c r="V188" s="359">
        <f t="shared" si="244"/>
        <v>0</v>
      </c>
      <c r="W188" s="359">
        <f t="shared" si="245"/>
        <v>0.73599999999999999</v>
      </c>
      <c r="X188" s="359">
        <f t="shared" si="246"/>
        <v>0</v>
      </c>
      <c r="Y188" s="359">
        <f t="shared" si="247"/>
        <v>8.2000000000000003E-2</v>
      </c>
      <c r="Z188" s="359">
        <f t="shared" si="248"/>
        <v>0.16600000000000001</v>
      </c>
      <c r="AA188" s="359">
        <f t="shared" si="249"/>
        <v>0</v>
      </c>
      <c r="AB188" s="359">
        <f t="shared" si="250"/>
        <v>1.23</v>
      </c>
      <c r="AC188" s="359">
        <f t="shared" si="251"/>
        <v>23.48</v>
      </c>
      <c r="AD188" s="359">
        <f t="shared" si="252"/>
        <v>0</v>
      </c>
      <c r="AE188" s="359">
        <f t="shared" si="253"/>
        <v>4.5999999999999999E-2</v>
      </c>
      <c r="AF188" s="359">
        <f t="shared" si="254"/>
        <v>5.0000000000000001E-3</v>
      </c>
      <c r="AG188" s="359">
        <f t="shared" si="255"/>
        <v>0.29099999999999998</v>
      </c>
      <c r="AH188" s="359">
        <f t="shared" si="256"/>
        <v>0</v>
      </c>
      <c r="AI188" s="359">
        <f t="shared" si="257"/>
        <v>0</v>
      </c>
      <c r="AJ188" s="359">
        <f t="shared" si="258"/>
        <v>0</v>
      </c>
      <c r="AK188" s="359">
        <f t="shared" si="259"/>
        <v>0</v>
      </c>
      <c r="AL188" s="359">
        <f t="shared" si="260"/>
        <v>9.7000000000000003E-2</v>
      </c>
      <c r="AM188" s="359">
        <f t="shared" si="261"/>
        <v>0</v>
      </c>
      <c r="AN188" s="359">
        <f t="shared" si="262"/>
        <v>0</v>
      </c>
      <c r="AO188" s="359">
        <f t="shared" si="263"/>
        <v>0</v>
      </c>
      <c r="AP188" s="359">
        <f t="shared" si="264"/>
        <v>0</v>
      </c>
      <c r="AQ188" s="359">
        <f t="shared" si="265"/>
        <v>0</v>
      </c>
      <c r="AR188" s="359">
        <f t="shared" si="266"/>
        <v>2.234</v>
      </c>
      <c r="AS188" s="359">
        <f t="shared" si="267"/>
        <v>0.85099999999999998</v>
      </c>
      <c r="AT188" s="359">
        <f t="shared" si="225"/>
        <v>0.85</v>
      </c>
      <c r="AU188" s="359">
        <f t="shared" si="226"/>
        <v>0</v>
      </c>
      <c r="AV188" s="359">
        <f t="shared" si="227"/>
        <v>0</v>
      </c>
      <c r="AW188" s="76"/>
      <c r="AX188" s="211">
        <v>180</v>
      </c>
      <c r="AY188" s="42">
        <v>0</v>
      </c>
      <c r="AZ188" s="42">
        <v>0</v>
      </c>
      <c r="BA188" s="42">
        <v>0</v>
      </c>
      <c r="BB188" s="42">
        <v>4</v>
      </c>
      <c r="BC188" s="42">
        <v>0</v>
      </c>
      <c r="BD188" s="42">
        <v>0</v>
      </c>
      <c r="BE188" s="42">
        <v>0</v>
      </c>
      <c r="BF188" s="42">
        <v>0</v>
      </c>
      <c r="BG188" s="42">
        <v>0</v>
      </c>
      <c r="BH188" s="42">
        <v>13881</v>
      </c>
      <c r="BI188" s="42">
        <v>32</v>
      </c>
      <c r="BJ188" s="42">
        <v>0</v>
      </c>
      <c r="BK188" s="42">
        <v>107</v>
      </c>
      <c r="BL188" s="42">
        <v>0</v>
      </c>
      <c r="BM188" s="42">
        <v>2174</v>
      </c>
      <c r="BN188" s="42">
        <v>0</v>
      </c>
      <c r="BO188" s="42">
        <v>484</v>
      </c>
      <c r="BP188" s="42">
        <v>0</v>
      </c>
      <c r="BQ188" s="42">
        <v>736</v>
      </c>
      <c r="BR188" s="42">
        <v>0</v>
      </c>
      <c r="BS188" s="42">
        <v>82</v>
      </c>
      <c r="BT188" s="42">
        <v>166</v>
      </c>
      <c r="BU188" s="42">
        <v>0</v>
      </c>
      <c r="BV188" s="42">
        <v>1230</v>
      </c>
      <c r="BW188" s="42">
        <v>23480</v>
      </c>
      <c r="BX188" s="42">
        <v>0</v>
      </c>
      <c r="BY188" s="42">
        <v>46</v>
      </c>
      <c r="BZ188" s="42">
        <v>5</v>
      </c>
      <c r="CA188" s="42">
        <v>291</v>
      </c>
      <c r="CB188" s="42">
        <v>0</v>
      </c>
      <c r="CC188" s="42">
        <v>0</v>
      </c>
      <c r="CD188" s="42">
        <v>0</v>
      </c>
      <c r="CE188" s="42">
        <v>0</v>
      </c>
      <c r="CF188" s="42">
        <v>97</v>
      </c>
      <c r="CG188" s="42">
        <v>0</v>
      </c>
      <c r="CH188" s="42">
        <v>0</v>
      </c>
      <c r="CI188" s="42">
        <v>0</v>
      </c>
      <c r="CJ188" s="42">
        <v>0</v>
      </c>
      <c r="CK188" s="42">
        <v>0</v>
      </c>
      <c r="CL188" s="42">
        <v>2234</v>
      </c>
      <c r="CM188" s="42">
        <v>851</v>
      </c>
      <c r="CN188" s="42">
        <v>850</v>
      </c>
      <c r="CO188" s="42">
        <v>0</v>
      </c>
      <c r="CP188" s="42">
        <v>0</v>
      </c>
      <c r="CR188" s="37">
        <v>180</v>
      </c>
      <c r="CS188" s="13" t="str">
        <f t="shared" si="179"/>
        <v/>
      </c>
      <c r="CT188" s="13" t="str">
        <f t="shared" si="180"/>
        <v/>
      </c>
      <c r="CU188" s="13" t="str">
        <f t="shared" si="181"/>
        <v/>
      </c>
      <c r="CV188" s="13" t="str">
        <f t="shared" si="182"/>
        <v>Bergtunga</v>
      </c>
      <c r="CW188" s="13" t="str">
        <f t="shared" si="183"/>
        <v/>
      </c>
      <c r="CX188" s="13" t="str">
        <f t="shared" si="184"/>
        <v/>
      </c>
      <c r="CY188" s="13" t="str">
        <f t="shared" si="185"/>
        <v/>
      </c>
      <c r="CZ188" s="13" t="str">
        <f t="shared" si="186"/>
        <v/>
      </c>
      <c r="DA188" s="13" t="str">
        <f t="shared" si="187"/>
        <v/>
      </c>
      <c r="DB188" s="13" t="str">
        <f t="shared" si="188"/>
        <v>Grasej</v>
      </c>
      <c r="DC188" s="13" t="str">
        <f t="shared" si="189"/>
        <v>Halleflundra</v>
      </c>
      <c r="DD188" s="13" t="str">
        <f t="shared" si="190"/>
        <v/>
      </c>
      <c r="DE188" s="13" t="str">
        <f t="shared" si="191"/>
        <v>Havskrafta</v>
      </c>
      <c r="DF188" s="13" t="str">
        <f t="shared" si="192"/>
        <v/>
      </c>
      <c r="DG188" s="13" t="str">
        <f t="shared" si="193"/>
        <v>Kolja</v>
      </c>
      <c r="DH188" s="13" t="str">
        <f t="shared" si="194"/>
        <v/>
      </c>
      <c r="DI188" s="13" t="str">
        <f t="shared" si="195"/>
        <v>Kummel</v>
      </c>
      <c r="DJ188" s="13" t="str">
        <f t="shared" si="196"/>
        <v/>
      </c>
      <c r="DK188" s="13" t="str">
        <f t="shared" si="197"/>
        <v>Langa</v>
      </c>
      <c r="DL188" s="13" t="str">
        <f t="shared" si="198"/>
        <v/>
      </c>
      <c r="DM188" s="13" t="str">
        <f t="shared" si="199"/>
        <v>Lubb</v>
      </c>
      <c r="DN188" s="13" t="str">
        <f t="shared" si="200"/>
        <v>Lyrtorsk</v>
      </c>
      <c r="DO188" s="13" t="str">
        <f t="shared" si="201"/>
        <v/>
      </c>
      <c r="DP188" s="13" t="str">
        <f t="shared" si="202"/>
        <v>Marulk</v>
      </c>
      <c r="DQ188" s="13" t="str">
        <f t="shared" si="203"/>
        <v>Nordhavsraka</v>
      </c>
      <c r="DR188" s="13" t="str">
        <f t="shared" si="204"/>
        <v/>
      </c>
      <c r="DS188" s="13" t="str">
        <f t="shared" si="205"/>
        <v>Rocka</v>
      </c>
      <c r="DT188" s="13" t="str">
        <f t="shared" si="206"/>
        <v>Rodspotta</v>
      </c>
      <c r="DU188" s="13" t="str">
        <f t="shared" si="207"/>
        <v>Rodtunga</v>
      </c>
      <c r="DV188" s="13" t="str">
        <f t="shared" si="208"/>
        <v/>
      </c>
      <c r="DW188" s="13" t="str">
        <f t="shared" si="209"/>
        <v/>
      </c>
      <c r="DX188" s="13" t="str">
        <f t="shared" si="210"/>
        <v/>
      </c>
      <c r="DY188" s="13" t="str">
        <f t="shared" si="211"/>
        <v/>
      </c>
      <c r="DZ188" s="13" t="str">
        <f t="shared" si="212"/>
        <v>Sjurygg</v>
      </c>
      <c r="EA188" s="13" t="str">
        <f t="shared" si="213"/>
        <v/>
      </c>
      <c r="EB188" s="13" t="str">
        <f t="shared" si="214"/>
        <v/>
      </c>
      <c r="EC188" s="13" t="str">
        <f t="shared" si="215"/>
        <v/>
      </c>
      <c r="ED188" s="13" t="str">
        <f t="shared" si="216"/>
        <v/>
      </c>
      <c r="EE188" s="13" t="str">
        <f t="shared" si="217"/>
        <v/>
      </c>
      <c r="EF188" s="13" t="str">
        <f t="shared" si="218"/>
        <v>Torsk</v>
      </c>
      <c r="EG188" s="13" t="str">
        <f t="shared" si="219"/>
        <v>Vitling</v>
      </c>
      <c r="EH188" s="13" t="str">
        <f t="shared" si="220"/>
        <v>Vitlinglyra</v>
      </c>
      <c r="EI188" s="13" t="str">
        <f t="shared" si="221"/>
        <v/>
      </c>
      <c r="EJ188" s="13" t="str">
        <f t="shared" si="222"/>
        <v/>
      </c>
      <c r="EK188" s="13"/>
      <c r="EL188" s="82" t="str">
        <f t="shared" si="224"/>
        <v>BergtungaGrasejHalleflundraHavskraftaKoljaKummelLangaLubbLyrtorskMarulkNordhavsrakaRockaRodspottaRodtungaSjuryggTorskVitlingVitlinglyra</v>
      </c>
    </row>
    <row r="189" spans="1:142" x14ac:dyDescent="0.25">
      <c r="A189" s="268" t="s">
        <v>535</v>
      </c>
      <c r="B189" s="267" t="s">
        <v>491</v>
      </c>
      <c r="C189" s="301" t="s">
        <v>161</v>
      </c>
      <c r="D189" s="211">
        <v>181</v>
      </c>
      <c r="E189" s="359">
        <f t="shared" si="223"/>
        <v>0</v>
      </c>
      <c r="F189" s="359">
        <f t="shared" si="228"/>
        <v>0</v>
      </c>
      <c r="G189" s="359">
        <f t="shared" si="229"/>
        <v>0</v>
      </c>
      <c r="H189" s="359">
        <f t="shared" si="230"/>
        <v>0.38500000000000001</v>
      </c>
      <c r="I189" s="359">
        <f t="shared" si="231"/>
        <v>0</v>
      </c>
      <c r="J189" s="359">
        <f t="shared" si="232"/>
        <v>0</v>
      </c>
      <c r="K189" s="359">
        <f t="shared" si="233"/>
        <v>0</v>
      </c>
      <c r="L189" s="359">
        <f t="shared" si="234"/>
        <v>0</v>
      </c>
      <c r="M189" s="359">
        <f t="shared" si="235"/>
        <v>0</v>
      </c>
      <c r="N189" s="359">
        <f t="shared" si="236"/>
        <v>13.635999999999999</v>
      </c>
      <c r="O189" s="359">
        <f t="shared" si="237"/>
        <v>0.73499999999999999</v>
      </c>
      <c r="P189" s="359">
        <f t="shared" si="238"/>
        <v>0.04</v>
      </c>
      <c r="Q189" s="359">
        <f t="shared" si="239"/>
        <v>6.181</v>
      </c>
      <c r="R189" s="359">
        <f t="shared" si="240"/>
        <v>0</v>
      </c>
      <c r="S189" s="359">
        <f t="shared" si="241"/>
        <v>19.050999999999998</v>
      </c>
      <c r="T189" s="359">
        <f t="shared" si="242"/>
        <v>0</v>
      </c>
      <c r="U189" s="359">
        <f t="shared" si="243"/>
        <v>1.405</v>
      </c>
      <c r="V189" s="359">
        <f t="shared" si="244"/>
        <v>0</v>
      </c>
      <c r="W189" s="359">
        <f t="shared" si="245"/>
        <v>2.3250000000000002</v>
      </c>
      <c r="X189" s="359">
        <f t="shared" si="246"/>
        <v>0</v>
      </c>
      <c r="Y189" s="359">
        <f t="shared" si="247"/>
        <v>0.19500000000000001</v>
      </c>
      <c r="Z189" s="359">
        <f t="shared" si="248"/>
        <v>0.53200000000000003</v>
      </c>
      <c r="AA189" s="359">
        <f t="shared" si="249"/>
        <v>0</v>
      </c>
      <c r="AB189" s="359">
        <f t="shared" si="250"/>
        <v>6.7869999999999999</v>
      </c>
      <c r="AC189" s="359">
        <f t="shared" si="251"/>
        <v>0.59</v>
      </c>
      <c r="AD189" s="359">
        <f t="shared" si="252"/>
        <v>5.7000000000000002E-2</v>
      </c>
      <c r="AE189" s="359">
        <f t="shared" si="253"/>
        <v>1.4910000000000001</v>
      </c>
      <c r="AF189" s="359">
        <f t="shared" si="254"/>
        <v>5.2149999999999999</v>
      </c>
      <c r="AG189" s="359">
        <f t="shared" si="255"/>
        <v>38.634999999999998</v>
      </c>
      <c r="AH189" s="359">
        <f t="shared" si="256"/>
        <v>0</v>
      </c>
      <c r="AI189" s="359">
        <f t="shared" si="257"/>
        <v>0</v>
      </c>
      <c r="AJ189" s="359">
        <f t="shared" si="258"/>
        <v>0</v>
      </c>
      <c r="AK189" s="359">
        <f t="shared" si="259"/>
        <v>0</v>
      </c>
      <c r="AL189" s="359">
        <f t="shared" si="260"/>
        <v>0</v>
      </c>
      <c r="AM189" s="359">
        <f t="shared" si="261"/>
        <v>0</v>
      </c>
      <c r="AN189" s="359">
        <f t="shared" si="262"/>
        <v>0</v>
      </c>
      <c r="AO189" s="359">
        <f t="shared" si="263"/>
        <v>0</v>
      </c>
      <c r="AP189" s="359">
        <f t="shared" si="264"/>
        <v>2.4E-2</v>
      </c>
      <c r="AQ189" s="359">
        <f t="shared" si="265"/>
        <v>0</v>
      </c>
      <c r="AR189" s="359">
        <f t="shared" si="266"/>
        <v>19.963999999999999</v>
      </c>
      <c r="AS189" s="359">
        <f t="shared" si="267"/>
        <v>0.622</v>
      </c>
      <c r="AT189" s="359">
        <f t="shared" si="225"/>
        <v>0</v>
      </c>
      <c r="AU189" s="359">
        <f t="shared" si="226"/>
        <v>7.0000000000000001E-3</v>
      </c>
      <c r="AV189" s="359">
        <f t="shared" si="227"/>
        <v>0</v>
      </c>
      <c r="AW189" s="76"/>
      <c r="AX189" s="211">
        <v>181</v>
      </c>
      <c r="AY189" s="42">
        <v>0</v>
      </c>
      <c r="AZ189" s="42">
        <v>0</v>
      </c>
      <c r="BA189" s="42">
        <v>0</v>
      </c>
      <c r="BB189" s="42">
        <v>385</v>
      </c>
      <c r="BC189" s="42">
        <v>0</v>
      </c>
      <c r="BD189" s="42">
        <v>0</v>
      </c>
      <c r="BE189" s="42">
        <v>0</v>
      </c>
      <c r="BF189" s="42">
        <v>0</v>
      </c>
      <c r="BG189" s="42">
        <v>0</v>
      </c>
      <c r="BH189" s="42">
        <v>13636</v>
      </c>
      <c r="BI189" s="42">
        <v>735</v>
      </c>
      <c r="BJ189" s="42">
        <v>40</v>
      </c>
      <c r="BK189" s="42">
        <v>6181</v>
      </c>
      <c r="BL189" s="42">
        <v>0</v>
      </c>
      <c r="BM189" s="42">
        <v>19051</v>
      </c>
      <c r="BN189" s="42">
        <v>0</v>
      </c>
      <c r="BO189" s="42">
        <v>1405</v>
      </c>
      <c r="BP189" s="42">
        <v>0</v>
      </c>
      <c r="BQ189" s="42">
        <v>2325</v>
      </c>
      <c r="BR189" s="42">
        <v>0</v>
      </c>
      <c r="BS189" s="42">
        <v>195</v>
      </c>
      <c r="BT189" s="42">
        <v>532</v>
      </c>
      <c r="BU189" s="42">
        <v>0</v>
      </c>
      <c r="BV189" s="42">
        <v>6787</v>
      </c>
      <c r="BW189" s="42">
        <v>590</v>
      </c>
      <c r="BX189" s="42">
        <v>57</v>
      </c>
      <c r="BY189" s="42">
        <v>1491</v>
      </c>
      <c r="BZ189" s="42">
        <v>5215</v>
      </c>
      <c r="CA189" s="42">
        <v>38635</v>
      </c>
      <c r="CB189" s="42">
        <v>0</v>
      </c>
      <c r="CC189" s="42">
        <v>0</v>
      </c>
      <c r="CD189" s="42">
        <v>0</v>
      </c>
      <c r="CE189" s="42">
        <v>0</v>
      </c>
      <c r="CF189" s="42">
        <v>0</v>
      </c>
      <c r="CG189" s="42">
        <v>0</v>
      </c>
      <c r="CH189" s="42">
        <v>0</v>
      </c>
      <c r="CI189" s="42">
        <v>0</v>
      </c>
      <c r="CJ189" s="42">
        <v>24</v>
      </c>
      <c r="CK189" s="42">
        <v>0</v>
      </c>
      <c r="CL189" s="42">
        <v>19964</v>
      </c>
      <c r="CM189" s="42">
        <v>622</v>
      </c>
      <c r="CN189" s="42">
        <v>0</v>
      </c>
      <c r="CO189" s="42">
        <v>7</v>
      </c>
      <c r="CP189" s="42">
        <v>0</v>
      </c>
      <c r="CR189" s="37">
        <v>181</v>
      </c>
      <c r="CS189" s="13" t="str">
        <f t="shared" si="179"/>
        <v/>
      </c>
      <c r="CT189" s="13" t="str">
        <f t="shared" si="180"/>
        <v/>
      </c>
      <c r="CU189" s="13" t="str">
        <f t="shared" si="181"/>
        <v/>
      </c>
      <c r="CV189" s="13" t="str">
        <f t="shared" si="182"/>
        <v>Bergtunga</v>
      </c>
      <c r="CW189" s="13" t="str">
        <f t="shared" si="183"/>
        <v/>
      </c>
      <c r="CX189" s="13" t="str">
        <f t="shared" si="184"/>
        <v/>
      </c>
      <c r="CY189" s="13" t="str">
        <f t="shared" si="185"/>
        <v/>
      </c>
      <c r="CZ189" s="13" t="str">
        <f t="shared" si="186"/>
        <v/>
      </c>
      <c r="DA189" s="13" t="str">
        <f t="shared" si="187"/>
        <v/>
      </c>
      <c r="DB189" s="13" t="str">
        <f t="shared" si="188"/>
        <v>Grasej</v>
      </c>
      <c r="DC189" s="13" t="str">
        <f t="shared" si="189"/>
        <v>Halleflundra</v>
      </c>
      <c r="DD189" s="13" t="str">
        <f t="shared" si="190"/>
        <v>Havskatter</v>
      </c>
      <c r="DE189" s="13" t="str">
        <f t="shared" si="191"/>
        <v>Havskrafta</v>
      </c>
      <c r="DF189" s="13" t="str">
        <f t="shared" si="192"/>
        <v/>
      </c>
      <c r="DG189" s="13" t="str">
        <f t="shared" si="193"/>
        <v>Kolja</v>
      </c>
      <c r="DH189" s="13" t="str">
        <f t="shared" si="194"/>
        <v/>
      </c>
      <c r="DI189" s="13" t="str">
        <f t="shared" si="195"/>
        <v>Kummel</v>
      </c>
      <c r="DJ189" s="13" t="str">
        <f t="shared" si="196"/>
        <v/>
      </c>
      <c r="DK189" s="13" t="str">
        <f t="shared" si="197"/>
        <v>Langa</v>
      </c>
      <c r="DL189" s="13" t="str">
        <f t="shared" si="198"/>
        <v/>
      </c>
      <c r="DM189" s="13" t="str">
        <f t="shared" si="199"/>
        <v>Lubb</v>
      </c>
      <c r="DN189" s="13" t="str">
        <f t="shared" si="200"/>
        <v>Lyrtorsk</v>
      </c>
      <c r="DO189" s="13" t="str">
        <f t="shared" si="201"/>
        <v/>
      </c>
      <c r="DP189" s="13" t="str">
        <f t="shared" si="202"/>
        <v>Marulk</v>
      </c>
      <c r="DQ189" s="13" t="str">
        <f t="shared" si="203"/>
        <v>Nordhavsraka</v>
      </c>
      <c r="DR189" s="13" t="str">
        <f t="shared" si="204"/>
        <v>Piggvar</v>
      </c>
      <c r="DS189" s="13" t="str">
        <f t="shared" si="205"/>
        <v>Rocka</v>
      </c>
      <c r="DT189" s="13" t="str">
        <f t="shared" si="206"/>
        <v>Rodspotta</v>
      </c>
      <c r="DU189" s="13" t="str">
        <f t="shared" si="207"/>
        <v>Rodtunga</v>
      </c>
      <c r="DV189" s="13" t="str">
        <f t="shared" si="208"/>
        <v/>
      </c>
      <c r="DW189" s="13" t="str">
        <f t="shared" si="209"/>
        <v/>
      </c>
      <c r="DX189" s="13" t="str">
        <f t="shared" si="210"/>
        <v/>
      </c>
      <c r="DY189" s="13" t="str">
        <f t="shared" si="211"/>
        <v/>
      </c>
      <c r="DZ189" s="13" t="str">
        <f t="shared" si="212"/>
        <v/>
      </c>
      <c r="EA189" s="13" t="str">
        <f t="shared" si="213"/>
        <v/>
      </c>
      <c r="EB189" s="13" t="str">
        <f t="shared" si="214"/>
        <v/>
      </c>
      <c r="EC189" s="13" t="str">
        <f t="shared" si="215"/>
        <v/>
      </c>
      <c r="ED189" s="13" t="str">
        <f t="shared" si="216"/>
        <v>Slatvar</v>
      </c>
      <c r="EE189" s="13" t="str">
        <f t="shared" si="217"/>
        <v/>
      </c>
      <c r="EF189" s="13" t="str">
        <f t="shared" si="218"/>
        <v>Torsk</v>
      </c>
      <c r="EG189" s="13" t="str">
        <f t="shared" si="219"/>
        <v>Vitling</v>
      </c>
      <c r="EH189" s="13" t="str">
        <f t="shared" si="220"/>
        <v/>
      </c>
      <c r="EI189" s="13" t="str">
        <f t="shared" si="221"/>
        <v>aktaTunga</v>
      </c>
      <c r="EJ189" s="13" t="str">
        <f t="shared" si="222"/>
        <v/>
      </c>
      <c r="EK189" s="13"/>
      <c r="EL189" s="82" t="str">
        <f t="shared" si="224"/>
        <v>BergtungaGrasejHalleflundraHavskatterHavskraftaKoljaKummelLangaLubbLyrtorskMarulkNordhavsrakaPiggvarRockaRodspottaRodtungaSlatvarTorskVitlingaktaTunga</v>
      </c>
    </row>
    <row r="190" spans="1:142" x14ac:dyDescent="0.25">
      <c r="A190" s="268" t="s">
        <v>535</v>
      </c>
      <c r="B190" s="267" t="s">
        <v>493</v>
      </c>
      <c r="C190" s="301" t="s">
        <v>161</v>
      </c>
      <c r="D190" s="211">
        <v>182</v>
      </c>
      <c r="E190" s="359">
        <f t="shared" si="223"/>
        <v>0</v>
      </c>
      <c r="F190" s="359">
        <f t="shared" si="228"/>
        <v>0</v>
      </c>
      <c r="G190" s="359">
        <f t="shared" si="229"/>
        <v>0</v>
      </c>
      <c r="H190" s="359">
        <f t="shared" si="230"/>
        <v>1E-3</v>
      </c>
      <c r="I190" s="359">
        <f t="shared" si="231"/>
        <v>0</v>
      </c>
      <c r="J190" s="359">
        <f t="shared" si="232"/>
        <v>0</v>
      </c>
      <c r="K190" s="359">
        <f t="shared" si="233"/>
        <v>0</v>
      </c>
      <c r="L190" s="359">
        <f t="shared" si="234"/>
        <v>0</v>
      </c>
      <c r="M190" s="359">
        <f t="shared" si="235"/>
        <v>0</v>
      </c>
      <c r="N190" s="359">
        <f t="shared" si="236"/>
        <v>0</v>
      </c>
      <c r="O190" s="359">
        <f t="shared" si="237"/>
        <v>0</v>
      </c>
      <c r="P190" s="359">
        <f t="shared" si="238"/>
        <v>0</v>
      </c>
      <c r="Q190" s="359">
        <f t="shared" si="239"/>
        <v>26.13</v>
      </c>
      <c r="R190" s="359">
        <f t="shared" si="240"/>
        <v>0</v>
      </c>
      <c r="S190" s="359">
        <f t="shared" si="241"/>
        <v>1.0999999999999999E-2</v>
      </c>
      <c r="T190" s="359">
        <f t="shared" si="242"/>
        <v>0</v>
      </c>
      <c r="U190" s="359">
        <f t="shared" si="243"/>
        <v>2.9000000000000001E-2</v>
      </c>
      <c r="V190" s="359">
        <f t="shared" si="244"/>
        <v>0</v>
      </c>
      <c r="W190" s="359">
        <f t="shared" si="245"/>
        <v>0</v>
      </c>
      <c r="X190" s="359">
        <f t="shared" si="246"/>
        <v>0</v>
      </c>
      <c r="Y190" s="359">
        <f t="shared" si="247"/>
        <v>0</v>
      </c>
      <c r="Z190" s="359">
        <f t="shared" si="248"/>
        <v>0</v>
      </c>
      <c r="AA190" s="359">
        <f t="shared" si="249"/>
        <v>0</v>
      </c>
      <c r="AB190" s="359">
        <f t="shared" si="250"/>
        <v>0</v>
      </c>
      <c r="AC190" s="359">
        <f t="shared" si="251"/>
        <v>0</v>
      </c>
      <c r="AD190" s="359">
        <f t="shared" si="252"/>
        <v>5.0000000000000001E-3</v>
      </c>
      <c r="AE190" s="359">
        <f t="shared" si="253"/>
        <v>0</v>
      </c>
      <c r="AF190" s="359">
        <f t="shared" si="254"/>
        <v>4.5999999999999999E-2</v>
      </c>
      <c r="AG190" s="359">
        <f t="shared" si="255"/>
        <v>2E-3</v>
      </c>
      <c r="AH190" s="359">
        <f t="shared" si="256"/>
        <v>0</v>
      </c>
      <c r="AI190" s="359">
        <f t="shared" si="257"/>
        <v>0</v>
      </c>
      <c r="AJ190" s="359">
        <f t="shared" si="258"/>
        <v>0</v>
      </c>
      <c r="AK190" s="359">
        <f t="shared" si="259"/>
        <v>0</v>
      </c>
      <c r="AL190" s="359">
        <f t="shared" si="260"/>
        <v>0</v>
      </c>
      <c r="AM190" s="359">
        <f t="shared" si="261"/>
        <v>0</v>
      </c>
      <c r="AN190" s="359">
        <f t="shared" si="262"/>
        <v>0</v>
      </c>
      <c r="AO190" s="359">
        <f t="shared" si="263"/>
        <v>0</v>
      </c>
      <c r="AP190" s="359">
        <f t="shared" si="264"/>
        <v>0.13</v>
      </c>
      <c r="AQ190" s="359">
        <f t="shared" si="265"/>
        <v>0</v>
      </c>
      <c r="AR190" s="359">
        <f t="shared" si="266"/>
        <v>0</v>
      </c>
      <c r="AS190" s="359">
        <f t="shared" si="267"/>
        <v>0.13500000000000001</v>
      </c>
      <c r="AT190" s="359">
        <f t="shared" si="225"/>
        <v>0</v>
      </c>
      <c r="AU190" s="359">
        <f t="shared" si="226"/>
        <v>8.9999999999999993E-3</v>
      </c>
      <c r="AV190" s="359">
        <f t="shared" si="227"/>
        <v>0</v>
      </c>
      <c r="AW190" s="76"/>
      <c r="AX190" s="211">
        <v>182</v>
      </c>
      <c r="AY190" s="42">
        <v>0</v>
      </c>
      <c r="AZ190" s="42">
        <v>0</v>
      </c>
      <c r="BA190" s="42">
        <v>0</v>
      </c>
      <c r="BB190" s="42">
        <v>1</v>
      </c>
      <c r="BC190" s="42">
        <v>0</v>
      </c>
      <c r="BD190" s="42">
        <v>0</v>
      </c>
      <c r="BE190" s="42">
        <v>0</v>
      </c>
      <c r="BF190" s="42">
        <v>0</v>
      </c>
      <c r="BG190" s="42">
        <v>0</v>
      </c>
      <c r="BH190" s="42">
        <v>0</v>
      </c>
      <c r="BI190" s="42">
        <v>0</v>
      </c>
      <c r="BJ190" s="42">
        <v>0</v>
      </c>
      <c r="BK190" s="42">
        <v>26130</v>
      </c>
      <c r="BL190" s="42">
        <v>0</v>
      </c>
      <c r="BM190" s="42">
        <v>11</v>
      </c>
      <c r="BN190" s="42">
        <v>0</v>
      </c>
      <c r="BO190" s="42">
        <v>29</v>
      </c>
      <c r="BP190" s="42">
        <v>0</v>
      </c>
      <c r="BQ190" s="42">
        <v>0</v>
      </c>
      <c r="BR190" s="42">
        <v>0</v>
      </c>
      <c r="BS190" s="42">
        <v>0</v>
      </c>
      <c r="BT190" s="42">
        <v>0</v>
      </c>
      <c r="BU190" s="42">
        <v>0</v>
      </c>
      <c r="BV190" s="42">
        <v>0</v>
      </c>
      <c r="BW190" s="42">
        <v>0</v>
      </c>
      <c r="BX190" s="42">
        <v>5</v>
      </c>
      <c r="BY190" s="42">
        <v>0</v>
      </c>
      <c r="BZ190" s="42">
        <v>46</v>
      </c>
      <c r="CA190" s="42">
        <v>2</v>
      </c>
      <c r="CB190" s="42">
        <v>0</v>
      </c>
      <c r="CC190" s="42">
        <v>0</v>
      </c>
      <c r="CD190" s="42">
        <v>0</v>
      </c>
      <c r="CE190" s="42">
        <v>0</v>
      </c>
      <c r="CF190" s="42">
        <v>0</v>
      </c>
      <c r="CG190" s="42">
        <v>0</v>
      </c>
      <c r="CH190" s="42">
        <v>0</v>
      </c>
      <c r="CI190" s="42">
        <v>0</v>
      </c>
      <c r="CJ190" s="42">
        <v>130</v>
      </c>
      <c r="CK190" s="42">
        <v>0</v>
      </c>
      <c r="CL190" s="42">
        <v>0</v>
      </c>
      <c r="CM190" s="42">
        <v>135</v>
      </c>
      <c r="CN190" s="42">
        <v>0</v>
      </c>
      <c r="CO190" s="42">
        <v>9</v>
      </c>
      <c r="CP190" s="42">
        <v>0</v>
      </c>
      <c r="CR190" s="37">
        <v>182</v>
      </c>
      <c r="CS190" s="13" t="str">
        <f t="shared" si="179"/>
        <v/>
      </c>
      <c r="CT190" s="13" t="str">
        <f t="shared" si="180"/>
        <v/>
      </c>
      <c r="CU190" s="13" t="str">
        <f t="shared" si="181"/>
        <v/>
      </c>
      <c r="CV190" s="13" t="str">
        <f t="shared" si="182"/>
        <v>Bergtunga</v>
      </c>
      <c r="CW190" s="13" t="str">
        <f t="shared" si="183"/>
        <v/>
      </c>
      <c r="CX190" s="13" t="str">
        <f t="shared" si="184"/>
        <v/>
      </c>
      <c r="CY190" s="13" t="str">
        <f t="shared" si="185"/>
        <v/>
      </c>
      <c r="CZ190" s="13" t="str">
        <f t="shared" si="186"/>
        <v/>
      </c>
      <c r="DA190" s="13" t="str">
        <f t="shared" si="187"/>
        <v/>
      </c>
      <c r="DB190" s="13" t="str">
        <f t="shared" si="188"/>
        <v/>
      </c>
      <c r="DC190" s="13" t="str">
        <f t="shared" si="189"/>
        <v/>
      </c>
      <c r="DD190" s="13" t="str">
        <f t="shared" si="190"/>
        <v/>
      </c>
      <c r="DE190" s="13" t="str">
        <f t="shared" si="191"/>
        <v>Havskrafta</v>
      </c>
      <c r="DF190" s="13" t="str">
        <f t="shared" si="192"/>
        <v/>
      </c>
      <c r="DG190" s="13" t="str">
        <f t="shared" si="193"/>
        <v>Kolja</v>
      </c>
      <c r="DH190" s="13" t="str">
        <f t="shared" si="194"/>
        <v/>
      </c>
      <c r="DI190" s="13" t="str">
        <f t="shared" si="195"/>
        <v>Kummel</v>
      </c>
      <c r="DJ190" s="13" t="str">
        <f t="shared" si="196"/>
        <v/>
      </c>
      <c r="DK190" s="13" t="str">
        <f t="shared" si="197"/>
        <v/>
      </c>
      <c r="DL190" s="13" t="str">
        <f t="shared" si="198"/>
        <v/>
      </c>
      <c r="DM190" s="13" t="str">
        <f t="shared" si="199"/>
        <v/>
      </c>
      <c r="DN190" s="13" t="str">
        <f t="shared" si="200"/>
        <v/>
      </c>
      <c r="DO190" s="13" t="str">
        <f t="shared" si="201"/>
        <v/>
      </c>
      <c r="DP190" s="13" t="str">
        <f t="shared" si="202"/>
        <v/>
      </c>
      <c r="DQ190" s="13" t="str">
        <f t="shared" si="203"/>
        <v/>
      </c>
      <c r="DR190" s="13" t="str">
        <f t="shared" si="204"/>
        <v>Piggvar</v>
      </c>
      <c r="DS190" s="13" t="str">
        <f t="shared" si="205"/>
        <v/>
      </c>
      <c r="DT190" s="13" t="str">
        <f t="shared" si="206"/>
        <v>Rodspotta</v>
      </c>
      <c r="DU190" s="13" t="str">
        <f t="shared" si="207"/>
        <v>Rodtunga</v>
      </c>
      <c r="DV190" s="13" t="str">
        <f t="shared" si="208"/>
        <v/>
      </c>
      <c r="DW190" s="13" t="str">
        <f t="shared" si="209"/>
        <v/>
      </c>
      <c r="DX190" s="13" t="str">
        <f t="shared" si="210"/>
        <v/>
      </c>
      <c r="DY190" s="13" t="str">
        <f t="shared" si="211"/>
        <v/>
      </c>
      <c r="DZ190" s="13" t="str">
        <f t="shared" si="212"/>
        <v/>
      </c>
      <c r="EA190" s="13" t="str">
        <f t="shared" si="213"/>
        <v/>
      </c>
      <c r="EB190" s="13" t="str">
        <f t="shared" si="214"/>
        <v/>
      </c>
      <c r="EC190" s="13" t="str">
        <f t="shared" si="215"/>
        <v/>
      </c>
      <c r="ED190" s="13" t="str">
        <f t="shared" si="216"/>
        <v>Slatvar</v>
      </c>
      <c r="EE190" s="13" t="str">
        <f t="shared" si="217"/>
        <v/>
      </c>
      <c r="EF190" s="13" t="str">
        <f t="shared" si="218"/>
        <v/>
      </c>
      <c r="EG190" s="13" t="str">
        <f t="shared" si="219"/>
        <v>Vitling</v>
      </c>
      <c r="EH190" s="13" t="str">
        <f t="shared" si="220"/>
        <v/>
      </c>
      <c r="EI190" s="13" t="str">
        <f t="shared" si="221"/>
        <v>aktaTunga</v>
      </c>
      <c r="EJ190" s="13" t="str">
        <f t="shared" si="222"/>
        <v/>
      </c>
      <c r="EK190" s="13"/>
      <c r="EL190" s="82" t="str">
        <f t="shared" si="224"/>
        <v>BergtungaHavskraftaKoljaKummelPiggvarRodspottaRodtungaSlatvarVitlingaktaTunga</v>
      </c>
    </row>
    <row r="191" spans="1:142" x14ac:dyDescent="0.25">
      <c r="A191" s="268" t="s">
        <v>535</v>
      </c>
      <c r="B191" s="267" t="s">
        <v>494</v>
      </c>
      <c r="C191" s="305" t="s">
        <v>161</v>
      </c>
      <c r="D191" s="211">
        <v>183</v>
      </c>
      <c r="E191" s="359">
        <f t="shared" si="223"/>
        <v>0</v>
      </c>
      <c r="F191" s="359">
        <f t="shared" si="228"/>
        <v>0</v>
      </c>
      <c r="G191" s="359">
        <f t="shared" si="229"/>
        <v>0</v>
      </c>
      <c r="H191" s="359">
        <f t="shared" si="230"/>
        <v>0.127</v>
      </c>
      <c r="I191" s="359">
        <f t="shared" si="231"/>
        <v>1.169</v>
      </c>
      <c r="J191" s="359">
        <f t="shared" si="232"/>
        <v>0</v>
      </c>
      <c r="K191" s="359">
        <f t="shared" si="233"/>
        <v>0</v>
      </c>
      <c r="L191" s="359">
        <f t="shared" si="234"/>
        <v>0</v>
      </c>
      <c r="M191" s="359">
        <f t="shared" si="235"/>
        <v>0</v>
      </c>
      <c r="N191" s="359">
        <f t="shared" si="236"/>
        <v>64.387</v>
      </c>
      <c r="O191" s="359">
        <f t="shared" si="237"/>
        <v>0.91600000000000004</v>
      </c>
      <c r="P191" s="359">
        <f t="shared" si="238"/>
        <v>1.4E-2</v>
      </c>
      <c r="Q191" s="359">
        <f t="shared" si="239"/>
        <v>2.085</v>
      </c>
      <c r="R191" s="359">
        <f t="shared" si="240"/>
        <v>0</v>
      </c>
      <c r="S191" s="359">
        <f t="shared" si="241"/>
        <v>11.689</v>
      </c>
      <c r="T191" s="359">
        <f t="shared" si="242"/>
        <v>0</v>
      </c>
      <c r="U191" s="359">
        <f t="shared" si="243"/>
        <v>1.4990000000000001</v>
      </c>
      <c r="V191" s="359">
        <f t="shared" si="244"/>
        <v>1.198</v>
      </c>
      <c r="W191" s="359">
        <f t="shared" si="245"/>
        <v>2.044</v>
      </c>
      <c r="X191" s="359">
        <f t="shared" si="246"/>
        <v>0</v>
      </c>
      <c r="Y191" s="359">
        <f t="shared" si="247"/>
        <v>0.39800000000000002</v>
      </c>
      <c r="Z191" s="359">
        <f t="shared" si="248"/>
        <v>1</v>
      </c>
      <c r="AA191" s="359">
        <f t="shared" si="249"/>
        <v>7.0000000000000001E-3</v>
      </c>
      <c r="AB191" s="359">
        <f t="shared" si="250"/>
        <v>4.4710000000000001</v>
      </c>
      <c r="AC191" s="359">
        <f t="shared" si="251"/>
        <v>236.822</v>
      </c>
      <c r="AD191" s="359">
        <f t="shared" si="252"/>
        <v>1.0999999999999999E-2</v>
      </c>
      <c r="AE191" s="359">
        <f t="shared" si="253"/>
        <v>1.2549999999999999</v>
      </c>
      <c r="AF191" s="359">
        <f t="shared" si="254"/>
        <v>1.0680000000000001</v>
      </c>
      <c r="AG191" s="359">
        <f t="shared" si="255"/>
        <v>7.0910000000000002</v>
      </c>
      <c r="AH191" s="359">
        <f t="shared" si="256"/>
        <v>0</v>
      </c>
      <c r="AI191" s="359">
        <f t="shared" si="257"/>
        <v>0</v>
      </c>
      <c r="AJ191" s="359">
        <f t="shared" si="258"/>
        <v>0</v>
      </c>
      <c r="AK191" s="359">
        <f t="shared" si="259"/>
        <v>1E-3</v>
      </c>
      <c r="AL191" s="359">
        <f t="shared" si="260"/>
        <v>4.5999999999999999E-2</v>
      </c>
      <c r="AM191" s="359">
        <f t="shared" si="261"/>
        <v>0</v>
      </c>
      <c r="AN191" s="359">
        <f t="shared" si="262"/>
        <v>0</v>
      </c>
      <c r="AO191" s="359">
        <f t="shared" si="263"/>
        <v>0</v>
      </c>
      <c r="AP191" s="359">
        <f t="shared" si="264"/>
        <v>1.2999999999999999E-2</v>
      </c>
      <c r="AQ191" s="359">
        <f t="shared" si="265"/>
        <v>0</v>
      </c>
      <c r="AR191" s="359">
        <f t="shared" si="266"/>
        <v>40.051000000000002</v>
      </c>
      <c r="AS191" s="359">
        <f t="shared" si="267"/>
        <v>0.25800000000000001</v>
      </c>
      <c r="AT191" s="359">
        <f t="shared" si="225"/>
        <v>0</v>
      </c>
      <c r="AU191" s="359">
        <f t="shared" si="226"/>
        <v>0</v>
      </c>
      <c r="AV191" s="359">
        <f t="shared" si="227"/>
        <v>0</v>
      </c>
      <c r="AW191" s="76"/>
      <c r="AX191" s="211">
        <v>183</v>
      </c>
      <c r="AY191" s="42">
        <v>0</v>
      </c>
      <c r="AZ191" s="42">
        <v>0</v>
      </c>
      <c r="BA191" s="42">
        <v>0</v>
      </c>
      <c r="BB191" s="42">
        <v>127</v>
      </c>
      <c r="BC191" s="42">
        <v>1169</v>
      </c>
      <c r="BD191" s="42">
        <v>0</v>
      </c>
      <c r="BE191" s="42">
        <v>0</v>
      </c>
      <c r="BF191" s="42">
        <v>0</v>
      </c>
      <c r="BG191" s="42">
        <v>0</v>
      </c>
      <c r="BH191" s="42">
        <v>64387</v>
      </c>
      <c r="BI191" s="42">
        <v>916</v>
      </c>
      <c r="BJ191" s="42">
        <v>14</v>
      </c>
      <c r="BK191" s="42">
        <v>2085</v>
      </c>
      <c r="BL191" s="42">
        <v>0</v>
      </c>
      <c r="BM191" s="42">
        <v>11689</v>
      </c>
      <c r="BN191" s="42">
        <v>0</v>
      </c>
      <c r="BO191" s="42">
        <v>1499</v>
      </c>
      <c r="BP191" s="42">
        <v>1198</v>
      </c>
      <c r="BQ191" s="42">
        <v>2044</v>
      </c>
      <c r="BR191" s="42">
        <v>0</v>
      </c>
      <c r="BS191" s="42">
        <v>398</v>
      </c>
      <c r="BT191" s="42">
        <v>1000</v>
      </c>
      <c r="BU191" s="42">
        <v>7</v>
      </c>
      <c r="BV191" s="42">
        <v>4471</v>
      </c>
      <c r="BW191" s="42">
        <v>236822</v>
      </c>
      <c r="BX191" s="42">
        <v>11</v>
      </c>
      <c r="BY191" s="42">
        <v>1255</v>
      </c>
      <c r="BZ191" s="42">
        <v>1068</v>
      </c>
      <c r="CA191" s="42">
        <v>7091</v>
      </c>
      <c r="CB191" s="42">
        <v>0</v>
      </c>
      <c r="CC191" s="42">
        <v>0</v>
      </c>
      <c r="CD191" s="42">
        <v>0</v>
      </c>
      <c r="CE191" s="42">
        <v>1</v>
      </c>
      <c r="CF191" s="42">
        <v>46</v>
      </c>
      <c r="CG191" s="42">
        <v>0</v>
      </c>
      <c r="CH191" s="42">
        <v>0</v>
      </c>
      <c r="CI191" s="42">
        <v>0</v>
      </c>
      <c r="CJ191" s="42">
        <v>13</v>
      </c>
      <c r="CK191" s="42">
        <v>0</v>
      </c>
      <c r="CL191" s="42">
        <v>40051</v>
      </c>
      <c r="CM191" s="42">
        <v>258</v>
      </c>
      <c r="CN191" s="42">
        <v>0</v>
      </c>
      <c r="CO191" s="42">
        <v>0</v>
      </c>
      <c r="CP191" s="42">
        <v>0</v>
      </c>
      <c r="CR191" s="37">
        <v>183</v>
      </c>
      <c r="CS191" s="13" t="str">
        <f t="shared" si="179"/>
        <v/>
      </c>
      <c r="CT191" s="13" t="str">
        <f t="shared" si="180"/>
        <v/>
      </c>
      <c r="CU191" s="13" t="str">
        <f t="shared" si="181"/>
        <v/>
      </c>
      <c r="CV191" s="13" t="str">
        <f t="shared" si="182"/>
        <v>Bergtunga</v>
      </c>
      <c r="CW191" s="13" t="str">
        <f t="shared" si="183"/>
        <v>BlavitlingKolmule</v>
      </c>
      <c r="CX191" s="13" t="str">
        <f t="shared" si="184"/>
        <v/>
      </c>
      <c r="CY191" s="13" t="str">
        <f t="shared" si="185"/>
        <v/>
      </c>
      <c r="CZ191" s="13" t="str">
        <f t="shared" si="186"/>
        <v/>
      </c>
      <c r="DA191" s="13" t="str">
        <f t="shared" si="187"/>
        <v/>
      </c>
      <c r="DB191" s="13" t="str">
        <f t="shared" si="188"/>
        <v>Grasej</v>
      </c>
      <c r="DC191" s="13" t="str">
        <f t="shared" si="189"/>
        <v>Halleflundra</v>
      </c>
      <c r="DD191" s="13" t="str">
        <f t="shared" si="190"/>
        <v>Havskatter</v>
      </c>
      <c r="DE191" s="13" t="str">
        <f t="shared" si="191"/>
        <v>Havskrafta</v>
      </c>
      <c r="DF191" s="13" t="str">
        <f t="shared" si="192"/>
        <v/>
      </c>
      <c r="DG191" s="13" t="str">
        <f t="shared" si="193"/>
        <v>Kolja</v>
      </c>
      <c r="DH191" s="13" t="str">
        <f t="shared" si="194"/>
        <v/>
      </c>
      <c r="DI191" s="13" t="str">
        <f t="shared" si="195"/>
        <v>Kummel</v>
      </c>
      <c r="DJ191" s="13" t="str">
        <f t="shared" si="196"/>
        <v>Kungsrakor</v>
      </c>
      <c r="DK191" s="13" t="str">
        <f t="shared" si="197"/>
        <v>Langa</v>
      </c>
      <c r="DL191" s="13" t="str">
        <f t="shared" si="198"/>
        <v/>
      </c>
      <c r="DM191" s="13" t="str">
        <f t="shared" si="199"/>
        <v>Lubb</v>
      </c>
      <c r="DN191" s="13" t="str">
        <f t="shared" si="200"/>
        <v>Lyrtorsk</v>
      </c>
      <c r="DO191" s="13" t="str">
        <f t="shared" si="201"/>
        <v>Makrill</v>
      </c>
      <c r="DP191" s="13" t="str">
        <f t="shared" si="202"/>
        <v>Marulk</v>
      </c>
      <c r="DQ191" s="13" t="str">
        <f t="shared" si="203"/>
        <v>Nordhavsraka</v>
      </c>
      <c r="DR191" s="13" t="str">
        <f t="shared" si="204"/>
        <v>Piggvar</v>
      </c>
      <c r="DS191" s="13" t="str">
        <f t="shared" si="205"/>
        <v>Rocka</v>
      </c>
      <c r="DT191" s="13" t="str">
        <f t="shared" si="206"/>
        <v>Rodspotta</v>
      </c>
      <c r="DU191" s="13" t="str">
        <f t="shared" si="207"/>
        <v>Rodtunga</v>
      </c>
      <c r="DV191" s="13" t="str">
        <f t="shared" si="208"/>
        <v/>
      </c>
      <c r="DW191" s="13" t="str">
        <f t="shared" si="209"/>
        <v/>
      </c>
      <c r="DX191" s="13" t="str">
        <f t="shared" si="210"/>
        <v/>
      </c>
      <c r="DY191" s="13" t="str">
        <f t="shared" si="211"/>
        <v>Sill</v>
      </c>
      <c r="DZ191" s="13" t="str">
        <f t="shared" si="212"/>
        <v>Sjurygg</v>
      </c>
      <c r="EA191" s="13" t="str">
        <f t="shared" si="213"/>
        <v/>
      </c>
      <c r="EB191" s="13" t="str">
        <f t="shared" si="214"/>
        <v/>
      </c>
      <c r="EC191" s="13" t="str">
        <f t="shared" si="215"/>
        <v/>
      </c>
      <c r="ED191" s="13" t="str">
        <f t="shared" si="216"/>
        <v>Slatvar</v>
      </c>
      <c r="EE191" s="13" t="str">
        <f t="shared" si="217"/>
        <v/>
      </c>
      <c r="EF191" s="13" t="str">
        <f t="shared" si="218"/>
        <v>Torsk</v>
      </c>
      <c r="EG191" s="13" t="str">
        <f t="shared" si="219"/>
        <v>Vitling</v>
      </c>
      <c r="EH191" s="13" t="str">
        <f t="shared" si="220"/>
        <v/>
      </c>
      <c r="EI191" s="13" t="str">
        <f t="shared" si="221"/>
        <v/>
      </c>
      <c r="EJ191" s="13" t="str">
        <f t="shared" si="222"/>
        <v/>
      </c>
      <c r="EK191" s="13"/>
      <c r="EL191" s="82" t="str">
        <f t="shared" si="224"/>
        <v>BergtungaBlavitlingKolmuleGrasejHalleflundraHavskatterHavskraftaKoljaKummelKungsrakorLangaLubbLyrtorskMakrillMarulkNordhavsrakaPiggvarRockaRodspottaRodtungaSillSjuryggSlatvarTorskVitling</v>
      </c>
    </row>
    <row r="192" spans="1:142" x14ac:dyDescent="0.25">
      <c r="A192" s="268" t="s">
        <v>535</v>
      </c>
      <c r="B192" s="267" t="s">
        <v>495</v>
      </c>
      <c r="C192" s="305" t="s">
        <v>161</v>
      </c>
      <c r="D192" s="211">
        <v>184</v>
      </c>
      <c r="E192" s="359">
        <f t="shared" si="223"/>
        <v>0</v>
      </c>
      <c r="F192" s="359">
        <f t="shared" si="228"/>
        <v>0</v>
      </c>
      <c r="G192" s="359">
        <f t="shared" si="229"/>
        <v>0</v>
      </c>
      <c r="H192" s="359">
        <f t="shared" si="230"/>
        <v>8.0000000000000002E-3</v>
      </c>
      <c r="I192" s="359">
        <f t="shared" si="231"/>
        <v>0</v>
      </c>
      <c r="J192" s="359">
        <f t="shared" si="232"/>
        <v>0</v>
      </c>
      <c r="K192" s="359">
        <f t="shared" si="233"/>
        <v>0</v>
      </c>
      <c r="L192" s="359">
        <f t="shared" si="234"/>
        <v>0</v>
      </c>
      <c r="M192" s="359">
        <f t="shared" si="235"/>
        <v>0</v>
      </c>
      <c r="N192" s="359">
        <f t="shared" si="236"/>
        <v>0.11600000000000001</v>
      </c>
      <c r="O192" s="359">
        <f t="shared" si="237"/>
        <v>2.9000000000000001E-2</v>
      </c>
      <c r="P192" s="359">
        <f t="shared" si="238"/>
        <v>0</v>
      </c>
      <c r="Q192" s="359">
        <f t="shared" si="239"/>
        <v>0.26</v>
      </c>
      <c r="R192" s="359">
        <f t="shared" si="240"/>
        <v>0</v>
      </c>
      <c r="S192" s="359">
        <f t="shared" si="241"/>
        <v>0.113</v>
      </c>
      <c r="T192" s="359">
        <f t="shared" si="242"/>
        <v>0</v>
      </c>
      <c r="U192" s="359">
        <f t="shared" si="243"/>
        <v>1.2999999999999999E-2</v>
      </c>
      <c r="V192" s="359">
        <f t="shared" si="244"/>
        <v>0</v>
      </c>
      <c r="W192" s="359">
        <f t="shared" si="245"/>
        <v>5.0000000000000001E-3</v>
      </c>
      <c r="X192" s="359">
        <f t="shared" si="246"/>
        <v>0</v>
      </c>
      <c r="Y192" s="359">
        <f t="shared" si="247"/>
        <v>2.3E-2</v>
      </c>
      <c r="Z192" s="359">
        <f t="shared" si="248"/>
        <v>0.246</v>
      </c>
      <c r="AA192" s="359">
        <f t="shared" si="249"/>
        <v>0</v>
      </c>
      <c r="AB192" s="359">
        <f t="shared" si="250"/>
        <v>6.6000000000000003E-2</v>
      </c>
      <c r="AC192" s="359">
        <f t="shared" si="251"/>
        <v>52.686999999999998</v>
      </c>
      <c r="AD192" s="359">
        <f t="shared" si="252"/>
        <v>0</v>
      </c>
      <c r="AE192" s="359">
        <f t="shared" si="253"/>
        <v>0</v>
      </c>
      <c r="AF192" s="359">
        <f t="shared" si="254"/>
        <v>4.2000000000000003E-2</v>
      </c>
      <c r="AG192" s="359">
        <f t="shared" si="255"/>
        <v>0.38600000000000001</v>
      </c>
      <c r="AH192" s="359">
        <f t="shared" si="256"/>
        <v>0</v>
      </c>
      <c r="AI192" s="359">
        <f t="shared" si="257"/>
        <v>0</v>
      </c>
      <c r="AJ192" s="359">
        <f t="shared" si="258"/>
        <v>0</v>
      </c>
      <c r="AK192" s="359">
        <f t="shared" si="259"/>
        <v>0</v>
      </c>
      <c r="AL192" s="359">
        <f t="shared" si="260"/>
        <v>0</v>
      </c>
      <c r="AM192" s="359">
        <f t="shared" si="261"/>
        <v>0</v>
      </c>
      <c r="AN192" s="359">
        <f t="shared" si="262"/>
        <v>0</v>
      </c>
      <c r="AO192" s="359">
        <f t="shared" si="263"/>
        <v>0</v>
      </c>
      <c r="AP192" s="359">
        <f t="shared" si="264"/>
        <v>0</v>
      </c>
      <c r="AQ192" s="359">
        <f t="shared" si="265"/>
        <v>0</v>
      </c>
      <c r="AR192" s="359">
        <f t="shared" si="266"/>
        <v>1.7509999999999999</v>
      </c>
      <c r="AS192" s="359">
        <f t="shared" si="267"/>
        <v>0</v>
      </c>
      <c r="AT192" s="359">
        <f t="shared" si="225"/>
        <v>0</v>
      </c>
      <c r="AU192" s="359">
        <f t="shared" si="226"/>
        <v>0</v>
      </c>
      <c r="AV192" s="359">
        <f t="shared" si="227"/>
        <v>0</v>
      </c>
      <c r="AW192" s="76"/>
      <c r="AX192" s="211">
        <v>184</v>
      </c>
      <c r="AY192" s="42">
        <v>0</v>
      </c>
      <c r="AZ192" s="42">
        <v>0</v>
      </c>
      <c r="BA192" s="42">
        <v>0</v>
      </c>
      <c r="BB192" s="42">
        <v>8</v>
      </c>
      <c r="BC192" s="42">
        <v>0</v>
      </c>
      <c r="BD192" s="42">
        <v>0</v>
      </c>
      <c r="BE192" s="42">
        <v>0</v>
      </c>
      <c r="BF192" s="42">
        <v>0</v>
      </c>
      <c r="BG192" s="42">
        <v>0</v>
      </c>
      <c r="BH192" s="42">
        <v>116</v>
      </c>
      <c r="BI192" s="42">
        <v>29</v>
      </c>
      <c r="BJ192" s="42">
        <v>0</v>
      </c>
      <c r="BK192" s="42">
        <v>260</v>
      </c>
      <c r="BL192" s="42">
        <v>0</v>
      </c>
      <c r="BM192" s="42">
        <v>113</v>
      </c>
      <c r="BN192" s="42">
        <v>0</v>
      </c>
      <c r="BO192" s="42">
        <v>13</v>
      </c>
      <c r="BP192" s="42">
        <v>0</v>
      </c>
      <c r="BQ192" s="42">
        <v>5</v>
      </c>
      <c r="BR192" s="42">
        <v>0</v>
      </c>
      <c r="BS192" s="42">
        <v>23</v>
      </c>
      <c r="BT192" s="42">
        <v>246</v>
      </c>
      <c r="BU192" s="42">
        <v>0</v>
      </c>
      <c r="BV192" s="42">
        <v>66</v>
      </c>
      <c r="BW192" s="42">
        <v>52687</v>
      </c>
      <c r="BX192" s="42">
        <v>0</v>
      </c>
      <c r="BY192" s="42">
        <v>0</v>
      </c>
      <c r="BZ192" s="42">
        <v>42</v>
      </c>
      <c r="CA192" s="42">
        <v>386</v>
      </c>
      <c r="CB192" s="42">
        <v>0</v>
      </c>
      <c r="CC192" s="42">
        <v>0</v>
      </c>
      <c r="CD192" s="42">
        <v>0</v>
      </c>
      <c r="CE192" s="42">
        <v>0</v>
      </c>
      <c r="CF192" s="42">
        <v>0</v>
      </c>
      <c r="CG192" s="42">
        <v>0</v>
      </c>
      <c r="CH192" s="42">
        <v>0</v>
      </c>
      <c r="CI192" s="42">
        <v>0</v>
      </c>
      <c r="CJ192" s="42">
        <v>0</v>
      </c>
      <c r="CK192" s="42">
        <v>0</v>
      </c>
      <c r="CL192" s="42">
        <v>1751</v>
      </c>
      <c r="CM192" s="42">
        <v>0</v>
      </c>
      <c r="CN192" s="42">
        <v>0</v>
      </c>
      <c r="CO192" s="42">
        <v>0</v>
      </c>
      <c r="CP192" s="42">
        <v>0</v>
      </c>
      <c r="CR192" s="37">
        <v>184</v>
      </c>
      <c r="CS192" s="13" t="str">
        <f t="shared" si="179"/>
        <v/>
      </c>
      <c r="CT192" s="13" t="str">
        <f t="shared" si="180"/>
        <v/>
      </c>
      <c r="CU192" s="13" t="str">
        <f t="shared" si="181"/>
        <v/>
      </c>
      <c r="CV192" s="13" t="str">
        <f t="shared" si="182"/>
        <v>Bergtunga</v>
      </c>
      <c r="CW192" s="13" t="str">
        <f t="shared" si="183"/>
        <v/>
      </c>
      <c r="CX192" s="13" t="str">
        <f t="shared" si="184"/>
        <v/>
      </c>
      <c r="CY192" s="13" t="str">
        <f t="shared" si="185"/>
        <v/>
      </c>
      <c r="CZ192" s="13" t="str">
        <f t="shared" si="186"/>
        <v/>
      </c>
      <c r="DA192" s="13" t="str">
        <f t="shared" si="187"/>
        <v/>
      </c>
      <c r="DB192" s="13" t="str">
        <f t="shared" si="188"/>
        <v>Grasej</v>
      </c>
      <c r="DC192" s="13" t="str">
        <f t="shared" si="189"/>
        <v>Halleflundra</v>
      </c>
      <c r="DD192" s="13" t="str">
        <f t="shared" si="190"/>
        <v/>
      </c>
      <c r="DE192" s="13" t="str">
        <f t="shared" si="191"/>
        <v>Havskrafta</v>
      </c>
      <c r="DF192" s="13" t="str">
        <f t="shared" si="192"/>
        <v/>
      </c>
      <c r="DG192" s="13" t="str">
        <f t="shared" si="193"/>
        <v>Kolja</v>
      </c>
      <c r="DH192" s="13" t="str">
        <f t="shared" si="194"/>
        <v/>
      </c>
      <c r="DI192" s="13" t="str">
        <f t="shared" si="195"/>
        <v>Kummel</v>
      </c>
      <c r="DJ192" s="13" t="str">
        <f t="shared" si="196"/>
        <v/>
      </c>
      <c r="DK192" s="13" t="str">
        <f t="shared" si="197"/>
        <v>Langa</v>
      </c>
      <c r="DL192" s="13" t="str">
        <f t="shared" si="198"/>
        <v/>
      </c>
      <c r="DM192" s="13" t="str">
        <f t="shared" si="199"/>
        <v>Lubb</v>
      </c>
      <c r="DN192" s="13" t="str">
        <f t="shared" si="200"/>
        <v>Lyrtorsk</v>
      </c>
      <c r="DO192" s="13" t="str">
        <f t="shared" si="201"/>
        <v/>
      </c>
      <c r="DP192" s="13" t="str">
        <f t="shared" si="202"/>
        <v>Marulk</v>
      </c>
      <c r="DQ192" s="13" t="str">
        <f t="shared" si="203"/>
        <v>Nordhavsraka</v>
      </c>
      <c r="DR192" s="13" t="str">
        <f t="shared" si="204"/>
        <v/>
      </c>
      <c r="DS192" s="13" t="str">
        <f t="shared" si="205"/>
        <v/>
      </c>
      <c r="DT192" s="13" t="str">
        <f t="shared" si="206"/>
        <v>Rodspotta</v>
      </c>
      <c r="DU192" s="13" t="str">
        <f t="shared" si="207"/>
        <v>Rodtunga</v>
      </c>
      <c r="DV192" s="13" t="str">
        <f t="shared" si="208"/>
        <v/>
      </c>
      <c r="DW192" s="13" t="str">
        <f t="shared" si="209"/>
        <v/>
      </c>
      <c r="DX192" s="13" t="str">
        <f t="shared" si="210"/>
        <v/>
      </c>
      <c r="DY192" s="13" t="str">
        <f t="shared" si="211"/>
        <v/>
      </c>
      <c r="DZ192" s="13" t="str">
        <f t="shared" si="212"/>
        <v/>
      </c>
      <c r="EA192" s="13" t="str">
        <f t="shared" si="213"/>
        <v/>
      </c>
      <c r="EB192" s="13" t="str">
        <f t="shared" si="214"/>
        <v/>
      </c>
      <c r="EC192" s="13" t="str">
        <f t="shared" si="215"/>
        <v/>
      </c>
      <c r="ED192" s="13" t="str">
        <f t="shared" si="216"/>
        <v/>
      </c>
      <c r="EE192" s="13" t="str">
        <f t="shared" si="217"/>
        <v/>
      </c>
      <c r="EF192" s="13" t="str">
        <f t="shared" si="218"/>
        <v>Torsk</v>
      </c>
      <c r="EG192" s="13" t="str">
        <f t="shared" si="219"/>
        <v/>
      </c>
      <c r="EH192" s="13" t="str">
        <f t="shared" si="220"/>
        <v/>
      </c>
      <c r="EI192" s="13" t="str">
        <f t="shared" si="221"/>
        <v/>
      </c>
      <c r="EJ192" s="13" t="str">
        <f t="shared" si="222"/>
        <v/>
      </c>
      <c r="EK192" s="13"/>
      <c r="EL192" s="82" t="str">
        <f t="shared" si="224"/>
        <v>BergtungaGrasejHalleflundraHavskraftaKoljaKummelLangaLubbLyrtorskMarulkNordhavsrakaRodspottaRodtungaTorsk</v>
      </c>
    </row>
    <row r="193" spans="1:142" x14ac:dyDescent="0.25">
      <c r="A193" s="268" t="s">
        <v>535</v>
      </c>
      <c r="B193" s="267" t="s">
        <v>497</v>
      </c>
      <c r="C193" s="305" t="s">
        <v>161</v>
      </c>
      <c r="D193" s="211">
        <v>185</v>
      </c>
      <c r="E193" s="359">
        <f t="shared" si="223"/>
        <v>0</v>
      </c>
      <c r="F193" s="359">
        <f t="shared" si="228"/>
        <v>0</v>
      </c>
      <c r="G193" s="359">
        <f t="shared" si="229"/>
        <v>0</v>
      </c>
      <c r="H193" s="359">
        <f t="shared" si="230"/>
        <v>2.5999999999999999E-2</v>
      </c>
      <c r="I193" s="359">
        <f t="shared" si="231"/>
        <v>0</v>
      </c>
      <c r="J193" s="359">
        <f t="shared" si="232"/>
        <v>0</v>
      </c>
      <c r="K193" s="359">
        <f t="shared" si="233"/>
        <v>0</v>
      </c>
      <c r="L193" s="359">
        <f t="shared" si="234"/>
        <v>0</v>
      </c>
      <c r="M193" s="359">
        <f t="shared" si="235"/>
        <v>0</v>
      </c>
      <c r="N193" s="359">
        <f t="shared" si="236"/>
        <v>7.4379999999999997</v>
      </c>
      <c r="O193" s="359">
        <f t="shared" si="237"/>
        <v>0</v>
      </c>
      <c r="P193" s="359">
        <f t="shared" si="238"/>
        <v>8.9999999999999993E-3</v>
      </c>
      <c r="Q193" s="359">
        <f t="shared" si="239"/>
        <v>0.18099999999999999</v>
      </c>
      <c r="R193" s="359">
        <f t="shared" si="240"/>
        <v>0</v>
      </c>
      <c r="S193" s="359">
        <f t="shared" si="241"/>
        <v>3.6829999999999998</v>
      </c>
      <c r="T193" s="359">
        <f t="shared" si="242"/>
        <v>0</v>
      </c>
      <c r="U193" s="359">
        <f t="shared" si="243"/>
        <v>0.34399999999999997</v>
      </c>
      <c r="V193" s="359">
        <f t="shared" si="244"/>
        <v>6.6000000000000003E-2</v>
      </c>
      <c r="W193" s="359">
        <f t="shared" si="245"/>
        <v>0.35099999999999998</v>
      </c>
      <c r="X193" s="359">
        <f t="shared" si="246"/>
        <v>0</v>
      </c>
      <c r="Y193" s="359">
        <f t="shared" si="247"/>
        <v>8.9999999999999993E-3</v>
      </c>
      <c r="Z193" s="359">
        <f t="shared" si="248"/>
        <v>0.29399999999999998</v>
      </c>
      <c r="AA193" s="359">
        <f t="shared" si="249"/>
        <v>0</v>
      </c>
      <c r="AB193" s="359">
        <f t="shared" si="250"/>
        <v>0.69499999999999995</v>
      </c>
      <c r="AC193" s="359">
        <f t="shared" si="251"/>
        <v>31.872</v>
      </c>
      <c r="AD193" s="359">
        <f t="shared" si="252"/>
        <v>2E-3</v>
      </c>
      <c r="AE193" s="359">
        <f t="shared" si="253"/>
        <v>1E-3</v>
      </c>
      <c r="AF193" s="359">
        <f t="shared" si="254"/>
        <v>0.23100000000000001</v>
      </c>
      <c r="AG193" s="359">
        <f t="shared" si="255"/>
        <v>2.2770000000000001</v>
      </c>
      <c r="AH193" s="359">
        <f t="shared" si="256"/>
        <v>0</v>
      </c>
      <c r="AI193" s="359">
        <f t="shared" si="257"/>
        <v>0</v>
      </c>
      <c r="AJ193" s="359">
        <f t="shared" si="258"/>
        <v>0</v>
      </c>
      <c r="AK193" s="359">
        <f t="shared" si="259"/>
        <v>0</v>
      </c>
      <c r="AL193" s="359">
        <f t="shared" si="260"/>
        <v>0</v>
      </c>
      <c r="AM193" s="359">
        <f t="shared" si="261"/>
        <v>0</v>
      </c>
      <c r="AN193" s="359">
        <f t="shared" si="262"/>
        <v>0</v>
      </c>
      <c r="AO193" s="359">
        <f t="shared" si="263"/>
        <v>0</v>
      </c>
      <c r="AP193" s="359">
        <f t="shared" si="264"/>
        <v>0</v>
      </c>
      <c r="AQ193" s="359">
        <f t="shared" si="265"/>
        <v>0</v>
      </c>
      <c r="AR193" s="359">
        <f t="shared" si="266"/>
        <v>9.0909999999999993</v>
      </c>
      <c r="AS193" s="359">
        <f t="shared" si="267"/>
        <v>3.0000000000000001E-3</v>
      </c>
      <c r="AT193" s="359">
        <f t="shared" si="225"/>
        <v>0</v>
      </c>
      <c r="AU193" s="359">
        <f t="shared" si="226"/>
        <v>0</v>
      </c>
      <c r="AV193" s="359">
        <f t="shared" si="227"/>
        <v>0</v>
      </c>
      <c r="AW193" s="76"/>
      <c r="AX193" s="211">
        <v>185</v>
      </c>
      <c r="AY193" s="42">
        <v>0</v>
      </c>
      <c r="AZ193" s="42">
        <v>0</v>
      </c>
      <c r="BA193" s="42">
        <v>0</v>
      </c>
      <c r="BB193" s="42">
        <v>26</v>
      </c>
      <c r="BC193" s="42">
        <v>0</v>
      </c>
      <c r="BD193" s="42">
        <v>0</v>
      </c>
      <c r="BE193" s="42">
        <v>0</v>
      </c>
      <c r="BF193" s="42">
        <v>0</v>
      </c>
      <c r="BG193" s="42">
        <v>0</v>
      </c>
      <c r="BH193" s="42">
        <v>7438</v>
      </c>
      <c r="BI193" s="42">
        <v>0</v>
      </c>
      <c r="BJ193" s="42">
        <v>9</v>
      </c>
      <c r="BK193" s="42">
        <v>181</v>
      </c>
      <c r="BL193" s="42">
        <v>0</v>
      </c>
      <c r="BM193" s="42">
        <v>3683</v>
      </c>
      <c r="BN193" s="42">
        <v>0</v>
      </c>
      <c r="BO193" s="42">
        <v>344</v>
      </c>
      <c r="BP193" s="42">
        <v>66</v>
      </c>
      <c r="BQ193" s="42">
        <v>351</v>
      </c>
      <c r="BR193" s="42">
        <v>0</v>
      </c>
      <c r="BS193" s="42">
        <v>9</v>
      </c>
      <c r="BT193" s="42">
        <v>294</v>
      </c>
      <c r="BU193" s="42">
        <v>0</v>
      </c>
      <c r="BV193" s="42">
        <v>695</v>
      </c>
      <c r="BW193" s="42">
        <v>31872</v>
      </c>
      <c r="BX193" s="42">
        <v>2</v>
      </c>
      <c r="BY193" s="42">
        <v>1</v>
      </c>
      <c r="BZ193" s="42">
        <v>231</v>
      </c>
      <c r="CA193" s="42">
        <v>2277</v>
      </c>
      <c r="CB193" s="42">
        <v>0</v>
      </c>
      <c r="CC193" s="42">
        <v>0</v>
      </c>
      <c r="CD193" s="42">
        <v>0</v>
      </c>
      <c r="CE193" s="42">
        <v>0</v>
      </c>
      <c r="CF193" s="42">
        <v>0</v>
      </c>
      <c r="CG193" s="42">
        <v>0</v>
      </c>
      <c r="CH193" s="42">
        <v>0</v>
      </c>
      <c r="CI193" s="42">
        <v>0</v>
      </c>
      <c r="CJ193" s="42">
        <v>0</v>
      </c>
      <c r="CK193" s="42">
        <v>0</v>
      </c>
      <c r="CL193" s="42">
        <v>9091</v>
      </c>
      <c r="CM193" s="42">
        <v>3</v>
      </c>
      <c r="CN193" s="42">
        <v>0</v>
      </c>
      <c r="CO193" s="42">
        <v>0</v>
      </c>
      <c r="CP193" s="42">
        <v>0</v>
      </c>
      <c r="CR193" s="37">
        <v>185</v>
      </c>
      <c r="CS193" s="13" t="str">
        <f t="shared" si="179"/>
        <v/>
      </c>
      <c r="CT193" s="13" t="str">
        <f t="shared" si="180"/>
        <v/>
      </c>
      <c r="CU193" s="13" t="str">
        <f t="shared" si="181"/>
        <v/>
      </c>
      <c r="CV193" s="13" t="str">
        <f t="shared" si="182"/>
        <v>Bergtunga</v>
      </c>
      <c r="CW193" s="13" t="str">
        <f t="shared" si="183"/>
        <v/>
      </c>
      <c r="CX193" s="13" t="str">
        <f t="shared" si="184"/>
        <v/>
      </c>
      <c r="CY193" s="13" t="str">
        <f t="shared" si="185"/>
        <v/>
      </c>
      <c r="CZ193" s="13" t="str">
        <f t="shared" si="186"/>
        <v/>
      </c>
      <c r="DA193" s="13" t="str">
        <f t="shared" si="187"/>
        <v/>
      </c>
      <c r="DB193" s="13" t="str">
        <f t="shared" si="188"/>
        <v>Grasej</v>
      </c>
      <c r="DC193" s="13" t="str">
        <f t="shared" si="189"/>
        <v/>
      </c>
      <c r="DD193" s="13" t="str">
        <f t="shared" si="190"/>
        <v>Havskatter</v>
      </c>
      <c r="DE193" s="13" t="str">
        <f t="shared" si="191"/>
        <v>Havskrafta</v>
      </c>
      <c r="DF193" s="13" t="str">
        <f t="shared" si="192"/>
        <v/>
      </c>
      <c r="DG193" s="13" t="str">
        <f t="shared" si="193"/>
        <v>Kolja</v>
      </c>
      <c r="DH193" s="13" t="str">
        <f t="shared" si="194"/>
        <v/>
      </c>
      <c r="DI193" s="13" t="str">
        <f t="shared" si="195"/>
        <v>Kummel</v>
      </c>
      <c r="DJ193" s="13" t="str">
        <f t="shared" si="196"/>
        <v>Kungsrakor</v>
      </c>
      <c r="DK193" s="13" t="str">
        <f t="shared" si="197"/>
        <v>Langa</v>
      </c>
      <c r="DL193" s="13" t="str">
        <f t="shared" si="198"/>
        <v/>
      </c>
      <c r="DM193" s="13" t="str">
        <f t="shared" si="199"/>
        <v>Lubb</v>
      </c>
      <c r="DN193" s="13" t="str">
        <f t="shared" si="200"/>
        <v>Lyrtorsk</v>
      </c>
      <c r="DO193" s="13" t="str">
        <f t="shared" si="201"/>
        <v/>
      </c>
      <c r="DP193" s="13" t="str">
        <f t="shared" si="202"/>
        <v>Marulk</v>
      </c>
      <c r="DQ193" s="13" t="str">
        <f t="shared" si="203"/>
        <v>Nordhavsraka</v>
      </c>
      <c r="DR193" s="13" t="str">
        <f t="shared" si="204"/>
        <v>Piggvar</v>
      </c>
      <c r="DS193" s="13" t="str">
        <f t="shared" si="205"/>
        <v>Rocka</v>
      </c>
      <c r="DT193" s="13" t="str">
        <f t="shared" si="206"/>
        <v>Rodspotta</v>
      </c>
      <c r="DU193" s="13" t="str">
        <f t="shared" si="207"/>
        <v>Rodtunga</v>
      </c>
      <c r="DV193" s="13" t="str">
        <f t="shared" si="208"/>
        <v/>
      </c>
      <c r="DW193" s="13" t="str">
        <f t="shared" si="209"/>
        <v/>
      </c>
      <c r="DX193" s="13" t="str">
        <f t="shared" si="210"/>
        <v/>
      </c>
      <c r="DY193" s="13" t="str">
        <f t="shared" si="211"/>
        <v/>
      </c>
      <c r="DZ193" s="13" t="str">
        <f t="shared" si="212"/>
        <v/>
      </c>
      <c r="EA193" s="13" t="str">
        <f t="shared" si="213"/>
        <v/>
      </c>
      <c r="EB193" s="13" t="str">
        <f t="shared" si="214"/>
        <v/>
      </c>
      <c r="EC193" s="13" t="str">
        <f t="shared" si="215"/>
        <v/>
      </c>
      <c r="ED193" s="13" t="str">
        <f t="shared" si="216"/>
        <v/>
      </c>
      <c r="EE193" s="13" t="str">
        <f t="shared" si="217"/>
        <v/>
      </c>
      <c r="EF193" s="13" t="str">
        <f t="shared" si="218"/>
        <v>Torsk</v>
      </c>
      <c r="EG193" s="13" t="str">
        <f t="shared" si="219"/>
        <v>Vitling</v>
      </c>
      <c r="EH193" s="13" t="str">
        <f t="shared" si="220"/>
        <v/>
      </c>
      <c r="EI193" s="13" t="str">
        <f t="shared" si="221"/>
        <v/>
      </c>
      <c r="EJ193" s="13" t="str">
        <f t="shared" si="222"/>
        <v/>
      </c>
      <c r="EK193" s="13"/>
      <c r="EL193" s="82" t="str">
        <f t="shared" si="224"/>
        <v>BergtungaGrasejHavskatterHavskraftaKoljaKummelKungsrakorLangaLubbLyrtorskMarulkNordhavsrakaPiggvarRockaRodspottaRodtungaTorskVitling</v>
      </c>
    </row>
    <row r="194" spans="1:142" x14ac:dyDescent="0.25">
      <c r="A194" s="268" t="s">
        <v>535</v>
      </c>
      <c r="B194" s="267" t="s">
        <v>501</v>
      </c>
      <c r="C194" s="306" t="s">
        <v>161</v>
      </c>
      <c r="D194" s="211">
        <v>186</v>
      </c>
      <c r="E194" s="359">
        <f t="shared" si="223"/>
        <v>0</v>
      </c>
      <c r="F194" s="359">
        <f t="shared" si="228"/>
        <v>0</v>
      </c>
      <c r="G194" s="359">
        <f t="shared" si="229"/>
        <v>0</v>
      </c>
      <c r="H194" s="359">
        <f t="shared" si="230"/>
        <v>3.5000000000000003E-2</v>
      </c>
      <c r="I194" s="359">
        <f t="shared" si="231"/>
        <v>0</v>
      </c>
      <c r="J194" s="359">
        <f t="shared" si="232"/>
        <v>0</v>
      </c>
      <c r="K194" s="359">
        <f t="shared" si="233"/>
        <v>0</v>
      </c>
      <c r="L194" s="359">
        <f t="shared" si="234"/>
        <v>0</v>
      </c>
      <c r="M194" s="359">
        <f t="shared" si="235"/>
        <v>0</v>
      </c>
      <c r="N194" s="359">
        <f t="shared" si="236"/>
        <v>0.22800000000000001</v>
      </c>
      <c r="O194" s="359">
        <f t="shared" si="237"/>
        <v>0</v>
      </c>
      <c r="P194" s="359">
        <f t="shared" si="238"/>
        <v>8.9999999999999993E-3</v>
      </c>
      <c r="Q194" s="359">
        <f t="shared" si="239"/>
        <v>6.734</v>
      </c>
      <c r="R194" s="359">
        <f t="shared" si="240"/>
        <v>0</v>
      </c>
      <c r="S194" s="359">
        <f t="shared" si="241"/>
        <v>6.4000000000000001E-2</v>
      </c>
      <c r="T194" s="359">
        <f t="shared" si="242"/>
        <v>0</v>
      </c>
      <c r="U194" s="359">
        <f t="shared" si="243"/>
        <v>0.1</v>
      </c>
      <c r="V194" s="359">
        <f t="shared" si="244"/>
        <v>0</v>
      </c>
      <c r="W194" s="359">
        <f t="shared" si="245"/>
        <v>1.7999999999999999E-2</v>
      </c>
      <c r="X194" s="359">
        <f t="shared" si="246"/>
        <v>0</v>
      </c>
      <c r="Y194" s="359">
        <f t="shared" si="247"/>
        <v>0</v>
      </c>
      <c r="Z194" s="359">
        <f t="shared" si="248"/>
        <v>4.3999999999999997E-2</v>
      </c>
      <c r="AA194" s="359">
        <f t="shared" si="249"/>
        <v>9.4E-2</v>
      </c>
      <c r="AB194" s="359">
        <f t="shared" si="250"/>
        <v>4.5999999999999999E-2</v>
      </c>
      <c r="AC194" s="359">
        <f t="shared" si="251"/>
        <v>0</v>
      </c>
      <c r="AD194" s="359">
        <f t="shared" si="252"/>
        <v>1.9E-2</v>
      </c>
      <c r="AE194" s="359">
        <f t="shared" si="253"/>
        <v>0</v>
      </c>
      <c r="AF194" s="359">
        <f t="shared" si="254"/>
        <v>0.20399999999999999</v>
      </c>
      <c r="AG194" s="359">
        <f t="shared" si="255"/>
        <v>0.17899999999999999</v>
      </c>
      <c r="AH194" s="359">
        <f t="shared" si="256"/>
        <v>0</v>
      </c>
      <c r="AI194" s="359">
        <f t="shared" si="257"/>
        <v>0</v>
      </c>
      <c r="AJ194" s="359">
        <f t="shared" si="258"/>
        <v>0</v>
      </c>
      <c r="AK194" s="359">
        <f t="shared" si="259"/>
        <v>0</v>
      </c>
      <c r="AL194" s="359">
        <f t="shared" si="260"/>
        <v>0</v>
      </c>
      <c r="AM194" s="359">
        <f t="shared" si="261"/>
        <v>0</v>
      </c>
      <c r="AN194" s="359">
        <f t="shared" si="262"/>
        <v>0</v>
      </c>
      <c r="AO194" s="359">
        <f t="shared" si="263"/>
        <v>0</v>
      </c>
      <c r="AP194" s="359">
        <f t="shared" si="264"/>
        <v>0.04</v>
      </c>
      <c r="AQ194" s="359">
        <f t="shared" si="265"/>
        <v>0</v>
      </c>
      <c r="AR194" s="359">
        <f t="shared" si="266"/>
        <v>1.9950000000000001</v>
      </c>
      <c r="AS194" s="359">
        <f t="shared" si="267"/>
        <v>0.218</v>
      </c>
      <c r="AT194" s="359">
        <f t="shared" si="225"/>
        <v>0</v>
      </c>
      <c r="AU194" s="359">
        <f t="shared" si="226"/>
        <v>0</v>
      </c>
      <c r="AV194" s="359">
        <f t="shared" si="227"/>
        <v>0</v>
      </c>
      <c r="AW194" s="76"/>
      <c r="AX194" s="211">
        <v>186</v>
      </c>
      <c r="AY194" s="42">
        <v>0</v>
      </c>
      <c r="AZ194" s="42">
        <v>0</v>
      </c>
      <c r="BA194" s="42">
        <v>0</v>
      </c>
      <c r="BB194" s="42">
        <v>35</v>
      </c>
      <c r="BC194" s="42">
        <v>0</v>
      </c>
      <c r="BD194" s="42">
        <v>0</v>
      </c>
      <c r="BE194" s="42">
        <v>0</v>
      </c>
      <c r="BF194" s="42">
        <v>0</v>
      </c>
      <c r="BG194" s="42">
        <v>0</v>
      </c>
      <c r="BH194" s="42">
        <v>228</v>
      </c>
      <c r="BI194" s="42">
        <v>0</v>
      </c>
      <c r="BJ194" s="42">
        <v>9</v>
      </c>
      <c r="BK194" s="42">
        <v>6734</v>
      </c>
      <c r="BL194" s="42">
        <v>0</v>
      </c>
      <c r="BM194" s="42">
        <v>64</v>
      </c>
      <c r="BN194" s="42">
        <v>0</v>
      </c>
      <c r="BO194" s="42">
        <v>100</v>
      </c>
      <c r="BP194" s="42">
        <v>0</v>
      </c>
      <c r="BQ194" s="42">
        <v>18</v>
      </c>
      <c r="BR194" s="42">
        <v>0</v>
      </c>
      <c r="BS194" s="42">
        <v>0</v>
      </c>
      <c r="BT194" s="42">
        <v>44</v>
      </c>
      <c r="BU194" s="42">
        <v>94</v>
      </c>
      <c r="BV194" s="42">
        <v>46</v>
      </c>
      <c r="BW194" s="42">
        <v>0</v>
      </c>
      <c r="BX194" s="42">
        <v>19</v>
      </c>
      <c r="BY194" s="42">
        <v>0</v>
      </c>
      <c r="BZ194" s="42">
        <v>204</v>
      </c>
      <c r="CA194" s="42">
        <v>179</v>
      </c>
      <c r="CB194" s="42">
        <v>0</v>
      </c>
      <c r="CC194" s="42">
        <v>0</v>
      </c>
      <c r="CD194" s="42">
        <v>0</v>
      </c>
      <c r="CE194" s="42">
        <v>0</v>
      </c>
      <c r="CF194" s="42">
        <v>0</v>
      </c>
      <c r="CG194" s="42">
        <v>0</v>
      </c>
      <c r="CH194" s="42">
        <v>0</v>
      </c>
      <c r="CI194" s="42">
        <v>0</v>
      </c>
      <c r="CJ194" s="42">
        <v>40</v>
      </c>
      <c r="CK194" s="42">
        <v>0</v>
      </c>
      <c r="CL194" s="42">
        <v>1995</v>
      </c>
      <c r="CM194" s="42">
        <v>218</v>
      </c>
      <c r="CN194" s="42">
        <v>0</v>
      </c>
      <c r="CO194" s="42">
        <v>0</v>
      </c>
      <c r="CP194" s="42">
        <v>0</v>
      </c>
      <c r="CR194" s="37">
        <v>186</v>
      </c>
      <c r="CS194" s="13" t="str">
        <f t="shared" si="179"/>
        <v/>
      </c>
      <c r="CT194" s="13" t="str">
        <f t="shared" si="180"/>
        <v/>
      </c>
      <c r="CU194" s="13" t="str">
        <f t="shared" si="181"/>
        <v/>
      </c>
      <c r="CV194" s="13" t="str">
        <f t="shared" si="182"/>
        <v>Bergtunga</v>
      </c>
      <c r="CW194" s="13" t="str">
        <f t="shared" si="183"/>
        <v/>
      </c>
      <c r="CX194" s="13" t="str">
        <f t="shared" si="184"/>
        <v/>
      </c>
      <c r="CY194" s="13" t="str">
        <f t="shared" si="185"/>
        <v/>
      </c>
      <c r="CZ194" s="13" t="str">
        <f t="shared" si="186"/>
        <v/>
      </c>
      <c r="DA194" s="13" t="str">
        <f t="shared" si="187"/>
        <v/>
      </c>
      <c r="DB194" s="13" t="str">
        <f t="shared" si="188"/>
        <v>Grasej</v>
      </c>
      <c r="DC194" s="13" t="str">
        <f t="shared" si="189"/>
        <v/>
      </c>
      <c r="DD194" s="13" t="str">
        <f t="shared" si="190"/>
        <v>Havskatter</v>
      </c>
      <c r="DE194" s="13" t="str">
        <f t="shared" si="191"/>
        <v>Havskrafta</v>
      </c>
      <c r="DF194" s="13" t="str">
        <f t="shared" si="192"/>
        <v/>
      </c>
      <c r="DG194" s="13" t="str">
        <f t="shared" si="193"/>
        <v>Kolja</v>
      </c>
      <c r="DH194" s="13" t="str">
        <f t="shared" si="194"/>
        <v/>
      </c>
      <c r="DI194" s="13" t="str">
        <f t="shared" si="195"/>
        <v>Kummel</v>
      </c>
      <c r="DJ194" s="13" t="str">
        <f t="shared" si="196"/>
        <v/>
      </c>
      <c r="DK194" s="13" t="str">
        <f t="shared" si="197"/>
        <v>Langa</v>
      </c>
      <c r="DL194" s="13" t="str">
        <f t="shared" si="198"/>
        <v/>
      </c>
      <c r="DM194" s="13" t="str">
        <f t="shared" si="199"/>
        <v/>
      </c>
      <c r="DN194" s="13" t="str">
        <f t="shared" si="200"/>
        <v>Lyrtorsk</v>
      </c>
      <c r="DO194" s="13" t="str">
        <f t="shared" si="201"/>
        <v>Makrill</v>
      </c>
      <c r="DP194" s="13" t="str">
        <f t="shared" si="202"/>
        <v>Marulk</v>
      </c>
      <c r="DQ194" s="13" t="str">
        <f t="shared" si="203"/>
        <v/>
      </c>
      <c r="DR194" s="13" t="str">
        <f t="shared" si="204"/>
        <v>Piggvar</v>
      </c>
      <c r="DS194" s="13" t="str">
        <f t="shared" si="205"/>
        <v/>
      </c>
      <c r="DT194" s="13" t="str">
        <f t="shared" si="206"/>
        <v>Rodspotta</v>
      </c>
      <c r="DU194" s="13" t="str">
        <f t="shared" si="207"/>
        <v>Rodtunga</v>
      </c>
      <c r="DV194" s="13" t="str">
        <f t="shared" si="208"/>
        <v/>
      </c>
      <c r="DW194" s="13" t="str">
        <f t="shared" si="209"/>
        <v/>
      </c>
      <c r="DX194" s="13" t="str">
        <f t="shared" si="210"/>
        <v/>
      </c>
      <c r="DY194" s="13" t="str">
        <f t="shared" si="211"/>
        <v/>
      </c>
      <c r="DZ194" s="13" t="str">
        <f t="shared" si="212"/>
        <v/>
      </c>
      <c r="EA194" s="13" t="str">
        <f t="shared" si="213"/>
        <v/>
      </c>
      <c r="EB194" s="13" t="str">
        <f t="shared" si="214"/>
        <v/>
      </c>
      <c r="EC194" s="13" t="str">
        <f t="shared" si="215"/>
        <v/>
      </c>
      <c r="ED194" s="13" t="str">
        <f t="shared" si="216"/>
        <v>Slatvar</v>
      </c>
      <c r="EE194" s="13" t="str">
        <f t="shared" si="217"/>
        <v/>
      </c>
      <c r="EF194" s="13" t="str">
        <f t="shared" si="218"/>
        <v>Torsk</v>
      </c>
      <c r="EG194" s="13" t="str">
        <f t="shared" si="219"/>
        <v>Vitling</v>
      </c>
      <c r="EH194" s="13" t="str">
        <f t="shared" si="220"/>
        <v/>
      </c>
      <c r="EI194" s="13" t="str">
        <f t="shared" si="221"/>
        <v/>
      </c>
      <c r="EJ194" s="13" t="str">
        <f t="shared" si="222"/>
        <v/>
      </c>
      <c r="EK194" s="13"/>
      <c r="EL194" s="82" t="str">
        <f t="shared" si="224"/>
        <v>BergtungaGrasejHavskatterHavskraftaKoljaKummelLangaLyrtorskMakrillMarulkPiggvarRodspottaRodtungaSlatvarTorskVitling</v>
      </c>
    </row>
    <row r="195" spans="1:142" x14ac:dyDescent="0.25">
      <c r="A195" s="268" t="s">
        <v>536</v>
      </c>
      <c r="B195" s="267" t="s">
        <v>498</v>
      </c>
      <c r="C195" s="306" t="s">
        <v>615</v>
      </c>
      <c r="D195" s="211">
        <v>187</v>
      </c>
      <c r="E195" s="359">
        <f t="shared" si="223"/>
        <v>0</v>
      </c>
      <c r="F195" s="359">
        <f t="shared" si="228"/>
        <v>0</v>
      </c>
      <c r="G195" s="359">
        <f t="shared" si="229"/>
        <v>0</v>
      </c>
      <c r="H195" s="359">
        <f t="shared" si="230"/>
        <v>0</v>
      </c>
      <c r="I195" s="359">
        <f t="shared" si="231"/>
        <v>0</v>
      </c>
      <c r="J195" s="359">
        <f t="shared" si="232"/>
        <v>0</v>
      </c>
      <c r="K195" s="359">
        <f t="shared" si="233"/>
        <v>0</v>
      </c>
      <c r="L195" s="359">
        <f t="shared" si="234"/>
        <v>0</v>
      </c>
      <c r="M195" s="359">
        <f t="shared" si="235"/>
        <v>0</v>
      </c>
      <c r="N195" s="359">
        <f t="shared" si="236"/>
        <v>0</v>
      </c>
      <c r="O195" s="359">
        <f t="shared" si="237"/>
        <v>0</v>
      </c>
      <c r="P195" s="359">
        <f t="shared" si="238"/>
        <v>0</v>
      </c>
      <c r="Q195" s="359">
        <f t="shared" si="239"/>
        <v>0</v>
      </c>
      <c r="R195" s="359">
        <f t="shared" si="240"/>
        <v>0</v>
      </c>
      <c r="S195" s="359">
        <f t="shared" si="241"/>
        <v>0</v>
      </c>
      <c r="T195" s="359">
        <f t="shared" si="242"/>
        <v>0</v>
      </c>
      <c r="U195" s="359">
        <f t="shared" si="243"/>
        <v>0</v>
      </c>
      <c r="V195" s="359">
        <f t="shared" si="244"/>
        <v>0</v>
      </c>
      <c r="W195" s="359">
        <f t="shared" si="245"/>
        <v>0</v>
      </c>
      <c r="X195" s="359">
        <f t="shared" si="246"/>
        <v>0</v>
      </c>
      <c r="Y195" s="359">
        <f t="shared" si="247"/>
        <v>0</v>
      </c>
      <c r="Z195" s="359">
        <f t="shared" si="248"/>
        <v>0</v>
      </c>
      <c r="AA195" s="359">
        <f t="shared" si="249"/>
        <v>0</v>
      </c>
      <c r="AB195" s="359">
        <f t="shared" si="250"/>
        <v>0</v>
      </c>
      <c r="AC195" s="359">
        <f t="shared" si="251"/>
        <v>0</v>
      </c>
      <c r="AD195" s="359">
        <f t="shared" si="252"/>
        <v>0.34300000000000003</v>
      </c>
      <c r="AE195" s="359">
        <f t="shared" si="253"/>
        <v>0</v>
      </c>
      <c r="AF195" s="359">
        <f t="shared" si="254"/>
        <v>4.92</v>
      </c>
      <c r="AG195" s="359">
        <f t="shared" si="255"/>
        <v>0</v>
      </c>
      <c r="AH195" s="359">
        <f t="shared" si="256"/>
        <v>0.316</v>
      </c>
      <c r="AI195" s="359">
        <f t="shared" si="257"/>
        <v>0</v>
      </c>
      <c r="AJ195" s="359">
        <f t="shared" si="258"/>
        <v>0</v>
      </c>
      <c r="AK195" s="359">
        <f t="shared" si="259"/>
        <v>0</v>
      </c>
      <c r="AL195" s="359">
        <f t="shared" si="260"/>
        <v>0</v>
      </c>
      <c r="AM195" s="359">
        <f t="shared" si="261"/>
        <v>0</v>
      </c>
      <c r="AN195" s="359">
        <f t="shared" si="262"/>
        <v>0</v>
      </c>
      <c r="AO195" s="359">
        <f t="shared" si="263"/>
        <v>4.7939999999999996</v>
      </c>
      <c r="AP195" s="359">
        <f t="shared" si="264"/>
        <v>0</v>
      </c>
      <c r="AQ195" s="359">
        <f t="shared" si="265"/>
        <v>0</v>
      </c>
      <c r="AR195" s="359">
        <f t="shared" si="266"/>
        <v>453.37</v>
      </c>
      <c r="AS195" s="359">
        <f t="shared" si="267"/>
        <v>18.329999999999998</v>
      </c>
      <c r="AT195" s="359">
        <f t="shared" si="225"/>
        <v>0</v>
      </c>
      <c r="AU195" s="359">
        <f t="shared" si="226"/>
        <v>0</v>
      </c>
      <c r="AV195" s="359">
        <f t="shared" si="227"/>
        <v>0</v>
      </c>
      <c r="AW195" s="76"/>
      <c r="AX195" s="211">
        <v>187</v>
      </c>
      <c r="AY195" s="42">
        <v>0</v>
      </c>
      <c r="AZ195" s="42">
        <v>0</v>
      </c>
      <c r="BA195" s="42">
        <v>0</v>
      </c>
      <c r="BB195" s="42">
        <v>0</v>
      </c>
      <c r="BC195" s="42">
        <v>0</v>
      </c>
      <c r="BD195" s="42">
        <v>0</v>
      </c>
      <c r="BE195" s="42">
        <v>0</v>
      </c>
      <c r="BF195" s="42">
        <v>0</v>
      </c>
      <c r="BG195" s="42">
        <v>0</v>
      </c>
      <c r="BH195" s="42">
        <v>0</v>
      </c>
      <c r="BI195" s="42">
        <v>0</v>
      </c>
      <c r="BJ195" s="42">
        <v>0</v>
      </c>
      <c r="BK195" s="42">
        <v>0</v>
      </c>
      <c r="BL195" s="42">
        <v>0</v>
      </c>
      <c r="BM195" s="42">
        <v>0</v>
      </c>
      <c r="BN195" s="42">
        <v>0</v>
      </c>
      <c r="BO195" s="42">
        <v>0</v>
      </c>
      <c r="BP195" s="42">
        <v>0</v>
      </c>
      <c r="BQ195" s="42">
        <v>0</v>
      </c>
      <c r="BR195" s="42">
        <v>0</v>
      </c>
      <c r="BS195" s="42">
        <v>0</v>
      </c>
      <c r="BT195" s="42">
        <v>0</v>
      </c>
      <c r="BU195" s="42">
        <v>0</v>
      </c>
      <c r="BV195" s="42">
        <v>0</v>
      </c>
      <c r="BW195" s="42">
        <v>0</v>
      </c>
      <c r="BX195" s="42">
        <v>343</v>
      </c>
      <c r="BY195" s="42">
        <v>0</v>
      </c>
      <c r="BZ195" s="42">
        <v>4920</v>
      </c>
      <c r="CA195" s="42">
        <v>0</v>
      </c>
      <c r="CB195" s="42">
        <v>316</v>
      </c>
      <c r="CC195" s="42">
        <v>0</v>
      </c>
      <c r="CD195" s="42">
        <v>0</v>
      </c>
      <c r="CE195" s="42">
        <v>0</v>
      </c>
      <c r="CF195" s="42">
        <v>0</v>
      </c>
      <c r="CG195" s="42">
        <v>0</v>
      </c>
      <c r="CH195" s="42">
        <v>0</v>
      </c>
      <c r="CI195" s="42">
        <v>4794</v>
      </c>
      <c r="CJ195" s="42">
        <v>0</v>
      </c>
      <c r="CK195" s="42">
        <v>0</v>
      </c>
      <c r="CL195" s="42">
        <v>453370</v>
      </c>
      <c r="CM195" s="42">
        <v>18330</v>
      </c>
      <c r="CN195" s="42">
        <v>0</v>
      </c>
      <c r="CO195" s="42">
        <v>0</v>
      </c>
      <c r="CP195" s="42">
        <v>0</v>
      </c>
      <c r="CR195" s="37">
        <v>187</v>
      </c>
      <c r="CS195" s="13" t="str">
        <f t="shared" si="179"/>
        <v/>
      </c>
      <c r="CT195" s="13" t="str">
        <f t="shared" si="180"/>
        <v/>
      </c>
      <c r="CU195" s="13" t="str">
        <f t="shared" si="181"/>
        <v/>
      </c>
      <c r="CV195" s="13" t="str">
        <f t="shared" si="182"/>
        <v/>
      </c>
      <c r="CW195" s="13" t="str">
        <f t="shared" si="183"/>
        <v/>
      </c>
      <c r="CX195" s="13" t="str">
        <f t="shared" si="184"/>
        <v/>
      </c>
      <c r="CY195" s="13" t="str">
        <f t="shared" si="185"/>
        <v/>
      </c>
      <c r="CZ195" s="13" t="str">
        <f t="shared" si="186"/>
        <v/>
      </c>
      <c r="DA195" s="13" t="str">
        <f t="shared" si="187"/>
        <v/>
      </c>
      <c r="DB195" s="13" t="str">
        <f t="shared" si="188"/>
        <v/>
      </c>
      <c r="DC195" s="13" t="str">
        <f t="shared" si="189"/>
        <v/>
      </c>
      <c r="DD195" s="13" t="str">
        <f t="shared" si="190"/>
        <v/>
      </c>
      <c r="DE195" s="13" t="str">
        <f t="shared" si="191"/>
        <v/>
      </c>
      <c r="DF195" s="13" t="str">
        <f t="shared" si="192"/>
        <v/>
      </c>
      <c r="DG195" s="13" t="str">
        <f t="shared" si="193"/>
        <v/>
      </c>
      <c r="DH195" s="13" t="str">
        <f t="shared" si="194"/>
        <v/>
      </c>
      <c r="DI195" s="13" t="str">
        <f t="shared" si="195"/>
        <v/>
      </c>
      <c r="DJ195" s="13" t="str">
        <f t="shared" si="196"/>
        <v/>
      </c>
      <c r="DK195" s="13" t="str">
        <f t="shared" si="197"/>
        <v/>
      </c>
      <c r="DL195" s="13" t="str">
        <f t="shared" si="198"/>
        <v/>
      </c>
      <c r="DM195" s="13" t="str">
        <f t="shared" si="199"/>
        <v/>
      </c>
      <c r="DN195" s="13" t="str">
        <f t="shared" si="200"/>
        <v/>
      </c>
      <c r="DO195" s="13" t="str">
        <f t="shared" si="201"/>
        <v/>
      </c>
      <c r="DP195" s="13" t="str">
        <f t="shared" si="202"/>
        <v/>
      </c>
      <c r="DQ195" s="13" t="str">
        <f t="shared" si="203"/>
        <v/>
      </c>
      <c r="DR195" s="13" t="str">
        <f t="shared" si="204"/>
        <v>Piggvar</v>
      </c>
      <c r="DS195" s="13" t="str">
        <f t="shared" si="205"/>
        <v/>
      </c>
      <c r="DT195" s="13" t="str">
        <f t="shared" si="206"/>
        <v>Rodspotta</v>
      </c>
      <c r="DU195" s="13" t="str">
        <f t="shared" si="207"/>
        <v/>
      </c>
      <c r="DV195" s="13" t="str">
        <f t="shared" si="208"/>
        <v>Sandskadda</v>
      </c>
      <c r="DW195" s="13" t="str">
        <f t="shared" si="209"/>
        <v/>
      </c>
      <c r="DX195" s="13" t="str">
        <f t="shared" si="210"/>
        <v/>
      </c>
      <c r="DY195" s="13" t="str">
        <f t="shared" si="211"/>
        <v/>
      </c>
      <c r="DZ195" s="13" t="str">
        <f t="shared" si="212"/>
        <v/>
      </c>
      <c r="EA195" s="13" t="str">
        <f t="shared" si="213"/>
        <v/>
      </c>
      <c r="EB195" s="13" t="str">
        <f t="shared" si="214"/>
        <v/>
      </c>
      <c r="EC195" s="13" t="str">
        <f t="shared" si="215"/>
        <v>Skrubbskadda</v>
      </c>
      <c r="ED195" s="13" t="str">
        <f t="shared" si="216"/>
        <v/>
      </c>
      <c r="EE195" s="13" t="str">
        <f t="shared" si="217"/>
        <v/>
      </c>
      <c r="EF195" s="13" t="str">
        <f t="shared" si="218"/>
        <v>Torsk</v>
      </c>
      <c r="EG195" s="13" t="str">
        <f t="shared" si="219"/>
        <v>Vitling</v>
      </c>
      <c r="EH195" s="13" t="str">
        <f t="shared" si="220"/>
        <v/>
      </c>
      <c r="EI195" s="13" t="str">
        <f t="shared" si="221"/>
        <v/>
      </c>
      <c r="EJ195" s="13" t="str">
        <f t="shared" si="222"/>
        <v/>
      </c>
      <c r="EK195" s="13"/>
      <c r="EL195" s="82" t="str">
        <f t="shared" si="224"/>
        <v>PiggvarRodspottaSandskaddaSkrubbskaddaTorskVitling</v>
      </c>
    </row>
    <row r="196" spans="1:142" x14ac:dyDescent="0.25">
      <c r="A196" s="268" t="s">
        <v>536</v>
      </c>
      <c r="B196" s="267" t="s">
        <v>499</v>
      </c>
      <c r="C196" s="306" t="s">
        <v>615</v>
      </c>
      <c r="D196" s="211">
        <v>188</v>
      </c>
      <c r="E196" s="359">
        <f t="shared" si="223"/>
        <v>0</v>
      </c>
      <c r="F196" s="359">
        <f t="shared" si="228"/>
        <v>0</v>
      </c>
      <c r="G196" s="359">
        <f t="shared" si="229"/>
        <v>0</v>
      </c>
      <c r="H196" s="359">
        <f t="shared" si="230"/>
        <v>0</v>
      </c>
      <c r="I196" s="359">
        <f t="shared" si="231"/>
        <v>0</v>
      </c>
      <c r="J196" s="359">
        <f t="shared" si="232"/>
        <v>0</v>
      </c>
      <c r="K196" s="359">
        <f t="shared" si="233"/>
        <v>0</v>
      </c>
      <c r="L196" s="359">
        <f t="shared" si="234"/>
        <v>0</v>
      </c>
      <c r="M196" s="359">
        <f t="shared" si="235"/>
        <v>0</v>
      </c>
      <c r="N196" s="359">
        <f t="shared" si="236"/>
        <v>0</v>
      </c>
      <c r="O196" s="359">
        <f t="shared" si="237"/>
        <v>0</v>
      </c>
      <c r="P196" s="359">
        <f t="shared" si="238"/>
        <v>0</v>
      </c>
      <c r="Q196" s="359">
        <f t="shared" si="239"/>
        <v>0</v>
      </c>
      <c r="R196" s="359">
        <f t="shared" si="240"/>
        <v>0</v>
      </c>
      <c r="S196" s="359">
        <f t="shared" si="241"/>
        <v>0</v>
      </c>
      <c r="T196" s="359">
        <f t="shared" si="242"/>
        <v>0</v>
      </c>
      <c r="U196" s="359">
        <f t="shared" si="243"/>
        <v>0</v>
      </c>
      <c r="V196" s="359">
        <f t="shared" si="244"/>
        <v>0</v>
      </c>
      <c r="W196" s="359">
        <f t="shared" si="245"/>
        <v>0</v>
      </c>
      <c r="X196" s="359">
        <f t="shared" si="246"/>
        <v>0</v>
      </c>
      <c r="Y196" s="359">
        <f t="shared" si="247"/>
        <v>0</v>
      </c>
      <c r="Z196" s="359">
        <f t="shared" si="248"/>
        <v>0</v>
      </c>
      <c r="AA196" s="359">
        <f t="shared" si="249"/>
        <v>0</v>
      </c>
      <c r="AB196" s="359">
        <f t="shared" si="250"/>
        <v>0</v>
      </c>
      <c r="AC196" s="359">
        <f t="shared" si="251"/>
        <v>0</v>
      </c>
      <c r="AD196" s="359">
        <f t="shared" si="252"/>
        <v>0.126</v>
      </c>
      <c r="AE196" s="359">
        <f t="shared" si="253"/>
        <v>0</v>
      </c>
      <c r="AF196" s="359">
        <f t="shared" si="254"/>
        <v>0.86699999999999999</v>
      </c>
      <c r="AG196" s="359">
        <f t="shared" si="255"/>
        <v>0</v>
      </c>
      <c r="AH196" s="359">
        <f t="shared" si="256"/>
        <v>0</v>
      </c>
      <c r="AI196" s="359">
        <f t="shared" si="257"/>
        <v>0</v>
      </c>
      <c r="AJ196" s="359">
        <f t="shared" si="258"/>
        <v>0</v>
      </c>
      <c r="AK196" s="359">
        <f t="shared" si="259"/>
        <v>0</v>
      </c>
      <c r="AL196" s="359">
        <f t="shared" si="260"/>
        <v>0</v>
      </c>
      <c r="AM196" s="359">
        <f t="shared" si="261"/>
        <v>0</v>
      </c>
      <c r="AN196" s="359">
        <f t="shared" si="262"/>
        <v>0</v>
      </c>
      <c r="AO196" s="359">
        <f t="shared" si="263"/>
        <v>0.80500000000000005</v>
      </c>
      <c r="AP196" s="359">
        <f t="shared" si="264"/>
        <v>0</v>
      </c>
      <c r="AQ196" s="359">
        <f t="shared" si="265"/>
        <v>0</v>
      </c>
      <c r="AR196" s="359">
        <f t="shared" si="266"/>
        <v>45.72</v>
      </c>
      <c r="AS196" s="359">
        <f t="shared" si="267"/>
        <v>9.4E-2</v>
      </c>
      <c r="AT196" s="359">
        <f t="shared" si="225"/>
        <v>0</v>
      </c>
      <c r="AU196" s="359">
        <f t="shared" si="226"/>
        <v>0</v>
      </c>
      <c r="AV196" s="359">
        <f t="shared" si="227"/>
        <v>0</v>
      </c>
      <c r="AW196" s="76"/>
      <c r="AX196" s="211">
        <v>188</v>
      </c>
      <c r="AY196" s="42">
        <v>0</v>
      </c>
      <c r="AZ196" s="42">
        <v>0</v>
      </c>
      <c r="BA196" s="42">
        <v>0</v>
      </c>
      <c r="BB196" s="42">
        <v>0</v>
      </c>
      <c r="BC196" s="42">
        <v>0</v>
      </c>
      <c r="BD196" s="42">
        <v>0</v>
      </c>
      <c r="BE196" s="42">
        <v>0</v>
      </c>
      <c r="BF196" s="42">
        <v>0</v>
      </c>
      <c r="BG196" s="42">
        <v>0</v>
      </c>
      <c r="BH196" s="42">
        <v>0</v>
      </c>
      <c r="BI196" s="42">
        <v>0</v>
      </c>
      <c r="BJ196" s="42">
        <v>0</v>
      </c>
      <c r="BK196" s="42">
        <v>0</v>
      </c>
      <c r="BL196" s="42">
        <v>0</v>
      </c>
      <c r="BM196" s="42">
        <v>0</v>
      </c>
      <c r="BN196" s="42">
        <v>0</v>
      </c>
      <c r="BO196" s="42">
        <v>0</v>
      </c>
      <c r="BP196" s="42">
        <v>0</v>
      </c>
      <c r="BQ196" s="42">
        <v>0</v>
      </c>
      <c r="BR196" s="42">
        <v>0</v>
      </c>
      <c r="BS196" s="42">
        <v>0</v>
      </c>
      <c r="BT196" s="42">
        <v>0</v>
      </c>
      <c r="BU196" s="42">
        <v>0</v>
      </c>
      <c r="BV196" s="42">
        <v>0</v>
      </c>
      <c r="BW196" s="42">
        <v>0</v>
      </c>
      <c r="BX196" s="42">
        <v>126</v>
      </c>
      <c r="BY196" s="42">
        <v>0</v>
      </c>
      <c r="BZ196" s="42">
        <v>867</v>
      </c>
      <c r="CA196" s="42">
        <v>0</v>
      </c>
      <c r="CB196" s="42">
        <v>0</v>
      </c>
      <c r="CC196" s="42">
        <v>0</v>
      </c>
      <c r="CD196" s="42">
        <v>0</v>
      </c>
      <c r="CE196" s="42">
        <v>0</v>
      </c>
      <c r="CF196" s="42">
        <v>0</v>
      </c>
      <c r="CG196" s="42">
        <v>0</v>
      </c>
      <c r="CH196" s="42">
        <v>0</v>
      </c>
      <c r="CI196" s="42">
        <v>805</v>
      </c>
      <c r="CJ196" s="42">
        <v>0</v>
      </c>
      <c r="CK196" s="42">
        <v>0</v>
      </c>
      <c r="CL196" s="42">
        <v>45720</v>
      </c>
      <c r="CM196" s="42">
        <v>94</v>
      </c>
      <c r="CN196" s="42">
        <v>0</v>
      </c>
      <c r="CO196" s="42">
        <v>0</v>
      </c>
      <c r="CP196" s="42">
        <v>0</v>
      </c>
      <c r="CR196" s="37">
        <v>188</v>
      </c>
      <c r="CS196" s="13" t="str">
        <f t="shared" si="179"/>
        <v/>
      </c>
      <c r="CT196" s="13" t="str">
        <f t="shared" si="180"/>
        <v/>
      </c>
      <c r="CU196" s="13" t="str">
        <f t="shared" si="181"/>
        <v/>
      </c>
      <c r="CV196" s="13" t="str">
        <f t="shared" si="182"/>
        <v/>
      </c>
      <c r="CW196" s="13" t="str">
        <f t="shared" si="183"/>
        <v/>
      </c>
      <c r="CX196" s="13" t="str">
        <f t="shared" si="184"/>
        <v/>
      </c>
      <c r="CY196" s="13" t="str">
        <f t="shared" si="185"/>
        <v/>
      </c>
      <c r="CZ196" s="13" t="str">
        <f t="shared" si="186"/>
        <v/>
      </c>
      <c r="DA196" s="13" t="str">
        <f t="shared" si="187"/>
        <v/>
      </c>
      <c r="DB196" s="13" t="str">
        <f t="shared" si="188"/>
        <v/>
      </c>
      <c r="DC196" s="13" t="str">
        <f t="shared" si="189"/>
        <v/>
      </c>
      <c r="DD196" s="13" t="str">
        <f t="shared" si="190"/>
        <v/>
      </c>
      <c r="DE196" s="13" t="str">
        <f t="shared" si="191"/>
        <v/>
      </c>
      <c r="DF196" s="13" t="str">
        <f t="shared" si="192"/>
        <v/>
      </c>
      <c r="DG196" s="13" t="str">
        <f t="shared" si="193"/>
        <v/>
      </c>
      <c r="DH196" s="13" t="str">
        <f t="shared" si="194"/>
        <v/>
      </c>
      <c r="DI196" s="13" t="str">
        <f t="shared" si="195"/>
        <v/>
      </c>
      <c r="DJ196" s="13" t="str">
        <f t="shared" si="196"/>
        <v/>
      </c>
      <c r="DK196" s="13" t="str">
        <f t="shared" si="197"/>
        <v/>
      </c>
      <c r="DL196" s="13" t="str">
        <f t="shared" si="198"/>
        <v/>
      </c>
      <c r="DM196" s="13" t="str">
        <f t="shared" si="199"/>
        <v/>
      </c>
      <c r="DN196" s="13" t="str">
        <f t="shared" si="200"/>
        <v/>
      </c>
      <c r="DO196" s="13" t="str">
        <f t="shared" si="201"/>
        <v/>
      </c>
      <c r="DP196" s="13" t="str">
        <f t="shared" si="202"/>
        <v/>
      </c>
      <c r="DQ196" s="13" t="str">
        <f t="shared" si="203"/>
        <v/>
      </c>
      <c r="DR196" s="13" t="str">
        <f t="shared" si="204"/>
        <v>Piggvar</v>
      </c>
      <c r="DS196" s="13" t="str">
        <f t="shared" si="205"/>
        <v/>
      </c>
      <c r="DT196" s="13" t="str">
        <f t="shared" si="206"/>
        <v>Rodspotta</v>
      </c>
      <c r="DU196" s="13" t="str">
        <f t="shared" si="207"/>
        <v/>
      </c>
      <c r="DV196" s="13" t="str">
        <f t="shared" si="208"/>
        <v/>
      </c>
      <c r="DW196" s="13" t="str">
        <f t="shared" si="209"/>
        <v/>
      </c>
      <c r="DX196" s="13" t="str">
        <f t="shared" si="210"/>
        <v/>
      </c>
      <c r="DY196" s="13" t="str">
        <f t="shared" si="211"/>
        <v/>
      </c>
      <c r="DZ196" s="13" t="str">
        <f t="shared" si="212"/>
        <v/>
      </c>
      <c r="EA196" s="13" t="str">
        <f t="shared" si="213"/>
        <v/>
      </c>
      <c r="EB196" s="13" t="str">
        <f t="shared" si="214"/>
        <v/>
      </c>
      <c r="EC196" s="13" t="str">
        <f t="shared" si="215"/>
        <v>Skrubbskadda</v>
      </c>
      <c r="ED196" s="13" t="str">
        <f t="shared" si="216"/>
        <v/>
      </c>
      <c r="EE196" s="13" t="str">
        <f t="shared" si="217"/>
        <v/>
      </c>
      <c r="EF196" s="13" t="str">
        <f t="shared" si="218"/>
        <v>Torsk</v>
      </c>
      <c r="EG196" s="13" t="str">
        <f t="shared" si="219"/>
        <v>Vitling</v>
      </c>
      <c r="EH196" s="13" t="str">
        <f t="shared" si="220"/>
        <v/>
      </c>
      <c r="EI196" s="13" t="str">
        <f t="shared" si="221"/>
        <v/>
      </c>
      <c r="EJ196" s="13" t="str">
        <f t="shared" si="222"/>
        <v/>
      </c>
      <c r="EK196" s="13"/>
      <c r="EL196" s="82" t="str">
        <f t="shared" si="224"/>
        <v>PiggvarRodspottaSkrubbskaddaTorskVitling</v>
      </c>
    </row>
    <row r="197" spans="1:142" x14ac:dyDescent="0.25">
      <c r="A197" s="268" t="s">
        <v>536</v>
      </c>
      <c r="B197" s="267" t="s">
        <v>498</v>
      </c>
      <c r="C197" s="306" t="s">
        <v>553</v>
      </c>
      <c r="D197" s="211">
        <v>189</v>
      </c>
      <c r="E197" s="359">
        <f t="shared" si="223"/>
        <v>0</v>
      </c>
      <c r="F197" s="359">
        <f t="shared" si="228"/>
        <v>0</v>
      </c>
      <c r="G197" s="359">
        <f t="shared" si="229"/>
        <v>0</v>
      </c>
      <c r="H197" s="359">
        <f t="shared" si="230"/>
        <v>0</v>
      </c>
      <c r="I197" s="359">
        <f t="shared" si="231"/>
        <v>0</v>
      </c>
      <c r="J197" s="359">
        <f t="shared" si="232"/>
        <v>0</v>
      </c>
      <c r="K197" s="359">
        <f t="shared" si="233"/>
        <v>0</v>
      </c>
      <c r="L197" s="359">
        <f t="shared" si="234"/>
        <v>0</v>
      </c>
      <c r="M197" s="359">
        <f t="shared" si="235"/>
        <v>0</v>
      </c>
      <c r="N197" s="359">
        <f t="shared" si="236"/>
        <v>0</v>
      </c>
      <c r="O197" s="359">
        <f t="shared" si="237"/>
        <v>0</v>
      </c>
      <c r="P197" s="359">
        <f t="shared" si="238"/>
        <v>0</v>
      </c>
      <c r="Q197" s="359">
        <f t="shared" si="239"/>
        <v>0</v>
      </c>
      <c r="R197" s="359">
        <f t="shared" si="240"/>
        <v>0</v>
      </c>
      <c r="S197" s="359">
        <f t="shared" si="241"/>
        <v>0</v>
      </c>
      <c r="T197" s="359">
        <f t="shared" si="242"/>
        <v>0</v>
      </c>
      <c r="U197" s="359">
        <f t="shared" si="243"/>
        <v>0</v>
      </c>
      <c r="V197" s="359">
        <f t="shared" si="244"/>
        <v>0</v>
      </c>
      <c r="W197" s="359">
        <f t="shared" si="245"/>
        <v>0</v>
      </c>
      <c r="X197" s="359">
        <f t="shared" si="246"/>
        <v>0.04</v>
      </c>
      <c r="Y197" s="359">
        <f t="shared" si="247"/>
        <v>0</v>
      </c>
      <c r="Z197" s="359">
        <f t="shared" si="248"/>
        <v>0</v>
      </c>
      <c r="AA197" s="359">
        <f t="shared" si="249"/>
        <v>7.0000000000000001E-3</v>
      </c>
      <c r="AB197" s="359">
        <f t="shared" si="250"/>
        <v>0</v>
      </c>
      <c r="AC197" s="359">
        <f t="shared" si="251"/>
        <v>0</v>
      </c>
      <c r="AD197" s="359">
        <f t="shared" si="252"/>
        <v>0.375</v>
      </c>
      <c r="AE197" s="359">
        <f t="shared" si="253"/>
        <v>0</v>
      </c>
      <c r="AF197" s="359">
        <f t="shared" si="254"/>
        <v>17.041</v>
      </c>
      <c r="AG197" s="359">
        <f t="shared" si="255"/>
        <v>0</v>
      </c>
      <c r="AH197" s="359">
        <f t="shared" si="256"/>
        <v>0</v>
      </c>
      <c r="AI197" s="359">
        <f t="shared" si="257"/>
        <v>0</v>
      </c>
      <c r="AJ197" s="359">
        <f t="shared" si="258"/>
        <v>0</v>
      </c>
      <c r="AK197" s="359">
        <f t="shared" si="259"/>
        <v>0</v>
      </c>
      <c r="AL197" s="359">
        <f t="shared" si="260"/>
        <v>0</v>
      </c>
      <c r="AM197" s="359">
        <f t="shared" si="261"/>
        <v>0</v>
      </c>
      <c r="AN197" s="359">
        <f t="shared" si="262"/>
        <v>0</v>
      </c>
      <c r="AO197" s="359">
        <f t="shared" si="263"/>
        <v>26.95</v>
      </c>
      <c r="AP197" s="359">
        <f t="shared" si="264"/>
        <v>0</v>
      </c>
      <c r="AQ197" s="359">
        <f t="shared" si="265"/>
        <v>0</v>
      </c>
      <c r="AR197" s="359">
        <f t="shared" si="266"/>
        <v>4416.6440000000002</v>
      </c>
      <c r="AS197" s="359">
        <f t="shared" si="267"/>
        <v>1.1850000000000001</v>
      </c>
      <c r="AT197" s="359">
        <f t="shared" si="225"/>
        <v>0</v>
      </c>
      <c r="AU197" s="359">
        <f t="shared" si="226"/>
        <v>0</v>
      </c>
      <c r="AV197" s="359">
        <f t="shared" si="227"/>
        <v>0</v>
      </c>
      <c r="AW197" s="76"/>
      <c r="AX197" s="211">
        <v>189</v>
      </c>
      <c r="AY197" s="42">
        <v>0</v>
      </c>
      <c r="AZ197" s="42">
        <v>0</v>
      </c>
      <c r="BA197" s="42">
        <v>0</v>
      </c>
      <c r="BB197" s="42">
        <v>0</v>
      </c>
      <c r="BC197" s="42">
        <v>0</v>
      </c>
      <c r="BD197" s="42">
        <v>0</v>
      </c>
      <c r="BE197" s="42">
        <v>0</v>
      </c>
      <c r="BF197" s="42">
        <v>0</v>
      </c>
      <c r="BG197" s="42">
        <v>0</v>
      </c>
      <c r="BH197" s="42">
        <v>0</v>
      </c>
      <c r="BI197" s="42">
        <v>0</v>
      </c>
      <c r="BJ197" s="42">
        <v>0</v>
      </c>
      <c r="BK197" s="42">
        <v>0</v>
      </c>
      <c r="BL197" s="42">
        <v>0</v>
      </c>
      <c r="BM197" s="42">
        <v>0</v>
      </c>
      <c r="BN197" s="42">
        <v>0</v>
      </c>
      <c r="BO197" s="42">
        <v>0</v>
      </c>
      <c r="BP197" s="42">
        <v>0</v>
      </c>
      <c r="BQ197" s="42">
        <v>0</v>
      </c>
      <c r="BR197" s="42">
        <v>40</v>
      </c>
      <c r="BS197" s="42">
        <v>0</v>
      </c>
      <c r="BT197" s="42">
        <v>0</v>
      </c>
      <c r="BU197" s="42">
        <v>7</v>
      </c>
      <c r="BV197" s="42">
        <v>0</v>
      </c>
      <c r="BW197" s="42">
        <v>0</v>
      </c>
      <c r="BX197" s="42">
        <v>375</v>
      </c>
      <c r="BY197" s="42">
        <v>0</v>
      </c>
      <c r="BZ197" s="42">
        <v>17041</v>
      </c>
      <c r="CA197" s="42">
        <v>0</v>
      </c>
      <c r="CB197" s="42">
        <v>0</v>
      </c>
      <c r="CC197" s="42">
        <v>0</v>
      </c>
      <c r="CD197" s="42">
        <v>0</v>
      </c>
      <c r="CE197" s="42">
        <v>0</v>
      </c>
      <c r="CF197" s="42">
        <v>0</v>
      </c>
      <c r="CG197" s="42">
        <v>0</v>
      </c>
      <c r="CH197" s="42">
        <v>0</v>
      </c>
      <c r="CI197" s="42">
        <v>26950</v>
      </c>
      <c r="CJ197" s="42">
        <v>0</v>
      </c>
      <c r="CK197" s="42">
        <v>0</v>
      </c>
      <c r="CL197" s="42">
        <v>4416644</v>
      </c>
      <c r="CM197" s="42">
        <v>1185</v>
      </c>
      <c r="CN197" s="42">
        <v>0</v>
      </c>
      <c r="CO197" s="42">
        <v>0</v>
      </c>
      <c r="CP197" s="42">
        <v>0</v>
      </c>
      <c r="CR197" s="37">
        <v>189</v>
      </c>
      <c r="CS197" s="13" t="str">
        <f t="shared" si="179"/>
        <v/>
      </c>
      <c r="CT197" s="13" t="str">
        <f t="shared" si="180"/>
        <v/>
      </c>
      <c r="CU197" s="13" t="str">
        <f t="shared" si="181"/>
        <v/>
      </c>
      <c r="CV197" s="13" t="str">
        <f t="shared" si="182"/>
        <v/>
      </c>
      <c r="CW197" s="13" t="str">
        <f t="shared" si="183"/>
        <v/>
      </c>
      <c r="CX197" s="13" t="str">
        <f t="shared" si="184"/>
        <v/>
      </c>
      <c r="CY197" s="13" t="str">
        <f t="shared" si="185"/>
        <v/>
      </c>
      <c r="CZ197" s="13" t="str">
        <f t="shared" si="186"/>
        <v/>
      </c>
      <c r="DA197" s="13" t="str">
        <f t="shared" si="187"/>
        <v/>
      </c>
      <c r="DB197" s="13" t="str">
        <f t="shared" si="188"/>
        <v/>
      </c>
      <c r="DC197" s="13" t="str">
        <f t="shared" si="189"/>
        <v/>
      </c>
      <c r="DD197" s="13" t="str">
        <f t="shared" si="190"/>
        <v/>
      </c>
      <c r="DE197" s="13" t="str">
        <f t="shared" si="191"/>
        <v/>
      </c>
      <c r="DF197" s="13" t="str">
        <f t="shared" si="192"/>
        <v/>
      </c>
      <c r="DG197" s="13" t="str">
        <f t="shared" si="193"/>
        <v/>
      </c>
      <c r="DH197" s="13" t="str">
        <f t="shared" si="194"/>
        <v/>
      </c>
      <c r="DI197" s="13" t="str">
        <f t="shared" si="195"/>
        <v/>
      </c>
      <c r="DJ197" s="13" t="str">
        <f t="shared" si="196"/>
        <v/>
      </c>
      <c r="DK197" s="13" t="str">
        <f t="shared" si="197"/>
        <v/>
      </c>
      <c r="DL197" s="13" t="str">
        <f t="shared" si="198"/>
        <v>Lax</v>
      </c>
      <c r="DM197" s="13" t="str">
        <f t="shared" si="199"/>
        <v/>
      </c>
      <c r="DN197" s="13" t="str">
        <f t="shared" si="200"/>
        <v/>
      </c>
      <c r="DO197" s="13" t="str">
        <f t="shared" si="201"/>
        <v>Makrill</v>
      </c>
      <c r="DP197" s="13" t="str">
        <f t="shared" si="202"/>
        <v/>
      </c>
      <c r="DQ197" s="13" t="str">
        <f t="shared" si="203"/>
        <v/>
      </c>
      <c r="DR197" s="13" t="str">
        <f t="shared" si="204"/>
        <v>Piggvar</v>
      </c>
      <c r="DS197" s="13" t="str">
        <f t="shared" si="205"/>
        <v/>
      </c>
      <c r="DT197" s="13" t="str">
        <f t="shared" si="206"/>
        <v>Rodspotta</v>
      </c>
      <c r="DU197" s="13" t="str">
        <f t="shared" si="207"/>
        <v/>
      </c>
      <c r="DV197" s="13" t="str">
        <f t="shared" si="208"/>
        <v/>
      </c>
      <c r="DW197" s="13" t="str">
        <f t="shared" si="209"/>
        <v/>
      </c>
      <c r="DX197" s="13" t="str">
        <f t="shared" si="210"/>
        <v/>
      </c>
      <c r="DY197" s="13" t="str">
        <f t="shared" si="211"/>
        <v/>
      </c>
      <c r="DZ197" s="13" t="str">
        <f t="shared" si="212"/>
        <v/>
      </c>
      <c r="EA197" s="13" t="str">
        <f t="shared" si="213"/>
        <v/>
      </c>
      <c r="EB197" s="13" t="str">
        <f t="shared" si="214"/>
        <v/>
      </c>
      <c r="EC197" s="13" t="str">
        <f t="shared" si="215"/>
        <v>Skrubbskadda</v>
      </c>
      <c r="ED197" s="13" t="str">
        <f t="shared" si="216"/>
        <v/>
      </c>
      <c r="EE197" s="13" t="str">
        <f t="shared" si="217"/>
        <v/>
      </c>
      <c r="EF197" s="13" t="str">
        <f t="shared" si="218"/>
        <v>Torsk</v>
      </c>
      <c r="EG197" s="13" t="str">
        <f t="shared" si="219"/>
        <v>Vitling</v>
      </c>
      <c r="EH197" s="13" t="str">
        <f t="shared" si="220"/>
        <v/>
      </c>
      <c r="EI197" s="13" t="str">
        <f t="shared" si="221"/>
        <v/>
      </c>
      <c r="EJ197" s="13" t="str">
        <f t="shared" si="222"/>
        <v/>
      </c>
      <c r="EK197" s="13"/>
      <c r="EL197" s="82" t="str">
        <f t="shared" si="224"/>
        <v>LaxMakrillPiggvarRodspottaSkrubbskaddaTorskVitling</v>
      </c>
    </row>
    <row r="198" spans="1:142" x14ac:dyDescent="0.25">
      <c r="A198" s="268" t="s">
        <v>536</v>
      </c>
      <c r="B198" s="267" t="s">
        <v>499</v>
      </c>
      <c r="C198" s="306" t="s">
        <v>553</v>
      </c>
      <c r="D198" s="211">
        <v>190</v>
      </c>
      <c r="E198" s="359">
        <f t="shared" si="223"/>
        <v>0</v>
      </c>
      <c r="F198" s="359">
        <f t="shared" si="228"/>
        <v>0</v>
      </c>
      <c r="G198" s="359">
        <f t="shared" si="229"/>
        <v>0</v>
      </c>
      <c r="H198" s="359">
        <f t="shared" si="230"/>
        <v>0</v>
      </c>
      <c r="I198" s="359">
        <f t="shared" si="231"/>
        <v>0</v>
      </c>
      <c r="J198" s="359">
        <f t="shared" si="232"/>
        <v>0</v>
      </c>
      <c r="K198" s="359">
        <f t="shared" si="233"/>
        <v>0</v>
      </c>
      <c r="L198" s="359">
        <f t="shared" si="234"/>
        <v>0</v>
      </c>
      <c r="M198" s="359">
        <f t="shared" si="235"/>
        <v>0</v>
      </c>
      <c r="N198" s="359">
        <f t="shared" si="236"/>
        <v>0</v>
      </c>
      <c r="O198" s="359">
        <f t="shared" si="237"/>
        <v>0</v>
      </c>
      <c r="P198" s="359">
        <f t="shared" si="238"/>
        <v>0</v>
      </c>
      <c r="Q198" s="359">
        <f t="shared" si="239"/>
        <v>0</v>
      </c>
      <c r="R198" s="359">
        <f t="shared" si="240"/>
        <v>0</v>
      </c>
      <c r="S198" s="359">
        <f t="shared" si="241"/>
        <v>0</v>
      </c>
      <c r="T198" s="359">
        <f t="shared" si="242"/>
        <v>0</v>
      </c>
      <c r="U198" s="359">
        <f t="shared" si="243"/>
        <v>0</v>
      </c>
      <c r="V198" s="359">
        <f t="shared" si="244"/>
        <v>0</v>
      </c>
      <c r="W198" s="359">
        <f t="shared" si="245"/>
        <v>0</v>
      </c>
      <c r="X198" s="359">
        <f t="shared" si="246"/>
        <v>0</v>
      </c>
      <c r="Y198" s="359">
        <f t="shared" si="247"/>
        <v>0</v>
      </c>
      <c r="Z198" s="359">
        <f t="shared" si="248"/>
        <v>0</v>
      </c>
      <c r="AA198" s="359">
        <f t="shared" si="249"/>
        <v>0</v>
      </c>
      <c r="AB198" s="359">
        <f t="shared" si="250"/>
        <v>0</v>
      </c>
      <c r="AC198" s="359">
        <f t="shared" si="251"/>
        <v>0</v>
      </c>
      <c r="AD198" s="359">
        <f t="shared" si="252"/>
        <v>2.4E-2</v>
      </c>
      <c r="AE198" s="359">
        <f t="shared" si="253"/>
        <v>0</v>
      </c>
      <c r="AF198" s="359">
        <f t="shared" si="254"/>
        <v>3.1539999999999999</v>
      </c>
      <c r="AG198" s="359">
        <f t="shared" si="255"/>
        <v>0</v>
      </c>
      <c r="AH198" s="359">
        <f t="shared" si="256"/>
        <v>0</v>
      </c>
      <c r="AI198" s="359">
        <f t="shared" si="257"/>
        <v>0</v>
      </c>
      <c r="AJ198" s="359">
        <f t="shared" si="258"/>
        <v>0</v>
      </c>
      <c r="AK198" s="359">
        <f t="shared" si="259"/>
        <v>0</v>
      </c>
      <c r="AL198" s="359">
        <f t="shared" si="260"/>
        <v>0</v>
      </c>
      <c r="AM198" s="359">
        <f t="shared" si="261"/>
        <v>0</v>
      </c>
      <c r="AN198" s="359">
        <f t="shared" si="262"/>
        <v>0</v>
      </c>
      <c r="AO198" s="359">
        <f t="shared" si="263"/>
        <v>1.9730000000000001</v>
      </c>
      <c r="AP198" s="359">
        <f t="shared" si="264"/>
        <v>0</v>
      </c>
      <c r="AQ198" s="359">
        <f t="shared" si="265"/>
        <v>0</v>
      </c>
      <c r="AR198" s="359">
        <f t="shared" si="266"/>
        <v>168.18199999999999</v>
      </c>
      <c r="AS198" s="359">
        <f t="shared" si="267"/>
        <v>9.8000000000000004E-2</v>
      </c>
      <c r="AT198" s="359">
        <f t="shared" si="225"/>
        <v>0</v>
      </c>
      <c r="AU198" s="359">
        <f t="shared" si="226"/>
        <v>0</v>
      </c>
      <c r="AV198" s="359">
        <f t="shared" si="227"/>
        <v>0</v>
      </c>
      <c r="AW198" s="76"/>
      <c r="AX198" s="211">
        <v>190</v>
      </c>
      <c r="AY198" s="42">
        <v>0</v>
      </c>
      <c r="AZ198" s="42">
        <v>0</v>
      </c>
      <c r="BA198" s="42">
        <v>0</v>
      </c>
      <c r="BB198" s="42">
        <v>0</v>
      </c>
      <c r="BC198" s="42">
        <v>0</v>
      </c>
      <c r="BD198" s="42">
        <v>0</v>
      </c>
      <c r="BE198" s="42">
        <v>0</v>
      </c>
      <c r="BF198" s="42">
        <v>0</v>
      </c>
      <c r="BG198" s="42">
        <v>0</v>
      </c>
      <c r="BH198" s="42">
        <v>0</v>
      </c>
      <c r="BI198" s="42">
        <v>0</v>
      </c>
      <c r="BJ198" s="42">
        <v>0</v>
      </c>
      <c r="BK198" s="42">
        <v>0</v>
      </c>
      <c r="BL198" s="42">
        <v>0</v>
      </c>
      <c r="BM198" s="42">
        <v>0</v>
      </c>
      <c r="BN198" s="42">
        <v>0</v>
      </c>
      <c r="BO198" s="42">
        <v>0</v>
      </c>
      <c r="BP198" s="42">
        <v>0</v>
      </c>
      <c r="BQ198" s="42">
        <v>0</v>
      </c>
      <c r="BR198" s="42">
        <v>0</v>
      </c>
      <c r="BS198" s="42">
        <v>0</v>
      </c>
      <c r="BT198" s="42">
        <v>0</v>
      </c>
      <c r="BU198" s="42">
        <v>0</v>
      </c>
      <c r="BV198" s="42">
        <v>0</v>
      </c>
      <c r="BW198" s="42">
        <v>0</v>
      </c>
      <c r="BX198" s="42">
        <v>24</v>
      </c>
      <c r="BY198" s="42">
        <v>0</v>
      </c>
      <c r="BZ198" s="42">
        <v>3154</v>
      </c>
      <c r="CA198" s="42">
        <v>0</v>
      </c>
      <c r="CB198" s="42">
        <v>0</v>
      </c>
      <c r="CC198" s="42">
        <v>0</v>
      </c>
      <c r="CD198" s="42">
        <v>0</v>
      </c>
      <c r="CE198" s="42">
        <v>0</v>
      </c>
      <c r="CF198" s="42">
        <v>0</v>
      </c>
      <c r="CG198" s="42">
        <v>0</v>
      </c>
      <c r="CH198" s="42">
        <v>0</v>
      </c>
      <c r="CI198" s="42">
        <v>1973</v>
      </c>
      <c r="CJ198" s="42">
        <v>0</v>
      </c>
      <c r="CK198" s="42">
        <v>0</v>
      </c>
      <c r="CL198" s="42">
        <v>168182</v>
      </c>
      <c r="CM198" s="42">
        <v>98</v>
      </c>
      <c r="CN198" s="42">
        <v>0</v>
      </c>
      <c r="CO198" s="42">
        <v>0</v>
      </c>
      <c r="CP198" s="42">
        <v>0</v>
      </c>
      <c r="CR198" s="37">
        <v>190</v>
      </c>
      <c r="CS198" s="13" t="str">
        <f t="shared" si="179"/>
        <v/>
      </c>
      <c r="CT198" s="13" t="str">
        <f t="shared" si="180"/>
        <v/>
      </c>
      <c r="CU198" s="13" t="str">
        <f t="shared" si="181"/>
        <v/>
      </c>
      <c r="CV198" s="13" t="str">
        <f t="shared" si="182"/>
        <v/>
      </c>
      <c r="CW198" s="13" t="str">
        <f t="shared" si="183"/>
        <v/>
      </c>
      <c r="CX198" s="13" t="str">
        <f t="shared" si="184"/>
        <v/>
      </c>
      <c r="CY198" s="13" t="str">
        <f t="shared" si="185"/>
        <v/>
      </c>
      <c r="CZ198" s="13" t="str">
        <f t="shared" si="186"/>
        <v/>
      </c>
      <c r="DA198" s="13" t="str">
        <f t="shared" si="187"/>
        <v/>
      </c>
      <c r="DB198" s="13" t="str">
        <f t="shared" si="188"/>
        <v/>
      </c>
      <c r="DC198" s="13" t="str">
        <f t="shared" si="189"/>
        <v/>
      </c>
      <c r="DD198" s="13" t="str">
        <f t="shared" si="190"/>
        <v/>
      </c>
      <c r="DE198" s="13" t="str">
        <f t="shared" si="191"/>
        <v/>
      </c>
      <c r="DF198" s="13" t="str">
        <f t="shared" si="192"/>
        <v/>
      </c>
      <c r="DG198" s="13" t="str">
        <f t="shared" si="193"/>
        <v/>
      </c>
      <c r="DH198" s="13" t="str">
        <f t="shared" si="194"/>
        <v/>
      </c>
      <c r="DI198" s="13" t="str">
        <f t="shared" si="195"/>
        <v/>
      </c>
      <c r="DJ198" s="13" t="str">
        <f t="shared" si="196"/>
        <v/>
      </c>
      <c r="DK198" s="13" t="str">
        <f t="shared" si="197"/>
        <v/>
      </c>
      <c r="DL198" s="13" t="str">
        <f t="shared" si="198"/>
        <v/>
      </c>
      <c r="DM198" s="13" t="str">
        <f t="shared" si="199"/>
        <v/>
      </c>
      <c r="DN198" s="13" t="str">
        <f t="shared" si="200"/>
        <v/>
      </c>
      <c r="DO198" s="13" t="str">
        <f t="shared" si="201"/>
        <v/>
      </c>
      <c r="DP198" s="13" t="str">
        <f t="shared" si="202"/>
        <v/>
      </c>
      <c r="DQ198" s="13" t="str">
        <f t="shared" si="203"/>
        <v/>
      </c>
      <c r="DR198" s="13" t="str">
        <f t="shared" si="204"/>
        <v>Piggvar</v>
      </c>
      <c r="DS198" s="13" t="str">
        <f t="shared" si="205"/>
        <v/>
      </c>
      <c r="DT198" s="13" t="str">
        <f t="shared" si="206"/>
        <v>Rodspotta</v>
      </c>
      <c r="DU198" s="13" t="str">
        <f t="shared" si="207"/>
        <v/>
      </c>
      <c r="DV198" s="13" t="str">
        <f t="shared" si="208"/>
        <v/>
      </c>
      <c r="DW198" s="13" t="str">
        <f t="shared" si="209"/>
        <v/>
      </c>
      <c r="DX198" s="13" t="str">
        <f t="shared" si="210"/>
        <v/>
      </c>
      <c r="DY198" s="13" t="str">
        <f t="shared" si="211"/>
        <v/>
      </c>
      <c r="DZ198" s="13" t="str">
        <f t="shared" si="212"/>
        <v/>
      </c>
      <c r="EA198" s="13" t="str">
        <f t="shared" si="213"/>
        <v/>
      </c>
      <c r="EB198" s="13" t="str">
        <f t="shared" si="214"/>
        <v/>
      </c>
      <c r="EC198" s="13" t="str">
        <f t="shared" si="215"/>
        <v>Skrubbskadda</v>
      </c>
      <c r="ED198" s="13" t="str">
        <f t="shared" si="216"/>
        <v/>
      </c>
      <c r="EE198" s="13" t="str">
        <f t="shared" si="217"/>
        <v/>
      </c>
      <c r="EF198" s="13" t="str">
        <f t="shared" si="218"/>
        <v>Torsk</v>
      </c>
      <c r="EG198" s="13" t="str">
        <f t="shared" si="219"/>
        <v>Vitling</v>
      </c>
      <c r="EH198" s="13" t="str">
        <f t="shared" si="220"/>
        <v/>
      </c>
      <c r="EI198" s="13" t="str">
        <f t="shared" si="221"/>
        <v/>
      </c>
      <c r="EJ198" s="13" t="str">
        <f t="shared" si="222"/>
        <v/>
      </c>
      <c r="EK198" s="13"/>
      <c r="EL198" s="82" t="str">
        <f t="shared" si="224"/>
        <v>PiggvarRodspottaSkrubbskaddaTorskVitling</v>
      </c>
    </row>
    <row r="199" spans="1:142" x14ac:dyDescent="0.25">
      <c r="A199" s="268" t="s">
        <v>536</v>
      </c>
      <c r="B199" s="267" t="s">
        <v>504</v>
      </c>
      <c r="C199" s="301" t="s">
        <v>553</v>
      </c>
      <c r="D199" s="211">
        <v>191</v>
      </c>
      <c r="E199" s="359">
        <f t="shared" si="223"/>
        <v>0</v>
      </c>
      <c r="F199" s="359">
        <f t="shared" si="228"/>
        <v>0</v>
      </c>
      <c r="G199" s="359">
        <f t="shared" si="229"/>
        <v>0</v>
      </c>
      <c r="H199" s="359">
        <f t="shared" si="230"/>
        <v>0</v>
      </c>
      <c r="I199" s="359">
        <f t="shared" si="231"/>
        <v>0</v>
      </c>
      <c r="J199" s="359">
        <f t="shared" si="232"/>
        <v>0</v>
      </c>
      <c r="K199" s="359">
        <f t="shared" si="233"/>
        <v>0</v>
      </c>
      <c r="L199" s="359">
        <f t="shared" si="234"/>
        <v>0</v>
      </c>
      <c r="M199" s="359">
        <f t="shared" si="235"/>
        <v>0</v>
      </c>
      <c r="N199" s="359">
        <f t="shared" si="236"/>
        <v>0</v>
      </c>
      <c r="O199" s="359">
        <f t="shared" si="237"/>
        <v>0</v>
      </c>
      <c r="P199" s="359">
        <f t="shared" si="238"/>
        <v>0</v>
      </c>
      <c r="Q199" s="359">
        <f t="shared" si="239"/>
        <v>0</v>
      </c>
      <c r="R199" s="359">
        <f t="shared" si="240"/>
        <v>0</v>
      </c>
      <c r="S199" s="359">
        <f t="shared" si="241"/>
        <v>0</v>
      </c>
      <c r="T199" s="359">
        <f t="shared" si="242"/>
        <v>0</v>
      </c>
      <c r="U199" s="359">
        <f t="shared" si="243"/>
        <v>0</v>
      </c>
      <c r="V199" s="359">
        <f t="shared" si="244"/>
        <v>0</v>
      </c>
      <c r="W199" s="359">
        <f t="shared" si="245"/>
        <v>0</v>
      </c>
      <c r="X199" s="359">
        <f t="shared" si="246"/>
        <v>0</v>
      </c>
      <c r="Y199" s="359">
        <f t="shared" si="247"/>
        <v>0</v>
      </c>
      <c r="Z199" s="359">
        <f t="shared" si="248"/>
        <v>0</v>
      </c>
      <c r="AA199" s="359">
        <f t="shared" si="249"/>
        <v>0</v>
      </c>
      <c r="AB199" s="359">
        <f t="shared" si="250"/>
        <v>0</v>
      </c>
      <c r="AC199" s="359">
        <f t="shared" si="251"/>
        <v>0</v>
      </c>
      <c r="AD199" s="359">
        <f t="shared" si="252"/>
        <v>0</v>
      </c>
      <c r="AE199" s="359">
        <f t="shared" si="253"/>
        <v>0</v>
      </c>
      <c r="AF199" s="359">
        <f t="shared" si="254"/>
        <v>1.4999999999999999E-2</v>
      </c>
      <c r="AG199" s="359">
        <f t="shared" si="255"/>
        <v>0</v>
      </c>
      <c r="AH199" s="359">
        <f t="shared" si="256"/>
        <v>0</v>
      </c>
      <c r="AI199" s="359">
        <f t="shared" si="257"/>
        <v>0</v>
      </c>
      <c r="AJ199" s="359">
        <f t="shared" si="258"/>
        <v>0</v>
      </c>
      <c r="AK199" s="359">
        <f t="shared" si="259"/>
        <v>0</v>
      </c>
      <c r="AL199" s="359">
        <f t="shared" si="260"/>
        <v>0</v>
      </c>
      <c r="AM199" s="359">
        <f t="shared" si="261"/>
        <v>0</v>
      </c>
      <c r="AN199" s="359">
        <f t="shared" si="262"/>
        <v>0</v>
      </c>
      <c r="AO199" s="359">
        <f t="shared" si="263"/>
        <v>5.0000000000000001E-3</v>
      </c>
      <c r="AP199" s="359">
        <f t="shared" si="264"/>
        <v>0</v>
      </c>
      <c r="AQ199" s="359">
        <f t="shared" si="265"/>
        <v>0</v>
      </c>
      <c r="AR199" s="359">
        <f t="shared" si="266"/>
        <v>83.944999999999993</v>
      </c>
      <c r="AS199" s="359">
        <f t="shared" si="267"/>
        <v>0.19500000000000001</v>
      </c>
      <c r="AT199" s="359">
        <f t="shared" si="225"/>
        <v>0</v>
      </c>
      <c r="AU199" s="359">
        <f t="shared" si="226"/>
        <v>0</v>
      </c>
      <c r="AV199" s="359">
        <f t="shared" si="227"/>
        <v>0</v>
      </c>
      <c r="AW199" s="76"/>
      <c r="AX199" s="211">
        <v>191</v>
      </c>
      <c r="AY199" s="42">
        <v>0</v>
      </c>
      <c r="AZ199" s="42">
        <v>0</v>
      </c>
      <c r="BA199" s="42">
        <v>0</v>
      </c>
      <c r="BB199" s="42">
        <v>0</v>
      </c>
      <c r="BC199" s="42">
        <v>0</v>
      </c>
      <c r="BD199" s="42">
        <v>0</v>
      </c>
      <c r="BE199" s="42">
        <v>0</v>
      </c>
      <c r="BF199" s="42">
        <v>0</v>
      </c>
      <c r="BG199" s="42">
        <v>0</v>
      </c>
      <c r="BH199" s="42">
        <v>0</v>
      </c>
      <c r="BI199" s="42">
        <v>0</v>
      </c>
      <c r="BJ199" s="42">
        <v>0</v>
      </c>
      <c r="BK199" s="42">
        <v>0</v>
      </c>
      <c r="BL199" s="42">
        <v>0</v>
      </c>
      <c r="BM199" s="42">
        <v>0</v>
      </c>
      <c r="BN199" s="42">
        <v>0</v>
      </c>
      <c r="BO199" s="42">
        <v>0</v>
      </c>
      <c r="BP199" s="42">
        <v>0</v>
      </c>
      <c r="BQ199" s="42">
        <v>0</v>
      </c>
      <c r="BR199" s="42">
        <v>0</v>
      </c>
      <c r="BS199" s="42">
        <v>0</v>
      </c>
      <c r="BT199" s="42">
        <v>0</v>
      </c>
      <c r="BU199" s="42">
        <v>0</v>
      </c>
      <c r="BV199" s="42">
        <v>0</v>
      </c>
      <c r="BW199" s="42">
        <v>0</v>
      </c>
      <c r="BX199" s="42">
        <v>0</v>
      </c>
      <c r="BY199" s="42">
        <v>0</v>
      </c>
      <c r="BZ199" s="42">
        <v>15</v>
      </c>
      <c r="CA199" s="42">
        <v>0</v>
      </c>
      <c r="CB199" s="42">
        <v>0</v>
      </c>
      <c r="CC199" s="42">
        <v>0</v>
      </c>
      <c r="CD199" s="42">
        <v>0</v>
      </c>
      <c r="CE199" s="42">
        <v>0</v>
      </c>
      <c r="CF199" s="42">
        <v>0</v>
      </c>
      <c r="CG199" s="42">
        <v>0</v>
      </c>
      <c r="CH199" s="42">
        <v>0</v>
      </c>
      <c r="CI199" s="42">
        <v>5</v>
      </c>
      <c r="CJ199" s="42">
        <v>0</v>
      </c>
      <c r="CK199" s="42">
        <v>0</v>
      </c>
      <c r="CL199" s="42">
        <v>83945</v>
      </c>
      <c r="CM199" s="42">
        <v>195</v>
      </c>
      <c r="CN199" s="42">
        <v>0</v>
      </c>
      <c r="CO199" s="42">
        <v>0</v>
      </c>
      <c r="CP199" s="42">
        <v>0</v>
      </c>
      <c r="CR199" s="37">
        <v>191</v>
      </c>
      <c r="CS199" s="13" t="str">
        <f t="shared" si="179"/>
        <v/>
      </c>
      <c r="CT199" s="13" t="str">
        <f t="shared" si="180"/>
        <v/>
      </c>
      <c r="CU199" s="13" t="str">
        <f t="shared" si="181"/>
        <v/>
      </c>
      <c r="CV199" s="13" t="str">
        <f t="shared" si="182"/>
        <v/>
      </c>
      <c r="CW199" s="13" t="str">
        <f t="shared" si="183"/>
        <v/>
      </c>
      <c r="CX199" s="13" t="str">
        <f t="shared" si="184"/>
        <v/>
      </c>
      <c r="CY199" s="13" t="str">
        <f t="shared" si="185"/>
        <v/>
      </c>
      <c r="CZ199" s="13" t="str">
        <f t="shared" si="186"/>
        <v/>
      </c>
      <c r="DA199" s="13" t="str">
        <f t="shared" si="187"/>
        <v/>
      </c>
      <c r="DB199" s="13" t="str">
        <f t="shared" si="188"/>
        <v/>
      </c>
      <c r="DC199" s="13" t="str">
        <f t="shared" si="189"/>
        <v/>
      </c>
      <c r="DD199" s="13" t="str">
        <f t="shared" si="190"/>
        <v/>
      </c>
      <c r="DE199" s="13" t="str">
        <f t="shared" si="191"/>
        <v/>
      </c>
      <c r="DF199" s="13" t="str">
        <f t="shared" si="192"/>
        <v/>
      </c>
      <c r="DG199" s="13" t="str">
        <f t="shared" si="193"/>
        <v/>
      </c>
      <c r="DH199" s="13" t="str">
        <f t="shared" si="194"/>
        <v/>
      </c>
      <c r="DI199" s="13" t="str">
        <f t="shared" si="195"/>
        <v/>
      </c>
      <c r="DJ199" s="13" t="str">
        <f t="shared" si="196"/>
        <v/>
      </c>
      <c r="DK199" s="13" t="str">
        <f t="shared" si="197"/>
        <v/>
      </c>
      <c r="DL199" s="13" t="str">
        <f t="shared" si="198"/>
        <v/>
      </c>
      <c r="DM199" s="13" t="str">
        <f t="shared" si="199"/>
        <v/>
      </c>
      <c r="DN199" s="13" t="str">
        <f t="shared" si="200"/>
        <v/>
      </c>
      <c r="DO199" s="13" t="str">
        <f t="shared" si="201"/>
        <v/>
      </c>
      <c r="DP199" s="13" t="str">
        <f t="shared" si="202"/>
        <v/>
      </c>
      <c r="DQ199" s="13" t="str">
        <f t="shared" si="203"/>
        <v/>
      </c>
      <c r="DR199" s="13" t="str">
        <f t="shared" si="204"/>
        <v/>
      </c>
      <c r="DS199" s="13" t="str">
        <f t="shared" si="205"/>
        <v/>
      </c>
      <c r="DT199" s="13" t="str">
        <f t="shared" si="206"/>
        <v>Rodspotta</v>
      </c>
      <c r="DU199" s="13" t="str">
        <f t="shared" si="207"/>
        <v/>
      </c>
      <c r="DV199" s="13" t="str">
        <f t="shared" si="208"/>
        <v/>
      </c>
      <c r="DW199" s="13" t="str">
        <f t="shared" si="209"/>
        <v/>
      </c>
      <c r="DX199" s="13" t="str">
        <f t="shared" si="210"/>
        <v/>
      </c>
      <c r="DY199" s="13" t="str">
        <f t="shared" si="211"/>
        <v/>
      </c>
      <c r="DZ199" s="13" t="str">
        <f t="shared" si="212"/>
        <v/>
      </c>
      <c r="EA199" s="13" t="str">
        <f t="shared" si="213"/>
        <v/>
      </c>
      <c r="EB199" s="13" t="str">
        <f t="shared" si="214"/>
        <v/>
      </c>
      <c r="EC199" s="13" t="str">
        <f t="shared" si="215"/>
        <v>Skrubbskadda</v>
      </c>
      <c r="ED199" s="13" t="str">
        <f t="shared" si="216"/>
        <v/>
      </c>
      <c r="EE199" s="13" t="str">
        <f t="shared" si="217"/>
        <v/>
      </c>
      <c r="EF199" s="13" t="str">
        <f t="shared" si="218"/>
        <v>Torsk</v>
      </c>
      <c r="EG199" s="13" t="str">
        <f t="shared" si="219"/>
        <v>Vitling</v>
      </c>
      <c r="EH199" s="13" t="str">
        <f t="shared" si="220"/>
        <v/>
      </c>
      <c r="EI199" s="13" t="str">
        <f t="shared" si="221"/>
        <v/>
      </c>
      <c r="EJ199" s="13" t="str">
        <f t="shared" si="222"/>
        <v/>
      </c>
      <c r="EK199" s="13"/>
      <c r="EL199" s="82" t="str">
        <f t="shared" si="224"/>
        <v>RodspottaSkrubbskaddaTorskVitling</v>
      </c>
    </row>
    <row r="200" spans="1:142" x14ac:dyDescent="0.25">
      <c r="A200" s="268" t="s">
        <v>536</v>
      </c>
      <c r="B200" s="267" t="s">
        <v>491</v>
      </c>
      <c r="C200" s="301" t="s">
        <v>165</v>
      </c>
      <c r="D200" s="211">
        <v>192</v>
      </c>
      <c r="E200" s="359">
        <f t="shared" si="223"/>
        <v>0</v>
      </c>
      <c r="F200" s="359">
        <f t="shared" si="228"/>
        <v>0</v>
      </c>
      <c r="G200" s="359">
        <f t="shared" si="229"/>
        <v>0</v>
      </c>
      <c r="H200" s="359">
        <f t="shared" si="230"/>
        <v>4.9000000000000002E-2</v>
      </c>
      <c r="I200" s="359">
        <f t="shared" si="231"/>
        <v>0</v>
      </c>
      <c r="J200" s="359">
        <f t="shared" si="232"/>
        <v>0</v>
      </c>
      <c r="K200" s="359">
        <f t="shared" si="233"/>
        <v>0</v>
      </c>
      <c r="L200" s="359">
        <f t="shared" si="234"/>
        <v>0</v>
      </c>
      <c r="M200" s="359">
        <f t="shared" si="235"/>
        <v>0</v>
      </c>
      <c r="N200" s="359">
        <f t="shared" si="236"/>
        <v>0</v>
      </c>
      <c r="O200" s="359">
        <f t="shared" si="237"/>
        <v>0</v>
      </c>
      <c r="P200" s="359">
        <f t="shared" si="238"/>
        <v>1.2999999999999999E-2</v>
      </c>
      <c r="Q200" s="359">
        <f t="shared" si="239"/>
        <v>2.3039999999999998</v>
      </c>
      <c r="R200" s="359">
        <f t="shared" si="240"/>
        <v>0</v>
      </c>
      <c r="S200" s="359">
        <f t="shared" si="241"/>
        <v>4.4999999999999998E-2</v>
      </c>
      <c r="T200" s="359">
        <f t="shared" si="242"/>
        <v>0</v>
      </c>
      <c r="U200" s="359">
        <f t="shared" si="243"/>
        <v>0.02</v>
      </c>
      <c r="V200" s="359">
        <f t="shared" si="244"/>
        <v>0</v>
      </c>
      <c r="W200" s="359">
        <f t="shared" si="245"/>
        <v>1.4999999999999999E-2</v>
      </c>
      <c r="X200" s="359">
        <f t="shared" si="246"/>
        <v>0</v>
      </c>
      <c r="Y200" s="359">
        <f t="shared" si="247"/>
        <v>0</v>
      </c>
      <c r="Z200" s="359">
        <f t="shared" si="248"/>
        <v>0</v>
      </c>
      <c r="AA200" s="359">
        <f t="shared" si="249"/>
        <v>0</v>
      </c>
      <c r="AB200" s="359">
        <f t="shared" si="250"/>
        <v>0</v>
      </c>
      <c r="AC200" s="359">
        <f t="shared" si="251"/>
        <v>0</v>
      </c>
      <c r="AD200" s="359">
        <f t="shared" si="252"/>
        <v>1.2E-2</v>
      </c>
      <c r="AE200" s="359">
        <f t="shared" si="253"/>
        <v>0</v>
      </c>
      <c r="AF200" s="359">
        <f t="shared" si="254"/>
        <v>0.33100000000000002</v>
      </c>
      <c r="AG200" s="359">
        <f t="shared" si="255"/>
        <v>4.2000000000000003E-2</v>
      </c>
      <c r="AH200" s="359">
        <f t="shared" si="256"/>
        <v>0</v>
      </c>
      <c r="AI200" s="359">
        <f t="shared" si="257"/>
        <v>0</v>
      </c>
      <c r="AJ200" s="359">
        <f t="shared" si="258"/>
        <v>0</v>
      </c>
      <c r="AK200" s="359">
        <f t="shared" si="259"/>
        <v>0</v>
      </c>
      <c r="AL200" s="359">
        <f t="shared" si="260"/>
        <v>0</v>
      </c>
      <c r="AM200" s="359">
        <f t="shared" si="261"/>
        <v>0</v>
      </c>
      <c r="AN200" s="359">
        <f t="shared" si="262"/>
        <v>0</v>
      </c>
      <c r="AO200" s="359">
        <f t="shared" si="263"/>
        <v>0</v>
      </c>
      <c r="AP200" s="359">
        <f t="shared" si="264"/>
        <v>7.9000000000000001E-2</v>
      </c>
      <c r="AQ200" s="359">
        <f t="shared" si="265"/>
        <v>0</v>
      </c>
      <c r="AR200" s="359">
        <f t="shared" si="266"/>
        <v>0.629</v>
      </c>
      <c r="AS200" s="359">
        <f t="shared" si="267"/>
        <v>0</v>
      </c>
      <c r="AT200" s="359">
        <f t="shared" si="225"/>
        <v>0</v>
      </c>
      <c r="AU200" s="359">
        <f t="shared" si="226"/>
        <v>0</v>
      </c>
      <c r="AV200" s="359">
        <f t="shared" si="227"/>
        <v>0</v>
      </c>
      <c r="AW200" s="76"/>
      <c r="AX200" s="211">
        <v>192</v>
      </c>
      <c r="AY200" s="42">
        <v>0</v>
      </c>
      <c r="AZ200" s="42">
        <v>0</v>
      </c>
      <c r="BA200" s="42">
        <v>0</v>
      </c>
      <c r="BB200" s="42">
        <v>49</v>
      </c>
      <c r="BC200" s="42">
        <v>0</v>
      </c>
      <c r="BD200" s="42">
        <v>0</v>
      </c>
      <c r="BE200" s="42">
        <v>0</v>
      </c>
      <c r="BF200" s="42">
        <v>0</v>
      </c>
      <c r="BG200" s="42">
        <v>0</v>
      </c>
      <c r="BH200" s="42">
        <v>0</v>
      </c>
      <c r="BI200" s="42">
        <v>0</v>
      </c>
      <c r="BJ200" s="42">
        <v>13</v>
      </c>
      <c r="BK200" s="42">
        <v>2304</v>
      </c>
      <c r="BL200" s="42">
        <v>0</v>
      </c>
      <c r="BM200" s="42">
        <v>45</v>
      </c>
      <c r="BN200" s="42">
        <v>0</v>
      </c>
      <c r="BO200" s="42">
        <v>20</v>
      </c>
      <c r="BP200" s="42">
        <v>0</v>
      </c>
      <c r="BQ200" s="42">
        <v>15</v>
      </c>
      <c r="BR200" s="42">
        <v>0</v>
      </c>
      <c r="BS200" s="42">
        <v>0</v>
      </c>
      <c r="BT200" s="42">
        <v>0</v>
      </c>
      <c r="BU200" s="42">
        <v>0</v>
      </c>
      <c r="BV200" s="42">
        <v>0</v>
      </c>
      <c r="BW200" s="42">
        <v>0</v>
      </c>
      <c r="BX200" s="42">
        <v>12</v>
      </c>
      <c r="BY200" s="42">
        <v>0</v>
      </c>
      <c r="BZ200" s="42">
        <v>331</v>
      </c>
      <c r="CA200" s="42">
        <v>42</v>
      </c>
      <c r="CB200" s="42">
        <v>0</v>
      </c>
      <c r="CC200" s="42">
        <v>0</v>
      </c>
      <c r="CD200" s="42">
        <v>0</v>
      </c>
      <c r="CE200" s="42">
        <v>0</v>
      </c>
      <c r="CF200" s="42">
        <v>0</v>
      </c>
      <c r="CG200" s="42">
        <v>0</v>
      </c>
      <c r="CH200" s="42">
        <v>0</v>
      </c>
      <c r="CI200" s="42">
        <v>0</v>
      </c>
      <c r="CJ200" s="42">
        <v>79</v>
      </c>
      <c r="CK200" s="42">
        <v>0</v>
      </c>
      <c r="CL200" s="42">
        <v>629</v>
      </c>
      <c r="CM200" s="42">
        <v>0</v>
      </c>
      <c r="CN200" s="42">
        <v>0</v>
      </c>
      <c r="CO200" s="42">
        <v>0</v>
      </c>
      <c r="CP200" s="42">
        <v>0</v>
      </c>
      <c r="CR200" s="37">
        <v>192</v>
      </c>
      <c r="CS200" s="13" t="str">
        <f t="shared" si="179"/>
        <v/>
      </c>
      <c r="CT200" s="13" t="str">
        <f t="shared" si="180"/>
        <v/>
      </c>
      <c r="CU200" s="13" t="str">
        <f t="shared" si="181"/>
        <v/>
      </c>
      <c r="CV200" s="13" t="str">
        <f t="shared" si="182"/>
        <v>Bergtunga</v>
      </c>
      <c r="CW200" s="13" t="str">
        <f t="shared" si="183"/>
        <v/>
      </c>
      <c r="CX200" s="13" t="str">
        <f t="shared" si="184"/>
        <v/>
      </c>
      <c r="CY200" s="13" t="str">
        <f t="shared" si="185"/>
        <v/>
      </c>
      <c r="CZ200" s="13" t="str">
        <f t="shared" si="186"/>
        <v/>
      </c>
      <c r="DA200" s="13" t="str">
        <f t="shared" si="187"/>
        <v/>
      </c>
      <c r="DB200" s="13" t="str">
        <f t="shared" si="188"/>
        <v/>
      </c>
      <c r="DC200" s="13" t="str">
        <f t="shared" si="189"/>
        <v/>
      </c>
      <c r="DD200" s="13" t="str">
        <f t="shared" si="190"/>
        <v>Havskatter</v>
      </c>
      <c r="DE200" s="13" t="str">
        <f t="shared" si="191"/>
        <v>Havskrafta</v>
      </c>
      <c r="DF200" s="13" t="str">
        <f t="shared" si="192"/>
        <v/>
      </c>
      <c r="DG200" s="13" t="str">
        <f t="shared" si="193"/>
        <v>Kolja</v>
      </c>
      <c r="DH200" s="13" t="str">
        <f t="shared" si="194"/>
        <v/>
      </c>
      <c r="DI200" s="13" t="str">
        <f t="shared" si="195"/>
        <v>Kummel</v>
      </c>
      <c r="DJ200" s="13" t="str">
        <f t="shared" si="196"/>
        <v/>
      </c>
      <c r="DK200" s="13" t="str">
        <f t="shared" si="197"/>
        <v>Langa</v>
      </c>
      <c r="DL200" s="13" t="str">
        <f t="shared" si="198"/>
        <v/>
      </c>
      <c r="DM200" s="13" t="str">
        <f t="shared" si="199"/>
        <v/>
      </c>
      <c r="DN200" s="13" t="str">
        <f t="shared" si="200"/>
        <v/>
      </c>
      <c r="DO200" s="13" t="str">
        <f t="shared" si="201"/>
        <v/>
      </c>
      <c r="DP200" s="13" t="str">
        <f t="shared" si="202"/>
        <v/>
      </c>
      <c r="DQ200" s="13" t="str">
        <f t="shared" si="203"/>
        <v/>
      </c>
      <c r="DR200" s="13" t="str">
        <f t="shared" si="204"/>
        <v>Piggvar</v>
      </c>
      <c r="DS200" s="13" t="str">
        <f t="shared" si="205"/>
        <v/>
      </c>
      <c r="DT200" s="13" t="str">
        <f t="shared" si="206"/>
        <v>Rodspotta</v>
      </c>
      <c r="DU200" s="13" t="str">
        <f t="shared" si="207"/>
        <v>Rodtunga</v>
      </c>
      <c r="DV200" s="13" t="str">
        <f t="shared" si="208"/>
        <v/>
      </c>
      <c r="DW200" s="13" t="str">
        <f t="shared" si="209"/>
        <v/>
      </c>
      <c r="DX200" s="13" t="str">
        <f t="shared" si="210"/>
        <v/>
      </c>
      <c r="DY200" s="13" t="str">
        <f t="shared" si="211"/>
        <v/>
      </c>
      <c r="DZ200" s="13" t="str">
        <f t="shared" si="212"/>
        <v/>
      </c>
      <c r="EA200" s="13" t="str">
        <f t="shared" si="213"/>
        <v/>
      </c>
      <c r="EB200" s="13" t="str">
        <f t="shared" si="214"/>
        <v/>
      </c>
      <c r="EC200" s="13" t="str">
        <f t="shared" si="215"/>
        <v/>
      </c>
      <c r="ED200" s="13" t="str">
        <f t="shared" si="216"/>
        <v>Slatvar</v>
      </c>
      <c r="EE200" s="13" t="str">
        <f t="shared" si="217"/>
        <v/>
      </c>
      <c r="EF200" s="13" t="str">
        <f t="shared" si="218"/>
        <v>Torsk</v>
      </c>
      <c r="EG200" s="13" t="str">
        <f t="shared" si="219"/>
        <v/>
      </c>
      <c r="EH200" s="13" t="str">
        <f t="shared" si="220"/>
        <v/>
      </c>
      <c r="EI200" s="13" t="str">
        <f t="shared" si="221"/>
        <v/>
      </c>
      <c r="EJ200" s="13" t="str">
        <f t="shared" si="222"/>
        <v/>
      </c>
      <c r="EK200" s="13"/>
      <c r="EL200" s="82" t="str">
        <f t="shared" si="224"/>
        <v>BergtungaHavskatterHavskraftaKoljaKummelLangaPiggvarRodspottaRodtungaSlatvarTorsk</v>
      </c>
    </row>
    <row r="201" spans="1:142" x14ac:dyDescent="0.25">
      <c r="A201" s="268" t="s">
        <v>536</v>
      </c>
      <c r="B201" s="267" t="s">
        <v>493</v>
      </c>
      <c r="C201" s="306" t="s">
        <v>165</v>
      </c>
      <c r="D201" s="211">
        <v>193</v>
      </c>
      <c r="E201" s="359">
        <f t="shared" si="223"/>
        <v>0</v>
      </c>
      <c r="F201" s="359">
        <f t="shared" si="228"/>
        <v>0</v>
      </c>
      <c r="G201" s="359">
        <f t="shared" si="229"/>
        <v>0</v>
      </c>
      <c r="H201" s="359">
        <f t="shared" si="230"/>
        <v>2.4E-2</v>
      </c>
      <c r="I201" s="359">
        <f t="shared" si="231"/>
        <v>0</v>
      </c>
      <c r="J201" s="359">
        <f t="shared" si="232"/>
        <v>0</v>
      </c>
      <c r="K201" s="359">
        <f t="shared" si="233"/>
        <v>6.0000000000000001E-3</v>
      </c>
      <c r="L201" s="359">
        <f t="shared" si="234"/>
        <v>0</v>
      </c>
      <c r="M201" s="359">
        <f t="shared" si="235"/>
        <v>0</v>
      </c>
      <c r="N201" s="359">
        <f t="shared" si="236"/>
        <v>0</v>
      </c>
      <c r="O201" s="359">
        <f t="shared" si="237"/>
        <v>0</v>
      </c>
      <c r="P201" s="359">
        <f t="shared" si="238"/>
        <v>1E-3</v>
      </c>
      <c r="Q201" s="359">
        <f t="shared" si="239"/>
        <v>12.645</v>
      </c>
      <c r="R201" s="359">
        <f t="shared" si="240"/>
        <v>0</v>
      </c>
      <c r="S201" s="359">
        <f t="shared" si="241"/>
        <v>0</v>
      </c>
      <c r="T201" s="359">
        <f t="shared" si="242"/>
        <v>0</v>
      </c>
      <c r="U201" s="359">
        <f t="shared" si="243"/>
        <v>0</v>
      </c>
      <c r="V201" s="359">
        <f t="shared" si="244"/>
        <v>0</v>
      </c>
      <c r="W201" s="359">
        <f t="shared" si="245"/>
        <v>0</v>
      </c>
      <c r="X201" s="359">
        <f t="shared" si="246"/>
        <v>0</v>
      </c>
      <c r="Y201" s="359">
        <f t="shared" si="247"/>
        <v>0</v>
      </c>
      <c r="Z201" s="359">
        <f t="shared" si="248"/>
        <v>0</v>
      </c>
      <c r="AA201" s="359">
        <f t="shared" si="249"/>
        <v>0</v>
      </c>
      <c r="AB201" s="359">
        <f t="shared" si="250"/>
        <v>0</v>
      </c>
      <c r="AC201" s="359">
        <f t="shared" si="251"/>
        <v>0</v>
      </c>
      <c r="AD201" s="359">
        <f t="shared" si="252"/>
        <v>1.7000000000000001E-2</v>
      </c>
      <c r="AE201" s="359">
        <f t="shared" si="253"/>
        <v>0</v>
      </c>
      <c r="AF201" s="359">
        <f t="shared" si="254"/>
        <v>0.26400000000000001</v>
      </c>
      <c r="AG201" s="359">
        <f t="shared" si="255"/>
        <v>1.4E-2</v>
      </c>
      <c r="AH201" s="359">
        <f t="shared" si="256"/>
        <v>0</v>
      </c>
      <c r="AI201" s="359">
        <f t="shared" si="257"/>
        <v>0</v>
      </c>
      <c r="AJ201" s="359">
        <f t="shared" si="258"/>
        <v>0</v>
      </c>
      <c r="AK201" s="359">
        <f t="shared" si="259"/>
        <v>0</v>
      </c>
      <c r="AL201" s="359">
        <f t="shared" si="260"/>
        <v>0</v>
      </c>
      <c r="AM201" s="359">
        <f t="shared" si="261"/>
        <v>0</v>
      </c>
      <c r="AN201" s="359">
        <f t="shared" si="262"/>
        <v>0</v>
      </c>
      <c r="AO201" s="359">
        <f t="shared" si="263"/>
        <v>0</v>
      </c>
      <c r="AP201" s="359">
        <f t="shared" si="264"/>
        <v>0.04</v>
      </c>
      <c r="AQ201" s="359">
        <f t="shared" si="265"/>
        <v>0</v>
      </c>
      <c r="AR201" s="359">
        <f t="shared" si="266"/>
        <v>2E-3</v>
      </c>
      <c r="AS201" s="359">
        <f t="shared" si="267"/>
        <v>5.0000000000000001E-3</v>
      </c>
      <c r="AT201" s="359">
        <f t="shared" si="225"/>
        <v>0</v>
      </c>
      <c r="AU201" s="359">
        <f t="shared" si="226"/>
        <v>2.7E-2</v>
      </c>
      <c r="AV201" s="359">
        <f t="shared" si="227"/>
        <v>0</v>
      </c>
      <c r="AW201" s="76"/>
      <c r="AX201" s="211">
        <v>193</v>
      </c>
      <c r="AY201" s="42">
        <v>0</v>
      </c>
      <c r="AZ201" s="42">
        <v>0</v>
      </c>
      <c r="BA201" s="42">
        <v>0</v>
      </c>
      <c r="BB201" s="42">
        <v>24</v>
      </c>
      <c r="BC201" s="42">
        <v>0</v>
      </c>
      <c r="BD201" s="42">
        <v>0</v>
      </c>
      <c r="BE201" s="42">
        <v>6</v>
      </c>
      <c r="BF201" s="42">
        <v>0</v>
      </c>
      <c r="BG201" s="42">
        <v>0</v>
      </c>
      <c r="BH201" s="42">
        <v>0</v>
      </c>
      <c r="BI201" s="42">
        <v>0</v>
      </c>
      <c r="BJ201" s="42">
        <v>1</v>
      </c>
      <c r="BK201" s="42">
        <v>12645</v>
      </c>
      <c r="BL201" s="42">
        <v>0</v>
      </c>
      <c r="BM201" s="42">
        <v>0</v>
      </c>
      <c r="BN201" s="42">
        <v>0</v>
      </c>
      <c r="BO201" s="42">
        <v>0</v>
      </c>
      <c r="BP201" s="42">
        <v>0</v>
      </c>
      <c r="BQ201" s="42">
        <v>0</v>
      </c>
      <c r="BR201" s="42">
        <v>0</v>
      </c>
      <c r="BS201" s="42">
        <v>0</v>
      </c>
      <c r="BT201" s="42">
        <v>0</v>
      </c>
      <c r="BU201" s="42">
        <v>0</v>
      </c>
      <c r="BV201" s="42">
        <v>0</v>
      </c>
      <c r="BW201" s="42">
        <v>0</v>
      </c>
      <c r="BX201" s="42">
        <v>17</v>
      </c>
      <c r="BY201" s="42">
        <v>0</v>
      </c>
      <c r="BZ201" s="42">
        <v>264</v>
      </c>
      <c r="CA201" s="42">
        <v>14</v>
      </c>
      <c r="CB201" s="42">
        <v>0</v>
      </c>
      <c r="CC201" s="42">
        <v>0</v>
      </c>
      <c r="CD201" s="42">
        <v>0</v>
      </c>
      <c r="CE201" s="42">
        <v>0</v>
      </c>
      <c r="CF201" s="42">
        <v>0</v>
      </c>
      <c r="CG201" s="42">
        <v>0</v>
      </c>
      <c r="CH201" s="42">
        <v>0</v>
      </c>
      <c r="CI201" s="42">
        <v>0</v>
      </c>
      <c r="CJ201" s="42">
        <v>40</v>
      </c>
      <c r="CK201" s="42">
        <v>0</v>
      </c>
      <c r="CL201" s="42">
        <v>2</v>
      </c>
      <c r="CM201" s="42">
        <v>5</v>
      </c>
      <c r="CN201" s="42">
        <v>0</v>
      </c>
      <c r="CO201" s="42">
        <v>27</v>
      </c>
      <c r="CP201" s="42">
        <v>0</v>
      </c>
      <c r="CR201" s="37">
        <v>193</v>
      </c>
      <c r="CS201" s="13" t="str">
        <f t="shared" ref="CS201:CS211" si="268">IF(E201&gt;0,E$8,"")</f>
        <v/>
      </c>
      <c r="CT201" s="13" t="str">
        <f t="shared" ref="CT201:CT211" si="269">IF(F201&gt;0,F$8,"")</f>
        <v/>
      </c>
      <c r="CU201" s="13" t="str">
        <f t="shared" ref="CU201:CU211" si="270">IF(G201&gt;0,G$8,"")</f>
        <v/>
      </c>
      <c r="CV201" s="13" t="str">
        <f t="shared" ref="CV201:CV211" si="271">IF(H201&gt;0,H$8,"")</f>
        <v>Bergtunga</v>
      </c>
      <c r="CW201" s="13" t="str">
        <f t="shared" ref="CW201:CW211" si="272">IF(I201&gt;0,I$8,"")</f>
        <v/>
      </c>
      <c r="CX201" s="13" t="str">
        <f t="shared" ref="CX201:CX211" si="273">IF(J201&gt;0,J$8,"")</f>
        <v/>
      </c>
      <c r="CY201" s="13" t="str">
        <f t="shared" ref="CY201:CY211" si="274">IF(K201&gt;0,K$8,"")</f>
        <v>Fjarsing</v>
      </c>
      <c r="CZ201" s="13" t="str">
        <f t="shared" ref="CZ201:CZ211" si="275">IF(L201&gt;0,L$8,"")</f>
        <v/>
      </c>
      <c r="DA201" s="13" t="str">
        <f t="shared" ref="DA201:DA211" si="276">IF(M201&gt;0,M$8,"")</f>
        <v/>
      </c>
      <c r="DB201" s="13" t="str">
        <f t="shared" ref="DB201:DB211" si="277">IF(N201&gt;0,N$8,"")</f>
        <v/>
      </c>
      <c r="DC201" s="13" t="str">
        <f t="shared" ref="DC201:DC211" si="278">IF(O201&gt;0,O$8,"")</f>
        <v/>
      </c>
      <c r="DD201" s="13" t="str">
        <f t="shared" ref="DD201:DD211" si="279">IF(P201&gt;0,P$8,"")</f>
        <v>Havskatter</v>
      </c>
      <c r="DE201" s="13" t="str">
        <f t="shared" ref="DE201:DE211" si="280">IF(Q201&gt;0,Q$8,"")</f>
        <v>Havskrafta</v>
      </c>
      <c r="DF201" s="13" t="str">
        <f t="shared" ref="DF201:DF211" si="281">IF(R201&gt;0,R$8,"")</f>
        <v/>
      </c>
      <c r="DG201" s="13" t="str">
        <f t="shared" ref="DG201:DG211" si="282">IF(S201&gt;0,S$8,"")</f>
        <v/>
      </c>
      <c r="DH201" s="13" t="str">
        <f t="shared" ref="DH201:DH211" si="283">IF(T201&gt;0,T$8,"")</f>
        <v/>
      </c>
      <c r="DI201" s="13" t="str">
        <f t="shared" ref="DI201:DI211" si="284">IF(U201&gt;0,U$8,"")</f>
        <v/>
      </c>
      <c r="DJ201" s="13" t="str">
        <f t="shared" ref="DJ201:DJ211" si="285">IF(V201&gt;0,V$8,"")</f>
        <v/>
      </c>
      <c r="DK201" s="13" t="str">
        <f t="shared" ref="DK201:DK211" si="286">IF(W201&gt;0,W$8,"")</f>
        <v/>
      </c>
      <c r="DL201" s="13" t="str">
        <f t="shared" ref="DL201:DL211" si="287">IF(X201&gt;0,X$8,"")</f>
        <v/>
      </c>
      <c r="DM201" s="13" t="str">
        <f t="shared" ref="DM201:DM211" si="288">IF(Y201&gt;0,Y$8,"")</f>
        <v/>
      </c>
      <c r="DN201" s="13" t="str">
        <f t="shared" ref="DN201:DN211" si="289">IF(Z201&gt;0,Z$8,"")</f>
        <v/>
      </c>
      <c r="DO201" s="13" t="str">
        <f t="shared" ref="DO201:DO211" si="290">IF(AA201&gt;0,AA$8,"")</f>
        <v/>
      </c>
      <c r="DP201" s="13" t="str">
        <f t="shared" ref="DP201:DP211" si="291">IF(AB201&gt;0,AB$8,"")</f>
        <v/>
      </c>
      <c r="DQ201" s="13" t="str">
        <f t="shared" ref="DQ201:DQ211" si="292">IF(AC201&gt;0,AC$8,"")</f>
        <v/>
      </c>
      <c r="DR201" s="13" t="str">
        <f t="shared" ref="DR201:DR211" si="293">IF(AD201&gt;0,AD$8,"")</f>
        <v>Piggvar</v>
      </c>
      <c r="DS201" s="13" t="str">
        <f t="shared" ref="DS201:DS211" si="294">IF(AE201&gt;0,AE$8,"")</f>
        <v/>
      </c>
      <c r="DT201" s="13" t="str">
        <f t="shared" ref="DT201:DT211" si="295">IF(AF201&gt;0,AF$8,"")</f>
        <v>Rodspotta</v>
      </c>
      <c r="DU201" s="13" t="str">
        <f t="shared" ref="DU201:DU211" si="296">IF(AG201&gt;0,AG$8,"")</f>
        <v>Rodtunga</v>
      </c>
      <c r="DV201" s="13" t="str">
        <f t="shared" ref="DV201:DV211" si="297">IF(AH201&gt;0,AH$8,"")</f>
        <v/>
      </c>
      <c r="DW201" s="13" t="str">
        <f t="shared" ref="DW201:DW211" si="298">IF(AI201&gt;0,AI$8,"")</f>
        <v/>
      </c>
      <c r="DX201" s="13" t="str">
        <f t="shared" ref="DX201:DX211" si="299">IF(AJ201&gt;0,AJ$8,"")</f>
        <v/>
      </c>
      <c r="DY201" s="13" t="str">
        <f t="shared" ref="DY201:DY211" si="300">IF(AK201&gt;0,AK$8,"")</f>
        <v/>
      </c>
      <c r="DZ201" s="13" t="str">
        <f t="shared" ref="DZ201:DZ211" si="301">IF(AL201&gt;0,AL$8,"")</f>
        <v/>
      </c>
      <c r="EA201" s="13" t="str">
        <f t="shared" ref="EA201:EA211" si="302">IF(AM201&gt;0,AM$8,"")</f>
        <v/>
      </c>
      <c r="EB201" s="13" t="str">
        <f t="shared" ref="EB201:EB211" si="303">IF(AN201&gt;0,AN$8,"")</f>
        <v/>
      </c>
      <c r="EC201" s="13" t="str">
        <f t="shared" ref="EC201:EC211" si="304">IF(AO201&gt;0,AO$8,"")</f>
        <v/>
      </c>
      <c r="ED201" s="13" t="str">
        <f t="shared" ref="ED201:ED211" si="305">IF(AP201&gt;0,AP$8,"")</f>
        <v>Slatvar</v>
      </c>
      <c r="EE201" s="13" t="str">
        <f t="shared" ref="EE201:EE211" si="306">IF(AQ201&gt;0,AQ$8,"")</f>
        <v/>
      </c>
      <c r="EF201" s="13" t="str">
        <f t="shared" ref="EF201:EF211" si="307">IF(AR201&gt;0,AR$8,"")</f>
        <v>Torsk</v>
      </c>
      <c r="EG201" s="13" t="str">
        <f t="shared" ref="EG201:EG211" si="308">IF(AS201&gt;0,AS$8,"")</f>
        <v>Vitling</v>
      </c>
      <c r="EH201" s="13" t="str">
        <f t="shared" ref="EH201:EH211" si="309">IF(AT201&gt;0,AT$8,"")</f>
        <v/>
      </c>
      <c r="EI201" s="13" t="str">
        <f t="shared" ref="EI201:EI211" si="310">IF(AU201&gt;0,AU$8,"")</f>
        <v>aktaTunga</v>
      </c>
      <c r="EJ201" s="13" t="str">
        <f t="shared" ref="EJ201:EJ211" si="311">IF(AV201&gt;0,AV$8,"")</f>
        <v/>
      </c>
      <c r="EK201" s="13"/>
      <c r="EL201" s="82" t="str">
        <f t="shared" si="224"/>
        <v>BergtungaFjarsingHavskatterHavskraftaPiggvarRodspottaRodtungaSlatvarTorskVitlingaktaTunga</v>
      </c>
    </row>
    <row r="202" spans="1:142" x14ac:dyDescent="0.25">
      <c r="A202" s="268" t="s">
        <v>536</v>
      </c>
      <c r="B202" s="267" t="s">
        <v>491</v>
      </c>
      <c r="C202" s="306" t="s">
        <v>163</v>
      </c>
      <c r="D202" s="211">
        <v>194</v>
      </c>
      <c r="E202" s="359">
        <f t="shared" ref="E202:E255" si="312">AY202/1000</f>
        <v>0</v>
      </c>
      <c r="F202" s="359">
        <f t="shared" si="228"/>
        <v>0</v>
      </c>
      <c r="G202" s="359">
        <f t="shared" si="229"/>
        <v>0</v>
      </c>
      <c r="H202" s="359">
        <f t="shared" si="230"/>
        <v>0.376</v>
      </c>
      <c r="I202" s="359">
        <f t="shared" si="231"/>
        <v>0</v>
      </c>
      <c r="J202" s="359">
        <f t="shared" si="232"/>
        <v>0</v>
      </c>
      <c r="K202" s="359">
        <f t="shared" si="233"/>
        <v>0</v>
      </c>
      <c r="L202" s="359">
        <f t="shared" si="234"/>
        <v>0</v>
      </c>
      <c r="M202" s="359">
        <f t="shared" si="235"/>
        <v>0</v>
      </c>
      <c r="N202" s="359">
        <f t="shared" si="236"/>
        <v>154.44300000000001</v>
      </c>
      <c r="O202" s="359">
        <f t="shared" si="237"/>
        <v>2.4E-2</v>
      </c>
      <c r="P202" s="359">
        <f t="shared" si="238"/>
        <v>1.1439999999999999</v>
      </c>
      <c r="Q202" s="359">
        <f t="shared" si="239"/>
        <v>4.0000000000000001E-3</v>
      </c>
      <c r="R202" s="359">
        <f t="shared" si="240"/>
        <v>0</v>
      </c>
      <c r="S202" s="359">
        <f t="shared" si="241"/>
        <v>7.3949999999999996</v>
      </c>
      <c r="T202" s="359">
        <f t="shared" si="242"/>
        <v>0</v>
      </c>
      <c r="U202" s="359">
        <f t="shared" si="243"/>
        <v>4.87</v>
      </c>
      <c r="V202" s="359">
        <f t="shared" si="244"/>
        <v>0</v>
      </c>
      <c r="W202" s="359">
        <f t="shared" si="245"/>
        <v>1.0780000000000001</v>
      </c>
      <c r="X202" s="359">
        <f t="shared" si="246"/>
        <v>0</v>
      </c>
      <c r="Y202" s="359">
        <f t="shared" si="247"/>
        <v>2.1000000000000001E-2</v>
      </c>
      <c r="Z202" s="359">
        <f t="shared" si="248"/>
        <v>5.1740000000000004</v>
      </c>
      <c r="AA202" s="359">
        <f t="shared" si="249"/>
        <v>0</v>
      </c>
      <c r="AB202" s="359">
        <f t="shared" si="250"/>
        <v>1.0469999999999999</v>
      </c>
      <c r="AC202" s="359">
        <f t="shared" si="251"/>
        <v>0</v>
      </c>
      <c r="AD202" s="359">
        <f t="shared" si="252"/>
        <v>8.0000000000000002E-3</v>
      </c>
      <c r="AE202" s="359">
        <f t="shared" si="253"/>
        <v>0</v>
      </c>
      <c r="AF202" s="359">
        <f t="shared" si="254"/>
        <v>0.155</v>
      </c>
      <c r="AG202" s="359">
        <f t="shared" si="255"/>
        <v>0.127</v>
      </c>
      <c r="AH202" s="359">
        <f t="shared" si="256"/>
        <v>0</v>
      </c>
      <c r="AI202" s="359">
        <f t="shared" si="257"/>
        <v>0</v>
      </c>
      <c r="AJ202" s="359">
        <f t="shared" si="258"/>
        <v>0</v>
      </c>
      <c r="AK202" s="359">
        <f t="shared" si="259"/>
        <v>0</v>
      </c>
      <c r="AL202" s="359">
        <f t="shared" si="260"/>
        <v>0</v>
      </c>
      <c r="AM202" s="359">
        <f t="shared" si="261"/>
        <v>0</v>
      </c>
      <c r="AN202" s="359">
        <f t="shared" si="262"/>
        <v>0</v>
      </c>
      <c r="AO202" s="359">
        <f t="shared" si="263"/>
        <v>0</v>
      </c>
      <c r="AP202" s="359">
        <f t="shared" si="264"/>
        <v>0</v>
      </c>
      <c r="AQ202" s="359">
        <f t="shared" si="265"/>
        <v>0</v>
      </c>
      <c r="AR202" s="359">
        <f t="shared" si="266"/>
        <v>31.605</v>
      </c>
      <c r="AS202" s="359">
        <f t="shared" si="267"/>
        <v>0.08</v>
      </c>
      <c r="AT202" s="359">
        <f t="shared" si="225"/>
        <v>0</v>
      </c>
      <c r="AU202" s="359">
        <f t="shared" si="226"/>
        <v>0</v>
      </c>
      <c r="AV202" s="359">
        <f t="shared" si="227"/>
        <v>0</v>
      </c>
      <c r="AW202" s="76"/>
      <c r="AX202" s="211">
        <v>194</v>
      </c>
      <c r="AY202" s="42">
        <v>0</v>
      </c>
      <c r="AZ202" s="42">
        <v>0</v>
      </c>
      <c r="BA202" s="42">
        <v>0</v>
      </c>
      <c r="BB202" s="42">
        <v>376</v>
      </c>
      <c r="BC202" s="42">
        <v>0</v>
      </c>
      <c r="BD202" s="42">
        <v>0</v>
      </c>
      <c r="BE202" s="42">
        <v>0</v>
      </c>
      <c r="BF202" s="42">
        <v>0</v>
      </c>
      <c r="BG202" s="42">
        <v>0</v>
      </c>
      <c r="BH202" s="42">
        <v>154443</v>
      </c>
      <c r="BI202" s="42">
        <v>24</v>
      </c>
      <c r="BJ202" s="42">
        <v>1144</v>
      </c>
      <c r="BK202" s="42">
        <v>4</v>
      </c>
      <c r="BL202" s="42">
        <v>0</v>
      </c>
      <c r="BM202" s="42">
        <v>7395</v>
      </c>
      <c r="BN202" s="42">
        <v>0</v>
      </c>
      <c r="BO202" s="42">
        <v>4870</v>
      </c>
      <c r="BP202" s="42">
        <v>0</v>
      </c>
      <c r="BQ202" s="42">
        <v>1078</v>
      </c>
      <c r="BR202" s="42">
        <v>0</v>
      </c>
      <c r="BS202" s="42">
        <v>21</v>
      </c>
      <c r="BT202" s="42">
        <v>5174</v>
      </c>
      <c r="BU202" s="42">
        <v>0</v>
      </c>
      <c r="BV202" s="42">
        <v>1047</v>
      </c>
      <c r="BW202" s="42">
        <v>0</v>
      </c>
      <c r="BX202" s="42">
        <v>8</v>
      </c>
      <c r="BY202" s="42">
        <v>0</v>
      </c>
      <c r="BZ202" s="42">
        <v>155</v>
      </c>
      <c r="CA202" s="42">
        <v>127</v>
      </c>
      <c r="CB202" s="42">
        <v>0</v>
      </c>
      <c r="CC202" s="42">
        <v>0</v>
      </c>
      <c r="CD202" s="42">
        <v>0</v>
      </c>
      <c r="CE202" s="42">
        <v>0</v>
      </c>
      <c r="CF202" s="42">
        <v>0</v>
      </c>
      <c r="CG202" s="42">
        <v>0</v>
      </c>
      <c r="CH202" s="42">
        <v>0</v>
      </c>
      <c r="CI202" s="42">
        <v>0</v>
      </c>
      <c r="CJ202" s="42">
        <v>0</v>
      </c>
      <c r="CK202" s="42">
        <v>0</v>
      </c>
      <c r="CL202" s="42">
        <v>31605</v>
      </c>
      <c r="CM202" s="42">
        <v>80</v>
      </c>
      <c r="CN202" s="42">
        <v>0</v>
      </c>
      <c r="CO202" s="42">
        <v>0</v>
      </c>
      <c r="CP202" s="42">
        <v>0</v>
      </c>
      <c r="CR202" s="37">
        <v>194</v>
      </c>
      <c r="CS202" s="13" t="str">
        <f t="shared" si="268"/>
        <v/>
      </c>
      <c r="CT202" s="13" t="str">
        <f t="shared" si="269"/>
        <v/>
      </c>
      <c r="CU202" s="13" t="str">
        <f t="shared" si="270"/>
        <v/>
      </c>
      <c r="CV202" s="13" t="str">
        <f t="shared" si="271"/>
        <v>Bergtunga</v>
      </c>
      <c r="CW202" s="13" t="str">
        <f t="shared" si="272"/>
        <v/>
      </c>
      <c r="CX202" s="13" t="str">
        <f t="shared" si="273"/>
        <v/>
      </c>
      <c r="CY202" s="13" t="str">
        <f t="shared" si="274"/>
        <v/>
      </c>
      <c r="CZ202" s="13" t="str">
        <f t="shared" si="275"/>
        <v/>
      </c>
      <c r="DA202" s="13" t="str">
        <f t="shared" si="276"/>
        <v/>
      </c>
      <c r="DB202" s="13" t="str">
        <f t="shared" si="277"/>
        <v>Grasej</v>
      </c>
      <c r="DC202" s="13" t="str">
        <f t="shared" si="278"/>
        <v>Halleflundra</v>
      </c>
      <c r="DD202" s="13" t="str">
        <f t="shared" si="279"/>
        <v>Havskatter</v>
      </c>
      <c r="DE202" s="13" t="str">
        <f t="shared" si="280"/>
        <v>Havskrafta</v>
      </c>
      <c r="DF202" s="13" t="str">
        <f t="shared" si="281"/>
        <v/>
      </c>
      <c r="DG202" s="13" t="str">
        <f t="shared" si="282"/>
        <v>Kolja</v>
      </c>
      <c r="DH202" s="13" t="str">
        <f t="shared" si="283"/>
        <v/>
      </c>
      <c r="DI202" s="13" t="str">
        <f t="shared" si="284"/>
        <v>Kummel</v>
      </c>
      <c r="DJ202" s="13" t="str">
        <f t="shared" si="285"/>
        <v/>
      </c>
      <c r="DK202" s="13" t="str">
        <f t="shared" si="286"/>
        <v>Langa</v>
      </c>
      <c r="DL202" s="13" t="str">
        <f t="shared" si="287"/>
        <v/>
      </c>
      <c r="DM202" s="13" t="str">
        <f t="shared" si="288"/>
        <v>Lubb</v>
      </c>
      <c r="DN202" s="13" t="str">
        <f t="shared" si="289"/>
        <v>Lyrtorsk</v>
      </c>
      <c r="DO202" s="13" t="str">
        <f t="shared" si="290"/>
        <v/>
      </c>
      <c r="DP202" s="13" t="str">
        <f t="shared" si="291"/>
        <v>Marulk</v>
      </c>
      <c r="DQ202" s="13" t="str">
        <f t="shared" si="292"/>
        <v/>
      </c>
      <c r="DR202" s="13" t="str">
        <f t="shared" si="293"/>
        <v>Piggvar</v>
      </c>
      <c r="DS202" s="13" t="str">
        <f t="shared" si="294"/>
        <v/>
      </c>
      <c r="DT202" s="13" t="str">
        <f t="shared" si="295"/>
        <v>Rodspotta</v>
      </c>
      <c r="DU202" s="13" t="str">
        <f t="shared" si="296"/>
        <v>Rodtunga</v>
      </c>
      <c r="DV202" s="13" t="str">
        <f t="shared" si="297"/>
        <v/>
      </c>
      <c r="DW202" s="13" t="str">
        <f t="shared" si="298"/>
        <v/>
      </c>
      <c r="DX202" s="13" t="str">
        <f t="shared" si="299"/>
        <v/>
      </c>
      <c r="DY202" s="13" t="str">
        <f t="shared" si="300"/>
        <v/>
      </c>
      <c r="DZ202" s="13" t="str">
        <f t="shared" si="301"/>
        <v/>
      </c>
      <c r="EA202" s="13" t="str">
        <f t="shared" si="302"/>
        <v/>
      </c>
      <c r="EB202" s="13" t="str">
        <f t="shared" si="303"/>
        <v/>
      </c>
      <c r="EC202" s="13" t="str">
        <f t="shared" si="304"/>
        <v/>
      </c>
      <c r="ED202" s="13" t="str">
        <f t="shared" si="305"/>
        <v/>
      </c>
      <c r="EE202" s="13" t="str">
        <f t="shared" si="306"/>
        <v/>
      </c>
      <c r="EF202" s="13" t="str">
        <f t="shared" si="307"/>
        <v>Torsk</v>
      </c>
      <c r="EG202" s="13" t="str">
        <f t="shared" si="308"/>
        <v>Vitling</v>
      </c>
      <c r="EH202" s="13" t="str">
        <f t="shared" si="309"/>
        <v/>
      </c>
      <c r="EI202" s="13" t="str">
        <f t="shared" si="310"/>
        <v/>
      </c>
      <c r="EJ202" s="13" t="str">
        <f t="shared" si="311"/>
        <v/>
      </c>
      <c r="EK202" s="13"/>
      <c r="EL202" s="82" t="str">
        <f t="shared" ref="EL202:EL211" si="313">CONCATENATE(CS202,CT202,CU202,CV202,CW202,CX202,CY202,CZ202,DA202,DB202,DC202,DD202,DE202,DF202,DG202,DH202,DI202,DJ202,DK202,DL202,DM202,DN202,DO202,DP202,DQ202,DR202,DS202,DT202,DU202,DV202,DW202,DX202,DY202,DZ202,EA202,EB202,EC202,ED202,EE202,EF202,EG202,EH202,EI202,EJ202)</f>
        <v>BergtungaGrasejHalleflundraHavskatterHavskraftaKoljaKummelLangaLubbLyrtorskMarulkPiggvarRodspottaRodtungaTorskVitling</v>
      </c>
    </row>
    <row r="203" spans="1:142" x14ac:dyDescent="0.25">
      <c r="A203" s="268" t="s">
        <v>536</v>
      </c>
      <c r="B203" s="267" t="s">
        <v>491</v>
      </c>
      <c r="C203" s="306" t="s">
        <v>161</v>
      </c>
      <c r="D203" s="211">
        <v>195</v>
      </c>
      <c r="E203" s="359">
        <f t="shared" si="312"/>
        <v>0</v>
      </c>
      <c r="F203" s="359">
        <f t="shared" si="228"/>
        <v>0</v>
      </c>
      <c r="G203" s="359">
        <f t="shared" si="229"/>
        <v>0</v>
      </c>
      <c r="H203" s="359">
        <f t="shared" si="230"/>
        <v>0.14399999999999999</v>
      </c>
      <c r="I203" s="359">
        <f t="shared" si="231"/>
        <v>0</v>
      </c>
      <c r="J203" s="359">
        <f t="shared" si="232"/>
        <v>0</v>
      </c>
      <c r="K203" s="359">
        <f t="shared" si="233"/>
        <v>0</v>
      </c>
      <c r="L203" s="359">
        <f t="shared" si="234"/>
        <v>0</v>
      </c>
      <c r="M203" s="359">
        <f t="shared" si="235"/>
        <v>0</v>
      </c>
      <c r="N203" s="359">
        <f t="shared" si="236"/>
        <v>5.44</v>
      </c>
      <c r="O203" s="359">
        <f t="shared" si="237"/>
        <v>0</v>
      </c>
      <c r="P203" s="359">
        <f t="shared" si="238"/>
        <v>0.372</v>
      </c>
      <c r="Q203" s="359">
        <f t="shared" si="239"/>
        <v>1.458</v>
      </c>
      <c r="R203" s="359">
        <f t="shared" si="240"/>
        <v>0</v>
      </c>
      <c r="S203" s="359">
        <f t="shared" si="241"/>
        <v>3.1840000000000002</v>
      </c>
      <c r="T203" s="359">
        <f t="shared" si="242"/>
        <v>0</v>
      </c>
      <c r="U203" s="359">
        <f t="shared" si="243"/>
        <v>0.41299999999999998</v>
      </c>
      <c r="V203" s="359">
        <f t="shared" si="244"/>
        <v>0</v>
      </c>
      <c r="W203" s="359">
        <f t="shared" si="245"/>
        <v>0.108</v>
      </c>
      <c r="X203" s="359">
        <f t="shared" si="246"/>
        <v>0</v>
      </c>
      <c r="Y203" s="359">
        <f t="shared" si="247"/>
        <v>0</v>
      </c>
      <c r="Z203" s="359">
        <f t="shared" si="248"/>
        <v>0.92900000000000005</v>
      </c>
      <c r="AA203" s="359">
        <f t="shared" si="249"/>
        <v>0</v>
      </c>
      <c r="AB203" s="359">
        <f t="shared" si="250"/>
        <v>0.09</v>
      </c>
      <c r="AC203" s="359">
        <f t="shared" si="251"/>
        <v>0</v>
      </c>
      <c r="AD203" s="359">
        <f t="shared" si="252"/>
        <v>2.4E-2</v>
      </c>
      <c r="AE203" s="359">
        <f t="shared" si="253"/>
        <v>0</v>
      </c>
      <c r="AF203" s="359">
        <f t="shared" si="254"/>
        <v>2.3719999999999999</v>
      </c>
      <c r="AG203" s="359">
        <f t="shared" si="255"/>
        <v>0.28199999999999997</v>
      </c>
      <c r="AH203" s="359">
        <f t="shared" si="256"/>
        <v>4.4999999999999998E-2</v>
      </c>
      <c r="AI203" s="359">
        <f t="shared" si="257"/>
        <v>0</v>
      </c>
      <c r="AJ203" s="359">
        <f t="shared" si="258"/>
        <v>0</v>
      </c>
      <c r="AK203" s="359">
        <f t="shared" si="259"/>
        <v>2E-3</v>
      </c>
      <c r="AL203" s="359">
        <f t="shared" si="260"/>
        <v>0</v>
      </c>
      <c r="AM203" s="359">
        <f t="shared" si="261"/>
        <v>0</v>
      </c>
      <c r="AN203" s="359">
        <f t="shared" si="262"/>
        <v>0</v>
      </c>
      <c r="AO203" s="359">
        <f t="shared" si="263"/>
        <v>0</v>
      </c>
      <c r="AP203" s="359">
        <f t="shared" si="264"/>
        <v>0</v>
      </c>
      <c r="AQ203" s="359">
        <f t="shared" si="265"/>
        <v>0</v>
      </c>
      <c r="AR203" s="359">
        <f t="shared" si="266"/>
        <v>6.42</v>
      </c>
      <c r="AS203" s="359">
        <f t="shared" si="267"/>
        <v>1.0999999999999999E-2</v>
      </c>
      <c r="AT203" s="359">
        <f t="shared" si="225"/>
        <v>0</v>
      </c>
      <c r="AU203" s="359">
        <f t="shared" si="226"/>
        <v>0</v>
      </c>
      <c r="AV203" s="359">
        <f t="shared" si="227"/>
        <v>0</v>
      </c>
      <c r="AW203" s="76"/>
      <c r="AX203" s="211">
        <v>195</v>
      </c>
      <c r="AY203" s="42">
        <v>0</v>
      </c>
      <c r="AZ203" s="42">
        <v>0</v>
      </c>
      <c r="BA203" s="42">
        <v>0</v>
      </c>
      <c r="BB203" s="42">
        <v>144</v>
      </c>
      <c r="BC203" s="42">
        <v>0</v>
      </c>
      <c r="BD203" s="42">
        <v>0</v>
      </c>
      <c r="BE203" s="42">
        <v>0</v>
      </c>
      <c r="BF203" s="42">
        <v>0</v>
      </c>
      <c r="BG203" s="42">
        <v>0</v>
      </c>
      <c r="BH203" s="42">
        <v>5440</v>
      </c>
      <c r="BI203" s="42">
        <v>0</v>
      </c>
      <c r="BJ203" s="42">
        <v>372</v>
      </c>
      <c r="BK203" s="42">
        <v>1458</v>
      </c>
      <c r="BL203" s="42">
        <v>0</v>
      </c>
      <c r="BM203" s="42">
        <v>3184</v>
      </c>
      <c r="BN203" s="42">
        <v>0</v>
      </c>
      <c r="BO203" s="42">
        <v>413</v>
      </c>
      <c r="BP203" s="42">
        <v>0</v>
      </c>
      <c r="BQ203" s="42">
        <v>108</v>
      </c>
      <c r="BR203" s="42">
        <v>0</v>
      </c>
      <c r="BS203" s="42">
        <v>0</v>
      </c>
      <c r="BT203" s="42">
        <v>929</v>
      </c>
      <c r="BU203" s="42">
        <v>0</v>
      </c>
      <c r="BV203" s="42">
        <v>90</v>
      </c>
      <c r="BW203" s="42">
        <v>0</v>
      </c>
      <c r="BX203" s="42">
        <v>24</v>
      </c>
      <c r="BY203" s="42">
        <v>0</v>
      </c>
      <c r="BZ203" s="42">
        <v>2372</v>
      </c>
      <c r="CA203" s="42">
        <v>282</v>
      </c>
      <c r="CB203" s="42">
        <v>45</v>
      </c>
      <c r="CC203" s="42">
        <v>0</v>
      </c>
      <c r="CD203" s="42">
        <v>0</v>
      </c>
      <c r="CE203" s="42">
        <v>2</v>
      </c>
      <c r="CF203" s="42">
        <v>0</v>
      </c>
      <c r="CG203" s="42">
        <v>0</v>
      </c>
      <c r="CH203" s="42">
        <v>0</v>
      </c>
      <c r="CI203" s="42">
        <v>0</v>
      </c>
      <c r="CJ203" s="42">
        <v>0</v>
      </c>
      <c r="CK203" s="42">
        <v>0</v>
      </c>
      <c r="CL203" s="42">
        <v>6420</v>
      </c>
      <c r="CM203" s="42">
        <v>11</v>
      </c>
      <c r="CN203" s="42">
        <v>0</v>
      </c>
      <c r="CO203" s="42">
        <v>0</v>
      </c>
      <c r="CP203" s="42">
        <v>0</v>
      </c>
      <c r="CR203" s="37">
        <v>195</v>
      </c>
      <c r="CS203" s="13" t="str">
        <f t="shared" si="268"/>
        <v/>
      </c>
      <c r="CT203" s="13" t="str">
        <f t="shared" si="269"/>
        <v/>
      </c>
      <c r="CU203" s="13" t="str">
        <f t="shared" si="270"/>
        <v/>
      </c>
      <c r="CV203" s="13" t="str">
        <f t="shared" si="271"/>
        <v>Bergtunga</v>
      </c>
      <c r="CW203" s="13" t="str">
        <f t="shared" si="272"/>
        <v/>
      </c>
      <c r="CX203" s="13" t="str">
        <f t="shared" si="273"/>
        <v/>
      </c>
      <c r="CY203" s="13" t="str">
        <f t="shared" si="274"/>
        <v/>
      </c>
      <c r="CZ203" s="13" t="str">
        <f t="shared" si="275"/>
        <v/>
      </c>
      <c r="DA203" s="13" t="str">
        <f t="shared" si="276"/>
        <v/>
      </c>
      <c r="DB203" s="13" t="str">
        <f t="shared" si="277"/>
        <v>Grasej</v>
      </c>
      <c r="DC203" s="13" t="str">
        <f t="shared" si="278"/>
        <v/>
      </c>
      <c r="DD203" s="13" t="str">
        <f t="shared" si="279"/>
        <v>Havskatter</v>
      </c>
      <c r="DE203" s="13" t="str">
        <f t="shared" si="280"/>
        <v>Havskrafta</v>
      </c>
      <c r="DF203" s="13" t="str">
        <f t="shared" si="281"/>
        <v/>
      </c>
      <c r="DG203" s="13" t="str">
        <f t="shared" si="282"/>
        <v>Kolja</v>
      </c>
      <c r="DH203" s="13" t="str">
        <f t="shared" si="283"/>
        <v/>
      </c>
      <c r="DI203" s="13" t="str">
        <f t="shared" si="284"/>
        <v>Kummel</v>
      </c>
      <c r="DJ203" s="13" t="str">
        <f t="shared" si="285"/>
        <v/>
      </c>
      <c r="DK203" s="13" t="str">
        <f t="shared" si="286"/>
        <v>Langa</v>
      </c>
      <c r="DL203" s="13" t="str">
        <f t="shared" si="287"/>
        <v/>
      </c>
      <c r="DM203" s="13" t="str">
        <f t="shared" si="288"/>
        <v/>
      </c>
      <c r="DN203" s="13" t="str">
        <f t="shared" si="289"/>
        <v>Lyrtorsk</v>
      </c>
      <c r="DO203" s="13" t="str">
        <f t="shared" si="290"/>
        <v/>
      </c>
      <c r="DP203" s="13" t="str">
        <f t="shared" si="291"/>
        <v>Marulk</v>
      </c>
      <c r="DQ203" s="13" t="str">
        <f t="shared" si="292"/>
        <v/>
      </c>
      <c r="DR203" s="13" t="str">
        <f t="shared" si="293"/>
        <v>Piggvar</v>
      </c>
      <c r="DS203" s="13" t="str">
        <f t="shared" si="294"/>
        <v/>
      </c>
      <c r="DT203" s="13" t="str">
        <f t="shared" si="295"/>
        <v>Rodspotta</v>
      </c>
      <c r="DU203" s="13" t="str">
        <f t="shared" si="296"/>
        <v>Rodtunga</v>
      </c>
      <c r="DV203" s="13" t="str">
        <f t="shared" si="297"/>
        <v>Sandskadda</v>
      </c>
      <c r="DW203" s="13" t="str">
        <f t="shared" si="298"/>
        <v/>
      </c>
      <c r="DX203" s="13" t="str">
        <f t="shared" si="299"/>
        <v/>
      </c>
      <c r="DY203" s="13" t="str">
        <f t="shared" si="300"/>
        <v>Sill</v>
      </c>
      <c r="DZ203" s="13" t="str">
        <f t="shared" si="301"/>
        <v/>
      </c>
      <c r="EA203" s="13" t="str">
        <f t="shared" si="302"/>
        <v/>
      </c>
      <c r="EB203" s="13" t="str">
        <f t="shared" si="303"/>
        <v/>
      </c>
      <c r="EC203" s="13" t="str">
        <f t="shared" si="304"/>
        <v/>
      </c>
      <c r="ED203" s="13" t="str">
        <f t="shared" si="305"/>
        <v/>
      </c>
      <c r="EE203" s="13" t="str">
        <f t="shared" si="306"/>
        <v/>
      </c>
      <c r="EF203" s="13" t="str">
        <f t="shared" si="307"/>
        <v>Torsk</v>
      </c>
      <c r="EG203" s="13" t="str">
        <f t="shared" si="308"/>
        <v>Vitling</v>
      </c>
      <c r="EH203" s="13" t="str">
        <f t="shared" si="309"/>
        <v/>
      </c>
      <c r="EI203" s="13" t="str">
        <f t="shared" si="310"/>
        <v/>
      </c>
      <c r="EJ203" s="13" t="str">
        <f t="shared" si="311"/>
        <v/>
      </c>
      <c r="EK203" s="13"/>
      <c r="EL203" s="82" t="str">
        <f t="shared" si="313"/>
        <v>BergtungaGrasejHavskatterHavskraftaKoljaKummelLangaLyrtorskMarulkPiggvarRodspottaRodtungaSandskaddaSillTorskVitling</v>
      </c>
    </row>
    <row r="204" spans="1:142" x14ac:dyDescent="0.25">
      <c r="A204" s="268" t="s">
        <v>636</v>
      </c>
      <c r="B204" s="267" t="s">
        <v>498</v>
      </c>
      <c r="C204" s="301" t="s">
        <v>615</v>
      </c>
      <c r="D204" s="211">
        <v>196</v>
      </c>
      <c r="E204" s="359">
        <f t="shared" si="312"/>
        <v>0</v>
      </c>
      <c r="F204" s="359">
        <f t="shared" si="228"/>
        <v>0</v>
      </c>
      <c r="G204" s="359">
        <f t="shared" si="229"/>
        <v>0</v>
      </c>
      <c r="H204" s="359">
        <f t="shared" si="230"/>
        <v>0</v>
      </c>
      <c r="I204" s="359">
        <f t="shared" si="231"/>
        <v>0</v>
      </c>
      <c r="J204" s="359">
        <f t="shared" si="232"/>
        <v>0</v>
      </c>
      <c r="K204" s="359">
        <f t="shared" si="233"/>
        <v>0</v>
      </c>
      <c r="L204" s="359">
        <f t="shared" si="234"/>
        <v>0</v>
      </c>
      <c r="M204" s="359">
        <f t="shared" si="235"/>
        <v>0</v>
      </c>
      <c r="N204" s="359">
        <f t="shared" si="236"/>
        <v>0</v>
      </c>
      <c r="O204" s="359">
        <f t="shared" si="237"/>
        <v>0</v>
      </c>
      <c r="P204" s="359">
        <f t="shared" si="238"/>
        <v>0</v>
      </c>
      <c r="Q204" s="359">
        <f t="shared" si="239"/>
        <v>0</v>
      </c>
      <c r="R204" s="359">
        <f t="shared" si="240"/>
        <v>0</v>
      </c>
      <c r="S204" s="359">
        <f t="shared" si="241"/>
        <v>0</v>
      </c>
      <c r="T204" s="359">
        <f t="shared" si="242"/>
        <v>0</v>
      </c>
      <c r="U204" s="359">
        <f t="shared" si="243"/>
        <v>0</v>
      </c>
      <c r="V204" s="359">
        <f t="shared" si="244"/>
        <v>0</v>
      </c>
      <c r="W204" s="359">
        <f t="shared" si="245"/>
        <v>0</v>
      </c>
      <c r="X204" s="359">
        <f t="shared" si="246"/>
        <v>0</v>
      </c>
      <c r="Y204" s="359">
        <f t="shared" si="247"/>
        <v>0</v>
      </c>
      <c r="Z204" s="359">
        <f t="shared" si="248"/>
        <v>0</v>
      </c>
      <c r="AA204" s="359">
        <f t="shared" si="249"/>
        <v>0</v>
      </c>
      <c r="AB204" s="359">
        <f t="shared" si="250"/>
        <v>0</v>
      </c>
      <c r="AC204" s="359">
        <f t="shared" si="251"/>
        <v>0</v>
      </c>
      <c r="AD204" s="359">
        <f t="shared" si="252"/>
        <v>6.0000000000000001E-3</v>
      </c>
      <c r="AE204" s="359">
        <f t="shared" si="253"/>
        <v>0</v>
      </c>
      <c r="AF204" s="359">
        <f t="shared" si="254"/>
        <v>1.35</v>
      </c>
      <c r="AG204" s="359">
        <f t="shared" si="255"/>
        <v>0</v>
      </c>
      <c r="AH204" s="359">
        <f t="shared" si="256"/>
        <v>0</v>
      </c>
      <c r="AI204" s="359">
        <f t="shared" si="257"/>
        <v>0</v>
      </c>
      <c r="AJ204" s="359">
        <f t="shared" si="258"/>
        <v>0</v>
      </c>
      <c r="AK204" s="359">
        <f t="shared" si="259"/>
        <v>0</v>
      </c>
      <c r="AL204" s="359">
        <f t="shared" si="260"/>
        <v>0</v>
      </c>
      <c r="AM204" s="359">
        <f t="shared" si="261"/>
        <v>0</v>
      </c>
      <c r="AN204" s="359">
        <f t="shared" si="262"/>
        <v>0</v>
      </c>
      <c r="AO204" s="359">
        <f t="shared" si="263"/>
        <v>0</v>
      </c>
      <c r="AP204" s="359">
        <f t="shared" si="264"/>
        <v>0</v>
      </c>
      <c r="AQ204" s="359">
        <f t="shared" si="265"/>
        <v>0</v>
      </c>
      <c r="AR204" s="359">
        <f t="shared" si="266"/>
        <v>51.064</v>
      </c>
      <c r="AS204" s="359">
        <f t="shared" si="267"/>
        <v>0.32500000000000001</v>
      </c>
      <c r="AT204" s="359">
        <f t="shared" si="225"/>
        <v>0</v>
      </c>
      <c r="AU204" s="359">
        <f t="shared" si="226"/>
        <v>0</v>
      </c>
      <c r="AV204" s="359">
        <f t="shared" si="227"/>
        <v>0</v>
      </c>
      <c r="AW204" s="76"/>
      <c r="AX204" s="211">
        <v>196</v>
      </c>
      <c r="AY204" s="42">
        <v>0</v>
      </c>
      <c r="AZ204" s="42">
        <v>0</v>
      </c>
      <c r="BA204" s="42">
        <v>0</v>
      </c>
      <c r="BB204" s="42">
        <v>0</v>
      </c>
      <c r="BC204" s="42">
        <v>0</v>
      </c>
      <c r="BD204" s="42">
        <v>0</v>
      </c>
      <c r="BE204" s="42">
        <v>0</v>
      </c>
      <c r="BF204" s="42">
        <v>0</v>
      </c>
      <c r="BG204" s="42">
        <v>0</v>
      </c>
      <c r="BH204" s="42">
        <v>0</v>
      </c>
      <c r="BI204" s="42">
        <v>0</v>
      </c>
      <c r="BJ204" s="42">
        <v>0</v>
      </c>
      <c r="BK204" s="42">
        <v>0</v>
      </c>
      <c r="BL204" s="42">
        <v>0</v>
      </c>
      <c r="BM204" s="42">
        <v>0</v>
      </c>
      <c r="BN204" s="42">
        <v>0</v>
      </c>
      <c r="BO204" s="42">
        <v>0</v>
      </c>
      <c r="BP204" s="42">
        <v>0</v>
      </c>
      <c r="BQ204" s="42">
        <v>0</v>
      </c>
      <c r="BR204" s="42">
        <v>0</v>
      </c>
      <c r="BS204" s="42">
        <v>0</v>
      </c>
      <c r="BT204" s="42">
        <v>0</v>
      </c>
      <c r="BU204" s="42">
        <v>0</v>
      </c>
      <c r="BV204" s="42">
        <v>0</v>
      </c>
      <c r="BW204" s="42">
        <v>0</v>
      </c>
      <c r="BX204" s="42">
        <v>6</v>
      </c>
      <c r="BY204" s="42">
        <v>0</v>
      </c>
      <c r="BZ204" s="42">
        <v>1350</v>
      </c>
      <c r="CA204" s="42">
        <v>0</v>
      </c>
      <c r="CB204" s="42">
        <v>0</v>
      </c>
      <c r="CC204" s="42">
        <v>0</v>
      </c>
      <c r="CD204" s="42">
        <v>0</v>
      </c>
      <c r="CE204" s="42">
        <v>0</v>
      </c>
      <c r="CF204" s="42">
        <v>0</v>
      </c>
      <c r="CG204" s="42">
        <v>0</v>
      </c>
      <c r="CH204" s="42">
        <v>0</v>
      </c>
      <c r="CI204" s="42">
        <v>0</v>
      </c>
      <c r="CJ204" s="42">
        <v>0</v>
      </c>
      <c r="CK204" s="42">
        <v>0</v>
      </c>
      <c r="CL204" s="42">
        <v>51064</v>
      </c>
      <c r="CM204" s="42">
        <v>325</v>
      </c>
      <c r="CN204" s="42">
        <v>0</v>
      </c>
      <c r="CO204" s="42">
        <v>0</v>
      </c>
      <c r="CP204" s="42">
        <v>0</v>
      </c>
      <c r="CR204" s="37">
        <v>196</v>
      </c>
      <c r="CS204" s="13" t="str">
        <f t="shared" si="268"/>
        <v/>
      </c>
      <c r="CT204" s="13" t="str">
        <f t="shared" si="269"/>
        <v/>
      </c>
      <c r="CU204" s="13" t="str">
        <f t="shared" si="270"/>
        <v/>
      </c>
      <c r="CV204" s="13" t="str">
        <f t="shared" si="271"/>
        <v/>
      </c>
      <c r="CW204" s="13" t="str">
        <f t="shared" si="272"/>
        <v/>
      </c>
      <c r="CX204" s="13" t="str">
        <f t="shared" si="273"/>
        <v/>
      </c>
      <c r="CY204" s="13" t="str">
        <f t="shared" si="274"/>
        <v/>
      </c>
      <c r="CZ204" s="13" t="str">
        <f t="shared" si="275"/>
        <v/>
      </c>
      <c r="DA204" s="13" t="str">
        <f t="shared" si="276"/>
        <v/>
      </c>
      <c r="DB204" s="13" t="str">
        <f t="shared" si="277"/>
        <v/>
      </c>
      <c r="DC204" s="13" t="str">
        <f t="shared" si="278"/>
        <v/>
      </c>
      <c r="DD204" s="13" t="str">
        <f t="shared" si="279"/>
        <v/>
      </c>
      <c r="DE204" s="13" t="str">
        <f t="shared" si="280"/>
        <v/>
      </c>
      <c r="DF204" s="13" t="str">
        <f t="shared" si="281"/>
        <v/>
      </c>
      <c r="DG204" s="13" t="str">
        <f t="shared" si="282"/>
        <v/>
      </c>
      <c r="DH204" s="13" t="str">
        <f t="shared" si="283"/>
        <v/>
      </c>
      <c r="DI204" s="13" t="str">
        <f t="shared" si="284"/>
        <v/>
      </c>
      <c r="DJ204" s="13" t="str">
        <f t="shared" si="285"/>
        <v/>
      </c>
      <c r="DK204" s="13" t="str">
        <f t="shared" si="286"/>
        <v/>
      </c>
      <c r="DL204" s="13" t="str">
        <f t="shared" si="287"/>
        <v/>
      </c>
      <c r="DM204" s="13" t="str">
        <f t="shared" si="288"/>
        <v/>
      </c>
      <c r="DN204" s="13" t="str">
        <f t="shared" si="289"/>
        <v/>
      </c>
      <c r="DO204" s="13" t="str">
        <f t="shared" si="290"/>
        <v/>
      </c>
      <c r="DP204" s="13" t="str">
        <f t="shared" si="291"/>
        <v/>
      </c>
      <c r="DQ204" s="13" t="str">
        <f t="shared" si="292"/>
        <v/>
      </c>
      <c r="DR204" s="13" t="str">
        <f t="shared" si="293"/>
        <v>Piggvar</v>
      </c>
      <c r="DS204" s="13" t="str">
        <f t="shared" si="294"/>
        <v/>
      </c>
      <c r="DT204" s="13" t="str">
        <f t="shared" si="295"/>
        <v>Rodspotta</v>
      </c>
      <c r="DU204" s="13" t="str">
        <f t="shared" si="296"/>
        <v/>
      </c>
      <c r="DV204" s="13" t="str">
        <f t="shared" si="297"/>
        <v/>
      </c>
      <c r="DW204" s="13" t="str">
        <f t="shared" si="298"/>
        <v/>
      </c>
      <c r="DX204" s="13" t="str">
        <f t="shared" si="299"/>
        <v/>
      </c>
      <c r="DY204" s="13" t="str">
        <f t="shared" si="300"/>
        <v/>
      </c>
      <c r="DZ204" s="13" t="str">
        <f t="shared" si="301"/>
        <v/>
      </c>
      <c r="EA204" s="13" t="str">
        <f t="shared" si="302"/>
        <v/>
      </c>
      <c r="EB204" s="13" t="str">
        <f t="shared" si="303"/>
        <v/>
      </c>
      <c r="EC204" s="13" t="str">
        <f t="shared" si="304"/>
        <v/>
      </c>
      <c r="ED204" s="13" t="str">
        <f t="shared" si="305"/>
        <v/>
      </c>
      <c r="EE204" s="13" t="str">
        <f t="shared" si="306"/>
        <v/>
      </c>
      <c r="EF204" s="13" t="str">
        <f t="shared" si="307"/>
        <v>Torsk</v>
      </c>
      <c r="EG204" s="13" t="str">
        <f t="shared" si="308"/>
        <v>Vitling</v>
      </c>
      <c r="EH204" s="13" t="str">
        <f t="shared" si="309"/>
        <v/>
      </c>
      <c r="EI204" s="13" t="str">
        <f t="shared" si="310"/>
        <v/>
      </c>
      <c r="EJ204" s="13" t="str">
        <f t="shared" si="311"/>
        <v/>
      </c>
      <c r="EK204" s="13"/>
      <c r="EL204" s="82" t="str">
        <f t="shared" si="313"/>
        <v>PiggvarRodspottaTorskVitling</v>
      </c>
    </row>
    <row r="205" spans="1:142" x14ac:dyDescent="0.25">
      <c r="A205" s="268" t="s">
        <v>636</v>
      </c>
      <c r="B205" s="267" t="s">
        <v>498</v>
      </c>
      <c r="C205" s="301" t="s">
        <v>553</v>
      </c>
      <c r="D205" s="211">
        <v>197</v>
      </c>
      <c r="E205" s="359">
        <f t="shared" si="312"/>
        <v>0</v>
      </c>
      <c r="F205" s="359">
        <f t="shared" si="228"/>
        <v>0</v>
      </c>
      <c r="G205" s="359">
        <f t="shared" si="229"/>
        <v>0</v>
      </c>
      <c r="H205" s="359">
        <f t="shared" si="230"/>
        <v>0</v>
      </c>
      <c r="I205" s="359">
        <f t="shared" si="231"/>
        <v>0</v>
      </c>
      <c r="J205" s="359">
        <f t="shared" si="232"/>
        <v>0</v>
      </c>
      <c r="K205" s="359">
        <f t="shared" si="233"/>
        <v>0</v>
      </c>
      <c r="L205" s="359">
        <f t="shared" si="234"/>
        <v>0</v>
      </c>
      <c r="M205" s="359">
        <f t="shared" si="235"/>
        <v>0</v>
      </c>
      <c r="N205" s="359">
        <f t="shared" si="236"/>
        <v>0</v>
      </c>
      <c r="O205" s="359">
        <f t="shared" si="237"/>
        <v>0</v>
      </c>
      <c r="P205" s="359">
        <f t="shared" si="238"/>
        <v>0</v>
      </c>
      <c r="Q205" s="359">
        <f t="shared" si="239"/>
        <v>0</v>
      </c>
      <c r="R205" s="359">
        <f t="shared" si="240"/>
        <v>0</v>
      </c>
      <c r="S205" s="359">
        <f t="shared" si="241"/>
        <v>0</v>
      </c>
      <c r="T205" s="359">
        <f t="shared" si="242"/>
        <v>0</v>
      </c>
      <c r="U205" s="359">
        <f t="shared" si="243"/>
        <v>0</v>
      </c>
      <c r="V205" s="359">
        <f t="shared" si="244"/>
        <v>0</v>
      </c>
      <c r="W205" s="359">
        <f t="shared" si="245"/>
        <v>0</v>
      </c>
      <c r="X205" s="359">
        <f t="shared" si="246"/>
        <v>0</v>
      </c>
      <c r="Y205" s="359">
        <f t="shared" si="247"/>
        <v>0</v>
      </c>
      <c r="Z205" s="359">
        <f t="shared" si="248"/>
        <v>0</v>
      </c>
      <c r="AA205" s="359">
        <f t="shared" si="249"/>
        <v>0</v>
      </c>
      <c r="AB205" s="359">
        <f t="shared" si="250"/>
        <v>0</v>
      </c>
      <c r="AC205" s="359">
        <f t="shared" si="251"/>
        <v>0</v>
      </c>
      <c r="AD205" s="359">
        <f t="shared" si="252"/>
        <v>1.7999999999999999E-2</v>
      </c>
      <c r="AE205" s="359">
        <f t="shared" si="253"/>
        <v>0</v>
      </c>
      <c r="AF205" s="359">
        <f t="shared" si="254"/>
        <v>1.7889999999999999</v>
      </c>
      <c r="AG205" s="359">
        <f t="shared" si="255"/>
        <v>0</v>
      </c>
      <c r="AH205" s="359">
        <f t="shared" si="256"/>
        <v>0</v>
      </c>
      <c r="AI205" s="359">
        <f t="shared" si="257"/>
        <v>0</v>
      </c>
      <c r="AJ205" s="359">
        <f t="shared" si="258"/>
        <v>0</v>
      </c>
      <c r="AK205" s="359">
        <f t="shared" si="259"/>
        <v>0</v>
      </c>
      <c r="AL205" s="359">
        <f t="shared" si="260"/>
        <v>0</v>
      </c>
      <c r="AM205" s="359">
        <f t="shared" si="261"/>
        <v>0</v>
      </c>
      <c r="AN205" s="359">
        <f t="shared" si="262"/>
        <v>0</v>
      </c>
      <c r="AO205" s="359">
        <f t="shared" si="263"/>
        <v>1.57</v>
      </c>
      <c r="AP205" s="359">
        <f t="shared" si="264"/>
        <v>0</v>
      </c>
      <c r="AQ205" s="359">
        <f t="shared" si="265"/>
        <v>0</v>
      </c>
      <c r="AR205" s="359">
        <f t="shared" si="266"/>
        <v>303.01400000000001</v>
      </c>
      <c r="AS205" s="359">
        <f t="shared" si="267"/>
        <v>0.54300000000000004</v>
      </c>
      <c r="AT205" s="359">
        <f t="shared" si="225"/>
        <v>0</v>
      </c>
      <c r="AU205" s="359">
        <f t="shared" si="226"/>
        <v>0</v>
      </c>
      <c r="AV205" s="359">
        <f t="shared" si="227"/>
        <v>0</v>
      </c>
      <c r="AW205" s="76"/>
      <c r="AX205" s="211">
        <v>197</v>
      </c>
      <c r="AY205" s="42">
        <v>0</v>
      </c>
      <c r="AZ205" s="42">
        <v>0</v>
      </c>
      <c r="BA205" s="42">
        <v>0</v>
      </c>
      <c r="BB205" s="42">
        <v>0</v>
      </c>
      <c r="BC205" s="42">
        <v>0</v>
      </c>
      <c r="BD205" s="42">
        <v>0</v>
      </c>
      <c r="BE205" s="42">
        <v>0</v>
      </c>
      <c r="BF205" s="42">
        <v>0</v>
      </c>
      <c r="BG205" s="42">
        <v>0</v>
      </c>
      <c r="BH205" s="42">
        <v>0</v>
      </c>
      <c r="BI205" s="42">
        <v>0</v>
      </c>
      <c r="BJ205" s="42">
        <v>0</v>
      </c>
      <c r="BK205" s="42">
        <v>0</v>
      </c>
      <c r="BL205" s="42">
        <v>0</v>
      </c>
      <c r="BM205" s="42">
        <v>0</v>
      </c>
      <c r="BN205" s="42">
        <v>0</v>
      </c>
      <c r="BO205" s="42">
        <v>0</v>
      </c>
      <c r="BP205" s="42">
        <v>0</v>
      </c>
      <c r="BQ205" s="42">
        <v>0</v>
      </c>
      <c r="BR205" s="42">
        <v>0</v>
      </c>
      <c r="BS205" s="42">
        <v>0</v>
      </c>
      <c r="BT205" s="42">
        <v>0</v>
      </c>
      <c r="BU205" s="42">
        <v>0</v>
      </c>
      <c r="BV205" s="42">
        <v>0</v>
      </c>
      <c r="BW205" s="42">
        <v>0</v>
      </c>
      <c r="BX205" s="42">
        <v>18</v>
      </c>
      <c r="BY205" s="42">
        <v>0</v>
      </c>
      <c r="BZ205" s="42">
        <v>1789</v>
      </c>
      <c r="CA205" s="42">
        <v>0</v>
      </c>
      <c r="CB205" s="42">
        <v>0</v>
      </c>
      <c r="CC205" s="42">
        <v>0</v>
      </c>
      <c r="CD205" s="42">
        <v>0</v>
      </c>
      <c r="CE205" s="42">
        <v>0</v>
      </c>
      <c r="CF205" s="42">
        <v>0</v>
      </c>
      <c r="CG205" s="42">
        <v>0</v>
      </c>
      <c r="CH205" s="42">
        <v>0</v>
      </c>
      <c r="CI205" s="42">
        <v>1570</v>
      </c>
      <c r="CJ205" s="42">
        <v>0</v>
      </c>
      <c r="CK205" s="42">
        <v>0</v>
      </c>
      <c r="CL205" s="42">
        <v>303014</v>
      </c>
      <c r="CM205" s="42">
        <v>543</v>
      </c>
      <c r="CN205" s="42">
        <v>0</v>
      </c>
      <c r="CO205" s="42">
        <v>0</v>
      </c>
      <c r="CP205" s="42">
        <v>0</v>
      </c>
      <c r="CR205" s="37">
        <v>197</v>
      </c>
      <c r="CS205" s="13" t="str">
        <f t="shared" si="268"/>
        <v/>
      </c>
      <c r="CT205" s="13" t="str">
        <f t="shared" si="269"/>
        <v/>
      </c>
      <c r="CU205" s="13" t="str">
        <f t="shared" si="270"/>
        <v/>
      </c>
      <c r="CV205" s="13" t="str">
        <f t="shared" si="271"/>
        <v/>
      </c>
      <c r="CW205" s="13" t="str">
        <f t="shared" si="272"/>
        <v/>
      </c>
      <c r="CX205" s="13" t="str">
        <f t="shared" si="273"/>
        <v/>
      </c>
      <c r="CY205" s="13" t="str">
        <f t="shared" si="274"/>
        <v/>
      </c>
      <c r="CZ205" s="13" t="str">
        <f t="shared" si="275"/>
        <v/>
      </c>
      <c r="DA205" s="13" t="str">
        <f t="shared" si="276"/>
        <v/>
      </c>
      <c r="DB205" s="13" t="str">
        <f t="shared" si="277"/>
        <v/>
      </c>
      <c r="DC205" s="13" t="str">
        <f t="shared" si="278"/>
        <v/>
      </c>
      <c r="DD205" s="13" t="str">
        <f t="shared" si="279"/>
        <v/>
      </c>
      <c r="DE205" s="13" t="str">
        <f t="shared" si="280"/>
        <v/>
      </c>
      <c r="DF205" s="13" t="str">
        <f t="shared" si="281"/>
        <v/>
      </c>
      <c r="DG205" s="13" t="str">
        <f t="shared" si="282"/>
        <v/>
      </c>
      <c r="DH205" s="13" t="str">
        <f t="shared" si="283"/>
        <v/>
      </c>
      <c r="DI205" s="13" t="str">
        <f t="shared" si="284"/>
        <v/>
      </c>
      <c r="DJ205" s="13" t="str">
        <f t="shared" si="285"/>
        <v/>
      </c>
      <c r="DK205" s="13" t="str">
        <f t="shared" si="286"/>
        <v/>
      </c>
      <c r="DL205" s="13" t="str">
        <f t="shared" si="287"/>
        <v/>
      </c>
      <c r="DM205" s="13" t="str">
        <f t="shared" si="288"/>
        <v/>
      </c>
      <c r="DN205" s="13" t="str">
        <f t="shared" si="289"/>
        <v/>
      </c>
      <c r="DO205" s="13" t="str">
        <f t="shared" si="290"/>
        <v/>
      </c>
      <c r="DP205" s="13" t="str">
        <f t="shared" si="291"/>
        <v/>
      </c>
      <c r="DQ205" s="13" t="str">
        <f t="shared" si="292"/>
        <v/>
      </c>
      <c r="DR205" s="13" t="str">
        <f t="shared" si="293"/>
        <v>Piggvar</v>
      </c>
      <c r="DS205" s="13" t="str">
        <f t="shared" si="294"/>
        <v/>
      </c>
      <c r="DT205" s="13" t="str">
        <f t="shared" si="295"/>
        <v>Rodspotta</v>
      </c>
      <c r="DU205" s="13" t="str">
        <f t="shared" si="296"/>
        <v/>
      </c>
      <c r="DV205" s="13" t="str">
        <f t="shared" si="297"/>
        <v/>
      </c>
      <c r="DW205" s="13" t="str">
        <f t="shared" si="298"/>
        <v/>
      </c>
      <c r="DX205" s="13" t="str">
        <f t="shared" si="299"/>
        <v/>
      </c>
      <c r="DY205" s="13" t="str">
        <f t="shared" si="300"/>
        <v/>
      </c>
      <c r="DZ205" s="13" t="str">
        <f t="shared" si="301"/>
        <v/>
      </c>
      <c r="EA205" s="13" t="str">
        <f t="shared" si="302"/>
        <v/>
      </c>
      <c r="EB205" s="13" t="str">
        <f t="shared" si="303"/>
        <v/>
      </c>
      <c r="EC205" s="13" t="str">
        <f t="shared" si="304"/>
        <v>Skrubbskadda</v>
      </c>
      <c r="ED205" s="13" t="str">
        <f t="shared" si="305"/>
        <v/>
      </c>
      <c r="EE205" s="13" t="str">
        <f t="shared" si="306"/>
        <v/>
      </c>
      <c r="EF205" s="13" t="str">
        <f t="shared" si="307"/>
        <v>Torsk</v>
      </c>
      <c r="EG205" s="13" t="str">
        <f t="shared" si="308"/>
        <v>Vitling</v>
      </c>
      <c r="EH205" s="13" t="str">
        <f t="shared" si="309"/>
        <v/>
      </c>
      <c r="EI205" s="13" t="str">
        <f t="shared" si="310"/>
        <v/>
      </c>
      <c r="EJ205" s="13" t="str">
        <f t="shared" si="311"/>
        <v/>
      </c>
      <c r="EK205" s="13"/>
      <c r="EL205" s="82" t="str">
        <f t="shared" si="313"/>
        <v>PiggvarRodspottaSkrubbskaddaTorskVitling</v>
      </c>
    </row>
    <row r="206" spans="1:142" x14ac:dyDescent="0.25">
      <c r="A206" s="268" t="s">
        <v>636</v>
      </c>
      <c r="B206" s="267" t="s">
        <v>491</v>
      </c>
      <c r="C206" s="301" t="s">
        <v>165</v>
      </c>
      <c r="D206" s="211">
        <v>198</v>
      </c>
      <c r="E206" s="359">
        <f t="shared" si="312"/>
        <v>0</v>
      </c>
      <c r="F206" s="359">
        <f t="shared" si="228"/>
        <v>0</v>
      </c>
      <c r="G206" s="359">
        <f t="shared" si="229"/>
        <v>0</v>
      </c>
      <c r="H206" s="359">
        <f t="shared" si="230"/>
        <v>0.159</v>
      </c>
      <c r="I206" s="359">
        <f t="shared" si="231"/>
        <v>0</v>
      </c>
      <c r="J206" s="359">
        <f t="shared" si="232"/>
        <v>0</v>
      </c>
      <c r="K206" s="359">
        <f t="shared" si="233"/>
        <v>0.51900000000000002</v>
      </c>
      <c r="L206" s="359">
        <f t="shared" si="234"/>
        <v>0</v>
      </c>
      <c r="M206" s="359">
        <f t="shared" si="235"/>
        <v>0</v>
      </c>
      <c r="N206" s="359">
        <f t="shared" si="236"/>
        <v>0</v>
      </c>
      <c r="O206" s="359">
        <f t="shared" si="237"/>
        <v>0</v>
      </c>
      <c r="P206" s="359">
        <f t="shared" si="238"/>
        <v>4.3999999999999997E-2</v>
      </c>
      <c r="Q206" s="359">
        <f t="shared" si="239"/>
        <v>25.004999999999999</v>
      </c>
      <c r="R206" s="359">
        <f t="shared" si="240"/>
        <v>0</v>
      </c>
      <c r="S206" s="359">
        <f t="shared" si="241"/>
        <v>0.313</v>
      </c>
      <c r="T206" s="359">
        <f t="shared" si="242"/>
        <v>0.02</v>
      </c>
      <c r="U206" s="359">
        <f t="shared" si="243"/>
        <v>0.185</v>
      </c>
      <c r="V206" s="359">
        <f t="shared" si="244"/>
        <v>0</v>
      </c>
      <c r="W206" s="359">
        <f t="shared" si="245"/>
        <v>3.4000000000000002E-2</v>
      </c>
      <c r="X206" s="359">
        <f t="shared" si="246"/>
        <v>0</v>
      </c>
      <c r="Y206" s="359">
        <f t="shared" si="247"/>
        <v>0</v>
      </c>
      <c r="Z206" s="359">
        <f t="shared" si="248"/>
        <v>3.0000000000000001E-3</v>
      </c>
      <c r="AA206" s="359">
        <f t="shared" si="249"/>
        <v>2.5000000000000001E-2</v>
      </c>
      <c r="AB206" s="359">
        <f t="shared" si="250"/>
        <v>0</v>
      </c>
      <c r="AC206" s="359">
        <f t="shared" si="251"/>
        <v>0</v>
      </c>
      <c r="AD206" s="359">
        <f t="shared" si="252"/>
        <v>0.02</v>
      </c>
      <c r="AE206" s="359">
        <f t="shared" si="253"/>
        <v>0</v>
      </c>
      <c r="AF206" s="359">
        <f t="shared" si="254"/>
        <v>5.9429999999999996</v>
      </c>
      <c r="AG206" s="359">
        <f t="shared" si="255"/>
        <v>4.9000000000000002E-2</v>
      </c>
      <c r="AH206" s="359">
        <f t="shared" si="256"/>
        <v>0.46899999999999997</v>
      </c>
      <c r="AI206" s="359">
        <f t="shared" si="257"/>
        <v>0</v>
      </c>
      <c r="AJ206" s="359">
        <f t="shared" si="258"/>
        <v>0</v>
      </c>
      <c r="AK206" s="359">
        <f t="shared" si="259"/>
        <v>0.224</v>
      </c>
      <c r="AL206" s="359">
        <f t="shared" si="260"/>
        <v>0</v>
      </c>
      <c r="AM206" s="359">
        <f t="shared" si="261"/>
        <v>2.5999999999999999E-2</v>
      </c>
      <c r="AN206" s="359">
        <f t="shared" si="262"/>
        <v>0</v>
      </c>
      <c r="AO206" s="359">
        <f t="shared" si="263"/>
        <v>2.052</v>
      </c>
      <c r="AP206" s="359">
        <f t="shared" si="264"/>
        <v>1.2070000000000001</v>
      </c>
      <c r="AQ206" s="359">
        <f t="shared" si="265"/>
        <v>0</v>
      </c>
      <c r="AR206" s="359">
        <f t="shared" si="266"/>
        <v>7.3239999999999998</v>
      </c>
      <c r="AS206" s="359">
        <f t="shared" si="267"/>
        <v>0.19500000000000001</v>
      </c>
      <c r="AT206" s="359">
        <f t="shared" ref="AT206:AT255" si="314">CN206/1000</f>
        <v>0</v>
      </c>
      <c r="AU206" s="359">
        <f t="shared" ref="AU206:AU255" si="315">CO206/1000</f>
        <v>7.0999999999999994E-2</v>
      </c>
      <c r="AV206" s="359">
        <f t="shared" ref="AV206:AV255" si="316">CP206/1000</f>
        <v>0</v>
      </c>
      <c r="AW206" s="76"/>
      <c r="AX206" s="211">
        <v>198</v>
      </c>
      <c r="AY206" s="42">
        <v>0</v>
      </c>
      <c r="AZ206" s="42">
        <v>0</v>
      </c>
      <c r="BA206" s="42">
        <v>0</v>
      </c>
      <c r="BB206" s="42">
        <v>159</v>
      </c>
      <c r="BC206" s="42">
        <v>0</v>
      </c>
      <c r="BD206" s="42">
        <v>0</v>
      </c>
      <c r="BE206" s="42">
        <v>519</v>
      </c>
      <c r="BF206" s="42">
        <v>0</v>
      </c>
      <c r="BG206" s="42">
        <v>0</v>
      </c>
      <c r="BH206" s="42">
        <v>0</v>
      </c>
      <c r="BI206" s="42">
        <v>0</v>
      </c>
      <c r="BJ206" s="42">
        <v>44</v>
      </c>
      <c r="BK206" s="42">
        <v>25005</v>
      </c>
      <c r="BL206" s="42">
        <v>0</v>
      </c>
      <c r="BM206" s="42">
        <v>313</v>
      </c>
      <c r="BN206" s="42">
        <v>20</v>
      </c>
      <c r="BO206" s="42">
        <v>185</v>
      </c>
      <c r="BP206" s="42">
        <v>0</v>
      </c>
      <c r="BQ206" s="42">
        <v>34</v>
      </c>
      <c r="BR206" s="42">
        <v>0</v>
      </c>
      <c r="BS206" s="42">
        <v>0</v>
      </c>
      <c r="BT206" s="42">
        <v>3</v>
      </c>
      <c r="BU206" s="42">
        <v>25</v>
      </c>
      <c r="BV206" s="42">
        <v>0</v>
      </c>
      <c r="BW206" s="42">
        <v>0</v>
      </c>
      <c r="BX206" s="42">
        <v>20</v>
      </c>
      <c r="BY206" s="42">
        <v>0</v>
      </c>
      <c r="BZ206" s="42">
        <v>5943</v>
      </c>
      <c r="CA206" s="42">
        <v>49</v>
      </c>
      <c r="CB206" s="42">
        <v>469</v>
      </c>
      <c r="CC206" s="42">
        <v>0</v>
      </c>
      <c r="CD206" s="42">
        <v>0</v>
      </c>
      <c r="CE206" s="42">
        <v>224</v>
      </c>
      <c r="CF206" s="42">
        <v>0</v>
      </c>
      <c r="CG206" s="42">
        <v>26</v>
      </c>
      <c r="CH206" s="42">
        <v>0</v>
      </c>
      <c r="CI206" s="42">
        <v>2052</v>
      </c>
      <c r="CJ206" s="42">
        <v>1207</v>
      </c>
      <c r="CK206" s="42">
        <v>0</v>
      </c>
      <c r="CL206" s="42">
        <v>7324</v>
      </c>
      <c r="CM206" s="42">
        <v>195</v>
      </c>
      <c r="CN206" s="42">
        <v>0</v>
      </c>
      <c r="CO206" s="42">
        <v>71</v>
      </c>
      <c r="CP206" s="42">
        <v>0</v>
      </c>
      <c r="CR206" s="37">
        <v>198</v>
      </c>
      <c r="CS206" s="13" t="str">
        <f t="shared" si="268"/>
        <v/>
      </c>
      <c r="CT206" s="13" t="str">
        <f t="shared" si="269"/>
        <v/>
      </c>
      <c r="CU206" s="13" t="str">
        <f t="shared" si="270"/>
        <v/>
      </c>
      <c r="CV206" s="13" t="str">
        <f t="shared" si="271"/>
        <v>Bergtunga</v>
      </c>
      <c r="CW206" s="13" t="str">
        <f t="shared" si="272"/>
        <v/>
      </c>
      <c r="CX206" s="13" t="str">
        <f t="shared" si="273"/>
        <v/>
      </c>
      <c r="CY206" s="13" t="str">
        <f t="shared" si="274"/>
        <v>Fjarsing</v>
      </c>
      <c r="CZ206" s="13" t="str">
        <f t="shared" si="275"/>
        <v/>
      </c>
      <c r="DA206" s="13" t="str">
        <f t="shared" si="276"/>
        <v/>
      </c>
      <c r="DB206" s="13" t="str">
        <f t="shared" si="277"/>
        <v/>
      </c>
      <c r="DC206" s="13" t="str">
        <f t="shared" si="278"/>
        <v/>
      </c>
      <c r="DD206" s="13" t="str">
        <f t="shared" si="279"/>
        <v>Havskatter</v>
      </c>
      <c r="DE206" s="13" t="str">
        <f t="shared" si="280"/>
        <v>Havskrafta</v>
      </c>
      <c r="DF206" s="13" t="str">
        <f t="shared" si="281"/>
        <v/>
      </c>
      <c r="DG206" s="13" t="str">
        <f t="shared" si="282"/>
        <v>Kolja</v>
      </c>
      <c r="DH206" s="13" t="str">
        <f t="shared" si="283"/>
        <v>Krabbtaska</v>
      </c>
      <c r="DI206" s="13" t="str">
        <f t="shared" si="284"/>
        <v>Kummel</v>
      </c>
      <c r="DJ206" s="13" t="str">
        <f t="shared" si="285"/>
        <v/>
      </c>
      <c r="DK206" s="13" t="str">
        <f t="shared" si="286"/>
        <v>Langa</v>
      </c>
      <c r="DL206" s="13" t="str">
        <f t="shared" si="287"/>
        <v/>
      </c>
      <c r="DM206" s="13" t="str">
        <f t="shared" si="288"/>
        <v/>
      </c>
      <c r="DN206" s="13" t="str">
        <f t="shared" si="289"/>
        <v>Lyrtorsk</v>
      </c>
      <c r="DO206" s="13" t="str">
        <f t="shared" si="290"/>
        <v>Makrill</v>
      </c>
      <c r="DP206" s="13" t="str">
        <f t="shared" si="291"/>
        <v/>
      </c>
      <c r="DQ206" s="13" t="str">
        <f t="shared" si="292"/>
        <v/>
      </c>
      <c r="DR206" s="13" t="str">
        <f t="shared" si="293"/>
        <v>Piggvar</v>
      </c>
      <c r="DS206" s="13" t="str">
        <f t="shared" si="294"/>
        <v/>
      </c>
      <c r="DT206" s="13" t="str">
        <f t="shared" si="295"/>
        <v>Rodspotta</v>
      </c>
      <c r="DU206" s="13" t="str">
        <f t="shared" si="296"/>
        <v>Rodtunga</v>
      </c>
      <c r="DV206" s="13" t="str">
        <f t="shared" si="297"/>
        <v>Sandskadda</v>
      </c>
      <c r="DW206" s="13" t="str">
        <f t="shared" si="298"/>
        <v/>
      </c>
      <c r="DX206" s="13" t="str">
        <f t="shared" si="299"/>
        <v/>
      </c>
      <c r="DY206" s="13" t="str">
        <f t="shared" si="300"/>
        <v>Sill</v>
      </c>
      <c r="DZ206" s="13" t="str">
        <f t="shared" si="301"/>
        <v/>
      </c>
      <c r="EA206" s="13" t="str">
        <f t="shared" si="302"/>
        <v>Skarpsill</v>
      </c>
      <c r="EB206" s="13" t="str">
        <f t="shared" si="303"/>
        <v/>
      </c>
      <c r="EC206" s="13" t="str">
        <f t="shared" si="304"/>
        <v>Skrubbskadda</v>
      </c>
      <c r="ED206" s="13" t="str">
        <f t="shared" si="305"/>
        <v>Slatvar</v>
      </c>
      <c r="EE206" s="13" t="str">
        <f t="shared" si="306"/>
        <v/>
      </c>
      <c r="EF206" s="13" t="str">
        <f t="shared" si="307"/>
        <v>Torsk</v>
      </c>
      <c r="EG206" s="13" t="str">
        <f t="shared" si="308"/>
        <v>Vitling</v>
      </c>
      <c r="EH206" s="13" t="str">
        <f t="shared" si="309"/>
        <v/>
      </c>
      <c r="EI206" s="13" t="str">
        <f t="shared" si="310"/>
        <v>aktaTunga</v>
      </c>
      <c r="EJ206" s="13" t="str">
        <f t="shared" si="311"/>
        <v/>
      </c>
      <c r="EK206" s="13"/>
      <c r="EL206" s="82" t="str">
        <f t="shared" si="313"/>
        <v>BergtungaFjarsingHavskatterHavskraftaKoljaKrabbtaskaKummelLangaLyrtorskMakrillPiggvarRodspottaRodtungaSandskaddaSillSkarpsillSkrubbskaddaSlatvarTorskVitlingaktaTunga</v>
      </c>
    </row>
    <row r="207" spans="1:142" x14ac:dyDescent="0.25">
      <c r="A207" s="268" t="s">
        <v>636</v>
      </c>
      <c r="B207" s="267" t="s">
        <v>493</v>
      </c>
      <c r="C207" s="301" t="s">
        <v>165</v>
      </c>
      <c r="D207" s="211">
        <v>199</v>
      </c>
      <c r="E207" s="359">
        <f t="shared" si="312"/>
        <v>0</v>
      </c>
      <c r="F207" s="359">
        <f t="shared" ref="F207:F255" si="317">AZ207/1000</f>
        <v>0</v>
      </c>
      <c r="G207" s="359">
        <f t="shared" ref="G207:G255" si="318">BA207/1000</f>
        <v>0</v>
      </c>
      <c r="H207" s="359">
        <f t="shared" ref="H207:H255" si="319">BB207/1000</f>
        <v>0</v>
      </c>
      <c r="I207" s="359">
        <f t="shared" ref="I207:I255" si="320">BC207/1000</f>
        <v>0</v>
      </c>
      <c r="J207" s="359">
        <f t="shared" ref="J207:J255" si="321">BD207/1000</f>
        <v>0</v>
      </c>
      <c r="K207" s="359">
        <f t="shared" ref="K207:K255" si="322">BE207/1000</f>
        <v>0</v>
      </c>
      <c r="L207" s="359">
        <f t="shared" ref="L207:L255" si="323">BF207/1000</f>
        <v>0</v>
      </c>
      <c r="M207" s="359">
        <f t="shared" ref="M207:M255" si="324">BG207/1000</f>
        <v>0</v>
      </c>
      <c r="N207" s="359">
        <f t="shared" ref="N207:N255" si="325">BH207/1000</f>
        <v>0</v>
      </c>
      <c r="O207" s="359">
        <f t="shared" ref="O207:O255" si="326">BI207/1000</f>
        <v>0</v>
      </c>
      <c r="P207" s="359">
        <f t="shared" ref="P207:P255" si="327">BJ207/1000</f>
        <v>0</v>
      </c>
      <c r="Q207" s="359">
        <f t="shared" ref="Q207:Q255" si="328">BK207/1000</f>
        <v>44.156999999999996</v>
      </c>
      <c r="R207" s="359">
        <f t="shared" ref="R207:R255" si="329">BL207/1000</f>
        <v>0</v>
      </c>
      <c r="S207" s="359">
        <f t="shared" ref="S207:S255" si="330">BM207/1000</f>
        <v>0</v>
      </c>
      <c r="T207" s="359">
        <f t="shared" ref="T207:T255" si="331">BN207/1000</f>
        <v>0.01</v>
      </c>
      <c r="U207" s="359">
        <f t="shared" ref="U207:U255" si="332">BO207/1000</f>
        <v>0</v>
      </c>
      <c r="V207" s="359">
        <f t="shared" ref="V207:V255" si="333">BP207/1000</f>
        <v>0</v>
      </c>
      <c r="W207" s="359">
        <f t="shared" ref="W207:W255" si="334">BQ207/1000</f>
        <v>0</v>
      </c>
      <c r="X207" s="359">
        <f t="shared" ref="X207:X255" si="335">BR207/1000</f>
        <v>0</v>
      </c>
      <c r="Y207" s="359">
        <f t="shared" ref="Y207:Y255" si="336">BS207/1000</f>
        <v>0</v>
      </c>
      <c r="Z207" s="359">
        <f t="shared" ref="Z207:Z255" si="337">BT207/1000</f>
        <v>0</v>
      </c>
      <c r="AA207" s="359">
        <f t="shared" ref="AA207:AA255" si="338">BU207/1000</f>
        <v>0</v>
      </c>
      <c r="AB207" s="359">
        <f t="shared" ref="AB207:AB255" si="339">BV207/1000</f>
        <v>0</v>
      </c>
      <c r="AC207" s="359">
        <f t="shared" ref="AC207:AC255" si="340">BW207/1000</f>
        <v>0</v>
      </c>
      <c r="AD207" s="359">
        <f t="shared" ref="AD207:AD255" si="341">BX207/1000</f>
        <v>0</v>
      </c>
      <c r="AE207" s="359">
        <f t="shared" ref="AE207:AE255" si="342">BY207/1000</f>
        <v>0</v>
      </c>
      <c r="AF207" s="359">
        <f t="shared" ref="AF207:AF255" si="343">BZ207/1000</f>
        <v>0.05</v>
      </c>
      <c r="AG207" s="359">
        <f t="shared" ref="AG207:AG255" si="344">CA207/1000</f>
        <v>0</v>
      </c>
      <c r="AH207" s="359">
        <f t="shared" ref="AH207:AH255" si="345">CB207/1000</f>
        <v>0</v>
      </c>
      <c r="AI207" s="359">
        <f t="shared" ref="AI207:AI255" si="346">CC207/1000</f>
        <v>0</v>
      </c>
      <c r="AJ207" s="359">
        <f t="shared" ref="AJ207:AJ255" si="347">CD207/1000</f>
        <v>0</v>
      </c>
      <c r="AK207" s="359">
        <f t="shared" ref="AK207:AK255" si="348">CE207/1000</f>
        <v>0</v>
      </c>
      <c r="AL207" s="359">
        <f t="shared" ref="AL207:AL255" si="349">CF207/1000</f>
        <v>0</v>
      </c>
      <c r="AM207" s="359">
        <f t="shared" ref="AM207:AM255" si="350">CG207/1000</f>
        <v>0</v>
      </c>
      <c r="AN207" s="359">
        <f t="shared" ref="AN207:AN255" si="351">CH207/1000</f>
        <v>0</v>
      </c>
      <c r="AO207" s="359">
        <f t="shared" ref="AO207:AO255" si="352">CI207/1000</f>
        <v>0</v>
      </c>
      <c r="AP207" s="359">
        <f t="shared" ref="AP207:AP255" si="353">CJ207/1000</f>
        <v>2.1999999999999999E-2</v>
      </c>
      <c r="AQ207" s="359">
        <f t="shared" ref="AQ207:AQ255" si="354">CK207/1000</f>
        <v>0</v>
      </c>
      <c r="AR207" s="359">
        <f t="shared" ref="AR207:AR255" si="355">CL207/1000</f>
        <v>0</v>
      </c>
      <c r="AS207" s="359">
        <f t="shared" ref="AS207:AS255" si="356">CM207/1000</f>
        <v>0</v>
      </c>
      <c r="AT207" s="359">
        <f t="shared" si="314"/>
        <v>0</v>
      </c>
      <c r="AU207" s="359">
        <f t="shared" si="315"/>
        <v>1.4E-2</v>
      </c>
      <c r="AV207" s="359">
        <f t="shared" si="316"/>
        <v>0</v>
      </c>
      <c r="AW207" s="76"/>
      <c r="AX207" s="211">
        <v>199</v>
      </c>
      <c r="AY207" s="42">
        <v>0</v>
      </c>
      <c r="AZ207" s="42">
        <v>0</v>
      </c>
      <c r="BA207" s="42">
        <v>0</v>
      </c>
      <c r="BB207" s="42">
        <v>0</v>
      </c>
      <c r="BC207" s="42">
        <v>0</v>
      </c>
      <c r="BD207" s="42">
        <v>0</v>
      </c>
      <c r="BE207" s="42">
        <v>0</v>
      </c>
      <c r="BF207" s="42">
        <v>0</v>
      </c>
      <c r="BG207" s="42">
        <v>0</v>
      </c>
      <c r="BH207" s="42">
        <v>0</v>
      </c>
      <c r="BI207" s="42">
        <v>0</v>
      </c>
      <c r="BJ207" s="42">
        <v>0</v>
      </c>
      <c r="BK207" s="42">
        <v>44157</v>
      </c>
      <c r="BL207" s="42">
        <v>0</v>
      </c>
      <c r="BM207" s="42">
        <v>0</v>
      </c>
      <c r="BN207" s="42">
        <v>10</v>
      </c>
      <c r="BO207" s="42">
        <v>0</v>
      </c>
      <c r="BP207" s="42">
        <v>0</v>
      </c>
      <c r="BQ207" s="42">
        <v>0</v>
      </c>
      <c r="BR207" s="42">
        <v>0</v>
      </c>
      <c r="BS207" s="42">
        <v>0</v>
      </c>
      <c r="BT207" s="42">
        <v>0</v>
      </c>
      <c r="BU207" s="42">
        <v>0</v>
      </c>
      <c r="BV207" s="42">
        <v>0</v>
      </c>
      <c r="BW207" s="42">
        <v>0</v>
      </c>
      <c r="BX207" s="42">
        <v>0</v>
      </c>
      <c r="BY207" s="42">
        <v>0</v>
      </c>
      <c r="BZ207" s="42">
        <v>50</v>
      </c>
      <c r="CA207" s="42">
        <v>0</v>
      </c>
      <c r="CB207" s="42">
        <v>0</v>
      </c>
      <c r="CC207" s="42">
        <v>0</v>
      </c>
      <c r="CD207" s="42">
        <v>0</v>
      </c>
      <c r="CE207" s="42">
        <v>0</v>
      </c>
      <c r="CF207" s="42">
        <v>0</v>
      </c>
      <c r="CG207" s="42">
        <v>0</v>
      </c>
      <c r="CH207" s="42">
        <v>0</v>
      </c>
      <c r="CI207" s="42">
        <v>0</v>
      </c>
      <c r="CJ207" s="42">
        <v>22</v>
      </c>
      <c r="CK207" s="42">
        <v>0</v>
      </c>
      <c r="CL207" s="42">
        <v>0</v>
      </c>
      <c r="CM207" s="42">
        <v>0</v>
      </c>
      <c r="CN207" s="42">
        <v>0</v>
      </c>
      <c r="CO207" s="42">
        <v>14</v>
      </c>
      <c r="CP207" s="42">
        <v>0</v>
      </c>
      <c r="CR207" s="37">
        <v>199</v>
      </c>
      <c r="CS207" s="13" t="str">
        <f t="shared" si="268"/>
        <v/>
      </c>
      <c r="CT207" s="13" t="str">
        <f t="shared" si="269"/>
        <v/>
      </c>
      <c r="CU207" s="13" t="str">
        <f t="shared" si="270"/>
        <v/>
      </c>
      <c r="CV207" s="13" t="str">
        <f t="shared" si="271"/>
        <v/>
      </c>
      <c r="CW207" s="13" t="str">
        <f t="shared" si="272"/>
        <v/>
      </c>
      <c r="CX207" s="13" t="str">
        <f t="shared" si="273"/>
        <v/>
      </c>
      <c r="CY207" s="13" t="str">
        <f t="shared" si="274"/>
        <v/>
      </c>
      <c r="CZ207" s="13" t="str">
        <f t="shared" si="275"/>
        <v/>
      </c>
      <c r="DA207" s="13" t="str">
        <f t="shared" si="276"/>
        <v/>
      </c>
      <c r="DB207" s="13" t="str">
        <f t="shared" si="277"/>
        <v/>
      </c>
      <c r="DC207" s="13" t="str">
        <f t="shared" si="278"/>
        <v/>
      </c>
      <c r="DD207" s="13" t="str">
        <f t="shared" si="279"/>
        <v/>
      </c>
      <c r="DE207" s="13" t="str">
        <f t="shared" si="280"/>
        <v>Havskrafta</v>
      </c>
      <c r="DF207" s="13" t="str">
        <f t="shared" si="281"/>
        <v/>
      </c>
      <c r="DG207" s="13" t="str">
        <f t="shared" si="282"/>
        <v/>
      </c>
      <c r="DH207" s="13" t="str">
        <f t="shared" si="283"/>
        <v>Krabbtaska</v>
      </c>
      <c r="DI207" s="13" t="str">
        <f t="shared" si="284"/>
        <v/>
      </c>
      <c r="DJ207" s="13" t="str">
        <f t="shared" si="285"/>
        <v/>
      </c>
      <c r="DK207" s="13" t="str">
        <f t="shared" si="286"/>
        <v/>
      </c>
      <c r="DL207" s="13" t="str">
        <f t="shared" si="287"/>
        <v/>
      </c>
      <c r="DM207" s="13" t="str">
        <f t="shared" si="288"/>
        <v/>
      </c>
      <c r="DN207" s="13" t="str">
        <f t="shared" si="289"/>
        <v/>
      </c>
      <c r="DO207" s="13" t="str">
        <f t="shared" si="290"/>
        <v/>
      </c>
      <c r="DP207" s="13" t="str">
        <f t="shared" si="291"/>
        <v/>
      </c>
      <c r="DQ207" s="13" t="str">
        <f t="shared" si="292"/>
        <v/>
      </c>
      <c r="DR207" s="13" t="str">
        <f t="shared" si="293"/>
        <v/>
      </c>
      <c r="DS207" s="13" t="str">
        <f t="shared" si="294"/>
        <v/>
      </c>
      <c r="DT207" s="13" t="str">
        <f t="shared" si="295"/>
        <v>Rodspotta</v>
      </c>
      <c r="DU207" s="13" t="str">
        <f t="shared" si="296"/>
        <v/>
      </c>
      <c r="DV207" s="13" t="str">
        <f t="shared" si="297"/>
        <v/>
      </c>
      <c r="DW207" s="13" t="str">
        <f t="shared" si="298"/>
        <v/>
      </c>
      <c r="DX207" s="13" t="str">
        <f t="shared" si="299"/>
        <v/>
      </c>
      <c r="DY207" s="13" t="str">
        <f t="shared" si="300"/>
        <v/>
      </c>
      <c r="DZ207" s="13" t="str">
        <f t="shared" si="301"/>
        <v/>
      </c>
      <c r="EA207" s="13" t="str">
        <f t="shared" si="302"/>
        <v/>
      </c>
      <c r="EB207" s="13" t="str">
        <f t="shared" si="303"/>
        <v/>
      </c>
      <c r="EC207" s="13" t="str">
        <f t="shared" si="304"/>
        <v/>
      </c>
      <c r="ED207" s="13" t="str">
        <f t="shared" si="305"/>
        <v>Slatvar</v>
      </c>
      <c r="EE207" s="13" t="str">
        <f t="shared" si="306"/>
        <v/>
      </c>
      <c r="EF207" s="13" t="str">
        <f t="shared" si="307"/>
        <v/>
      </c>
      <c r="EG207" s="13" t="str">
        <f t="shared" si="308"/>
        <v/>
      </c>
      <c r="EH207" s="13" t="str">
        <f t="shared" si="309"/>
        <v/>
      </c>
      <c r="EI207" s="13" t="str">
        <f t="shared" si="310"/>
        <v>aktaTunga</v>
      </c>
      <c r="EJ207" s="13" t="str">
        <f t="shared" si="311"/>
        <v/>
      </c>
      <c r="EK207" s="13"/>
      <c r="EL207" s="82" t="str">
        <f t="shared" si="313"/>
        <v>HavskraftaKrabbtaskaRodspottaSlatvaraktaTunga</v>
      </c>
    </row>
    <row r="208" spans="1:142" x14ac:dyDescent="0.25">
      <c r="A208" s="267" t="s">
        <v>636</v>
      </c>
      <c r="B208" s="267" t="s">
        <v>491</v>
      </c>
      <c r="C208" s="301" t="s">
        <v>161</v>
      </c>
      <c r="D208" s="211">
        <v>200</v>
      </c>
      <c r="E208" s="359">
        <f t="shared" si="312"/>
        <v>0</v>
      </c>
      <c r="F208" s="359">
        <f t="shared" si="317"/>
        <v>0</v>
      </c>
      <c r="G208" s="359">
        <f t="shared" si="318"/>
        <v>0</v>
      </c>
      <c r="H208" s="359">
        <f t="shared" si="319"/>
        <v>0.17199999999999999</v>
      </c>
      <c r="I208" s="359">
        <f t="shared" si="320"/>
        <v>0</v>
      </c>
      <c r="J208" s="359">
        <f t="shared" si="321"/>
        <v>0</v>
      </c>
      <c r="K208" s="359">
        <f t="shared" si="322"/>
        <v>0</v>
      </c>
      <c r="L208" s="359">
        <f t="shared" si="323"/>
        <v>0</v>
      </c>
      <c r="M208" s="359">
        <f t="shared" si="324"/>
        <v>0</v>
      </c>
      <c r="N208" s="359">
        <f t="shared" si="325"/>
        <v>5.3680000000000003</v>
      </c>
      <c r="O208" s="359">
        <f t="shared" si="326"/>
        <v>0</v>
      </c>
      <c r="P208" s="359">
        <f t="shared" si="327"/>
        <v>0.113</v>
      </c>
      <c r="Q208" s="359">
        <f t="shared" si="328"/>
        <v>10.278</v>
      </c>
      <c r="R208" s="359">
        <f t="shared" si="329"/>
        <v>0</v>
      </c>
      <c r="S208" s="359">
        <f t="shared" si="330"/>
        <v>4.1849999999999996</v>
      </c>
      <c r="T208" s="359">
        <f t="shared" si="331"/>
        <v>0</v>
      </c>
      <c r="U208" s="359">
        <f t="shared" si="332"/>
        <v>0.75600000000000001</v>
      </c>
      <c r="V208" s="359">
        <f t="shared" si="333"/>
        <v>0</v>
      </c>
      <c r="W208" s="359">
        <f t="shared" si="334"/>
        <v>0.10100000000000001</v>
      </c>
      <c r="X208" s="359">
        <f t="shared" si="335"/>
        <v>0</v>
      </c>
      <c r="Y208" s="359">
        <f t="shared" si="336"/>
        <v>0</v>
      </c>
      <c r="Z208" s="359">
        <f t="shared" si="337"/>
        <v>0.76700000000000002</v>
      </c>
      <c r="AA208" s="359">
        <f t="shared" si="338"/>
        <v>1.2E-2</v>
      </c>
      <c r="AB208" s="359">
        <f t="shared" si="339"/>
        <v>0.27600000000000002</v>
      </c>
      <c r="AC208" s="359">
        <f t="shared" si="340"/>
        <v>0</v>
      </c>
      <c r="AD208" s="359">
        <f t="shared" si="341"/>
        <v>4.5999999999999999E-2</v>
      </c>
      <c r="AE208" s="359">
        <f t="shared" si="342"/>
        <v>0</v>
      </c>
      <c r="AF208" s="359">
        <f t="shared" si="343"/>
        <v>2.819</v>
      </c>
      <c r="AG208" s="359">
        <f t="shared" si="344"/>
        <v>2.044</v>
      </c>
      <c r="AH208" s="359">
        <f t="shared" si="345"/>
        <v>5.0000000000000001E-3</v>
      </c>
      <c r="AI208" s="359">
        <f t="shared" si="346"/>
        <v>0</v>
      </c>
      <c r="AJ208" s="359">
        <f t="shared" si="347"/>
        <v>0</v>
      </c>
      <c r="AK208" s="359">
        <f t="shared" si="348"/>
        <v>0</v>
      </c>
      <c r="AL208" s="359">
        <f t="shared" si="349"/>
        <v>0</v>
      </c>
      <c r="AM208" s="359">
        <f t="shared" si="350"/>
        <v>0</v>
      </c>
      <c r="AN208" s="359">
        <f t="shared" si="351"/>
        <v>0</v>
      </c>
      <c r="AO208" s="359">
        <f t="shared" si="352"/>
        <v>0</v>
      </c>
      <c r="AP208" s="359">
        <f t="shared" si="353"/>
        <v>0.126</v>
      </c>
      <c r="AQ208" s="359">
        <f t="shared" si="354"/>
        <v>0</v>
      </c>
      <c r="AR208" s="359">
        <f t="shared" si="355"/>
        <v>20.844000000000001</v>
      </c>
      <c r="AS208" s="359">
        <f t="shared" si="356"/>
        <v>0.29699999999999999</v>
      </c>
      <c r="AT208" s="359">
        <f t="shared" si="314"/>
        <v>0</v>
      </c>
      <c r="AU208" s="359">
        <f t="shared" si="315"/>
        <v>6.2E-2</v>
      </c>
      <c r="AV208" s="359">
        <f t="shared" si="316"/>
        <v>0</v>
      </c>
      <c r="AW208" s="76"/>
      <c r="AX208" s="211">
        <v>200</v>
      </c>
      <c r="AY208" s="260">
        <v>0</v>
      </c>
      <c r="AZ208" s="260">
        <v>0</v>
      </c>
      <c r="BA208" s="260">
        <v>0</v>
      </c>
      <c r="BB208" s="260">
        <v>172</v>
      </c>
      <c r="BC208" s="260">
        <v>0</v>
      </c>
      <c r="BD208" s="260">
        <v>0</v>
      </c>
      <c r="BE208" s="260">
        <v>0</v>
      </c>
      <c r="BF208" s="260">
        <v>0</v>
      </c>
      <c r="BG208" s="260">
        <v>0</v>
      </c>
      <c r="BH208" s="260">
        <v>5368</v>
      </c>
      <c r="BI208" s="260">
        <v>0</v>
      </c>
      <c r="BJ208" s="260">
        <v>113</v>
      </c>
      <c r="BK208" s="260">
        <v>10278</v>
      </c>
      <c r="BL208" s="260">
        <v>0</v>
      </c>
      <c r="BM208" s="260">
        <v>4185</v>
      </c>
      <c r="BN208" s="260">
        <v>0</v>
      </c>
      <c r="BO208" s="260">
        <v>756</v>
      </c>
      <c r="BP208" s="260">
        <v>0</v>
      </c>
      <c r="BQ208" s="260">
        <v>101</v>
      </c>
      <c r="BR208" s="260">
        <v>0</v>
      </c>
      <c r="BS208" s="260">
        <v>0</v>
      </c>
      <c r="BT208" s="260">
        <v>767</v>
      </c>
      <c r="BU208" s="260">
        <v>12</v>
      </c>
      <c r="BV208" s="260">
        <v>276</v>
      </c>
      <c r="BW208" s="260">
        <v>0</v>
      </c>
      <c r="BX208" s="260">
        <v>46</v>
      </c>
      <c r="BY208" s="260">
        <v>0</v>
      </c>
      <c r="BZ208" s="260">
        <v>2819</v>
      </c>
      <c r="CA208" s="260">
        <v>2044</v>
      </c>
      <c r="CB208" s="260">
        <v>5</v>
      </c>
      <c r="CC208" s="260">
        <v>0</v>
      </c>
      <c r="CD208" s="260">
        <v>0</v>
      </c>
      <c r="CE208" s="260">
        <v>0</v>
      </c>
      <c r="CF208" s="260">
        <v>0</v>
      </c>
      <c r="CG208" s="260">
        <v>0</v>
      </c>
      <c r="CH208" s="260">
        <v>0</v>
      </c>
      <c r="CI208" s="260">
        <v>0</v>
      </c>
      <c r="CJ208" s="260">
        <v>126</v>
      </c>
      <c r="CK208" s="260">
        <v>0</v>
      </c>
      <c r="CL208" s="260">
        <v>20844</v>
      </c>
      <c r="CM208" s="260">
        <v>297</v>
      </c>
      <c r="CN208" s="42">
        <v>0</v>
      </c>
      <c r="CO208" s="42">
        <v>62</v>
      </c>
      <c r="CP208" s="42">
        <v>0</v>
      </c>
      <c r="CR208" s="37">
        <v>200</v>
      </c>
      <c r="CS208" s="13" t="str">
        <f t="shared" si="268"/>
        <v/>
      </c>
      <c r="CT208" s="13" t="str">
        <f t="shared" si="269"/>
        <v/>
      </c>
      <c r="CU208" s="13" t="str">
        <f t="shared" si="270"/>
        <v/>
      </c>
      <c r="CV208" s="13" t="str">
        <f t="shared" si="271"/>
        <v>Bergtunga</v>
      </c>
      <c r="CW208" s="13" t="str">
        <f t="shared" si="272"/>
        <v/>
      </c>
      <c r="CX208" s="13" t="str">
        <f t="shared" si="273"/>
        <v/>
      </c>
      <c r="CY208" s="13" t="str">
        <f t="shared" si="274"/>
        <v/>
      </c>
      <c r="CZ208" s="13" t="str">
        <f t="shared" si="275"/>
        <v/>
      </c>
      <c r="DA208" s="13" t="str">
        <f t="shared" si="276"/>
        <v/>
      </c>
      <c r="DB208" s="13" t="str">
        <f t="shared" si="277"/>
        <v>Grasej</v>
      </c>
      <c r="DC208" s="13" t="str">
        <f t="shared" si="278"/>
        <v/>
      </c>
      <c r="DD208" s="13" t="str">
        <f t="shared" si="279"/>
        <v>Havskatter</v>
      </c>
      <c r="DE208" s="13" t="str">
        <f t="shared" si="280"/>
        <v>Havskrafta</v>
      </c>
      <c r="DF208" s="13" t="str">
        <f t="shared" si="281"/>
        <v/>
      </c>
      <c r="DG208" s="13" t="str">
        <f t="shared" si="282"/>
        <v>Kolja</v>
      </c>
      <c r="DH208" s="13" t="str">
        <f t="shared" si="283"/>
        <v/>
      </c>
      <c r="DI208" s="13" t="str">
        <f t="shared" si="284"/>
        <v>Kummel</v>
      </c>
      <c r="DJ208" s="13" t="str">
        <f t="shared" si="285"/>
        <v/>
      </c>
      <c r="DK208" s="13" t="str">
        <f t="shared" si="286"/>
        <v>Langa</v>
      </c>
      <c r="DL208" s="13" t="str">
        <f t="shared" si="287"/>
        <v/>
      </c>
      <c r="DM208" s="13" t="str">
        <f t="shared" si="288"/>
        <v/>
      </c>
      <c r="DN208" s="13" t="str">
        <f t="shared" si="289"/>
        <v>Lyrtorsk</v>
      </c>
      <c r="DO208" s="13" t="str">
        <f t="shared" si="290"/>
        <v>Makrill</v>
      </c>
      <c r="DP208" s="13" t="str">
        <f t="shared" si="291"/>
        <v>Marulk</v>
      </c>
      <c r="DQ208" s="13" t="str">
        <f t="shared" si="292"/>
        <v/>
      </c>
      <c r="DR208" s="13" t="str">
        <f t="shared" si="293"/>
        <v>Piggvar</v>
      </c>
      <c r="DS208" s="13" t="str">
        <f t="shared" si="294"/>
        <v/>
      </c>
      <c r="DT208" s="13" t="str">
        <f t="shared" si="295"/>
        <v>Rodspotta</v>
      </c>
      <c r="DU208" s="13" t="str">
        <f t="shared" si="296"/>
        <v>Rodtunga</v>
      </c>
      <c r="DV208" s="13" t="str">
        <f t="shared" si="297"/>
        <v>Sandskadda</v>
      </c>
      <c r="DW208" s="13" t="str">
        <f t="shared" si="298"/>
        <v/>
      </c>
      <c r="DX208" s="13" t="str">
        <f t="shared" si="299"/>
        <v/>
      </c>
      <c r="DY208" s="13" t="str">
        <f t="shared" si="300"/>
        <v/>
      </c>
      <c r="DZ208" s="13" t="str">
        <f t="shared" si="301"/>
        <v/>
      </c>
      <c r="EA208" s="13" t="str">
        <f t="shared" si="302"/>
        <v/>
      </c>
      <c r="EB208" s="13" t="str">
        <f t="shared" si="303"/>
        <v/>
      </c>
      <c r="EC208" s="13" t="str">
        <f t="shared" si="304"/>
        <v/>
      </c>
      <c r="ED208" s="13" t="str">
        <f t="shared" si="305"/>
        <v>Slatvar</v>
      </c>
      <c r="EE208" s="13" t="str">
        <f t="shared" si="306"/>
        <v/>
      </c>
      <c r="EF208" s="13" t="str">
        <f t="shared" si="307"/>
        <v>Torsk</v>
      </c>
      <c r="EG208" s="13" t="str">
        <f t="shared" si="308"/>
        <v>Vitling</v>
      </c>
      <c r="EH208" s="13" t="str">
        <f t="shared" si="309"/>
        <v/>
      </c>
      <c r="EI208" s="13" t="str">
        <f t="shared" si="310"/>
        <v>aktaTunga</v>
      </c>
      <c r="EJ208" s="13" t="str">
        <f t="shared" si="311"/>
        <v/>
      </c>
      <c r="EK208" s="13"/>
      <c r="EL208" s="82" t="str">
        <f t="shared" si="313"/>
        <v>BergtungaGrasejHavskatterHavskraftaKoljaKummelLangaLyrtorskMakrillMarulkPiggvarRodspottaRodtungaSandskaddaSlatvarTorskVitlingaktaTunga</v>
      </c>
    </row>
    <row r="209" spans="1:142" x14ac:dyDescent="0.25">
      <c r="A209" s="267" t="s">
        <v>636</v>
      </c>
      <c r="B209" s="267" t="s">
        <v>493</v>
      </c>
      <c r="C209" s="301" t="s">
        <v>161</v>
      </c>
      <c r="D209" s="211">
        <v>201</v>
      </c>
      <c r="E209" s="359">
        <f t="shared" si="312"/>
        <v>0</v>
      </c>
      <c r="F209" s="359">
        <f t="shared" si="317"/>
        <v>0</v>
      </c>
      <c r="G209" s="359">
        <f t="shared" si="318"/>
        <v>0</v>
      </c>
      <c r="H209" s="359">
        <f t="shared" si="319"/>
        <v>0</v>
      </c>
      <c r="I209" s="359">
        <f t="shared" si="320"/>
        <v>0</v>
      </c>
      <c r="J209" s="359">
        <f t="shared" si="321"/>
        <v>0</v>
      </c>
      <c r="K209" s="359">
        <f t="shared" si="322"/>
        <v>0</v>
      </c>
      <c r="L209" s="359">
        <f t="shared" si="323"/>
        <v>0</v>
      </c>
      <c r="M209" s="359">
        <f t="shared" si="324"/>
        <v>0</v>
      </c>
      <c r="N209" s="359">
        <f t="shared" si="325"/>
        <v>0</v>
      </c>
      <c r="O209" s="359">
        <f t="shared" si="326"/>
        <v>0</v>
      </c>
      <c r="P209" s="359">
        <f t="shared" si="327"/>
        <v>0</v>
      </c>
      <c r="Q209" s="359">
        <f t="shared" si="328"/>
        <v>46.442999999999998</v>
      </c>
      <c r="R209" s="359">
        <f t="shared" si="329"/>
        <v>0</v>
      </c>
      <c r="S209" s="359">
        <f t="shared" si="330"/>
        <v>0</v>
      </c>
      <c r="T209" s="359">
        <f t="shared" si="331"/>
        <v>0</v>
      </c>
      <c r="U209" s="359">
        <f t="shared" si="332"/>
        <v>3.0000000000000001E-3</v>
      </c>
      <c r="V209" s="359">
        <f t="shared" si="333"/>
        <v>0</v>
      </c>
      <c r="W209" s="359">
        <f t="shared" si="334"/>
        <v>0</v>
      </c>
      <c r="X209" s="359">
        <f t="shared" si="335"/>
        <v>0</v>
      </c>
      <c r="Y209" s="359">
        <f t="shared" si="336"/>
        <v>0</v>
      </c>
      <c r="Z209" s="359">
        <f t="shared" si="337"/>
        <v>0</v>
      </c>
      <c r="AA209" s="359">
        <f t="shared" si="338"/>
        <v>4.2000000000000003E-2</v>
      </c>
      <c r="AB209" s="359">
        <f t="shared" si="339"/>
        <v>0</v>
      </c>
      <c r="AC209" s="359">
        <f t="shared" si="340"/>
        <v>0.03</v>
      </c>
      <c r="AD209" s="359">
        <f t="shared" si="341"/>
        <v>2E-3</v>
      </c>
      <c r="AE209" s="359">
        <f t="shared" si="342"/>
        <v>0</v>
      </c>
      <c r="AF209" s="359">
        <f t="shared" si="343"/>
        <v>1.4999999999999999E-2</v>
      </c>
      <c r="AG209" s="359">
        <f t="shared" si="344"/>
        <v>0</v>
      </c>
      <c r="AH209" s="359">
        <f t="shared" si="345"/>
        <v>6.0999999999999999E-2</v>
      </c>
      <c r="AI209" s="359">
        <f t="shared" si="346"/>
        <v>0</v>
      </c>
      <c r="AJ209" s="359">
        <f t="shared" si="347"/>
        <v>0</v>
      </c>
      <c r="AK209" s="359">
        <f t="shared" si="348"/>
        <v>0</v>
      </c>
      <c r="AL209" s="359">
        <f t="shared" si="349"/>
        <v>0</v>
      </c>
      <c r="AM209" s="359">
        <f t="shared" si="350"/>
        <v>0</v>
      </c>
      <c r="AN209" s="359">
        <f t="shared" si="351"/>
        <v>0</v>
      </c>
      <c r="AO209" s="359">
        <f t="shared" si="352"/>
        <v>0</v>
      </c>
      <c r="AP209" s="359">
        <f t="shared" si="353"/>
        <v>0.42399999999999999</v>
      </c>
      <c r="AQ209" s="359">
        <f t="shared" si="354"/>
        <v>0</v>
      </c>
      <c r="AR209" s="359">
        <f t="shared" si="355"/>
        <v>0</v>
      </c>
      <c r="AS209" s="359">
        <f t="shared" si="356"/>
        <v>4.3999999999999997E-2</v>
      </c>
      <c r="AT209" s="359">
        <f t="shared" si="314"/>
        <v>0</v>
      </c>
      <c r="AU209" s="359">
        <f t="shared" si="315"/>
        <v>5.1999999999999998E-2</v>
      </c>
      <c r="AV209" s="359">
        <f t="shared" si="316"/>
        <v>0</v>
      </c>
      <c r="AW209" s="76"/>
      <c r="AX209" s="211">
        <v>201</v>
      </c>
      <c r="AY209" s="260">
        <v>0</v>
      </c>
      <c r="AZ209" s="260">
        <v>0</v>
      </c>
      <c r="BA209" s="260">
        <v>0</v>
      </c>
      <c r="BB209" s="260">
        <v>0</v>
      </c>
      <c r="BC209" s="260">
        <v>0</v>
      </c>
      <c r="BD209" s="260">
        <v>0</v>
      </c>
      <c r="BE209" s="260">
        <v>0</v>
      </c>
      <c r="BF209" s="260">
        <v>0</v>
      </c>
      <c r="BG209" s="260">
        <v>0</v>
      </c>
      <c r="BH209" s="260">
        <v>0</v>
      </c>
      <c r="BI209" s="260">
        <v>0</v>
      </c>
      <c r="BJ209" s="260">
        <v>0</v>
      </c>
      <c r="BK209" s="260">
        <v>46443</v>
      </c>
      <c r="BL209" s="260">
        <v>0</v>
      </c>
      <c r="BM209" s="260">
        <v>0</v>
      </c>
      <c r="BN209" s="260">
        <v>0</v>
      </c>
      <c r="BO209" s="260">
        <v>3</v>
      </c>
      <c r="BP209" s="260">
        <v>0</v>
      </c>
      <c r="BQ209" s="260">
        <v>0</v>
      </c>
      <c r="BR209" s="260">
        <v>0</v>
      </c>
      <c r="BS209" s="260">
        <v>0</v>
      </c>
      <c r="BT209" s="260">
        <v>0</v>
      </c>
      <c r="BU209" s="260">
        <v>42</v>
      </c>
      <c r="BV209" s="260">
        <v>0</v>
      </c>
      <c r="BW209" s="260">
        <v>30</v>
      </c>
      <c r="BX209" s="260">
        <v>2</v>
      </c>
      <c r="BY209" s="260">
        <v>0</v>
      </c>
      <c r="BZ209" s="260">
        <v>15</v>
      </c>
      <c r="CA209" s="260">
        <v>0</v>
      </c>
      <c r="CB209" s="260">
        <v>61</v>
      </c>
      <c r="CC209" s="260">
        <v>0</v>
      </c>
      <c r="CD209" s="260">
        <v>0</v>
      </c>
      <c r="CE209" s="260">
        <v>0</v>
      </c>
      <c r="CF209" s="260">
        <v>0</v>
      </c>
      <c r="CG209" s="260">
        <v>0</v>
      </c>
      <c r="CH209" s="260">
        <v>0</v>
      </c>
      <c r="CI209" s="260">
        <v>0</v>
      </c>
      <c r="CJ209" s="260">
        <v>424</v>
      </c>
      <c r="CK209" s="260">
        <v>0</v>
      </c>
      <c r="CL209" s="260">
        <v>0</v>
      </c>
      <c r="CM209" s="260">
        <v>44</v>
      </c>
      <c r="CN209" s="42">
        <v>0</v>
      </c>
      <c r="CO209" s="42">
        <v>52</v>
      </c>
      <c r="CP209" s="42">
        <v>0</v>
      </c>
      <c r="CR209" s="37">
        <v>201</v>
      </c>
      <c r="CS209" s="13" t="str">
        <f t="shared" si="268"/>
        <v/>
      </c>
      <c r="CT209" s="13" t="str">
        <f t="shared" si="269"/>
        <v/>
      </c>
      <c r="CU209" s="13" t="str">
        <f t="shared" si="270"/>
        <v/>
      </c>
      <c r="CV209" s="13" t="str">
        <f t="shared" si="271"/>
        <v/>
      </c>
      <c r="CW209" s="13" t="str">
        <f t="shared" si="272"/>
        <v/>
      </c>
      <c r="CX209" s="13" t="str">
        <f t="shared" si="273"/>
        <v/>
      </c>
      <c r="CY209" s="13" t="str">
        <f t="shared" si="274"/>
        <v/>
      </c>
      <c r="CZ209" s="13" t="str">
        <f t="shared" si="275"/>
        <v/>
      </c>
      <c r="DA209" s="13" t="str">
        <f t="shared" si="276"/>
        <v/>
      </c>
      <c r="DB209" s="13" t="str">
        <f t="shared" si="277"/>
        <v/>
      </c>
      <c r="DC209" s="13" t="str">
        <f t="shared" si="278"/>
        <v/>
      </c>
      <c r="DD209" s="13" t="str">
        <f t="shared" si="279"/>
        <v/>
      </c>
      <c r="DE209" s="13" t="str">
        <f t="shared" si="280"/>
        <v>Havskrafta</v>
      </c>
      <c r="DF209" s="13" t="str">
        <f t="shared" si="281"/>
        <v/>
      </c>
      <c r="DG209" s="13" t="str">
        <f t="shared" si="282"/>
        <v/>
      </c>
      <c r="DH209" s="13" t="str">
        <f t="shared" si="283"/>
        <v/>
      </c>
      <c r="DI209" s="13" t="str">
        <f t="shared" si="284"/>
        <v>Kummel</v>
      </c>
      <c r="DJ209" s="13" t="str">
        <f t="shared" si="285"/>
        <v/>
      </c>
      <c r="DK209" s="13" t="str">
        <f t="shared" si="286"/>
        <v/>
      </c>
      <c r="DL209" s="13" t="str">
        <f t="shared" si="287"/>
        <v/>
      </c>
      <c r="DM209" s="13" t="str">
        <f t="shared" si="288"/>
        <v/>
      </c>
      <c r="DN209" s="13" t="str">
        <f t="shared" si="289"/>
        <v/>
      </c>
      <c r="DO209" s="13" t="str">
        <f t="shared" si="290"/>
        <v>Makrill</v>
      </c>
      <c r="DP209" s="13" t="str">
        <f t="shared" si="291"/>
        <v/>
      </c>
      <c r="DQ209" s="13" t="str">
        <f t="shared" si="292"/>
        <v>Nordhavsraka</v>
      </c>
      <c r="DR209" s="13" t="str">
        <f t="shared" si="293"/>
        <v>Piggvar</v>
      </c>
      <c r="DS209" s="13" t="str">
        <f t="shared" si="294"/>
        <v/>
      </c>
      <c r="DT209" s="13" t="str">
        <f t="shared" si="295"/>
        <v>Rodspotta</v>
      </c>
      <c r="DU209" s="13" t="str">
        <f t="shared" si="296"/>
        <v/>
      </c>
      <c r="DV209" s="13" t="str">
        <f t="shared" si="297"/>
        <v>Sandskadda</v>
      </c>
      <c r="DW209" s="13" t="str">
        <f t="shared" si="298"/>
        <v/>
      </c>
      <c r="DX209" s="13" t="str">
        <f t="shared" si="299"/>
        <v/>
      </c>
      <c r="DY209" s="13" t="str">
        <f t="shared" si="300"/>
        <v/>
      </c>
      <c r="DZ209" s="13" t="str">
        <f t="shared" si="301"/>
        <v/>
      </c>
      <c r="EA209" s="13" t="str">
        <f t="shared" si="302"/>
        <v/>
      </c>
      <c r="EB209" s="13" t="str">
        <f t="shared" si="303"/>
        <v/>
      </c>
      <c r="EC209" s="13" t="str">
        <f t="shared" si="304"/>
        <v/>
      </c>
      <c r="ED209" s="13" t="str">
        <f t="shared" si="305"/>
        <v>Slatvar</v>
      </c>
      <c r="EE209" s="13" t="str">
        <f t="shared" si="306"/>
        <v/>
      </c>
      <c r="EF209" s="13" t="str">
        <f t="shared" si="307"/>
        <v/>
      </c>
      <c r="EG209" s="13" t="str">
        <f t="shared" si="308"/>
        <v>Vitling</v>
      </c>
      <c r="EH209" s="13" t="str">
        <f t="shared" si="309"/>
        <v/>
      </c>
      <c r="EI209" s="13" t="str">
        <f t="shared" si="310"/>
        <v>aktaTunga</v>
      </c>
      <c r="EJ209" s="13" t="str">
        <f t="shared" si="311"/>
        <v/>
      </c>
      <c r="EK209" s="13"/>
      <c r="EL209" s="82" t="str">
        <f t="shared" si="313"/>
        <v>HavskraftaKummelMakrillNordhavsrakaPiggvarRodspottaSandskaddaSlatvarVitlingaktaTunga</v>
      </c>
    </row>
    <row r="210" spans="1:142" x14ac:dyDescent="0.25">
      <c r="A210" s="267" t="s">
        <v>636</v>
      </c>
      <c r="B210" s="267" t="s">
        <v>494</v>
      </c>
      <c r="C210" s="301" t="s">
        <v>161</v>
      </c>
      <c r="D210" s="211">
        <v>202</v>
      </c>
      <c r="E210" s="359">
        <f t="shared" si="312"/>
        <v>0</v>
      </c>
      <c r="F210" s="359">
        <f t="shared" si="317"/>
        <v>0</v>
      </c>
      <c r="G210" s="359">
        <f t="shared" si="318"/>
        <v>0</v>
      </c>
      <c r="H210" s="359">
        <f t="shared" si="319"/>
        <v>6.0000000000000001E-3</v>
      </c>
      <c r="I210" s="359">
        <f t="shared" si="320"/>
        <v>0</v>
      </c>
      <c r="J210" s="359">
        <f t="shared" si="321"/>
        <v>0</v>
      </c>
      <c r="K210" s="359">
        <f t="shared" si="322"/>
        <v>0</v>
      </c>
      <c r="L210" s="359">
        <f t="shared" si="323"/>
        <v>0</v>
      </c>
      <c r="M210" s="359">
        <f t="shared" si="324"/>
        <v>0</v>
      </c>
      <c r="N210" s="359">
        <f t="shared" si="325"/>
        <v>0.93500000000000005</v>
      </c>
      <c r="O210" s="359">
        <f t="shared" si="326"/>
        <v>0</v>
      </c>
      <c r="P210" s="359">
        <f t="shared" si="327"/>
        <v>3.0000000000000001E-3</v>
      </c>
      <c r="Q210" s="359">
        <f t="shared" si="328"/>
        <v>0.24099999999999999</v>
      </c>
      <c r="R210" s="359">
        <f t="shared" si="329"/>
        <v>0</v>
      </c>
      <c r="S210" s="359">
        <f t="shared" si="330"/>
        <v>0.67600000000000005</v>
      </c>
      <c r="T210" s="359">
        <f t="shared" si="331"/>
        <v>0</v>
      </c>
      <c r="U210" s="359">
        <f t="shared" si="332"/>
        <v>7.0000000000000001E-3</v>
      </c>
      <c r="V210" s="359">
        <f t="shared" si="333"/>
        <v>0</v>
      </c>
      <c r="W210" s="359">
        <f t="shared" si="334"/>
        <v>4.9000000000000002E-2</v>
      </c>
      <c r="X210" s="359">
        <f t="shared" si="335"/>
        <v>0</v>
      </c>
      <c r="Y210" s="359">
        <f t="shared" si="336"/>
        <v>8.9999999999999993E-3</v>
      </c>
      <c r="Z210" s="359">
        <f t="shared" si="337"/>
        <v>0.183</v>
      </c>
      <c r="AA210" s="359">
        <f t="shared" si="338"/>
        <v>0</v>
      </c>
      <c r="AB210" s="359">
        <f t="shared" si="339"/>
        <v>8.7999999999999995E-2</v>
      </c>
      <c r="AC210" s="359">
        <f t="shared" si="340"/>
        <v>7.492</v>
      </c>
      <c r="AD210" s="359">
        <f t="shared" si="341"/>
        <v>0</v>
      </c>
      <c r="AE210" s="359">
        <f t="shared" si="342"/>
        <v>0</v>
      </c>
      <c r="AF210" s="359">
        <f t="shared" si="343"/>
        <v>0.11</v>
      </c>
      <c r="AG210" s="359">
        <f t="shared" si="344"/>
        <v>0.36899999999999999</v>
      </c>
      <c r="AH210" s="359">
        <f t="shared" si="345"/>
        <v>0</v>
      </c>
      <c r="AI210" s="359">
        <f t="shared" si="346"/>
        <v>0</v>
      </c>
      <c r="AJ210" s="359">
        <f t="shared" si="347"/>
        <v>0</v>
      </c>
      <c r="AK210" s="359">
        <f t="shared" si="348"/>
        <v>0</v>
      </c>
      <c r="AL210" s="359">
        <f t="shared" si="349"/>
        <v>0</v>
      </c>
      <c r="AM210" s="359">
        <f t="shared" si="350"/>
        <v>0</v>
      </c>
      <c r="AN210" s="359">
        <f t="shared" si="351"/>
        <v>0</v>
      </c>
      <c r="AO210" s="359">
        <f t="shared" si="352"/>
        <v>0</v>
      </c>
      <c r="AP210" s="359">
        <f t="shared" si="353"/>
        <v>0</v>
      </c>
      <c r="AQ210" s="359">
        <f t="shared" si="354"/>
        <v>0</v>
      </c>
      <c r="AR210" s="359">
        <f t="shared" si="355"/>
        <v>3.4359999999999999</v>
      </c>
      <c r="AS210" s="359">
        <f t="shared" si="356"/>
        <v>2.5000000000000001E-2</v>
      </c>
      <c r="AT210" s="359">
        <f t="shared" si="314"/>
        <v>0</v>
      </c>
      <c r="AU210" s="359">
        <f t="shared" si="315"/>
        <v>0</v>
      </c>
      <c r="AV210" s="359">
        <f t="shared" si="316"/>
        <v>0</v>
      </c>
      <c r="AW210" s="76"/>
      <c r="AX210" s="211">
        <v>202</v>
      </c>
      <c r="AY210" s="260">
        <v>0</v>
      </c>
      <c r="AZ210" s="260">
        <v>0</v>
      </c>
      <c r="BA210" s="260">
        <v>0</v>
      </c>
      <c r="BB210" s="260">
        <v>6</v>
      </c>
      <c r="BC210" s="260">
        <v>0</v>
      </c>
      <c r="BD210" s="260">
        <v>0</v>
      </c>
      <c r="BE210" s="260">
        <v>0</v>
      </c>
      <c r="BF210" s="260">
        <v>0</v>
      </c>
      <c r="BG210" s="260">
        <v>0</v>
      </c>
      <c r="BH210" s="260">
        <v>935</v>
      </c>
      <c r="BI210" s="260">
        <v>0</v>
      </c>
      <c r="BJ210" s="260">
        <v>3</v>
      </c>
      <c r="BK210" s="260">
        <v>241</v>
      </c>
      <c r="BL210" s="260">
        <v>0</v>
      </c>
      <c r="BM210" s="260">
        <v>676</v>
      </c>
      <c r="BN210" s="260">
        <v>0</v>
      </c>
      <c r="BO210" s="260">
        <v>7</v>
      </c>
      <c r="BP210" s="260">
        <v>0</v>
      </c>
      <c r="BQ210" s="260">
        <v>49</v>
      </c>
      <c r="BR210" s="260">
        <v>0</v>
      </c>
      <c r="BS210" s="260">
        <v>9</v>
      </c>
      <c r="BT210" s="260">
        <v>183</v>
      </c>
      <c r="BU210" s="260">
        <v>0</v>
      </c>
      <c r="BV210" s="260">
        <v>88</v>
      </c>
      <c r="BW210" s="260">
        <v>7492</v>
      </c>
      <c r="BX210" s="260">
        <v>0</v>
      </c>
      <c r="BY210" s="260">
        <v>0</v>
      </c>
      <c r="BZ210" s="260">
        <v>110</v>
      </c>
      <c r="CA210" s="260">
        <v>369</v>
      </c>
      <c r="CB210" s="260">
        <v>0</v>
      </c>
      <c r="CC210" s="260">
        <v>0</v>
      </c>
      <c r="CD210" s="260">
        <v>0</v>
      </c>
      <c r="CE210" s="260">
        <v>0</v>
      </c>
      <c r="CF210" s="260">
        <v>0</v>
      </c>
      <c r="CG210" s="260">
        <v>0</v>
      </c>
      <c r="CH210" s="260">
        <v>0</v>
      </c>
      <c r="CI210" s="260">
        <v>0</v>
      </c>
      <c r="CJ210" s="260">
        <v>0</v>
      </c>
      <c r="CK210" s="260">
        <v>0</v>
      </c>
      <c r="CL210" s="260">
        <v>3436</v>
      </c>
      <c r="CM210" s="260">
        <v>25</v>
      </c>
      <c r="CN210" s="42">
        <v>0</v>
      </c>
      <c r="CO210" s="42">
        <v>0</v>
      </c>
      <c r="CP210" s="42">
        <v>0</v>
      </c>
      <c r="CR210" s="37">
        <v>202</v>
      </c>
      <c r="CS210" s="13" t="str">
        <f t="shared" si="268"/>
        <v/>
      </c>
      <c r="CT210" s="13" t="str">
        <f t="shared" si="269"/>
        <v/>
      </c>
      <c r="CU210" s="13" t="str">
        <f t="shared" si="270"/>
        <v/>
      </c>
      <c r="CV210" s="13" t="str">
        <f t="shared" si="271"/>
        <v>Bergtunga</v>
      </c>
      <c r="CW210" s="13" t="str">
        <f t="shared" si="272"/>
        <v/>
      </c>
      <c r="CX210" s="13" t="str">
        <f t="shared" si="273"/>
        <v/>
      </c>
      <c r="CY210" s="13" t="str">
        <f t="shared" si="274"/>
        <v/>
      </c>
      <c r="CZ210" s="13" t="str">
        <f t="shared" si="275"/>
        <v/>
      </c>
      <c r="DA210" s="13" t="str">
        <f t="shared" si="276"/>
        <v/>
      </c>
      <c r="DB210" s="13" t="str">
        <f t="shared" si="277"/>
        <v>Grasej</v>
      </c>
      <c r="DC210" s="13" t="str">
        <f t="shared" si="278"/>
        <v/>
      </c>
      <c r="DD210" s="13" t="str">
        <f t="shared" si="279"/>
        <v>Havskatter</v>
      </c>
      <c r="DE210" s="13" t="str">
        <f t="shared" si="280"/>
        <v>Havskrafta</v>
      </c>
      <c r="DF210" s="13" t="str">
        <f t="shared" si="281"/>
        <v/>
      </c>
      <c r="DG210" s="13" t="str">
        <f t="shared" si="282"/>
        <v>Kolja</v>
      </c>
      <c r="DH210" s="13" t="str">
        <f t="shared" si="283"/>
        <v/>
      </c>
      <c r="DI210" s="13" t="str">
        <f t="shared" si="284"/>
        <v>Kummel</v>
      </c>
      <c r="DJ210" s="13" t="str">
        <f t="shared" si="285"/>
        <v/>
      </c>
      <c r="DK210" s="13" t="str">
        <f t="shared" si="286"/>
        <v>Langa</v>
      </c>
      <c r="DL210" s="13" t="str">
        <f t="shared" si="287"/>
        <v/>
      </c>
      <c r="DM210" s="13" t="str">
        <f t="shared" si="288"/>
        <v>Lubb</v>
      </c>
      <c r="DN210" s="13" t="str">
        <f t="shared" si="289"/>
        <v>Lyrtorsk</v>
      </c>
      <c r="DO210" s="13" t="str">
        <f t="shared" si="290"/>
        <v/>
      </c>
      <c r="DP210" s="13" t="str">
        <f t="shared" si="291"/>
        <v>Marulk</v>
      </c>
      <c r="DQ210" s="13" t="str">
        <f t="shared" si="292"/>
        <v>Nordhavsraka</v>
      </c>
      <c r="DR210" s="13" t="str">
        <f t="shared" si="293"/>
        <v/>
      </c>
      <c r="DS210" s="13" t="str">
        <f t="shared" si="294"/>
        <v/>
      </c>
      <c r="DT210" s="13" t="str">
        <f t="shared" si="295"/>
        <v>Rodspotta</v>
      </c>
      <c r="DU210" s="13" t="str">
        <f t="shared" si="296"/>
        <v>Rodtunga</v>
      </c>
      <c r="DV210" s="13" t="str">
        <f t="shared" si="297"/>
        <v/>
      </c>
      <c r="DW210" s="13" t="str">
        <f t="shared" si="298"/>
        <v/>
      </c>
      <c r="DX210" s="13" t="str">
        <f t="shared" si="299"/>
        <v/>
      </c>
      <c r="DY210" s="13" t="str">
        <f t="shared" si="300"/>
        <v/>
      </c>
      <c r="DZ210" s="13" t="str">
        <f t="shared" si="301"/>
        <v/>
      </c>
      <c r="EA210" s="13" t="str">
        <f t="shared" si="302"/>
        <v/>
      </c>
      <c r="EB210" s="13" t="str">
        <f t="shared" si="303"/>
        <v/>
      </c>
      <c r="EC210" s="13" t="str">
        <f t="shared" si="304"/>
        <v/>
      </c>
      <c r="ED210" s="13" t="str">
        <f t="shared" si="305"/>
        <v/>
      </c>
      <c r="EE210" s="13" t="str">
        <f t="shared" si="306"/>
        <v/>
      </c>
      <c r="EF210" s="13" t="str">
        <f t="shared" si="307"/>
        <v>Torsk</v>
      </c>
      <c r="EG210" s="13" t="str">
        <f t="shared" si="308"/>
        <v>Vitling</v>
      </c>
      <c r="EH210" s="13" t="str">
        <f t="shared" si="309"/>
        <v/>
      </c>
      <c r="EI210" s="13" t="str">
        <f t="shared" si="310"/>
        <v/>
      </c>
      <c r="EJ210" s="13" t="str">
        <f t="shared" si="311"/>
        <v/>
      </c>
      <c r="EK210" s="13"/>
      <c r="EL210" s="82" t="str">
        <f t="shared" si="313"/>
        <v>BergtungaGrasejHavskatterHavskraftaKoljaKummelLangaLubbLyrtorskMarulkNordhavsrakaRodspottaRodtungaTorskVitling</v>
      </c>
    </row>
    <row r="211" spans="1:142" x14ac:dyDescent="0.25">
      <c r="A211" s="267" t="s">
        <v>636</v>
      </c>
      <c r="B211" s="267" t="s">
        <v>495</v>
      </c>
      <c r="C211" s="301" t="s">
        <v>161</v>
      </c>
      <c r="D211" s="211">
        <v>203</v>
      </c>
      <c r="E211" s="359">
        <f t="shared" si="312"/>
        <v>0</v>
      </c>
      <c r="F211" s="359">
        <f t="shared" si="317"/>
        <v>0</v>
      </c>
      <c r="G211" s="359">
        <f t="shared" si="318"/>
        <v>0</v>
      </c>
      <c r="H211" s="359">
        <f t="shared" si="319"/>
        <v>0</v>
      </c>
      <c r="I211" s="359">
        <f t="shared" si="320"/>
        <v>0</v>
      </c>
      <c r="J211" s="359">
        <f t="shared" si="321"/>
        <v>0</v>
      </c>
      <c r="K211" s="359">
        <f t="shared" si="322"/>
        <v>0</v>
      </c>
      <c r="L211" s="359">
        <f t="shared" si="323"/>
        <v>0</v>
      </c>
      <c r="M211" s="359">
        <f t="shared" si="324"/>
        <v>0</v>
      </c>
      <c r="N211" s="359">
        <f t="shared" si="325"/>
        <v>0</v>
      </c>
      <c r="O211" s="359">
        <f t="shared" si="326"/>
        <v>0</v>
      </c>
      <c r="P211" s="359">
        <f t="shared" si="327"/>
        <v>0</v>
      </c>
      <c r="Q211" s="359">
        <f t="shared" si="328"/>
        <v>0.14699999999999999</v>
      </c>
      <c r="R211" s="359">
        <f t="shared" si="329"/>
        <v>0</v>
      </c>
      <c r="S211" s="359">
        <f t="shared" si="330"/>
        <v>0</v>
      </c>
      <c r="T211" s="359">
        <f t="shared" si="331"/>
        <v>0</v>
      </c>
      <c r="U211" s="359">
        <f t="shared" si="332"/>
        <v>0</v>
      </c>
      <c r="V211" s="359">
        <f t="shared" si="333"/>
        <v>0</v>
      </c>
      <c r="W211" s="359">
        <f t="shared" si="334"/>
        <v>0</v>
      </c>
      <c r="X211" s="359">
        <f t="shared" si="335"/>
        <v>0</v>
      </c>
      <c r="Y211" s="359">
        <f t="shared" si="336"/>
        <v>0</v>
      </c>
      <c r="Z211" s="359">
        <f t="shared" si="337"/>
        <v>0</v>
      </c>
      <c r="AA211" s="359">
        <f t="shared" si="338"/>
        <v>0</v>
      </c>
      <c r="AB211" s="359">
        <f t="shared" si="339"/>
        <v>0</v>
      </c>
      <c r="AC211" s="359">
        <f t="shared" si="340"/>
        <v>12.144</v>
      </c>
      <c r="AD211" s="359">
        <f t="shared" si="341"/>
        <v>0</v>
      </c>
      <c r="AE211" s="359">
        <f t="shared" si="342"/>
        <v>0</v>
      </c>
      <c r="AF211" s="359">
        <f t="shared" si="343"/>
        <v>2E-3</v>
      </c>
      <c r="AG211" s="359">
        <f t="shared" si="344"/>
        <v>4.0000000000000001E-3</v>
      </c>
      <c r="AH211" s="359">
        <f t="shared" si="345"/>
        <v>0</v>
      </c>
      <c r="AI211" s="359">
        <f t="shared" si="346"/>
        <v>0</v>
      </c>
      <c r="AJ211" s="359">
        <f t="shared" si="347"/>
        <v>0</v>
      </c>
      <c r="AK211" s="359">
        <f t="shared" si="348"/>
        <v>0</v>
      </c>
      <c r="AL211" s="359">
        <f t="shared" si="349"/>
        <v>0</v>
      </c>
      <c r="AM211" s="359">
        <f t="shared" si="350"/>
        <v>0</v>
      </c>
      <c r="AN211" s="359">
        <f t="shared" si="351"/>
        <v>0</v>
      </c>
      <c r="AO211" s="359">
        <f t="shared" si="352"/>
        <v>0</v>
      </c>
      <c r="AP211" s="359">
        <f t="shared" si="353"/>
        <v>0</v>
      </c>
      <c r="AQ211" s="359">
        <f t="shared" si="354"/>
        <v>0</v>
      </c>
      <c r="AR211" s="359">
        <f t="shared" si="355"/>
        <v>1.2E-2</v>
      </c>
      <c r="AS211" s="359">
        <f t="shared" si="356"/>
        <v>0</v>
      </c>
      <c r="AT211" s="359">
        <f t="shared" si="314"/>
        <v>0</v>
      </c>
      <c r="AU211" s="359">
        <f t="shared" si="315"/>
        <v>0</v>
      </c>
      <c r="AV211" s="359">
        <f t="shared" si="316"/>
        <v>0</v>
      </c>
      <c r="AW211" s="76"/>
      <c r="AX211" s="211">
        <v>203</v>
      </c>
      <c r="AY211" s="260">
        <v>0</v>
      </c>
      <c r="AZ211" s="260">
        <v>0</v>
      </c>
      <c r="BA211" s="260">
        <v>0</v>
      </c>
      <c r="BB211" s="260">
        <v>0</v>
      </c>
      <c r="BC211" s="260">
        <v>0</v>
      </c>
      <c r="BD211" s="260">
        <v>0</v>
      </c>
      <c r="BE211" s="260">
        <v>0</v>
      </c>
      <c r="BF211" s="260">
        <v>0</v>
      </c>
      <c r="BG211" s="260">
        <v>0</v>
      </c>
      <c r="BH211" s="260">
        <v>0</v>
      </c>
      <c r="BI211" s="260">
        <v>0</v>
      </c>
      <c r="BJ211" s="260">
        <v>0</v>
      </c>
      <c r="BK211" s="260">
        <v>147</v>
      </c>
      <c r="BL211" s="260">
        <v>0</v>
      </c>
      <c r="BM211" s="260">
        <v>0</v>
      </c>
      <c r="BN211" s="260">
        <v>0</v>
      </c>
      <c r="BO211" s="260">
        <v>0</v>
      </c>
      <c r="BP211" s="260">
        <v>0</v>
      </c>
      <c r="BQ211" s="260">
        <v>0</v>
      </c>
      <c r="BR211" s="260">
        <v>0</v>
      </c>
      <c r="BS211" s="260">
        <v>0</v>
      </c>
      <c r="BT211" s="260">
        <v>0</v>
      </c>
      <c r="BU211" s="260">
        <v>0</v>
      </c>
      <c r="BV211" s="260">
        <v>0</v>
      </c>
      <c r="BW211" s="260">
        <v>12144</v>
      </c>
      <c r="BX211" s="260">
        <v>0</v>
      </c>
      <c r="BY211" s="260">
        <v>0</v>
      </c>
      <c r="BZ211" s="260">
        <v>2</v>
      </c>
      <c r="CA211" s="260">
        <v>4</v>
      </c>
      <c r="CB211" s="260">
        <v>0</v>
      </c>
      <c r="CC211" s="260">
        <v>0</v>
      </c>
      <c r="CD211" s="260">
        <v>0</v>
      </c>
      <c r="CE211" s="260">
        <v>0</v>
      </c>
      <c r="CF211" s="260">
        <v>0</v>
      </c>
      <c r="CG211" s="260">
        <v>0</v>
      </c>
      <c r="CH211" s="260">
        <v>0</v>
      </c>
      <c r="CI211" s="260">
        <v>0</v>
      </c>
      <c r="CJ211" s="260">
        <v>0</v>
      </c>
      <c r="CK211" s="260">
        <v>0</v>
      </c>
      <c r="CL211" s="260">
        <v>12</v>
      </c>
      <c r="CM211" s="260">
        <v>0</v>
      </c>
      <c r="CN211" s="42">
        <v>0</v>
      </c>
      <c r="CO211" s="42">
        <v>0</v>
      </c>
      <c r="CP211" s="42">
        <v>0</v>
      </c>
      <c r="CR211" s="37">
        <v>203</v>
      </c>
      <c r="CS211" s="13" t="str">
        <f t="shared" si="268"/>
        <v/>
      </c>
      <c r="CT211" s="13" t="str">
        <f t="shared" si="269"/>
        <v/>
      </c>
      <c r="CU211" s="13" t="str">
        <f t="shared" si="270"/>
        <v/>
      </c>
      <c r="CV211" s="13" t="str">
        <f t="shared" si="271"/>
        <v/>
      </c>
      <c r="CW211" s="13" t="str">
        <f t="shared" si="272"/>
        <v/>
      </c>
      <c r="CX211" s="13" t="str">
        <f t="shared" si="273"/>
        <v/>
      </c>
      <c r="CY211" s="13" t="str">
        <f t="shared" si="274"/>
        <v/>
      </c>
      <c r="CZ211" s="13" t="str">
        <f t="shared" si="275"/>
        <v/>
      </c>
      <c r="DA211" s="13" t="str">
        <f t="shared" si="276"/>
        <v/>
      </c>
      <c r="DB211" s="13" t="str">
        <f t="shared" si="277"/>
        <v/>
      </c>
      <c r="DC211" s="13" t="str">
        <f t="shared" si="278"/>
        <v/>
      </c>
      <c r="DD211" s="13" t="str">
        <f t="shared" si="279"/>
        <v/>
      </c>
      <c r="DE211" s="13" t="str">
        <f t="shared" si="280"/>
        <v>Havskrafta</v>
      </c>
      <c r="DF211" s="13" t="str">
        <f t="shared" si="281"/>
        <v/>
      </c>
      <c r="DG211" s="13" t="str">
        <f t="shared" si="282"/>
        <v/>
      </c>
      <c r="DH211" s="13" t="str">
        <f t="shared" si="283"/>
        <v/>
      </c>
      <c r="DI211" s="13" t="str">
        <f t="shared" si="284"/>
        <v/>
      </c>
      <c r="DJ211" s="13" t="str">
        <f t="shared" si="285"/>
        <v/>
      </c>
      <c r="DK211" s="13" t="str">
        <f t="shared" si="286"/>
        <v/>
      </c>
      <c r="DL211" s="13" t="str">
        <f t="shared" si="287"/>
        <v/>
      </c>
      <c r="DM211" s="13" t="str">
        <f t="shared" si="288"/>
        <v/>
      </c>
      <c r="DN211" s="13" t="str">
        <f t="shared" si="289"/>
        <v/>
      </c>
      <c r="DO211" s="13" t="str">
        <f t="shared" si="290"/>
        <v/>
      </c>
      <c r="DP211" s="13" t="str">
        <f t="shared" si="291"/>
        <v/>
      </c>
      <c r="DQ211" s="13" t="str">
        <f t="shared" si="292"/>
        <v>Nordhavsraka</v>
      </c>
      <c r="DR211" s="13" t="str">
        <f t="shared" si="293"/>
        <v/>
      </c>
      <c r="DS211" s="13" t="str">
        <f t="shared" si="294"/>
        <v/>
      </c>
      <c r="DT211" s="13" t="str">
        <f t="shared" si="295"/>
        <v>Rodspotta</v>
      </c>
      <c r="DU211" s="13" t="str">
        <f t="shared" si="296"/>
        <v>Rodtunga</v>
      </c>
      <c r="DV211" s="13" t="str">
        <f t="shared" si="297"/>
        <v/>
      </c>
      <c r="DW211" s="13" t="str">
        <f t="shared" si="298"/>
        <v/>
      </c>
      <c r="DX211" s="13" t="str">
        <f t="shared" si="299"/>
        <v/>
      </c>
      <c r="DY211" s="13" t="str">
        <f t="shared" si="300"/>
        <v/>
      </c>
      <c r="DZ211" s="13" t="str">
        <f t="shared" si="301"/>
        <v/>
      </c>
      <c r="EA211" s="13" t="str">
        <f t="shared" si="302"/>
        <v/>
      </c>
      <c r="EB211" s="13" t="str">
        <f t="shared" si="303"/>
        <v/>
      </c>
      <c r="EC211" s="13" t="str">
        <f t="shared" si="304"/>
        <v/>
      </c>
      <c r="ED211" s="13" t="str">
        <f t="shared" si="305"/>
        <v/>
      </c>
      <c r="EE211" s="13" t="str">
        <f t="shared" si="306"/>
        <v/>
      </c>
      <c r="EF211" s="13" t="str">
        <f t="shared" si="307"/>
        <v>Torsk</v>
      </c>
      <c r="EG211" s="13" t="str">
        <f t="shared" si="308"/>
        <v/>
      </c>
      <c r="EH211" s="13" t="str">
        <f t="shared" si="309"/>
        <v/>
      </c>
      <c r="EI211" s="13" t="str">
        <f t="shared" si="310"/>
        <v/>
      </c>
      <c r="EJ211" s="13" t="str">
        <f t="shared" si="311"/>
        <v/>
      </c>
      <c r="EK211" s="13"/>
      <c r="EL211" s="82" t="str">
        <f t="shared" si="313"/>
        <v>HavskraftaNordhavsrakaRodspottaRodtungaTorsk</v>
      </c>
    </row>
    <row r="212" spans="1:142" x14ac:dyDescent="0.25">
      <c r="A212" s="267" t="s">
        <v>637</v>
      </c>
      <c r="B212" s="267" t="s">
        <v>498</v>
      </c>
      <c r="C212" s="301" t="s">
        <v>615</v>
      </c>
      <c r="D212" s="211">
        <v>204</v>
      </c>
      <c r="E212" s="359">
        <f t="shared" si="312"/>
        <v>0</v>
      </c>
      <c r="F212" s="359">
        <f t="shared" si="317"/>
        <v>0</v>
      </c>
      <c r="G212" s="359">
        <f t="shared" si="318"/>
        <v>0</v>
      </c>
      <c r="H212" s="359">
        <f t="shared" si="319"/>
        <v>0</v>
      </c>
      <c r="I212" s="359">
        <f t="shared" si="320"/>
        <v>0</v>
      </c>
      <c r="J212" s="359">
        <f t="shared" si="321"/>
        <v>0</v>
      </c>
      <c r="K212" s="359">
        <f t="shared" si="322"/>
        <v>0</v>
      </c>
      <c r="L212" s="359">
        <f t="shared" si="323"/>
        <v>0</v>
      </c>
      <c r="M212" s="359">
        <f t="shared" si="324"/>
        <v>0</v>
      </c>
      <c r="N212" s="359">
        <f t="shared" si="325"/>
        <v>0</v>
      </c>
      <c r="O212" s="359">
        <f t="shared" si="326"/>
        <v>0</v>
      </c>
      <c r="P212" s="359">
        <f t="shared" si="327"/>
        <v>0</v>
      </c>
      <c r="Q212" s="359">
        <f t="shared" si="328"/>
        <v>0</v>
      </c>
      <c r="R212" s="359">
        <f t="shared" si="329"/>
        <v>0</v>
      </c>
      <c r="S212" s="359">
        <f t="shared" si="330"/>
        <v>0</v>
      </c>
      <c r="T212" s="359">
        <f t="shared" si="331"/>
        <v>0</v>
      </c>
      <c r="U212" s="359">
        <f t="shared" si="332"/>
        <v>0</v>
      </c>
      <c r="V212" s="359">
        <f t="shared" si="333"/>
        <v>0</v>
      </c>
      <c r="W212" s="359">
        <f t="shared" si="334"/>
        <v>0</v>
      </c>
      <c r="X212" s="359">
        <f t="shared" si="335"/>
        <v>0</v>
      </c>
      <c r="Y212" s="359">
        <f t="shared" si="336"/>
        <v>0</v>
      </c>
      <c r="Z212" s="359">
        <f t="shared" si="337"/>
        <v>0</v>
      </c>
      <c r="AA212" s="359">
        <f t="shared" si="338"/>
        <v>0</v>
      </c>
      <c r="AB212" s="359">
        <f t="shared" si="339"/>
        <v>0</v>
      </c>
      <c r="AC212" s="359">
        <f t="shared" si="340"/>
        <v>0</v>
      </c>
      <c r="AD212" s="359">
        <f t="shared" si="341"/>
        <v>9.9000000000000005E-2</v>
      </c>
      <c r="AE212" s="359">
        <f t="shared" si="342"/>
        <v>0</v>
      </c>
      <c r="AF212" s="359">
        <f t="shared" si="343"/>
        <v>2.1179999999999999</v>
      </c>
      <c r="AG212" s="359">
        <f t="shared" si="344"/>
        <v>0</v>
      </c>
      <c r="AH212" s="359">
        <f t="shared" si="345"/>
        <v>0</v>
      </c>
      <c r="AI212" s="359">
        <f t="shared" si="346"/>
        <v>0</v>
      </c>
      <c r="AJ212" s="359">
        <f t="shared" si="347"/>
        <v>0</v>
      </c>
      <c r="AK212" s="359">
        <f t="shared" si="348"/>
        <v>0</v>
      </c>
      <c r="AL212" s="359">
        <f t="shared" si="349"/>
        <v>0</v>
      </c>
      <c r="AM212" s="359">
        <f t="shared" si="350"/>
        <v>0</v>
      </c>
      <c r="AN212" s="359">
        <f t="shared" si="351"/>
        <v>0</v>
      </c>
      <c r="AO212" s="359">
        <f t="shared" si="352"/>
        <v>0.25</v>
      </c>
      <c r="AP212" s="359">
        <f t="shared" si="353"/>
        <v>0</v>
      </c>
      <c r="AQ212" s="359">
        <f t="shared" si="354"/>
        <v>0</v>
      </c>
      <c r="AR212" s="359">
        <f t="shared" si="355"/>
        <v>210.25299999999999</v>
      </c>
      <c r="AS212" s="359">
        <f t="shared" si="356"/>
        <v>18.504000000000001</v>
      </c>
      <c r="AT212" s="359">
        <f t="shared" si="314"/>
        <v>0</v>
      </c>
      <c r="AU212" s="359">
        <f t="shared" si="315"/>
        <v>0</v>
      </c>
      <c r="AV212" s="359">
        <f t="shared" si="316"/>
        <v>0</v>
      </c>
      <c r="AX212" s="211">
        <v>204</v>
      </c>
      <c r="AY212" s="37">
        <v>0</v>
      </c>
      <c r="AZ212" s="37">
        <v>0</v>
      </c>
      <c r="BA212" s="37">
        <v>0</v>
      </c>
      <c r="BB212" s="37">
        <v>0</v>
      </c>
      <c r="BC212" s="37">
        <v>0</v>
      </c>
      <c r="BD212" s="37">
        <v>0</v>
      </c>
      <c r="BE212" s="37">
        <v>0</v>
      </c>
      <c r="BF212" s="37">
        <v>0</v>
      </c>
      <c r="BG212" s="37">
        <v>0</v>
      </c>
      <c r="BH212" s="37">
        <v>0</v>
      </c>
      <c r="BI212" s="37">
        <v>0</v>
      </c>
      <c r="BJ212" s="37">
        <v>0</v>
      </c>
      <c r="BK212" s="37">
        <v>0</v>
      </c>
      <c r="BL212" s="37">
        <v>0</v>
      </c>
      <c r="BM212" s="37">
        <v>0</v>
      </c>
      <c r="BN212" s="37">
        <v>0</v>
      </c>
      <c r="BO212" s="37">
        <v>0</v>
      </c>
      <c r="BP212" s="37">
        <v>0</v>
      </c>
      <c r="BQ212" s="37">
        <v>0</v>
      </c>
      <c r="BR212" s="37">
        <v>0</v>
      </c>
      <c r="BS212" s="37">
        <v>0</v>
      </c>
      <c r="BT212" s="37">
        <v>0</v>
      </c>
      <c r="BU212" s="37">
        <v>0</v>
      </c>
      <c r="BV212" s="37">
        <v>0</v>
      </c>
      <c r="BW212" s="37">
        <v>0</v>
      </c>
      <c r="BX212" s="37">
        <v>99</v>
      </c>
      <c r="BY212" s="37">
        <v>0</v>
      </c>
      <c r="BZ212" s="37">
        <v>2118</v>
      </c>
      <c r="CA212" s="37">
        <v>0</v>
      </c>
      <c r="CB212" s="37">
        <v>0</v>
      </c>
      <c r="CC212" s="37">
        <v>0</v>
      </c>
      <c r="CD212" s="37">
        <v>0</v>
      </c>
      <c r="CE212" s="37">
        <v>0</v>
      </c>
      <c r="CF212" s="37">
        <v>0</v>
      </c>
      <c r="CG212" s="37">
        <v>0</v>
      </c>
      <c r="CH212" s="37">
        <v>0</v>
      </c>
      <c r="CI212" s="37">
        <v>250</v>
      </c>
      <c r="CJ212" s="37">
        <v>0</v>
      </c>
      <c r="CK212" s="37">
        <v>0</v>
      </c>
      <c r="CL212" s="37">
        <v>210253</v>
      </c>
      <c r="CM212" s="37">
        <v>18504</v>
      </c>
      <c r="CN212" s="37">
        <v>0</v>
      </c>
      <c r="CO212" s="37">
        <v>0</v>
      </c>
      <c r="CP212" s="37">
        <v>0</v>
      </c>
      <c r="CS212" s="37" t="str">
        <f>IF(E212&gt;0,E$8,"")</f>
        <v/>
      </c>
    </row>
    <row r="213" spans="1:142" x14ac:dyDescent="0.25">
      <c r="A213" s="267" t="s">
        <v>637</v>
      </c>
      <c r="B213" s="267" t="s">
        <v>499</v>
      </c>
      <c r="C213" s="301" t="s">
        <v>615</v>
      </c>
      <c r="D213" s="211">
        <v>205</v>
      </c>
      <c r="E213" s="359">
        <f t="shared" si="312"/>
        <v>0</v>
      </c>
      <c r="F213" s="359">
        <f t="shared" si="317"/>
        <v>0</v>
      </c>
      <c r="G213" s="359">
        <f t="shared" si="318"/>
        <v>0</v>
      </c>
      <c r="H213" s="359">
        <f t="shared" si="319"/>
        <v>0</v>
      </c>
      <c r="I213" s="359">
        <f t="shared" si="320"/>
        <v>0</v>
      </c>
      <c r="J213" s="359">
        <f t="shared" si="321"/>
        <v>0</v>
      </c>
      <c r="K213" s="359">
        <f t="shared" si="322"/>
        <v>0</v>
      </c>
      <c r="L213" s="359">
        <f t="shared" si="323"/>
        <v>0</v>
      </c>
      <c r="M213" s="359">
        <f t="shared" si="324"/>
        <v>0</v>
      </c>
      <c r="N213" s="359">
        <f t="shared" si="325"/>
        <v>0</v>
      </c>
      <c r="O213" s="359">
        <f t="shared" si="326"/>
        <v>0</v>
      </c>
      <c r="P213" s="359">
        <f t="shared" si="327"/>
        <v>0</v>
      </c>
      <c r="Q213" s="359">
        <f t="shared" si="328"/>
        <v>0</v>
      </c>
      <c r="R213" s="359">
        <f t="shared" si="329"/>
        <v>0</v>
      </c>
      <c r="S213" s="359">
        <f t="shared" si="330"/>
        <v>0</v>
      </c>
      <c r="T213" s="359">
        <f t="shared" si="331"/>
        <v>0</v>
      </c>
      <c r="U213" s="359">
        <f t="shared" si="332"/>
        <v>0</v>
      </c>
      <c r="V213" s="359">
        <f t="shared" si="333"/>
        <v>0</v>
      </c>
      <c r="W213" s="359">
        <f t="shared" si="334"/>
        <v>0</v>
      </c>
      <c r="X213" s="359">
        <f t="shared" si="335"/>
        <v>0</v>
      </c>
      <c r="Y213" s="359">
        <f t="shared" si="336"/>
        <v>0</v>
      </c>
      <c r="Z213" s="359">
        <f t="shared" si="337"/>
        <v>0</v>
      </c>
      <c r="AA213" s="359">
        <f t="shared" si="338"/>
        <v>0</v>
      </c>
      <c r="AB213" s="359">
        <f t="shared" si="339"/>
        <v>0</v>
      </c>
      <c r="AC213" s="359">
        <f t="shared" si="340"/>
        <v>0</v>
      </c>
      <c r="AD213" s="359">
        <f t="shared" si="341"/>
        <v>1.7000000000000001E-2</v>
      </c>
      <c r="AE213" s="359">
        <f t="shared" si="342"/>
        <v>0</v>
      </c>
      <c r="AF213" s="359">
        <f t="shared" si="343"/>
        <v>0.12</v>
      </c>
      <c r="AG213" s="359">
        <f t="shared" si="344"/>
        <v>0</v>
      </c>
      <c r="AH213" s="359">
        <f t="shared" si="345"/>
        <v>0</v>
      </c>
      <c r="AI213" s="359">
        <f t="shared" si="346"/>
        <v>0</v>
      </c>
      <c r="AJ213" s="359">
        <f t="shared" si="347"/>
        <v>0</v>
      </c>
      <c r="AK213" s="359">
        <f t="shared" si="348"/>
        <v>0</v>
      </c>
      <c r="AL213" s="359">
        <f t="shared" si="349"/>
        <v>0</v>
      </c>
      <c r="AM213" s="359">
        <f t="shared" si="350"/>
        <v>0</v>
      </c>
      <c r="AN213" s="359">
        <f t="shared" si="351"/>
        <v>0</v>
      </c>
      <c r="AO213" s="359">
        <f t="shared" si="352"/>
        <v>0</v>
      </c>
      <c r="AP213" s="359">
        <f t="shared" si="353"/>
        <v>0</v>
      </c>
      <c r="AQ213" s="359">
        <f t="shared" si="354"/>
        <v>0</v>
      </c>
      <c r="AR213" s="359">
        <f t="shared" si="355"/>
        <v>114.11</v>
      </c>
      <c r="AS213" s="359">
        <f t="shared" si="356"/>
        <v>2.8559999999999999</v>
      </c>
      <c r="AT213" s="359">
        <f t="shared" si="314"/>
        <v>0</v>
      </c>
      <c r="AU213" s="359">
        <f t="shared" si="315"/>
        <v>0</v>
      </c>
      <c r="AV213" s="359">
        <f t="shared" si="316"/>
        <v>0</v>
      </c>
      <c r="AX213" s="211">
        <v>205</v>
      </c>
      <c r="AY213" s="37">
        <v>0</v>
      </c>
      <c r="AZ213" s="37">
        <v>0</v>
      </c>
      <c r="BA213" s="37">
        <v>0</v>
      </c>
      <c r="BB213" s="37">
        <v>0</v>
      </c>
      <c r="BC213" s="37">
        <v>0</v>
      </c>
      <c r="BD213" s="37">
        <v>0</v>
      </c>
      <c r="BE213" s="37">
        <v>0</v>
      </c>
      <c r="BF213" s="37">
        <v>0</v>
      </c>
      <c r="BG213" s="37">
        <v>0</v>
      </c>
      <c r="BH213" s="37">
        <v>0</v>
      </c>
      <c r="BI213" s="37">
        <v>0</v>
      </c>
      <c r="BJ213" s="37">
        <v>0</v>
      </c>
      <c r="BK213" s="37">
        <v>0</v>
      </c>
      <c r="BL213" s="37">
        <v>0</v>
      </c>
      <c r="BM213" s="37">
        <v>0</v>
      </c>
      <c r="BN213" s="37">
        <v>0</v>
      </c>
      <c r="BO213" s="37">
        <v>0</v>
      </c>
      <c r="BP213" s="37">
        <v>0</v>
      </c>
      <c r="BQ213" s="37">
        <v>0</v>
      </c>
      <c r="BR213" s="37">
        <v>0</v>
      </c>
      <c r="BS213" s="37">
        <v>0</v>
      </c>
      <c r="BT213" s="37">
        <v>0</v>
      </c>
      <c r="BU213" s="37">
        <v>0</v>
      </c>
      <c r="BV213" s="37">
        <v>0</v>
      </c>
      <c r="BW213" s="37">
        <v>0</v>
      </c>
      <c r="BX213" s="37">
        <v>17</v>
      </c>
      <c r="BY213" s="37">
        <v>0</v>
      </c>
      <c r="BZ213" s="37">
        <v>120</v>
      </c>
      <c r="CA213" s="37">
        <v>0</v>
      </c>
      <c r="CB213" s="37">
        <v>0</v>
      </c>
      <c r="CC213" s="37">
        <v>0</v>
      </c>
      <c r="CD213" s="37">
        <v>0</v>
      </c>
      <c r="CE213" s="37">
        <v>0</v>
      </c>
      <c r="CF213" s="37">
        <v>0</v>
      </c>
      <c r="CG213" s="37">
        <v>0</v>
      </c>
      <c r="CH213" s="37">
        <v>0</v>
      </c>
      <c r="CI213" s="37">
        <v>0</v>
      </c>
      <c r="CJ213" s="37">
        <v>0</v>
      </c>
      <c r="CK213" s="37">
        <v>0</v>
      </c>
      <c r="CL213" s="37">
        <v>114110</v>
      </c>
      <c r="CM213" s="37">
        <v>2856</v>
      </c>
      <c r="CN213" s="37">
        <v>0</v>
      </c>
      <c r="CO213" s="37">
        <v>0</v>
      </c>
      <c r="CP213" s="37">
        <v>0</v>
      </c>
    </row>
    <row r="214" spans="1:142" x14ac:dyDescent="0.25">
      <c r="A214" s="267" t="s">
        <v>637</v>
      </c>
      <c r="B214" s="267" t="s">
        <v>498</v>
      </c>
      <c r="C214" s="301" t="s">
        <v>553</v>
      </c>
      <c r="D214" s="211">
        <v>206</v>
      </c>
      <c r="E214" s="359">
        <f t="shared" si="312"/>
        <v>0</v>
      </c>
      <c r="F214" s="359">
        <f t="shared" si="317"/>
        <v>0</v>
      </c>
      <c r="G214" s="359">
        <f t="shared" si="318"/>
        <v>0</v>
      </c>
      <c r="H214" s="359">
        <f t="shared" si="319"/>
        <v>0</v>
      </c>
      <c r="I214" s="359">
        <f t="shared" si="320"/>
        <v>0</v>
      </c>
      <c r="J214" s="359">
        <f t="shared" si="321"/>
        <v>0</v>
      </c>
      <c r="K214" s="359">
        <f t="shared" si="322"/>
        <v>0</v>
      </c>
      <c r="L214" s="359">
        <f t="shared" si="323"/>
        <v>0</v>
      </c>
      <c r="M214" s="359">
        <f t="shared" si="324"/>
        <v>0</v>
      </c>
      <c r="N214" s="359">
        <f t="shared" si="325"/>
        <v>0</v>
      </c>
      <c r="O214" s="359">
        <f t="shared" si="326"/>
        <v>0</v>
      </c>
      <c r="P214" s="359">
        <f t="shared" si="327"/>
        <v>0</v>
      </c>
      <c r="Q214" s="359">
        <f t="shared" si="328"/>
        <v>0</v>
      </c>
      <c r="R214" s="359">
        <f t="shared" si="329"/>
        <v>0</v>
      </c>
      <c r="S214" s="359">
        <f t="shared" si="330"/>
        <v>0</v>
      </c>
      <c r="T214" s="359">
        <f t="shared" si="331"/>
        <v>0</v>
      </c>
      <c r="U214" s="359">
        <f t="shared" si="332"/>
        <v>0</v>
      </c>
      <c r="V214" s="359">
        <f t="shared" si="333"/>
        <v>0</v>
      </c>
      <c r="W214" s="359">
        <f t="shared" si="334"/>
        <v>0</v>
      </c>
      <c r="X214" s="359">
        <f t="shared" si="335"/>
        <v>0</v>
      </c>
      <c r="Y214" s="359">
        <f t="shared" si="336"/>
        <v>0</v>
      </c>
      <c r="Z214" s="359">
        <f t="shared" si="337"/>
        <v>0</v>
      </c>
      <c r="AA214" s="359">
        <f t="shared" si="338"/>
        <v>0</v>
      </c>
      <c r="AB214" s="359">
        <f t="shared" si="339"/>
        <v>0</v>
      </c>
      <c r="AC214" s="359">
        <f t="shared" si="340"/>
        <v>0</v>
      </c>
      <c r="AD214" s="359">
        <f t="shared" si="341"/>
        <v>0.11700000000000001</v>
      </c>
      <c r="AE214" s="359">
        <f t="shared" si="342"/>
        <v>0</v>
      </c>
      <c r="AF214" s="359">
        <f t="shared" si="343"/>
        <v>2.625</v>
      </c>
      <c r="AG214" s="359">
        <f t="shared" si="344"/>
        <v>0</v>
      </c>
      <c r="AH214" s="359">
        <f t="shared" si="345"/>
        <v>0</v>
      </c>
      <c r="AI214" s="359">
        <f t="shared" si="346"/>
        <v>0</v>
      </c>
      <c r="AJ214" s="359">
        <f t="shared" si="347"/>
        <v>0</v>
      </c>
      <c r="AK214" s="359">
        <f t="shared" si="348"/>
        <v>0</v>
      </c>
      <c r="AL214" s="359">
        <f t="shared" si="349"/>
        <v>0</v>
      </c>
      <c r="AM214" s="359">
        <f t="shared" si="350"/>
        <v>0</v>
      </c>
      <c r="AN214" s="359">
        <f t="shared" si="351"/>
        <v>0</v>
      </c>
      <c r="AO214" s="359">
        <f t="shared" si="352"/>
        <v>0.219</v>
      </c>
      <c r="AP214" s="359">
        <f t="shared" si="353"/>
        <v>0</v>
      </c>
      <c r="AQ214" s="359">
        <f t="shared" si="354"/>
        <v>0</v>
      </c>
      <c r="AR214" s="359">
        <f t="shared" si="355"/>
        <v>1533.1130000000001</v>
      </c>
      <c r="AS214" s="359">
        <f t="shared" si="356"/>
        <v>0.90300000000000002</v>
      </c>
      <c r="AT214" s="359">
        <f t="shared" si="314"/>
        <v>0</v>
      </c>
      <c r="AU214" s="359">
        <f t="shared" si="315"/>
        <v>0</v>
      </c>
      <c r="AV214" s="359">
        <f t="shared" si="316"/>
        <v>0</v>
      </c>
      <c r="AX214" s="211">
        <v>206</v>
      </c>
      <c r="AY214" s="37">
        <v>0</v>
      </c>
      <c r="AZ214" s="37">
        <v>0</v>
      </c>
      <c r="BA214" s="37">
        <v>0</v>
      </c>
      <c r="BB214" s="37">
        <v>0</v>
      </c>
      <c r="BC214" s="37">
        <v>0</v>
      </c>
      <c r="BD214" s="37">
        <v>0</v>
      </c>
      <c r="BE214" s="37">
        <v>0</v>
      </c>
      <c r="BF214" s="37">
        <v>0</v>
      </c>
      <c r="BG214" s="37">
        <v>0</v>
      </c>
      <c r="BH214" s="37">
        <v>0</v>
      </c>
      <c r="BI214" s="37">
        <v>0</v>
      </c>
      <c r="BJ214" s="37">
        <v>0</v>
      </c>
      <c r="BK214" s="37">
        <v>0</v>
      </c>
      <c r="BL214" s="37">
        <v>0</v>
      </c>
      <c r="BM214" s="37">
        <v>0</v>
      </c>
      <c r="BN214" s="37">
        <v>0</v>
      </c>
      <c r="BO214" s="37">
        <v>0</v>
      </c>
      <c r="BP214" s="37">
        <v>0</v>
      </c>
      <c r="BQ214" s="37">
        <v>0</v>
      </c>
      <c r="BR214" s="37">
        <v>0</v>
      </c>
      <c r="BS214" s="37">
        <v>0</v>
      </c>
      <c r="BT214" s="37">
        <v>0</v>
      </c>
      <c r="BU214" s="37">
        <v>0</v>
      </c>
      <c r="BV214" s="37">
        <v>0</v>
      </c>
      <c r="BW214" s="37">
        <v>0</v>
      </c>
      <c r="BX214" s="37">
        <v>117</v>
      </c>
      <c r="BY214" s="37">
        <v>0</v>
      </c>
      <c r="BZ214" s="37">
        <v>2625</v>
      </c>
      <c r="CA214" s="37">
        <v>0</v>
      </c>
      <c r="CB214" s="37">
        <v>0</v>
      </c>
      <c r="CC214" s="37">
        <v>0</v>
      </c>
      <c r="CD214" s="37">
        <v>0</v>
      </c>
      <c r="CE214" s="37">
        <v>0</v>
      </c>
      <c r="CF214" s="37">
        <v>0</v>
      </c>
      <c r="CG214" s="37">
        <v>0</v>
      </c>
      <c r="CH214" s="37">
        <v>0</v>
      </c>
      <c r="CI214" s="37">
        <v>219</v>
      </c>
      <c r="CJ214" s="37">
        <v>0</v>
      </c>
      <c r="CK214" s="37">
        <v>0</v>
      </c>
      <c r="CL214" s="37">
        <v>1533113</v>
      </c>
      <c r="CM214" s="37">
        <v>903</v>
      </c>
      <c r="CN214" s="37">
        <v>0</v>
      </c>
      <c r="CO214" s="37">
        <v>0</v>
      </c>
      <c r="CP214" s="37">
        <v>0</v>
      </c>
    </row>
    <row r="215" spans="1:142" x14ac:dyDescent="0.25">
      <c r="A215" s="267" t="s">
        <v>637</v>
      </c>
      <c r="B215" s="267" t="s">
        <v>499</v>
      </c>
      <c r="C215" s="301" t="s">
        <v>553</v>
      </c>
      <c r="D215" s="211">
        <v>207</v>
      </c>
      <c r="E215" s="359">
        <f t="shared" si="312"/>
        <v>0</v>
      </c>
      <c r="F215" s="359">
        <f t="shared" si="317"/>
        <v>0</v>
      </c>
      <c r="G215" s="359">
        <f t="shared" si="318"/>
        <v>0</v>
      </c>
      <c r="H215" s="359">
        <f t="shared" si="319"/>
        <v>0</v>
      </c>
      <c r="I215" s="359">
        <f t="shared" si="320"/>
        <v>0</v>
      </c>
      <c r="J215" s="359">
        <f t="shared" si="321"/>
        <v>0</v>
      </c>
      <c r="K215" s="359">
        <f t="shared" si="322"/>
        <v>0</v>
      </c>
      <c r="L215" s="359">
        <f t="shared" si="323"/>
        <v>0</v>
      </c>
      <c r="M215" s="359">
        <f t="shared" si="324"/>
        <v>0</v>
      </c>
      <c r="N215" s="359">
        <f t="shared" si="325"/>
        <v>0</v>
      </c>
      <c r="O215" s="359">
        <f t="shared" si="326"/>
        <v>0</v>
      </c>
      <c r="P215" s="359">
        <f t="shared" si="327"/>
        <v>0</v>
      </c>
      <c r="Q215" s="359">
        <f t="shared" si="328"/>
        <v>0</v>
      </c>
      <c r="R215" s="359">
        <f t="shared" si="329"/>
        <v>0</v>
      </c>
      <c r="S215" s="359">
        <f t="shared" si="330"/>
        <v>0</v>
      </c>
      <c r="T215" s="359">
        <f t="shared" si="331"/>
        <v>0</v>
      </c>
      <c r="U215" s="359">
        <f t="shared" si="332"/>
        <v>0</v>
      </c>
      <c r="V215" s="359">
        <f t="shared" si="333"/>
        <v>0</v>
      </c>
      <c r="W215" s="359">
        <f t="shared" si="334"/>
        <v>0</v>
      </c>
      <c r="X215" s="359">
        <f t="shared" si="335"/>
        <v>0</v>
      </c>
      <c r="Y215" s="359">
        <f t="shared" si="336"/>
        <v>0</v>
      </c>
      <c r="Z215" s="359">
        <f t="shared" si="337"/>
        <v>0</v>
      </c>
      <c r="AA215" s="359">
        <f t="shared" si="338"/>
        <v>0</v>
      </c>
      <c r="AB215" s="359">
        <f t="shared" si="339"/>
        <v>0</v>
      </c>
      <c r="AC215" s="359">
        <f t="shared" si="340"/>
        <v>0</v>
      </c>
      <c r="AD215" s="359">
        <f t="shared" si="341"/>
        <v>0</v>
      </c>
      <c r="AE215" s="359">
        <f t="shared" si="342"/>
        <v>0</v>
      </c>
      <c r="AF215" s="359">
        <f t="shared" si="343"/>
        <v>0.317</v>
      </c>
      <c r="AG215" s="359">
        <f t="shared" si="344"/>
        <v>0</v>
      </c>
      <c r="AH215" s="359">
        <f t="shared" si="345"/>
        <v>0</v>
      </c>
      <c r="AI215" s="359">
        <f t="shared" si="346"/>
        <v>0</v>
      </c>
      <c r="AJ215" s="359">
        <f t="shared" si="347"/>
        <v>0</v>
      </c>
      <c r="AK215" s="359">
        <f t="shared" si="348"/>
        <v>0</v>
      </c>
      <c r="AL215" s="359">
        <f t="shared" si="349"/>
        <v>0</v>
      </c>
      <c r="AM215" s="359">
        <f t="shared" si="350"/>
        <v>0</v>
      </c>
      <c r="AN215" s="359">
        <f t="shared" si="351"/>
        <v>0</v>
      </c>
      <c r="AO215" s="359">
        <f t="shared" si="352"/>
        <v>0.95</v>
      </c>
      <c r="AP215" s="359">
        <f t="shared" si="353"/>
        <v>0</v>
      </c>
      <c r="AQ215" s="359">
        <f t="shared" si="354"/>
        <v>0</v>
      </c>
      <c r="AR215" s="359">
        <f t="shared" si="355"/>
        <v>435.88900000000001</v>
      </c>
      <c r="AS215" s="359">
        <f t="shared" si="356"/>
        <v>0.48</v>
      </c>
      <c r="AT215" s="359">
        <f t="shared" si="314"/>
        <v>0</v>
      </c>
      <c r="AU215" s="359">
        <f t="shared" si="315"/>
        <v>0</v>
      </c>
      <c r="AV215" s="359">
        <f t="shared" si="316"/>
        <v>0</v>
      </c>
      <c r="AX215" s="211">
        <v>207</v>
      </c>
      <c r="AY215" s="37">
        <v>0</v>
      </c>
      <c r="AZ215" s="37">
        <v>0</v>
      </c>
      <c r="BA215" s="37">
        <v>0</v>
      </c>
      <c r="BB215" s="37">
        <v>0</v>
      </c>
      <c r="BC215" s="37">
        <v>0</v>
      </c>
      <c r="BD215" s="37">
        <v>0</v>
      </c>
      <c r="BE215" s="37">
        <v>0</v>
      </c>
      <c r="BF215" s="37">
        <v>0</v>
      </c>
      <c r="BG215" s="37">
        <v>0</v>
      </c>
      <c r="BH215" s="37">
        <v>0</v>
      </c>
      <c r="BI215" s="37">
        <v>0</v>
      </c>
      <c r="BJ215" s="37">
        <v>0</v>
      </c>
      <c r="BK215" s="37">
        <v>0</v>
      </c>
      <c r="BL215" s="37">
        <v>0</v>
      </c>
      <c r="BM215" s="37">
        <v>0</v>
      </c>
      <c r="BN215" s="37">
        <v>0</v>
      </c>
      <c r="BO215" s="37">
        <v>0</v>
      </c>
      <c r="BP215" s="37">
        <v>0</v>
      </c>
      <c r="BQ215" s="37">
        <v>0</v>
      </c>
      <c r="BR215" s="37">
        <v>0</v>
      </c>
      <c r="BS215" s="37">
        <v>0</v>
      </c>
      <c r="BT215" s="37">
        <v>0</v>
      </c>
      <c r="BU215" s="37">
        <v>0</v>
      </c>
      <c r="BV215" s="37">
        <v>0</v>
      </c>
      <c r="BW215" s="37">
        <v>0</v>
      </c>
      <c r="BX215" s="37">
        <v>0</v>
      </c>
      <c r="BY215" s="37">
        <v>0</v>
      </c>
      <c r="BZ215" s="37">
        <v>317</v>
      </c>
      <c r="CA215" s="37">
        <v>0</v>
      </c>
      <c r="CB215" s="37">
        <v>0</v>
      </c>
      <c r="CC215" s="37">
        <v>0</v>
      </c>
      <c r="CD215" s="37">
        <v>0</v>
      </c>
      <c r="CE215" s="37">
        <v>0</v>
      </c>
      <c r="CF215" s="37">
        <v>0</v>
      </c>
      <c r="CG215" s="37">
        <v>0</v>
      </c>
      <c r="CH215" s="37">
        <v>0</v>
      </c>
      <c r="CI215" s="37">
        <v>950</v>
      </c>
      <c r="CJ215" s="37">
        <v>0</v>
      </c>
      <c r="CK215" s="37">
        <v>0</v>
      </c>
      <c r="CL215" s="37">
        <v>435889</v>
      </c>
      <c r="CM215" s="37">
        <v>480</v>
      </c>
      <c r="CN215" s="37">
        <v>0</v>
      </c>
      <c r="CO215" s="37">
        <v>0</v>
      </c>
      <c r="CP215" s="37">
        <v>0</v>
      </c>
    </row>
    <row r="216" spans="1:142" x14ac:dyDescent="0.25">
      <c r="A216" s="267" t="s">
        <v>637</v>
      </c>
      <c r="B216" s="267" t="s">
        <v>492</v>
      </c>
      <c r="C216" s="301" t="s">
        <v>616</v>
      </c>
      <c r="D216" s="211">
        <v>208</v>
      </c>
      <c r="E216" s="359">
        <f t="shared" si="312"/>
        <v>0</v>
      </c>
      <c r="F216" s="359">
        <f t="shared" si="317"/>
        <v>0</v>
      </c>
      <c r="G216" s="359">
        <f t="shared" si="318"/>
        <v>0</v>
      </c>
      <c r="H216" s="359">
        <f t="shared" si="319"/>
        <v>0</v>
      </c>
      <c r="I216" s="359">
        <f t="shared" si="320"/>
        <v>0</v>
      </c>
      <c r="J216" s="359">
        <f t="shared" si="321"/>
        <v>0</v>
      </c>
      <c r="K216" s="359">
        <f t="shared" si="322"/>
        <v>0</v>
      </c>
      <c r="L216" s="359">
        <f t="shared" si="323"/>
        <v>0</v>
      </c>
      <c r="M216" s="359">
        <f t="shared" si="324"/>
        <v>0</v>
      </c>
      <c r="N216" s="359">
        <f t="shared" si="325"/>
        <v>0</v>
      </c>
      <c r="O216" s="359">
        <f t="shared" si="326"/>
        <v>0</v>
      </c>
      <c r="P216" s="359">
        <f t="shared" si="327"/>
        <v>0</v>
      </c>
      <c r="Q216" s="359">
        <f t="shared" si="328"/>
        <v>0</v>
      </c>
      <c r="R216" s="359">
        <f t="shared" si="329"/>
        <v>0</v>
      </c>
      <c r="S216" s="359">
        <f t="shared" si="330"/>
        <v>0</v>
      </c>
      <c r="T216" s="359">
        <f t="shared" si="331"/>
        <v>0</v>
      </c>
      <c r="U216" s="359">
        <f t="shared" si="332"/>
        <v>0</v>
      </c>
      <c r="V216" s="359">
        <f t="shared" si="333"/>
        <v>0</v>
      </c>
      <c r="W216" s="359">
        <f t="shared" si="334"/>
        <v>0</v>
      </c>
      <c r="X216" s="359">
        <f t="shared" si="335"/>
        <v>0</v>
      </c>
      <c r="Y216" s="359">
        <f t="shared" si="336"/>
        <v>0</v>
      </c>
      <c r="Z216" s="359">
        <f t="shared" si="337"/>
        <v>0</v>
      </c>
      <c r="AA216" s="359">
        <f t="shared" si="338"/>
        <v>0</v>
      </c>
      <c r="AB216" s="359">
        <f t="shared" si="339"/>
        <v>0</v>
      </c>
      <c r="AC216" s="359">
        <f t="shared" si="340"/>
        <v>0</v>
      </c>
      <c r="AD216" s="359">
        <f t="shared" si="341"/>
        <v>0</v>
      </c>
      <c r="AE216" s="359">
        <f t="shared" si="342"/>
        <v>0</v>
      </c>
      <c r="AF216" s="359">
        <f t="shared" si="343"/>
        <v>0</v>
      </c>
      <c r="AG216" s="359">
        <f t="shared" si="344"/>
        <v>0</v>
      </c>
      <c r="AH216" s="359">
        <f t="shared" si="345"/>
        <v>0</v>
      </c>
      <c r="AI216" s="359">
        <f t="shared" si="346"/>
        <v>0</v>
      </c>
      <c r="AJ216" s="359">
        <f t="shared" si="347"/>
        <v>0</v>
      </c>
      <c r="AK216" s="359">
        <f t="shared" si="348"/>
        <v>2962.15</v>
      </c>
      <c r="AL216" s="359">
        <f t="shared" si="349"/>
        <v>0</v>
      </c>
      <c r="AM216" s="359">
        <f t="shared" si="350"/>
        <v>34.229999999999997</v>
      </c>
      <c r="AN216" s="359">
        <f t="shared" si="351"/>
        <v>0</v>
      </c>
      <c r="AO216" s="359">
        <f t="shared" si="352"/>
        <v>0</v>
      </c>
      <c r="AP216" s="359">
        <f t="shared" si="353"/>
        <v>0</v>
      </c>
      <c r="AQ216" s="359">
        <f t="shared" si="354"/>
        <v>0</v>
      </c>
      <c r="AR216" s="359">
        <f t="shared" si="355"/>
        <v>0</v>
      </c>
      <c r="AS216" s="359">
        <f t="shared" si="356"/>
        <v>0</v>
      </c>
      <c r="AT216" s="359">
        <f t="shared" si="314"/>
        <v>0</v>
      </c>
      <c r="AU216" s="359">
        <f t="shared" si="315"/>
        <v>0</v>
      </c>
      <c r="AV216" s="359">
        <f t="shared" si="316"/>
        <v>0</v>
      </c>
      <c r="AX216" s="211">
        <v>208</v>
      </c>
      <c r="AY216" s="37">
        <v>0</v>
      </c>
      <c r="AZ216" s="37">
        <v>0</v>
      </c>
      <c r="BA216" s="37">
        <v>0</v>
      </c>
      <c r="BB216" s="37">
        <v>0</v>
      </c>
      <c r="BC216" s="37">
        <v>0</v>
      </c>
      <c r="BD216" s="37">
        <v>0</v>
      </c>
      <c r="BE216" s="37">
        <v>0</v>
      </c>
      <c r="BF216" s="37">
        <v>0</v>
      </c>
      <c r="BG216" s="37">
        <v>0</v>
      </c>
      <c r="BH216" s="37">
        <v>0</v>
      </c>
      <c r="BI216" s="37">
        <v>0</v>
      </c>
      <c r="BJ216" s="37">
        <v>0</v>
      </c>
      <c r="BK216" s="37">
        <v>0</v>
      </c>
      <c r="BL216" s="37">
        <v>0</v>
      </c>
      <c r="BM216" s="37">
        <v>0</v>
      </c>
      <c r="BN216" s="37">
        <v>0</v>
      </c>
      <c r="BO216" s="37">
        <v>0</v>
      </c>
      <c r="BP216" s="37">
        <v>0</v>
      </c>
      <c r="BQ216" s="37">
        <v>0</v>
      </c>
      <c r="BR216" s="37">
        <v>0</v>
      </c>
      <c r="BS216" s="37">
        <v>0</v>
      </c>
      <c r="BT216" s="37">
        <v>0</v>
      </c>
      <c r="BU216" s="37">
        <v>0</v>
      </c>
      <c r="BV216" s="37">
        <v>0</v>
      </c>
      <c r="BW216" s="37">
        <v>0</v>
      </c>
      <c r="BX216" s="37">
        <v>0</v>
      </c>
      <c r="BY216" s="37">
        <v>0</v>
      </c>
      <c r="BZ216" s="37">
        <v>0</v>
      </c>
      <c r="CA216" s="37">
        <v>0</v>
      </c>
      <c r="CB216" s="37">
        <v>0</v>
      </c>
      <c r="CC216" s="37">
        <v>0</v>
      </c>
      <c r="CD216" s="37">
        <v>0</v>
      </c>
      <c r="CE216" s="37">
        <v>2962150</v>
      </c>
      <c r="CF216" s="37">
        <v>0</v>
      </c>
      <c r="CG216" s="37">
        <v>34230</v>
      </c>
      <c r="CH216" s="37">
        <v>0</v>
      </c>
      <c r="CI216" s="37">
        <v>0</v>
      </c>
      <c r="CJ216" s="37">
        <v>0</v>
      </c>
      <c r="CK216" s="37">
        <v>0</v>
      </c>
      <c r="CL216" s="37">
        <v>0</v>
      </c>
      <c r="CM216" s="37">
        <v>0</v>
      </c>
      <c r="CN216" s="37">
        <v>0</v>
      </c>
      <c r="CO216" s="37">
        <v>0</v>
      </c>
      <c r="CP216" s="37">
        <v>0</v>
      </c>
    </row>
    <row r="217" spans="1:142" x14ac:dyDescent="0.25">
      <c r="A217" s="267" t="s">
        <v>637</v>
      </c>
      <c r="B217" s="267" t="s">
        <v>491</v>
      </c>
      <c r="C217" s="301" t="s">
        <v>163</v>
      </c>
      <c r="D217" s="211">
        <v>209</v>
      </c>
      <c r="E217" s="359">
        <f t="shared" si="312"/>
        <v>0</v>
      </c>
      <c r="F217" s="359">
        <f t="shared" si="317"/>
        <v>0</v>
      </c>
      <c r="G217" s="359">
        <f t="shared" si="318"/>
        <v>0</v>
      </c>
      <c r="H217" s="359">
        <f t="shared" si="319"/>
        <v>1.202</v>
      </c>
      <c r="I217" s="359">
        <f t="shared" si="320"/>
        <v>0</v>
      </c>
      <c r="J217" s="359">
        <f t="shared" si="321"/>
        <v>0</v>
      </c>
      <c r="K217" s="359">
        <f t="shared" si="322"/>
        <v>0</v>
      </c>
      <c r="L217" s="359">
        <f t="shared" si="323"/>
        <v>0</v>
      </c>
      <c r="M217" s="359">
        <f t="shared" si="324"/>
        <v>0</v>
      </c>
      <c r="N217" s="359">
        <f t="shared" si="325"/>
        <v>494.18400000000003</v>
      </c>
      <c r="O217" s="359">
        <f t="shared" si="326"/>
        <v>0.26300000000000001</v>
      </c>
      <c r="P217" s="359">
        <f t="shared" si="327"/>
        <v>5.6</v>
      </c>
      <c r="Q217" s="359">
        <f t="shared" si="328"/>
        <v>0.01</v>
      </c>
      <c r="R217" s="359">
        <f t="shared" si="329"/>
        <v>0</v>
      </c>
      <c r="S217" s="359">
        <f t="shared" si="330"/>
        <v>53.167000000000002</v>
      </c>
      <c r="T217" s="359">
        <f t="shared" si="331"/>
        <v>0</v>
      </c>
      <c r="U217" s="359">
        <f t="shared" si="332"/>
        <v>16.245000000000001</v>
      </c>
      <c r="V217" s="359">
        <f t="shared" si="333"/>
        <v>0</v>
      </c>
      <c r="W217" s="359">
        <f t="shared" si="334"/>
        <v>6.7949999999999999</v>
      </c>
      <c r="X217" s="359">
        <f t="shared" si="335"/>
        <v>0</v>
      </c>
      <c r="Y217" s="359">
        <f t="shared" si="336"/>
        <v>0.313</v>
      </c>
      <c r="Z217" s="359">
        <f t="shared" si="337"/>
        <v>27.893000000000001</v>
      </c>
      <c r="AA217" s="359">
        <f t="shared" si="338"/>
        <v>0.01</v>
      </c>
      <c r="AB217" s="359">
        <f t="shared" si="339"/>
        <v>6.4109999999999996</v>
      </c>
      <c r="AC217" s="359">
        <f t="shared" si="340"/>
        <v>0</v>
      </c>
      <c r="AD217" s="359">
        <f t="shared" si="341"/>
        <v>0.121</v>
      </c>
      <c r="AE217" s="359">
        <f t="shared" si="342"/>
        <v>0</v>
      </c>
      <c r="AF217" s="359">
        <f t="shared" si="343"/>
        <v>0.73399999999999999</v>
      </c>
      <c r="AG217" s="359">
        <f t="shared" si="344"/>
        <v>0.22700000000000001</v>
      </c>
      <c r="AH217" s="359">
        <f t="shared" si="345"/>
        <v>8.3000000000000004E-2</v>
      </c>
      <c r="AI217" s="359">
        <f t="shared" si="346"/>
        <v>0</v>
      </c>
      <c r="AJ217" s="359">
        <f t="shared" si="347"/>
        <v>0</v>
      </c>
      <c r="AK217" s="359">
        <f t="shared" si="348"/>
        <v>0</v>
      </c>
      <c r="AL217" s="359">
        <f t="shared" si="349"/>
        <v>0</v>
      </c>
      <c r="AM217" s="359">
        <f t="shared" si="350"/>
        <v>0</v>
      </c>
      <c r="AN217" s="359">
        <f t="shared" si="351"/>
        <v>0</v>
      </c>
      <c r="AO217" s="359">
        <f t="shared" si="352"/>
        <v>0</v>
      </c>
      <c r="AP217" s="359">
        <f t="shared" si="353"/>
        <v>0</v>
      </c>
      <c r="AQ217" s="359">
        <f t="shared" si="354"/>
        <v>0</v>
      </c>
      <c r="AR217" s="359">
        <f t="shared" si="355"/>
        <v>162.78200000000001</v>
      </c>
      <c r="AS217" s="359">
        <f t="shared" si="356"/>
        <v>0.27900000000000003</v>
      </c>
      <c r="AT217" s="359">
        <f t="shared" si="314"/>
        <v>0</v>
      </c>
      <c r="AU217" s="359">
        <f t="shared" si="315"/>
        <v>0</v>
      </c>
      <c r="AV217" s="359">
        <f t="shared" si="316"/>
        <v>0</v>
      </c>
      <c r="AX217" s="211">
        <v>209</v>
      </c>
      <c r="AY217" s="37">
        <v>0</v>
      </c>
      <c r="AZ217" s="37">
        <v>0</v>
      </c>
      <c r="BA217" s="37">
        <v>0</v>
      </c>
      <c r="BB217" s="37">
        <v>1202</v>
      </c>
      <c r="BC217" s="37">
        <v>0</v>
      </c>
      <c r="BD217" s="37">
        <v>0</v>
      </c>
      <c r="BE217" s="37">
        <v>0</v>
      </c>
      <c r="BF217" s="37">
        <v>0</v>
      </c>
      <c r="BG217" s="37">
        <v>0</v>
      </c>
      <c r="BH217" s="37">
        <v>494184</v>
      </c>
      <c r="BI217" s="37">
        <v>263</v>
      </c>
      <c r="BJ217" s="37">
        <v>5600</v>
      </c>
      <c r="BK217" s="37">
        <v>10</v>
      </c>
      <c r="BL217" s="37">
        <v>0</v>
      </c>
      <c r="BM217" s="37">
        <v>53167</v>
      </c>
      <c r="BN217" s="37">
        <v>0</v>
      </c>
      <c r="BO217" s="37">
        <v>16245</v>
      </c>
      <c r="BP217" s="37">
        <v>0</v>
      </c>
      <c r="BQ217" s="37">
        <v>6795</v>
      </c>
      <c r="BR217" s="37">
        <v>0</v>
      </c>
      <c r="BS217" s="37">
        <v>313</v>
      </c>
      <c r="BT217" s="37">
        <v>27893</v>
      </c>
      <c r="BU217" s="37">
        <v>10</v>
      </c>
      <c r="BV217" s="37">
        <v>6411</v>
      </c>
      <c r="BW217" s="37">
        <v>0</v>
      </c>
      <c r="BX217" s="37">
        <v>121</v>
      </c>
      <c r="BY217" s="37">
        <v>0</v>
      </c>
      <c r="BZ217" s="37">
        <v>734</v>
      </c>
      <c r="CA217" s="37">
        <v>227</v>
      </c>
      <c r="CB217" s="37">
        <v>83</v>
      </c>
      <c r="CC217" s="37">
        <v>0</v>
      </c>
      <c r="CD217" s="37">
        <v>0</v>
      </c>
      <c r="CE217" s="37">
        <v>0</v>
      </c>
      <c r="CF217" s="37">
        <v>0</v>
      </c>
      <c r="CG217" s="37">
        <v>0</v>
      </c>
      <c r="CH217" s="37">
        <v>0</v>
      </c>
      <c r="CI217" s="37">
        <v>0</v>
      </c>
      <c r="CJ217" s="37">
        <v>0</v>
      </c>
      <c r="CK217" s="37">
        <v>0</v>
      </c>
      <c r="CL217" s="37">
        <v>162782</v>
      </c>
      <c r="CM217" s="37">
        <v>279</v>
      </c>
      <c r="CN217" s="37">
        <v>0</v>
      </c>
      <c r="CO217" s="37">
        <v>0</v>
      </c>
      <c r="CP217" s="37">
        <v>0</v>
      </c>
    </row>
    <row r="218" spans="1:142" x14ac:dyDescent="0.25">
      <c r="A218" s="267" t="s">
        <v>637</v>
      </c>
      <c r="B218" s="267" t="s">
        <v>491</v>
      </c>
      <c r="C218" s="301" t="s">
        <v>161</v>
      </c>
      <c r="D218" s="211">
        <v>210</v>
      </c>
      <c r="E218" s="359">
        <f t="shared" si="312"/>
        <v>0</v>
      </c>
      <c r="F218" s="359">
        <f t="shared" si="317"/>
        <v>0</v>
      </c>
      <c r="G218" s="359">
        <f t="shared" si="318"/>
        <v>0</v>
      </c>
      <c r="H218" s="359">
        <f t="shared" si="319"/>
        <v>0.156</v>
      </c>
      <c r="I218" s="359">
        <f t="shared" si="320"/>
        <v>0</v>
      </c>
      <c r="J218" s="359">
        <f t="shared" si="321"/>
        <v>0</v>
      </c>
      <c r="K218" s="359">
        <f t="shared" si="322"/>
        <v>0</v>
      </c>
      <c r="L218" s="359">
        <f t="shared" si="323"/>
        <v>0</v>
      </c>
      <c r="M218" s="359">
        <f t="shared" si="324"/>
        <v>0</v>
      </c>
      <c r="N218" s="359">
        <f t="shared" si="325"/>
        <v>2.964</v>
      </c>
      <c r="O218" s="359">
        <f t="shared" si="326"/>
        <v>0</v>
      </c>
      <c r="P218" s="359">
        <f t="shared" si="327"/>
        <v>1.401</v>
      </c>
      <c r="Q218" s="359">
        <f t="shared" si="328"/>
        <v>0</v>
      </c>
      <c r="R218" s="359">
        <f t="shared" si="329"/>
        <v>0</v>
      </c>
      <c r="S218" s="359">
        <f t="shared" si="330"/>
        <v>5.4640000000000004</v>
      </c>
      <c r="T218" s="359">
        <f t="shared" si="331"/>
        <v>0</v>
      </c>
      <c r="U218" s="359">
        <f t="shared" si="332"/>
        <v>0.33</v>
      </c>
      <c r="V218" s="359">
        <f t="shared" si="333"/>
        <v>0</v>
      </c>
      <c r="W218" s="359">
        <f t="shared" si="334"/>
        <v>7.4999999999999997E-2</v>
      </c>
      <c r="X218" s="359">
        <f t="shared" si="335"/>
        <v>0</v>
      </c>
      <c r="Y218" s="359">
        <f t="shared" si="336"/>
        <v>0</v>
      </c>
      <c r="Z218" s="359">
        <f t="shared" si="337"/>
        <v>2.246</v>
      </c>
      <c r="AA218" s="359">
        <f t="shared" si="338"/>
        <v>0</v>
      </c>
      <c r="AB218" s="359">
        <f t="shared" si="339"/>
        <v>8.5999999999999993E-2</v>
      </c>
      <c r="AC218" s="359">
        <f t="shared" si="340"/>
        <v>0</v>
      </c>
      <c r="AD218" s="359">
        <f t="shared" si="341"/>
        <v>0.02</v>
      </c>
      <c r="AE218" s="359">
        <f t="shared" si="342"/>
        <v>0</v>
      </c>
      <c r="AF218" s="359">
        <f t="shared" si="343"/>
        <v>1.3380000000000001</v>
      </c>
      <c r="AG218" s="359">
        <f t="shared" si="344"/>
        <v>0.01</v>
      </c>
      <c r="AH218" s="359">
        <f t="shared" si="345"/>
        <v>4.7E-2</v>
      </c>
      <c r="AI218" s="359">
        <f t="shared" si="346"/>
        <v>0</v>
      </c>
      <c r="AJ218" s="359">
        <f t="shared" si="347"/>
        <v>0</v>
      </c>
      <c r="AK218" s="359">
        <f t="shared" si="348"/>
        <v>0</v>
      </c>
      <c r="AL218" s="359">
        <f t="shared" si="349"/>
        <v>0</v>
      </c>
      <c r="AM218" s="359">
        <f t="shared" si="350"/>
        <v>0</v>
      </c>
      <c r="AN218" s="359">
        <f t="shared" si="351"/>
        <v>0</v>
      </c>
      <c r="AO218" s="359">
        <f t="shared" si="352"/>
        <v>0</v>
      </c>
      <c r="AP218" s="359">
        <f t="shared" si="353"/>
        <v>0</v>
      </c>
      <c r="AQ218" s="359">
        <f t="shared" si="354"/>
        <v>0</v>
      </c>
      <c r="AR218" s="359">
        <f t="shared" si="355"/>
        <v>6.9219999999999997</v>
      </c>
      <c r="AS218" s="359">
        <f t="shared" si="356"/>
        <v>2.9000000000000001E-2</v>
      </c>
      <c r="AT218" s="359">
        <f t="shared" si="314"/>
        <v>0</v>
      </c>
      <c r="AU218" s="359">
        <f t="shared" si="315"/>
        <v>0</v>
      </c>
      <c r="AV218" s="359">
        <f t="shared" si="316"/>
        <v>0</v>
      </c>
      <c r="AX218" s="211">
        <v>210</v>
      </c>
      <c r="AY218" s="37">
        <v>0</v>
      </c>
      <c r="AZ218" s="37">
        <v>0</v>
      </c>
      <c r="BA218" s="37">
        <v>0</v>
      </c>
      <c r="BB218" s="37">
        <v>156</v>
      </c>
      <c r="BC218" s="37">
        <v>0</v>
      </c>
      <c r="BD218" s="37">
        <v>0</v>
      </c>
      <c r="BE218" s="37">
        <v>0</v>
      </c>
      <c r="BF218" s="37">
        <v>0</v>
      </c>
      <c r="BG218" s="37">
        <v>0</v>
      </c>
      <c r="BH218" s="37">
        <v>2964</v>
      </c>
      <c r="BI218" s="37">
        <v>0</v>
      </c>
      <c r="BJ218" s="37">
        <v>1401</v>
      </c>
      <c r="BK218" s="37">
        <v>0</v>
      </c>
      <c r="BL218" s="37">
        <v>0</v>
      </c>
      <c r="BM218" s="37">
        <v>5464</v>
      </c>
      <c r="BN218" s="37">
        <v>0</v>
      </c>
      <c r="BO218" s="37">
        <v>330</v>
      </c>
      <c r="BP218" s="37">
        <v>0</v>
      </c>
      <c r="BQ218" s="37">
        <v>75</v>
      </c>
      <c r="BR218" s="37">
        <v>0</v>
      </c>
      <c r="BS218" s="37">
        <v>0</v>
      </c>
      <c r="BT218" s="37">
        <v>2246</v>
      </c>
      <c r="BU218" s="37">
        <v>0</v>
      </c>
      <c r="BV218" s="37">
        <v>86</v>
      </c>
      <c r="BW218" s="37">
        <v>0</v>
      </c>
      <c r="BX218" s="37">
        <v>20</v>
      </c>
      <c r="BY218" s="37">
        <v>0</v>
      </c>
      <c r="BZ218" s="37">
        <v>1338</v>
      </c>
      <c r="CA218" s="37">
        <v>10</v>
      </c>
      <c r="CB218" s="37">
        <v>47</v>
      </c>
      <c r="CC218" s="37">
        <v>0</v>
      </c>
      <c r="CD218" s="37">
        <v>0</v>
      </c>
      <c r="CE218" s="37">
        <v>0</v>
      </c>
      <c r="CF218" s="37">
        <v>0</v>
      </c>
      <c r="CG218" s="37">
        <v>0</v>
      </c>
      <c r="CH218" s="37">
        <v>0</v>
      </c>
      <c r="CI218" s="37">
        <v>0</v>
      </c>
      <c r="CJ218" s="37">
        <v>0</v>
      </c>
      <c r="CK218" s="37">
        <v>0</v>
      </c>
      <c r="CL218" s="37">
        <v>6922</v>
      </c>
      <c r="CM218" s="37">
        <v>29</v>
      </c>
      <c r="CN218" s="37">
        <v>0</v>
      </c>
      <c r="CO218" s="37">
        <v>0</v>
      </c>
      <c r="CP218" s="37">
        <v>0</v>
      </c>
    </row>
    <row r="219" spans="1:142" x14ac:dyDescent="0.25">
      <c r="A219" s="267" t="s">
        <v>638</v>
      </c>
      <c r="B219" s="267" t="s">
        <v>494</v>
      </c>
      <c r="C219" s="301" t="s">
        <v>163</v>
      </c>
      <c r="D219" s="211">
        <v>211</v>
      </c>
      <c r="E219" s="359">
        <f t="shared" si="312"/>
        <v>0</v>
      </c>
      <c r="F219" s="359">
        <f t="shared" si="317"/>
        <v>0</v>
      </c>
      <c r="G219" s="359">
        <f t="shared" si="318"/>
        <v>0</v>
      </c>
      <c r="H219" s="359">
        <f t="shared" si="319"/>
        <v>1.9E-2</v>
      </c>
      <c r="I219" s="359">
        <f t="shared" si="320"/>
        <v>0</v>
      </c>
      <c r="J219" s="359">
        <f t="shared" si="321"/>
        <v>0</v>
      </c>
      <c r="K219" s="359">
        <f t="shared" si="322"/>
        <v>0</v>
      </c>
      <c r="L219" s="359">
        <f t="shared" si="323"/>
        <v>0</v>
      </c>
      <c r="M219" s="359">
        <f t="shared" si="324"/>
        <v>0</v>
      </c>
      <c r="N219" s="359">
        <f t="shared" si="325"/>
        <v>22.527000000000001</v>
      </c>
      <c r="O219" s="359">
        <f t="shared" si="326"/>
        <v>8.5999999999999993E-2</v>
      </c>
      <c r="P219" s="359">
        <f t="shared" si="327"/>
        <v>7.0000000000000001E-3</v>
      </c>
      <c r="Q219" s="359">
        <f t="shared" si="328"/>
        <v>0.29199999999999998</v>
      </c>
      <c r="R219" s="359">
        <f t="shared" si="329"/>
        <v>0</v>
      </c>
      <c r="S219" s="359">
        <f t="shared" si="330"/>
        <v>3.7959999999999998</v>
      </c>
      <c r="T219" s="359">
        <f t="shared" si="331"/>
        <v>0</v>
      </c>
      <c r="U219" s="359">
        <f t="shared" si="332"/>
        <v>0.69599999999999995</v>
      </c>
      <c r="V219" s="359">
        <f t="shared" si="333"/>
        <v>0</v>
      </c>
      <c r="W219" s="359">
        <f t="shared" si="334"/>
        <v>1.603</v>
      </c>
      <c r="X219" s="359">
        <f t="shared" si="335"/>
        <v>0</v>
      </c>
      <c r="Y219" s="359">
        <f t="shared" si="336"/>
        <v>4.1000000000000002E-2</v>
      </c>
      <c r="Z219" s="359">
        <f t="shared" si="337"/>
        <v>0.439</v>
      </c>
      <c r="AA219" s="359">
        <f t="shared" si="338"/>
        <v>0</v>
      </c>
      <c r="AB219" s="359">
        <f t="shared" si="339"/>
        <v>2.5019999999999998</v>
      </c>
      <c r="AC219" s="359">
        <f t="shared" si="340"/>
        <v>51.966000000000001</v>
      </c>
      <c r="AD219" s="359">
        <f t="shared" si="341"/>
        <v>4.0000000000000001E-3</v>
      </c>
      <c r="AE219" s="359">
        <f t="shared" si="342"/>
        <v>0</v>
      </c>
      <c r="AF219" s="359">
        <f t="shared" si="343"/>
        <v>0.03</v>
      </c>
      <c r="AG219" s="359">
        <f t="shared" si="344"/>
        <v>0.999</v>
      </c>
      <c r="AH219" s="359">
        <f t="shared" si="345"/>
        <v>0</v>
      </c>
      <c r="AI219" s="359">
        <f t="shared" si="346"/>
        <v>0</v>
      </c>
      <c r="AJ219" s="359">
        <f t="shared" si="347"/>
        <v>0</v>
      </c>
      <c r="AK219" s="359">
        <f t="shared" si="348"/>
        <v>0</v>
      </c>
      <c r="AL219" s="359">
        <f t="shared" si="349"/>
        <v>0.30499999999999999</v>
      </c>
      <c r="AM219" s="359">
        <f t="shared" si="350"/>
        <v>0</v>
      </c>
      <c r="AN219" s="359">
        <f t="shared" si="351"/>
        <v>0</v>
      </c>
      <c r="AO219" s="359">
        <f t="shared" si="352"/>
        <v>0</v>
      </c>
      <c r="AP219" s="359">
        <f t="shared" si="353"/>
        <v>0</v>
      </c>
      <c r="AQ219" s="359">
        <f t="shared" si="354"/>
        <v>0</v>
      </c>
      <c r="AR219" s="359">
        <f t="shared" si="355"/>
        <v>5.5490000000000004</v>
      </c>
      <c r="AS219" s="359">
        <f t="shared" si="356"/>
        <v>0.86499999999999999</v>
      </c>
      <c r="AT219" s="359">
        <f t="shared" si="314"/>
        <v>0.39800000000000002</v>
      </c>
      <c r="AU219" s="359">
        <f t="shared" si="315"/>
        <v>0</v>
      </c>
      <c r="AV219" s="359">
        <f t="shared" si="316"/>
        <v>0</v>
      </c>
      <c r="AX219" s="211">
        <v>211</v>
      </c>
      <c r="AY219" s="37">
        <v>0</v>
      </c>
      <c r="AZ219" s="37">
        <v>0</v>
      </c>
      <c r="BA219" s="37">
        <v>0</v>
      </c>
      <c r="BB219" s="37">
        <v>19</v>
      </c>
      <c r="BC219" s="37">
        <v>0</v>
      </c>
      <c r="BD219" s="37">
        <v>0</v>
      </c>
      <c r="BE219" s="37">
        <v>0</v>
      </c>
      <c r="BF219" s="37">
        <v>0</v>
      </c>
      <c r="BG219" s="37">
        <v>0</v>
      </c>
      <c r="BH219" s="37">
        <v>22527</v>
      </c>
      <c r="BI219" s="37">
        <v>86</v>
      </c>
      <c r="BJ219" s="37">
        <v>7</v>
      </c>
      <c r="BK219" s="37">
        <v>292</v>
      </c>
      <c r="BL219" s="37">
        <v>0</v>
      </c>
      <c r="BM219" s="37">
        <v>3796</v>
      </c>
      <c r="BN219" s="37">
        <v>0</v>
      </c>
      <c r="BO219" s="37">
        <v>696</v>
      </c>
      <c r="BP219" s="37">
        <v>0</v>
      </c>
      <c r="BQ219" s="37">
        <v>1603</v>
      </c>
      <c r="BR219" s="37">
        <v>0</v>
      </c>
      <c r="BS219" s="37">
        <v>41</v>
      </c>
      <c r="BT219" s="37">
        <v>439</v>
      </c>
      <c r="BU219" s="37">
        <v>0</v>
      </c>
      <c r="BV219" s="37">
        <v>2502</v>
      </c>
      <c r="BW219" s="37">
        <v>51966</v>
      </c>
      <c r="BX219" s="37">
        <v>4</v>
      </c>
      <c r="BY219" s="37">
        <v>0</v>
      </c>
      <c r="BZ219" s="37">
        <v>30</v>
      </c>
      <c r="CA219" s="37">
        <v>999</v>
      </c>
      <c r="CB219" s="37">
        <v>0</v>
      </c>
      <c r="CC219" s="37">
        <v>0</v>
      </c>
      <c r="CD219" s="37">
        <v>0</v>
      </c>
      <c r="CE219" s="37">
        <v>0</v>
      </c>
      <c r="CF219" s="37">
        <v>305</v>
      </c>
      <c r="CG219" s="37">
        <v>0</v>
      </c>
      <c r="CH219" s="37">
        <v>0</v>
      </c>
      <c r="CI219" s="37">
        <v>0</v>
      </c>
      <c r="CJ219" s="37">
        <v>0</v>
      </c>
      <c r="CK219" s="37">
        <v>0</v>
      </c>
      <c r="CL219" s="37">
        <v>5549</v>
      </c>
      <c r="CM219" s="37">
        <v>865</v>
      </c>
      <c r="CN219" s="37">
        <v>398</v>
      </c>
      <c r="CO219" s="37">
        <v>0</v>
      </c>
      <c r="CP219" s="37">
        <v>0</v>
      </c>
    </row>
    <row r="220" spans="1:142" x14ac:dyDescent="0.25">
      <c r="A220" s="267" t="s">
        <v>638</v>
      </c>
      <c r="B220" s="267" t="s">
        <v>495</v>
      </c>
      <c r="C220" s="301" t="s">
        <v>163</v>
      </c>
      <c r="D220" s="211">
        <v>212</v>
      </c>
      <c r="E220" s="359">
        <f t="shared" si="312"/>
        <v>0</v>
      </c>
      <c r="F220" s="359">
        <f t="shared" si="317"/>
        <v>0</v>
      </c>
      <c r="G220" s="359">
        <f t="shared" si="318"/>
        <v>0</v>
      </c>
      <c r="H220" s="359">
        <f t="shared" si="319"/>
        <v>0</v>
      </c>
      <c r="I220" s="359">
        <f t="shared" si="320"/>
        <v>0</v>
      </c>
      <c r="J220" s="359">
        <f t="shared" si="321"/>
        <v>0</v>
      </c>
      <c r="K220" s="359">
        <f t="shared" si="322"/>
        <v>0</v>
      </c>
      <c r="L220" s="359">
        <f t="shared" si="323"/>
        <v>0</v>
      </c>
      <c r="M220" s="359">
        <f t="shared" si="324"/>
        <v>0</v>
      </c>
      <c r="N220" s="359">
        <f t="shared" si="325"/>
        <v>1.427</v>
      </c>
      <c r="O220" s="359">
        <f t="shared" si="326"/>
        <v>0</v>
      </c>
      <c r="P220" s="359">
        <f t="shared" si="327"/>
        <v>0</v>
      </c>
      <c r="Q220" s="359">
        <f t="shared" si="328"/>
        <v>1.4999999999999999E-2</v>
      </c>
      <c r="R220" s="359">
        <f t="shared" si="329"/>
        <v>0</v>
      </c>
      <c r="S220" s="359">
        <f t="shared" si="330"/>
        <v>1.4E-2</v>
      </c>
      <c r="T220" s="359">
        <f t="shared" si="331"/>
        <v>0</v>
      </c>
      <c r="U220" s="359">
        <f t="shared" si="332"/>
        <v>0.34100000000000003</v>
      </c>
      <c r="V220" s="359">
        <f t="shared" si="333"/>
        <v>0</v>
      </c>
      <c r="W220" s="359">
        <f t="shared" si="334"/>
        <v>0.14099999999999999</v>
      </c>
      <c r="X220" s="359">
        <f t="shared" si="335"/>
        <v>0</v>
      </c>
      <c r="Y220" s="359">
        <f t="shared" si="336"/>
        <v>9.4E-2</v>
      </c>
      <c r="Z220" s="359">
        <f t="shared" si="337"/>
        <v>6.0000000000000001E-3</v>
      </c>
      <c r="AA220" s="359">
        <f t="shared" si="338"/>
        <v>0</v>
      </c>
      <c r="AB220" s="359">
        <f t="shared" si="339"/>
        <v>0.183</v>
      </c>
      <c r="AC220" s="359">
        <f t="shared" si="340"/>
        <v>9.4120000000000008</v>
      </c>
      <c r="AD220" s="359">
        <f t="shared" si="341"/>
        <v>0</v>
      </c>
      <c r="AE220" s="359">
        <f t="shared" si="342"/>
        <v>0</v>
      </c>
      <c r="AF220" s="359">
        <f t="shared" si="343"/>
        <v>3.0000000000000001E-3</v>
      </c>
      <c r="AG220" s="359">
        <f t="shared" si="344"/>
        <v>1.6E-2</v>
      </c>
      <c r="AH220" s="359">
        <f t="shared" si="345"/>
        <v>0</v>
      </c>
      <c r="AI220" s="359">
        <f t="shared" si="346"/>
        <v>0</v>
      </c>
      <c r="AJ220" s="359">
        <f t="shared" si="347"/>
        <v>0</v>
      </c>
      <c r="AK220" s="359">
        <f t="shared" si="348"/>
        <v>0</v>
      </c>
      <c r="AL220" s="359">
        <f t="shared" si="349"/>
        <v>0</v>
      </c>
      <c r="AM220" s="359">
        <f t="shared" si="350"/>
        <v>0</v>
      </c>
      <c r="AN220" s="359">
        <f t="shared" si="351"/>
        <v>0</v>
      </c>
      <c r="AO220" s="359">
        <f t="shared" si="352"/>
        <v>0</v>
      </c>
      <c r="AP220" s="359">
        <f t="shared" si="353"/>
        <v>0</v>
      </c>
      <c r="AQ220" s="359">
        <f t="shared" si="354"/>
        <v>0</v>
      </c>
      <c r="AR220" s="359">
        <f t="shared" si="355"/>
        <v>0.28299999999999997</v>
      </c>
      <c r="AS220" s="359">
        <f t="shared" si="356"/>
        <v>0</v>
      </c>
      <c r="AT220" s="359">
        <f t="shared" si="314"/>
        <v>4.4999999999999998E-2</v>
      </c>
      <c r="AU220" s="359">
        <f t="shared" si="315"/>
        <v>0</v>
      </c>
      <c r="AV220" s="359">
        <f t="shared" si="316"/>
        <v>0</v>
      </c>
      <c r="AX220" s="211">
        <v>212</v>
      </c>
      <c r="AY220" s="37">
        <v>0</v>
      </c>
      <c r="AZ220" s="37">
        <v>0</v>
      </c>
      <c r="BA220" s="37">
        <v>0</v>
      </c>
      <c r="BB220" s="37">
        <v>0</v>
      </c>
      <c r="BC220" s="37">
        <v>0</v>
      </c>
      <c r="BD220" s="37">
        <v>0</v>
      </c>
      <c r="BE220" s="37">
        <v>0</v>
      </c>
      <c r="BF220" s="37">
        <v>0</v>
      </c>
      <c r="BG220" s="37">
        <v>0</v>
      </c>
      <c r="BH220" s="37">
        <v>1427</v>
      </c>
      <c r="BI220" s="37">
        <v>0</v>
      </c>
      <c r="BJ220" s="37">
        <v>0</v>
      </c>
      <c r="BK220" s="37">
        <v>15</v>
      </c>
      <c r="BL220" s="37">
        <v>0</v>
      </c>
      <c r="BM220" s="37">
        <v>14</v>
      </c>
      <c r="BN220" s="37">
        <v>0</v>
      </c>
      <c r="BO220" s="37">
        <v>341</v>
      </c>
      <c r="BP220" s="37">
        <v>0</v>
      </c>
      <c r="BQ220" s="37">
        <v>141</v>
      </c>
      <c r="BR220" s="37">
        <v>0</v>
      </c>
      <c r="BS220" s="37">
        <v>94</v>
      </c>
      <c r="BT220" s="37">
        <v>6</v>
      </c>
      <c r="BU220" s="37">
        <v>0</v>
      </c>
      <c r="BV220" s="37">
        <v>183</v>
      </c>
      <c r="BW220" s="37">
        <v>9412</v>
      </c>
      <c r="BX220" s="37">
        <v>0</v>
      </c>
      <c r="BY220" s="37">
        <v>0</v>
      </c>
      <c r="BZ220" s="37">
        <v>3</v>
      </c>
      <c r="CA220" s="37">
        <v>16</v>
      </c>
      <c r="CB220" s="37">
        <v>0</v>
      </c>
      <c r="CC220" s="37">
        <v>0</v>
      </c>
      <c r="CD220" s="37">
        <v>0</v>
      </c>
      <c r="CE220" s="37">
        <v>0</v>
      </c>
      <c r="CF220" s="37">
        <v>0</v>
      </c>
      <c r="CG220" s="37">
        <v>0</v>
      </c>
      <c r="CH220" s="37">
        <v>0</v>
      </c>
      <c r="CI220" s="37">
        <v>0</v>
      </c>
      <c r="CJ220" s="37">
        <v>0</v>
      </c>
      <c r="CK220" s="37">
        <v>0</v>
      </c>
      <c r="CL220" s="37">
        <v>283</v>
      </c>
      <c r="CM220" s="37">
        <v>0</v>
      </c>
      <c r="CN220" s="37">
        <v>45</v>
      </c>
      <c r="CO220" s="37">
        <v>0</v>
      </c>
      <c r="CP220" s="37">
        <v>0</v>
      </c>
    </row>
    <row r="221" spans="1:142" x14ac:dyDescent="0.25">
      <c r="A221" s="267" t="s">
        <v>638</v>
      </c>
      <c r="B221" s="267" t="s">
        <v>497</v>
      </c>
      <c r="C221" s="301" t="s">
        <v>163</v>
      </c>
      <c r="D221" s="211">
        <v>213</v>
      </c>
      <c r="E221" s="359">
        <f t="shared" si="312"/>
        <v>0</v>
      </c>
      <c r="F221" s="359">
        <f t="shared" si="317"/>
        <v>0</v>
      </c>
      <c r="G221" s="359">
        <f t="shared" si="318"/>
        <v>0</v>
      </c>
      <c r="H221" s="359">
        <f t="shared" si="319"/>
        <v>0</v>
      </c>
      <c r="I221" s="359">
        <f t="shared" si="320"/>
        <v>2.5000000000000001E-2</v>
      </c>
      <c r="J221" s="359">
        <f t="shared" si="321"/>
        <v>0</v>
      </c>
      <c r="K221" s="359">
        <f t="shared" si="322"/>
        <v>0</v>
      </c>
      <c r="L221" s="359">
        <f t="shared" si="323"/>
        <v>0</v>
      </c>
      <c r="M221" s="359">
        <f t="shared" si="324"/>
        <v>0</v>
      </c>
      <c r="N221" s="359">
        <f t="shared" si="325"/>
        <v>9.0709999999999997</v>
      </c>
      <c r="O221" s="359">
        <f t="shared" si="326"/>
        <v>4.9000000000000002E-2</v>
      </c>
      <c r="P221" s="359">
        <f t="shared" si="327"/>
        <v>0</v>
      </c>
      <c r="Q221" s="359">
        <f t="shared" si="328"/>
        <v>0.112</v>
      </c>
      <c r="R221" s="359">
        <f t="shared" si="329"/>
        <v>0</v>
      </c>
      <c r="S221" s="359">
        <f t="shared" si="330"/>
        <v>0.8</v>
      </c>
      <c r="T221" s="359">
        <f t="shared" si="331"/>
        <v>0</v>
      </c>
      <c r="U221" s="359">
        <f t="shared" si="332"/>
        <v>0.16800000000000001</v>
      </c>
      <c r="V221" s="359">
        <f t="shared" si="333"/>
        <v>0</v>
      </c>
      <c r="W221" s="359">
        <f t="shared" si="334"/>
        <v>0.749</v>
      </c>
      <c r="X221" s="359">
        <f t="shared" si="335"/>
        <v>0</v>
      </c>
      <c r="Y221" s="359">
        <f t="shared" si="336"/>
        <v>4.0000000000000001E-3</v>
      </c>
      <c r="Z221" s="359">
        <f t="shared" si="337"/>
        <v>0.18</v>
      </c>
      <c r="AA221" s="359">
        <f t="shared" si="338"/>
        <v>0</v>
      </c>
      <c r="AB221" s="359">
        <f t="shared" si="339"/>
        <v>1.224</v>
      </c>
      <c r="AC221" s="359">
        <f t="shared" si="340"/>
        <v>28.47</v>
      </c>
      <c r="AD221" s="359">
        <f t="shared" si="341"/>
        <v>0</v>
      </c>
      <c r="AE221" s="359">
        <f t="shared" si="342"/>
        <v>0</v>
      </c>
      <c r="AF221" s="359">
        <f t="shared" si="343"/>
        <v>7.0000000000000001E-3</v>
      </c>
      <c r="AG221" s="359">
        <f t="shared" si="344"/>
        <v>0.17699999999999999</v>
      </c>
      <c r="AH221" s="359">
        <f t="shared" si="345"/>
        <v>0</v>
      </c>
      <c r="AI221" s="359">
        <f t="shared" si="346"/>
        <v>0</v>
      </c>
      <c r="AJ221" s="359">
        <f t="shared" si="347"/>
        <v>0</v>
      </c>
      <c r="AK221" s="359">
        <f t="shared" si="348"/>
        <v>0</v>
      </c>
      <c r="AL221" s="359">
        <f t="shared" si="349"/>
        <v>2.8000000000000001E-2</v>
      </c>
      <c r="AM221" s="359">
        <f t="shared" si="350"/>
        <v>0</v>
      </c>
      <c r="AN221" s="359">
        <f t="shared" si="351"/>
        <v>0</v>
      </c>
      <c r="AO221" s="359">
        <f t="shared" si="352"/>
        <v>0</v>
      </c>
      <c r="AP221" s="359">
        <f t="shared" si="353"/>
        <v>0</v>
      </c>
      <c r="AQ221" s="359">
        <f t="shared" si="354"/>
        <v>0</v>
      </c>
      <c r="AR221" s="359">
        <f t="shared" si="355"/>
        <v>2.4870000000000001</v>
      </c>
      <c r="AS221" s="359">
        <f t="shared" si="356"/>
        <v>0.106</v>
      </c>
      <c r="AT221" s="359">
        <f t="shared" si="314"/>
        <v>0.28999999999999998</v>
      </c>
      <c r="AU221" s="359">
        <f t="shared" si="315"/>
        <v>0</v>
      </c>
      <c r="AV221" s="359">
        <f t="shared" si="316"/>
        <v>0</v>
      </c>
      <c r="AX221" s="211">
        <v>213</v>
      </c>
      <c r="AY221" s="37">
        <v>0</v>
      </c>
      <c r="AZ221" s="37">
        <v>0</v>
      </c>
      <c r="BA221" s="37">
        <v>0</v>
      </c>
      <c r="BB221" s="37">
        <v>0</v>
      </c>
      <c r="BC221" s="37">
        <v>25</v>
      </c>
      <c r="BD221" s="37">
        <v>0</v>
      </c>
      <c r="BE221" s="37">
        <v>0</v>
      </c>
      <c r="BF221" s="37">
        <v>0</v>
      </c>
      <c r="BG221" s="37">
        <v>0</v>
      </c>
      <c r="BH221" s="37">
        <v>9071</v>
      </c>
      <c r="BI221" s="37">
        <v>49</v>
      </c>
      <c r="BJ221" s="37">
        <v>0</v>
      </c>
      <c r="BK221" s="37">
        <v>112</v>
      </c>
      <c r="BL221" s="37">
        <v>0</v>
      </c>
      <c r="BM221" s="37">
        <v>800</v>
      </c>
      <c r="BN221" s="37">
        <v>0</v>
      </c>
      <c r="BO221" s="37">
        <v>168</v>
      </c>
      <c r="BP221" s="37">
        <v>0</v>
      </c>
      <c r="BQ221" s="37">
        <v>749</v>
      </c>
      <c r="BR221" s="37">
        <v>0</v>
      </c>
      <c r="BS221" s="37">
        <v>4</v>
      </c>
      <c r="BT221" s="37">
        <v>180</v>
      </c>
      <c r="BU221" s="37">
        <v>0</v>
      </c>
      <c r="BV221" s="37">
        <v>1224</v>
      </c>
      <c r="BW221" s="37">
        <v>28470</v>
      </c>
      <c r="BX221" s="37">
        <v>0</v>
      </c>
      <c r="BY221" s="37">
        <v>0</v>
      </c>
      <c r="BZ221" s="37">
        <v>7</v>
      </c>
      <c r="CA221" s="37">
        <v>177</v>
      </c>
      <c r="CB221" s="37">
        <v>0</v>
      </c>
      <c r="CC221" s="37">
        <v>0</v>
      </c>
      <c r="CD221" s="37">
        <v>0</v>
      </c>
      <c r="CE221" s="37">
        <v>0</v>
      </c>
      <c r="CF221" s="37">
        <v>28</v>
      </c>
      <c r="CG221" s="37">
        <v>0</v>
      </c>
      <c r="CH221" s="37">
        <v>0</v>
      </c>
      <c r="CI221" s="37">
        <v>0</v>
      </c>
      <c r="CJ221" s="37">
        <v>0</v>
      </c>
      <c r="CK221" s="37">
        <v>0</v>
      </c>
      <c r="CL221" s="37">
        <v>2487</v>
      </c>
      <c r="CM221" s="37">
        <v>106</v>
      </c>
      <c r="CN221" s="37">
        <v>290</v>
      </c>
      <c r="CO221" s="37">
        <v>0</v>
      </c>
      <c r="CP221" s="37">
        <v>0</v>
      </c>
    </row>
    <row r="222" spans="1:142" x14ac:dyDescent="0.25">
      <c r="A222" s="267" t="s">
        <v>638</v>
      </c>
      <c r="B222" s="267" t="s">
        <v>491</v>
      </c>
      <c r="C222" s="301" t="s">
        <v>161</v>
      </c>
      <c r="D222" s="211">
        <v>214</v>
      </c>
      <c r="E222" s="359">
        <f t="shared" si="312"/>
        <v>0</v>
      </c>
      <c r="F222" s="359">
        <f t="shared" si="317"/>
        <v>0</v>
      </c>
      <c r="G222" s="359">
        <f t="shared" si="318"/>
        <v>0</v>
      </c>
      <c r="H222" s="359">
        <f t="shared" si="319"/>
        <v>0.77500000000000002</v>
      </c>
      <c r="I222" s="359">
        <f t="shared" si="320"/>
        <v>0</v>
      </c>
      <c r="J222" s="359">
        <f t="shared" si="321"/>
        <v>0</v>
      </c>
      <c r="K222" s="359">
        <f t="shared" si="322"/>
        <v>0.16</v>
      </c>
      <c r="L222" s="359">
        <f t="shared" si="323"/>
        <v>0</v>
      </c>
      <c r="M222" s="359">
        <f t="shared" si="324"/>
        <v>0</v>
      </c>
      <c r="N222" s="359">
        <f t="shared" si="325"/>
        <v>5.0890000000000004</v>
      </c>
      <c r="O222" s="359">
        <f t="shared" si="326"/>
        <v>4.2999999999999997E-2</v>
      </c>
      <c r="P222" s="359">
        <f t="shared" si="327"/>
        <v>1E-3</v>
      </c>
      <c r="Q222" s="359">
        <f t="shared" si="328"/>
        <v>6.4139999999999997</v>
      </c>
      <c r="R222" s="359">
        <f t="shared" si="329"/>
        <v>0</v>
      </c>
      <c r="S222" s="359">
        <f t="shared" si="330"/>
        <v>14.422000000000001</v>
      </c>
      <c r="T222" s="359">
        <f t="shared" si="331"/>
        <v>0</v>
      </c>
      <c r="U222" s="359">
        <f t="shared" si="332"/>
        <v>3.8029999999999999</v>
      </c>
      <c r="V222" s="359">
        <f t="shared" si="333"/>
        <v>0</v>
      </c>
      <c r="W222" s="359">
        <f t="shared" si="334"/>
        <v>0.21099999999999999</v>
      </c>
      <c r="X222" s="359">
        <f t="shared" si="335"/>
        <v>0</v>
      </c>
      <c r="Y222" s="359">
        <f t="shared" si="336"/>
        <v>0</v>
      </c>
      <c r="Z222" s="359">
        <f t="shared" si="337"/>
        <v>0.71499999999999997</v>
      </c>
      <c r="AA222" s="359">
        <f t="shared" si="338"/>
        <v>0</v>
      </c>
      <c r="AB222" s="359">
        <f t="shared" si="339"/>
        <v>0.69799999999999995</v>
      </c>
      <c r="AC222" s="359">
        <f t="shared" si="340"/>
        <v>1.35</v>
      </c>
      <c r="AD222" s="359">
        <f t="shared" si="341"/>
        <v>0.254</v>
      </c>
      <c r="AE222" s="359">
        <f t="shared" si="342"/>
        <v>0</v>
      </c>
      <c r="AF222" s="359">
        <f t="shared" si="343"/>
        <v>13.082000000000001</v>
      </c>
      <c r="AG222" s="359">
        <f t="shared" si="344"/>
        <v>2.3130000000000002</v>
      </c>
      <c r="AH222" s="359">
        <f t="shared" si="345"/>
        <v>0</v>
      </c>
      <c r="AI222" s="359">
        <f t="shared" si="346"/>
        <v>0</v>
      </c>
      <c r="AJ222" s="359">
        <f t="shared" si="347"/>
        <v>0</v>
      </c>
      <c r="AK222" s="359">
        <f t="shared" si="348"/>
        <v>0</v>
      </c>
      <c r="AL222" s="359">
        <f t="shared" si="349"/>
        <v>0</v>
      </c>
      <c r="AM222" s="359">
        <f t="shared" si="350"/>
        <v>0</v>
      </c>
      <c r="AN222" s="359">
        <f t="shared" si="351"/>
        <v>0</v>
      </c>
      <c r="AO222" s="359">
        <f t="shared" si="352"/>
        <v>0</v>
      </c>
      <c r="AP222" s="359">
        <f t="shared" si="353"/>
        <v>0.13400000000000001</v>
      </c>
      <c r="AQ222" s="359">
        <f t="shared" si="354"/>
        <v>0</v>
      </c>
      <c r="AR222" s="359">
        <f t="shared" si="355"/>
        <v>0.29499999999999998</v>
      </c>
      <c r="AS222" s="359">
        <f t="shared" si="356"/>
        <v>0.75600000000000001</v>
      </c>
      <c r="AT222" s="359">
        <f t="shared" si="314"/>
        <v>0</v>
      </c>
      <c r="AU222" s="359">
        <f t="shared" si="315"/>
        <v>8.9999999999999993E-3</v>
      </c>
      <c r="AV222" s="359">
        <f t="shared" si="316"/>
        <v>0</v>
      </c>
      <c r="AX222" s="211">
        <v>214</v>
      </c>
      <c r="AY222" s="37">
        <v>0</v>
      </c>
      <c r="AZ222" s="37">
        <v>0</v>
      </c>
      <c r="BA222" s="37">
        <v>0</v>
      </c>
      <c r="BB222" s="37">
        <v>775</v>
      </c>
      <c r="BC222" s="37">
        <v>0</v>
      </c>
      <c r="BD222" s="37">
        <v>0</v>
      </c>
      <c r="BE222" s="37">
        <v>160</v>
      </c>
      <c r="BF222" s="37">
        <v>0</v>
      </c>
      <c r="BG222" s="37">
        <v>0</v>
      </c>
      <c r="BH222" s="37">
        <v>5089</v>
      </c>
      <c r="BI222" s="37">
        <v>43</v>
      </c>
      <c r="BJ222" s="37">
        <v>1</v>
      </c>
      <c r="BK222" s="37">
        <v>6414</v>
      </c>
      <c r="BL222" s="37">
        <v>0</v>
      </c>
      <c r="BM222" s="37">
        <v>14422</v>
      </c>
      <c r="BN222" s="37">
        <v>0</v>
      </c>
      <c r="BO222" s="37">
        <v>3803</v>
      </c>
      <c r="BP222" s="37">
        <v>0</v>
      </c>
      <c r="BQ222" s="37">
        <v>211</v>
      </c>
      <c r="BR222" s="37">
        <v>0</v>
      </c>
      <c r="BS222" s="37">
        <v>0</v>
      </c>
      <c r="BT222" s="37">
        <v>715</v>
      </c>
      <c r="BU222" s="37">
        <v>0</v>
      </c>
      <c r="BV222" s="37">
        <v>698</v>
      </c>
      <c r="BW222" s="37">
        <v>1350</v>
      </c>
      <c r="BX222" s="37">
        <v>254</v>
      </c>
      <c r="BY222" s="37">
        <v>0</v>
      </c>
      <c r="BZ222" s="37">
        <v>13082</v>
      </c>
      <c r="CA222" s="37">
        <v>2313</v>
      </c>
      <c r="CB222" s="37">
        <v>0</v>
      </c>
      <c r="CC222" s="37">
        <v>0</v>
      </c>
      <c r="CD222" s="37">
        <v>0</v>
      </c>
      <c r="CE222" s="37">
        <v>0</v>
      </c>
      <c r="CF222" s="37">
        <v>0</v>
      </c>
      <c r="CG222" s="37">
        <v>0</v>
      </c>
      <c r="CH222" s="37">
        <v>0</v>
      </c>
      <c r="CI222" s="37">
        <v>0</v>
      </c>
      <c r="CJ222" s="37">
        <v>134</v>
      </c>
      <c r="CK222" s="37">
        <v>0</v>
      </c>
      <c r="CL222" s="37">
        <v>295</v>
      </c>
      <c r="CM222" s="37">
        <v>756</v>
      </c>
      <c r="CN222" s="37">
        <v>0</v>
      </c>
      <c r="CO222" s="37">
        <v>9</v>
      </c>
      <c r="CP222" s="37">
        <v>0</v>
      </c>
    </row>
    <row r="223" spans="1:142" x14ac:dyDescent="0.25">
      <c r="A223" s="267" t="s">
        <v>638</v>
      </c>
      <c r="B223" s="267" t="s">
        <v>494</v>
      </c>
      <c r="C223" s="301" t="s">
        <v>161</v>
      </c>
      <c r="D223" s="211">
        <v>215</v>
      </c>
      <c r="E223" s="359">
        <f t="shared" si="312"/>
        <v>0</v>
      </c>
      <c r="F223" s="359">
        <f t="shared" si="317"/>
        <v>0</v>
      </c>
      <c r="G223" s="359">
        <f t="shared" si="318"/>
        <v>0</v>
      </c>
      <c r="H223" s="359">
        <f t="shared" si="319"/>
        <v>0.14000000000000001</v>
      </c>
      <c r="I223" s="359">
        <f t="shared" si="320"/>
        <v>2.7E-2</v>
      </c>
      <c r="J223" s="359">
        <f t="shared" si="321"/>
        <v>0</v>
      </c>
      <c r="K223" s="359">
        <f t="shared" si="322"/>
        <v>0</v>
      </c>
      <c r="L223" s="359">
        <f t="shared" si="323"/>
        <v>0</v>
      </c>
      <c r="M223" s="359">
        <f t="shared" si="324"/>
        <v>0</v>
      </c>
      <c r="N223" s="359">
        <f t="shared" si="325"/>
        <v>95.744</v>
      </c>
      <c r="O223" s="359">
        <f t="shared" si="326"/>
        <v>0.88900000000000001</v>
      </c>
      <c r="P223" s="359">
        <f t="shared" si="327"/>
        <v>8.0000000000000002E-3</v>
      </c>
      <c r="Q223" s="359">
        <f t="shared" si="328"/>
        <v>1.597</v>
      </c>
      <c r="R223" s="359">
        <f t="shared" si="329"/>
        <v>0</v>
      </c>
      <c r="S223" s="359">
        <f t="shared" si="330"/>
        <v>24.08</v>
      </c>
      <c r="T223" s="359">
        <f t="shared" si="331"/>
        <v>0</v>
      </c>
      <c r="U223" s="359">
        <f t="shared" si="332"/>
        <v>1.7130000000000001</v>
      </c>
      <c r="V223" s="359">
        <f t="shared" si="333"/>
        <v>2.6960000000000002</v>
      </c>
      <c r="W223" s="359">
        <f t="shared" si="334"/>
        <v>2.899</v>
      </c>
      <c r="X223" s="359">
        <f t="shared" si="335"/>
        <v>0</v>
      </c>
      <c r="Y223" s="359">
        <f t="shared" si="336"/>
        <v>0.30199999999999999</v>
      </c>
      <c r="Z223" s="359">
        <f t="shared" si="337"/>
        <v>0.746</v>
      </c>
      <c r="AA223" s="359">
        <f t="shared" si="338"/>
        <v>0</v>
      </c>
      <c r="AB223" s="359">
        <f t="shared" si="339"/>
        <v>9.8490000000000002</v>
      </c>
      <c r="AC223" s="359">
        <f t="shared" si="340"/>
        <v>259.12299999999999</v>
      </c>
      <c r="AD223" s="359">
        <f t="shared" si="341"/>
        <v>3.0000000000000001E-3</v>
      </c>
      <c r="AE223" s="359">
        <f t="shared" si="342"/>
        <v>1.9E-2</v>
      </c>
      <c r="AF223" s="359">
        <f t="shared" si="343"/>
        <v>1.2869999999999999</v>
      </c>
      <c r="AG223" s="359">
        <f t="shared" si="344"/>
        <v>14.769</v>
      </c>
      <c r="AH223" s="359">
        <f t="shared" si="345"/>
        <v>0</v>
      </c>
      <c r="AI223" s="359">
        <f t="shared" si="346"/>
        <v>0</v>
      </c>
      <c r="AJ223" s="359">
        <f t="shared" si="347"/>
        <v>0</v>
      </c>
      <c r="AK223" s="359">
        <f t="shared" si="348"/>
        <v>0</v>
      </c>
      <c r="AL223" s="359">
        <f t="shared" si="349"/>
        <v>1.7999999999999999E-2</v>
      </c>
      <c r="AM223" s="359">
        <f t="shared" si="350"/>
        <v>0</v>
      </c>
      <c r="AN223" s="359">
        <f t="shared" si="351"/>
        <v>0</v>
      </c>
      <c r="AO223" s="359">
        <f t="shared" si="352"/>
        <v>0</v>
      </c>
      <c r="AP223" s="359">
        <f t="shared" si="353"/>
        <v>3.0000000000000001E-3</v>
      </c>
      <c r="AQ223" s="359">
        <f t="shared" si="354"/>
        <v>0</v>
      </c>
      <c r="AR223" s="359">
        <f t="shared" si="355"/>
        <v>36.134</v>
      </c>
      <c r="AS223" s="359">
        <f t="shared" si="356"/>
        <v>0.14499999999999999</v>
      </c>
      <c r="AT223" s="359">
        <f t="shared" si="314"/>
        <v>0</v>
      </c>
      <c r="AU223" s="359">
        <f t="shared" si="315"/>
        <v>5.0000000000000001E-3</v>
      </c>
      <c r="AV223" s="359">
        <f t="shared" si="316"/>
        <v>0</v>
      </c>
      <c r="AX223" s="211">
        <v>215</v>
      </c>
      <c r="AY223" s="37">
        <v>0</v>
      </c>
      <c r="AZ223" s="37">
        <v>0</v>
      </c>
      <c r="BA223" s="37">
        <v>0</v>
      </c>
      <c r="BB223" s="37">
        <v>140</v>
      </c>
      <c r="BC223" s="37">
        <v>27</v>
      </c>
      <c r="BD223" s="37">
        <v>0</v>
      </c>
      <c r="BE223" s="37">
        <v>0</v>
      </c>
      <c r="BF223" s="37">
        <v>0</v>
      </c>
      <c r="BG223" s="37">
        <v>0</v>
      </c>
      <c r="BH223" s="37">
        <v>95744</v>
      </c>
      <c r="BI223" s="37">
        <v>889</v>
      </c>
      <c r="BJ223" s="37">
        <v>8</v>
      </c>
      <c r="BK223" s="37">
        <v>1597</v>
      </c>
      <c r="BL223" s="37">
        <v>0</v>
      </c>
      <c r="BM223" s="37">
        <v>24080</v>
      </c>
      <c r="BN223" s="37">
        <v>0</v>
      </c>
      <c r="BO223" s="37">
        <v>1713</v>
      </c>
      <c r="BP223" s="37">
        <v>2696</v>
      </c>
      <c r="BQ223" s="37">
        <v>2899</v>
      </c>
      <c r="BR223" s="37">
        <v>0</v>
      </c>
      <c r="BS223" s="37">
        <v>302</v>
      </c>
      <c r="BT223" s="37">
        <v>746</v>
      </c>
      <c r="BU223" s="37">
        <v>0</v>
      </c>
      <c r="BV223" s="37">
        <v>9849</v>
      </c>
      <c r="BW223" s="37">
        <v>259123</v>
      </c>
      <c r="BX223" s="37">
        <v>3</v>
      </c>
      <c r="BY223" s="37">
        <v>19</v>
      </c>
      <c r="BZ223" s="37">
        <v>1287</v>
      </c>
      <c r="CA223" s="37">
        <v>14769</v>
      </c>
      <c r="CB223" s="37">
        <v>0</v>
      </c>
      <c r="CC223" s="37">
        <v>0</v>
      </c>
      <c r="CD223" s="37">
        <v>0</v>
      </c>
      <c r="CE223" s="37">
        <v>0</v>
      </c>
      <c r="CF223" s="37">
        <v>18</v>
      </c>
      <c r="CG223" s="37">
        <v>0</v>
      </c>
      <c r="CH223" s="37">
        <v>0</v>
      </c>
      <c r="CI223" s="37">
        <v>0</v>
      </c>
      <c r="CJ223" s="37">
        <v>3</v>
      </c>
      <c r="CK223" s="37">
        <v>0</v>
      </c>
      <c r="CL223" s="37">
        <v>36134</v>
      </c>
      <c r="CM223" s="37">
        <v>145</v>
      </c>
      <c r="CN223" s="37">
        <v>0</v>
      </c>
      <c r="CO223" s="37">
        <v>5</v>
      </c>
      <c r="CP223" s="37">
        <v>0</v>
      </c>
    </row>
    <row r="224" spans="1:142" x14ac:dyDescent="0.25">
      <c r="A224" s="267" t="s">
        <v>638</v>
      </c>
      <c r="B224" s="267" t="s">
        <v>495</v>
      </c>
      <c r="C224" s="301" t="s">
        <v>161</v>
      </c>
      <c r="D224" s="211">
        <v>216</v>
      </c>
      <c r="E224" s="359">
        <f t="shared" si="312"/>
        <v>0</v>
      </c>
      <c r="F224" s="359">
        <f t="shared" si="317"/>
        <v>0</v>
      </c>
      <c r="G224" s="359">
        <f t="shared" si="318"/>
        <v>0</v>
      </c>
      <c r="H224" s="359">
        <f t="shared" si="319"/>
        <v>0</v>
      </c>
      <c r="I224" s="359">
        <f t="shared" si="320"/>
        <v>0.2</v>
      </c>
      <c r="J224" s="359">
        <f t="shared" si="321"/>
        <v>0</v>
      </c>
      <c r="K224" s="359">
        <f t="shared" si="322"/>
        <v>0</v>
      </c>
      <c r="L224" s="359">
        <f t="shared" si="323"/>
        <v>0</v>
      </c>
      <c r="M224" s="359">
        <f t="shared" si="324"/>
        <v>0</v>
      </c>
      <c r="N224" s="359">
        <f t="shared" si="325"/>
        <v>3.9590000000000001</v>
      </c>
      <c r="O224" s="359">
        <f t="shared" si="326"/>
        <v>7.0999999999999994E-2</v>
      </c>
      <c r="P224" s="359">
        <f t="shared" si="327"/>
        <v>0</v>
      </c>
      <c r="Q224" s="359">
        <f t="shared" si="328"/>
        <v>7.0000000000000001E-3</v>
      </c>
      <c r="R224" s="359">
        <f t="shared" si="329"/>
        <v>0</v>
      </c>
      <c r="S224" s="359">
        <f t="shared" si="330"/>
        <v>8.6999999999999994E-2</v>
      </c>
      <c r="T224" s="359">
        <f t="shared" si="331"/>
        <v>0</v>
      </c>
      <c r="U224" s="359">
        <f t="shared" si="332"/>
        <v>6.0000000000000001E-3</v>
      </c>
      <c r="V224" s="359">
        <f t="shared" si="333"/>
        <v>1.9930000000000001</v>
      </c>
      <c r="W224" s="359">
        <f t="shared" si="334"/>
        <v>2.3E-2</v>
      </c>
      <c r="X224" s="359">
        <f t="shared" si="335"/>
        <v>0</v>
      </c>
      <c r="Y224" s="359">
        <f t="shared" si="336"/>
        <v>0</v>
      </c>
      <c r="Z224" s="359">
        <f t="shared" si="337"/>
        <v>0</v>
      </c>
      <c r="AA224" s="359">
        <f t="shared" si="338"/>
        <v>0</v>
      </c>
      <c r="AB224" s="359">
        <f t="shared" si="339"/>
        <v>0.42499999999999999</v>
      </c>
      <c r="AC224" s="359">
        <f t="shared" si="340"/>
        <v>91.123000000000005</v>
      </c>
      <c r="AD224" s="359">
        <f t="shared" si="341"/>
        <v>0</v>
      </c>
      <c r="AE224" s="359">
        <f t="shared" si="342"/>
        <v>0</v>
      </c>
      <c r="AF224" s="359">
        <f t="shared" si="343"/>
        <v>0</v>
      </c>
      <c r="AG224" s="359">
        <f t="shared" si="344"/>
        <v>6.0999999999999999E-2</v>
      </c>
      <c r="AH224" s="359">
        <f t="shared" si="345"/>
        <v>0</v>
      </c>
      <c r="AI224" s="359">
        <f t="shared" si="346"/>
        <v>0</v>
      </c>
      <c r="AJ224" s="359">
        <f t="shared" si="347"/>
        <v>0</v>
      </c>
      <c r="AK224" s="359">
        <f t="shared" si="348"/>
        <v>0</v>
      </c>
      <c r="AL224" s="359">
        <f t="shared" si="349"/>
        <v>0</v>
      </c>
      <c r="AM224" s="359">
        <f t="shared" si="350"/>
        <v>0</v>
      </c>
      <c r="AN224" s="359">
        <f t="shared" si="351"/>
        <v>0</v>
      </c>
      <c r="AO224" s="359">
        <f t="shared" si="352"/>
        <v>0</v>
      </c>
      <c r="AP224" s="359">
        <f t="shared" si="353"/>
        <v>0</v>
      </c>
      <c r="AQ224" s="359">
        <f t="shared" si="354"/>
        <v>0</v>
      </c>
      <c r="AR224" s="359">
        <f t="shared" si="355"/>
        <v>0.20399999999999999</v>
      </c>
      <c r="AS224" s="359">
        <f t="shared" si="356"/>
        <v>0</v>
      </c>
      <c r="AT224" s="359">
        <f t="shared" si="314"/>
        <v>0</v>
      </c>
      <c r="AU224" s="359">
        <f t="shared" si="315"/>
        <v>0</v>
      </c>
      <c r="AV224" s="359">
        <f t="shared" si="316"/>
        <v>0</v>
      </c>
      <c r="AX224" s="211">
        <v>216</v>
      </c>
      <c r="AY224" s="37">
        <v>0</v>
      </c>
      <c r="AZ224" s="37">
        <v>0</v>
      </c>
      <c r="BA224" s="37">
        <v>0</v>
      </c>
      <c r="BB224" s="37">
        <v>0</v>
      </c>
      <c r="BC224" s="37">
        <v>200</v>
      </c>
      <c r="BD224" s="37">
        <v>0</v>
      </c>
      <c r="BE224" s="37">
        <v>0</v>
      </c>
      <c r="BF224" s="37">
        <v>0</v>
      </c>
      <c r="BG224" s="37">
        <v>0</v>
      </c>
      <c r="BH224" s="37">
        <v>3959</v>
      </c>
      <c r="BI224" s="37">
        <v>71</v>
      </c>
      <c r="BJ224" s="37">
        <v>0</v>
      </c>
      <c r="BK224" s="37">
        <v>7</v>
      </c>
      <c r="BL224" s="37">
        <v>0</v>
      </c>
      <c r="BM224" s="37">
        <v>87</v>
      </c>
      <c r="BN224" s="37">
        <v>0</v>
      </c>
      <c r="BO224" s="37">
        <v>6</v>
      </c>
      <c r="BP224" s="37">
        <v>1993</v>
      </c>
      <c r="BQ224" s="37">
        <v>23</v>
      </c>
      <c r="BR224" s="37">
        <v>0</v>
      </c>
      <c r="BS224" s="37">
        <v>0</v>
      </c>
      <c r="BT224" s="37">
        <v>0</v>
      </c>
      <c r="BU224" s="37">
        <v>0</v>
      </c>
      <c r="BV224" s="37">
        <v>425</v>
      </c>
      <c r="BW224" s="37">
        <v>91123</v>
      </c>
      <c r="BX224" s="37">
        <v>0</v>
      </c>
      <c r="BY224" s="37">
        <v>0</v>
      </c>
      <c r="BZ224" s="37">
        <v>0</v>
      </c>
      <c r="CA224" s="37">
        <v>61</v>
      </c>
      <c r="CB224" s="37">
        <v>0</v>
      </c>
      <c r="CC224" s="37">
        <v>0</v>
      </c>
      <c r="CD224" s="37">
        <v>0</v>
      </c>
      <c r="CE224" s="37">
        <v>0</v>
      </c>
      <c r="CF224" s="37">
        <v>0</v>
      </c>
      <c r="CG224" s="37">
        <v>0</v>
      </c>
      <c r="CH224" s="37">
        <v>0</v>
      </c>
      <c r="CI224" s="37">
        <v>0</v>
      </c>
      <c r="CJ224" s="37">
        <v>0</v>
      </c>
      <c r="CK224" s="37">
        <v>0</v>
      </c>
      <c r="CL224" s="37">
        <v>204</v>
      </c>
      <c r="CM224" s="37">
        <v>0</v>
      </c>
      <c r="CN224" s="37">
        <v>0</v>
      </c>
      <c r="CO224" s="37">
        <v>0</v>
      </c>
      <c r="CP224" s="37">
        <v>0</v>
      </c>
    </row>
    <row r="225" spans="1:94" x14ac:dyDescent="0.25">
      <c r="A225" s="267" t="s">
        <v>638</v>
      </c>
      <c r="B225" s="267" t="s">
        <v>497</v>
      </c>
      <c r="C225" s="301" t="s">
        <v>161</v>
      </c>
      <c r="D225" s="211">
        <v>217</v>
      </c>
      <c r="E225" s="359">
        <f t="shared" si="312"/>
        <v>0</v>
      </c>
      <c r="F225" s="359">
        <f t="shared" si="317"/>
        <v>0</v>
      </c>
      <c r="G225" s="359">
        <f t="shared" si="318"/>
        <v>0</v>
      </c>
      <c r="H225" s="359">
        <f t="shared" si="319"/>
        <v>3.3000000000000002E-2</v>
      </c>
      <c r="I225" s="359">
        <f t="shared" si="320"/>
        <v>8.5999999999999993E-2</v>
      </c>
      <c r="J225" s="359">
        <f t="shared" si="321"/>
        <v>0</v>
      </c>
      <c r="K225" s="359">
        <f t="shared" si="322"/>
        <v>0</v>
      </c>
      <c r="L225" s="359">
        <f t="shared" si="323"/>
        <v>0</v>
      </c>
      <c r="M225" s="359">
        <f t="shared" si="324"/>
        <v>0</v>
      </c>
      <c r="N225" s="359">
        <f t="shared" si="325"/>
        <v>55.837000000000003</v>
      </c>
      <c r="O225" s="359">
        <f t="shared" si="326"/>
        <v>1.0169999999999999</v>
      </c>
      <c r="P225" s="359">
        <f t="shared" si="327"/>
        <v>4.0000000000000001E-3</v>
      </c>
      <c r="Q225" s="359">
        <f t="shared" si="328"/>
        <v>0.70199999999999996</v>
      </c>
      <c r="R225" s="359">
        <f t="shared" si="329"/>
        <v>0</v>
      </c>
      <c r="S225" s="359">
        <f t="shared" si="330"/>
        <v>4.8319999999999999</v>
      </c>
      <c r="T225" s="359">
        <f t="shared" si="331"/>
        <v>0</v>
      </c>
      <c r="U225" s="359">
        <f t="shared" si="332"/>
        <v>1.359</v>
      </c>
      <c r="V225" s="359">
        <f t="shared" si="333"/>
        <v>1.7989999999999999</v>
      </c>
      <c r="W225" s="359">
        <f t="shared" si="334"/>
        <v>1.8049999999999999</v>
      </c>
      <c r="X225" s="359">
        <f t="shared" si="335"/>
        <v>0</v>
      </c>
      <c r="Y225" s="359">
        <f t="shared" si="336"/>
        <v>0.32800000000000001</v>
      </c>
      <c r="Z225" s="359">
        <f t="shared" si="337"/>
        <v>0.95199999999999996</v>
      </c>
      <c r="AA225" s="359">
        <f t="shared" si="338"/>
        <v>0</v>
      </c>
      <c r="AB225" s="359">
        <f t="shared" si="339"/>
        <v>5.9770000000000003</v>
      </c>
      <c r="AC225" s="359">
        <f t="shared" si="340"/>
        <v>184.679</v>
      </c>
      <c r="AD225" s="359">
        <f t="shared" si="341"/>
        <v>5.0000000000000001E-3</v>
      </c>
      <c r="AE225" s="359">
        <f t="shared" si="342"/>
        <v>0</v>
      </c>
      <c r="AF225" s="359">
        <f t="shared" si="343"/>
        <v>0.66400000000000003</v>
      </c>
      <c r="AG225" s="359">
        <f t="shared" si="344"/>
        <v>6.843</v>
      </c>
      <c r="AH225" s="359">
        <f t="shared" si="345"/>
        <v>0</v>
      </c>
      <c r="AI225" s="359">
        <f t="shared" si="346"/>
        <v>0</v>
      </c>
      <c r="AJ225" s="359">
        <f t="shared" si="347"/>
        <v>0</v>
      </c>
      <c r="AK225" s="359">
        <f t="shared" si="348"/>
        <v>0</v>
      </c>
      <c r="AL225" s="359">
        <f t="shared" si="349"/>
        <v>0</v>
      </c>
      <c r="AM225" s="359">
        <f t="shared" si="350"/>
        <v>0</v>
      </c>
      <c r="AN225" s="359">
        <f t="shared" si="351"/>
        <v>0</v>
      </c>
      <c r="AO225" s="359">
        <f t="shared" si="352"/>
        <v>0</v>
      </c>
      <c r="AP225" s="359">
        <f t="shared" si="353"/>
        <v>0</v>
      </c>
      <c r="AQ225" s="359">
        <f t="shared" si="354"/>
        <v>0</v>
      </c>
      <c r="AR225" s="359">
        <f t="shared" si="355"/>
        <v>28.446000000000002</v>
      </c>
      <c r="AS225" s="359">
        <f t="shared" si="356"/>
        <v>1.2999999999999999E-2</v>
      </c>
      <c r="AT225" s="359">
        <f t="shared" si="314"/>
        <v>0</v>
      </c>
      <c r="AU225" s="359">
        <f t="shared" si="315"/>
        <v>0</v>
      </c>
      <c r="AV225" s="359">
        <f t="shared" si="316"/>
        <v>0</v>
      </c>
      <c r="AX225" s="211">
        <v>217</v>
      </c>
      <c r="AY225" s="37">
        <v>0</v>
      </c>
      <c r="AZ225" s="37">
        <v>0</v>
      </c>
      <c r="BA225" s="37">
        <v>0</v>
      </c>
      <c r="BB225" s="37">
        <v>33</v>
      </c>
      <c r="BC225" s="37">
        <v>86</v>
      </c>
      <c r="BD225" s="37">
        <v>0</v>
      </c>
      <c r="BE225" s="37">
        <v>0</v>
      </c>
      <c r="BF225" s="37">
        <v>0</v>
      </c>
      <c r="BG225" s="37">
        <v>0</v>
      </c>
      <c r="BH225" s="37">
        <v>55837</v>
      </c>
      <c r="BI225" s="37">
        <v>1017</v>
      </c>
      <c r="BJ225" s="37">
        <v>4</v>
      </c>
      <c r="BK225" s="37">
        <v>702</v>
      </c>
      <c r="BL225" s="37">
        <v>0</v>
      </c>
      <c r="BM225" s="37">
        <v>4832</v>
      </c>
      <c r="BN225" s="37">
        <v>0</v>
      </c>
      <c r="BO225" s="37">
        <v>1359</v>
      </c>
      <c r="BP225" s="37">
        <v>1799</v>
      </c>
      <c r="BQ225" s="37">
        <v>1805</v>
      </c>
      <c r="BR225" s="37">
        <v>0</v>
      </c>
      <c r="BS225" s="37">
        <v>328</v>
      </c>
      <c r="BT225" s="37">
        <v>952</v>
      </c>
      <c r="BU225" s="37">
        <v>0</v>
      </c>
      <c r="BV225" s="37">
        <v>5977</v>
      </c>
      <c r="BW225" s="37">
        <v>184679</v>
      </c>
      <c r="BX225" s="37">
        <v>5</v>
      </c>
      <c r="BY225" s="37">
        <v>0</v>
      </c>
      <c r="BZ225" s="37">
        <v>664</v>
      </c>
      <c r="CA225" s="37">
        <v>6843</v>
      </c>
      <c r="CB225" s="37">
        <v>0</v>
      </c>
      <c r="CC225" s="37">
        <v>0</v>
      </c>
      <c r="CD225" s="37">
        <v>0</v>
      </c>
      <c r="CE225" s="37">
        <v>0</v>
      </c>
      <c r="CF225" s="37">
        <v>0</v>
      </c>
      <c r="CG225" s="37">
        <v>0</v>
      </c>
      <c r="CH225" s="37">
        <v>0</v>
      </c>
      <c r="CI225" s="37">
        <v>0</v>
      </c>
      <c r="CJ225" s="37">
        <v>0</v>
      </c>
      <c r="CK225" s="37">
        <v>0</v>
      </c>
      <c r="CL225" s="37">
        <v>28446</v>
      </c>
      <c r="CM225" s="37">
        <v>13</v>
      </c>
      <c r="CN225" s="37">
        <v>0</v>
      </c>
      <c r="CO225" s="37">
        <v>0</v>
      </c>
      <c r="CP225" s="37">
        <v>0</v>
      </c>
    </row>
    <row r="226" spans="1:94" x14ac:dyDescent="0.25">
      <c r="A226" s="267" t="s">
        <v>639</v>
      </c>
      <c r="B226" s="267" t="s">
        <v>492</v>
      </c>
      <c r="C226" s="301" t="s">
        <v>553</v>
      </c>
      <c r="D226" s="211">
        <v>218</v>
      </c>
      <c r="E226" s="359">
        <f t="shared" si="312"/>
        <v>0</v>
      </c>
      <c r="F226" s="359">
        <f t="shared" si="317"/>
        <v>0</v>
      </c>
      <c r="G226" s="359">
        <f t="shared" si="318"/>
        <v>0</v>
      </c>
      <c r="H226" s="359">
        <f t="shared" si="319"/>
        <v>0</v>
      </c>
      <c r="I226" s="359">
        <f t="shared" si="320"/>
        <v>0</v>
      </c>
      <c r="J226" s="359">
        <f t="shared" si="321"/>
        <v>0</v>
      </c>
      <c r="K226" s="359">
        <f t="shared" si="322"/>
        <v>0</v>
      </c>
      <c r="L226" s="359">
        <f t="shared" si="323"/>
        <v>0</v>
      </c>
      <c r="M226" s="359">
        <f t="shared" si="324"/>
        <v>0</v>
      </c>
      <c r="N226" s="359">
        <f t="shared" si="325"/>
        <v>0</v>
      </c>
      <c r="O226" s="359">
        <f t="shared" si="326"/>
        <v>0</v>
      </c>
      <c r="P226" s="359">
        <f t="shared" si="327"/>
        <v>0</v>
      </c>
      <c r="Q226" s="359">
        <f t="shared" si="328"/>
        <v>0</v>
      </c>
      <c r="R226" s="359">
        <f t="shared" si="329"/>
        <v>0</v>
      </c>
      <c r="S226" s="359">
        <f t="shared" si="330"/>
        <v>0</v>
      </c>
      <c r="T226" s="359">
        <f t="shared" si="331"/>
        <v>0</v>
      </c>
      <c r="U226" s="359">
        <f t="shared" si="332"/>
        <v>0</v>
      </c>
      <c r="V226" s="359">
        <f t="shared" si="333"/>
        <v>0</v>
      </c>
      <c r="W226" s="359">
        <f t="shared" si="334"/>
        <v>0</v>
      </c>
      <c r="X226" s="359">
        <f t="shared" si="335"/>
        <v>0</v>
      </c>
      <c r="Y226" s="359">
        <f t="shared" si="336"/>
        <v>0</v>
      </c>
      <c r="Z226" s="359">
        <f t="shared" si="337"/>
        <v>0</v>
      </c>
      <c r="AA226" s="359">
        <f t="shared" si="338"/>
        <v>0</v>
      </c>
      <c r="AB226" s="359">
        <f t="shared" si="339"/>
        <v>0</v>
      </c>
      <c r="AC226" s="359">
        <f t="shared" si="340"/>
        <v>0</v>
      </c>
      <c r="AD226" s="359">
        <f t="shared" si="341"/>
        <v>0</v>
      </c>
      <c r="AE226" s="359">
        <f t="shared" si="342"/>
        <v>0</v>
      </c>
      <c r="AF226" s="359">
        <f t="shared" si="343"/>
        <v>0</v>
      </c>
      <c r="AG226" s="359">
        <f t="shared" si="344"/>
        <v>0</v>
      </c>
      <c r="AH226" s="359">
        <f t="shared" si="345"/>
        <v>0</v>
      </c>
      <c r="AI226" s="359">
        <f t="shared" si="346"/>
        <v>0</v>
      </c>
      <c r="AJ226" s="359">
        <f t="shared" si="347"/>
        <v>0</v>
      </c>
      <c r="AK226" s="359">
        <f t="shared" si="348"/>
        <v>922.33299999999997</v>
      </c>
      <c r="AL226" s="359">
        <f t="shared" si="349"/>
        <v>0</v>
      </c>
      <c r="AM226" s="359">
        <f t="shared" si="350"/>
        <v>1192.9469999999999</v>
      </c>
      <c r="AN226" s="359">
        <f t="shared" si="351"/>
        <v>0</v>
      </c>
      <c r="AO226" s="359">
        <f t="shared" si="352"/>
        <v>0</v>
      </c>
      <c r="AP226" s="359">
        <f t="shared" si="353"/>
        <v>0</v>
      </c>
      <c r="AQ226" s="359">
        <f t="shared" si="354"/>
        <v>0</v>
      </c>
      <c r="AR226" s="359">
        <f t="shared" si="355"/>
        <v>0</v>
      </c>
      <c r="AS226" s="359">
        <f t="shared" si="356"/>
        <v>0</v>
      </c>
      <c r="AT226" s="359">
        <f t="shared" si="314"/>
        <v>0</v>
      </c>
      <c r="AU226" s="359">
        <f t="shared" si="315"/>
        <v>0</v>
      </c>
      <c r="AV226" s="359">
        <f t="shared" si="316"/>
        <v>0</v>
      </c>
      <c r="AX226" s="211">
        <v>218</v>
      </c>
      <c r="AY226" s="37">
        <v>0</v>
      </c>
      <c r="AZ226" s="37">
        <v>0</v>
      </c>
      <c r="BA226" s="37">
        <v>0</v>
      </c>
      <c r="BB226" s="37">
        <v>0</v>
      </c>
      <c r="BC226" s="37">
        <v>0</v>
      </c>
      <c r="BD226" s="37">
        <v>0</v>
      </c>
      <c r="BE226" s="37">
        <v>0</v>
      </c>
      <c r="BF226" s="37">
        <v>0</v>
      </c>
      <c r="BG226" s="37">
        <v>0</v>
      </c>
      <c r="BH226" s="37">
        <v>0</v>
      </c>
      <c r="BI226" s="37">
        <v>0</v>
      </c>
      <c r="BJ226" s="37">
        <v>0</v>
      </c>
      <c r="BK226" s="37">
        <v>0</v>
      </c>
      <c r="BL226" s="37">
        <v>0</v>
      </c>
      <c r="BM226" s="37">
        <v>0</v>
      </c>
      <c r="BN226" s="37">
        <v>0</v>
      </c>
      <c r="BO226" s="37">
        <v>0</v>
      </c>
      <c r="BP226" s="37">
        <v>0</v>
      </c>
      <c r="BQ226" s="37">
        <v>0</v>
      </c>
      <c r="BR226" s="37">
        <v>0</v>
      </c>
      <c r="BS226" s="37">
        <v>0</v>
      </c>
      <c r="BT226" s="37">
        <v>0</v>
      </c>
      <c r="BU226" s="37">
        <v>0</v>
      </c>
      <c r="BV226" s="37">
        <v>0</v>
      </c>
      <c r="BW226" s="37">
        <v>0</v>
      </c>
      <c r="BX226" s="37">
        <v>0</v>
      </c>
      <c r="BY226" s="37">
        <v>0</v>
      </c>
      <c r="BZ226" s="37">
        <v>0</v>
      </c>
      <c r="CA226" s="37">
        <v>0</v>
      </c>
      <c r="CB226" s="37">
        <v>0</v>
      </c>
      <c r="CC226" s="37">
        <v>0</v>
      </c>
      <c r="CD226" s="37">
        <v>0</v>
      </c>
      <c r="CE226" s="37">
        <v>922333</v>
      </c>
      <c r="CF226" s="37">
        <v>0</v>
      </c>
      <c r="CG226" s="37">
        <v>1192947</v>
      </c>
      <c r="CH226" s="37">
        <v>0</v>
      </c>
      <c r="CI226" s="37">
        <v>0</v>
      </c>
      <c r="CJ226" s="37">
        <v>0</v>
      </c>
      <c r="CK226" s="37">
        <v>0</v>
      </c>
      <c r="CL226" s="37">
        <v>0</v>
      </c>
      <c r="CM226" s="37">
        <v>0</v>
      </c>
      <c r="CN226" s="37">
        <v>0</v>
      </c>
      <c r="CO226" s="37">
        <v>0</v>
      </c>
      <c r="CP226" s="37">
        <v>0</v>
      </c>
    </row>
    <row r="227" spans="1:94" x14ac:dyDescent="0.25">
      <c r="A227" s="267" t="s">
        <v>639</v>
      </c>
      <c r="B227" s="267" t="s">
        <v>493</v>
      </c>
      <c r="C227" s="301" t="s">
        <v>161</v>
      </c>
      <c r="D227" s="211">
        <v>219</v>
      </c>
      <c r="E227" s="359">
        <f t="shared" si="312"/>
        <v>0</v>
      </c>
      <c r="F227" s="359">
        <f t="shared" si="317"/>
        <v>0</v>
      </c>
      <c r="G227" s="359">
        <f t="shared" si="318"/>
        <v>0</v>
      </c>
      <c r="H227" s="359">
        <f t="shared" si="319"/>
        <v>0</v>
      </c>
      <c r="I227" s="359">
        <f t="shared" si="320"/>
        <v>0</v>
      </c>
      <c r="J227" s="359">
        <f t="shared" si="321"/>
        <v>0</v>
      </c>
      <c r="K227" s="359">
        <f t="shared" si="322"/>
        <v>0</v>
      </c>
      <c r="L227" s="359">
        <f t="shared" si="323"/>
        <v>0</v>
      </c>
      <c r="M227" s="359">
        <f t="shared" si="324"/>
        <v>0</v>
      </c>
      <c r="N227" s="359">
        <f t="shared" si="325"/>
        <v>0</v>
      </c>
      <c r="O227" s="359">
        <f t="shared" si="326"/>
        <v>0</v>
      </c>
      <c r="P227" s="359">
        <f t="shared" si="327"/>
        <v>0</v>
      </c>
      <c r="Q227" s="359">
        <f t="shared" si="328"/>
        <v>11.387</v>
      </c>
      <c r="R227" s="359">
        <f t="shared" si="329"/>
        <v>0</v>
      </c>
      <c r="S227" s="359">
        <f t="shared" si="330"/>
        <v>0</v>
      </c>
      <c r="T227" s="359">
        <f t="shared" si="331"/>
        <v>0</v>
      </c>
      <c r="U227" s="359">
        <f t="shared" si="332"/>
        <v>0</v>
      </c>
      <c r="V227" s="359">
        <f t="shared" si="333"/>
        <v>0</v>
      </c>
      <c r="W227" s="359">
        <f t="shared" si="334"/>
        <v>0</v>
      </c>
      <c r="X227" s="359">
        <f t="shared" si="335"/>
        <v>0</v>
      </c>
      <c r="Y227" s="359">
        <f t="shared" si="336"/>
        <v>0</v>
      </c>
      <c r="Z227" s="359">
        <f t="shared" si="337"/>
        <v>0</v>
      </c>
      <c r="AA227" s="359">
        <f t="shared" si="338"/>
        <v>0</v>
      </c>
      <c r="AB227" s="359">
        <f t="shared" si="339"/>
        <v>0</v>
      </c>
      <c r="AC227" s="359">
        <f t="shared" si="340"/>
        <v>0</v>
      </c>
      <c r="AD227" s="359">
        <f t="shared" si="341"/>
        <v>0</v>
      </c>
      <c r="AE227" s="359">
        <f t="shared" si="342"/>
        <v>0</v>
      </c>
      <c r="AF227" s="359">
        <f t="shared" si="343"/>
        <v>0</v>
      </c>
      <c r="AG227" s="359">
        <f t="shared" si="344"/>
        <v>0</v>
      </c>
      <c r="AH227" s="359">
        <f t="shared" si="345"/>
        <v>0</v>
      </c>
      <c r="AI227" s="359">
        <f t="shared" si="346"/>
        <v>0</v>
      </c>
      <c r="AJ227" s="359">
        <f t="shared" si="347"/>
        <v>0</v>
      </c>
      <c r="AK227" s="359">
        <f t="shared" si="348"/>
        <v>0</v>
      </c>
      <c r="AL227" s="359">
        <f t="shared" si="349"/>
        <v>0</v>
      </c>
      <c r="AM227" s="359">
        <f t="shared" si="350"/>
        <v>0</v>
      </c>
      <c r="AN227" s="359">
        <f t="shared" si="351"/>
        <v>0</v>
      </c>
      <c r="AO227" s="359">
        <f t="shared" si="352"/>
        <v>0</v>
      </c>
      <c r="AP227" s="359">
        <f t="shared" si="353"/>
        <v>7.4499999999999997E-2</v>
      </c>
      <c r="AQ227" s="359">
        <f t="shared" si="354"/>
        <v>0</v>
      </c>
      <c r="AR227" s="359">
        <f t="shared" si="355"/>
        <v>0</v>
      </c>
      <c r="AS227" s="359">
        <f t="shared" si="356"/>
        <v>0</v>
      </c>
      <c r="AT227" s="359">
        <f t="shared" si="314"/>
        <v>0</v>
      </c>
      <c r="AU227" s="359">
        <f t="shared" si="315"/>
        <v>0</v>
      </c>
      <c r="AV227" s="359">
        <f t="shared" si="316"/>
        <v>0</v>
      </c>
      <c r="AX227" s="211">
        <v>219</v>
      </c>
      <c r="AY227" s="37">
        <v>0</v>
      </c>
      <c r="AZ227" s="37">
        <v>0</v>
      </c>
      <c r="BA227" s="37">
        <v>0</v>
      </c>
      <c r="BB227" s="37">
        <v>0</v>
      </c>
      <c r="BC227" s="37">
        <v>0</v>
      </c>
      <c r="BD227" s="37">
        <v>0</v>
      </c>
      <c r="BE227" s="37">
        <v>0</v>
      </c>
      <c r="BF227" s="37">
        <v>0</v>
      </c>
      <c r="BG227" s="37">
        <v>0</v>
      </c>
      <c r="BH227" s="37">
        <v>0</v>
      </c>
      <c r="BI227" s="37">
        <v>0</v>
      </c>
      <c r="BJ227" s="37">
        <v>0</v>
      </c>
      <c r="BK227" s="37">
        <v>11387</v>
      </c>
      <c r="BL227" s="37">
        <v>0</v>
      </c>
      <c r="BM227" s="37">
        <v>0</v>
      </c>
      <c r="BN227" s="37">
        <v>0</v>
      </c>
      <c r="BO227" s="37">
        <v>0</v>
      </c>
      <c r="BP227" s="37">
        <v>0</v>
      </c>
      <c r="BQ227" s="37">
        <v>0</v>
      </c>
      <c r="BR227" s="37">
        <v>0</v>
      </c>
      <c r="BS227" s="37">
        <v>0</v>
      </c>
      <c r="BT227" s="37">
        <v>0</v>
      </c>
      <c r="BU227" s="37">
        <v>0</v>
      </c>
      <c r="BV227" s="37">
        <v>0</v>
      </c>
      <c r="BW227" s="37">
        <v>0</v>
      </c>
      <c r="BX227" s="37">
        <v>0</v>
      </c>
      <c r="BY227" s="37">
        <v>0</v>
      </c>
      <c r="BZ227" s="37">
        <v>0</v>
      </c>
      <c r="CA227" s="37">
        <v>0</v>
      </c>
      <c r="CB227" s="37">
        <v>0</v>
      </c>
      <c r="CC227" s="37">
        <v>0</v>
      </c>
      <c r="CD227" s="37">
        <v>0</v>
      </c>
      <c r="CE227" s="37">
        <v>0</v>
      </c>
      <c r="CF227" s="37">
        <v>0</v>
      </c>
      <c r="CG227" s="37">
        <v>0</v>
      </c>
      <c r="CH227" s="37">
        <v>0</v>
      </c>
      <c r="CI227" s="37">
        <v>0</v>
      </c>
      <c r="CJ227" s="37">
        <v>74.5</v>
      </c>
      <c r="CK227" s="37">
        <v>0</v>
      </c>
      <c r="CL227" s="37">
        <v>0</v>
      </c>
      <c r="CM227" s="37">
        <v>0</v>
      </c>
      <c r="CN227" s="37">
        <v>0</v>
      </c>
      <c r="CO227" s="37">
        <v>0</v>
      </c>
      <c r="CP227" s="37">
        <v>0</v>
      </c>
    </row>
    <row r="228" spans="1:94" x14ac:dyDescent="0.25">
      <c r="A228" s="267" t="s">
        <v>640</v>
      </c>
      <c r="B228" s="267" t="s">
        <v>498</v>
      </c>
      <c r="C228" s="301" t="s">
        <v>615</v>
      </c>
      <c r="D228" s="211">
        <v>220</v>
      </c>
      <c r="E228" s="359">
        <f t="shared" si="312"/>
        <v>0</v>
      </c>
      <c r="F228" s="359">
        <f t="shared" si="317"/>
        <v>0</v>
      </c>
      <c r="G228" s="359">
        <f t="shared" si="318"/>
        <v>0</v>
      </c>
      <c r="H228" s="359">
        <f t="shared" si="319"/>
        <v>0</v>
      </c>
      <c r="I228" s="359">
        <f t="shared" si="320"/>
        <v>0</v>
      </c>
      <c r="J228" s="359">
        <f t="shared" si="321"/>
        <v>0</v>
      </c>
      <c r="K228" s="359">
        <f t="shared" si="322"/>
        <v>0</v>
      </c>
      <c r="L228" s="359">
        <f t="shared" si="323"/>
        <v>0</v>
      </c>
      <c r="M228" s="359">
        <f t="shared" si="324"/>
        <v>0</v>
      </c>
      <c r="N228" s="359">
        <f t="shared" si="325"/>
        <v>0</v>
      </c>
      <c r="O228" s="359">
        <f t="shared" si="326"/>
        <v>0</v>
      </c>
      <c r="P228" s="359">
        <f t="shared" si="327"/>
        <v>0</v>
      </c>
      <c r="Q228" s="359">
        <f t="shared" si="328"/>
        <v>0</v>
      </c>
      <c r="R228" s="359">
        <f t="shared" si="329"/>
        <v>0</v>
      </c>
      <c r="S228" s="359">
        <f t="shared" si="330"/>
        <v>0</v>
      </c>
      <c r="T228" s="359">
        <f t="shared" si="331"/>
        <v>0</v>
      </c>
      <c r="U228" s="359">
        <f t="shared" si="332"/>
        <v>0</v>
      </c>
      <c r="V228" s="359">
        <f t="shared" si="333"/>
        <v>0</v>
      </c>
      <c r="W228" s="359">
        <f t="shared" si="334"/>
        <v>0</v>
      </c>
      <c r="X228" s="359">
        <f t="shared" si="335"/>
        <v>0</v>
      </c>
      <c r="Y228" s="359">
        <f t="shared" si="336"/>
        <v>0</v>
      </c>
      <c r="Z228" s="359">
        <f t="shared" si="337"/>
        <v>0</v>
      </c>
      <c r="AA228" s="359">
        <f t="shared" si="338"/>
        <v>0</v>
      </c>
      <c r="AB228" s="359">
        <f t="shared" si="339"/>
        <v>0</v>
      </c>
      <c r="AC228" s="359">
        <f t="shared" si="340"/>
        <v>0</v>
      </c>
      <c r="AD228" s="359">
        <f t="shared" si="341"/>
        <v>0.129</v>
      </c>
      <c r="AE228" s="359">
        <f t="shared" si="342"/>
        <v>0</v>
      </c>
      <c r="AF228" s="359">
        <f t="shared" si="343"/>
        <v>2.0950000000000002</v>
      </c>
      <c r="AG228" s="359">
        <f t="shared" si="344"/>
        <v>0</v>
      </c>
      <c r="AH228" s="359">
        <f t="shared" si="345"/>
        <v>0</v>
      </c>
      <c r="AI228" s="359">
        <f t="shared" si="346"/>
        <v>0</v>
      </c>
      <c r="AJ228" s="359">
        <f t="shared" si="347"/>
        <v>0</v>
      </c>
      <c r="AK228" s="359">
        <f t="shared" si="348"/>
        <v>0</v>
      </c>
      <c r="AL228" s="359">
        <f t="shared" si="349"/>
        <v>0</v>
      </c>
      <c r="AM228" s="359">
        <f t="shared" si="350"/>
        <v>0</v>
      </c>
      <c r="AN228" s="359">
        <f t="shared" si="351"/>
        <v>0</v>
      </c>
      <c r="AO228" s="359">
        <f t="shared" si="352"/>
        <v>0</v>
      </c>
      <c r="AP228" s="359">
        <f t="shared" si="353"/>
        <v>0</v>
      </c>
      <c r="AQ228" s="359">
        <f t="shared" si="354"/>
        <v>0</v>
      </c>
      <c r="AR228" s="359">
        <f t="shared" si="355"/>
        <v>70.087999999999994</v>
      </c>
      <c r="AS228" s="359">
        <f t="shared" si="356"/>
        <v>1.4259999999999999</v>
      </c>
      <c r="AT228" s="359">
        <f t="shared" si="314"/>
        <v>0</v>
      </c>
      <c r="AU228" s="359">
        <f t="shared" si="315"/>
        <v>0</v>
      </c>
      <c r="AV228" s="359">
        <f t="shared" si="316"/>
        <v>0</v>
      </c>
      <c r="AX228" s="211">
        <v>220</v>
      </c>
      <c r="AY228" s="37">
        <v>0</v>
      </c>
      <c r="AZ228" s="37">
        <v>0</v>
      </c>
      <c r="BA228" s="37">
        <v>0</v>
      </c>
      <c r="BB228" s="37">
        <v>0</v>
      </c>
      <c r="BC228" s="37">
        <v>0</v>
      </c>
      <c r="BD228" s="37">
        <v>0</v>
      </c>
      <c r="BE228" s="37">
        <v>0</v>
      </c>
      <c r="BF228" s="37">
        <v>0</v>
      </c>
      <c r="BG228" s="37">
        <v>0</v>
      </c>
      <c r="BH228" s="37">
        <v>0</v>
      </c>
      <c r="BI228" s="37">
        <v>0</v>
      </c>
      <c r="BJ228" s="37">
        <v>0</v>
      </c>
      <c r="BK228" s="37">
        <v>0</v>
      </c>
      <c r="BL228" s="37">
        <v>0</v>
      </c>
      <c r="BM228" s="37">
        <v>0</v>
      </c>
      <c r="BN228" s="37">
        <v>0</v>
      </c>
      <c r="BO228" s="37">
        <v>0</v>
      </c>
      <c r="BP228" s="37">
        <v>0</v>
      </c>
      <c r="BQ228" s="37">
        <v>0</v>
      </c>
      <c r="BR228" s="37">
        <v>0</v>
      </c>
      <c r="BS228" s="37">
        <v>0</v>
      </c>
      <c r="BT228" s="37">
        <v>0</v>
      </c>
      <c r="BU228" s="37">
        <v>0</v>
      </c>
      <c r="BV228" s="37">
        <v>0</v>
      </c>
      <c r="BW228" s="37">
        <v>0</v>
      </c>
      <c r="BX228" s="37">
        <v>129</v>
      </c>
      <c r="BY228" s="37">
        <v>0</v>
      </c>
      <c r="BZ228" s="37">
        <v>2095</v>
      </c>
      <c r="CA228" s="37">
        <v>0</v>
      </c>
      <c r="CB228" s="37">
        <v>0</v>
      </c>
      <c r="CC228" s="37">
        <v>0</v>
      </c>
      <c r="CD228" s="37">
        <v>0</v>
      </c>
      <c r="CE228" s="37">
        <v>0</v>
      </c>
      <c r="CF228" s="37">
        <v>0</v>
      </c>
      <c r="CG228" s="37">
        <v>0</v>
      </c>
      <c r="CH228" s="37">
        <v>0</v>
      </c>
      <c r="CI228" s="37">
        <v>0</v>
      </c>
      <c r="CJ228" s="37">
        <v>0</v>
      </c>
      <c r="CK228" s="37">
        <v>0</v>
      </c>
      <c r="CL228" s="37">
        <v>70088</v>
      </c>
      <c r="CM228" s="37">
        <v>1426</v>
      </c>
      <c r="CN228" s="37">
        <v>0</v>
      </c>
      <c r="CO228" s="37">
        <v>0</v>
      </c>
      <c r="CP228" s="37">
        <v>0</v>
      </c>
    </row>
    <row r="229" spans="1:94" x14ac:dyDescent="0.25">
      <c r="A229" s="267" t="s">
        <v>640</v>
      </c>
      <c r="B229" s="267" t="s">
        <v>492</v>
      </c>
      <c r="C229" s="301" t="s">
        <v>553</v>
      </c>
      <c r="D229" s="211">
        <v>221</v>
      </c>
      <c r="E229" s="359">
        <f t="shared" si="312"/>
        <v>0</v>
      </c>
      <c r="F229" s="359">
        <f t="shared" si="317"/>
        <v>0</v>
      </c>
      <c r="G229" s="359">
        <f t="shared" si="318"/>
        <v>0</v>
      </c>
      <c r="H229" s="359">
        <f t="shared" si="319"/>
        <v>0</v>
      </c>
      <c r="I229" s="359">
        <f t="shared" si="320"/>
        <v>0</v>
      </c>
      <c r="J229" s="359">
        <f t="shared" si="321"/>
        <v>0</v>
      </c>
      <c r="K229" s="359">
        <f t="shared" si="322"/>
        <v>0</v>
      </c>
      <c r="L229" s="359">
        <f t="shared" si="323"/>
        <v>0</v>
      </c>
      <c r="M229" s="359">
        <f t="shared" si="324"/>
        <v>0</v>
      </c>
      <c r="N229" s="359">
        <f t="shared" si="325"/>
        <v>0</v>
      </c>
      <c r="O229" s="359">
        <f t="shared" si="326"/>
        <v>0</v>
      </c>
      <c r="P229" s="359">
        <f t="shared" si="327"/>
        <v>0</v>
      </c>
      <c r="Q229" s="359">
        <f t="shared" si="328"/>
        <v>0</v>
      </c>
      <c r="R229" s="359">
        <f t="shared" si="329"/>
        <v>0</v>
      </c>
      <c r="S229" s="359">
        <f t="shared" si="330"/>
        <v>0</v>
      </c>
      <c r="T229" s="359">
        <f t="shared" si="331"/>
        <v>0</v>
      </c>
      <c r="U229" s="359">
        <f t="shared" si="332"/>
        <v>0</v>
      </c>
      <c r="V229" s="359">
        <f t="shared" si="333"/>
        <v>0</v>
      </c>
      <c r="W229" s="359">
        <f t="shared" si="334"/>
        <v>0</v>
      </c>
      <c r="X229" s="359">
        <f t="shared" si="335"/>
        <v>0</v>
      </c>
      <c r="Y229" s="359">
        <f t="shared" si="336"/>
        <v>0</v>
      </c>
      <c r="Z229" s="359">
        <f t="shared" si="337"/>
        <v>0</v>
      </c>
      <c r="AA229" s="359">
        <f t="shared" si="338"/>
        <v>0</v>
      </c>
      <c r="AB229" s="359">
        <f t="shared" si="339"/>
        <v>0</v>
      </c>
      <c r="AC229" s="359">
        <f t="shared" si="340"/>
        <v>0</v>
      </c>
      <c r="AD229" s="359">
        <f t="shared" si="341"/>
        <v>0</v>
      </c>
      <c r="AE229" s="359">
        <f t="shared" si="342"/>
        <v>0</v>
      </c>
      <c r="AF229" s="359">
        <f t="shared" si="343"/>
        <v>0</v>
      </c>
      <c r="AG229" s="359">
        <f t="shared" si="344"/>
        <v>0</v>
      </c>
      <c r="AH229" s="359">
        <f t="shared" si="345"/>
        <v>0</v>
      </c>
      <c r="AI229" s="359">
        <f t="shared" si="346"/>
        <v>0</v>
      </c>
      <c r="AJ229" s="359">
        <f t="shared" si="347"/>
        <v>0</v>
      </c>
      <c r="AK229" s="359">
        <f t="shared" si="348"/>
        <v>1852.62</v>
      </c>
      <c r="AL229" s="359">
        <f t="shared" si="349"/>
        <v>0</v>
      </c>
      <c r="AM229" s="359">
        <f t="shared" si="350"/>
        <v>1907.62</v>
      </c>
      <c r="AN229" s="359">
        <f t="shared" si="351"/>
        <v>0</v>
      </c>
      <c r="AO229" s="359">
        <f t="shared" si="352"/>
        <v>0</v>
      </c>
      <c r="AP229" s="359">
        <f t="shared" si="353"/>
        <v>0</v>
      </c>
      <c r="AQ229" s="359">
        <f t="shared" si="354"/>
        <v>0</v>
      </c>
      <c r="AR229" s="359">
        <f t="shared" si="355"/>
        <v>1.399</v>
      </c>
      <c r="AS229" s="359">
        <f t="shared" si="356"/>
        <v>2.8000000000000001E-2</v>
      </c>
      <c r="AT229" s="359">
        <f t="shared" si="314"/>
        <v>0</v>
      </c>
      <c r="AU229" s="359">
        <f t="shared" si="315"/>
        <v>0</v>
      </c>
      <c r="AV229" s="359">
        <f t="shared" si="316"/>
        <v>0</v>
      </c>
      <c r="AX229" s="211">
        <v>221</v>
      </c>
      <c r="AY229" s="37">
        <v>0</v>
      </c>
      <c r="AZ229" s="37">
        <v>0</v>
      </c>
      <c r="BA229" s="37">
        <v>0</v>
      </c>
      <c r="BB229" s="37">
        <v>0</v>
      </c>
      <c r="BC229" s="37">
        <v>0</v>
      </c>
      <c r="BD229" s="37">
        <v>0</v>
      </c>
      <c r="BE229" s="37">
        <v>0</v>
      </c>
      <c r="BF229" s="37">
        <v>0</v>
      </c>
      <c r="BG229" s="37">
        <v>0</v>
      </c>
      <c r="BH229" s="37">
        <v>0</v>
      </c>
      <c r="BI229" s="37">
        <v>0</v>
      </c>
      <c r="BJ229" s="37">
        <v>0</v>
      </c>
      <c r="BK229" s="37">
        <v>0</v>
      </c>
      <c r="BL229" s="37">
        <v>0</v>
      </c>
      <c r="BM229" s="37">
        <v>0</v>
      </c>
      <c r="BN229" s="37">
        <v>0</v>
      </c>
      <c r="BO229" s="37">
        <v>0</v>
      </c>
      <c r="BP229" s="37">
        <v>0</v>
      </c>
      <c r="BQ229" s="37">
        <v>0</v>
      </c>
      <c r="BR229" s="37">
        <v>0</v>
      </c>
      <c r="BS229" s="37">
        <v>0</v>
      </c>
      <c r="BT229" s="37">
        <v>0</v>
      </c>
      <c r="BU229" s="37">
        <v>0</v>
      </c>
      <c r="BV229" s="37">
        <v>0</v>
      </c>
      <c r="BW229" s="37">
        <v>0</v>
      </c>
      <c r="BX229" s="37">
        <v>0</v>
      </c>
      <c r="BY229" s="37">
        <v>0</v>
      </c>
      <c r="BZ229" s="37">
        <v>0</v>
      </c>
      <c r="CA229" s="37">
        <v>0</v>
      </c>
      <c r="CB229" s="37">
        <v>0</v>
      </c>
      <c r="CC229" s="37">
        <v>0</v>
      </c>
      <c r="CD229" s="37">
        <v>0</v>
      </c>
      <c r="CE229" s="37">
        <v>1852620</v>
      </c>
      <c r="CF229" s="37">
        <v>0</v>
      </c>
      <c r="CG229" s="37">
        <v>1907620</v>
      </c>
      <c r="CH229" s="37">
        <v>0</v>
      </c>
      <c r="CI229" s="37">
        <v>0</v>
      </c>
      <c r="CJ229" s="37">
        <v>0</v>
      </c>
      <c r="CK229" s="37">
        <v>0</v>
      </c>
      <c r="CL229" s="37">
        <v>1399</v>
      </c>
      <c r="CM229" s="37">
        <v>28</v>
      </c>
      <c r="CN229" s="37">
        <v>0</v>
      </c>
      <c r="CO229" s="37">
        <v>0</v>
      </c>
      <c r="CP229" s="37">
        <v>0</v>
      </c>
    </row>
    <row r="230" spans="1:94" x14ac:dyDescent="0.25">
      <c r="A230" s="267" t="s">
        <v>640</v>
      </c>
      <c r="B230" s="267" t="s">
        <v>498</v>
      </c>
      <c r="C230" s="301" t="s">
        <v>553</v>
      </c>
      <c r="D230" s="211">
        <v>222</v>
      </c>
      <c r="E230" s="359">
        <f t="shared" si="312"/>
        <v>0</v>
      </c>
      <c r="F230" s="359">
        <f t="shared" si="317"/>
        <v>0</v>
      </c>
      <c r="G230" s="359">
        <f t="shared" si="318"/>
        <v>0</v>
      </c>
      <c r="H230" s="359">
        <f t="shared" si="319"/>
        <v>0</v>
      </c>
      <c r="I230" s="359">
        <f t="shared" si="320"/>
        <v>0</v>
      </c>
      <c r="J230" s="359">
        <f t="shared" si="321"/>
        <v>0</v>
      </c>
      <c r="K230" s="359">
        <f t="shared" si="322"/>
        <v>0</v>
      </c>
      <c r="L230" s="359">
        <f t="shared" si="323"/>
        <v>0</v>
      </c>
      <c r="M230" s="359">
        <f t="shared" si="324"/>
        <v>0</v>
      </c>
      <c r="N230" s="359">
        <f t="shared" si="325"/>
        <v>0</v>
      </c>
      <c r="O230" s="359">
        <f t="shared" si="326"/>
        <v>0</v>
      </c>
      <c r="P230" s="359">
        <f t="shared" si="327"/>
        <v>0</v>
      </c>
      <c r="Q230" s="359">
        <f t="shared" si="328"/>
        <v>0</v>
      </c>
      <c r="R230" s="359">
        <f t="shared" si="329"/>
        <v>0</v>
      </c>
      <c r="S230" s="359">
        <f t="shared" si="330"/>
        <v>0</v>
      </c>
      <c r="T230" s="359">
        <f t="shared" si="331"/>
        <v>0</v>
      </c>
      <c r="U230" s="359">
        <f t="shared" si="332"/>
        <v>0</v>
      </c>
      <c r="V230" s="359">
        <f t="shared" si="333"/>
        <v>0</v>
      </c>
      <c r="W230" s="359">
        <f t="shared" si="334"/>
        <v>0</v>
      </c>
      <c r="X230" s="359">
        <f t="shared" si="335"/>
        <v>0</v>
      </c>
      <c r="Y230" s="359">
        <f t="shared" si="336"/>
        <v>0</v>
      </c>
      <c r="Z230" s="359">
        <f t="shared" si="337"/>
        <v>0</v>
      </c>
      <c r="AA230" s="359">
        <f t="shared" si="338"/>
        <v>0</v>
      </c>
      <c r="AB230" s="359">
        <f t="shared" si="339"/>
        <v>0</v>
      </c>
      <c r="AC230" s="359">
        <f t="shared" si="340"/>
        <v>0</v>
      </c>
      <c r="AD230" s="359">
        <f t="shared" si="341"/>
        <v>0</v>
      </c>
      <c r="AE230" s="359">
        <f t="shared" si="342"/>
        <v>0</v>
      </c>
      <c r="AF230" s="359">
        <f t="shared" si="343"/>
        <v>0.874</v>
      </c>
      <c r="AG230" s="359">
        <f t="shared" si="344"/>
        <v>0</v>
      </c>
      <c r="AH230" s="359">
        <f t="shared" si="345"/>
        <v>0</v>
      </c>
      <c r="AI230" s="359">
        <f t="shared" si="346"/>
        <v>0</v>
      </c>
      <c r="AJ230" s="359">
        <f t="shared" si="347"/>
        <v>0</v>
      </c>
      <c r="AK230" s="359">
        <f t="shared" si="348"/>
        <v>0</v>
      </c>
      <c r="AL230" s="359">
        <f t="shared" si="349"/>
        <v>0</v>
      </c>
      <c r="AM230" s="359">
        <f t="shared" si="350"/>
        <v>0</v>
      </c>
      <c r="AN230" s="359">
        <f t="shared" si="351"/>
        <v>0</v>
      </c>
      <c r="AO230" s="359">
        <f t="shared" si="352"/>
        <v>0.77</v>
      </c>
      <c r="AP230" s="359">
        <f t="shared" si="353"/>
        <v>0</v>
      </c>
      <c r="AQ230" s="359">
        <f t="shared" si="354"/>
        <v>0</v>
      </c>
      <c r="AR230" s="359">
        <f t="shared" si="355"/>
        <v>522.28599999999994</v>
      </c>
      <c r="AS230" s="359">
        <f t="shared" si="356"/>
        <v>0</v>
      </c>
      <c r="AT230" s="359">
        <f t="shared" si="314"/>
        <v>0</v>
      </c>
      <c r="AU230" s="359">
        <f t="shared" si="315"/>
        <v>0</v>
      </c>
      <c r="AV230" s="359">
        <f t="shared" si="316"/>
        <v>0</v>
      </c>
      <c r="AX230" s="211">
        <v>222</v>
      </c>
      <c r="AY230" s="37">
        <v>0</v>
      </c>
      <c r="AZ230" s="37">
        <v>0</v>
      </c>
      <c r="BA230" s="37">
        <v>0</v>
      </c>
      <c r="BB230" s="37">
        <v>0</v>
      </c>
      <c r="BC230" s="37">
        <v>0</v>
      </c>
      <c r="BD230" s="37">
        <v>0</v>
      </c>
      <c r="BE230" s="37">
        <v>0</v>
      </c>
      <c r="BF230" s="37">
        <v>0</v>
      </c>
      <c r="BG230" s="37">
        <v>0</v>
      </c>
      <c r="BH230" s="37">
        <v>0</v>
      </c>
      <c r="BI230" s="37">
        <v>0</v>
      </c>
      <c r="BJ230" s="37">
        <v>0</v>
      </c>
      <c r="BK230" s="37">
        <v>0</v>
      </c>
      <c r="BL230" s="37">
        <v>0</v>
      </c>
      <c r="BM230" s="37">
        <v>0</v>
      </c>
      <c r="BN230" s="37">
        <v>0</v>
      </c>
      <c r="BO230" s="37">
        <v>0</v>
      </c>
      <c r="BP230" s="37">
        <v>0</v>
      </c>
      <c r="BQ230" s="37">
        <v>0</v>
      </c>
      <c r="BR230" s="37">
        <v>0</v>
      </c>
      <c r="BS230" s="37">
        <v>0</v>
      </c>
      <c r="BT230" s="37">
        <v>0</v>
      </c>
      <c r="BU230" s="37">
        <v>0</v>
      </c>
      <c r="BV230" s="37">
        <v>0</v>
      </c>
      <c r="BW230" s="37">
        <v>0</v>
      </c>
      <c r="BX230" s="37">
        <v>0</v>
      </c>
      <c r="BY230" s="37">
        <v>0</v>
      </c>
      <c r="BZ230" s="37">
        <v>874</v>
      </c>
      <c r="CA230" s="37">
        <v>0</v>
      </c>
      <c r="CB230" s="37">
        <v>0</v>
      </c>
      <c r="CC230" s="37">
        <v>0</v>
      </c>
      <c r="CD230" s="37">
        <v>0</v>
      </c>
      <c r="CE230" s="37">
        <v>0</v>
      </c>
      <c r="CF230" s="37">
        <v>0</v>
      </c>
      <c r="CG230" s="37">
        <v>0</v>
      </c>
      <c r="CH230" s="37">
        <v>0</v>
      </c>
      <c r="CI230" s="37">
        <v>770</v>
      </c>
      <c r="CJ230" s="37">
        <v>0</v>
      </c>
      <c r="CK230" s="37">
        <v>0</v>
      </c>
      <c r="CL230" s="37">
        <v>522286</v>
      </c>
      <c r="CM230" s="37">
        <v>0</v>
      </c>
      <c r="CN230" s="37">
        <v>0</v>
      </c>
      <c r="CO230" s="37">
        <v>0</v>
      </c>
      <c r="CP230" s="37">
        <v>0</v>
      </c>
    </row>
    <row r="231" spans="1:94" x14ac:dyDescent="0.25">
      <c r="A231" s="267" t="s">
        <v>640</v>
      </c>
      <c r="B231" s="267" t="s">
        <v>503</v>
      </c>
      <c r="C231" s="301" t="s">
        <v>553</v>
      </c>
      <c r="D231" s="211">
        <v>223</v>
      </c>
      <c r="E231" s="359">
        <f t="shared" si="312"/>
        <v>0</v>
      </c>
      <c r="F231" s="359">
        <f t="shared" si="317"/>
        <v>0</v>
      </c>
      <c r="G231" s="359">
        <f t="shared" si="318"/>
        <v>0</v>
      </c>
      <c r="H231" s="359">
        <f t="shared" si="319"/>
        <v>0</v>
      </c>
      <c r="I231" s="359">
        <f t="shared" si="320"/>
        <v>0</v>
      </c>
      <c r="J231" s="359">
        <f t="shared" si="321"/>
        <v>0</v>
      </c>
      <c r="K231" s="359">
        <f t="shared" si="322"/>
        <v>0</v>
      </c>
      <c r="L231" s="359">
        <f t="shared" si="323"/>
        <v>0</v>
      </c>
      <c r="M231" s="359">
        <f t="shared" si="324"/>
        <v>0</v>
      </c>
      <c r="N231" s="359">
        <f t="shared" si="325"/>
        <v>0</v>
      </c>
      <c r="O231" s="359">
        <f t="shared" si="326"/>
        <v>0</v>
      </c>
      <c r="P231" s="359">
        <f t="shared" si="327"/>
        <v>0</v>
      </c>
      <c r="Q231" s="359">
        <f t="shared" si="328"/>
        <v>0</v>
      </c>
      <c r="R231" s="359">
        <f t="shared" si="329"/>
        <v>0</v>
      </c>
      <c r="S231" s="359">
        <f t="shared" si="330"/>
        <v>0</v>
      </c>
      <c r="T231" s="359">
        <f t="shared" si="331"/>
        <v>0</v>
      </c>
      <c r="U231" s="359">
        <f t="shared" si="332"/>
        <v>0</v>
      </c>
      <c r="V231" s="359">
        <f t="shared" si="333"/>
        <v>0</v>
      </c>
      <c r="W231" s="359">
        <f t="shared" si="334"/>
        <v>0</v>
      </c>
      <c r="X231" s="359">
        <f t="shared" si="335"/>
        <v>0</v>
      </c>
      <c r="Y231" s="359">
        <f t="shared" si="336"/>
        <v>0</v>
      </c>
      <c r="Z231" s="359">
        <f t="shared" si="337"/>
        <v>0</v>
      </c>
      <c r="AA231" s="359">
        <f t="shared" si="338"/>
        <v>0</v>
      </c>
      <c r="AB231" s="359">
        <f t="shared" si="339"/>
        <v>0</v>
      </c>
      <c r="AC231" s="359">
        <f t="shared" si="340"/>
        <v>0</v>
      </c>
      <c r="AD231" s="359">
        <f t="shared" si="341"/>
        <v>0</v>
      </c>
      <c r="AE231" s="359">
        <f t="shared" si="342"/>
        <v>0</v>
      </c>
      <c r="AF231" s="359">
        <f t="shared" si="343"/>
        <v>0.5</v>
      </c>
      <c r="AG231" s="359">
        <f t="shared" si="344"/>
        <v>0</v>
      </c>
      <c r="AH231" s="359">
        <f t="shared" si="345"/>
        <v>0</v>
      </c>
      <c r="AI231" s="359">
        <f t="shared" si="346"/>
        <v>0</v>
      </c>
      <c r="AJ231" s="359">
        <f t="shared" si="347"/>
        <v>0</v>
      </c>
      <c r="AK231" s="359">
        <f t="shared" si="348"/>
        <v>800.17</v>
      </c>
      <c r="AL231" s="359">
        <f t="shared" si="349"/>
        <v>0</v>
      </c>
      <c r="AM231" s="359">
        <f t="shared" si="350"/>
        <v>1004.59</v>
      </c>
      <c r="AN231" s="359">
        <f t="shared" si="351"/>
        <v>0</v>
      </c>
      <c r="AO231" s="359">
        <f t="shared" si="352"/>
        <v>0</v>
      </c>
      <c r="AP231" s="359">
        <f t="shared" si="353"/>
        <v>0</v>
      </c>
      <c r="AQ231" s="359">
        <f t="shared" si="354"/>
        <v>0</v>
      </c>
      <c r="AR231" s="359">
        <f t="shared" si="355"/>
        <v>1.3819999999999999</v>
      </c>
      <c r="AS231" s="359">
        <f t="shared" si="356"/>
        <v>6.7000000000000004E-2</v>
      </c>
      <c r="AT231" s="359">
        <f t="shared" si="314"/>
        <v>0</v>
      </c>
      <c r="AU231" s="359">
        <f t="shared" si="315"/>
        <v>0</v>
      </c>
      <c r="AV231" s="359">
        <f t="shared" si="316"/>
        <v>0</v>
      </c>
      <c r="AX231" s="211">
        <v>223</v>
      </c>
      <c r="AY231" s="37">
        <v>0</v>
      </c>
      <c r="AZ231" s="37">
        <v>0</v>
      </c>
      <c r="BA231" s="37">
        <v>0</v>
      </c>
      <c r="BB231" s="37">
        <v>0</v>
      </c>
      <c r="BC231" s="37">
        <v>0</v>
      </c>
      <c r="BD231" s="37">
        <v>0</v>
      </c>
      <c r="BE231" s="37">
        <v>0</v>
      </c>
      <c r="BF231" s="37">
        <v>0</v>
      </c>
      <c r="BG231" s="37">
        <v>0</v>
      </c>
      <c r="BH231" s="37">
        <v>0</v>
      </c>
      <c r="BI231" s="37">
        <v>0</v>
      </c>
      <c r="BJ231" s="37">
        <v>0</v>
      </c>
      <c r="BK231" s="37">
        <v>0</v>
      </c>
      <c r="BL231" s="37">
        <v>0</v>
      </c>
      <c r="BM231" s="37">
        <v>0</v>
      </c>
      <c r="BN231" s="37">
        <v>0</v>
      </c>
      <c r="BO231" s="37">
        <v>0</v>
      </c>
      <c r="BP231" s="37">
        <v>0</v>
      </c>
      <c r="BQ231" s="37">
        <v>0</v>
      </c>
      <c r="BR231" s="37">
        <v>0</v>
      </c>
      <c r="BS231" s="37">
        <v>0</v>
      </c>
      <c r="BT231" s="37">
        <v>0</v>
      </c>
      <c r="BU231" s="37">
        <v>0</v>
      </c>
      <c r="BV231" s="37">
        <v>0</v>
      </c>
      <c r="BW231" s="37">
        <v>0</v>
      </c>
      <c r="BX231" s="37">
        <v>0</v>
      </c>
      <c r="BY231" s="37">
        <v>0</v>
      </c>
      <c r="BZ231" s="37">
        <v>500</v>
      </c>
      <c r="CA231" s="37">
        <v>0</v>
      </c>
      <c r="CB231" s="37">
        <v>0</v>
      </c>
      <c r="CC231" s="37">
        <v>0</v>
      </c>
      <c r="CD231" s="37">
        <v>0</v>
      </c>
      <c r="CE231" s="37">
        <v>800170</v>
      </c>
      <c r="CF231" s="37">
        <v>0</v>
      </c>
      <c r="CG231" s="37">
        <v>1004590</v>
      </c>
      <c r="CH231" s="37">
        <v>0</v>
      </c>
      <c r="CI231" s="37">
        <v>0</v>
      </c>
      <c r="CJ231" s="37">
        <v>0</v>
      </c>
      <c r="CK231" s="37">
        <v>0</v>
      </c>
      <c r="CL231" s="37">
        <v>1382</v>
      </c>
      <c r="CM231" s="37">
        <v>67</v>
      </c>
      <c r="CN231" s="37">
        <v>0</v>
      </c>
      <c r="CO231" s="37">
        <v>0</v>
      </c>
      <c r="CP231" s="37">
        <v>0</v>
      </c>
    </row>
    <row r="232" spans="1:94" x14ac:dyDescent="0.25">
      <c r="A232" s="267" t="s">
        <v>640</v>
      </c>
      <c r="B232" s="267" t="s">
        <v>516</v>
      </c>
      <c r="C232" s="301" t="s">
        <v>553</v>
      </c>
      <c r="D232" s="211">
        <v>224</v>
      </c>
      <c r="E232" s="359">
        <f t="shared" si="312"/>
        <v>0</v>
      </c>
      <c r="F232" s="359">
        <f t="shared" si="317"/>
        <v>0</v>
      </c>
      <c r="G232" s="359">
        <f t="shared" si="318"/>
        <v>0</v>
      </c>
      <c r="H232" s="359">
        <f t="shared" si="319"/>
        <v>0</v>
      </c>
      <c r="I232" s="359">
        <f t="shared" si="320"/>
        <v>0</v>
      </c>
      <c r="J232" s="359">
        <f t="shared" si="321"/>
        <v>0</v>
      </c>
      <c r="K232" s="359">
        <f t="shared" si="322"/>
        <v>0</v>
      </c>
      <c r="L232" s="359">
        <f t="shared" si="323"/>
        <v>0</v>
      </c>
      <c r="M232" s="359">
        <f t="shared" si="324"/>
        <v>0</v>
      </c>
      <c r="N232" s="359">
        <f t="shared" si="325"/>
        <v>0</v>
      </c>
      <c r="O232" s="359">
        <f t="shared" si="326"/>
        <v>0</v>
      </c>
      <c r="P232" s="359">
        <f t="shared" si="327"/>
        <v>0</v>
      </c>
      <c r="Q232" s="359">
        <f t="shared" si="328"/>
        <v>0</v>
      </c>
      <c r="R232" s="359">
        <f t="shared" si="329"/>
        <v>0</v>
      </c>
      <c r="S232" s="359">
        <f t="shared" si="330"/>
        <v>0</v>
      </c>
      <c r="T232" s="359">
        <f t="shared" si="331"/>
        <v>0</v>
      </c>
      <c r="U232" s="359">
        <f t="shared" si="332"/>
        <v>0</v>
      </c>
      <c r="V232" s="359">
        <f t="shared" si="333"/>
        <v>0</v>
      </c>
      <c r="W232" s="359">
        <f t="shared" si="334"/>
        <v>0</v>
      </c>
      <c r="X232" s="359">
        <f t="shared" si="335"/>
        <v>0</v>
      </c>
      <c r="Y232" s="359">
        <f t="shared" si="336"/>
        <v>0</v>
      </c>
      <c r="Z232" s="359">
        <f t="shared" si="337"/>
        <v>0</v>
      </c>
      <c r="AA232" s="359">
        <f t="shared" si="338"/>
        <v>0</v>
      </c>
      <c r="AB232" s="359">
        <f t="shared" si="339"/>
        <v>0</v>
      </c>
      <c r="AC232" s="359">
        <f t="shared" si="340"/>
        <v>0</v>
      </c>
      <c r="AD232" s="359">
        <f t="shared" si="341"/>
        <v>0</v>
      </c>
      <c r="AE232" s="359">
        <f t="shared" si="342"/>
        <v>0</v>
      </c>
      <c r="AF232" s="359">
        <f t="shared" si="343"/>
        <v>0</v>
      </c>
      <c r="AG232" s="359">
        <f t="shared" si="344"/>
        <v>0</v>
      </c>
      <c r="AH232" s="359">
        <f t="shared" si="345"/>
        <v>0</v>
      </c>
      <c r="AI232" s="359">
        <f t="shared" si="346"/>
        <v>0</v>
      </c>
      <c r="AJ232" s="359">
        <f t="shared" si="347"/>
        <v>0</v>
      </c>
      <c r="AK232" s="359">
        <f t="shared" si="348"/>
        <v>254</v>
      </c>
      <c r="AL232" s="359">
        <f t="shared" si="349"/>
        <v>0</v>
      </c>
      <c r="AM232" s="359">
        <f t="shared" si="350"/>
        <v>288</v>
      </c>
      <c r="AN232" s="359">
        <f t="shared" si="351"/>
        <v>0</v>
      </c>
      <c r="AO232" s="359">
        <f t="shared" si="352"/>
        <v>0</v>
      </c>
      <c r="AP232" s="359">
        <f t="shared" si="353"/>
        <v>0</v>
      </c>
      <c r="AQ232" s="359">
        <f t="shared" si="354"/>
        <v>0</v>
      </c>
      <c r="AR232" s="359">
        <f t="shared" si="355"/>
        <v>0</v>
      </c>
      <c r="AS232" s="359">
        <f t="shared" si="356"/>
        <v>0</v>
      </c>
      <c r="AT232" s="359">
        <f t="shared" si="314"/>
        <v>0</v>
      </c>
      <c r="AU232" s="359">
        <f t="shared" si="315"/>
        <v>0</v>
      </c>
      <c r="AV232" s="359">
        <f t="shared" si="316"/>
        <v>0</v>
      </c>
      <c r="AX232" s="211">
        <v>224</v>
      </c>
      <c r="AY232" s="37">
        <v>0</v>
      </c>
      <c r="AZ232" s="37">
        <v>0</v>
      </c>
      <c r="BA232" s="37">
        <v>0</v>
      </c>
      <c r="BB232" s="37">
        <v>0</v>
      </c>
      <c r="BC232" s="37">
        <v>0</v>
      </c>
      <c r="BD232" s="37">
        <v>0</v>
      </c>
      <c r="BE232" s="37">
        <v>0</v>
      </c>
      <c r="BF232" s="37">
        <v>0</v>
      </c>
      <c r="BG232" s="37">
        <v>0</v>
      </c>
      <c r="BH232" s="37">
        <v>0</v>
      </c>
      <c r="BI232" s="37">
        <v>0</v>
      </c>
      <c r="BJ232" s="37">
        <v>0</v>
      </c>
      <c r="BK232" s="37">
        <v>0</v>
      </c>
      <c r="BL232" s="37">
        <v>0</v>
      </c>
      <c r="BM232" s="37">
        <v>0</v>
      </c>
      <c r="BN232" s="37">
        <v>0</v>
      </c>
      <c r="BO232" s="37">
        <v>0</v>
      </c>
      <c r="BP232" s="37">
        <v>0</v>
      </c>
      <c r="BQ232" s="37">
        <v>0</v>
      </c>
      <c r="BR232" s="37">
        <v>0</v>
      </c>
      <c r="BS232" s="37">
        <v>0</v>
      </c>
      <c r="BT232" s="37">
        <v>0</v>
      </c>
      <c r="BU232" s="37">
        <v>0</v>
      </c>
      <c r="BV232" s="37">
        <v>0</v>
      </c>
      <c r="BW232" s="37">
        <v>0</v>
      </c>
      <c r="BX232" s="37">
        <v>0</v>
      </c>
      <c r="BY232" s="37">
        <v>0</v>
      </c>
      <c r="BZ232" s="37">
        <v>0</v>
      </c>
      <c r="CA232" s="37">
        <v>0</v>
      </c>
      <c r="CB232" s="37">
        <v>0</v>
      </c>
      <c r="CC232" s="37">
        <v>0</v>
      </c>
      <c r="CD232" s="37">
        <v>0</v>
      </c>
      <c r="CE232" s="37">
        <v>254000</v>
      </c>
      <c r="CF232" s="37">
        <v>0</v>
      </c>
      <c r="CG232" s="37">
        <v>288000</v>
      </c>
      <c r="CH232" s="37">
        <v>0</v>
      </c>
      <c r="CI232" s="37">
        <v>0</v>
      </c>
      <c r="CJ232" s="37">
        <v>0</v>
      </c>
      <c r="CK232" s="37">
        <v>0</v>
      </c>
      <c r="CL232" s="37">
        <v>0</v>
      </c>
      <c r="CM232" s="37">
        <v>0</v>
      </c>
      <c r="CN232" s="37">
        <v>0</v>
      </c>
      <c r="CO232" s="37">
        <v>0</v>
      </c>
      <c r="CP232" s="37">
        <v>0</v>
      </c>
    </row>
    <row r="233" spans="1:94" x14ac:dyDescent="0.25">
      <c r="A233" s="267" t="s">
        <v>640</v>
      </c>
      <c r="B233" s="267" t="s">
        <v>493</v>
      </c>
      <c r="C233" s="301" t="s">
        <v>165</v>
      </c>
      <c r="D233" s="211">
        <v>225</v>
      </c>
      <c r="E233" s="359">
        <f t="shared" si="312"/>
        <v>0</v>
      </c>
      <c r="F233" s="359">
        <f t="shared" si="317"/>
        <v>0</v>
      </c>
      <c r="G233" s="359">
        <f t="shared" si="318"/>
        <v>0</v>
      </c>
      <c r="H233" s="359">
        <f t="shared" si="319"/>
        <v>0</v>
      </c>
      <c r="I233" s="359">
        <f t="shared" si="320"/>
        <v>0</v>
      </c>
      <c r="J233" s="359">
        <f t="shared" si="321"/>
        <v>0</v>
      </c>
      <c r="K233" s="359">
        <f t="shared" si="322"/>
        <v>0</v>
      </c>
      <c r="L233" s="359">
        <f t="shared" si="323"/>
        <v>0</v>
      </c>
      <c r="M233" s="359">
        <f t="shared" si="324"/>
        <v>0</v>
      </c>
      <c r="N233" s="359">
        <f t="shared" si="325"/>
        <v>0</v>
      </c>
      <c r="O233" s="359">
        <f t="shared" si="326"/>
        <v>0</v>
      </c>
      <c r="P233" s="359">
        <f t="shared" si="327"/>
        <v>0</v>
      </c>
      <c r="Q233" s="359">
        <f t="shared" si="328"/>
        <v>6.86</v>
      </c>
      <c r="R233" s="359">
        <f t="shared" si="329"/>
        <v>0</v>
      </c>
      <c r="S233" s="359">
        <f t="shared" si="330"/>
        <v>0</v>
      </c>
      <c r="T233" s="359">
        <f t="shared" si="331"/>
        <v>0</v>
      </c>
      <c r="U233" s="359">
        <f t="shared" si="332"/>
        <v>0</v>
      </c>
      <c r="V233" s="359">
        <f t="shared" si="333"/>
        <v>0</v>
      </c>
      <c r="W233" s="359">
        <f t="shared" si="334"/>
        <v>0</v>
      </c>
      <c r="X233" s="359">
        <f t="shared" si="335"/>
        <v>0</v>
      </c>
      <c r="Y233" s="359">
        <f t="shared" si="336"/>
        <v>0</v>
      </c>
      <c r="Z233" s="359">
        <f t="shared" si="337"/>
        <v>0</v>
      </c>
      <c r="AA233" s="359">
        <f t="shared" si="338"/>
        <v>0</v>
      </c>
      <c r="AB233" s="359">
        <f t="shared" si="339"/>
        <v>0</v>
      </c>
      <c r="AC233" s="359">
        <f t="shared" si="340"/>
        <v>0</v>
      </c>
      <c r="AD233" s="359">
        <f t="shared" si="341"/>
        <v>0</v>
      </c>
      <c r="AE233" s="359">
        <f t="shared" si="342"/>
        <v>0</v>
      </c>
      <c r="AF233" s="359">
        <f t="shared" si="343"/>
        <v>2E-3</v>
      </c>
      <c r="AG233" s="359">
        <f t="shared" si="344"/>
        <v>0</v>
      </c>
      <c r="AH233" s="359">
        <f t="shared" si="345"/>
        <v>0</v>
      </c>
      <c r="AI233" s="359">
        <f t="shared" si="346"/>
        <v>0</v>
      </c>
      <c r="AJ233" s="359">
        <f t="shared" si="347"/>
        <v>0</v>
      </c>
      <c r="AK233" s="359">
        <f t="shared" si="348"/>
        <v>0</v>
      </c>
      <c r="AL233" s="359">
        <f t="shared" si="349"/>
        <v>0</v>
      </c>
      <c r="AM233" s="359">
        <f t="shared" si="350"/>
        <v>0</v>
      </c>
      <c r="AN233" s="359">
        <f t="shared" si="351"/>
        <v>0</v>
      </c>
      <c r="AO233" s="359">
        <f t="shared" si="352"/>
        <v>0</v>
      </c>
      <c r="AP233" s="359">
        <f t="shared" si="353"/>
        <v>8.9999999999999993E-3</v>
      </c>
      <c r="AQ233" s="359">
        <f t="shared" si="354"/>
        <v>0</v>
      </c>
      <c r="AR233" s="359">
        <f t="shared" si="355"/>
        <v>0</v>
      </c>
      <c r="AS233" s="359">
        <f t="shared" si="356"/>
        <v>1E-3</v>
      </c>
      <c r="AT233" s="359">
        <f t="shared" si="314"/>
        <v>0</v>
      </c>
      <c r="AU233" s="359">
        <f t="shared" si="315"/>
        <v>4.0000000000000001E-3</v>
      </c>
      <c r="AV233" s="359">
        <f t="shared" si="316"/>
        <v>0</v>
      </c>
      <c r="AX233" s="211">
        <v>225</v>
      </c>
      <c r="AY233" s="37">
        <v>0</v>
      </c>
      <c r="AZ233" s="37">
        <v>0</v>
      </c>
      <c r="BA233" s="37">
        <v>0</v>
      </c>
      <c r="BB233" s="37">
        <v>0</v>
      </c>
      <c r="BC233" s="37">
        <v>0</v>
      </c>
      <c r="BD233" s="37">
        <v>0</v>
      </c>
      <c r="BE233" s="37">
        <v>0</v>
      </c>
      <c r="BF233" s="37">
        <v>0</v>
      </c>
      <c r="BG233" s="37">
        <v>0</v>
      </c>
      <c r="BH233" s="37">
        <v>0</v>
      </c>
      <c r="BI233" s="37">
        <v>0</v>
      </c>
      <c r="BJ233" s="37">
        <v>0</v>
      </c>
      <c r="BK233" s="37">
        <v>6860</v>
      </c>
      <c r="BL233" s="37">
        <v>0</v>
      </c>
      <c r="BM233" s="37">
        <v>0</v>
      </c>
      <c r="BN233" s="37">
        <v>0</v>
      </c>
      <c r="BO233" s="37">
        <v>0</v>
      </c>
      <c r="BP233" s="37">
        <v>0</v>
      </c>
      <c r="BQ233" s="37">
        <v>0</v>
      </c>
      <c r="BR233" s="37">
        <v>0</v>
      </c>
      <c r="BS233" s="37">
        <v>0</v>
      </c>
      <c r="BT233" s="37">
        <v>0</v>
      </c>
      <c r="BU233" s="37">
        <v>0</v>
      </c>
      <c r="BV233" s="37">
        <v>0</v>
      </c>
      <c r="BW233" s="37">
        <v>0</v>
      </c>
      <c r="BX233" s="37">
        <v>0</v>
      </c>
      <c r="BY233" s="37">
        <v>0</v>
      </c>
      <c r="BZ233" s="37">
        <v>2</v>
      </c>
      <c r="CA233" s="37">
        <v>0</v>
      </c>
      <c r="CB233" s="37">
        <v>0</v>
      </c>
      <c r="CC233" s="37">
        <v>0</v>
      </c>
      <c r="CD233" s="37">
        <v>0</v>
      </c>
      <c r="CE233" s="37">
        <v>0</v>
      </c>
      <c r="CF233" s="37">
        <v>0</v>
      </c>
      <c r="CG233" s="37">
        <v>0</v>
      </c>
      <c r="CH233" s="37">
        <v>0</v>
      </c>
      <c r="CI233" s="37">
        <v>0</v>
      </c>
      <c r="CJ233" s="37">
        <v>9</v>
      </c>
      <c r="CK233" s="37">
        <v>0</v>
      </c>
      <c r="CL233" s="37">
        <v>0</v>
      </c>
      <c r="CM233" s="37">
        <v>1</v>
      </c>
      <c r="CN233" s="37">
        <v>0</v>
      </c>
      <c r="CO233" s="37">
        <v>4</v>
      </c>
      <c r="CP233" s="37">
        <v>0</v>
      </c>
    </row>
    <row r="234" spans="1:94" x14ac:dyDescent="0.25">
      <c r="A234" s="267" t="s">
        <v>640</v>
      </c>
      <c r="B234" s="267" t="s">
        <v>491</v>
      </c>
      <c r="C234" s="301" t="s">
        <v>163</v>
      </c>
      <c r="D234" s="211">
        <v>226</v>
      </c>
      <c r="E234" s="359">
        <f t="shared" si="312"/>
        <v>0</v>
      </c>
      <c r="F234" s="359">
        <f t="shared" si="317"/>
        <v>0</v>
      </c>
      <c r="G234" s="359">
        <f t="shared" si="318"/>
        <v>0</v>
      </c>
      <c r="H234" s="359">
        <f t="shared" si="319"/>
        <v>0.13900000000000001</v>
      </c>
      <c r="I234" s="359">
        <f t="shared" si="320"/>
        <v>0</v>
      </c>
      <c r="J234" s="359">
        <f t="shared" si="321"/>
        <v>0</v>
      </c>
      <c r="K234" s="359">
        <f t="shared" si="322"/>
        <v>0</v>
      </c>
      <c r="L234" s="359">
        <f t="shared" si="323"/>
        <v>0</v>
      </c>
      <c r="M234" s="359">
        <f t="shared" si="324"/>
        <v>0</v>
      </c>
      <c r="N234" s="359">
        <f t="shared" si="325"/>
        <v>95.555999999999997</v>
      </c>
      <c r="O234" s="359">
        <f t="shared" si="326"/>
        <v>5.8999999999999997E-2</v>
      </c>
      <c r="P234" s="359">
        <f t="shared" si="327"/>
        <v>0.66400000000000003</v>
      </c>
      <c r="Q234" s="359">
        <f t="shared" si="328"/>
        <v>0</v>
      </c>
      <c r="R234" s="359">
        <f t="shared" si="329"/>
        <v>0</v>
      </c>
      <c r="S234" s="359">
        <f t="shared" si="330"/>
        <v>5.2560000000000002</v>
      </c>
      <c r="T234" s="359">
        <f t="shared" si="331"/>
        <v>0</v>
      </c>
      <c r="U234" s="359">
        <f t="shared" si="332"/>
        <v>0.69499999999999995</v>
      </c>
      <c r="V234" s="359">
        <f t="shared" si="333"/>
        <v>0</v>
      </c>
      <c r="W234" s="359">
        <f t="shared" si="334"/>
        <v>0.70199999999999996</v>
      </c>
      <c r="X234" s="359">
        <f t="shared" si="335"/>
        <v>0</v>
      </c>
      <c r="Y234" s="359">
        <f t="shared" si="336"/>
        <v>0</v>
      </c>
      <c r="Z234" s="359">
        <f t="shared" si="337"/>
        <v>2.3069999999999999</v>
      </c>
      <c r="AA234" s="359">
        <f t="shared" si="338"/>
        <v>0</v>
      </c>
      <c r="AB234" s="359">
        <f t="shared" si="339"/>
        <v>0.57599999999999996</v>
      </c>
      <c r="AC234" s="359">
        <f t="shared" si="340"/>
        <v>0</v>
      </c>
      <c r="AD234" s="359">
        <f t="shared" si="341"/>
        <v>0</v>
      </c>
      <c r="AE234" s="359">
        <f t="shared" si="342"/>
        <v>0</v>
      </c>
      <c r="AF234" s="359">
        <f t="shared" si="343"/>
        <v>8.7999999999999995E-2</v>
      </c>
      <c r="AG234" s="359">
        <f t="shared" si="344"/>
        <v>1.7000000000000001E-2</v>
      </c>
      <c r="AH234" s="359">
        <f t="shared" si="345"/>
        <v>0</v>
      </c>
      <c r="AI234" s="359">
        <f t="shared" si="346"/>
        <v>0</v>
      </c>
      <c r="AJ234" s="359">
        <f t="shared" si="347"/>
        <v>0</v>
      </c>
      <c r="AK234" s="359">
        <f t="shared" si="348"/>
        <v>0</v>
      </c>
      <c r="AL234" s="359">
        <f t="shared" si="349"/>
        <v>0</v>
      </c>
      <c r="AM234" s="359">
        <f t="shared" si="350"/>
        <v>0</v>
      </c>
      <c r="AN234" s="359">
        <f t="shared" si="351"/>
        <v>0</v>
      </c>
      <c r="AO234" s="359">
        <f t="shared" si="352"/>
        <v>0</v>
      </c>
      <c r="AP234" s="359">
        <f t="shared" si="353"/>
        <v>0</v>
      </c>
      <c r="AQ234" s="359">
        <f t="shared" si="354"/>
        <v>0</v>
      </c>
      <c r="AR234" s="359">
        <f t="shared" si="355"/>
        <v>18.234000000000002</v>
      </c>
      <c r="AS234" s="359">
        <f t="shared" si="356"/>
        <v>2.9000000000000001E-2</v>
      </c>
      <c r="AT234" s="359">
        <f t="shared" si="314"/>
        <v>0</v>
      </c>
      <c r="AU234" s="359">
        <f t="shared" si="315"/>
        <v>0</v>
      </c>
      <c r="AV234" s="359">
        <f t="shared" si="316"/>
        <v>0</v>
      </c>
      <c r="AX234" s="211">
        <v>226</v>
      </c>
      <c r="AY234" s="37">
        <v>0</v>
      </c>
      <c r="AZ234" s="37">
        <v>0</v>
      </c>
      <c r="BA234" s="37">
        <v>0</v>
      </c>
      <c r="BB234" s="37">
        <v>139</v>
      </c>
      <c r="BC234" s="37">
        <v>0</v>
      </c>
      <c r="BD234" s="37">
        <v>0</v>
      </c>
      <c r="BE234" s="37">
        <v>0</v>
      </c>
      <c r="BF234" s="37">
        <v>0</v>
      </c>
      <c r="BG234" s="37">
        <v>0</v>
      </c>
      <c r="BH234" s="37">
        <v>95556</v>
      </c>
      <c r="BI234" s="37">
        <v>59</v>
      </c>
      <c r="BJ234" s="37">
        <v>664</v>
      </c>
      <c r="BK234" s="37">
        <v>0</v>
      </c>
      <c r="BL234" s="37">
        <v>0</v>
      </c>
      <c r="BM234" s="37">
        <v>5256</v>
      </c>
      <c r="BN234" s="37">
        <v>0</v>
      </c>
      <c r="BO234" s="37">
        <v>695</v>
      </c>
      <c r="BP234" s="37">
        <v>0</v>
      </c>
      <c r="BQ234" s="37">
        <v>702</v>
      </c>
      <c r="BR234" s="37">
        <v>0</v>
      </c>
      <c r="BS234" s="37">
        <v>0</v>
      </c>
      <c r="BT234" s="37">
        <v>2307</v>
      </c>
      <c r="BU234" s="37">
        <v>0</v>
      </c>
      <c r="BV234" s="37">
        <v>576</v>
      </c>
      <c r="BW234" s="37">
        <v>0</v>
      </c>
      <c r="BX234" s="37">
        <v>0</v>
      </c>
      <c r="BY234" s="37">
        <v>0</v>
      </c>
      <c r="BZ234" s="37">
        <v>88</v>
      </c>
      <c r="CA234" s="37">
        <v>17</v>
      </c>
      <c r="CB234" s="37">
        <v>0</v>
      </c>
      <c r="CC234" s="37">
        <v>0</v>
      </c>
      <c r="CD234" s="37">
        <v>0</v>
      </c>
      <c r="CE234" s="37">
        <v>0</v>
      </c>
      <c r="CF234" s="37">
        <v>0</v>
      </c>
      <c r="CG234" s="37">
        <v>0</v>
      </c>
      <c r="CH234" s="37">
        <v>0</v>
      </c>
      <c r="CI234" s="37">
        <v>0</v>
      </c>
      <c r="CJ234" s="37">
        <v>0</v>
      </c>
      <c r="CK234" s="37">
        <v>0</v>
      </c>
      <c r="CL234" s="37">
        <v>18234</v>
      </c>
      <c r="CM234" s="37">
        <v>29</v>
      </c>
      <c r="CN234" s="37">
        <v>0</v>
      </c>
      <c r="CO234" s="37">
        <v>0</v>
      </c>
      <c r="CP234" s="37">
        <v>0</v>
      </c>
    </row>
    <row r="235" spans="1:94" x14ac:dyDescent="0.25">
      <c r="A235" s="267" t="s">
        <v>640</v>
      </c>
      <c r="B235" s="267" t="s">
        <v>491</v>
      </c>
      <c r="C235" s="301" t="s">
        <v>161</v>
      </c>
      <c r="D235" s="211">
        <v>227</v>
      </c>
      <c r="E235" s="359">
        <f t="shared" si="312"/>
        <v>0</v>
      </c>
      <c r="F235" s="359">
        <f t="shared" si="317"/>
        <v>0</v>
      </c>
      <c r="G235" s="359">
        <f t="shared" si="318"/>
        <v>0</v>
      </c>
      <c r="H235" s="359">
        <f t="shared" si="319"/>
        <v>0.41199999999999998</v>
      </c>
      <c r="I235" s="359">
        <f t="shared" si="320"/>
        <v>0</v>
      </c>
      <c r="J235" s="359">
        <f t="shared" si="321"/>
        <v>0</v>
      </c>
      <c r="K235" s="359">
        <f t="shared" si="322"/>
        <v>0</v>
      </c>
      <c r="L235" s="359">
        <f t="shared" si="323"/>
        <v>0</v>
      </c>
      <c r="M235" s="359">
        <f t="shared" si="324"/>
        <v>0</v>
      </c>
      <c r="N235" s="359">
        <f t="shared" si="325"/>
        <v>15.532</v>
      </c>
      <c r="O235" s="359">
        <f t="shared" si="326"/>
        <v>8.9999999999999993E-3</v>
      </c>
      <c r="P235" s="359">
        <f t="shared" si="327"/>
        <v>0.159</v>
      </c>
      <c r="Q235" s="359">
        <f t="shared" si="328"/>
        <v>7.5819999999999999</v>
      </c>
      <c r="R235" s="359">
        <f t="shared" si="329"/>
        <v>0</v>
      </c>
      <c r="S235" s="359">
        <f t="shared" si="330"/>
        <v>20.277000000000001</v>
      </c>
      <c r="T235" s="359">
        <f t="shared" si="331"/>
        <v>0</v>
      </c>
      <c r="U235" s="359">
        <f t="shared" si="332"/>
        <v>2.1720000000000002</v>
      </c>
      <c r="V235" s="359">
        <f t="shared" si="333"/>
        <v>0</v>
      </c>
      <c r="W235" s="359">
        <f t="shared" si="334"/>
        <v>0.622</v>
      </c>
      <c r="X235" s="359">
        <f t="shared" si="335"/>
        <v>0</v>
      </c>
      <c r="Y235" s="359">
        <f t="shared" si="336"/>
        <v>6.0000000000000001E-3</v>
      </c>
      <c r="Z235" s="359">
        <f t="shared" si="337"/>
        <v>0.77600000000000002</v>
      </c>
      <c r="AA235" s="359">
        <f t="shared" si="338"/>
        <v>4.1000000000000002E-2</v>
      </c>
      <c r="AB235" s="359">
        <f t="shared" si="339"/>
        <v>2</v>
      </c>
      <c r="AC235" s="359">
        <f t="shared" si="340"/>
        <v>0</v>
      </c>
      <c r="AD235" s="359">
        <f t="shared" si="341"/>
        <v>2.3E-2</v>
      </c>
      <c r="AE235" s="359">
        <f t="shared" si="342"/>
        <v>0</v>
      </c>
      <c r="AF235" s="359">
        <f t="shared" si="343"/>
        <v>2.6040000000000001</v>
      </c>
      <c r="AG235" s="359">
        <f t="shared" si="344"/>
        <v>9.3369999999999997</v>
      </c>
      <c r="AH235" s="359">
        <f t="shared" si="345"/>
        <v>0</v>
      </c>
      <c r="AI235" s="359">
        <f t="shared" si="346"/>
        <v>0</v>
      </c>
      <c r="AJ235" s="359">
        <f t="shared" si="347"/>
        <v>0</v>
      </c>
      <c r="AK235" s="359">
        <f t="shared" si="348"/>
        <v>0</v>
      </c>
      <c r="AL235" s="359">
        <f t="shared" si="349"/>
        <v>0</v>
      </c>
      <c r="AM235" s="359">
        <f t="shared" si="350"/>
        <v>0</v>
      </c>
      <c r="AN235" s="359">
        <f t="shared" si="351"/>
        <v>0</v>
      </c>
      <c r="AO235" s="359">
        <f t="shared" si="352"/>
        <v>0</v>
      </c>
      <c r="AP235" s="359">
        <f t="shared" si="353"/>
        <v>7.2999999999999995E-2</v>
      </c>
      <c r="AQ235" s="359">
        <f t="shared" si="354"/>
        <v>0</v>
      </c>
      <c r="AR235" s="359">
        <f t="shared" si="355"/>
        <v>31.827000000000002</v>
      </c>
      <c r="AS235" s="359">
        <f t="shared" si="356"/>
        <v>0.55300000000000005</v>
      </c>
      <c r="AT235" s="359">
        <f t="shared" si="314"/>
        <v>0</v>
      </c>
      <c r="AU235" s="359">
        <f t="shared" si="315"/>
        <v>3.6999999999999998E-2</v>
      </c>
      <c r="AV235" s="359">
        <f t="shared" si="316"/>
        <v>0</v>
      </c>
      <c r="AX235" s="211">
        <v>227</v>
      </c>
      <c r="AY235" s="37">
        <v>0</v>
      </c>
      <c r="AZ235" s="37">
        <v>0</v>
      </c>
      <c r="BA235" s="37">
        <v>0</v>
      </c>
      <c r="BB235" s="37">
        <v>412</v>
      </c>
      <c r="BC235" s="37">
        <v>0</v>
      </c>
      <c r="BD235" s="37">
        <v>0</v>
      </c>
      <c r="BE235" s="37">
        <v>0</v>
      </c>
      <c r="BF235" s="37">
        <v>0</v>
      </c>
      <c r="BG235" s="37">
        <v>0</v>
      </c>
      <c r="BH235" s="37">
        <v>15532</v>
      </c>
      <c r="BI235" s="37">
        <v>9</v>
      </c>
      <c r="BJ235" s="37">
        <v>159</v>
      </c>
      <c r="BK235" s="37">
        <v>7582</v>
      </c>
      <c r="BL235" s="37">
        <v>0</v>
      </c>
      <c r="BM235" s="37">
        <v>20277</v>
      </c>
      <c r="BN235" s="37">
        <v>0</v>
      </c>
      <c r="BO235" s="37">
        <v>2172</v>
      </c>
      <c r="BP235" s="37">
        <v>0</v>
      </c>
      <c r="BQ235" s="37">
        <v>622</v>
      </c>
      <c r="BR235" s="37">
        <v>0</v>
      </c>
      <c r="BS235" s="37">
        <v>6</v>
      </c>
      <c r="BT235" s="37">
        <v>776</v>
      </c>
      <c r="BU235" s="37">
        <v>41</v>
      </c>
      <c r="BV235" s="37">
        <v>2000</v>
      </c>
      <c r="BW235" s="37">
        <v>0</v>
      </c>
      <c r="BX235" s="37">
        <v>23</v>
      </c>
      <c r="BY235" s="37">
        <v>0</v>
      </c>
      <c r="BZ235" s="37">
        <v>2604</v>
      </c>
      <c r="CA235" s="37">
        <v>9337</v>
      </c>
      <c r="CB235" s="37">
        <v>0</v>
      </c>
      <c r="CC235" s="37">
        <v>0</v>
      </c>
      <c r="CD235" s="37">
        <v>0</v>
      </c>
      <c r="CE235" s="37">
        <v>0</v>
      </c>
      <c r="CF235" s="37">
        <v>0</v>
      </c>
      <c r="CG235" s="37">
        <v>0</v>
      </c>
      <c r="CH235" s="37">
        <v>0</v>
      </c>
      <c r="CI235" s="37">
        <v>0</v>
      </c>
      <c r="CJ235" s="37">
        <v>73</v>
      </c>
      <c r="CK235" s="37">
        <v>0</v>
      </c>
      <c r="CL235" s="37">
        <v>31827</v>
      </c>
      <c r="CM235" s="37">
        <v>553</v>
      </c>
      <c r="CN235" s="37">
        <v>0</v>
      </c>
      <c r="CO235" s="37">
        <v>37</v>
      </c>
      <c r="CP235" s="37">
        <v>0</v>
      </c>
    </row>
    <row r="236" spans="1:94" x14ac:dyDescent="0.25">
      <c r="A236" s="267" t="s">
        <v>640</v>
      </c>
      <c r="B236" s="267" t="s">
        <v>493</v>
      </c>
      <c r="C236" s="301" t="s">
        <v>161</v>
      </c>
      <c r="D236" s="211">
        <v>228</v>
      </c>
      <c r="E236" s="359">
        <f t="shared" si="312"/>
        <v>0</v>
      </c>
      <c r="F236" s="359">
        <f t="shared" si="317"/>
        <v>0</v>
      </c>
      <c r="G236" s="359">
        <f t="shared" si="318"/>
        <v>0</v>
      </c>
      <c r="H236" s="359">
        <f t="shared" si="319"/>
        <v>2E-3</v>
      </c>
      <c r="I236" s="359">
        <f t="shared" si="320"/>
        <v>0</v>
      </c>
      <c r="J236" s="359">
        <f t="shared" si="321"/>
        <v>0</v>
      </c>
      <c r="K236" s="359">
        <f t="shared" si="322"/>
        <v>0</v>
      </c>
      <c r="L236" s="359">
        <f t="shared" si="323"/>
        <v>0</v>
      </c>
      <c r="M236" s="359">
        <f t="shared" si="324"/>
        <v>0</v>
      </c>
      <c r="N236" s="359">
        <f t="shared" si="325"/>
        <v>0</v>
      </c>
      <c r="O236" s="359">
        <f t="shared" si="326"/>
        <v>0</v>
      </c>
      <c r="P236" s="359">
        <f t="shared" si="327"/>
        <v>0</v>
      </c>
      <c r="Q236" s="359">
        <f t="shared" si="328"/>
        <v>16.63</v>
      </c>
      <c r="R236" s="359">
        <f t="shared" si="329"/>
        <v>0</v>
      </c>
      <c r="S236" s="359">
        <f t="shared" si="330"/>
        <v>0</v>
      </c>
      <c r="T236" s="359">
        <f t="shared" si="331"/>
        <v>0</v>
      </c>
      <c r="U236" s="359">
        <f t="shared" si="332"/>
        <v>0</v>
      </c>
      <c r="V236" s="359">
        <f t="shared" si="333"/>
        <v>0</v>
      </c>
      <c r="W236" s="359">
        <f t="shared" si="334"/>
        <v>0</v>
      </c>
      <c r="X236" s="359">
        <f t="shared" si="335"/>
        <v>0</v>
      </c>
      <c r="Y236" s="359">
        <f t="shared" si="336"/>
        <v>0</v>
      </c>
      <c r="Z236" s="359">
        <f t="shared" si="337"/>
        <v>0</v>
      </c>
      <c r="AA236" s="359">
        <f t="shared" si="338"/>
        <v>0</v>
      </c>
      <c r="AB236" s="359">
        <f t="shared" si="339"/>
        <v>0</v>
      </c>
      <c r="AC236" s="359">
        <f t="shared" si="340"/>
        <v>0</v>
      </c>
      <c r="AD236" s="359">
        <f t="shared" si="341"/>
        <v>5.0000000000000001E-3</v>
      </c>
      <c r="AE236" s="359">
        <f t="shared" si="342"/>
        <v>0</v>
      </c>
      <c r="AF236" s="359">
        <f t="shared" si="343"/>
        <v>5.0000000000000001E-3</v>
      </c>
      <c r="AG236" s="359">
        <f t="shared" si="344"/>
        <v>0</v>
      </c>
      <c r="AH236" s="359">
        <f t="shared" si="345"/>
        <v>0</v>
      </c>
      <c r="AI236" s="359">
        <f t="shared" si="346"/>
        <v>0</v>
      </c>
      <c r="AJ236" s="359">
        <f t="shared" si="347"/>
        <v>0</v>
      </c>
      <c r="AK236" s="359">
        <f t="shared" si="348"/>
        <v>0</v>
      </c>
      <c r="AL236" s="359">
        <f t="shared" si="349"/>
        <v>0</v>
      </c>
      <c r="AM236" s="359">
        <f t="shared" si="350"/>
        <v>0</v>
      </c>
      <c r="AN236" s="359">
        <f t="shared" si="351"/>
        <v>0</v>
      </c>
      <c r="AO236" s="359">
        <f t="shared" si="352"/>
        <v>0</v>
      </c>
      <c r="AP236" s="359">
        <f t="shared" si="353"/>
        <v>8.0000000000000002E-3</v>
      </c>
      <c r="AQ236" s="359">
        <f t="shared" si="354"/>
        <v>0</v>
      </c>
      <c r="AR236" s="359">
        <f t="shared" si="355"/>
        <v>7.0000000000000001E-3</v>
      </c>
      <c r="AS236" s="359">
        <f t="shared" si="356"/>
        <v>3.0000000000000001E-3</v>
      </c>
      <c r="AT236" s="359">
        <f t="shared" si="314"/>
        <v>0</v>
      </c>
      <c r="AU236" s="359">
        <f t="shared" si="315"/>
        <v>1E-3</v>
      </c>
      <c r="AV236" s="359">
        <f t="shared" si="316"/>
        <v>0</v>
      </c>
      <c r="AX236" s="211">
        <v>228</v>
      </c>
      <c r="AY236" s="37">
        <v>0</v>
      </c>
      <c r="AZ236" s="37">
        <v>0</v>
      </c>
      <c r="BA236" s="37">
        <v>0</v>
      </c>
      <c r="BB236" s="37">
        <v>2</v>
      </c>
      <c r="BC236" s="37">
        <v>0</v>
      </c>
      <c r="BD236" s="37">
        <v>0</v>
      </c>
      <c r="BE236" s="37">
        <v>0</v>
      </c>
      <c r="BF236" s="37">
        <v>0</v>
      </c>
      <c r="BG236" s="37">
        <v>0</v>
      </c>
      <c r="BH236" s="37">
        <v>0</v>
      </c>
      <c r="BI236" s="37">
        <v>0</v>
      </c>
      <c r="BJ236" s="37">
        <v>0</v>
      </c>
      <c r="BK236" s="37">
        <v>16630</v>
      </c>
      <c r="BL236" s="37">
        <v>0</v>
      </c>
      <c r="BM236" s="37">
        <v>0</v>
      </c>
      <c r="BN236" s="37">
        <v>0</v>
      </c>
      <c r="BO236" s="37">
        <v>0</v>
      </c>
      <c r="BP236" s="37">
        <v>0</v>
      </c>
      <c r="BQ236" s="37">
        <v>0</v>
      </c>
      <c r="BR236" s="37">
        <v>0</v>
      </c>
      <c r="BS236" s="37">
        <v>0</v>
      </c>
      <c r="BT236" s="37">
        <v>0</v>
      </c>
      <c r="BU236" s="37">
        <v>0</v>
      </c>
      <c r="BV236" s="37">
        <v>0</v>
      </c>
      <c r="BW236" s="37">
        <v>0</v>
      </c>
      <c r="BX236" s="37">
        <v>5</v>
      </c>
      <c r="BY236" s="37">
        <v>0</v>
      </c>
      <c r="BZ236" s="37">
        <v>5</v>
      </c>
      <c r="CA236" s="37">
        <v>0</v>
      </c>
      <c r="CB236" s="37">
        <v>0</v>
      </c>
      <c r="CC236" s="37">
        <v>0</v>
      </c>
      <c r="CD236" s="37">
        <v>0</v>
      </c>
      <c r="CE236" s="37">
        <v>0</v>
      </c>
      <c r="CF236" s="37">
        <v>0</v>
      </c>
      <c r="CG236" s="37">
        <v>0</v>
      </c>
      <c r="CH236" s="37">
        <v>0</v>
      </c>
      <c r="CI236" s="37">
        <v>0</v>
      </c>
      <c r="CJ236" s="37">
        <v>8</v>
      </c>
      <c r="CK236" s="37">
        <v>0</v>
      </c>
      <c r="CL236" s="37">
        <v>7</v>
      </c>
      <c r="CM236" s="37">
        <v>3</v>
      </c>
      <c r="CN236" s="37">
        <v>0</v>
      </c>
      <c r="CO236" s="37">
        <v>1</v>
      </c>
      <c r="CP236" s="37">
        <v>0</v>
      </c>
    </row>
    <row r="237" spans="1:94" x14ac:dyDescent="0.25">
      <c r="A237" s="267" t="s">
        <v>640</v>
      </c>
      <c r="B237" s="267" t="s">
        <v>516</v>
      </c>
      <c r="C237" s="301" t="s">
        <v>161</v>
      </c>
      <c r="D237" s="211">
        <v>229</v>
      </c>
      <c r="E237" s="359">
        <f t="shared" si="312"/>
        <v>0</v>
      </c>
      <c r="F237" s="359">
        <f t="shared" si="317"/>
        <v>0</v>
      </c>
      <c r="G237" s="359">
        <f t="shared" si="318"/>
        <v>0</v>
      </c>
      <c r="H237" s="359">
        <f t="shared" si="319"/>
        <v>0</v>
      </c>
      <c r="I237" s="359">
        <f t="shared" si="320"/>
        <v>0</v>
      </c>
      <c r="J237" s="359">
        <f t="shared" si="321"/>
        <v>0</v>
      </c>
      <c r="K237" s="359">
        <f t="shared" si="322"/>
        <v>0</v>
      </c>
      <c r="L237" s="359">
        <f t="shared" si="323"/>
        <v>0</v>
      </c>
      <c r="M237" s="359">
        <f t="shared" si="324"/>
        <v>0</v>
      </c>
      <c r="N237" s="359">
        <f t="shared" si="325"/>
        <v>0</v>
      </c>
      <c r="O237" s="359">
        <f t="shared" si="326"/>
        <v>0</v>
      </c>
      <c r="P237" s="359">
        <f t="shared" si="327"/>
        <v>0</v>
      </c>
      <c r="Q237" s="359">
        <f t="shared" si="328"/>
        <v>0</v>
      </c>
      <c r="R237" s="359">
        <f t="shared" si="329"/>
        <v>0</v>
      </c>
      <c r="S237" s="359">
        <f t="shared" si="330"/>
        <v>0</v>
      </c>
      <c r="T237" s="359">
        <f t="shared" si="331"/>
        <v>0</v>
      </c>
      <c r="U237" s="359">
        <f t="shared" si="332"/>
        <v>0</v>
      </c>
      <c r="V237" s="359">
        <f t="shared" si="333"/>
        <v>0</v>
      </c>
      <c r="W237" s="359">
        <f t="shared" si="334"/>
        <v>0</v>
      </c>
      <c r="X237" s="359">
        <f t="shared" si="335"/>
        <v>0</v>
      </c>
      <c r="Y237" s="359">
        <f t="shared" si="336"/>
        <v>0</v>
      </c>
      <c r="Z237" s="359">
        <f t="shared" si="337"/>
        <v>0</v>
      </c>
      <c r="AA237" s="359">
        <f t="shared" si="338"/>
        <v>0.05</v>
      </c>
      <c r="AB237" s="359">
        <f t="shared" si="339"/>
        <v>0</v>
      </c>
      <c r="AC237" s="359">
        <f t="shared" si="340"/>
        <v>0</v>
      </c>
      <c r="AD237" s="359">
        <f t="shared" si="341"/>
        <v>0</v>
      </c>
      <c r="AE237" s="359">
        <f t="shared" si="342"/>
        <v>0</v>
      </c>
      <c r="AF237" s="359">
        <f t="shared" si="343"/>
        <v>0</v>
      </c>
      <c r="AG237" s="359">
        <f t="shared" si="344"/>
        <v>0</v>
      </c>
      <c r="AH237" s="359">
        <f t="shared" si="345"/>
        <v>0</v>
      </c>
      <c r="AI237" s="359">
        <f t="shared" si="346"/>
        <v>0</v>
      </c>
      <c r="AJ237" s="359">
        <f t="shared" si="347"/>
        <v>0</v>
      </c>
      <c r="AK237" s="359">
        <f t="shared" si="348"/>
        <v>784.5</v>
      </c>
      <c r="AL237" s="359">
        <f t="shared" si="349"/>
        <v>0</v>
      </c>
      <c r="AM237" s="359">
        <f t="shared" si="350"/>
        <v>7.5</v>
      </c>
      <c r="AN237" s="359">
        <f t="shared" si="351"/>
        <v>0</v>
      </c>
      <c r="AO237" s="359">
        <f t="shared" si="352"/>
        <v>0</v>
      </c>
      <c r="AP237" s="359">
        <f t="shared" si="353"/>
        <v>0</v>
      </c>
      <c r="AQ237" s="359">
        <f t="shared" si="354"/>
        <v>0</v>
      </c>
      <c r="AR237" s="359">
        <f t="shared" si="355"/>
        <v>0</v>
      </c>
      <c r="AS237" s="359">
        <f t="shared" si="356"/>
        <v>0</v>
      </c>
      <c r="AT237" s="359">
        <f t="shared" si="314"/>
        <v>0</v>
      </c>
      <c r="AU237" s="359">
        <f t="shared" si="315"/>
        <v>0</v>
      </c>
      <c r="AV237" s="359">
        <f t="shared" si="316"/>
        <v>0</v>
      </c>
      <c r="AX237" s="211">
        <v>229</v>
      </c>
      <c r="AY237" s="37">
        <v>0</v>
      </c>
      <c r="AZ237" s="37">
        <v>0</v>
      </c>
      <c r="BA237" s="37">
        <v>0</v>
      </c>
      <c r="BB237" s="37">
        <v>0</v>
      </c>
      <c r="BC237" s="37">
        <v>0</v>
      </c>
      <c r="BD237" s="37">
        <v>0</v>
      </c>
      <c r="BE237" s="37">
        <v>0</v>
      </c>
      <c r="BF237" s="37">
        <v>0</v>
      </c>
      <c r="BG237" s="37">
        <v>0</v>
      </c>
      <c r="BH237" s="37">
        <v>0</v>
      </c>
      <c r="BI237" s="37">
        <v>0</v>
      </c>
      <c r="BJ237" s="37">
        <v>0</v>
      </c>
      <c r="BK237" s="37">
        <v>0</v>
      </c>
      <c r="BL237" s="37">
        <v>0</v>
      </c>
      <c r="BM237" s="37">
        <v>0</v>
      </c>
      <c r="BN237" s="37">
        <v>0</v>
      </c>
      <c r="BO237" s="37">
        <v>0</v>
      </c>
      <c r="BP237" s="37">
        <v>0</v>
      </c>
      <c r="BQ237" s="37">
        <v>0</v>
      </c>
      <c r="BR237" s="37">
        <v>0</v>
      </c>
      <c r="BS237" s="37">
        <v>0</v>
      </c>
      <c r="BT237" s="37">
        <v>0</v>
      </c>
      <c r="BU237" s="37">
        <v>50</v>
      </c>
      <c r="BV237" s="37">
        <v>0</v>
      </c>
      <c r="BW237" s="37">
        <v>0</v>
      </c>
      <c r="BX237" s="37">
        <v>0</v>
      </c>
      <c r="BY237" s="37">
        <v>0</v>
      </c>
      <c r="BZ237" s="37">
        <v>0</v>
      </c>
      <c r="CA237" s="37">
        <v>0</v>
      </c>
      <c r="CB237" s="37">
        <v>0</v>
      </c>
      <c r="CC237" s="37">
        <v>0</v>
      </c>
      <c r="CD237" s="37">
        <v>0</v>
      </c>
      <c r="CE237" s="37">
        <v>784500</v>
      </c>
      <c r="CF237" s="37">
        <v>0</v>
      </c>
      <c r="CG237" s="37">
        <v>7500</v>
      </c>
      <c r="CH237" s="37">
        <v>0</v>
      </c>
      <c r="CI237" s="37">
        <v>0</v>
      </c>
      <c r="CJ237" s="37">
        <v>0</v>
      </c>
      <c r="CK237" s="37">
        <v>0</v>
      </c>
      <c r="CL237" s="37">
        <v>0</v>
      </c>
      <c r="CM237" s="37">
        <v>0</v>
      </c>
      <c r="CN237" s="37">
        <v>0</v>
      </c>
      <c r="CO237" s="37">
        <v>0</v>
      </c>
      <c r="CP237" s="37">
        <v>0</v>
      </c>
    </row>
    <row r="238" spans="1:94" x14ac:dyDescent="0.25">
      <c r="A238" s="267" t="s">
        <v>641</v>
      </c>
      <c r="B238" s="267" t="s">
        <v>516</v>
      </c>
      <c r="C238" s="301" t="s">
        <v>615</v>
      </c>
      <c r="D238" s="211">
        <v>230</v>
      </c>
      <c r="E238" s="359">
        <f t="shared" si="312"/>
        <v>0</v>
      </c>
      <c r="F238" s="359">
        <f t="shared" si="317"/>
        <v>0</v>
      </c>
      <c r="G238" s="359">
        <f t="shared" si="318"/>
        <v>0</v>
      </c>
      <c r="H238" s="359">
        <f t="shared" si="319"/>
        <v>0</v>
      </c>
      <c r="I238" s="359">
        <f t="shared" si="320"/>
        <v>0</v>
      </c>
      <c r="J238" s="359">
        <f t="shared" si="321"/>
        <v>0</v>
      </c>
      <c r="K238" s="359">
        <f t="shared" si="322"/>
        <v>0</v>
      </c>
      <c r="L238" s="359">
        <f t="shared" si="323"/>
        <v>0</v>
      </c>
      <c r="M238" s="359">
        <f t="shared" si="324"/>
        <v>0</v>
      </c>
      <c r="N238" s="359">
        <f t="shared" si="325"/>
        <v>0</v>
      </c>
      <c r="O238" s="359">
        <f t="shared" si="326"/>
        <v>0</v>
      </c>
      <c r="P238" s="359">
        <f t="shared" si="327"/>
        <v>0</v>
      </c>
      <c r="Q238" s="359">
        <f t="shared" si="328"/>
        <v>0</v>
      </c>
      <c r="R238" s="359">
        <f t="shared" si="329"/>
        <v>0</v>
      </c>
      <c r="S238" s="359">
        <f t="shared" si="330"/>
        <v>0</v>
      </c>
      <c r="T238" s="359">
        <f t="shared" si="331"/>
        <v>0</v>
      </c>
      <c r="U238" s="359">
        <f t="shared" si="332"/>
        <v>0</v>
      </c>
      <c r="V238" s="359">
        <f t="shared" si="333"/>
        <v>0</v>
      </c>
      <c r="W238" s="359">
        <f t="shared" si="334"/>
        <v>0</v>
      </c>
      <c r="X238" s="359">
        <f t="shared" si="335"/>
        <v>1.4830000000000001</v>
      </c>
      <c r="Y238" s="359">
        <f t="shared" si="336"/>
        <v>0</v>
      </c>
      <c r="Z238" s="359">
        <f t="shared" si="337"/>
        <v>0</v>
      </c>
      <c r="AA238" s="359">
        <f t="shared" si="338"/>
        <v>0</v>
      </c>
      <c r="AB238" s="359">
        <f t="shared" si="339"/>
        <v>0</v>
      </c>
      <c r="AC238" s="359">
        <f t="shared" si="340"/>
        <v>0</v>
      </c>
      <c r="AD238" s="359">
        <f t="shared" si="341"/>
        <v>0</v>
      </c>
      <c r="AE238" s="359">
        <f t="shared" si="342"/>
        <v>0</v>
      </c>
      <c r="AF238" s="359">
        <f t="shared" si="343"/>
        <v>0</v>
      </c>
      <c r="AG238" s="359">
        <f t="shared" si="344"/>
        <v>0</v>
      </c>
      <c r="AH238" s="359">
        <f t="shared" si="345"/>
        <v>0</v>
      </c>
      <c r="AI238" s="359">
        <f t="shared" si="346"/>
        <v>0</v>
      </c>
      <c r="AJ238" s="359">
        <f t="shared" si="347"/>
        <v>0</v>
      </c>
      <c r="AK238" s="359">
        <f t="shared" si="348"/>
        <v>2618.201</v>
      </c>
      <c r="AL238" s="359">
        <f t="shared" si="349"/>
        <v>0</v>
      </c>
      <c r="AM238" s="359">
        <f t="shared" si="350"/>
        <v>282.5</v>
      </c>
      <c r="AN238" s="359">
        <f t="shared" si="351"/>
        <v>0</v>
      </c>
      <c r="AO238" s="359">
        <f t="shared" si="352"/>
        <v>0</v>
      </c>
      <c r="AP238" s="359">
        <f t="shared" si="353"/>
        <v>0</v>
      </c>
      <c r="AQ238" s="359">
        <f t="shared" si="354"/>
        <v>0</v>
      </c>
      <c r="AR238" s="359">
        <f t="shared" si="355"/>
        <v>2.7309999999999999</v>
      </c>
      <c r="AS238" s="359">
        <f t="shared" si="356"/>
        <v>0.1</v>
      </c>
      <c r="AT238" s="359">
        <f t="shared" si="314"/>
        <v>0</v>
      </c>
      <c r="AU238" s="359">
        <f t="shared" si="315"/>
        <v>0</v>
      </c>
      <c r="AV238" s="359">
        <f t="shared" si="316"/>
        <v>0</v>
      </c>
      <c r="AX238" s="211">
        <v>230</v>
      </c>
      <c r="AY238" s="37">
        <v>0</v>
      </c>
      <c r="AZ238" s="37">
        <v>0</v>
      </c>
      <c r="BA238" s="37">
        <v>0</v>
      </c>
      <c r="BB238" s="37">
        <v>0</v>
      </c>
      <c r="BC238" s="37">
        <v>0</v>
      </c>
      <c r="BD238" s="37">
        <v>0</v>
      </c>
      <c r="BE238" s="37">
        <v>0</v>
      </c>
      <c r="BF238" s="37">
        <v>0</v>
      </c>
      <c r="BG238" s="37">
        <v>0</v>
      </c>
      <c r="BH238" s="37">
        <v>0</v>
      </c>
      <c r="BI238" s="37">
        <v>0</v>
      </c>
      <c r="BJ238" s="37">
        <v>0</v>
      </c>
      <c r="BK238" s="37">
        <v>0</v>
      </c>
      <c r="BL238" s="37">
        <v>0</v>
      </c>
      <c r="BM238" s="37">
        <v>0</v>
      </c>
      <c r="BN238" s="37">
        <v>0</v>
      </c>
      <c r="BO238" s="37">
        <v>0</v>
      </c>
      <c r="BP238" s="37">
        <v>0</v>
      </c>
      <c r="BQ238" s="37">
        <v>0</v>
      </c>
      <c r="BR238" s="37">
        <v>1483</v>
      </c>
      <c r="BS238" s="37">
        <v>0</v>
      </c>
      <c r="BT238" s="37">
        <v>0</v>
      </c>
      <c r="BU238" s="37">
        <v>0</v>
      </c>
      <c r="BV238" s="37">
        <v>0</v>
      </c>
      <c r="BW238" s="37">
        <v>0</v>
      </c>
      <c r="BX238" s="37">
        <v>0</v>
      </c>
      <c r="BY238" s="37">
        <v>0</v>
      </c>
      <c r="BZ238" s="37">
        <v>0</v>
      </c>
      <c r="CA238" s="37">
        <v>0</v>
      </c>
      <c r="CB238" s="37">
        <v>0</v>
      </c>
      <c r="CC238" s="37">
        <v>0</v>
      </c>
      <c r="CD238" s="37">
        <v>0</v>
      </c>
      <c r="CE238" s="37">
        <v>2618201</v>
      </c>
      <c r="CF238" s="37">
        <v>0</v>
      </c>
      <c r="CG238" s="37">
        <v>282500</v>
      </c>
      <c r="CH238" s="37">
        <v>0</v>
      </c>
      <c r="CI238" s="37">
        <v>0</v>
      </c>
      <c r="CJ238" s="37">
        <v>0</v>
      </c>
      <c r="CK238" s="37">
        <v>0</v>
      </c>
      <c r="CL238" s="37">
        <v>2731</v>
      </c>
      <c r="CM238" s="37">
        <v>100</v>
      </c>
      <c r="CN238" s="37">
        <v>0</v>
      </c>
      <c r="CO238" s="37">
        <v>0</v>
      </c>
      <c r="CP238" s="37">
        <v>0</v>
      </c>
    </row>
    <row r="239" spans="1:94" x14ac:dyDescent="0.25">
      <c r="A239" s="267" t="s">
        <v>641</v>
      </c>
      <c r="B239" s="267" t="s">
        <v>492</v>
      </c>
      <c r="C239" s="301" t="s">
        <v>553</v>
      </c>
      <c r="D239" s="211">
        <v>231</v>
      </c>
      <c r="E239" s="359">
        <f t="shared" si="312"/>
        <v>0</v>
      </c>
      <c r="F239" s="359">
        <f t="shared" si="317"/>
        <v>0</v>
      </c>
      <c r="G239" s="359">
        <f t="shared" si="318"/>
        <v>0</v>
      </c>
      <c r="H239" s="359">
        <f t="shared" si="319"/>
        <v>0</v>
      </c>
      <c r="I239" s="359">
        <f t="shared" si="320"/>
        <v>0</v>
      </c>
      <c r="J239" s="359">
        <f t="shared" si="321"/>
        <v>0</v>
      </c>
      <c r="K239" s="359">
        <f t="shared" si="322"/>
        <v>0</v>
      </c>
      <c r="L239" s="359">
        <f t="shared" si="323"/>
        <v>0</v>
      </c>
      <c r="M239" s="359">
        <f t="shared" si="324"/>
        <v>0</v>
      </c>
      <c r="N239" s="359">
        <f t="shared" si="325"/>
        <v>0</v>
      </c>
      <c r="O239" s="359">
        <f t="shared" si="326"/>
        <v>0</v>
      </c>
      <c r="P239" s="359">
        <f t="shared" si="327"/>
        <v>0</v>
      </c>
      <c r="Q239" s="359">
        <f t="shared" si="328"/>
        <v>0</v>
      </c>
      <c r="R239" s="359">
        <f t="shared" si="329"/>
        <v>0</v>
      </c>
      <c r="S239" s="359">
        <f t="shared" si="330"/>
        <v>0</v>
      </c>
      <c r="T239" s="359">
        <f t="shared" si="331"/>
        <v>0</v>
      </c>
      <c r="U239" s="359">
        <f t="shared" si="332"/>
        <v>0</v>
      </c>
      <c r="V239" s="359">
        <f t="shared" si="333"/>
        <v>0</v>
      </c>
      <c r="W239" s="359">
        <f t="shared" si="334"/>
        <v>0</v>
      </c>
      <c r="X239" s="359">
        <f t="shared" si="335"/>
        <v>0</v>
      </c>
      <c r="Y239" s="359">
        <f t="shared" si="336"/>
        <v>0</v>
      </c>
      <c r="Z239" s="359">
        <f t="shared" si="337"/>
        <v>0</v>
      </c>
      <c r="AA239" s="359">
        <f t="shared" si="338"/>
        <v>0</v>
      </c>
      <c r="AB239" s="359">
        <f t="shared" si="339"/>
        <v>0</v>
      </c>
      <c r="AC239" s="359">
        <f t="shared" si="340"/>
        <v>0</v>
      </c>
      <c r="AD239" s="359">
        <f t="shared" si="341"/>
        <v>0</v>
      </c>
      <c r="AE239" s="359">
        <f t="shared" si="342"/>
        <v>0</v>
      </c>
      <c r="AF239" s="359">
        <f t="shared" si="343"/>
        <v>0</v>
      </c>
      <c r="AG239" s="359">
        <f t="shared" si="344"/>
        <v>0</v>
      </c>
      <c r="AH239" s="359">
        <f t="shared" si="345"/>
        <v>0</v>
      </c>
      <c r="AI239" s="359">
        <f t="shared" si="346"/>
        <v>0</v>
      </c>
      <c r="AJ239" s="359">
        <f t="shared" si="347"/>
        <v>0</v>
      </c>
      <c r="AK239" s="359">
        <f t="shared" si="348"/>
        <v>1502.4</v>
      </c>
      <c r="AL239" s="359">
        <f t="shared" si="349"/>
        <v>0</v>
      </c>
      <c r="AM239" s="359">
        <f t="shared" si="350"/>
        <v>1537.7</v>
      </c>
      <c r="AN239" s="359">
        <f t="shared" si="351"/>
        <v>0</v>
      </c>
      <c r="AO239" s="359">
        <f t="shared" si="352"/>
        <v>0</v>
      </c>
      <c r="AP239" s="359">
        <f t="shared" si="353"/>
        <v>0</v>
      </c>
      <c r="AQ239" s="359">
        <f t="shared" si="354"/>
        <v>0</v>
      </c>
      <c r="AR239" s="359">
        <f t="shared" si="355"/>
        <v>0</v>
      </c>
      <c r="AS239" s="359">
        <f t="shared" si="356"/>
        <v>0</v>
      </c>
      <c r="AT239" s="359">
        <f t="shared" si="314"/>
        <v>0</v>
      </c>
      <c r="AU239" s="359">
        <f t="shared" si="315"/>
        <v>0</v>
      </c>
      <c r="AV239" s="359">
        <f t="shared" si="316"/>
        <v>0</v>
      </c>
      <c r="AX239" s="211">
        <v>231</v>
      </c>
      <c r="AY239" s="37">
        <v>0</v>
      </c>
      <c r="AZ239" s="37">
        <v>0</v>
      </c>
      <c r="BA239" s="37">
        <v>0</v>
      </c>
      <c r="BB239" s="37">
        <v>0</v>
      </c>
      <c r="BC239" s="37">
        <v>0</v>
      </c>
      <c r="BD239" s="37">
        <v>0</v>
      </c>
      <c r="BE239" s="37">
        <v>0</v>
      </c>
      <c r="BF239" s="37">
        <v>0</v>
      </c>
      <c r="BG239" s="37">
        <v>0</v>
      </c>
      <c r="BH239" s="37">
        <v>0</v>
      </c>
      <c r="BI239" s="37">
        <v>0</v>
      </c>
      <c r="BJ239" s="37">
        <v>0</v>
      </c>
      <c r="BK239" s="37">
        <v>0</v>
      </c>
      <c r="BL239" s="37">
        <v>0</v>
      </c>
      <c r="BM239" s="37">
        <v>0</v>
      </c>
      <c r="BN239" s="37">
        <v>0</v>
      </c>
      <c r="BO239" s="37">
        <v>0</v>
      </c>
      <c r="BP239" s="37">
        <v>0</v>
      </c>
      <c r="BQ239" s="37">
        <v>0</v>
      </c>
      <c r="BR239" s="37">
        <v>0</v>
      </c>
      <c r="BS239" s="37">
        <v>0</v>
      </c>
      <c r="BT239" s="37">
        <v>0</v>
      </c>
      <c r="BU239" s="37">
        <v>0</v>
      </c>
      <c r="BV239" s="37">
        <v>0</v>
      </c>
      <c r="BW239" s="37">
        <v>0</v>
      </c>
      <c r="BX239" s="37">
        <v>0</v>
      </c>
      <c r="BY239" s="37">
        <v>0</v>
      </c>
      <c r="BZ239" s="37">
        <v>0</v>
      </c>
      <c r="CA239" s="37">
        <v>0</v>
      </c>
      <c r="CB239" s="37">
        <v>0</v>
      </c>
      <c r="CC239" s="37">
        <v>0</v>
      </c>
      <c r="CD239" s="37">
        <v>0</v>
      </c>
      <c r="CE239" s="37">
        <v>1502400</v>
      </c>
      <c r="CF239" s="37">
        <v>0</v>
      </c>
      <c r="CG239" s="37">
        <v>1537700</v>
      </c>
      <c r="CH239" s="37">
        <v>0</v>
      </c>
      <c r="CI239" s="37">
        <v>0</v>
      </c>
      <c r="CJ239" s="37">
        <v>0</v>
      </c>
      <c r="CK239" s="37">
        <v>0</v>
      </c>
      <c r="CL239" s="37">
        <v>0</v>
      </c>
      <c r="CM239" s="37">
        <v>0</v>
      </c>
      <c r="CN239" s="37">
        <v>0</v>
      </c>
      <c r="CO239" s="37">
        <v>0</v>
      </c>
      <c r="CP239" s="37">
        <v>0</v>
      </c>
    </row>
    <row r="240" spans="1:94" x14ac:dyDescent="0.25">
      <c r="A240" s="267" t="s">
        <v>641</v>
      </c>
      <c r="B240" s="267" t="s">
        <v>498</v>
      </c>
      <c r="C240" s="301" t="s">
        <v>553</v>
      </c>
      <c r="D240" s="211">
        <v>232</v>
      </c>
      <c r="E240" s="359">
        <f t="shared" si="312"/>
        <v>0</v>
      </c>
      <c r="F240" s="359">
        <f t="shared" si="317"/>
        <v>0</v>
      </c>
      <c r="G240" s="359">
        <f t="shared" si="318"/>
        <v>0</v>
      </c>
      <c r="H240" s="359">
        <f t="shared" si="319"/>
        <v>0</v>
      </c>
      <c r="I240" s="359">
        <f t="shared" si="320"/>
        <v>0</v>
      </c>
      <c r="J240" s="359">
        <f t="shared" si="321"/>
        <v>0</v>
      </c>
      <c r="K240" s="359">
        <f t="shared" si="322"/>
        <v>0</v>
      </c>
      <c r="L240" s="359">
        <f t="shared" si="323"/>
        <v>0</v>
      </c>
      <c r="M240" s="359">
        <f t="shared" si="324"/>
        <v>0</v>
      </c>
      <c r="N240" s="359">
        <f t="shared" si="325"/>
        <v>0</v>
      </c>
      <c r="O240" s="359">
        <f t="shared" si="326"/>
        <v>0</v>
      </c>
      <c r="P240" s="359">
        <f t="shared" si="327"/>
        <v>0</v>
      </c>
      <c r="Q240" s="359">
        <f t="shared" si="328"/>
        <v>0</v>
      </c>
      <c r="R240" s="359">
        <f t="shared" si="329"/>
        <v>0</v>
      </c>
      <c r="S240" s="359">
        <f t="shared" si="330"/>
        <v>0</v>
      </c>
      <c r="T240" s="359">
        <f t="shared" si="331"/>
        <v>0</v>
      </c>
      <c r="U240" s="359">
        <f t="shared" si="332"/>
        <v>0</v>
      </c>
      <c r="V240" s="359">
        <f t="shared" si="333"/>
        <v>0</v>
      </c>
      <c r="W240" s="359">
        <f t="shared" si="334"/>
        <v>0</v>
      </c>
      <c r="X240" s="359">
        <f t="shared" si="335"/>
        <v>0</v>
      </c>
      <c r="Y240" s="359">
        <f t="shared" si="336"/>
        <v>0</v>
      </c>
      <c r="Z240" s="359">
        <f t="shared" si="337"/>
        <v>0</v>
      </c>
      <c r="AA240" s="359">
        <f t="shared" si="338"/>
        <v>0</v>
      </c>
      <c r="AB240" s="359">
        <f t="shared" si="339"/>
        <v>0</v>
      </c>
      <c r="AC240" s="359">
        <f t="shared" si="340"/>
        <v>0</v>
      </c>
      <c r="AD240" s="359">
        <f t="shared" si="341"/>
        <v>1E-3</v>
      </c>
      <c r="AE240" s="359">
        <f t="shared" si="342"/>
        <v>0</v>
      </c>
      <c r="AF240" s="359">
        <f t="shared" si="343"/>
        <v>8.2000000000000003E-2</v>
      </c>
      <c r="AG240" s="359">
        <f t="shared" si="344"/>
        <v>0</v>
      </c>
      <c r="AH240" s="359">
        <f t="shared" si="345"/>
        <v>0</v>
      </c>
      <c r="AI240" s="359">
        <f t="shared" si="346"/>
        <v>0</v>
      </c>
      <c r="AJ240" s="359">
        <f t="shared" si="347"/>
        <v>0</v>
      </c>
      <c r="AK240" s="359">
        <f t="shared" si="348"/>
        <v>0</v>
      </c>
      <c r="AL240" s="359">
        <f t="shared" si="349"/>
        <v>0</v>
      </c>
      <c r="AM240" s="359">
        <f t="shared" si="350"/>
        <v>0</v>
      </c>
      <c r="AN240" s="359">
        <f t="shared" si="351"/>
        <v>0</v>
      </c>
      <c r="AO240" s="359">
        <f t="shared" si="352"/>
        <v>0</v>
      </c>
      <c r="AP240" s="359">
        <f t="shared" si="353"/>
        <v>0</v>
      </c>
      <c r="AQ240" s="359">
        <f t="shared" si="354"/>
        <v>0</v>
      </c>
      <c r="AR240" s="359">
        <f t="shared" si="355"/>
        <v>157.595</v>
      </c>
      <c r="AS240" s="359">
        <f t="shared" si="356"/>
        <v>0</v>
      </c>
      <c r="AT240" s="359">
        <f t="shared" si="314"/>
        <v>0</v>
      </c>
      <c r="AU240" s="359">
        <f t="shared" si="315"/>
        <v>0</v>
      </c>
      <c r="AV240" s="359">
        <f t="shared" si="316"/>
        <v>0</v>
      </c>
      <c r="AX240" s="211">
        <v>232</v>
      </c>
      <c r="AY240" s="37">
        <v>0</v>
      </c>
      <c r="AZ240" s="37">
        <v>0</v>
      </c>
      <c r="BA240" s="37">
        <v>0</v>
      </c>
      <c r="BB240" s="37">
        <v>0</v>
      </c>
      <c r="BC240" s="37">
        <v>0</v>
      </c>
      <c r="BD240" s="37">
        <v>0</v>
      </c>
      <c r="BE240" s="37">
        <v>0</v>
      </c>
      <c r="BF240" s="37">
        <v>0</v>
      </c>
      <c r="BG240" s="37">
        <v>0</v>
      </c>
      <c r="BH240" s="37">
        <v>0</v>
      </c>
      <c r="BI240" s="37">
        <v>0</v>
      </c>
      <c r="BJ240" s="37">
        <v>0</v>
      </c>
      <c r="BK240" s="37">
        <v>0</v>
      </c>
      <c r="BL240" s="37">
        <v>0</v>
      </c>
      <c r="BM240" s="37">
        <v>0</v>
      </c>
      <c r="BN240" s="37">
        <v>0</v>
      </c>
      <c r="BO240" s="37">
        <v>0</v>
      </c>
      <c r="BP240" s="37">
        <v>0</v>
      </c>
      <c r="BQ240" s="37">
        <v>0</v>
      </c>
      <c r="BR240" s="37">
        <v>0</v>
      </c>
      <c r="BS240" s="37">
        <v>0</v>
      </c>
      <c r="BT240" s="37">
        <v>0</v>
      </c>
      <c r="BU240" s="37">
        <v>0</v>
      </c>
      <c r="BV240" s="37">
        <v>0</v>
      </c>
      <c r="BW240" s="37">
        <v>0</v>
      </c>
      <c r="BX240" s="37">
        <v>1</v>
      </c>
      <c r="BY240" s="37">
        <v>0</v>
      </c>
      <c r="BZ240" s="37">
        <v>82</v>
      </c>
      <c r="CA240" s="37">
        <v>0</v>
      </c>
      <c r="CB240" s="37">
        <v>0</v>
      </c>
      <c r="CC240" s="37">
        <v>0</v>
      </c>
      <c r="CD240" s="37">
        <v>0</v>
      </c>
      <c r="CE240" s="37">
        <v>0</v>
      </c>
      <c r="CF240" s="37">
        <v>0</v>
      </c>
      <c r="CG240" s="37">
        <v>0</v>
      </c>
      <c r="CH240" s="37">
        <v>0</v>
      </c>
      <c r="CI240" s="37">
        <v>0</v>
      </c>
      <c r="CJ240" s="37">
        <v>0</v>
      </c>
      <c r="CK240" s="37">
        <v>0</v>
      </c>
      <c r="CL240" s="37">
        <v>157595</v>
      </c>
      <c r="CM240" s="37">
        <v>0</v>
      </c>
      <c r="CN240" s="37">
        <v>0</v>
      </c>
      <c r="CO240" s="37">
        <v>0</v>
      </c>
      <c r="CP240" s="37">
        <v>0</v>
      </c>
    </row>
    <row r="241" spans="1:94" x14ac:dyDescent="0.25">
      <c r="A241" s="267" t="s">
        <v>641</v>
      </c>
      <c r="B241" s="267" t="s">
        <v>503</v>
      </c>
      <c r="C241" s="301" t="s">
        <v>553</v>
      </c>
      <c r="D241" s="211">
        <v>233</v>
      </c>
      <c r="E241" s="359">
        <f t="shared" si="312"/>
        <v>0</v>
      </c>
      <c r="F241" s="359">
        <f t="shared" si="317"/>
        <v>0</v>
      </c>
      <c r="G241" s="359">
        <f t="shared" si="318"/>
        <v>0</v>
      </c>
      <c r="H241" s="359">
        <f t="shared" si="319"/>
        <v>0</v>
      </c>
      <c r="I241" s="359">
        <f t="shared" si="320"/>
        <v>0</v>
      </c>
      <c r="J241" s="359">
        <f t="shared" si="321"/>
        <v>0</v>
      </c>
      <c r="K241" s="359">
        <f t="shared" si="322"/>
        <v>0</v>
      </c>
      <c r="L241" s="359">
        <f t="shared" si="323"/>
        <v>0</v>
      </c>
      <c r="M241" s="359">
        <f t="shared" si="324"/>
        <v>0</v>
      </c>
      <c r="N241" s="359">
        <f t="shared" si="325"/>
        <v>0</v>
      </c>
      <c r="O241" s="359">
        <f t="shared" si="326"/>
        <v>0</v>
      </c>
      <c r="P241" s="359">
        <f t="shared" si="327"/>
        <v>0</v>
      </c>
      <c r="Q241" s="359">
        <f t="shared" si="328"/>
        <v>0</v>
      </c>
      <c r="R241" s="359">
        <f t="shared" si="329"/>
        <v>0</v>
      </c>
      <c r="S241" s="359">
        <f t="shared" si="330"/>
        <v>0</v>
      </c>
      <c r="T241" s="359">
        <f t="shared" si="331"/>
        <v>0</v>
      </c>
      <c r="U241" s="359">
        <f t="shared" si="332"/>
        <v>0</v>
      </c>
      <c r="V241" s="359">
        <f t="shared" si="333"/>
        <v>0</v>
      </c>
      <c r="W241" s="359">
        <f t="shared" si="334"/>
        <v>0</v>
      </c>
      <c r="X241" s="359">
        <f t="shared" si="335"/>
        <v>0</v>
      </c>
      <c r="Y241" s="359">
        <f t="shared" si="336"/>
        <v>0</v>
      </c>
      <c r="Z241" s="359">
        <f t="shared" si="337"/>
        <v>0</v>
      </c>
      <c r="AA241" s="359">
        <f t="shared" si="338"/>
        <v>0</v>
      </c>
      <c r="AB241" s="359">
        <f t="shared" si="339"/>
        <v>0</v>
      </c>
      <c r="AC241" s="359">
        <f t="shared" si="340"/>
        <v>0</v>
      </c>
      <c r="AD241" s="359">
        <f t="shared" si="341"/>
        <v>0</v>
      </c>
      <c r="AE241" s="359">
        <f t="shared" si="342"/>
        <v>0</v>
      </c>
      <c r="AF241" s="359">
        <f t="shared" si="343"/>
        <v>0</v>
      </c>
      <c r="AG241" s="359">
        <f t="shared" si="344"/>
        <v>0</v>
      </c>
      <c r="AH241" s="359">
        <f t="shared" si="345"/>
        <v>0</v>
      </c>
      <c r="AI241" s="359">
        <f t="shared" si="346"/>
        <v>0</v>
      </c>
      <c r="AJ241" s="359">
        <f t="shared" si="347"/>
        <v>0</v>
      </c>
      <c r="AK241" s="359">
        <f t="shared" si="348"/>
        <v>2605</v>
      </c>
      <c r="AL241" s="359">
        <f t="shared" si="349"/>
        <v>0</v>
      </c>
      <c r="AM241" s="359">
        <f t="shared" si="350"/>
        <v>7065</v>
      </c>
      <c r="AN241" s="359">
        <f t="shared" si="351"/>
        <v>0</v>
      </c>
      <c r="AO241" s="359">
        <f t="shared" si="352"/>
        <v>0</v>
      </c>
      <c r="AP241" s="359">
        <f t="shared" si="353"/>
        <v>0</v>
      </c>
      <c r="AQ241" s="359">
        <f t="shared" si="354"/>
        <v>0</v>
      </c>
      <c r="AR241" s="359">
        <f t="shared" si="355"/>
        <v>0</v>
      </c>
      <c r="AS241" s="359">
        <f t="shared" si="356"/>
        <v>0</v>
      </c>
      <c r="AT241" s="359">
        <f t="shared" si="314"/>
        <v>0</v>
      </c>
      <c r="AU241" s="359">
        <f t="shared" si="315"/>
        <v>0</v>
      </c>
      <c r="AV241" s="359">
        <f t="shared" si="316"/>
        <v>0</v>
      </c>
      <c r="AX241" s="211">
        <v>233</v>
      </c>
      <c r="AY241" s="37">
        <v>0</v>
      </c>
      <c r="AZ241" s="37">
        <v>0</v>
      </c>
      <c r="BA241" s="37">
        <v>0</v>
      </c>
      <c r="BB241" s="37">
        <v>0</v>
      </c>
      <c r="BC241" s="37">
        <v>0</v>
      </c>
      <c r="BD241" s="37">
        <v>0</v>
      </c>
      <c r="BE241" s="37">
        <v>0</v>
      </c>
      <c r="BF241" s="37">
        <v>0</v>
      </c>
      <c r="BG241" s="37">
        <v>0</v>
      </c>
      <c r="BH241" s="37">
        <v>0</v>
      </c>
      <c r="BI241" s="37">
        <v>0</v>
      </c>
      <c r="BJ241" s="37">
        <v>0</v>
      </c>
      <c r="BK241" s="37">
        <v>0</v>
      </c>
      <c r="BL241" s="37">
        <v>0</v>
      </c>
      <c r="BM241" s="37">
        <v>0</v>
      </c>
      <c r="BN241" s="37">
        <v>0</v>
      </c>
      <c r="BO241" s="37">
        <v>0</v>
      </c>
      <c r="BP241" s="37">
        <v>0</v>
      </c>
      <c r="BQ241" s="37">
        <v>0</v>
      </c>
      <c r="BR241" s="37">
        <v>0</v>
      </c>
      <c r="BS241" s="37">
        <v>0</v>
      </c>
      <c r="BT241" s="37">
        <v>0</v>
      </c>
      <c r="BU241" s="37">
        <v>0</v>
      </c>
      <c r="BV241" s="37">
        <v>0</v>
      </c>
      <c r="BW241" s="37">
        <v>0</v>
      </c>
      <c r="BX241" s="37">
        <v>0</v>
      </c>
      <c r="BY241" s="37">
        <v>0</v>
      </c>
      <c r="BZ241" s="37">
        <v>0</v>
      </c>
      <c r="CA241" s="37">
        <v>0</v>
      </c>
      <c r="CB241" s="37">
        <v>0</v>
      </c>
      <c r="CC241" s="37">
        <v>0</v>
      </c>
      <c r="CD241" s="37">
        <v>0</v>
      </c>
      <c r="CE241" s="37">
        <v>2605000</v>
      </c>
      <c r="CF241" s="37">
        <v>0</v>
      </c>
      <c r="CG241" s="37">
        <v>7065000</v>
      </c>
      <c r="CH241" s="37">
        <v>0</v>
      </c>
      <c r="CI241" s="37">
        <v>0</v>
      </c>
      <c r="CJ241" s="37">
        <v>0</v>
      </c>
      <c r="CK241" s="37">
        <v>0</v>
      </c>
      <c r="CL241" s="37">
        <v>0</v>
      </c>
      <c r="CM241" s="37">
        <v>0</v>
      </c>
      <c r="CN241" s="37">
        <v>0</v>
      </c>
      <c r="CO241" s="37">
        <v>0</v>
      </c>
      <c r="CP241" s="37">
        <v>0</v>
      </c>
    </row>
    <row r="242" spans="1:94" x14ac:dyDescent="0.25">
      <c r="A242" s="267" t="s">
        <v>641</v>
      </c>
      <c r="B242" s="267" t="s">
        <v>516</v>
      </c>
      <c r="C242" s="301" t="s">
        <v>553</v>
      </c>
      <c r="D242" s="211">
        <v>234</v>
      </c>
      <c r="E242" s="359">
        <f t="shared" si="312"/>
        <v>0</v>
      </c>
      <c r="F242" s="359">
        <f t="shared" si="317"/>
        <v>0</v>
      </c>
      <c r="G242" s="359">
        <f t="shared" si="318"/>
        <v>0</v>
      </c>
      <c r="H242" s="359">
        <f t="shared" si="319"/>
        <v>0</v>
      </c>
      <c r="I242" s="359">
        <f t="shared" si="320"/>
        <v>0</v>
      </c>
      <c r="J242" s="359">
        <f t="shared" si="321"/>
        <v>0</v>
      </c>
      <c r="K242" s="359">
        <f t="shared" si="322"/>
        <v>0</v>
      </c>
      <c r="L242" s="359">
        <f t="shared" si="323"/>
        <v>0</v>
      </c>
      <c r="M242" s="359">
        <f t="shared" si="324"/>
        <v>0</v>
      </c>
      <c r="N242" s="359">
        <f t="shared" si="325"/>
        <v>0</v>
      </c>
      <c r="O242" s="359">
        <f t="shared" si="326"/>
        <v>0</v>
      </c>
      <c r="P242" s="359">
        <f t="shared" si="327"/>
        <v>0</v>
      </c>
      <c r="Q242" s="359">
        <f t="shared" si="328"/>
        <v>0</v>
      </c>
      <c r="R242" s="359">
        <f t="shared" si="329"/>
        <v>0</v>
      </c>
      <c r="S242" s="359">
        <f t="shared" si="330"/>
        <v>0</v>
      </c>
      <c r="T242" s="359">
        <f t="shared" si="331"/>
        <v>0</v>
      </c>
      <c r="U242" s="359">
        <f t="shared" si="332"/>
        <v>0</v>
      </c>
      <c r="V242" s="359">
        <f t="shared" si="333"/>
        <v>0</v>
      </c>
      <c r="W242" s="359">
        <f t="shared" si="334"/>
        <v>0</v>
      </c>
      <c r="X242" s="359">
        <f t="shared" si="335"/>
        <v>0.124</v>
      </c>
      <c r="Y242" s="359">
        <f t="shared" si="336"/>
        <v>0</v>
      </c>
      <c r="Z242" s="359">
        <f t="shared" si="337"/>
        <v>0</v>
      </c>
      <c r="AA242" s="359">
        <f t="shared" si="338"/>
        <v>0</v>
      </c>
      <c r="AB242" s="359">
        <f t="shared" si="339"/>
        <v>0</v>
      </c>
      <c r="AC242" s="359">
        <f t="shared" si="340"/>
        <v>0</v>
      </c>
      <c r="AD242" s="359">
        <f t="shared" si="341"/>
        <v>0</v>
      </c>
      <c r="AE242" s="359">
        <f t="shared" si="342"/>
        <v>0</v>
      </c>
      <c r="AF242" s="359">
        <f t="shared" si="343"/>
        <v>0</v>
      </c>
      <c r="AG242" s="359">
        <f t="shared" si="344"/>
        <v>0</v>
      </c>
      <c r="AH242" s="359">
        <f t="shared" si="345"/>
        <v>0</v>
      </c>
      <c r="AI242" s="359">
        <f t="shared" si="346"/>
        <v>0</v>
      </c>
      <c r="AJ242" s="359">
        <f t="shared" si="347"/>
        <v>0</v>
      </c>
      <c r="AK242" s="359">
        <f t="shared" si="348"/>
        <v>14475.2</v>
      </c>
      <c r="AL242" s="359">
        <f t="shared" si="349"/>
        <v>0</v>
      </c>
      <c r="AM242" s="359">
        <f t="shared" si="350"/>
        <v>29518.558000000001</v>
      </c>
      <c r="AN242" s="359">
        <f t="shared" si="351"/>
        <v>0</v>
      </c>
      <c r="AO242" s="359">
        <f t="shared" si="352"/>
        <v>0</v>
      </c>
      <c r="AP242" s="359">
        <f t="shared" si="353"/>
        <v>0</v>
      </c>
      <c r="AQ242" s="359">
        <f t="shared" si="354"/>
        <v>0</v>
      </c>
      <c r="AR242" s="359">
        <f t="shared" si="355"/>
        <v>0.67700000000000005</v>
      </c>
      <c r="AS242" s="359">
        <f t="shared" si="356"/>
        <v>0</v>
      </c>
      <c r="AT242" s="359">
        <f t="shared" si="314"/>
        <v>0</v>
      </c>
      <c r="AU242" s="359">
        <f t="shared" si="315"/>
        <v>0</v>
      </c>
      <c r="AV242" s="359">
        <f t="shared" si="316"/>
        <v>0</v>
      </c>
      <c r="AX242" s="211">
        <v>234</v>
      </c>
      <c r="AY242" s="37">
        <v>0</v>
      </c>
      <c r="AZ242" s="37">
        <v>0</v>
      </c>
      <c r="BA242" s="37">
        <v>0</v>
      </c>
      <c r="BB242" s="37">
        <v>0</v>
      </c>
      <c r="BC242" s="37">
        <v>0</v>
      </c>
      <c r="BD242" s="37">
        <v>0</v>
      </c>
      <c r="BE242" s="37">
        <v>0</v>
      </c>
      <c r="BF242" s="37">
        <v>0</v>
      </c>
      <c r="BG242" s="37">
        <v>0</v>
      </c>
      <c r="BH242" s="37">
        <v>0</v>
      </c>
      <c r="BI242" s="37">
        <v>0</v>
      </c>
      <c r="BJ242" s="37">
        <v>0</v>
      </c>
      <c r="BK242" s="37">
        <v>0</v>
      </c>
      <c r="BL242" s="37">
        <v>0</v>
      </c>
      <c r="BM242" s="37">
        <v>0</v>
      </c>
      <c r="BN242" s="37">
        <v>0</v>
      </c>
      <c r="BO242" s="37">
        <v>0</v>
      </c>
      <c r="BP242" s="37">
        <v>0</v>
      </c>
      <c r="BQ242" s="37">
        <v>0</v>
      </c>
      <c r="BR242" s="37">
        <v>124</v>
      </c>
      <c r="BS242" s="37">
        <v>0</v>
      </c>
      <c r="BT242" s="37">
        <v>0</v>
      </c>
      <c r="BU242" s="37">
        <v>0</v>
      </c>
      <c r="BV242" s="37">
        <v>0</v>
      </c>
      <c r="BW242" s="37">
        <v>0</v>
      </c>
      <c r="BX242" s="37">
        <v>0</v>
      </c>
      <c r="BY242" s="37">
        <v>0</v>
      </c>
      <c r="BZ242" s="37">
        <v>0</v>
      </c>
      <c r="CA242" s="37">
        <v>0</v>
      </c>
      <c r="CB242" s="37">
        <v>0</v>
      </c>
      <c r="CC242" s="37">
        <v>0</v>
      </c>
      <c r="CD242" s="37">
        <v>0</v>
      </c>
      <c r="CE242" s="37">
        <v>14475200</v>
      </c>
      <c r="CF242" s="37">
        <v>0</v>
      </c>
      <c r="CG242" s="37">
        <v>29518558</v>
      </c>
      <c r="CH242" s="37">
        <v>0</v>
      </c>
      <c r="CI242" s="37">
        <v>0</v>
      </c>
      <c r="CJ242" s="37">
        <v>0</v>
      </c>
      <c r="CK242" s="37">
        <v>0</v>
      </c>
      <c r="CL242" s="37">
        <v>677</v>
      </c>
      <c r="CM242" s="37">
        <v>0</v>
      </c>
      <c r="CN242" s="37">
        <v>0</v>
      </c>
      <c r="CO242" s="37">
        <v>0</v>
      </c>
      <c r="CP242" s="37">
        <v>0</v>
      </c>
    </row>
    <row r="243" spans="1:94" x14ac:dyDescent="0.25">
      <c r="A243" s="267" t="s">
        <v>641</v>
      </c>
      <c r="B243" s="267" t="s">
        <v>503</v>
      </c>
      <c r="C243" s="301" t="s">
        <v>616</v>
      </c>
      <c r="D243" s="211">
        <v>235</v>
      </c>
      <c r="E243" s="359">
        <f t="shared" si="312"/>
        <v>0</v>
      </c>
      <c r="F243" s="359">
        <f t="shared" si="317"/>
        <v>0</v>
      </c>
      <c r="G243" s="359">
        <f t="shared" si="318"/>
        <v>0</v>
      </c>
      <c r="H243" s="359">
        <f t="shared" si="319"/>
        <v>0</v>
      </c>
      <c r="I243" s="359">
        <f t="shared" si="320"/>
        <v>0</v>
      </c>
      <c r="J243" s="359">
        <f t="shared" si="321"/>
        <v>0</v>
      </c>
      <c r="K243" s="359">
        <f t="shared" si="322"/>
        <v>0</v>
      </c>
      <c r="L243" s="359">
        <f t="shared" si="323"/>
        <v>0</v>
      </c>
      <c r="M243" s="359">
        <f t="shared" si="324"/>
        <v>0</v>
      </c>
      <c r="N243" s="359">
        <f t="shared" si="325"/>
        <v>0</v>
      </c>
      <c r="O243" s="359">
        <f t="shared" si="326"/>
        <v>0</v>
      </c>
      <c r="P243" s="359">
        <f t="shared" si="327"/>
        <v>0</v>
      </c>
      <c r="Q243" s="359">
        <f t="shared" si="328"/>
        <v>0</v>
      </c>
      <c r="R243" s="359">
        <f t="shared" si="329"/>
        <v>0</v>
      </c>
      <c r="S243" s="359">
        <f t="shared" si="330"/>
        <v>0</v>
      </c>
      <c r="T243" s="359">
        <f t="shared" si="331"/>
        <v>0</v>
      </c>
      <c r="U243" s="359">
        <f t="shared" si="332"/>
        <v>0</v>
      </c>
      <c r="V243" s="359">
        <f t="shared" si="333"/>
        <v>0</v>
      </c>
      <c r="W243" s="359">
        <f t="shared" si="334"/>
        <v>0</v>
      </c>
      <c r="X243" s="359">
        <f t="shared" si="335"/>
        <v>0</v>
      </c>
      <c r="Y243" s="359">
        <f t="shared" si="336"/>
        <v>0</v>
      </c>
      <c r="Z243" s="359">
        <f t="shared" si="337"/>
        <v>0</v>
      </c>
      <c r="AA243" s="359">
        <f t="shared" si="338"/>
        <v>0</v>
      </c>
      <c r="AB243" s="359">
        <f t="shared" si="339"/>
        <v>0</v>
      </c>
      <c r="AC243" s="359">
        <f t="shared" si="340"/>
        <v>0</v>
      </c>
      <c r="AD243" s="359">
        <f t="shared" si="341"/>
        <v>0</v>
      </c>
      <c r="AE243" s="359">
        <f t="shared" si="342"/>
        <v>0</v>
      </c>
      <c r="AF243" s="359">
        <f t="shared" si="343"/>
        <v>0</v>
      </c>
      <c r="AG243" s="359">
        <f t="shared" si="344"/>
        <v>0</v>
      </c>
      <c r="AH243" s="359">
        <f t="shared" si="345"/>
        <v>0</v>
      </c>
      <c r="AI243" s="359">
        <f t="shared" si="346"/>
        <v>0</v>
      </c>
      <c r="AJ243" s="359">
        <f t="shared" si="347"/>
        <v>0</v>
      </c>
      <c r="AK243" s="359">
        <f t="shared" si="348"/>
        <v>940</v>
      </c>
      <c r="AL243" s="359">
        <f t="shared" si="349"/>
        <v>0</v>
      </c>
      <c r="AM243" s="359">
        <f t="shared" si="350"/>
        <v>0</v>
      </c>
      <c r="AN243" s="359">
        <f t="shared" si="351"/>
        <v>0</v>
      </c>
      <c r="AO243" s="359">
        <f t="shared" si="352"/>
        <v>0</v>
      </c>
      <c r="AP243" s="359">
        <f t="shared" si="353"/>
        <v>0</v>
      </c>
      <c r="AQ243" s="359">
        <f t="shared" si="354"/>
        <v>0</v>
      </c>
      <c r="AR243" s="359">
        <f t="shared" si="355"/>
        <v>0</v>
      </c>
      <c r="AS243" s="359">
        <f t="shared" si="356"/>
        <v>0</v>
      </c>
      <c r="AT243" s="359">
        <f t="shared" si="314"/>
        <v>0</v>
      </c>
      <c r="AU243" s="359">
        <f t="shared" si="315"/>
        <v>0</v>
      </c>
      <c r="AV243" s="359">
        <f t="shared" si="316"/>
        <v>0</v>
      </c>
      <c r="AX243" s="211">
        <v>235</v>
      </c>
      <c r="AY243" s="37">
        <v>0</v>
      </c>
      <c r="AZ243" s="37">
        <v>0</v>
      </c>
      <c r="BA243" s="37">
        <v>0</v>
      </c>
      <c r="BB243" s="37">
        <v>0</v>
      </c>
      <c r="BC243" s="37">
        <v>0</v>
      </c>
      <c r="BD243" s="37">
        <v>0</v>
      </c>
      <c r="BE243" s="37">
        <v>0</v>
      </c>
      <c r="BF243" s="37">
        <v>0</v>
      </c>
      <c r="BG243" s="37">
        <v>0</v>
      </c>
      <c r="BH243" s="37">
        <v>0</v>
      </c>
      <c r="BI243" s="37">
        <v>0</v>
      </c>
      <c r="BJ243" s="37">
        <v>0</v>
      </c>
      <c r="BK243" s="37">
        <v>0</v>
      </c>
      <c r="BL243" s="37">
        <v>0</v>
      </c>
      <c r="BM243" s="37">
        <v>0</v>
      </c>
      <c r="BN243" s="37">
        <v>0</v>
      </c>
      <c r="BO243" s="37">
        <v>0</v>
      </c>
      <c r="BP243" s="37">
        <v>0</v>
      </c>
      <c r="BQ243" s="37">
        <v>0</v>
      </c>
      <c r="BR243" s="37">
        <v>0</v>
      </c>
      <c r="BS243" s="37">
        <v>0</v>
      </c>
      <c r="BT243" s="37">
        <v>0</v>
      </c>
      <c r="BU243" s="37">
        <v>0</v>
      </c>
      <c r="BV243" s="37">
        <v>0</v>
      </c>
      <c r="BW243" s="37">
        <v>0</v>
      </c>
      <c r="BX243" s="37">
        <v>0</v>
      </c>
      <c r="BY243" s="37">
        <v>0</v>
      </c>
      <c r="BZ243" s="37">
        <v>0</v>
      </c>
      <c r="CA243" s="37">
        <v>0</v>
      </c>
      <c r="CB243" s="37">
        <v>0</v>
      </c>
      <c r="CC243" s="37">
        <v>0</v>
      </c>
      <c r="CD243" s="37">
        <v>0</v>
      </c>
      <c r="CE243" s="37">
        <v>940000</v>
      </c>
      <c r="CF243" s="37">
        <v>0</v>
      </c>
      <c r="CG243" s="37">
        <v>0</v>
      </c>
      <c r="CH243" s="37">
        <v>0</v>
      </c>
      <c r="CI243" s="37">
        <v>0</v>
      </c>
      <c r="CJ243" s="37">
        <v>0</v>
      </c>
      <c r="CK243" s="37">
        <v>0</v>
      </c>
      <c r="CL243" s="37">
        <v>0</v>
      </c>
      <c r="CM243" s="37">
        <v>0</v>
      </c>
      <c r="CN243" s="37">
        <v>0</v>
      </c>
      <c r="CO243" s="37">
        <v>0</v>
      </c>
      <c r="CP243" s="37">
        <v>0</v>
      </c>
    </row>
    <row r="244" spans="1:94" x14ac:dyDescent="0.25">
      <c r="A244" s="267" t="s">
        <v>641</v>
      </c>
      <c r="B244" s="267" t="s">
        <v>516</v>
      </c>
      <c r="C244" s="301" t="s">
        <v>616</v>
      </c>
      <c r="D244" s="211">
        <v>236</v>
      </c>
      <c r="E244" s="359">
        <f t="shared" si="312"/>
        <v>0</v>
      </c>
      <c r="F244" s="359">
        <f t="shared" si="317"/>
        <v>0</v>
      </c>
      <c r="G244" s="359">
        <f t="shared" si="318"/>
        <v>0</v>
      </c>
      <c r="H244" s="359">
        <f t="shared" si="319"/>
        <v>0</v>
      </c>
      <c r="I244" s="359">
        <f t="shared" si="320"/>
        <v>0</v>
      </c>
      <c r="J244" s="359">
        <f t="shared" si="321"/>
        <v>0</v>
      </c>
      <c r="K244" s="359">
        <f t="shared" si="322"/>
        <v>0</v>
      </c>
      <c r="L244" s="359">
        <f t="shared" si="323"/>
        <v>0</v>
      </c>
      <c r="M244" s="359">
        <f t="shared" si="324"/>
        <v>0</v>
      </c>
      <c r="N244" s="359">
        <f t="shared" si="325"/>
        <v>0</v>
      </c>
      <c r="O244" s="359">
        <f t="shared" si="326"/>
        <v>0</v>
      </c>
      <c r="P244" s="359">
        <f t="shared" si="327"/>
        <v>0</v>
      </c>
      <c r="Q244" s="359">
        <f t="shared" si="328"/>
        <v>0</v>
      </c>
      <c r="R244" s="359">
        <f t="shared" si="329"/>
        <v>0</v>
      </c>
      <c r="S244" s="359">
        <f t="shared" si="330"/>
        <v>0</v>
      </c>
      <c r="T244" s="359">
        <f t="shared" si="331"/>
        <v>0</v>
      </c>
      <c r="U244" s="359">
        <f t="shared" si="332"/>
        <v>0</v>
      </c>
      <c r="V244" s="359">
        <f t="shared" si="333"/>
        <v>0</v>
      </c>
      <c r="W244" s="359">
        <f t="shared" si="334"/>
        <v>0</v>
      </c>
      <c r="X244" s="359">
        <f t="shared" si="335"/>
        <v>0</v>
      </c>
      <c r="Y244" s="359">
        <f t="shared" si="336"/>
        <v>0</v>
      </c>
      <c r="Z244" s="359">
        <f t="shared" si="337"/>
        <v>0</v>
      </c>
      <c r="AA244" s="359">
        <f t="shared" si="338"/>
        <v>0</v>
      </c>
      <c r="AB244" s="359">
        <f t="shared" si="339"/>
        <v>0</v>
      </c>
      <c r="AC244" s="359">
        <f t="shared" si="340"/>
        <v>0</v>
      </c>
      <c r="AD244" s="359">
        <f t="shared" si="341"/>
        <v>0</v>
      </c>
      <c r="AE244" s="359">
        <f t="shared" si="342"/>
        <v>0</v>
      </c>
      <c r="AF244" s="359">
        <f t="shared" si="343"/>
        <v>0</v>
      </c>
      <c r="AG244" s="359">
        <f t="shared" si="344"/>
        <v>0</v>
      </c>
      <c r="AH244" s="359">
        <f t="shared" si="345"/>
        <v>0</v>
      </c>
      <c r="AI244" s="359">
        <f t="shared" si="346"/>
        <v>0</v>
      </c>
      <c r="AJ244" s="359">
        <f t="shared" si="347"/>
        <v>0</v>
      </c>
      <c r="AK244" s="359">
        <f t="shared" si="348"/>
        <v>840</v>
      </c>
      <c r="AL244" s="359">
        <f t="shared" si="349"/>
        <v>0</v>
      </c>
      <c r="AM244" s="359">
        <f t="shared" si="350"/>
        <v>0</v>
      </c>
      <c r="AN244" s="359">
        <f t="shared" si="351"/>
        <v>0</v>
      </c>
      <c r="AO244" s="359">
        <f t="shared" si="352"/>
        <v>0</v>
      </c>
      <c r="AP244" s="359">
        <f t="shared" si="353"/>
        <v>0</v>
      </c>
      <c r="AQ244" s="359">
        <f t="shared" si="354"/>
        <v>0</v>
      </c>
      <c r="AR244" s="359">
        <f t="shared" si="355"/>
        <v>0</v>
      </c>
      <c r="AS244" s="359">
        <f t="shared" si="356"/>
        <v>0</v>
      </c>
      <c r="AT244" s="359">
        <f t="shared" si="314"/>
        <v>0</v>
      </c>
      <c r="AU244" s="359">
        <f t="shared" si="315"/>
        <v>0</v>
      </c>
      <c r="AV244" s="359">
        <f t="shared" si="316"/>
        <v>0</v>
      </c>
      <c r="AX244" s="211">
        <v>236</v>
      </c>
      <c r="AY244" s="37">
        <v>0</v>
      </c>
      <c r="AZ244" s="37">
        <v>0</v>
      </c>
      <c r="BA244" s="37">
        <v>0</v>
      </c>
      <c r="BB244" s="37">
        <v>0</v>
      </c>
      <c r="BC244" s="37">
        <v>0</v>
      </c>
      <c r="BD244" s="37">
        <v>0</v>
      </c>
      <c r="BE244" s="37">
        <v>0</v>
      </c>
      <c r="BF244" s="37">
        <v>0</v>
      </c>
      <c r="BG244" s="37">
        <v>0</v>
      </c>
      <c r="BH244" s="37">
        <v>0</v>
      </c>
      <c r="BI244" s="37">
        <v>0</v>
      </c>
      <c r="BJ244" s="37">
        <v>0</v>
      </c>
      <c r="BK244" s="37">
        <v>0</v>
      </c>
      <c r="BL244" s="37">
        <v>0</v>
      </c>
      <c r="BM244" s="37">
        <v>0</v>
      </c>
      <c r="BN244" s="37">
        <v>0</v>
      </c>
      <c r="BO244" s="37">
        <v>0</v>
      </c>
      <c r="BP244" s="37">
        <v>0</v>
      </c>
      <c r="BQ244" s="37">
        <v>0</v>
      </c>
      <c r="BR244" s="37">
        <v>0</v>
      </c>
      <c r="BS244" s="37">
        <v>0</v>
      </c>
      <c r="BT244" s="37">
        <v>0</v>
      </c>
      <c r="BU244" s="37">
        <v>0</v>
      </c>
      <c r="BV244" s="37">
        <v>0</v>
      </c>
      <c r="BW244" s="37">
        <v>0</v>
      </c>
      <c r="BX244" s="37">
        <v>0</v>
      </c>
      <c r="BY244" s="37">
        <v>0</v>
      </c>
      <c r="BZ244" s="37">
        <v>0</v>
      </c>
      <c r="CA244" s="37">
        <v>0</v>
      </c>
      <c r="CB244" s="37">
        <v>0</v>
      </c>
      <c r="CC244" s="37">
        <v>0</v>
      </c>
      <c r="CD244" s="37">
        <v>0</v>
      </c>
      <c r="CE244" s="37">
        <v>840000</v>
      </c>
      <c r="CF244" s="37">
        <v>0</v>
      </c>
      <c r="CG244" s="37">
        <v>0</v>
      </c>
      <c r="CH244" s="37">
        <v>0</v>
      </c>
      <c r="CI244" s="37">
        <v>0</v>
      </c>
      <c r="CJ244" s="37">
        <v>0</v>
      </c>
      <c r="CK244" s="37">
        <v>0</v>
      </c>
      <c r="CL244" s="37">
        <v>0</v>
      </c>
      <c r="CM244" s="37">
        <v>0</v>
      </c>
      <c r="CN244" s="37">
        <v>0</v>
      </c>
      <c r="CO244" s="37">
        <v>0</v>
      </c>
      <c r="CP244" s="37">
        <v>0</v>
      </c>
    </row>
    <row r="245" spans="1:94" x14ac:dyDescent="0.25">
      <c r="A245" s="267" t="s">
        <v>641</v>
      </c>
      <c r="B245" s="267" t="s">
        <v>491</v>
      </c>
      <c r="C245" s="301" t="s">
        <v>165</v>
      </c>
      <c r="D245" s="211">
        <v>237</v>
      </c>
      <c r="E245" s="359">
        <f t="shared" si="312"/>
        <v>0</v>
      </c>
      <c r="F245" s="359">
        <f t="shared" si="317"/>
        <v>0</v>
      </c>
      <c r="G245" s="359">
        <f t="shared" si="318"/>
        <v>0</v>
      </c>
      <c r="H245" s="359">
        <f t="shared" si="319"/>
        <v>0</v>
      </c>
      <c r="I245" s="359">
        <f t="shared" si="320"/>
        <v>0</v>
      </c>
      <c r="J245" s="359">
        <f t="shared" si="321"/>
        <v>0</v>
      </c>
      <c r="K245" s="359">
        <f t="shared" si="322"/>
        <v>705.5</v>
      </c>
      <c r="L245" s="359">
        <f t="shared" si="323"/>
        <v>0</v>
      </c>
      <c r="M245" s="359">
        <f t="shared" si="324"/>
        <v>0</v>
      </c>
      <c r="N245" s="359">
        <f t="shared" si="325"/>
        <v>0</v>
      </c>
      <c r="O245" s="359">
        <f t="shared" si="326"/>
        <v>0</v>
      </c>
      <c r="P245" s="359">
        <f t="shared" si="327"/>
        <v>0</v>
      </c>
      <c r="Q245" s="359">
        <f t="shared" si="328"/>
        <v>0</v>
      </c>
      <c r="R245" s="359">
        <f t="shared" si="329"/>
        <v>0</v>
      </c>
      <c r="S245" s="359">
        <f t="shared" si="330"/>
        <v>0</v>
      </c>
      <c r="T245" s="359">
        <f t="shared" si="331"/>
        <v>0</v>
      </c>
      <c r="U245" s="359">
        <f t="shared" si="332"/>
        <v>0</v>
      </c>
      <c r="V245" s="359">
        <f t="shared" si="333"/>
        <v>0</v>
      </c>
      <c r="W245" s="359">
        <f t="shared" si="334"/>
        <v>0</v>
      </c>
      <c r="X245" s="359">
        <f t="shared" si="335"/>
        <v>0</v>
      </c>
      <c r="Y245" s="359">
        <f t="shared" si="336"/>
        <v>0</v>
      </c>
      <c r="Z245" s="359">
        <f t="shared" si="337"/>
        <v>0</v>
      </c>
      <c r="AA245" s="359">
        <f t="shared" si="338"/>
        <v>0</v>
      </c>
      <c r="AB245" s="359">
        <f t="shared" si="339"/>
        <v>0</v>
      </c>
      <c r="AC245" s="359">
        <f t="shared" si="340"/>
        <v>0</v>
      </c>
      <c r="AD245" s="359">
        <f t="shared" si="341"/>
        <v>0</v>
      </c>
      <c r="AE245" s="359">
        <f t="shared" si="342"/>
        <v>0</v>
      </c>
      <c r="AF245" s="359">
        <f t="shared" si="343"/>
        <v>0</v>
      </c>
      <c r="AG245" s="359">
        <f t="shared" si="344"/>
        <v>0</v>
      </c>
      <c r="AH245" s="359">
        <f t="shared" si="345"/>
        <v>0</v>
      </c>
      <c r="AI245" s="359">
        <f t="shared" si="346"/>
        <v>0</v>
      </c>
      <c r="AJ245" s="359">
        <f t="shared" si="347"/>
        <v>0</v>
      </c>
      <c r="AK245" s="359">
        <f t="shared" si="348"/>
        <v>0</v>
      </c>
      <c r="AL245" s="359">
        <f t="shared" si="349"/>
        <v>0</v>
      </c>
      <c r="AM245" s="359">
        <f t="shared" si="350"/>
        <v>0</v>
      </c>
      <c r="AN245" s="359">
        <f t="shared" si="351"/>
        <v>0</v>
      </c>
      <c r="AO245" s="359">
        <f t="shared" si="352"/>
        <v>0</v>
      </c>
      <c r="AP245" s="359">
        <f t="shared" si="353"/>
        <v>0</v>
      </c>
      <c r="AQ245" s="359">
        <f t="shared" si="354"/>
        <v>0</v>
      </c>
      <c r="AR245" s="359">
        <f t="shared" si="355"/>
        <v>0</v>
      </c>
      <c r="AS245" s="359">
        <f t="shared" si="356"/>
        <v>0</v>
      </c>
      <c r="AT245" s="359">
        <f t="shared" si="314"/>
        <v>0</v>
      </c>
      <c r="AU245" s="359">
        <f t="shared" si="315"/>
        <v>0</v>
      </c>
      <c r="AV245" s="359">
        <f t="shared" si="316"/>
        <v>0</v>
      </c>
      <c r="AX245" s="211">
        <v>237</v>
      </c>
      <c r="AY245" s="37">
        <v>0</v>
      </c>
      <c r="AZ245" s="37">
        <v>0</v>
      </c>
      <c r="BA245" s="37">
        <v>0</v>
      </c>
      <c r="BB245" s="37">
        <v>0</v>
      </c>
      <c r="BC245" s="37">
        <v>0</v>
      </c>
      <c r="BD245" s="37">
        <v>0</v>
      </c>
      <c r="BE245" s="37">
        <v>705500</v>
      </c>
      <c r="BF245" s="37">
        <v>0</v>
      </c>
      <c r="BG245" s="37">
        <v>0</v>
      </c>
      <c r="BH245" s="37">
        <v>0</v>
      </c>
      <c r="BI245" s="37">
        <v>0</v>
      </c>
      <c r="BJ245" s="37">
        <v>0</v>
      </c>
      <c r="BK245" s="37">
        <v>0</v>
      </c>
      <c r="BL245" s="37">
        <v>0</v>
      </c>
      <c r="BM245" s="37">
        <v>0</v>
      </c>
      <c r="BN245" s="37">
        <v>0</v>
      </c>
      <c r="BO245" s="37">
        <v>0</v>
      </c>
      <c r="BP245" s="37">
        <v>0</v>
      </c>
      <c r="BQ245" s="37">
        <v>0</v>
      </c>
      <c r="BR245" s="37">
        <v>0</v>
      </c>
      <c r="BS245" s="37">
        <v>0</v>
      </c>
      <c r="BT245" s="37">
        <v>0</v>
      </c>
      <c r="BU245" s="37">
        <v>0</v>
      </c>
      <c r="BV245" s="37">
        <v>0</v>
      </c>
      <c r="BW245" s="37">
        <v>0</v>
      </c>
      <c r="BX245" s="37">
        <v>0</v>
      </c>
      <c r="BY245" s="37">
        <v>0</v>
      </c>
      <c r="BZ245" s="37">
        <v>0</v>
      </c>
      <c r="CA245" s="37">
        <v>0</v>
      </c>
      <c r="CB245" s="37">
        <v>0</v>
      </c>
      <c r="CC245" s="37">
        <v>0</v>
      </c>
      <c r="CD245" s="37">
        <v>0</v>
      </c>
      <c r="CE245" s="37">
        <v>0</v>
      </c>
      <c r="CF245" s="37">
        <v>0</v>
      </c>
      <c r="CG245" s="37">
        <v>0</v>
      </c>
      <c r="CH245" s="37">
        <v>0</v>
      </c>
      <c r="CI245" s="37">
        <v>0</v>
      </c>
      <c r="CJ245" s="37">
        <v>0</v>
      </c>
      <c r="CK245" s="37">
        <v>0</v>
      </c>
      <c r="CL245" s="37">
        <v>0</v>
      </c>
      <c r="CM245" s="37">
        <v>0</v>
      </c>
      <c r="CN245" s="37">
        <v>0</v>
      </c>
      <c r="CO245" s="37">
        <v>0</v>
      </c>
      <c r="CP245" s="37">
        <v>0</v>
      </c>
    </row>
    <row r="246" spans="1:94" x14ac:dyDescent="0.25">
      <c r="A246" s="267" t="s">
        <v>641</v>
      </c>
      <c r="B246" s="267" t="s">
        <v>493</v>
      </c>
      <c r="C246" s="301" t="s">
        <v>165</v>
      </c>
      <c r="D246" s="211">
        <v>238</v>
      </c>
      <c r="E246" s="359">
        <f t="shared" si="312"/>
        <v>0</v>
      </c>
      <c r="F246" s="359">
        <f t="shared" si="317"/>
        <v>0</v>
      </c>
      <c r="G246" s="359">
        <f t="shared" si="318"/>
        <v>0</v>
      </c>
      <c r="H246" s="359">
        <f t="shared" si="319"/>
        <v>0</v>
      </c>
      <c r="I246" s="359">
        <f t="shared" si="320"/>
        <v>0</v>
      </c>
      <c r="J246" s="359">
        <f t="shared" si="321"/>
        <v>0</v>
      </c>
      <c r="K246" s="359">
        <f t="shared" si="322"/>
        <v>0</v>
      </c>
      <c r="L246" s="359">
        <f t="shared" si="323"/>
        <v>0</v>
      </c>
      <c r="M246" s="359">
        <f t="shared" si="324"/>
        <v>0</v>
      </c>
      <c r="N246" s="359">
        <f t="shared" si="325"/>
        <v>0</v>
      </c>
      <c r="O246" s="359">
        <f t="shared" si="326"/>
        <v>0</v>
      </c>
      <c r="P246" s="359">
        <f t="shared" si="327"/>
        <v>0</v>
      </c>
      <c r="Q246" s="359">
        <f t="shared" si="328"/>
        <v>5.2480000000000002</v>
      </c>
      <c r="R246" s="359">
        <f t="shared" si="329"/>
        <v>0</v>
      </c>
      <c r="S246" s="359">
        <f t="shared" si="330"/>
        <v>0</v>
      </c>
      <c r="T246" s="359">
        <f t="shared" si="331"/>
        <v>0</v>
      </c>
      <c r="U246" s="359">
        <f t="shared" si="332"/>
        <v>0</v>
      </c>
      <c r="V246" s="359">
        <f t="shared" si="333"/>
        <v>0</v>
      </c>
      <c r="W246" s="359">
        <f t="shared" si="334"/>
        <v>0</v>
      </c>
      <c r="X246" s="359">
        <f t="shared" si="335"/>
        <v>0</v>
      </c>
      <c r="Y246" s="359">
        <f t="shared" si="336"/>
        <v>0</v>
      </c>
      <c r="Z246" s="359">
        <f t="shared" si="337"/>
        <v>0</v>
      </c>
      <c r="AA246" s="359">
        <f t="shared" si="338"/>
        <v>0</v>
      </c>
      <c r="AB246" s="359">
        <f t="shared" si="339"/>
        <v>0</v>
      </c>
      <c r="AC246" s="359">
        <f t="shared" si="340"/>
        <v>0</v>
      </c>
      <c r="AD246" s="359">
        <f t="shared" si="341"/>
        <v>0</v>
      </c>
      <c r="AE246" s="359">
        <f t="shared" si="342"/>
        <v>0</v>
      </c>
      <c r="AF246" s="359">
        <f t="shared" si="343"/>
        <v>0</v>
      </c>
      <c r="AG246" s="359">
        <f t="shared" si="344"/>
        <v>0</v>
      </c>
      <c r="AH246" s="359">
        <f t="shared" si="345"/>
        <v>0</v>
      </c>
      <c r="AI246" s="359">
        <f t="shared" si="346"/>
        <v>0</v>
      </c>
      <c r="AJ246" s="359">
        <f t="shared" si="347"/>
        <v>0</v>
      </c>
      <c r="AK246" s="359">
        <f t="shared" si="348"/>
        <v>0</v>
      </c>
      <c r="AL246" s="359">
        <f t="shared" si="349"/>
        <v>0</v>
      </c>
      <c r="AM246" s="359">
        <f t="shared" si="350"/>
        <v>0</v>
      </c>
      <c r="AN246" s="359">
        <f t="shared" si="351"/>
        <v>0</v>
      </c>
      <c r="AO246" s="359">
        <f t="shared" si="352"/>
        <v>0</v>
      </c>
      <c r="AP246" s="359">
        <f t="shared" si="353"/>
        <v>0</v>
      </c>
      <c r="AQ246" s="359">
        <f t="shared" si="354"/>
        <v>0</v>
      </c>
      <c r="AR246" s="359">
        <f t="shared" si="355"/>
        <v>0</v>
      </c>
      <c r="AS246" s="359">
        <f t="shared" si="356"/>
        <v>0</v>
      </c>
      <c r="AT246" s="359">
        <f t="shared" si="314"/>
        <v>0</v>
      </c>
      <c r="AU246" s="359">
        <f t="shared" si="315"/>
        <v>0</v>
      </c>
      <c r="AV246" s="359">
        <f t="shared" si="316"/>
        <v>0</v>
      </c>
      <c r="AX246" s="211">
        <v>238</v>
      </c>
      <c r="AY246" s="37">
        <v>0</v>
      </c>
      <c r="AZ246" s="37">
        <v>0</v>
      </c>
      <c r="BA246" s="37">
        <v>0</v>
      </c>
      <c r="BB246" s="37">
        <v>0</v>
      </c>
      <c r="BC246" s="37">
        <v>0</v>
      </c>
      <c r="BD246" s="37">
        <v>0</v>
      </c>
      <c r="BE246" s="37">
        <v>0</v>
      </c>
      <c r="BF246" s="37">
        <v>0</v>
      </c>
      <c r="BG246" s="37">
        <v>0</v>
      </c>
      <c r="BH246" s="37">
        <v>0</v>
      </c>
      <c r="BI246" s="37">
        <v>0</v>
      </c>
      <c r="BJ246" s="37">
        <v>0</v>
      </c>
      <c r="BK246" s="37">
        <v>5248</v>
      </c>
      <c r="BL246" s="37">
        <v>0</v>
      </c>
      <c r="BM246" s="37">
        <v>0</v>
      </c>
      <c r="BN246" s="37">
        <v>0</v>
      </c>
      <c r="BO246" s="37">
        <v>0</v>
      </c>
      <c r="BP246" s="37">
        <v>0</v>
      </c>
      <c r="BQ246" s="37">
        <v>0</v>
      </c>
      <c r="BR246" s="37">
        <v>0</v>
      </c>
      <c r="BS246" s="37">
        <v>0</v>
      </c>
      <c r="BT246" s="37">
        <v>0</v>
      </c>
      <c r="BU246" s="37">
        <v>0</v>
      </c>
      <c r="BV246" s="37">
        <v>0</v>
      </c>
      <c r="BW246" s="37">
        <v>0</v>
      </c>
      <c r="BX246" s="37">
        <v>0</v>
      </c>
      <c r="BY246" s="37">
        <v>0</v>
      </c>
      <c r="BZ246" s="37">
        <v>0</v>
      </c>
      <c r="CA246" s="37">
        <v>0</v>
      </c>
      <c r="CB246" s="37">
        <v>0</v>
      </c>
      <c r="CC246" s="37">
        <v>0</v>
      </c>
      <c r="CD246" s="37">
        <v>0</v>
      </c>
      <c r="CE246" s="37">
        <v>0</v>
      </c>
      <c r="CF246" s="37">
        <v>0</v>
      </c>
      <c r="CG246" s="37">
        <v>0</v>
      </c>
      <c r="CH246" s="37">
        <v>0</v>
      </c>
      <c r="CI246" s="37">
        <v>0</v>
      </c>
      <c r="CJ246" s="37">
        <v>0</v>
      </c>
      <c r="CK246" s="37">
        <v>0</v>
      </c>
      <c r="CL246" s="37">
        <v>0</v>
      </c>
      <c r="CM246" s="37">
        <v>0</v>
      </c>
      <c r="CN246" s="37">
        <v>0</v>
      </c>
      <c r="CO246" s="37">
        <v>0</v>
      </c>
      <c r="CP246" s="37">
        <v>0</v>
      </c>
    </row>
    <row r="247" spans="1:94" x14ac:dyDescent="0.25">
      <c r="A247" s="267" t="s">
        <v>641</v>
      </c>
      <c r="B247" s="267" t="s">
        <v>503</v>
      </c>
      <c r="C247" s="301" t="s">
        <v>165</v>
      </c>
      <c r="D247" s="211">
        <v>239</v>
      </c>
      <c r="E247" s="359">
        <f t="shared" si="312"/>
        <v>0</v>
      </c>
      <c r="F247" s="359">
        <f t="shared" si="317"/>
        <v>0</v>
      </c>
      <c r="G247" s="359">
        <f t="shared" si="318"/>
        <v>0</v>
      </c>
      <c r="H247" s="359">
        <f t="shared" si="319"/>
        <v>0</v>
      </c>
      <c r="I247" s="359">
        <f t="shared" si="320"/>
        <v>0</v>
      </c>
      <c r="J247" s="359">
        <f t="shared" si="321"/>
        <v>0</v>
      </c>
      <c r="K247" s="359">
        <f t="shared" si="322"/>
        <v>0</v>
      </c>
      <c r="L247" s="359">
        <f t="shared" si="323"/>
        <v>0</v>
      </c>
      <c r="M247" s="359">
        <f t="shared" si="324"/>
        <v>0</v>
      </c>
      <c r="N247" s="359">
        <f t="shared" si="325"/>
        <v>0</v>
      </c>
      <c r="O247" s="359">
        <f t="shared" si="326"/>
        <v>0</v>
      </c>
      <c r="P247" s="359">
        <f t="shared" si="327"/>
        <v>0</v>
      </c>
      <c r="Q247" s="359">
        <f t="shared" si="328"/>
        <v>0</v>
      </c>
      <c r="R247" s="359">
        <f t="shared" si="329"/>
        <v>0</v>
      </c>
      <c r="S247" s="359">
        <f t="shared" si="330"/>
        <v>0</v>
      </c>
      <c r="T247" s="359">
        <f t="shared" si="331"/>
        <v>0</v>
      </c>
      <c r="U247" s="359">
        <f t="shared" si="332"/>
        <v>0</v>
      </c>
      <c r="V247" s="359">
        <f t="shared" si="333"/>
        <v>0</v>
      </c>
      <c r="W247" s="359">
        <f t="shared" si="334"/>
        <v>0</v>
      </c>
      <c r="X247" s="359">
        <f t="shared" si="335"/>
        <v>0</v>
      </c>
      <c r="Y247" s="359">
        <f t="shared" si="336"/>
        <v>0</v>
      </c>
      <c r="Z247" s="359">
        <f t="shared" si="337"/>
        <v>0</v>
      </c>
      <c r="AA247" s="359">
        <f t="shared" si="338"/>
        <v>0</v>
      </c>
      <c r="AB247" s="359">
        <f t="shared" si="339"/>
        <v>0</v>
      </c>
      <c r="AC247" s="359">
        <f t="shared" si="340"/>
        <v>0</v>
      </c>
      <c r="AD247" s="359">
        <f t="shared" si="341"/>
        <v>0</v>
      </c>
      <c r="AE247" s="359">
        <f t="shared" si="342"/>
        <v>0</v>
      </c>
      <c r="AF247" s="359">
        <f t="shared" si="343"/>
        <v>0</v>
      </c>
      <c r="AG247" s="359">
        <f t="shared" si="344"/>
        <v>0</v>
      </c>
      <c r="AH247" s="359">
        <f t="shared" si="345"/>
        <v>0</v>
      </c>
      <c r="AI247" s="359">
        <f t="shared" si="346"/>
        <v>0</v>
      </c>
      <c r="AJ247" s="359">
        <f t="shared" si="347"/>
        <v>0</v>
      </c>
      <c r="AK247" s="359">
        <f t="shared" si="348"/>
        <v>149.19999999999999</v>
      </c>
      <c r="AL247" s="359">
        <f t="shared" si="349"/>
        <v>0</v>
      </c>
      <c r="AM247" s="359">
        <f t="shared" si="350"/>
        <v>245.3</v>
      </c>
      <c r="AN247" s="359">
        <f t="shared" si="351"/>
        <v>0</v>
      </c>
      <c r="AO247" s="359">
        <f t="shared" si="352"/>
        <v>0</v>
      </c>
      <c r="AP247" s="359">
        <f t="shared" si="353"/>
        <v>0</v>
      </c>
      <c r="AQ247" s="359">
        <f t="shared" si="354"/>
        <v>0</v>
      </c>
      <c r="AR247" s="359">
        <f t="shared" si="355"/>
        <v>0</v>
      </c>
      <c r="AS247" s="359">
        <f t="shared" si="356"/>
        <v>0</v>
      </c>
      <c r="AT247" s="359">
        <f t="shared" si="314"/>
        <v>0</v>
      </c>
      <c r="AU247" s="359">
        <f t="shared" si="315"/>
        <v>0</v>
      </c>
      <c r="AV247" s="359">
        <f t="shared" si="316"/>
        <v>0</v>
      </c>
      <c r="AX247" s="211">
        <v>239</v>
      </c>
      <c r="AY247" s="37">
        <v>0</v>
      </c>
      <c r="AZ247" s="37">
        <v>0</v>
      </c>
      <c r="BA247" s="37">
        <v>0</v>
      </c>
      <c r="BB247" s="37">
        <v>0</v>
      </c>
      <c r="BC247" s="37">
        <v>0</v>
      </c>
      <c r="BD247" s="37">
        <v>0</v>
      </c>
      <c r="BE247" s="37">
        <v>0</v>
      </c>
      <c r="BF247" s="37">
        <v>0</v>
      </c>
      <c r="BG247" s="37">
        <v>0</v>
      </c>
      <c r="BH247" s="37">
        <v>0</v>
      </c>
      <c r="BI247" s="37">
        <v>0</v>
      </c>
      <c r="BJ247" s="37">
        <v>0</v>
      </c>
      <c r="BK247" s="37">
        <v>0</v>
      </c>
      <c r="BL247" s="37">
        <v>0</v>
      </c>
      <c r="BM247" s="37">
        <v>0</v>
      </c>
      <c r="BN247" s="37">
        <v>0</v>
      </c>
      <c r="BO247" s="37">
        <v>0</v>
      </c>
      <c r="BP247" s="37">
        <v>0</v>
      </c>
      <c r="BQ247" s="37">
        <v>0</v>
      </c>
      <c r="BR247" s="37">
        <v>0</v>
      </c>
      <c r="BS247" s="37">
        <v>0</v>
      </c>
      <c r="BT247" s="37">
        <v>0</v>
      </c>
      <c r="BU247" s="37">
        <v>0</v>
      </c>
      <c r="BV247" s="37">
        <v>0</v>
      </c>
      <c r="BW247" s="37">
        <v>0</v>
      </c>
      <c r="BX247" s="37">
        <v>0</v>
      </c>
      <c r="BY247" s="37">
        <v>0</v>
      </c>
      <c r="BZ247" s="37">
        <v>0</v>
      </c>
      <c r="CA247" s="37">
        <v>0</v>
      </c>
      <c r="CB247" s="37">
        <v>0</v>
      </c>
      <c r="CC247" s="37">
        <v>0</v>
      </c>
      <c r="CD247" s="37">
        <v>0</v>
      </c>
      <c r="CE247" s="37">
        <v>149200</v>
      </c>
      <c r="CF247" s="37">
        <v>0</v>
      </c>
      <c r="CG247" s="37">
        <v>245300</v>
      </c>
      <c r="CH247" s="37">
        <v>0</v>
      </c>
      <c r="CI247" s="37">
        <v>0</v>
      </c>
      <c r="CJ247" s="37">
        <v>0</v>
      </c>
      <c r="CK247" s="37">
        <v>0</v>
      </c>
      <c r="CL247" s="37">
        <v>0</v>
      </c>
      <c r="CM247" s="37">
        <v>0</v>
      </c>
      <c r="CN247" s="37">
        <v>0</v>
      </c>
      <c r="CO247" s="37">
        <v>0</v>
      </c>
      <c r="CP247" s="37">
        <v>0</v>
      </c>
    </row>
    <row r="248" spans="1:94" x14ac:dyDescent="0.25">
      <c r="A248" s="267" t="s">
        <v>641</v>
      </c>
      <c r="B248" s="267" t="s">
        <v>491</v>
      </c>
      <c r="C248" s="301" t="s">
        <v>163</v>
      </c>
      <c r="D248" s="211">
        <v>240</v>
      </c>
      <c r="E248" s="359">
        <f t="shared" si="312"/>
        <v>0</v>
      </c>
      <c r="F248" s="359">
        <f t="shared" si="317"/>
        <v>0</v>
      </c>
      <c r="G248" s="359">
        <f t="shared" si="318"/>
        <v>0</v>
      </c>
      <c r="H248" s="359">
        <f t="shared" si="319"/>
        <v>0.23400000000000001</v>
      </c>
      <c r="I248" s="359">
        <f t="shared" si="320"/>
        <v>0</v>
      </c>
      <c r="J248" s="359">
        <f t="shared" si="321"/>
        <v>0</v>
      </c>
      <c r="K248" s="359">
        <f t="shared" si="322"/>
        <v>0</v>
      </c>
      <c r="L248" s="359">
        <f t="shared" si="323"/>
        <v>0</v>
      </c>
      <c r="M248" s="359">
        <f t="shared" si="324"/>
        <v>0</v>
      </c>
      <c r="N248" s="359">
        <f t="shared" si="325"/>
        <v>82.561999999999998</v>
      </c>
      <c r="O248" s="359">
        <f t="shared" si="326"/>
        <v>0.02</v>
      </c>
      <c r="P248" s="359">
        <f t="shared" si="327"/>
        <v>0.47599999999999998</v>
      </c>
      <c r="Q248" s="359">
        <f t="shared" si="328"/>
        <v>0</v>
      </c>
      <c r="R248" s="359">
        <f t="shared" si="329"/>
        <v>0</v>
      </c>
      <c r="S248" s="359">
        <f t="shared" si="330"/>
        <v>2.5270000000000001</v>
      </c>
      <c r="T248" s="359">
        <f t="shared" si="331"/>
        <v>0</v>
      </c>
      <c r="U248" s="359">
        <f t="shared" si="332"/>
        <v>7.3</v>
      </c>
      <c r="V248" s="359">
        <f t="shared" si="333"/>
        <v>0</v>
      </c>
      <c r="W248" s="359">
        <f t="shared" si="334"/>
        <v>0.65300000000000002</v>
      </c>
      <c r="X248" s="359">
        <f t="shared" si="335"/>
        <v>0</v>
      </c>
      <c r="Y248" s="359">
        <f t="shared" si="336"/>
        <v>0</v>
      </c>
      <c r="Z248" s="359">
        <f t="shared" si="337"/>
        <v>3.6219999999999999</v>
      </c>
      <c r="AA248" s="359">
        <f t="shared" si="338"/>
        <v>0</v>
      </c>
      <c r="AB248" s="359">
        <f t="shared" si="339"/>
        <v>9.5000000000000001E-2</v>
      </c>
      <c r="AC248" s="359">
        <f t="shared" si="340"/>
        <v>0</v>
      </c>
      <c r="AD248" s="359">
        <f t="shared" si="341"/>
        <v>0</v>
      </c>
      <c r="AE248" s="359">
        <f t="shared" si="342"/>
        <v>0</v>
      </c>
      <c r="AF248" s="359">
        <f t="shared" si="343"/>
        <v>0.06</v>
      </c>
      <c r="AG248" s="359">
        <f t="shared" si="344"/>
        <v>0</v>
      </c>
      <c r="AH248" s="359">
        <f t="shared" si="345"/>
        <v>0</v>
      </c>
      <c r="AI248" s="359">
        <f t="shared" si="346"/>
        <v>0</v>
      </c>
      <c r="AJ248" s="359">
        <f t="shared" si="347"/>
        <v>0</v>
      </c>
      <c r="AK248" s="359">
        <f t="shared" si="348"/>
        <v>0</v>
      </c>
      <c r="AL248" s="359">
        <f t="shared" si="349"/>
        <v>0</v>
      </c>
      <c r="AM248" s="359">
        <f t="shared" si="350"/>
        <v>0</v>
      </c>
      <c r="AN248" s="359">
        <f t="shared" si="351"/>
        <v>0</v>
      </c>
      <c r="AO248" s="359">
        <f t="shared" si="352"/>
        <v>0</v>
      </c>
      <c r="AP248" s="359">
        <f t="shared" si="353"/>
        <v>0</v>
      </c>
      <c r="AQ248" s="359">
        <f t="shared" si="354"/>
        <v>0</v>
      </c>
      <c r="AR248" s="359">
        <f t="shared" si="355"/>
        <v>23.407</v>
      </c>
      <c r="AS248" s="359">
        <f t="shared" si="356"/>
        <v>1.304</v>
      </c>
      <c r="AT248" s="359">
        <f t="shared" si="314"/>
        <v>0</v>
      </c>
      <c r="AU248" s="359">
        <f t="shared" si="315"/>
        <v>0</v>
      </c>
      <c r="AV248" s="359">
        <f t="shared" si="316"/>
        <v>0</v>
      </c>
      <c r="AX248" s="211">
        <v>240</v>
      </c>
      <c r="AY248" s="37">
        <v>0</v>
      </c>
      <c r="AZ248" s="37">
        <v>0</v>
      </c>
      <c r="BA248" s="37">
        <v>0</v>
      </c>
      <c r="BB248" s="37">
        <v>234</v>
      </c>
      <c r="BC248" s="37">
        <v>0</v>
      </c>
      <c r="BD248" s="37">
        <v>0</v>
      </c>
      <c r="BE248" s="37">
        <v>0</v>
      </c>
      <c r="BF248" s="37">
        <v>0</v>
      </c>
      <c r="BG248" s="37">
        <v>0</v>
      </c>
      <c r="BH248" s="37">
        <v>82562</v>
      </c>
      <c r="BI248" s="37">
        <v>20</v>
      </c>
      <c r="BJ248" s="37">
        <v>476</v>
      </c>
      <c r="BK248" s="37">
        <v>0</v>
      </c>
      <c r="BL248" s="37">
        <v>0</v>
      </c>
      <c r="BM248" s="37">
        <v>2527</v>
      </c>
      <c r="BN248" s="37">
        <v>0</v>
      </c>
      <c r="BO248" s="37">
        <v>7300</v>
      </c>
      <c r="BP248" s="37">
        <v>0</v>
      </c>
      <c r="BQ248" s="37">
        <v>653</v>
      </c>
      <c r="BR248" s="37">
        <v>0</v>
      </c>
      <c r="BS248" s="37">
        <v>0</v>
      </c>
      <c r="BT248" s="37">
        <v>3622</v>
      </c>
      <c r="BU248" s="37">
        <v>0</v>
      </c>
      <c r="BV248" s="37">
        <v>95</v>
      </c>
      <c r="BW248" s="37">
        <v>0</v>
      </c>
      <c r="BX248" s="37">
        <v>0</v>
      </c>
      <c r="BY248" s="37">
        <v>0</v>
      </c>
      <c r="BZ248" s="37">
        <v>60</v>
      </c>
      <c r="CA248" s="37">
        <v>0</v>
      </c>
      <c r="CB248" s="37">
        <v>0</v>
      </c>
      <c r="CC248" s="37">
        <v>0</v>
      </c>
      <c r="CD248" s="37">
        <v>0</v>
      </c>
      <c r="CE248" s="37">
        <v>0</v>
      </c>
      <c r="CF248" s="37">
        <v>0</v>
      </c>
      <c r="CG248" s="37">
        <v>0</v>
      </c>
      <c r="CH248" s="37">
        <v>0</v>
      </c>
      <c r="CI248" s="37">
        <v>0</v>
      </c>
      <c r="CJ248" s="37">
        <v>0</v>
      </c>
      <c r="CK248" s="37">
        <v>0</v>
      </c>
      <c r="CL248" s="37">
        <v>23407</v>
      </c>
      <c r="CM248" s="37">
        <v>1304</v>
      </c>
      <c r="CN248" s="37">
        <v>0</v>
      </c>
      <c r="CO248" s="37">
        <v>0</v>
      </c>
      <c r="CP248" s="37">
        <v>0</v>
      </c>
    </row>
    <row r="249" spans="1:94" x14ac:dyDescent="0.25">
      <c r="A249" s="267" t="s">
        <v>641</v>
      </c>
      <c r="B249" s="267" t="s">
        <v>496</v>
      </c>
      <c r="C249" s="301" t="s">
        <v>163</v>
      </c>
      <c r="D249" s="211">
        <v>241</v>
      </c>
      <c r="E249" s="359">
        <f t="shared" si="312"/>
        <v>0</v>
      </c>
      <c r="F249" s="359">
        <f t="shared" si="317"/>
        <v>0</v>
      </c>
      <c r="G249" s="359">
        <f t="shared" si="318"/>
        <v>0</v>
      </c>
      <c r="H249" s="359">
        <f t="shared" si="319"/>
        <v>0</v>
      </c>
      <c r="I249" s="359">
        <f t="shared" si="320"/>
        <v>0</v>
      </c>
      <c r="J249" s="359">
        <f t="shared" si="321"/>
        <v>0</v>
      </c>
      <c r="K249" s="359">
        <f t="shared" si="322"/>
        <v>0</v>
      </c>
      <c r="L249" s="359">
        <f t="shared" si="323"/>
        <v>0</v>
      </c>
      <c r="M249" s="359">
        <f t="shared" si="324"/>
        <v>0</v>
      </c>
      <c r="N249" s="359">
        <f t="shared" si="325"/>
        <v>0</v>
      </c>
      <c r="O249" s="359">
        <f t="shared" si="326"/>
        <v>0</v>
      </c>
      <c r="P249" s="359">
        <f t="shared" si="327"/>
        <v>0</v>
      </c>
      <c r="Q249" s="359">
        <f t="shared" si="328"/>
        <v>0</v>
      </c>
      <c r="R249" s="359">
        <f t="shared" si="329"/>
        <v>0</v>
      </c>
      <c r="S249" s="359">
        <f t="shared" si="330"/>
        <v>0</v>
      </c>
      <c r="T249" s="359">
        <f t="shared" si="331"/>
        <v>0</v>
      </c>
      <c r="U249" s="359">
        <f t="shared" si="332"/>
        <v>0</v>
      </c>
      <c r="V249" s="359">
        <f t="shared" si="333"/>
        <v>0</v>
      </c>
      <c r="W249" s="359">
        <f t="shared" si="334"/>
        <v>0</v>
      </c>
      <c r="X249" s="359">
        <f t="shared" si="335"/>
        <v>0</v>
      </c>
      <c r="Y249" s="359">
        <f t="shared" si="336"/>
        <v>0</v>
      </c>
      <c r="Z249" s="359">
        <f t="shared" si="337"/>
        <v>0</v>
      </c>
      <c r="AA249" s="359">
        <f t="shared" si="338"/>
        <v>0</v>
      </c>
      <c r="AB249" s="359">
        <f t="shared" si="339"/>
        <v>0</v>
      </c>
      <c r="AC249" s="359">
        <f t="shared" si="340"/>
        <v>0</v>
      </c>
      <c r="AD249" s="359">
        <f t="shared" si="341"/>
        <v>0</v>
      </c>
      <c r="AE249" s="359">
        <f t="shared" si="342"/>
        <v>0</v>
      </c>
      <c r="AF249" s="359">
        <f t="shared" si="343"/>
        <v>0</v>
      </c>
      <c r="AG249" s="359">
        <f t="shared" si="344"/>
        <v>0</v>
      </c>
      <c r="AH249" s="359">
        <f t="shared" si="345"/>
        <v>0</v>
      </c>
      <c r="AI249" s="359">
        <f t="shared" si="346"/>
        <v>0</v>
      </c>
      <c r="AJ249" s="359">
        <f t="shared" si="347"/>
        <v>0</v>
      </c>
      <c r="AK249" s="359">
        <f t="shared" si="348"/>
        <v>0</v>
      </c>
      <c r="AL249" s="359">
        <f t="shared" si="349"/>
        <v>0</v>
      </c>
      <c r="AM249" s="359">
        <f t="shared" si="350"/>
        <v>0</v>
      </c>
      <c r="AN249" s="359">
        <f t="shared" si="351"/>
        <v>0</v>
      </c>
      <c r="AO249" s="359">
        <f t="shared" si="352"/>
        <v>0</v>
      </c>
      <c r="AP249" s="359">
        <f t="shared" si="353"/>
        <v>0</v>
      </c>
      <c r="AQ249" s="359">
        <f t="shared" si="354"/>
        <v>3959</v>
      </c>
      <c r="AR249" s="359">
        <f t="shared" si="355"/>
        <v>0</v>
      </c>
      <c r="AS249" s="359">
        <f t="shared" si="356"/>
        <v>0</v>
      </c>
      <c r="AT249" s="359">
        <f t="shared" si="314"/>
        <v>0</v>
      </c>
      <c r="AU249" s="359">
        <f t="shared" si="315"/>
        <v>0</v>
      </c>
      <c r="AV249" s="359">
        <f t="shared" si="316"/>
        <v>0</v>
      </c>
      <c r="AX249" s="211">
        <v>241</v>
      </c>
      <c r="AY249" s="37">
        <v>0</v>
      </c>
      <c r="AZ249" s="37">
        <v>0</v>
      </c>
      <c r="BA249" s="37">
        <v>0</v>
      </c>
      <c r="BB249" s="37">
        <v>0</v>
      </c>
      <c r="BC249" s="37">
        <v>0</v>
      </c>
      <c r="BD249" s="37">
        <v>0</v>
      </c>
      <c r="BE249" s="37">
        <v>0</v>
      </c>
      <c r="BF249" s="37">
        <v>0</v>
      </c>
      <c r="BG249" s="37">
        <v>0</v>
      </c>
      <c r="BH249" s="37">
        <v>0</v>
      </c>
      <c r="BI249" s="37">
        <v>0</v>
      </c>
      <c r="BJ249" s="37">
        <v>0</v>
      </c>
      <c r="BK249" s="37">
        <v>0</v>
      </c>
      <c r="BL249" s="37">
        <v>0</v>
      </c>
      <c r="BM249" s="37">
        <v>0</v>
      </c>
      <c r="BN249" s="37">
        <v>0</v>
      </c>
      <c r="BO249" s="37">
        <v>0</v>
      </c>
      <c r="BP249" s="37">
        <v>0</v>
      </c>
      <c r="BQ249" s="37">
        <v>0</v>
      </c>
      <c r="BR249" s="37">
        <v>0</v>
      </c>
      <c r="BS249" s="37">
        <v>0</v>
      </c>
      <c r="BT249" s="37">
        <v>0</v>
      </c>
      <c r="BU249" s="37">
        <v>0</v>
      </c>
      <c r="BV249" s="37">
        <v>0</v>
      </c>
      <c r="BW249" s="37">
        <v>0</v>
      </c>
      <c r="BX249" s="37">
        <v>0</v>
      </c>
      <c r="BY249" s="37">
        <v>0</v>
      </c>
      <c r="BZ249" s="37">
        <v>0</v>
      </c>
      <c r="CA249" s="37">
        <v>0</v>
      </c>
      <c r="CB249" s="37">
        <v>0</v>
      </c>
      <c r="CC249" s="37">
        <v>0</v>
      </c>
      <c r="CD249" s="37">
        <v>0</v>
      </c>
      <c r="CE249" s="37">
        <v>0</v>
      </c>
      <c r="CF249" s="37">
        <v>0</v>
      </c>
      <c r="CG249" s="37">
        <v>0</v>
      </c>
      <c r="CH249" s="37">
        <v>0</v>
      </c>
      <c r="CI249" s="37">
        <v>0</v>
      </c>
      <c r="CJ249" s="37">
        <v>0</v>
      </c>
      <c r="CK249" s="37">
        <v>3959000</v>
      </c>
      <c r="CL249" s="37">
        <v>0</v>
      </c>
      <c r="CM249" s="37">
        <v>0</v>
      </c>
      <c r="CN249" s="37">
        <v>0</v>
      </c>
      <c r="CO249" s="37">
        <v>0</v>
      </c>
      <c r="CP249" s="37">
        <v>0</v>
      </c>
    </row>
    <row r="250" spans="1:94" x14ac:dyDescent="0.25">
      <c r="A250" s="267" t="s">
        <v>641</v>
      </c>
      <c r="B250" s="267" t="s">
        <v>503</v>
      </c>
      <c r="C250" s="301" t="s">
        <v>163</v>
      </c>
      <c r="D250" s="211">
        <v>242</v>
      </c>
      <c r="E250" s="359">
        <f t="shared" si="312"/>
        <v>0</v>
      </c>
      <c r="F250" s="359">
        <f t="shared" si="317"/>
        <v>0</v>
      </c>
      <c r="G250" s="359">
        <f t="shared" si="318"/>
        <v>0</v>
      </c>
      <c r="H250" s="359">
        <f t="shared" si="319"/>
        <v>0</v>
      </c>
      <c r="I250" s="359">
        <f t="shared" si="320"/>
        <v>0</v>
      </c>
      <c r="J250" s="359">
        <f t="shared" si="321"/>
        <v>0</v>
      </c>
      <c r="K250" s="359">
        <f t="shared" si="322"/>
        <v>0</v>
      </c>
      <c r="L250" s="359">
        <f t="shared" si="323"/>
        <v>0</v>
      </c>
      <c r="M250" s="359">
        <f t="shared" si="324"/>
        <v>0</v>
      </c>
      <c r="N250" s="359">
        <f t="shared" si="325"/>
        <v>0</v>
      </c>
      <c r="O250" s="359">
        <f t="shared" si="326"/>
        <v>0</v>
      </c>
      <c r="P250" s="359">
        <f t="shared" si="327"/>
        <v>0</v>
      </c>
      <c r="Q250" s="359">
        <f t="shared" si="328"/>
        <v>0</v>
      </c>
      <c r="R250" s="359">
        <f t="shared" si="329"/>
        <v>0</v>
      </c>
      <c r="S250" s="359">
        <f t="shared" si="330"/>
        <v>0</v>
      </c>
      <c r="T250" s="359">
        <f t="shared" si="331"/>
        <v>0</v>
      </c>
      <c r="U250" s="359">
        <f t="shared" si="332"/>
        <v>0</v>
      </c>
      <c r="V250" s="359">
        <f t="shared" si="333"/>
        <v>0</v>
      </c>
      <c r="W250" s="359">
        <f t="shared" si="334"/>
        <v>0</v>
      </c>
      <c r="X250" s="359">
        <f t="shared" si="335"/>
        <v>0</v>
      </c>
      <c r="Y250" s="359">
        <f t="shared" si="336"/>
        <v>0</v>
      </c>
      <c r="Z250" s="359">
        <f t="shared" si="337"/>
        <v>0</v>
      </c>
      <c r="AA250" s="359">
        <f t="shared" si="338"/>
        <v>200</v>
      </c>
      <c r="AB250" s="359">
        <f t="shared" si="339"/>
        <v>0</v>
      </c>
      <c r="AC250" s="359">
        <f t="shared" si="340"/>
        <v>0</v>
      </c>
      <c r="AD250" s="359">
        <f t="shared" si="341"/>
        <v>0</v>
      </c>
      <c r="AE250" s="359">
        <f t="shared" si="342"/>
        <v>0</v>
      </c>
      <c r="AF250" s="359">
        <f t="shared" si="343"/>
        <v>0</v>
      </c>
      <c r="AG250" s="359">
        <f t="shared" si="344"/>
        <v>0</v>
      </c>
      <c r="AH250" s="359">
        <f t="shared" si="345"/>
        <v>0</v>
      </c>
      <c r="AI250" s="359">
        <f t="shared" si="346"/>
        <v>0</v>
      </c>
      <c r="AJ250" s="359">
        <f t="shared" si="347"/>
        <v>0</v>
      </c>
      <c r="AK250" s="359">
        <f t="shared" si="348"/>
        <v>1282</v>
      </c>
      <c r="AL250" s="359">
        <f t="shared" si="349"/>
        <v>0</v>
      </c>
      <c r="AM250" s="359">
        <f t="shared" si="350"/>
        <v>2223</v>
      </c>
      <c r="AN250" s="359">
        <f t="shared" si="351"/>
        <v>0</v>
      </c>
      <c r="AO250" s="359">
        <f t="shared" si="352"/>
        <v>0</v>
      </c>
      <c r="AP250" s="359">
        <f t="shared" si="353"/>
        <v>0</v>
      </c>
      <c r="AQ250" s="359">
        <f t="shared" si="354"/>
        <v>0</v>
      </c>
      <c r="AR250" s="359">
        <f t="shared" si="355"/>
        <v>0</v>
      </c>
      <c r="AS250" s="359">
        <f t="shared" si="356"/>
        <v>0</v>
      </c>
      <c r="AT250" s="359">
        <f t="shared" si="314"/>
        <v>0</v>
      </c>
      <c r="AU250" s="359">
        <f t="shared" si="315"/>
        <v>0</v>
      </c>
      <c r="AV250" s="359">
        <f t="shared" si="316"/>
        <v>0</v>
      </c>
      <c r="AX250" s="211">
        <v>242</v>
      </c>
      <c r="AY250" s="37">
        <v>0</v>
      </c>
      <c r="AZ250" s="37">
        <v>0</v>
      </c>
      <c r="BA250" s="37">
        <v>0</v>
      </c>
      <c r="BB250" s="37">
        <v>0</v>
      </c>
      <c r="BC250" s="37">
        <v>0</v>
      </c>
      <c r="BD250" s="37">
        <v>0</v>
      </c>
      <c r="BE250" s="37">
        <v>0</v>
      </c>
      <c r="BF250" s="37">
        <v>0</v>
      </c>
      <c r="BG250" s="37">
        <v>0</v>
      </c>
      <c r="BH250" s="37">
        <v>0</v>
      </c>
      <c r="BI250" s="37">
        <v>0</v>
      </c>
      <c r="BJ250" s="37">
        <v>0</v>
      </c>
      <c r="BK250" s="37">
        <v>0</v>
      </c>
      <c r="BL250" s="37">
        <v>0</v>
      </c>
      <c r="BM250" s="37">
        <v>0</v>
      </c>
      <c r="BN250" s="37">
        <v>0</v>
      </c>
      <c r="BO250" s="37">
        <v>0</v>
      </c>
      <c r="BP250" s="37">
        <v>0</v>
      </c>
      <c r="BQ250" s="37">
        <v>0</v>
      </c>
      <c r="BR250" s="37">
        <v>0</v>
      </c>
      <c r="BS250" s="37">
        <v>0</v>
      </c>
      <c r="BT250" s="37">
        <v>0</v>
      </c>
      <c r="BU250" s="37">
        <v>200000</v>
      </c>
      <c r="BV250" s="37">
        <v>0</v>
      </c>
      <c r="BW250" s="37">
        <v>0</v>
      </c>
      <c r="BX250" s="37">
        <v>0</v>
      </c>
      <c r="BY250" s="37">
        <v>0</v>
      </c>
      <c r="BZ250" s="37">
        <v>0</v>
      </c>
      <c r="CA250" s="37">
        <v>0</v>
      </c>
      <c r="CB250" s="37">
        <v>0</v>
      </c>
      <c r="CC250" s="37">
        <v>0</v>
      </c>
      <c r="CD250" s="37">
        <v>0</v>
      </c>
      <c r="CE250" s="37">
        <v>1282000</v>
      </c>
      <c r="CF250" s="37">
        <v>0</v>
      </c>
      <c r="CG250" s="37">
        <v>2223000</v>
      </c>
      <c r="CH250" s="37">
        <v>0</v>
      </c>
      <c r="CI250" s="37">
        <v>0</v>
      </c>
      <c r="CJ250" s="37">
        <v>0</v>
      </c>
      <c r="CK250" s="37">
        <v>0</v>
      </c>
      <c r="CL250" s="37">
        <v>0</v>
      </c>
      <c r="CM250" s="37">
        <v>0</v>
      </c>
      <c r="CN250" s="37">
        <v>0</v>
      </c>
      <c r="CO250" s="37">
        <v>0</v>
      </c>
      <c r="CP250" s="37">
        <v>0</v>
      </c>
    </row>
    <row r="251" spans="1:94" x14ac:dyDescent="0.25">
      <c r="A251" s="267" t="s">
        <v>641</v>
      </c>
      <c r="B251" s="267" t="s">
        <v>516</v>
      </c>
      <c r="C251" s="301" t="s">
        <v>163</v>
      </c>
      <c r="D251" s="211">
        <v>243</v>
      </c>
      <c r="E251" s="359">
        <f t="shared" si="312"/>
        <v>0</v>
      </c>
      <c r="F251" s="359">
        <f t="shared" si="317"/>
        <v>0</v>
      </c>
      <c r="G251" s="359">
        <f t="shared" si="318"/>
        <v>0</v>
      </c>
      <c r="H251" s="359">
        <f t="shared" si="319"/>
        <v>0</v>
      </c>
      <c r="I251" s="359">
        <f t="shared" si="320"/>
        <v>0</v>
      </c>
      <c r="J251" s="359">
        <f t="shared" si="321"/>
        <v>0</v>
      </c>
      <c r="K251" s="359">
        <f t="shared" si="322"/>
        <v>0</v>
      </c>
      <c r="L251" s="359">
        <f t="shared" si="323"/>
        <v>0</v>
      </c>
      <c r="M251" s="359">
        <f t="shared" si="324"/>
        <v>0</v>
      </c>
      <c r="N251" s="359">
        <f t="shared" si="325"/>
        <v>0</v>
      </c>
      <c r="O251" s="359">
        <f t="shared" si="326"/>
        <v>0</v>
      </c>
      <c r="P251" s="359">
        <f t="shared" si="327"/>
        <v>0</v>
      </c>
      <c r="Q251" s="359">
        <f t="shared" si="328"/>
        <v>0</v>
      </c>
      <c r="R251" s="359">
        <f t="shared" si="329"/>
        <v>0</v>
      </c>
      <c r="S251" s="359">
        <f t="shared" si="330"/>
        <v>0</v>
      </c>
      <c r="T251" s="359">
        <f t="shared" si="331"/>
        <v>0</v>
      </c>
      <c r="U251" s="359">
        <f t="shared" si="332"/>
        <v>0</v>
      </c>
      <c r="V251" s="359">
        <f t="shared" si="333"/>
        <v>0</v>
      </c>
      <c r="W251" s="359">
        <f t="shared" si="334"/>
        <v>0</v>
      </c>
      <c r="X251" s="359">
        <f t="shared" si="335"/>
        <v>0</v>
      </c>
      <c r="Y251" s="359">
        <f t="shared" si="336"/>
        <v>0</v>
      </c>
      <c r="Z251" s="359">
        <f t="shared" si="337"/>
        <v>0</v>
      </c>
      <c r="AA251" s="359">
        <f t="shared" si="338"/>
        <v>660</v>
      </c>
      <c r="AB251" s="359">
        <f t="shared" si="339"/>
        <v>0</v>
      </c>
      <c r="AC251" s="359">
        <f t="shared" si="340"/>
        <v>0</v>
      </c>
      <c r="AD251" s="359">
        <f t="shared" si="341"/>
        <v>0</v>
      </c>
      <c r="AE251" s="359">
        <f t="shared" si="342"/>
        <v>0</v>
      </c>
      <c r="AF251" s="359">
        <f t="shared" si="343"/>
        <v>0</v>
      </c>
      <c r="AG251" s="359">
        <f t="shared" si="344"/>
        <v>0</v>
      </c>
      <c r="AH251" s="359">
        <f t="shared" si="345"/>
        <v>0</v>
      </c>
      <c r="AI251" s="359">
        <f t="shared" si="346"/>
        <v>0</v>
      </c>
      <c r="AJ251" s="359">
        <f t="shared" si="347"/>
        <v>0</v>
      </c>
      <c r="AK251" s="359">
        <f t="shared" si="348"/>
        <v>2825</v>
      </c>
      <c r="AL251" s="359">
        <f t="shared" si="349"/>
        <v>0</v>
      </c>
      <c r="AM251" s="359">
        <f t="shared" si="350"/>
        <v>0</v>
      </c>
      <c r="AN251" s="359">
        <f t="shared" si="351"/>
        <v>0</v>
      </c>
      <c r="AO251" s="359">
        <f t="shared" si="352"/>
        <v>0</v>
      </c>
      <c r="AP251" s="359">
        <f t="shared" si="353"/>
        <v>0</v>
      </c>
      <c r="AQ251" s="359">
        <f t="shared" si="354"/>
        <v>0</v>
      </c>
      <c r="AR251" s="359">
        <f t="shared" si="355"/>
        <v>0</v>
      </c>
      <c r="AS251" s="359">
        <f t="shared" si="356"/>
        <v>0</v>
      </c>
      <c r="AT251" s="359">
        <f t="shared" si="314"/>
        <v>0</v>
      </c>
      <c r="AU251" s="359">
        <f t="shared" si="315"/>
        <v>0</v>
      </c>
      <c r="AV251" s="359">
        <f t="shared" si="316"/>
        <v>0</v>
      </c>
      <c r="AX251" s="211">
        <v>243</v>
      </c>
      <c r="AY251" s="37">
        <v>0</v>
      </c>
      <c r="AZ251" s="37">
        <v>0</v>
      </c>
      <c r="BA251" s="37">
        <v>0</v>
      </c>
      <c r="BB251" s="37">
        <v>0</v>
      </c>
      <c r="BC251" s="37">
        <v>0</v>
      </c>
      <c r="BD251" s="37">
        <v>0</v>
      </c>
      <c r="BE251" s="37">
        <v>0</v>
      </c>
      <c r="BF251" s="37">
        <v>0</v>
      </c>
      <c r="BG251" s="37">
        <v>0</v>
      </c>
      <c r="BH251" s="37">
        <v>0</v>
      </c>
      <c r="BI251" s="37">
        <v>0</v>
      </c>
      <c r="BJ251" s="37">
        <v>0</v>
      </c>
      <c r="BK251" s="37">
        <v>0</v>
      </c>
      <c r="BL251" s="37">
        <v>0</v>
      </c>
      <c r="BM251" s="37">
        <v>0</v>
      </c>
      <c r="BN251" s="37">
        <v>0</v>
      </c>
      <c r="BO251" s="37">
        <v>0</v>
      </c>
      <c r="BP251" s="37">
        <v>0</v>
      </c>
      <c r="BQ251" s="37">
        <v>0</v>
      </c>
      <c r="BR251" s="37">
        <v>0</v>
      </c>
      <c r="BS251" s="37">
        <v>0</v>
      </c>
      <c r="BT251" s="37">
        <v>0</v>
      </c>
      <c r="BU251" s="37">
        <v>660000</v>
      </c>
      <c r="BV251" s="37">
        <v>0</v>
      </c>
      <c r="BW251" s="37">
        <v>0</v>
      </c>
      <c r="BX251" s="37">
        <v>0</v>
      </c>
      <c r="BY251" s="37">
        <v>0</v>
      </c>
      <c r="BZ251" s="37">
        <v>0</v>
      </c>
      <c r="CA251" s="37">
        <v>0</v>
      </c>
      <c r="CB251" s="37">
        <v>0</v>
      </c>
      <c r="CC251" s="37">
        <v>0</v>
      </c>
      <c r="CD251" s="37">
        <v>0</v>
      </c>
      <c r="CE251" s="37">
        <v>2825000</v>
      </c>
      <c r="CF251" s="37">
        <v>0</v>
      </c>
      <c r="CG251" s="37">
        <v>0</v>
      </c>
      <c r="CH251" s="37">
        <v>0</v>
      </c>
      <c r="CI251" s="37">
        <v>0</v>
      </c>
      <c r="CJ251" s="37">
        <v>0</v>
      </c>
      <c r="CK251" s="37">
        <v>0</v>
      </c>
      <c r="CL251" s="37">
        <v>0</v>
      </c>
      <c r="CM251" s="37">
        <v>0</v>
      </c>
      <c r="CN251" s="37">
        <v>0</v>
      </c>
      <c r="CO251" s="37">
        <v>0</v>
      </c>
      <c r="CP251" s="37">
        <v>0</v>
      </c>
    </row>
    <row r="252" spans="1:94" x14ac:dyDescent="0.25">
      <c r="A252" s="267" t="s">
        <v>641</v>
      </c>
      <c r="B252" s="267" t="s">
        <v>519</v>
      </c>
      <c r="C252" s="301" t="s">
        <v>163</v>
      </c>
      <c r="D252" s="211">
        <v>244</v>
      </c>
      <c r="E252" s="359">
        <f t="shared" si="312"/>
        <v>0</v>
      </c>
      <c r="F252" s="359">
        <f t="shared" si="317"/>
        <v>0</v>
      </c>
      <c r="G252" s="359">
        <f t="shared" si="318"/>
        <v>0</v>
      </c>
      <c r="H252" s="359">
        <f t="shared" si="319"/>
        <v>0</v>
      </c>
      <c r="I252" s="359">
        <f t="shared" si="320"/>
        <v>0</v>
      </c>
      <c r="J252" s="359">
        <f t="shared" si="321"/>
        <v>0</v>
      </c>
      <c r="K252" s="359">
        <f t="shared" si="322"/>
        <v>0</v>
      </c>
      <c r="L252" s="359">
        <f t="shared" si="323"/>
        <v>0</v>
      </c>
      <c r="M252" s="359">
        <f t="shared" si="324"/>
        <v>0</v>
      </c>
      <c r="N252" s="359">
        <f t="shared" si="325"/>
        <v>0</v>
      </c>
      <c r="O252" s="359">
        <f t="shared" si="326"/>
        <v>0</v>
      </c>
      <c r="P252" s="359">
        <f t="shared" si="327"/>
        <v>0</v>
      </c>
      <c r="Q252" s="359">
        <f t="shared" si="328"/>
        <v>0</v>
      </c>
      <c r="R252" s="359">
        <f t="shared" si="329"/>
        <v>0</v>
      </c>
      <c r="S252" s="359">
        <f t="shared" si="330"/>
        <v>0</v>
      </c>
      <c r="T252" s="359">
        <f t="shared" si="331"/>
        <v>0</v>
      </c>
      <c r="U252" s="359">
        <f t="shared" si="332"/>
        <v>0</v>
      </c>
      <c r="V252" s="359">
        <f t="shared" si="333"/>
        <v>0</v>
      </c>
      <c r="W252" s="359">
        <f t="shared" si="334"/>
        <v>0</v>
      </c>
      <c r="X252" s="359">
        <f t="shared" si="335"/>
        <v>0</v>
      </c>
      <c r="Y252" s="359">
        <f t="shared" si="336"/>
        <v>0</v>
      </c>
      <c r="Z252" s="359">
        <f t="shared" si="337"/>
        <v>0</v>
      </c>
      <c r="AA252" s="359">
        <f t="shared" si="338"/>
        <v>3090</v>
      </c>
      <c r="AB252" s="359">
        <f t="shared" si="339"/>
        <v>0</v>
      </c>
      <c r="AC252" s="359">
        <f t="shared" si="340"/>
        <v>0</v>
      </c>
      <c r="AD252" s="359">
        <f t="shared" si="341"/>
        <v>0</v>
      </c>
      <c r="AE252" s="359">
        <f t="shared" si="342"/>
        <v>0</v>
      </c>
      <c r="AF252" s="359">
        <f t="shared" si="343"/>
        <v>0</v>
      </c>
      <c r="AG252" s="359">
        <f t="shared" si="344"/>
        <v>0</v>
      </c>
      <c r="AH252" s="359">
        <f t="shared" si="345"/>
        <v>0</v>
      </c>
      <c r="AI252" s="359">
        <f t="shared" si="346"/>
        <v>0</v>
      </c>
      <c r="AJ252" s="359">
        <f t="shared" si="347"/>
        <v>0</v>
      </c>
      <c r="AK252" s="359">
        <f t="shared" si="348"/>
        <v>7340</v>
      </c>
      <c r="AL252" s="359">
        <f t="shared" si="349"/>
        <v>0</v>
      </c>
      <c r="AM252" s="359">
        <f t="shared" si="350"/>
        <v>0</v>
      </c>
      <c r="AN252" s="359">
        <f t="shared" si="351"/>
        <v>0</v>
      </c>
      <c r="AO252" s="359">
        <f t="shared" si="352"/>
        <v>0</v>
      </c>
      <c r="AP252" s="359">
        <f t="shared" si="353"/>
        <v>0</v>
      </c>
      <c r="AQ252" s="359">
        <f t="shared" si="354"/>
        <v>0</v>
      </c>
      <c r="AR252" s="359">
        <f t="shared" si="355"/>
        <v>0</v>
      </c>
      <c r="AS252" s="359">
        <f t="shared" si="356"/>
        <v>0</v>
      </c>
      <c r="AT252" s="359">
        <f t="shared" si="314"/>
        <v>0</v>
      </c>
      <c r="AU252" s="359">
        <f t="shared" si="315"/>
        <v>0</v>
      </c>
      <c r="AV252" s="359">
        <f t="shared" si="316"/>
        <v>0</v>
      </c>
      <c r="AX252" s="211">
        <v>244</v>
      </c>
      <c r="AY252" s="37">
        <v>0</v>
      </c>
      <c r="AZ252" s="37">
        <v>0</v>
      </c>
      <c r="BA252" s="37">
        <v>0</v>
      </c>
      <c r="BB252" s="37">
        <v>0</v>
      </c>
      <c r="BC252" s="37">
        <v>0</v>
      </c>
      <c r="BD252" s="37">
        <v>0</v>
      </c>
      <c r="BE252" s="37">
        <v>0</v>
      </c>
      <c r="BF252" s="37">
        <v>0</v>
      </c>
      <c r="BG252" s="37">
        <v>0</v>
      </c>
      <c r="BH252" s="37">
        <v>0</v>
      </c>
      <c r="BI252" s="37">
        <v>0</v>
      </c>
      <c r="BJ252" s="37">
        <v>0</v>
      </c>
      <c r="BK252" s="37">
        <v>0</v>
      </c>
      <c r="BL252" s="37">
        <v>0</v>
      </c>
      <c r="BM252" s="37">
        <v>0</v>
      </c>
      <c r="BN252" s="37">
        <v>0</v>
      </c>
      <c r="BO252" s="37">
        <v>0</v>
      </c>
      <c r="BP252" s="37">
        <v>0</v>
      </c>
      <c r="BQ252" s="37">
        <v>0</v>
      </c>
      <c r="BR252" s="37">
        <v>0</v>
      </c>
      <c r="BS252" s="37">
        <v>0</v>
      </c>
      <c r="BT252" s="37">
        <v>0</v>
      </c>
      <c r="BU252" s="37">
        <v>3090000</v>
      </c>
      <c r="BV252" s="37">
        <v>0</v>
      </c>
      <c r="BW252" s="37">
        <v>0</v>
      </c>
      <c r="BX252" s="37">
        <v>0</v>
      </c>
      <c r="BY252" s="37">
        <v>0</v>
      </c>
      <c r="BZ252" s="37">
        <v>0</v>
      </c>
      <c r="CA252" s="37">
        <v>0</v>
      </c>
      <c r="CB252" s="37">
        <v>0</v>
      </c>
      <c r="CC252" s="37">
        <v>0</v>
      </c>
      <c r="CD252" s="37">
        <v>0</v>
      </c>
      <c r="CE252" s="37">
        <v>7340000</v>
      </c>
      <c r="CF252" s="37">
        <v>0</v>
      </c>
      <c r="CG252" s="37">
        <v>0</v>
      </c>
      <c r="CH252" s="37">
        <v>0</v>
      </c>
      <c r="CI252" s="37">
        <v>0</v>
      </c>
      <c r="CJ252" s="37">
        <v>0</v>
      </c>
      <c r="CK252" s="37">
        <v>0</v>
      </c>
      <c r="CL252" s="37">
        <v>0</v>
      </c>
      <c r="CM252" s="37">
        <v>0</v>
      </c>
      <c r="CN252" s="37">
        <v>0</v>
      </c>
      <c r="CO252" s="37">
        <v>0</v>
      </c>
      <c r="CP252" s="37">
        <v>0</v>
      </c>
    </row>
    <row r="253" spans="1:94" x14ac:dyDescent="0.25">
      <c r="A253" s="267" t="s">
        <v>641</v>
      </c>
      <c r="B253" s="267" t="s">
        <v>503</v>
      </c>
      <c r="C253" s="301" t="s">
        <v>161</v>
      </c>
      <c r="D253" s="211">
        <v>245</v>
      </c>
      <c r="E253" s="359">
        <f t="shared" si="312"/>
        <v>0</v>
      </c>
      <c r="F253" s="359">
        <f t="shared" si="317"/>
        <v>0</v>
      </c>
      <c r="G253" s="359">
        <f t="shared" si="318"/>
        <v>0</v>
      </c>
      <c r="H253" s="359">
        <f t="shared" si="319"/>
        <v>0</v>
      </c>
      <c r="I253" s="359">
        <f t="shared" si="320"/>
        <v>0</v>
      </c>
      <c r="J253" s="359">
        <f t="shared" si="321"/>
        <v>0</v>
      </c>
      <c r="K253" s="359">
        <f t="shared" si="322"/>
        <v>0</v>
      </c>
      <c r="L253" s="359">
        <f t="shared" si="323"/>
        <v>0</v>
      </c>
      <c r="M253" s="359">
        <f t="shared" si="324"/>
        <v>0</v>
      </c>
      <c r="N253" s="359">
        <f t="shared" si="325"/>
        <v>0</v>
      </c>
      <c r="O253" s="359">
        <f t="shared" si="326"/>
        <v>0</v>
      </c>
      <c r="P253" s="359">
        <f t="shared" si="327"/>
        <v>0</v>
      </c>
      <c r="Q253" s="359">
        <f t="shared" si="328"/>
        <v>0</v>
      </c>
      <c r="R253" s="359">
        <f t="shared" si="329"/>
        <v>0</v>
      </c>
      <c r="S253" s="359">
        <f t="shared" si="330"/>
        <v>0</v>
      </c>
      <c r="T253" s="359">
        <f t="shared" si="331"/>
        <v>0</v>
      </c>
      <c r="U253" s="359">
        <f t="shared" si="332"/>
        <v>0</v>
      </c>
      <c r="V253" s="359">
        <f t="shared" si="333"/>
        <v>0</v>
      </c>
      <c r="W253" s="359">
        <f t="shared" si="334"/>
        <v>0</v>
      </c>
      <c r="X253" s="359">
        <f t="shared" si="335"/>
        <v>0</v>
      </c>
      <c r="Y253" s="359">
        <f t="shared" si="336"/>
        <v>0</v>
      </c>
      <c r="Z253" s="359">
        <f t="shared" si="337"/>
        <v>0</v>
      </c>
      <c r="AA253" s="359">
        <f t="shared" si="338"/>
        <v>1.2</v>
      </c>
      <c r="AB253" s="359">
        <f t="shared" si="339"/>
        <v>0</v>
      </c>
      <c r="AC253" s="359">
        <f t="shared" si="340"/>
        <v>0</v>
      </c>
      <c r="AD253" s="359">
        <f t="shared" si="341"/>
        <v>0</v>
      </c>
      <c r="AE253" s="359">
        <f t="shared" si="342"/>
        <v>0</v>
      </c>
      <c r="AF253" s="359">
        <f t="shared" si="343"/>
        <v>0</v>
      </c>
      <c r="AG253" s="359">
        <f t="shared" si="344"/>
        <v>0</v>
      </c>
      <c r="AH253" s="359">
        <f t="shared" si="345"/>
        <v>0</v>
      </c>
      <c r="AI253" s="359">
        <f t="shared" si="346"/>
        <v>0</v>
      </c>
      <c r="AJ253" s="359">
        <f t="shared" si="347"/>
        <v>0</v>
      </c>
      <c r="AK253" s="359">
        <f t="shared" si="348"/>
        <v>3960</v>
      </c>
      <c r="AL253" s="359">
        <f t="shared" si="349"/>
        <v>0</v>
      </c>
      <c r="AM253" s="359">
        <f t="shared" si="350"/>
        <v>25</v>
      </c>
      <c r="AN253" s="359">
        <f t="shared" si="351"/>
        <v>0</v>
      </c>
      <c r="AO253" s="359">
        <f t="shared" si="352"/>
        <v>0</v>
      </c>
      <c r="AP253" s="359">
        <f t="shared" si="353"/>
        <v>0</v>
      </c>
      <c r="AQ253" s="359">
        <f t="shared" si="354"/>
        <v>0</v>
      </c>
      <c r="AR253" s="359">
        <f t="shared" si="355"/>
        <v>0</v>
      </c>
      <c r="AS253" s="359">
        <f t="shared" si="356"/>
        <v>0</v>
      </c>
      <c r="AT253" s="359">
        <f t="shared" si="314"/>
        <v>0</v>
      </c>
      <c r="AU253" s="359">
        <f t="shared" si="315"/>
        <v>0</v>
      </c>
      <c r="AV253" s="359">
        <f t="shared" si="316"/>
        <v>0</v>
      </c>
      <c r="AX253" s="211">
        <v>245</v>
      </c>
      <c r="AY253" s="37">
        <v>0</v>
      </c>
      <c r="AZ253" s="37">
        <v>0</v>
      </c>
      <c r="BA253" s="37">
        <v>0</v>
      </c>
      <c r="BB253" s="37">
        <v>0</v>
      </c>
      <c r="BC253" s="37">
        <v>0</v>
      </c>
      <c r="BD253" s="37">
        <v>0</v>
      </c>
      <c r="BE253" s="37">
        <v>0</v>
      </c>
      <c r="BF253" s="37">
        <v>0</v>
      </c>
      <c r="BG253" s="37">
        <v>0</v>
      </c>
      <c r="BH253" s="37">
        <v>0</v>
      </c>
      <c r="BI253" s="37">
        <v>0</v>
      </c>
      <c r="BJ253" s="37">
        <v>0</v>
      </c>
      <c r="BK253" s="37">
        <v>0</v>
      </c>
      <c r="BL253" s="37">
        <v>0</v>
      </c>
      <c r="BM253" s="37">
        <v>0</v>
      </c>
      <c r="BN253" s="37">
        <v>0</v>
      </c>
      <c r="BO253" s="37">
        <v>0</v>
      </c>
      <c r="BP253" s="37">
        <v>0</v>
      </c>
      <c r="BQ253" s="37">
        <v>0</v>
      </c>
      <c r="BR253" s="37">
        <v>0</v>
      </c>
      <c r="BS253" s="37">
        <v>0</v>
      </c>
      <c r="BT253" s="37">
        <v>0</v>
      </c>
      <c r="BU253" s="37">
        <v>1200</v>
      </c>
      <c r="BV253" s="37">
        <v>0</v>
      </c>
      <c r="BW253" s="37">
        <v>0</v>
      </c>
      <c r="BX253" s="37">
        <v>0</v>
      </c>
      <c r="BY253" s="37">
        <v>0</v>
      </c>
      <c r="BZ253" s="37">
        <v>0</v>
      </c>
      <c r="CA253" s="37">
        <v>0</v>
      </c>
      <c r="CB253" s="37">
        <v>0</v>
      </c>
      <c r="CC253" s="37">
        <v>0</v>
      </c>
      <c r="CD253" s="37">
        <v>0</v>
      </c>
      <c r="CE253" s="37">
        <v>3960000</v>
      </c>
      <c r="CF253" s="37">
        <v>0</v>
      </c>
      <c r="CG253" s="37">
        <v>25000</v>
      </c>
      <c r="CH253" s="37">
        <v>0</v>
      </c>
      <c r="CI253" s="37">
        <v>0</v>
      </c>
      <c r="CJ253" s="37">
        <v>0</v>
      </c>
      <c r="CK253" s="37">
        <v>0</v>
      </c>
      <c r="CL253" s="37">
        <v>0</v>
      </c>
      <c r="CM253" s="37">
        <v>0</v>
      </c>
      <c r="CN253" s="37">
        <v>0</v>
      </c>
      <c r="CO253" s="37">
        <v>0</v>
      </c>
      <c r="CP253" s="37">
        <v>0</v>
      </c>
    </row>
    <row r="254" spans="1:94" x14ac:dyDescent="0.25">
      <c r="A254" s="267" t="s">
        <v>641</v>
      </c>
      <c r="B254" s="267" t="s">
        <v>516</v>
      </c>
      <c r="C254" s="301" t="s">
        <v>161</v>
      </c>
      <c r="D254" s="211">
        <v>246</v>
      </c>
      <c r="E254" s="359">
        <f t="shared" si="312"/>
        <v>0</v>
      </c>
      <c r="F254" s="359">
        <f t="shared" si="317"/>
        <v>0</v>
      </c>
      <c r="G254" s="359">
        <f t="shared" si="318"/>
        <v>0</v>
      </c>
      <c r="H254" s="359">
        <f t="shared" si="319"/>
        <v>0</v>
      </c>
      <c r="I254" s="359">
        <f t="shared" si="320"/>
        <v>0</v>
      </c>
      <c r="J254" s="359">
        <f t="shared" si="321"/>
        <v>0</v>
      </c>
      <c r="K254" s="359">
        <f t="shared" si="322"/>
        <v>0</v>
      </c>
      <c r="L254" s="359">
        <f t="shared" si="323"/>
        <v>0</v>
      </c>
      <c r="M254" s="359">
        <f t="shared" si="324"/>
        <v>0</v>
      </c>
      <c r="N254" s="359">
        <f t="shared" si="325"/>
        <v>0</v>
      </c>
      <c r="O254" s="359">
        <f t="shared" si="326"/>
        <v>0</v>
      </c>
      <c r="P254" s="359">
        <f t="shared" si="327"/>
        <v>0</v>
      </c>
      <c r="Q254" s="359">
        <f t="shared" si="328"/>
        <v>0</v>
      </c>
      <c r="R254" s="359">
        <f t="shared" si="329"/>
        <v>0</v>
      </c>
      <c r="S254" s="359">
        <f t="shared" si="330"/>
        <v>0</v>
      </c>
      <c r="T254" s="359">
        <f t="shared" si="331"/>
        <v>0</v>
      </c>
      <c r="U254" s="359">
        <f t="shared" si="332"/>
        <v>0</v>
      </c>
      <c r="V254" s="359">
        <f t="shared" si="333"/>
        <v>0</v>
      </c>
      <c r="W254" s="359">
        <f t="shared" si="334"/>
        <v>0</v>
      </c>
      <c r="X254" s="359">
        <f t="shared" si="335"/>
        <v>0</v>
      </c>
      <c r="Y254" s="359">
        <f t="shared" si="336"/>
        <v>0</v>
      </c>
      <c r="Z254" s="359">
        <f t="shared" si="337"/>
        <v>0</v>
      </c>
      <c r="AA254" s="359">
        <f t="shared" si="338"/>
        <v>0</v>
      </c>
      <c r="AB254" s="359">
        <f t="shared" si="339"/>
        <v>0</v>
      </c>
      <c r="AC254" s="359">
        <f t="shared" si="340"/>
        <v>0</v>
      </c>
      <c r="AD254" s="359">
        <f t="shared" si="341"/>
        <v>0</v>
      </c>
      <c r="AE254" s="359">
        <f t="shared" si="342"/>
        <v>0</v>
      </c>
      <c r="AF254" s="359">
        <f t="shared" si="343"/>
        <v>0</v>
      </c>
      <c r="AG254" s="359">
        <f t="shared" si="344"/>
        <v>0</v>
      </c>
      <c r="AH254" s="359">
        <f t="shared" si="345"/>
        <v>0</v>
      </c>
      <c r="AI254" s="359">
        <f t="shared" si="346"/>
        <v>0</v>
      </c>
      <c r="AJ254" s="359">
        <f t="shared" si="347"/>
        <v>0</v>
      </c>
      <c r="AK254" s="359">
        <f t="shared" si="348"/>
        <v>5643</v>
      </c>
      <c r="AL254" s="359">
        <f t="shared" si="349"/>
        <v>0</v>
      </c>
      <c r="AM254" s="359">
        <f t="shared" si="350"/>
        <v>0.5</v>
      </c>
      <c r="AN254" s="359">
        <f t="shared" si="351"/>
        <v>0</v>
      </c>
      <c r="AO254" s="359">
        <f t="shared" si="352"/>
        <v>0</v>
      </c>
      <c r="AP254" s="359">
        <f t="shared" si="353"/>
        <v>0</v>
      </c>
      <c r="AQ254" s="359">
        <f t="shared" si="354"/>
        <v>0</v>
      </c>
      <c r="AR254" s="359">
        <f t="shared" si="355"/>
        <v>0</v>
      </c>
      <c r="AS254" s="359">
        <f t="shared" si="356"/>
        <v>0</v>
      </c>
      <c r="AT254" s="359">
        <f t="shared" si="314"/>
        <v>0</v>
      </c>
      <c r="AU254" s="359">
        <f t="shared" si="315"/>
        <v>0</v>
      </c>
      <c r="AV254" s="359">
        <f t="shared" si="316"/>
        <v>0</v>
      </c>
      <c r="AX254" s="211">
        <v>246</v>
      </c>
      <c r="AY254" s="37">
        <v>0</v>
      </c>
      <c r="AZ254" s="37">
        <v>0</v>
      </c>
      <c r="BA254" s="37">
        <v>0</v>
      </c>
      <c r="BB254" s="37">
        <v>0</v>
      </c>
      <c r="BC254" s="37">
        <v>0</v>
      </c>
      <c r="BD254" s="37">
        <v>0</v>
      </c>
      <c r="BE254" s="37">
        <v>0</v>
      </c>
      <c r="BF254" s="37">
        <v>0</v>
      </c>
      <c r="BG254" s="37">
        <v>0</v>
      </c>
      <c r="BH254" s="37">
        <v>0</v>
      </c>
      <c r="BI254" s="37">
        <v>0</v>
      </c>
      <c r="BJ254" s="37">
        <v>0</v>
      </c>
      <c r="BK254" s="37">
        <v>0</v>
      </c>
      <c r="BL254" s="37">
        <v>0</v>
      </c>
      <c r="BM254" s="37">
        <v>0</v>
      </c>
      <c r="BN254" s="37">
        <v>0</v>
      </c>
      <c r="BO254" s="37">
        <v>0</v>
      </c>
      <c r="BP254" s="37">
        <v>0</v>
      </c>
      <c r="BQ254" s="37">
        <v>0</v>
      </c>
      <c r="BR254" s="37">
        <v>0</v>
      </c>
      <c r="BS254" s="37">
        <v>0</v>
      </c>
      <c r="BT254" s="37">
        <v>0</v>
      </c>
      <c r="BU254" s="37">
        <v>0</v>
      </c>
      <c r="BV254" s="37">
        <v>0</v>
      </c>
      <c r="BW254" s="37">
        <v>0</v>
      </c>
      <c r="BX254" s="37">
        <v>0</v>
      </c>
      <c r="BY254" s="37">
        <v>0</v>
      </c>
      <c r="BZ254" s="37">
        <v>0</v>
      </c>
      <c r="CA254" s="37">
        <v>0</v>
      </c>
      <c r="CB254" s="37">
        <v>0</v>
      </c>
      <c r="CC254" s="37">
        <v>0</v>
      </c>
      <c r="CD254" s="37">
        <v>0</v>
      </c>
      <c r="CE254" s="37">
        <v>5643000</v>
      </c>
      <c r="CF254" s="37">
        <v>0</v>
      </c>
      <c r="CG254" s="37">
        <v>500</v>
      </c>
      <c r="CH254" s="37">
        <v>0</v>
      </c>
      <c r="CI254" s="37">
        <v>0</v>
      </c>
      <c r="CJ254" s="37">
        <v>0</v>
      </c>
      <c r="CK254" s="37">
        <v>0</v>
      </c>
      <c r="CL254" s="37">
        <v>0</v>
      </c>
      <c r="CM254" s="37">
        <v>0</v>
      </c>
      <c r="CN254" s="37">
        <v>0</v>
      </c>
      <c r="CO254" s="37">
        <v>0</v>
      </c>
      <c r="CP254" s="37">
        <v>0</v>
      </c>
    </row>
    <row r="255" spans="1:94" x14ac:dyDescent="0.25">
      <c r="A255" s="267" t="s">
        <v>641</v>
      </c>
      <c r="B255" s="267" t="s">
        <v>526</v>
      </c>
      <c r="C255" s="301" t="s">
        <v>161</v>
      </c>
      <c r="D255" s="211">
        <v>247</v>
      </c>
      <c r="E255" s="359">
        <f t="shared" si="312"/>
        <v>0</v>
      </c>
      <c r="F255" s="359">
        <f t="shared" si="317"/>
        <v>0</v>
      </c>
      <c r="G255" s="359">
        <f t="shared" si="318"/>
        <v>0</v>
      </c>
      <c r="H255" s="359">
        <f t="shared" si="319"/>
        <v>0</v>
      </c>
      <c r="I255" s="359">
        <f t="shared" si="320"/>
        <v>0</v>
      </c>
      <c r="J255" s="359">
        <f t="shared" si="321"/>
        <v>0</v>
      </c>
      <c r="K255" s="359">
        <f t="shared" si="322"/>
        <v>0</v>
      </c>
      <c r="L255" s="359">
        <f t="shared" si="323"/>
        <v>0</v>
      </c>
      <c r="M255" s="359">
        <f t="shared" si="324"/>
        <v>0</v>
      </c>
      <c r="N255" s="359">
        <f t="shared" si="325"/>
        <v>0</v>
      </c>
      <c r="O255" s="359">
        <f t="shared" si="326"/>
        <v>0</v>
      </c>
      <c r="P255" s="359">
        <f t="shared" si="327"/>
        <v>0</v>
      </c>
      <c r="Q255" s="359">
        <f t="shared" si="328"/>
        <v>0</v>
      </c>
      <c r="R255" s="359">
        <f t="shared" si="329"/>
        <v>0</v>
      </c>
      <c r="S255" s="359">
        <f t="shared" si="330"/>
        <v>0</v>
      </c>
      <c r="T255" s="359">
        <f t="shared" si="331"/>
        <v>0</v>
      </c>
      <c r="U255" s="359">
        <f t="shared" si="332"/>
        <v>0</v>
      </c>
      <c r="V255" s="359">
        <f t="shared" si="333"/>
        <v>0</v>
      </c>
      <c r="W255" s="359">
        <f t="shared" si="334"/>
        <v>0</v>
      </c>
      <c r="X255" s="359">
        <f t="shared" si="335"/>
        <v>0</v>
      </c>
      <c r="Y255" s="359">
        <f t="shared" si="336"/>
        <v>0</v>
      </c>
      <c r="Z255" s="359">
        <f t="shared" si="337"/>
        <v>0</v>
      </c>
      <c r="AA255" s="359">
        <f t="shared" si="338"/>
        <v>0</v>
      </c>
      <c r="AB255" s="359">
        <f t="shared" si="339"/>
        <v>0</v>
      </c>
      <c r="AC255" s="359">
        <f t="shared" si="340"/>
        <v>0</v>
      </c>
      <c r="AD255" s="359">
        <f t="shared" si="341"/>
        <v>0</v>
      </c>
      <c r="AE255" s="359">
        <f t="shared" si="342"/>
        <v>0</v>
      </c>
      <c r="AF255" s="359">
        <f t="shared" si="343"/>
        <v>0</v>
      </c>
      <c r="AG255" s="359">
        <f t="shared" si="344"/>
        <v>0</v>
      </c>
      <c r="AH255" s="359">
        <f t="shared" si="345"/>
        <v>0</v>
      </c>
      <c r="AI255" s="359">
        <f t="shared" si="346"/>
        <v>0</v>
      </c>
      <c r="AJ255" s="359">
        <f t="shared" si="347"/>
        <v>0</v>
      </c>
      <c r="AK255" s="359">
        <f t="shared" si="348"/>
        <v>3293</v>
      </c>
      <c r="AL255" s="359">
        <f t="shared" si="349"/>
        <v>0</v>
      </c>
      <c r="AM255" s="359">
        <f t="shared" si="350"/>
        <v>336.8</v>
      </c>
      <c r="AN255" s="359">
        <f t="shared" si="351"/>
        <v>0</v>
      </c>
      <c r="AO255" s="359">
        <f t="shared" si="352"/>
        <v>0</v>
      </c>
      <c r="AP255" s="359">
        <f t="shared" si="353"/>
        <v>0</v>
      </c>
      <c r="AQ255" s="359">
        <f t="shared" si="354"/>
        <v>0</v>
      </c>
      <c r="AR255" s="359">
        <f t="shared" si="355"/>
        <v>0</v>
      </c>
      <c r="AS255" s="359">
        <f t="shared" si="356"/>
        <v>0</v>
      </c>
      <c r="AT255" s="359">
        <f t="shared" si="314"/>
        <v>0</v>
      </c>
      <c r="AU255" s="359">
        <f t="shared" si="315"/>
        <v>0</v>
      </c>
      <c r="AV255" s="359">
        <f t="shared" si="316"/>
        <v>0</v>
      </c>
      <c r="AX255" s="211">
        <v>247</v>
      </c>
      <c r="AY255" s="37">
        <v>0</v>
      </c>
      <c r="AZ255" s="37">
        <v>0</v>
      </c>
      <c r="BA255" s="37">
        <v>0</v>
      </c>
      <c r="BB255" s="37">
        <v>0</v>
      </c>
      <c r="BC255" s="37">
        <v>0</v>
      </c>
      <c r="BD255" s="37">
        <v>0</v>
      </c>
      <c r="BE255" s="37">
        <v>0</v>
      </c>
      <c r="BF255" s="37">
        <v>0</v>
      </c>
      <c r="BG255" s="37">
        <v>0</v>
      </c>
      <c r="BH255" s="37">
        <v>0</v>
      </c>
      <c r="BI255" s="37">
        <v>0</v>
      </c>
      <c r="BJ255" s="37">
        <v>0</v>
      </c>
      <c r="BK255" s="37">
        <v>0</v>
      </c>
      <c r="BL255" s="37">
        <v>0</v>
      </c>
      <c r="BM255" s="37">
        <v>0</v>
      </c>
      <c r="BN255" s="37">
        <v>0</v>
      </c>
      <c r="BO255" s="37">
        <v>0</v>
      </c>
      <c r="BP255" s="37">
        <v>0</v>
      </c>
      <c r="BQ255" s="37">
        <v>0</v>
      </c>
      <c r="BR255" s="37">
        <v>0</v>
      </c>
      <c r="BS255" s="37">
        <v>0</v>
      </c>
      <c r="BT255" s="37">
        <v>0</v>
      </c>
      <c r="BU255" s="37">
        <v>0</v>
      </c>
      <c r="BV255" s="37">
        <v>0</v>
      </c>
      <c r="BW255" s="37">
        <v>0</v>
      </c>
      <c r="BX255" s="37">
        <v>0</v>
      </c>
      <c r="BY255" s="37">
        <v>0</v>
      </c>
      <c r="BZ255" s="37">
        <v>0</v>
      </c>
      <c r="CA255" s="37">
        <v>0</v>
      </c>
      <c r="CB255" s="37">
        <v>0</v>
      </c>
      <c r="CC255" s="37">
        <v>0</v>
      </c>
      <c r="CD255" s="37">
        <v>0</v>
      </c>
      <c r="CE255" s="37">
        <v>3293000</v>
      </c>
      <c r="CF255" s="37">
        <v>0</v>
      </c>
      <c r="CG255" s="37">
        <v>336800</v>
      </c>
      <c r="CH255" s="37">
        <v>0</v>
      </c>
      <c r="CI255" s="37">
        <v>0</v>
      </c>
      <c r="CJ255" s="37">
        <v>0</v>
      </c>
      <c r="CK255" s="37">
        <v>0</v>
      </c>
      <c r="CL255" s="37">
        <v>0</v>
      </c>
      <c r="CM255" s="37">
        <v>0</v>
      </c>
      <c r="CN255" s="37">
        <v>0</v>
      </c>
      <c r="CO255" s="37">
        <v>0</v>
      </c>
      <c r="CP255" s="37">
        <v>0</v>
      </c>
    </row>
    <row r="256" spans="1:94" s="63" customFormat="1" x14ac:dyDescent="0.25">
      <c r="A256" s="267"/>
      <c r="B256" s="267"/>
      <c r="C256" s="270"/>
      <c r="D256" s="21"/>
      <c r="E256" s="364"/>
      <c r="F256" s="364"/>
      <c r="G256" s="364"/>
      <c r="H256" s="364"/>
      <c r="I256" s="364"/>
      <c r="J256" s="364"/>
      <c r="K256" s="364"/>
      <c r="L256" s="364"/>
      <c r="M256" s="364"/>
      <c r="N256" s="364"/>
      <c r="O256" s="364"/>
      <c r="P256" s="364"/>
      <c r="Q256" s="364"/>
      <c r="R256" s="364"/>
      <c r="S256" s="364"/>
      <c r="T256" s="364"/>
      <c r="U256" s="364"/>
      <c r="V256" s="364"/>
      <c r="W256" s="364"/>
      <c r="X256" s="364"/>
      <c r="Y256" s="364"/>
      <c r="Z256" s="364"/>
      <c r="AA256" s="364"/>
      <c r="AB256" s="364"/>
      <c r="AC256" s="364"/>
      <c r="AD256" s="364"/>
      <c r="AE256" s="364"/>
      <c r="AF256" s="364"/>
      <c r="AG256" s="364"/>
      <c r="AH256" s="364"/>
      <c r="AI256" s="364"/>
      <c r="AJ256" s="364"/>
      <c r="AK256" s="364"/>
      <c r="AL256" s="364"/>
      <c r="AM256" s="364"/>
      <c r="AN256" s="364"/>
      <c r="AO256" s="364"/>
      <c r="AP256" s="364"/>
      <c r="AQ256" s="364"/>
      <c r="AR256" s="364"/>
      <c r="AS256" s="364"/>
      <c r="AT256" s="364"/>
      <c r="AU256" s="364"/>
      <c r="AV256" s="364"/>
      <c r="AW256" s="96"/>
    </row>
    <row r="257" spans="1:49" s="63" customFormat="1" x14ac:dyDescent="0.25">
      <c r="A257" s="267"/>
      <c r="B257" s="267"/>
      <c r="C257" s="270"/>
      <c r="D257" s="21"/>
      <c r="E257" s="364"/>
      <c r="F257" s="364"/>
      <c r="G257" s="364"/>
      <c r="H257" s="364"/>
      <c r="I257" s="364"/>
      <c r="J257" s="364"/>
      <c r="K257" s="364"/>
      <c r="L257" s="364"/>
      <c r="M257" s="364"/>
      <c r="N257" s="364"/>
      <c r="O257" s="364"/>
      <c r="P257" s="364"/>
      <c r="Q257" s="364"/>
      <c r="R257" s="364"/>
      <c r="S257" s="364"/>
      <c r="T257" s="364"/>
      <c r="U257" s="364"/>
      <c r="V257" s="364"/>
      <c r="W257" s="364"/>
      <c r="X257" s="364"/>
      <c r="Y257" s="364"/>
      <c r="Z257" s="364"/>
      <c r="AA257" s="364"/>
      <c r="AB257" s="364"/>
      <c r="AC257" s="364"/>
      <c r="AD257" s="364"/>
      <c r="AE257" s="364"/>
      <c r="AF257" s="364"/>
      <c r="AG257" s="364"/>
      <c r="AH257" s="364"/>
      <c r="AI257" s="364"/>
      <c r="AJ257" s="364"/>
      <c r="AK257" s="364"/>
      <c r="AL257" s="364"/>
      <c r="AM257" s="364"/>
      <c r="AN257" s="364"/>
      <c r="AO257" s="364"/>
      <c r="AP257" s="364"/>
      <c r="AQ257" s="364"/>
      <c r="AR257" s="364"/>
      <c r="AS257" s="364"/>
      <c r="AT257" s="364"/>
      <c r="AU257" s="364"/>
      <c r="AV257" s="364"/>
      <c r="AW257" s="96"/>
    </row>
    <row r="258" spans="1:49" s="63" customFormat="1" x14ac:dyDescent="0.25">
      <c r="A258" s="267"/>
      <c r="B258" s="267"/>
      <c r="C258" s="270"/>
      <c r="D258" s="21"/>
      <c r="E258" s="364"/>
      <c r="F258" s="364"/>
      <c r="G258" s="364"/>
      <c r="H258" s="364"/>
      <c r="I258" s="364"/>
      <c r="J258" s="364"/>
      <c r="K258" s="364"/>
      <c r="L258" s="364"/>
      <c r="M258" s="364"/>
      <c r="N258" s="364"/>
      <c r="O258" s="364"/>
      <c r="P258" s="364"/>
      <c r="Q258" s="364"/>
      <c r="R258" s="364"/>
      <c r="S258" s="364"/>
      <c r="T258" s="364"/>
      <c r="U258" s="364"/>
      <c r="V258" s="364"/>
      <c r="W258" s="364"/>
      <c r="X258" s="364"/>
      <c r="Y258" s="364"/>
      <c r="Z258" s="364"/>
      <c r="AA258" s="364"/>
      <c r="AB258" s="364"/>
      <c r="AC258" s="364"/>
      <c r="AD258" s="364"/>
      <c r="AE258" s="364"/>
      <c r="AF258" s="364"/>
      <c r="AG258" s="364"/>
      <c r="AH258" s="364"/>
      <c r="AI258" s="364"/>
      <c r="AJ258" s="364"/>
      <c r="AK258" s="364"/>
      <c r="AL258" s="364"/>
      <c r="AM258" s="364"/>
      <c r="AN258" s="364"/>
      <c r="AO258" s="364"/>
      <c r="AP258" s="364"/>
      <c r="AQ258" s="364"/>
      <c r="AR258" s="364"/>
      <c r="AS258" s="364"/>
      <c r="AT258" s="364"/>
      <c r="AU258" s="364"/>
      <c r="AV258" s="364"/>
      <c r="AW258" s="96"/>
    </row>
    <row r="259" spans="1:49" s="63" customFormat="1" x14ac:dyDescent="0.25">
      <c r="A259" s="267"/>
      <c r="B259" s="267"/>
      <c r="C259" s="270"/>
      <c r="D259" s="21"/>
      <c r="E259" s="364"/>
      <c r="F259" s="364"/>
      <c r="G259" s="364"/>
      <c r="H259" s="364"/>
      <c r="I259" s="364"/>
      <c r="J259" s="364"/>
      <c r="K259" s="364"/>
      <c r="L259" s="364"/>
      <c r="M259" s="364"/>
      <c r="N259" s="364"/>
      <c r="O259" s="364"/>
      <c r="P259" s="364"/>
      <c r="Q259" s="364"/>
      <c r="R259" s="364"/>
      <c r="S259" s="364"/>
      <c r="T259" s="364"/>
      <c r="U259" s="364"/>
      <c r="V259" s="364"/>
      <c r="W259" s="364"/>
      <c r="X259" s="364"/>
      <c r="Y259" s="364"/>
      <c r="Z259" s="364"/>
      <c r="AA259" s="364"/>
      <c r="AB259" s="364"/>
      <c r="AC259" s="364"/>
      <c r="AD259" s="364"/>
      <c r="AE259" s="364"/>
      <c r="AF259" s="364"/>
      <c r="AG259" s="364"/>
      <c r="AH259" s="364"/>
      <c r="AI259" s="364"/>
      <c r="AJ259" s="364"/>
      <c r="AK259" s="364"/>
      <c r="AL259" s="364"/>
      <c r="AM259" s="364"/>
      <c r="AN259" s="364"/>
      <c r="AO259" s="364"/>
      <c r="AP259" s="364"/>
      <c r="AQ259" s="364"/>
      <c r="AR259" s="364"/>
      <c r="AS259" s="364"/>
      <c r="AT259" s="364"/>
      <c r="AU259" s="364"/>
      <c r="AV259" s="364"/>
      <c r="AW259" s="96"/>
    </row>
    <row r="260" spans="1:49" s="63" customFormat="1" x14ac:dyDescent="0.25">
      <c r="A260" s="267"/>
      <c r="B260" s="267"/>
      <c r="C260" s="270"/>
      <c r="D260" s="21"/>
      <c r="E260" s="364"/>
      <c r="F260" s="364"/>
      <c r="G260" s="364"/>
      <c r="H260" s="364"/>
      <c r="I260" s="364"/>
      <c r="J260" s="364"/>
      <c r="K260" s="364"/>
      <c r="L260" s="364"/>
      <c r="M260" s="364"/>
      <c r="N260" s="364"/>
      <c r="O260" s="364"/>
      <c r="P260" s="364"/>
      <c r="Q260" s="364"/>
      <c r="R260" s="364"/>
      <c r="S260" s="364"/>
      <c r="T260" s="364"/>
      <c r="U260" s="364"/>
      <c r="V260" s="364"/>
      <c r="W260" s="364"/>
      <c r="X260" s="364"/>
      <c r="Y260" s="364"/>
      <c r="Z260" s="364"/>
      <c r="AA260" s="364"/>
      <c r="AB260" s="364"/>
      <c r="AC260" s="364"/>
      <c r="AD260" s="364"/>
      <c r="AE260" s="364"/>
      <c r="AF260" s="364"/>
      <c r="AG260" s="364"/>
      <c r="AH260" s="364"/>
      <c r="AI260" s="364"/>
      <c r="AJ260" s="364"/>
      <c r="AK260" s="364"/>
      <c r="AL260" s="364"/>
      <c r="AM260" s="364"/>
      <c r="AN260" s="364"/>
      <c r="AO260" s="364"/>
      <c r="AP260" s="364"/>
      <c r="AQ260" s="364"/>
      <c r="AR260" s="364"/>
      <c r="AS260" s="364"/>
      <c r="AT260" s="364"/>
      <c r="AU260" s="364"/>
      <c r="AV260" s="364"/>
      <c r="AW260" s="96"/>
    </row>
    <row r="261" spans="1:49" s="63" customFormat="1" x14ac:dyDescent="0.25">
      <c r="A261" s="267"/>
      <c r="B261" s="267"/>
      <c r="C261" s="270"/>
      <c r="D261" s="21"/>
      <c r="E261" s="364"/>
      <c r="F261" s="364"/>
      <c r="G261" s="364"/>
      <c r="H261" s="364"/>
      <c r="I261" s="364"/>
      <c r="J261" s="364"/>
      <c r="K261" s="364"/>
      <c r="L261" s="364"/>
      <c r="M261" s="364"/>
      <c r="N261" s="364"/>
      <c r="O261" s="364"/>
      <c r="P261" s="364"/>
      <c r="Q261" s="364"/>
      <c r="R261" s="364"/>
      <c r="S261" s="364"/>
      <c r="T261" s="364"/>
      <c r="U261" s="364"/>
      <c r="V261" s="364"/>
      <c r="W261" s="364"/>
      <c r="X261" s="364"/>
      <c r="Y261" s="364"/>
      <c r="Z261" s="364"/>
      <c r="AA261" s="364"/>
      <c r="AB261" s="364"/>
      <c r="AC261" s="364"/>
      <c r="AD261" s="364"/>
      <c r="AE261" s="364"/>
      <c r="AF261" s="364"/>
      <c r="AG261" s="364"/>
      <c r="AH261" s="364"/>
      <c r="AI261" s="364"/>
      <c r="AJ261" s="364"/>
      <c r="AK261" s="364"/>
      <c r="AL261" s="364"/>
      <c r="AM261" s="364"/>
      <c r="AN261" s="364"/>
      <c r="AO261" s="364"/>
      <c r="AP261" s="364"/>
      <c r="AQ261" s="364"/>
      <c r="AR261" s="364"/>
      <c r="AS261" s="364"/>
      <c r="AT261" s="364"/>
      <c r="AU261" s="364"/>
      <c r="AV261" s="364"/>
      <c r="AW261" s="96"/>
    </row>
    <row r="262" spans="1:49" s="63" customFormat="1" x14ac:dyDescent="0.25">
      <c r="A262" s="267"/>
      <c r="B262" s="267"/>
      <c r="C262" s="270"/>
      <c r="D262" s="21"/>
      <c r="E262" s="364"/>
      <c r="F262" s="364"/>
      <c r="G262" s="364"/>
      <c r="H262" s="364"/>
      <c r="I262" s="364"/>
      <c r="J262" s="364"/>
      <c r="K262" s="364"/>
      <c r="L262" s="364"/>
      <c r="M262" s="364"/>
      <c r="N262" s="364"/>
      <c r="O262" s="364"/>
      <c r="P262" s="364"/>
      <c r="Q262" s="364"/>
      <c r="R262" s="364"/>
      <c r="S262" s="364"/>
      <c r="T262" s="364"/>
      <c r="U262" s="364"/>
      <c r="V262" s="364"/>
      <c r="W262" s="364"/>
      <c r="X262" s="364"/>
      <c r="Y262" s="364"/>
      <c r="Z262" s="364"/>
      <c r="AA262" s="364"/>
      <c r="AB262" s="364"/>
      <c r="AC262" s="364"/>
      <c r="AD262" s="364"/>
      <c r="AE262" s="364"/>
      <c r="AF262" s="364"/>
      <c r="AG262" s="364"/>
      <c r="AH262" s="364"/>
      <c r="AI262" s="364"/>
      <c r="AJ262" s="364"/>
      <c r="AK262" s="364"/>
      <c r="AL262" s="364"/>
      <c r="AM262" s="364"/>
      <c r="AN262" s="364"/>
      <c r="AO262" s="364"/>
      <c r="AP262" s="364"/>
      <c r="AQ262" s="364"/>
      <c r="AR262" s="364"/>
      <c r="AS262" s="364"/>
      <c r="AT262" s="364"/>
      <c r="AU262" s="364"/>
      <c r="AV262" s="364"/>
      <c r="AW262" s="96"/>
    </row>
    <row r="263" spans="1:49" s="63" customFormat="1" x14ac:dyDescent="0.25">
      <c r="A263" s="267"/>
      <c r="B263" s="267"/>
      <c r="C263" s="270"/>
      <c r="D263" s="21"/>
      <c r="E263" s="364"/>
      <c r="F263" s="364"/>
      <c r="G263" s="364"/>
      <c r="H263" s="364"/>
      <c r="I263" s="364"/>
      <c r="J263" s="364"/>
      <c r="K263" s="364"/>
      <c r="L263" s="364"/>
      <c r="M263" s="364"/>
      <c r="N263" s="364"/>
      <c r="O263" s="364"/>
      <c r="P263" s="364"/>
      <c r="Q263" s="364"/>
      <c r="R263" s="364"/>
      <c r="S263" s="364"/>
      <c r="T263" s="364"/>
      <c r="U263" s="364"/>
      <c r="V263" s="364"/>
      <c r="W263" s="364"/>
      <c r="X263" s="364"/>
      <c r="Y263" s="364"/>
      <c r="Z263" s="364"/>
      <c r="AA263" s="364"/>
      <c r="AB263" s="364"/>
      <c r="AC263" s="364"/>
      <c r="AD263" s="364"/>
      <c r="AE263" s="364"/>
      <c r="AF263" s="364"/>
      <c r="AG263" s="364"/>
      <c r="AH263" s="364"/>
      <c r="AI263" s="364"/>
      <c r="AJ263" s="364"/>
      <c r="AK263" s="364"/>
      <c r="AL263" s="364"/>
      <c r="AM263" s="364"/>
      <c r="AN263" s="364"/>
      <c r="AO263" s="364"/>
      <c r="AP263" s="364"/>
      <c r="AQ263" s="364"/>
      <c r="AR263" s="364"/>
      <c r="AS263" s="364"/>
      <c r="AT263" s="364"/>
      <c r="AU263" s="364"/>
      <c r="AV263" s="364"/>
      <c r="AW263" s="96"/>
    </row>
    <row r="264" spans="1:49" s="63" customFormat="1" x14ac:dyDescent="0.25">
      <c r="A264" s="267"/>
      <c r="B264" s="267"/>
      <c r="C264" s="270"/>
      <c r="D264" s="21"/>
      <c r="E264" s="364"/>
      <c r="F264" s="364"/>
      <c r="G264" s="364"/>
      <c r="H264" s="364"/>
      <c r="I264" s="364"/>
      <c r="J264" s="364"/>
      <c r="K264" s="364"/>
      <c r="L264" s="364"/>
      <c r="M264" s="364"/>
      <c r="N264" s="364"/>
      <c r="O264" s="364"/>
      <c r="P264" s="364"/>
      <c r="Q264" s="364"/>
      <c r="R264" s="364"/>
      <c r="S264" s="364"/>
      <c r="T264" s="364"/>
      <c r="U264" s="364"/>
      <c r="V264" s="364"/>
      <c r="W264" s="364"/>
      <c r="X264" s="364"/>
      <c r="Y264" s="364"/>
      <c r="Z264" s="364"/>
      <c r="AA264" s="364"/>
      <c r="AB264" s="364"/>
      <c r="AC264" s="364"/>
      <c r="AD264" s="364"/>
      <c r="AE264" s="364"/>
      <c r="AF264" s="364"/>
      <c r="AG264" s="364"/>
      <c r="AH264" s="364"/>
      <c r="AI264" s="364"/>
      <c r="AJ264" s="364"/>
      <c r="AK264" s="364"/>
      <c r="AL264" s="364"/>
      <c r="AM264" s="364"/>
      <c r="AN264" s="364"/>
      <c r="AO264" s="364"/>
      <c r="AP264" s="364"/>
      <c r="AQ264" s="364"/>
      <c r="AR264" s="364"/>
      <c r="AS264" s="364"/>
      <c r="AT264" s="364"/>
      <c r="AU264" s="364"/>
      <c r="AV264" s="364"/>
      <c r="AW264" s="96"/>
    </row>
    <row r="265" spans="1:49" s="63" customFormat="1" x14ac:dyDescent="0.25">
      <c r="A265" s="267"/>
      <c r="B265" s="267"/>
      <c r="C265" s="270"/>
      <c r="D265" s="21"/>
      <c r="E265" s="364"/>
      <c r="F265" s="364"/>
      <c r="G265" s="364"/>
      <c r="H265" s="364"/>
      <c r="I265" s="364"/>
      <c r="J265" s="364"/>
      <c r="K265" s="364"/>
      <c r="L265" s="364"/>
      <c r="M265" s="364"/>
      <c r="N265" s="364"/>
      <c r="O265" s="364"/>
      <c r="P265" s="364"/>
      <c r="Q265" s="364"/>
      <c r="R265" s="364"/>
      <c r="S265" s="364"/>
      <c r="T265" s="364"/>
      <c r="U265" s="364"/>
      <c r="V265" s="364"/>
      <c r="W265" s="364"/>
      <c r="X265" s="364"/>
      <c r="Y265" s="364"/>
      <c r="Z265" s="364"/>
      <c r="AA265" s="364"/>
      <c r="AB265" s="364"/>
      <c r="AC265" s="364"/>
      <c r="AD265" s="364"/>
      <c r="AE265" s="364"/>
      <c r="AF265" s="364"/>
      <c r="AG265" s="364"/>
      <c r="AH265" s="364"/>
      <c r="AI265" s="364"/>
      <c r="AJ265" s="364"/>
      <c r="AK265" s="364"/>
      <c r="AL265" s="364"/>
      <c r="AM265" s="364"/>
      <c r="AN265" s="364"/>
      <c r="AO265" s="364"/>
      <c r="AP265" s="364"/>
      <c r="AQ265" s="364"/>
      <c r="AR265" s="364"/>
      <c r="AS265" s="364"/>
      <c r="AT265" s="364"/>
      <c r="AU265" s="364"/>
      <c r="AV265" s="364"/>
      <c r="AW265" s="96"/>
    </row>
    <row r="266" spans="1:49" s="63" customFormat="1" x14ac:dyDescent="0.25">
      <c r="A266" s="267"/>
      <c r="B266" s="267"/>
      <c r="C266" s="270"/>
      <c r="D266" s="21"/>
      <c r="E266" s="364"/>
      <c r="F266" s="364"/>
      <c r="G266" s="364"/>
      <c r="H266" s="364"/>
      <c r="I266" s="364"/>
      <c r="J266" s="364"/>
      <c r="K266" s="364"/>
      <c r="L266" s="364"/>
      <c r="M266" s="364"/>
      <c r="N266" s="364"/>
      <c r="O266" s="364"/>
      <c r="P266" s="364"/>
      <c r="Q266" s="364"/>
      <c r="R266" s="364"/>
      <c r="S266" s="364"/>
      <c r="T266" s="364"/>
      <c r="U266" s="364"/>
      <c r="V266" s="364"/>
      <c r="W266" s="364"/>
      <c r="X266" s="364"/>
      <c r="Y266" s="364"/>
      <c r="Z266" s="364"/>
      <c r="AA266" s="364"/>
      <c r="AB266" s="364"/>
      <c r="AC266" s="364"/>
      <c r="AD266" s="364"/>
      <c r="AE266" s="364"/>
      <c r="AF266" s="364"/>
      <c r="AG266" s="364"/>
      <c r="AH266" s="364"/>
      <c r="AI266" s="364"/>
      <c r="AJ266" s="364"/>
      <c r="AK266" s="364"/>
      <c r="AL266" s="364"/>
      <c r="AM266" s="364"/>
      <c r="AN266" s="364"/>
      <c r="AO266" s="364"/>
      <c r="AP266" s="364"/>
      <c r="AQ266" s="364"/>
      <c r="AR266" s="364"/>
      <c r="AS266" s="364"/>
      <c r="AT266" s="364"/>
      <c r="AU266" s="364"/>
      <c r="AV266" s="364"/>
      <c r="AW266" s="96"/>
    </row>
    <row r="267" spans="1:49" s="63" customFormat="1" x14ac:dyDescent="0.25">
      <c r="A267" s="267"/>
      <c r="B267" s="267"/>
      <c r="C267" s="270"/>
      <c r="D267" s="21"/>
      <c r="E267" s="364"/>
      <c r="F267" s="364"/>
      <c r="G267" s="364"/>
      <c r="H267" s="364"/>
      <c r="I267" s="364"/>
      <c r="J267" s="364"/>
      <c r="K267" s="364"/>
      <c r="L267" s="364"/>
      <c r="M267" s="364"/>
      <c r="N267" s="364"/>
      <c r="O267" s="364"/>
      <c r="P267" s="364"/>
      <c r="Q267" s="364"/>
      <c r="R267" s="364"/>
      <c r="S267" s="364"/>
      <c r="T267" s="364"/>
      <c r="U267" s="364"/>
      <c r="V267" s="364"/>
      <c r="W267" s="364"/>
      <c r="X267" s="364"/>
      <c r="Y267" s="364"/>
      <c r="Z267" s="364"/>
      <c r="AA267" s="364"/>
      <c r="AB267" s="364"/>
      <c r="AC267" s="364"/>
      <c r="AD267" s="364"/>
      <c r="AE267" s="364"/>
      <c r="AF267" s="364"/>
      <c r="AG267" s="364"/>
      <c r="AH267" s="364"/>
      <c r="AI267" s="364"/>
      <c r="AJ267" s="364"/>
      <c r="AK267" s="364"/>
      <c r="AL267" s="364"/>
      <c r="AM267" s="364"/>
      <c r="AN267" s="364"/>
      <c r="AO267" s="364"/>
      <c r="AP267" s="364"/>
      <c r="AQ267" s="364"/>
      <c r="AR267" s="364"/>
      <c r="AS267" s="364"/>
      <c r="AT267" s="364"/>
      <c r="AU267" s="364"/>
      <c r="AV267" s="364"/>
      <c r="AW267" s="96"/>
    </row>
    <row r="268" spans="1:49" s="63" customFormat="1" x14ac:dyDescent="0.25">
      <c r="A268" s="267"/>
      <c r="B268" s="267"/>
      <c r="C268" s="270"/>
      <c r="D268" s="21"/>
      <c r="E268" s="364"/>
      <c r="F268" s="364"/>
      <c r="G268" s="364"/>
      <c r="H268" s="364"/>
      <c r="I268" s="364"/>
      <c r="J268" s="364"/>
      <c r="K268" s="364"/>
      <c r="L268" s="364"/>
      <c r="M268" s="364"/>
      <c r="N268" s="364"/>
      <c r="O268" s="364"/>
      <c r="P268" s="364"/>
      <c r="Q268" s="364"/>
      <c r="R268" s="364"/>
      <c r="S268" s="364"/>
      <c r="T268" s="364"/>
      <c r="U268" s="364"/>
      <c r="V268" s="364"/>
      <c r="W268" s="364"/>
      <c r="X268" s="364"/>
      <c r="Y268" s="364"/>
      <c r="Z268" s="364"/>
      <c r="AA268" s="364"/>
      <c r="AB268" s="364"/>
      <c r="AC268" s="364"/>
      <c r="AD268" s="364"/>
      <c r="AE268" s="364"/>
      <c r="AF268" s="364"/>
      <c r="AG268" s="364"/>
      <c r="AH268" s="364"/>
      <c r="AI268" s="364"/>
      <c r="AJ268" s="364"/>
      <c r="AK268" s="364"/>
      <c r="AL268" s="364"/>
      <c r="AM268" s="364"/>
      <c r="AN268" s="364"/>
      <c r="AO268" s="364"/>
      <c r="AP268" s="364"/>
      <c r="AQ268" s="364"/>
      <c r="AR268" s="364"/>
      <c r="AS268" s="364"/>
      <c r="AT268" s="364"/>
      <c r="AU268" s="364"/>
      <c r="AV268" s="364"/>
      <c r="AW268" s="96"/>
    </row>
    <row r="269" spans="1:49" s="63" customFormat="1" x14ac:dyDescent="0.25">
      <c r="A269" s="267"/>
      <c r="B269" s="267"/>
      <c r="C269" s="270"/>
      <c r="D269" s="21"/>
      <c r="E269" s="364"/>
      <c r="F269" s="364"/>
      <c r="G269" s="364"/>
      <c r="H269" s="364"/>
      <c r="I269" s="364"/>
      <c r="J269" s="364"/>
      <c r="K269" s="364"/>
      <c r="L269" s="364"/>
      <c r="M269" s="364"/>
      <c r="N269" s="364"/>
      <c r="O269" s="364"/>
      <c r="P269" s="364"/>
      <c r="Q269" s="364"/>
      <c r="R269" s="364"/>
      <c r="S269" s="364"/>
      <c r="T269" s="364"/>
      <c r="U269" s="364"/>
      <c r="V269" s="364"/>
      <c r="W269" s="364"/>
      <c r="X269" s="364"/>
      <c r="Y269" s="364"/>
      <c r="Z269" s="364"/>
      <c r="AA269" s="364"/>
      <c r="AB269" s="364"/>
      <c r="AC269" s="364"/>
      <c r="AD269" s="364"/>
      <c r="AE269" s="364"/>
      <c r="AF269" s="364"/>
      <c r="AG269" s="364"/>
      <c r="AH269" s="364"/>
      <c r="AI269" s="364"/>
      <c r="AJ269" s="364"/>
      <c r="AK269" s="364"/>
      <c r="AL269" s="364"/>
      <c r="AM269" s="364"/>
      <c r="AN269" s="364"/>
      <c r="AO269" s="364"/>
      <c r="AP269" s="364"/>
      <c r="AQ269" s="364"/>
      <c r="AR269" s="364"/>
      <c r="AS269" s="364"/>
      <c r="AT269" s="364"/>
      <c r="AU269" s="364"/>
      <c r="AV269" s="364"/>
      <c r="AW269" s="96"/>
    </row>
    <row r="270" spans="1:49" s="63" customFormat="1" x14ac:dyDescent="0.25">
      <c r="A270" s="267"/>
      <c r="B270" s="267"/>
      <c r="C270" s="270"/>
      <c r="D270" s="21"/>
      <c r="E270" s="364"/>
      <c r="F270" s="364"/>
      <c r="G270" s="364"/>
      <c r="H270" s="364"/>
      <c r="I270" s="364"/>
      <c r="J270" s="364"/>
      <c r="K270" s="364"/>
      <c r="L270" s="364"/>
      <c r="M270" s="364"/>
      <c r="N270" s="364"/>
      <c r="O270" s="364"/>
      <c r="P270" s="364"/>
      <c r="Q270" s="364"/>
      <c r="R270" s="364"/>
      <c r="S270" s="364"/>
      <c r="T270" s="364"/>
      <c r="U270" s="364"/>
      <c r="V270" s="364"/>
      <c r="W270" s="364"/>
      <c r="X270" s="364"/>
      <c r="Y270" s="364"/>
      <c r="Z270" s="364"/>
      <c r="AA270" s="364"/>
      <c r="AB270" s="364"/>
      <c r="AC270" s="364"/>
      <c r="AD270" s="364"/>
      <c r="AE270" s="364"/>
      <c r="AF270" s="364"/>
      <c r="AG270" s="364"/>
      <c r="AH270" s="364"/>
      <c r="AI270" s="364"/>
      <c r="AJ270" s="364"/>
      <c r="AK270" s="364"/>
      <c r="AL270" s="364"/>
      <c r="AM270" s="364"/>
      <c r="AN270" s="364"/>
      <c r="AO270" s="364"/>
      <c r="AP270" s="364"/>
      <c r="AQ270" s="364"/>
      <c r="AR270" s="364"/>
      <c r="AS270" s="364"/>
      <c r="AT270" s="364"/>
      <c r="AU270" s="364"/>
      <c r="AV270" s="364"/>
      <c r="AW270" s="96"/>
    </row>
    <row r="271" spans="1:49" s="63" customFormat="1" x14ac:dyDescent="0.25">
      <c r="A271" s="267"/>
      <c r="B271" s="267"/>
      <c r="C271" s="270"/>
      <c r="D271" s="21"/>
      <c r="E271" s="364"/>
      <c r="F271" s="364"/>
      <c r="G271" s="364"/>
      <c r="H271" s="364"/>
      <c r="I271" s="364"/>
      <c r="J271" s="364"/>
      <c r="K271" s="364"/>
      <c r="L271" s="364"/>
      <c r="M271" s="364"/>
      <c r="N271" s="364"/>
      <c r="O271" s="364"/>
      <c r="P271" s="364"/>
      <c r="Q271" s="364"/>
      <c r="R271" s="364"/>
      <c r="S271" s="364"/>
      <c r="T271" s="364"/>
      <c r="U271" s="364"/>
      <c r="V271" s="364"/>
      <c r="W271" s="364"/>
      <c r="X271" s="364"/>
      <c r="Y271" s="364"/>
      <c r="Z271" s="364"/>
      <c r="AA271" s="364"/>
      <c r="AB271" s="364"/>
      <c r="AC271" s="364"/>
      <c r="AD271" s="364"/>
      <c r="AE271" s="364"/>
      <c r="AF271" s="364"/>
      <c r="AG271" s="364"/>
      <c r="AH271" s="364"/>
      <c r="AI271" s="364"/>
      <c r="AJ271" s="364"/>
      <c r="AK271" s="364"/>
      <c r="AL271" s="364"/>
      <c r="AM271" s="364"/>
      <c r="AN271" s="364"/>
      <c r="AO271" s="364"/>
      <c r="AP271" s="364"/>
      <c r="AQ271" s="364"/>
      <c r="AR271" s="364"/>
      <c r="AS271" s="364"/>
      <c r="AT271" s="364"/>
      <c r="AU271" s="364"/>
      <c r="AV271" s="364"/>
      <c r="AW271" s="96"/>
    </row>
    <row r="272" spans="1:49" s="63" customFormat="1" x14ac:dyDescent="0.25">
      <c r="A272" s="267"/>
      <c r="B272" s="267"/>
      <c r="C272" s="270"/>
      <c r="D272" s="21"/>
      <c r="E272" s="364"/>
      <c r="F272" s="364"/>
      <c r="G272" s="364"/>
      <c r="H272" s="364"/>
      <c r="I272" s="364"/>
      <c r="J272" s="364"/>
      <c r="K272" s="364"/>
      <c r="L272" s="364"/>
      <c r="M272" s="364"/>
      <c r="N272" s="364"/>
      <c r="O272" s="364"/>
      <c r="P272" s="364"/>
      <c r="Q272" s="364"/>
      <c r="R272" s="364"/>
      <c r="S272" s="364"/>
      <c r="T272" s="364"/>
      <c r="U272" s="364"/>
      <c r="V272" s="364"/>
      <c r="W272" s="364"/>
      <c r="X272" s="364"/>
      <c r="Y272" s="364"/>
      <c r="Z272" s="364"/>
      <c r="AA272" s="364"/>
      <c r="AB272" s="364"/>
      <c r="AC272" s="364"/>
      <c r="AD272" s="364"/>
      <c r="AE272" s="364"/>
      <c r="AF272" s="364"/>
      <c r="AG272" s="364"/>
      <c r="AH272" s="364"/>
      <c r="AI272" s="364"/>
      <c r="AJ272" s="364"/>
      <c r="AK272" s="364"/>
      <c r="AL272" s="364"/>
      <c r="AM272" s="364"/>
      <c r="AN272" s="364"/>
      <c r="AO272" s="364"/>
      <c r="AP272" s="364"/>
      <c r="AQ272" s="364"/>
      <c r="AR272" s="364"/>
      <c r="AS272" s="364"/>
      <c r="AT272" s="364"/>
      <c r="AU272" s="364"/>
      <c r="AV272" s="364"/>
      <c r="AW272" s="96"/>
    </row>
    <row r="273" spans="1:49" s="63" customFormat="1" x14ac:dyDescent="0.25">
      <c r="A273" s="267"/>
      <c r="B273" s="267"/>
      <c r="C273" s="270"/>
      <c r="D273" s="21"/>
      <c r="E273" s="364"/>
      <c r="F273" s="364"/>
      <c r="G273" s="364"/>
      <c r="H273" s="364"/>
      <c r="I273" s="364"/>
      <c r="J273" s="364"/>
      <c r="K273" s="364"/>
      <c r="L273" s="364"/>
      <c r="M273" s="364"/>
      <c r="N273" s="364"/>
      <c r="O273" s="364"/>
      <c r="P273" s="364"/>
      <c r="Q273" s="364"/>
      <c r="R273" s="364"/>
      <c r="S273" s="364"/>
      <c r="T273" s="364"/>
      <c r="U273" s="364"/>
      <c r="V273" s="364"/>
      <c r="W273" s="364"/>
      <c r="X273" s="364"/>
      <c r="Y273" s="364"/>
      <c r="Z273" s="364"/>
      <c r="AA273" s="364"/>
      <c r="AB273" s="364"/>
      <c r="AC273" s="364"/>
      <c r="AD273" s="364"/>
      <c r="AE273" s="364"/>
      <c r="AF273" s="364"/>
      <c r="AG273" s="364"/>
      <c r="AH273" s="364"/>
      <c r="AI273" s="364"/>
      <c r="AJ273" s="364"/>
      <c r="AK273" s="364"/>
      <c r="AL273" s="364"/>
      <c r="AM273" s="364"/>
      <c r="AN273" s="364"/>
      <c r="AO273" s="364"/>
      <c r="AP273" s="364"/>
      <c r="AQ273" s="364"/>
      <c r="AR273" s="364"/>
      <c r="AS273" s="364"/>
      <c r="AT273" s="364"/>
      <c r="AU273" s="364"/>
      <c r="AV273" s="364"/>
      <c r="AW273" s="96"/>
    </row>
    <row r="274" spans="1:49" s="63" customFormat="1" x14ac:dyDescent="0.25">
      <c r="A274" s="267"/>
      <c r="B274" s="267"/>
      <c r="C274" s="270"/>
      <c r="D274" s="21"/>
      <c r="E274" s="364"/>
      <c r="F274" s="364"/>
      <c r="G274" s="364"/>
      <c r="H274" s="364"/>
      <c r="I274" s="364"/>
      <c r="J274" s="364"/>
      <c r="K274" s="364"/>
      <c r="L274" s="364"/>
      <c r="M274" s="364"/>
      <c r="N274" s="364"/>
      <c r="O274" s="364"/>
      <c r="P274" s="364"/>
      <c r="Q274" s="364"/>
      <c r="R274" s="364"/>
      <c r="S274" s="364"/>
      <c r="T274" s="364"/>
      <c r="U274" s="364"/>
      <c r="V274" s="364"/>
      <c r="W274" s="364"/>
      <c r="X274" s="364"/>
      <c r="Y274" s="364"/>
      <c r="Z274" s="364"/>
      <c r="AA274" s="364"/>
      <c r="AB274" s="364"/>
      <c r="AC274" s="364"/>
      <c r="AD274" s="364"/>
      <c r="AE274" s="364"/>
      <c r="AF274" s="364"/>
      <c r="AG274" s="364"/>
      <c r="AH274" s="364"/>
      <c r="AI274" s="364"/>
      <c r="AJ274" s="364"/>
      <c r="AK274" s="364"/>
      <c r="AL274" s="364"/>
      <c r="AM274" s="364"/>
      <c r="AN274" s="364"/>
      <c r="AO274" s="364"/>
      <c r="AP274" s="364"/>
      <c r="AQ274" s="364"/>
      <c r="AR274" s="364"/>
      <c r="AS274" s="364"/>
      <c r="AT274" s="364"/>
      <c r="AU274" s="364"/>
      <c r="AV274" s="364"/>
      <c r="AW274" s="96"/>
    </row>
    <row r="275" spans="1:49" s="63" customFormat="1" x14ac:dyDescent="0.25">
      <c r="A275" s="267"/>
      <c r="B275" s="267"/>
      <c r="C275" s="270"/>
      <c r="D275" s="21"/>
      <c r="E275" s="364"/>
      <c r="F275" s="364"/>
      <c r="G275" s="364"/>
      <c r="H275" s="364"/>
      <c r="I275" s="364"/>
      <c r="J275" s="364"/>
      <c r="K275" s="364"/>
      <c r="L275" s="364"/>
      <c r="M275" s="364"/>
      <c r="N275" s="364"/>
      <c r="O275" s="364"/>
      <c r="P275" s="364"/>
      <c r="Q275" s="364"/>
      <c r="R275" s="364"/>
      <c r="S275" s="364"/>
      <c r="T275" s="364"/>
      <c r="U275" s="364"/>
      <c r="V275" s="364"/>
      <c r="W275" s="364"/>
      <c r="X275" s="364"/>
      <c r="Y275" s="364"/>
      <c r="Z275" s="364"/>
      <c r="AA275" s="364"/>
      <c r="AB275" s="364"/>
      <c r="AC275" s="364"/>
      <c r="AD275" s="364"/>
      <c r="AE275" s="364"/>
      <c r="AF275" s="364"/>
      <c r="AG275" s="364"/>
      <c r="AH275" s="364"/>
      <c r="AI275" s="364"/>
      <c r="AJ275" s="364"/>
      <c r="AK275" s="364"/>
      <c r="AL275" s="364"/>
      <c r="AM275" s="364"/>
      <c r="AN275" s="364"/>
      <c r="AO275" s="364"/>
      <c r="AP275" s="364"/>
      <c r="AQ275" s="364"/>
      <c r="AR275" s="364"/>
      <c r="AS275" s="364"/>
      <c r="AT275" s="364"/>
      <c r="AU275" s="364"/>
      <c r="AV275" s="364"/>
      <c r="AW275" s="96"/>
    </row>
    <row r="276" spans="1:49" s="63" customFormat="1" x14ac:dyDescent="0.25">
      <c r="A276" s="267"/>
      <c r="B276" s="267"/>
      <c r="C276" s="270"/>
      <c r="D276" s="21"/>
      <c r="E276" s="364"/>
      <c r="F276" s="364"/>
      <c r="G276" s="364"/>
      <c r="H276" s="364"/>
      <c r="I276" s="364"/>
      <c r="J276" s="364"/>
      <c r="K276" s="364"/>
      <c r="L276" s="364"/>
      <c r="M276" s="364"/>
      <c r="N276" s="364"/>
      <c r="O276" s="364"/>
      <c r="P276" s="364"/>
      <c r="Q276" s="364"/>
      <c r="R276" s="364"/>
      <c r="S276" s="364"/>
      <c r="T276" s="364"/>
      <c r="U276" s="364"/>
      <c r="V276" s="364"/>
      <c r="W276" s="364"/>
      <c r="X276" s="364"/>
      <c r="Y276" s="364"/>
      <c r="Z276" s="364"/>
      <c r="AA276" s="364"/>
      <c r="AB276" s="364"/>
      <c r="AC276" s="364"/>
      <c r="AD276" s="364"/>
      <c r="AE276" s="364"/>
      <c r="AF276" s="364"/>
      <c r="AG276" s="364"/>
      <c r="AH276" s="364"/>
      <c r="AI276" s="364"/>
      <c r="AJ276" s="364"/>
      <c r="AK276" s="364"/>
      <c r="AL276" s="364"/>
      <c r="AM276" s="364"/>
      <c r="AN276" s="364"/>
      <c r="AO276" s="364"/>
      <c r="AP276" s="364"/>
      <c r="AQ276" s="364"/>
      <c r="AR276" s="364"/>
      <c r="AS276" s="364"/>
      <c r="AT276" s="364"/>
      <c r="AU276" s="364"/>
      <c r="AV276" s="364"/>
      <c r="AW276" s="96"/>
    </row>
    <row r="277" spans="1:49" s="63" customFormat="1" x14ac:dyDescent="0.25">
      <c r="A277" s="267"/>
      <c r="B277" s="267"/>
      <c r="C277" s="270"/>
      <c r="D277" s="21"/>
      <c r="E277" s="364"/>
      <c r="F277" s="364"/>
      <c r="G277" s="364"/>
      <c r="H277" s="364"/>
      <c r="I277" s="364"/>
      <c r="J277" s="364"/>
      <c r="K277" s="364"/>
      <c r="L277" s="364"/>
      <c r="M277" s="364"/>
      <c r="N277" s="364"/>
      <c r="O277" s="364"/>
      <c r="P277" s="364"/>
      <c r="Q277" s="364"/>
      <c r="R277" s="364"/>
      <c r="S277" s="364"/>
      <c r="T277" s="364"/>
      <c r="U277" s="364"/>
      <c r="V277" s="364"/>
      <c r="W277" s="364"/>
      <c r="X277" s="364"/>
      <c r="Y277" s="364"/>
      <c r="Z277" s="364"/>
      <c r="AA277" s="364"/>
      <c r="AB277" s="364"/>
      <c r="AC277" s="364"/>
      <c r="AD277" s="364"/>
      <c r="AE277" s="364"/>
      <c r="AF277" s="364"/>
      <c r="AG277" s="364"/>
      <c r="AH277" s="364"/>
      <c r="AI277" s="364"/>
      <c r="AJ277" s="364"/>
      <c r="AK277" s="364"/>
      <c r="AL277" s="364"/>
      <c r="AM277" s="364"/>
      <c r="AN277" s="364"/>
      <c r="AO277" s="364"/>
      <c r="AP277" s="364"/>
      <c r="AQ277" s="364"/>
      <c r="AR277" s="364"/>
      <c r="AS277" s="364"/>
      <c r="AT277" s="364"/>
      <c r="AU277" s="364"/>
      <c r="AV277" s="364"/>
      <c r="AW277" s="96"/>
    </row>
    <row r="278" spans="1:49" s="63" customFormat="1" x14ac:dyDescent="0.25">
      <c r="A278" s="267"/>
      <c r="B278" s="267"/>
      <c r="C278" s="270"/>
      <c r="D278" s="21"/>
      <c r="E278" s="364"/>
      <c r="F278" s="364"/>
      <c r="G278" s="364"/>
      <c r="H278" s="364"/>
      <c r="I278" s="364"/>
      <c r="J278" s="364"/>
      <c r="K278" s="364"/>
      <c r="L278" s="364"/>
      <c r="M278" s="364"/>
      <c r="N278" s="364"/>
      <c r="O278" s="364"/>
      <c r="P278" s="364"/>
      <c r="Q278" s="364"/>
      <c r="R278" s="364"/>
      <c r="S278" s="364"/>
      <c r="T278" s="364"/>
      <c r="U278" s="364"/>
      <c r="V278" s="364"/>
      <c r="W278" s="364"/>
      <c r="X278" s="364"/>
      <c r="Y278" s="364"/>
      <c r="Z278" s="364"/>
      <c r="AA278" s="364"/>
      <c r="AB278" s="364"/>
      <c r="AC278" s="364"/>
      <c r="AD278" s="364"/>
      <c r="AE278" s="364"/>
      <c r="AF278" s="364"/>
      <c r="AG278" s="364"/>
      <c r="AH278" s="364"/>
      <c r="AI278" s="364"/>
      <c r="AJ278" s="364"/>
      <c r="AK278" s="364"/>
      <c r="AL278" s="364"/>
      <c r="AM278" s="364"/>
      <c r="AN278" s="364"/>
      <c r="AO278" s="364"/>
      <c r="AP278" s="364"/>
      <c r="AQ278" s="364"/>
      <c r="AR278" s="364"/>
      <c r="AS278" s="364"/>
      <c r="AT278" s="364"/>
      <c r="AU278" s="364"/>
      <c r="AV278" s="364"/>
      <c r="AW278" s="96"/>
    </row>
    <row r="279" spans="1:49" s="63" customFormat="1" x14ac:dyDescent="0.25">
      <c r="A279" s="267"/>
      <c r="B279" s="267"/>
      <c r="C279" s="270"/>
      <c r="D279" s="21"/>
      <c r="E279" s="364"/>
      <c r="F279" s="364"/>
      <c r="G279" s="364"/>
      <c r="H279" s="364"/>
      <c r="I279" s="364"/>
      <c r="J279" s="364"/>
      <c r="K279" s="364"/>
      <c r="L279" s="364"/>
      <c r="M279" s="364"/>
      <c r="N279" s="364"/>
      <c r="O279" s="364"/>
      <c r="P279" s="364"/>
      <c r="Q279" s="364"/>
      <c r="R279" s="364"/>
      <c r="S279" s="364"/>
      <c r="T279" s="364"/>
      <c r="U279" s="364"/>
      <c r="V279" s="364"/>
      <c r="W279" s="364"/>
      <c r="X279" s="364"/>
      <c r="Y279" s="364"/>
      <c r="Z279" s="364"/>
      <c r="AA279" s="364"/>
      <c r="AB279" s="364"/>
      <c r="AC279" s="364"/>
      <c r="AD279" s="364"/>
      <c r="AE279" s="364"/>
      <c r="AF279" s="364"/>
      <c r="AG279" s="364"/>
      <c r="AH279" s="364"/>
      <c r="AI279" s="364"/>
      <c r="AJ279" s="364"/>
      <c r="AK279" s="364"/>
      <c r="AL279" s="364"/>
      <c r="AM279" s="364"/>
      <c r="AN279" s="364"/>
      <c r="AO279" s="364"/>
      <c r="AP279" s="364"/>
      <c r="AQ279" s="364"/>
      <c r="AR279" s="364"/>
      <c r="AS279" s="364"/>
      <c r="AT279" s="364"/>
      <c r="AU279" s="364"/>
      <c r="AV279" s="364"/>
      <c r="AW279" s="96"/>
    </row>
    <row r="280" spans="1:49" s="63" customFormat="1" x14ac:dyDescent="0.25">
      <c r="A280" s="267"/>
      <c r="B280" s="267"/>
      <c r="C280" s="270"/>
      <c r="D280" s="21"/>
      <c r="E280" s="364"/>
      <c r="F280" s="364"/>
      <c r="G280" s="364"/>
      <c r="H280" s="364"/>
      <c r="I280" s="364"/>
      <c r="J280" s="364"/>
      <c r="K280" s="364"/>
      <c r="L280" s="364"/>
      <c r="M280" s="364"/>
      <c r="N280" s="364"/>
      <c r="O280" s="364"/>
      <c r="P280" s="364"/>
      <c r="Q280" s="364"/>
      <c r="R280" s="364"/>
      <c r="S280" s="364"/>
      <c r="T280" s="364"/>
      <c r="U280" s="364"/>
      <c r="V280" s="364"/>
      <c r="W280" s="364"/>
      <c r="X280" s="364"/>
      <c r="Y280" s="364"/>
      <c r="Z280" s="364"/>
      <c r="AA280" s="364"/>
      <c r="AB280" s="364"/>
      <c r="AC280" s="364"/>
      <c r="AD280" s="364"/>
      <c r="AE280" s="364"/>
      <c r="AF280" s="364"/>
      <c r="AG280" s="364"/>
      <c r="AH280" s="364"/>
      <c r="AI280" s="364"/>
      <c r="AJ280" s="364"/>
      <c r="AK280" s="364"/>
      <c r="AL280" s="364"/>
      <c r="AM280" s="364"/>
      <c r="AN280" s="364"/>
      <c r="AO280" s="364"/>
      <c r="AP280" s="364"/>
      <c r="AQ280" s="364"/>
      <c r="AR280" s="364"/>
      <c r="AS280" s="364"/>
      <c r="AT280" s="364"/>
      <c r="AU280" s="364"/>
      <c r="AV280" s="364"/>
      <c r="AW280" s="96"/>
    </row>
    <row r="281" spans="1:49" s="63" customFormat="1" x14ac:dyDescent="0.25">
      <c r="A281" s="267"/>
      <c r="B281" s="267"/>
      <c r="C281" s="270"/>
      <c r="D281" s="21"/>
      <c r="E281" s="364"/>
      <c r="F281" s="364"/>
      <c r="G281" s="364"/>
      <c r="H281" s="364"/>
      <c r="I281" s="364"/>
      <c r="J281" s="364"/>
      <c r="K281" s="364"/>
      <c r="L281" s="364"/>
      <c r="M281" s="364"/>
      <c r="N281" s="364"/>
      <c r="O281" s="364"/>
      <c r="P281" s="364"/>
      <c r="Q281" s="364"/>
      <c r="R281" s="364"/>
      <c r="S281" s="364"/>
      <c r="T281" s="364"/>
      <c r="U281" s="364"/>
      <c r="V281" s="364"/>
      <c r="W281" s="364"/>
      <c r="X281" s="364"/>
      <c r="Y281" s="364"/>
      <c r="Z281" s="364"/>
      <c r="AA281" s="364"/>
      <c r="AB281" s="364"/>
      <c r="AC281" s="364"/>
      <c r="AD281" s="364"/>
      <c r="AE281" s="364"/>
      <c r="AF281" s="364"/>
      <c r="AG281" s="364"/>
      <c r="AH281" s="364"/>
      <c r="AI281" s="364"/>
      <c r="AJ281" s="364"/>
      <c r="AK281" s="364"/>
      <c r="AL281" s="364"/>
      <c r="AM281" s="364"/>
      <c r="AN281" s="364"/>
      <c r="AO281" s="364"/>
      <c r="AP281" s="364"/>
      <c r="AQ281" s="364"/>
      <c r="AR281" s="364"/>
      <c r="AS281" s="364"/>
      <c r="AT281" s="364"/>
      <c r="AU281" s="364"/>
      <c r="AV281" s="364"/>
      <c r="AW281" s="96"/>
    </row>
    <row r="282" spans="1:49" s="63" customFormat="1" x14ac:dyDescent="0.25">
      <c r="A282" s="267"/>
      <c r="B282" s="267"/>
      <c r="C282" s="270"/>
      <c r="D282" s="21"/>
      <c r="E282" s="364"/>
      <c r="F282" s="364"/>
      <c r="G282" s="364"/>
      <c r="H282" s="364"/>
      <c r="I282" s="364"/>
      <c r="J282" s="364"/>
      <c r="K282" s="364"/>
      <c r="L282" s="364"/>
      <c r="M282" s="364"/>
      <c r="N282" s="364"/>
      <c r="O282" s="364"/>
      <c r="P282" s="364"/>
      <c r="Q282" s="364"/>
      <c r="R282" s="364"/>
      <c r="S282" s="364"/>
      <c r="T282" s="364"/>
      <c r="U282" s="364"/>
      <c r="V282" s="364"/>
      <c r="W282" s="364"/>
      <c r="X282" s="364"/>
      <c r="Y282" s="364"/>
      <c r="Z282" s="364"/>
      <c r="AA282" s="364"/>
      <c r="AB282" s="364"/>
      <c r="AC282" s="364"/>
      <c r="AD282" s="364"/>
      <c r="AE282" s="364"/>
      <c r="AF282" s="364"/>
      <c r="AG282" s="364"/>
      <c r="AH282" s="364"/>
      <c r="AI282" s="364"/>
      <c r="AJ282" s="364"/>
      <c r="AK282" s="364"/>
      <c r="AL282" s="364"/>
      <c r="AM282" s="364"/>
      <c r="AN282" s="364"/>
      <c r="AO282" s="364"/>
      <c r="AP282" s="364"/>
      <c r="AQ282" s="364"/>
      <c r="AR282" s="364"/>
      <c r="AS282" s="364"/>
      <c r="AT282" s="364"/>
      <c r="AU282" s="364"/>
      <c r="AV282" s="364"/>
      <c r="AW282" s="96"/>
    </row>
    <row r="283" spans="1:49" s="63" customFormat="1" x14ac:dyDescent="0.25">
      <c r="A283" s="267"/>
      <c r="B283" s="267"/>
      <c r="C283" s="270"/>
      <c r="D283" s="21"/>
      <c r="E283" s="364"/>
      <c r="F283" s="364"/>
      <c r="G283" s="364"/>
      <c r="H283" s="364"/>
      <c r="I283" s="364"/>
      <c r="J283" s="364"/>
      <c r="K283" s="364"/>
      <c r="L283" s="364"/>
      <c r="M283" s="364"/>
      <c r="N283" s="364"/>
      <c r="O283" s="364"/>
      <c r="P283" s="364"/>
      <c r="Q283" s="364"/>
      <c r="R283" s="364"/>
      <c r="S283" s="364"/>
      <c r="T283" s="364"/>
      <c r="U283" s="364"/>
      <c r="V283" s="364"/>
      <c r="W283" s="364"/>
      <c r="X283" s="364"/>
      <c r="Y283" s="364"/>
      <c r="Z283" s="364"/>
      <c r="AA283" s="364"/>
      <c r="AB283" s="364"/>
      <c r="AC283" s="364"/>
      <c r="AD283" s="364"/>
      <c r="AE283" s="364"/>
      <c r="AF283" s="364"/>
      <c r="AG283" s="364"/>
      <c r="AH283" s="364"/>
      <c r="AI283" s="364"/>
      <c r="AJ283" s="364"/>
      <c r="AK283" s="364"/>
      <c r="AL283" s="364"/>
      <c r="AM283" s="364"/>
      <c r="AN283" s="364"/>
      <c r="AO283" s="364"/>
      <c r="AP283" s="364"/>
      <c r="AQ283" s="364"/>
      <c r="AR283" s="364"/>
      <c r="AS283" s="364"/>
      <c r="AT283" s="364"/>
      <c r="AU283" s="364"/>
      <c r="AV283" s="364"/>
      <c r="AW283" s="96"/>
    </row>
    <row r="284" spans="1:49" s="63" customFormat="1" x14ac:dyDescent="0.25">
      <c r="A284" s="267"/>
      <c r="B284" s="267"/>
      <c r="C284" s="270"/>
      <c r="D284" s="21"/>
      <c r="E284" s="364"/>
      <c r="F284" s="364"/>
      <c r="G284" s="364"/>
      <c r="H284" s="364"/>
      <c r="I284" s="364"/>
      <c r="J284" s="364"/>
      <c r="K284" s="364"/>
      <c r="L284" s="364"/>
      <c r="M284" s="364"/>
      <c r="N284" s="364"/>
      <c r="O284" s="364"/>
      <c r="P284" s="364"/>
      <c r="Q284" s="364"/>
      <c r="R284" s="364"/>
      <c r="S284" s="364"/>
      <c r="T284" s="364"/>
      <c r="U284" s="364"/>
      <c r="V284" s="364"/>
      <c r="W284" s="364"/>
      <c r="X284" s="364"/>
      <c r="Y284" s="364"/>
      <c r="Z284" s="364"/>
      <c r="AA284" s="364"/>
      <c r="AB284" s="364"/>
      <c r="AC284" s="364"/>
      <c r="AD284" s="364"/>
      <c r="AE284" s="364"/>
      <c r="AF284" s="364"/>
      <c r="AG284" s="364"/>
      <c r="AH284" s="364"/>
      <c r="AI284" s="364"/>
      <c r="AJ284" s="364"/>
      <c r="AK284" s="364"/>
      <c r="AL284" s="364"/>
      <c r="AM284" s="364"/>
      <c r="AN284" s="364"/>
      <c r="AO284" s="364"/>
      <c r="AP284" s="364"/>
      <c r="AQ284" s="364"/>
      <c r="AR284" s="364"/>
      <c r="AS284" s="364"/>
      <c r="AT284" s="364"/>
      <c r="AU284" s="364"/>
      <c r="AV284" s="364"/>
      <c r="AW284" s="96"/>
    </row>
    <row r="285" spans="1:49" s="63" customFormat="1" x14ac:dyDescent="0.25">
      <c r="A285" s="267"/>
      <c r="B285" s="267"/>
      <c r="C285" s="270"/>
      <c r="D285" s="21"/>
      <c r="E285" s="364"/>
      <c r="F285" s="364"/>
      <c r="G285" s="364"/>
      <c r="H285" s="364"/>
      <c r="I285" s="364"/>
      <c r="J285" s="364"/>
      <c r="K285" s="364"/>
      <c r="L285" s="364"/>
      <c r="M285" s="364"/>
      <c r="N285" s="364"/>
      <c r="O285" s="364"/>
      <c r="P285" s="364"/>
      <c r="Q285" s="364"/>
      <c r="R285" s="364"/>
      <c r="S285" s="364"/>
      <c r="T285" s="364"/>
      <c r="U285" s="364"/>
      <c r="V285" s="364"/>
      <c r="W285" s="364"/>
      <c r="X285" s="364"/>
      <c r="Y285" s="364"/>
      <c r="Z285" s="364"/>
      <c r="AA285" s="364"/>
      <c r="AB285" s="364"/>
      <c r="AC285" s="364"/>
      <c r="AD285" s="364"/>
      <c r="AE285" s="364"/>
      <c r="AF285" s="364"/>
      <c r="AG285" s="364"/>
      <c r="AH285" s="364"/>
      <c r="AI285" s="364"/>
      <c r="AJ285" s="364"/>
      <c r="AK285" s="364"/>
      <c r="AL285" s="364"/>
      <c r="AM285" s="364"/>
      <c r="AN285" s="364"/>
      <c r="AO285" s="364"/>
      <c r="AP285" s="364"/>
      <c r="AQ285" s="364"/>
      <c r="AR285" s="364"/>
      <c r="AS285" s="364"/>
      <c r="AT285" s="364"/>
      <c r="AU285" s="364"/>
      <c r="AV285" s="364"/>
      <c r="AW285" s="96"/>
    </row>
    <row r="286" spans="1:49" s="63" customFormat="1" x14ac:dyDescent="0.25">
      <c r="A286" s="267"/>
      <c r="B286" s="267"/>
      <c r="C286" s="270"/>
      <c r="D286" s="21"/>
      <c r="E286" s="364"/>
      <c r="F286" s="364"/>
      <c r="G286" s="364"/>
      <c r="H286" s="364"/>
      <c r="I286" s="364"/>
      <c r="J286" s="364"/>
      <c r="K286" s="364"/>
      <c r="L286" s="364"/>
      <c r="M286" s="364"/>
      <c r="N286" s="364"/>
      <c r="O286" s="364"/>
      <c r="P286" s="364"/>
      <c r="Q286" s="364"/>
      <c r="R286" s="364"/>
      <c r="S286" s="364"/>
      <c r="T286" s="364"/>
      <c r="U286" s="364"/>
      <c r="V286" s="364"/>
      <c r="W286" s="364"/>
      <c r="X286" s="364"/>
      <c r="Y286" s="364"/>
      <c r="Z286" s="364"/>
      <c r="AA286" s="364"/>
      <c r="AB286" s="364"/>
      <c r="AC286" s="364"/>
      <c r="AD286" s="364"/>
      <c r="AE286" s="364"/>
      <c r="AF286" s="364"/>
      <c r="AG286" s="364"/>
      <c r="AH286" s="364"/>
      <c r="AI286" s="364"/>
      <c r="AJ286" s="364"/>
      <c r="AK286" s="364"/>
      <c r="AL286" s="364"/>
      <c r="AM286" s="364"/>
      <c r="AN286" s="364"/>
      <c r="AO286" s="364"/>
      <c r="AP286" s="364"/>
      <c r="AQ286" s="364"/>
      <c r="AR286" s="364"/>
      <c r="AS286" s="364"/>
      <c r="AT286" s="364"/>
      <c r="AU286" s="364"/>
      <c r="AV286" s="364"/>
      <c r="AW286" s="96"/>
    </row>
    <row r="287" spans="1:49" s="63" customFormat="1" x14ac:dyDescent="0.25">
      <c r="A287" s="267"/>
      <c r="B287" s="267"/>
      <c r="C287" s="270"/>
      <c r="D287" s="21"/>
      <c r="E287" s="364"/>
      <c r="F287" s="364"/>
      <c r="G287" s="364"/>
      <c r="H287" s="364"/>
      <c r="I287" s="364"/>
      <c r="J287" s="364"/>
      <c r="K287" s="364"/>
      <c r="L287" s="364"/>
      <c r="M287" s="364"/>
      <c r="N287" s="364"/>
      <c r="O287" s="364"/>
      <c r="P287" s="364"/>
      <c r="Q287" s="364"/>
      <c r="R287" s="364"/>
      <c r="S287" s="364"/>
      <c r="T287" s="364"/>
      <c r="U287" s="364"/>
      <c r="V287" s="364"/>
      <c r="W287" s="364"/>
      <c r="X287" s="364"/>
      <c r="Y287" s="364"/>
      <c r="Z287" s="364"/>
      <c r="AA287" s="364"/>
      <c r="AB287" s="364"/>
      <c r="AC287" s="364"/>
      <c r="AD287" s="364"/>
      <c r="AE287" s="364"/>
      <c r="AF287" s="364"/>
      <c r="AG287" s="364"/>
      <c r="AH287" s="364"/>
      <c r="AI287" s="364"/>
      <c r="AJ287" s="364"/>
      <c r="AK287" s="364"/>
      <c r="AL287" s="364"/>
      <c r="AM287" s="364"/>
      <c r="AN287" s="364"/>
      <c r="AO287" s="364"/>
      <c r="AP287" s="364"/>
      <c r="AQ287" s="364"/>
      <c r="AR287" s="364"/>
      <c r="AS287" s="364"/>
      <c r="AT287" s="364"/>
      <c r="AU287" s="364"/>
      <c r="AV287" s="364"/>
      <c r="AW287" s="96"/>
    </row>
    <row r="288" spans="1:49" s="63" customFormat="1" x14ac:dyDescent="0.25">
      <c r="A288" s="267"/>
      <c r="B288" s="267"/>
      <c r="C288" s="270"/>
      <c r="D288" s="21"/>
      <c r="E288" s="364"/>
      <c r="F288" s="364"/>
      <c r="G288" s="364"/>
      <c r="H288" s="364"/>
      <c r="I288" s="364"/>
      <c r="J288" s="364"/>
      <c r="K288" s="364"/>
      <c r="L288" s="364"/>
      <c r="M288" s="364"/>
      <c r="N288" s="364"/>
      <c r="O288" s="364"/>
      <c r="P288" s="364"/>
      <c r="Q288" s="364"/>
      <c r="R288" s="364"/>
      <c r="S288" s="364"/>
      <c r="T288" s="364"/>
      <c r="U288" s="364"/>
      <c r="V288" s="364"/>
      <c r="W288" s="364"/>
      <c r="X288" s="364"/>
      <c r="Y288" s="364"/>
      <c r="Z288" s="364"/>
      <c r="AA288" s="364"/>
      <c r="AB288" s="364"/>
      <c r="AC288" s="364"/>
      <c r="AD288" s="364"/>
      <c r="AE288" s="364"/>
      <c r="AF288" s="364"/>
      <c r="AG288" s="364"/>
      <c r="AH288" s="364"/>
      <c r="AI288" s="364"/>
      <c r="AJ288" s="364"/>
      <c r="AK288" s="364"/>
      <c r="AL288" s="364"/>
      <c r="AM288" s="364"/>
      <c r="AN288" s="364"/>
      <c r="AO288" s="364"/>
      <c r="AP288" s="364"/>
      <c r="AQ288" s="364"/>
      <c r="AR288" s="364"/>
      <c r="AS288" s="364"/>
      <c r="AT288" s="364"/>
      <c r="AU288" s="364"/>
      <c r="AV288" s="364"/>
      <c r="AW288" s="96"/>
    </row>
    <row r="289" spans="1:49" s="63" customFormat="1" x14ac:dyDescent="0.25">
      <c r="A289" s="267"/>
      <c r="B289" s="267"/>
      <c r="C289" s="270"/>
      <c r="D289" s="21"/>
      <c r="E289" s="364"/>
      <c r="F289" s="364"/>
      <c r="G289" s="364"/>
      <c r="H289" s="364"/>
      <c r="I289" s="364"/>
      <c r="J289" s="364"/>
      <c r="K289" s="364"/>
      <c r="L289" s="364"/>
      <c r="M289" s="364"/>
      <c r="N289" s="364"/>
      <c r="O289" s="364"/>
      <c r="P289" s="364"/>
      <c r="Q289" s="364"/>
      <c r="R289" s="364"/>
      <c r="S289" s="364"/>
      <c r="T289" s="364"/>
      <c r="U289" s="364"/>
      <c r="V289" s="364"/>
      <c r="W289" s="364"/>
      <c r="X289" s="364"/>
      <c r="Y289" s="364"/>
      <c r="Z289" s="364"/>
      <c r="AA289" s="364"/>
      <c r="AB289" s="364"/>
      <c r="AC289" s="364"/>
      <c r="AD289" s="364"/>
      <c r="AE289" s="364"/>
      <c r="AF289" s="364"/>
      <c r="AG289" s="364"/>
      <c r="AH289" s="364"/>
      <c r="AI289" s="364"/>
      <c r="AJ289" s="364"/>
      <c r="AK289" s="364"/>
      <c r="AL289" s="364"/>
      <c r="AM289" s="364"/>
      <c r="AN289" s="364"/>
      <c r="AO289" s="364"/>
      <c r="AP289" s="364"/>
      <c r="AQ289" s="364"/>
      <c r="AR289" s="364"/>
      <c r="AS289" s="364"/>
      <c r="AT289" s="364"/>
      <c r="AU289" s="364"/>
      <c r="AV289" s="364"/>
      <c r="AW289" s="96"/>
    </row>
    <row r="290" spans="1:49" s="63" customFormat="1" x14ac:dyDescent="0.25">
      <c r="A290" s="267"/>
      <c r="B290" s="267"/>
      <c r="C290" s="270"/>
      <c r="D290" s="21"/>
      <c r="E290" s="364"/>
      <c r="F290" s="364"/>
      <c r="G290" s="364"/>
      <c r="H290" s="364"/>
      <c r="I290" s="364"/>
      <c r="J290" s="364"/>
      <c r="K290" s="364"/>
      <c r="L290" s="364"/>
      <c r="M290" s="364"/>
      <c r="N290" s="364"/>
      <c r="O290" s="364"/>
      <c r="P290" s="364"/>
      <c r="Q290" s="364"/>
      <c r="R290" s="364"/>
      <c r="S290" s="364"/>
      <c r="T290" s="364"/>
      <c r="U290" s="364"/>
      <c r="V290" s="364"/>
      <c r="W290" s="364"/>
      <c r="X290" s="364"/>
      <c r="Y290" s="364"/>
      <c r="Z290" s="364"/>
      <c r="AA290" s="364"/>
      <c r="AB290" s="364"/>
      <c r="AC290" s="364"/>
      <c r="AD290" s="364"/>
      <c r="AE290" s="364"/>
      <c r="AF290" s="364"/>
      <c r="AG290" s="364"/>
      <c r="AH290" s="364"/>
      <c r="AI290" s="364"/>
      <c r="AJ290" s="364"/>
      <c r="AK290" s="364"/>
      <c r="AL290" s="364"/>
      <c r="AM290" s="364"/>
      <c r="AN290" s="364"/>
      <c r="AO290" s="364"/>
      <c r="AP290" s="364"/>
      <c r="AQ290" s="364"/>
      <c r="AR290" s="364"/>
      <c r="AS290" s="364"/>
      <c r="AT290" s="364"/>
      <c r="AU290" s="364"/>
      <c r="AV290" s="364"/>
      <c r="AW290" s="96"/>
    </row>
    <row r="291" spans="1:49" s="63" customFormat="1" x14ac:dyDescent="0.25">
      <c r="A291" s="267"/>
      <c r="B291" s="267"/>
      <c r="C291" s="270"/>
      <c r="D291" s="21"/>
      <c r="E291" s="364"/>
      <c r="F291" s="364"/>
      <c r="G291" s="364"/>
      <c r="H291" s="364"/>
      <c r="I291" s="364"/>
      <c r="J291" s="364"/>
      <c r="K291" s="364"/>
      <c r="L291" s="364"/>
      <c r="M291" s="364"/>
      <c r="N291" s="364"/>
      <c r="O291" s="364"/>
      <c r="P291" s="364"/>
      <c r="Q291" s="364"/>
      <c r="R291" s="364"/>
      <c r="S291" s="364"/>
      <c r="T291" s="364"/>
      <c r="U291" s="364"/>
      <c r="V291" s="364"/>
      <c r="W291" s="364"/>
      <c r="X291" s="364"/>
      <c r="Y291" s="364"/>
      <c r="Z291" s="364"/>
      <c r="AA291" s="364"/>
      <c r="AB291" s="364"/>
      <c r="AC291" s="364"/>
      <c r="AD291" s="364"/>
      <c r="AE291" s="364"/>
      <c r="AF291" s="364"/>
      <c r="AG291" s="364"/>
      <c r="AH291" s="364"/>
      <c r="AI291" s="364"/>
      <c r="AJ291" s="364"/>
      <c r="AK291" s="364"/>
      <c r="AL291" s="364"/>
      <c r="AM291" s="364"/>
      <c r="AN291" s="364"/>
      <c r="AO291" s="364"/>
      <c r="AP291" s="364"/>
      <c r="AQ291" s="364"/>
      <c r="AR291" s="364"/>
      <c r="AS291" s="364"/>
      <c r="AT291" s="364"/>
      <c r="AU291" s="364"/>
      <c r="AV291" s="364"/>
      <c r="AW291" s="96"/>
    </row>
    <row r="292" spans="1:49" s="63" customFormat="1" x14ac:dyDescent="0.25">
      <c r="A292" s="267"/>
      <c r="B292" s="267"/>
      <c r="C292" s="270"/>
      <c r="D292" s="21"/>
      <c r="E292" s="364"/>
      <c r="F292" s="364"/>
      <c r="G292" s="364"/>
      <c r="H292" s="364"/>
      <c r="I292" s="364"/>
      <c r="J292" s="364"/>
      <c r="K292" s="364"/>
      <c r="L292" s="364"/>
      <c r="M292" s="364"/>
      <c r="N292" s="364"/>
      <c r="O292" s="364"/>
      <c r="P292" s="364"/>
      <c r="Q292" s="364"/>
      <c r="R292" s="364"/>
      <c r="S292" s="364"/>
      <c r="T292" s="364"/>
      <c r="U292" s="364"/>
      <c r="V292" s="364"/>
      <c r="W292" s="364"/>
      <c r="X292" s="364"/>
      <c r="Y292" s="364"/>
      <c r="Z292" s="364"/>
      <c r="AA292" s="364"/>
      <c r="AB292" s="364"/>
      <c r="AC292" s="364"/>
      <c r="AD292" s="364"/>
      <c r="AE292" s="364"/>
      <c r="AF292" s="364"/>
      <c r="AG292" s="364"/>
      <c r="AH292" s="364"/>
      <c r="AI292" s="364"/>
      <c r="AJ292" s="364"/>
      <c r="AK292" s="364"/>
      <c r="AL292" s="364"/>
      <c r="AM292" s="364"/>
      <c r="AN292" s="364"/>
      <c r="AO292" s="364"/>
      <c r="AP292" s="364"/>
      <c r="AQ292" s="364"/>
      <c r="AR292" s="364"/>
      <c r="AS292" s="364"/>
      <c r="AT292" s="364"/>
      <c r="AU292" s="364"/>
      <c r="AV292" s="364"/>
      <c r="AW292" s="96"/>
    </row>
    <row r="293" spans="1:49" s="63" customFormat="1" x14ac:dyDescent="0.25">
      <c r="A293" s="267"/>
      <c r="B293" s="267"/>
      <c r="C293" s="270"/>
      <c r="D293" s="21"/>
      <c r="E293" s="364"/>
      <c r="F293" s="364"/>
      <c r="G293" s="364"/>
      <c r="H293" s="364"/>
      <c r="I293" s="364"/>
      <c r="J293" s="364"/>
      <c r="K293" s="364"/>
      <c r="L293" s="364"/>
      <c r="M293" s="364"/>
      <c r="N293" s="364"/>
      <c r="O293" s="364"/>
      <c r="P293" s="364"/>
      <c r="Q293" s="364"/>
      <c r="R293" s="364"/>
      <c r="S293" s="364"/>
      <c r="T293" s="364"/>
      <c r="U293" s="364"/>
      <c r="V293" s="364"/>
      <c r="W293" s="364"/>
      <c r="X293" s="364"/>
      <c r="Y293" s="364"/>
      <c r="Z293" s="364"/>
      <c r="AA293" s="364"/>
      <c r="AB293" s="364"/>
      <c r="AC293" s="364"/>
      <c r="AD293" s="364"/>
      <c r="AE293" s="364"/>
      <c r="AF293" s="364"/>
      <c r="AG293" s="364"/>
      <c r="AH293" s="364"/>
      <c r="AI293" s="364"/>
      <c r="AJ293" s="364"/>
      <c r="AK293" s="364"/>
      <c r="AL293" s="364"/>
      <c r="AM293" s="364"/>
      <c r="AN293" s="364"/>
      <c r="AO293" s="364"/>
      <c r="AP293" s="364"/>
      <c r="AQ293" s="364"/>
      <c r="AR293" s="364"/>
      <c r="AS293" s="364"/>
      <c r="AT293" s="364"/>
      <c r="AU293" s="364"/>
      <c r="AV293" s="364"/>
      <c r="AW293" s="96"/>
    </row>
    <row r="294" spans="1:49" s="63" customFormat="1" x14ac:dyDescent="0.25">
      <c r="A294" s="267"/>
      <c r="B294" s="267"/>
      <c r="C294" s="270"/>
      <c r="D294" s="21"/>
      <c r="E294" s="364"/>
      <c r="F294" s="364"/>
      <c r="G294" s="364"/>
      <c r="H294" s="364"/>
      <c r="I294" s="364"/>
      <c r="J294" s="364"/>
      <c r="K294" s="364"/>
      <c r="L294" s="364"/>
      <c r="M294" s="364"/>
      <c r="N294" s="364"/>
      <c r="O294" s="364"/>
      <c r="P294" s="364"/>
      <c r="Q294" s="364"/>
      <c r="R294" s="364"/>
      <c r="S294" s="364"/>
      <c r="T294" s="364"/>
      <c r="U294" s="364"/>
      <c r="V294" s="364"/>
      <c r="W294" s="364"/>
      <c r="X294" s="364"/>
      <c r="Y294" s="364"/>
      <c r="Z294" s="364"/>
      <c r="AA294" s="364"/>
      <c r="AB294" s="364"/>
      <c r="AC294" s="364"/>
      <c r="AD294" s="364"/>
      <c r="AE294" s="364"/>
      <c r="AF294" s="364"/>
      <c r="AG294" s="364"/>
      <c r="AH294" s="364"/>
      <c r="AI294" s="364"/>
      <c r="AJ294" s="364"/>
      <c r="AK294" s="364"/>
      <c r="AL294" s="364"/>
      <c r="AM294" s="364"/>
      <c r="AN294" s="364"/>
      <c r="AO294" s="364"/>
      <c r="AP294" s="364"/>
      <c r="AQ294" s="364"/>
      <c r="AR294" s="364"/>
      <c r="AS294" s="364"/>
      <c r="AT294" s="364"/>
      <c r="AU294" s="364"/>
      <c r="AV294" s="364"/>
      <c r="AW294" s="96"/>
    </row>
    <row r="295" spans="1:49" s="63" customFormat="1" x14ac:dyDescent="0.25">
      <c r="A295" s="267"/>
      <c r="B295" s="267"/>
      <c r="C295" s="270"/>
      <c r="D295" s="21"/>
      <c r="E295" s="364"/>
      <c r="F295" s="364"/>
      <c r="G295" s="364"/>
      <c r="H295" s="364"/>
      <c r="I295" s="364"/>
      <c r="J295" s="364"/>
      <c r="K295" s="364"/>
      <c r="L295" s="364"/>
      <c r="M295" s="364"/>
      <c r="N295" s="364"/>
      <c r="O295" s="364"/>
      <c r="P295" s="364"/>
      <c r="Q295" s="364"/>
      <c r="R295" s="364"/>
      <c r="S295" s="364"/>
      <c r="T295" s="364"/>
      <c r="U295" s="364"/>
      <c r="V295" s="364"/>
      <c r="W295" s="364"/>
      <c r="X295" s="364"/>
      <c r="Y295" s="364"/>
      <c r="Z295" s="364"/>
      <c r="AA295" s="364"/>
      <c r="AB295" s="364"/>
      <c r="AC295" s="364"/>
      <c r="AD295" s="364"/>
      <c r="AE295" s="364"/>
      <c r="AF295" s="364"/>
      <c r="AG295" s="364"/>
      <c r="AH295" s="364"/>
      <c r="AI295" s="364"/>
      <c r="AJ295" s="364"/>
      <c r="AK295" s="364"/>
      <c r="AL295" s="364"/>
      <c r="AM295" s="364"/>
      <c r="AN295" s="364"/>
      <c r="AO295" s="364"/>
      <c r="AP295" s="364"/>
      <c r="AQ295" s="364"/>
      <c r="AR295" s="364"/>
      <c r="AS295" s="364"/>
      <c r="AT295" s="364"/>
      <c r="AU295" s="364"/>
      <c r="AV295" s="364"/>
      <c r="AW295" s="96"/>
    </row>
    <row r="296" spans="1:49" x14ac:dyDescent="0.25">
      <c r="A296" s="267"/>
      <c r="B296" s="267"/>
      <c r="C296" s="241"/>
      <c r="D296" s="21"/>
    </row>
  </sheetData>
  <autoFilter ref="A8:AV255"/>
  <phoneticPr fontId="7" type="noConversion"/>
  <pageMargins left="0.75" right="0.75" top="1" bottom="1" header="0.5" footer="0.5"/>
  <pageSetup paperSize="9" orientation="portrait" r:id="rId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L296"/>
  <sheetViews>
    <sheetView zoomScaleNormal="100" workbookViewId="0">
      <pane xSplit="4" ySplit="8" topLeftCell="N147" activePane="bottomRight" state="frozen"/>
      <selection pane="topRight" activeCell="E1" sqref="E1"/>
      <selection pane="bottomLeft" activeCell="A9" sqref="A9"/>
      <selection pane="bottomRight" activeCell="A169" sqref="A169:XFD169"/>
    </sheetView>
  </sheetViews>
  <sheetFormatPr defaultColWidth="13.88671875" defaultRowHeight="13.2" x14ac:dyDescent="0.25"/>
  <cols>
    <col min="1" max="1" width="33.44140625" style="307" customWidth="1"/>
    <col min="2" max="2" width="26.44140625" style="307" customWidth="1"/>
    <col min="3" max="3" width="22.88671875" style="46" customWidth="1"/>
    <col min="4" max="4" width="13.88671875" style="46" customWidth="1"/>
    <col min="5" max="48" width="13.88671875" style="361"/>
    <col min="49" max="49" width="13.88671875" style="111"/>
    <col min="50" max="52" width="13.88671875" style="37"/>
    <col min="53" max="53" width="13.88671875" style="63"/>
    <col min="54" max="141" width="13.88671875" style="37"/>
    <col min="142" max="142" width="52.44140625" style="37" customWidth="1"/>
    <col min="143" max="16384" width="13.88671875" style="37"/>
  </cols>
  <sheetData>
    <row r="1" spans="1:142" x14ac:dyDescent="0.25">
      <c r="C1" s="49" t="s">
        <v>107</v>
      </c>
      <c r="D1" s="64" t="s">
        <v>165</v>
      </c>
      <c r="E1" s="360" t="s">
        <v>103</v>
      </c>
      <c r="G1" s="362" t="s">
        <v>814</v>
      </c>
    </row>
    <row r="2" spans="1:142" x14ac:dyDescent="0.25">
      <c r="D2" s="64" t="s">
        <v>163</v>
      </c>
      <c r="E2" s="360" t="s">
        <v>104</v>
      </c>
      <c r="F2" s="363"/>
      <c r="G2" s="364"/>
    </row>
    <row r="3" spans="1:142" x14ac:dyDescent="0.25">
      <c r="D3" s="64" t="s">
        <v>161</v>
      </c>
      <c r="E3" s="360" t="s">
        <v>105</v>
      </c>
      <c r="F3" s="363"/>
      <c r="G3" s="364"/>
    </row>
    <row r="4" spans="1:142" x14ac:dyDescent="0.25">
      <c r="D4" s="64" t="s">
        <v>184</v>
      </c>
      <c r="E4" s="360" t="s">
        <v>106</v>
      </c>
    </row>
    <row r="5" spans="1:142" x14ac:dyDescent="0.25">
      <c r="A5" s="308" t="s">
        <v>781</v>
      </c>
      <c r="B5" s="308"/>
      <c r="C5" s="47"/>
    </row>
    <row r="6" spans="1:142" x14ac:dyDescent="0.25">
      <c r="A6" s="309" t="s">
        <v>782</v>
      </c>
      <c r="B6" s="309"/>
      <c r="C6" s="48"/>
      <c r="E6" s="365"/>
      <c r="F6" s="365"/>
      <c r="G6" s="365"/>
      <c r="H6" s="365"/>
      <c r="I6" s="365"/>
      <c r="J6" s="365"/>
      <c r="K6" s="365"/>
      <c r="L6" s="365"/>
      <c r="M6" s="365"/>
      <c r="N6" s="365"/>
      <c r="O6" s="365"/>
      <c r="P6" s="365"/>
      <c r="Q6" s="365"/>
      <c r="R6" s="365"/>
      <c r="S6" s="365"/>
      <c r="T6" s="365"/>
      <c r="U6" s="365"/>
      <c r="V6" s="365"/>
      <c r="W6" s="365"/>
      <c r="X6" s="365"/>
      <c r="Y6" s="365"/>
      <c r="Z6" s="365"/>
      <c r="AA6" s="365"/>
      <c r="AB6" s="365"/>
      <c r="AC6" s="365"/>
      <c r="AD6" s="365"/>
      <c r="AE6" s="365"/>
      <c r="AF6" s="365"/>
      <c r="AG6" s="365"/>
      <c r="AH6" s="365"/>
      <c r="AI6" s="365"/>
      <c r="AJ6" s="365"/>
      <c r="AK6" s="365"/>
      <c r="AL6" s="365"/>
      <c r="AM6" s="365"/>
      <c r="AN6" s="365"/>
      <c r="AO6" s="365"/>
      <c r="AP6" s="365"/>
      <c r="AQ6" s="365"/>
      <c r="AR6" s="365"/>
      <c r="AS6" s="365"/>
      <c r="AT6" s="365"/>
      <c r="AU6" s="365"/>
      <c r="AV6" s="365"/>
    </row>
    <row r="7" spans="1:142" ht="13.8" thickBot="1" x14ac:dyDescent="0.3">
      <c r="E7" s="369">
        <v>1</v>
      </c>
      <c r="F7" s="369">
        <v>2</v>
      </c>
      <c r="G7" s="369">
        <v>3</v>
      </c>
      <c r="H7" s="369">
        <v>4</v>
      </c>
      <c r="I7" s="369">
        <v>5</v>
      </c>
      <c r="J7" s="369">
        <v>6</v>
      </c>
      <c r="K7" s="369">
        <v>7</v>
      </c>
      <c r="L7" s="369">
        <v>8</v>
      </c>
      <c r="M7" s="369">
        <v>9</v>
      </c>
      <c r="N7" s="369">
        <v>10</v>
      </c>
      <c r="O7" s="369">
        <v>11</v>
      </c>
      <c r="P7" s="369">
        <v>12</v>
      </c>
      <c r="Q7" s="369">
        <v>13</v>
      </c>
      <c r="R7" s="369">
        <v>14</v>
      </c>
      <c r="S7" s="369">
        <v>15</v>
      </c>
      <c r="T7" s="369">
        <v>16</v>
      </c>
      <c r="U7" s="369">
        <v>17</v>
      </c>
      <c r="V7" s="369">
        <v>18</v>
      </c>
      <c r="W7" s="369">
        <v>19</v>
      </c>
      <c r="X7" s="369">
        <v>20</v>
      </c>
      <c r="Y7" s="369">
        <v>21</v>
      </c>
      <c r="Z7" s="369">
        <v>22</v>
      </c>
      <c r="AA7" s="369">
        <v>23</v>
      </c>
      <c r="AB7" s="369">
        <v>24</v>
      </c>
      <c r="AC7" s="369">
        <v>25</v>
      </c>
      <c r="AD7" s="369">
        <v>26</v>
      </c>
      <c r="AE7" s="369">
        <v>27</v>
      </c>
      <c r="AF7" s="369">
        <v>28</v>
      </c>
      <c r="AG7" s="369">
        <v>29</v>
      </c>
      <c r="AH7" s="369">
        <v>30</v>
      </c>
      <c r="AI7" s="369">
        <v>31</v>
      </c>
      <c r="AJ7" s="369">
        <v>32</v>
      </c>
      <c r="AK7" s="369">
        <v>33</v>
      </c>
      <c r="AL7" s="369">
        <v>34</v>
      </c>
      <c r="AM7" s="369">
        <v>35</v>
      </c>
      <c r="AN7" s="369">
        <v>36</v>
      </c>
      <c r="AO7" s="369">
        <v>37</v>
      </c>
      <c r="AP7" s="369">
        <v>38</v>
      </c>
      <c r="AQ7" s="369">
        <v>39</v>
      </c>
      <c r="AR7" s="369">
        <v>40</v>
      </c>
      <c r="AS7" s="369">
        <v>41</v>
      </c>
      <c r="AT7" s="369">
        <v>42</v>
      </c>
      <c r="AU7" s="369">
        <v>43</v>
      </c>
      <c r="AV7" s="369">
        <v>44</v>
      </c>
      <c r="AW7" s="145"/>
      <c r="AX7" s="82" t="s">
        <v>761</v>
      </c>
      <c r="CR7" s="36"/>
      <c r="CS7" s="36"/>
      <c r="CT7" s="36"/>
      <c r="CU7" s="36"/>
      <c r="CV7" s="36"/>
      <c r="CW7" s="36"/>
      <c r="CX7" s="36"/>
      <c r="CY7" s="36"/>
      <c r="CZ7" s="36"/>
      <c r="DA7" s="36"/>
      <c r="DB7" s="36"/>
      <c r="DC7" s="36"/>
      <c r="DD7" s="36"/>
      <c r="DE7" s="36"/>
    </row>
    <row r="8" spans="1:142" s="46" customFormat="1" x14ac:dyDescent="0.25">
      <c r="A8" s="214" t="s">
        <v>25</v>
      </c>
      <c r="B8" s="214" t="s">
        <v>552</v>
      </c>
      <c r="C8" s="228" t="s">
        <v>413</v>
      </c>
      <c r="D8" s="258"/>
      <c r="E8" s="366" t="s">
        <v>1</v>
      </c>
      <c r="F8" s="366" t="s">
        <v>218</v>
      </c>
      <c r="G8" s="366" t="s">
        <v>537</v>
      </c>
      <c r="H8" s="366" t="s">
        <v>2</v>
      </c>
      <c r="I8" s="366" t="s">
        <v>538</v>
      </c>
      <c r="J8" s="366" t="s">
        <v>94</v>
      </c>
      <c r="K8" s="366" t="s">
        <v>221</v>
      </c>
      <c r="L8" s="366" t="s">
        <v>220</v>
      </c>
      <c r="M8" s="366" t="s">
        <v>222</v>
      </c>
      <c r="N8" s="366" t="s">
        <v>223</v>
      </c>
      <c r="O8" s="366" t="s">
        <v>539</v>
      </c>
      <c r="P8" s="366" t="s">
        <v>540</v>
      </c>
      <c r="Q8" s="366" t="s">
        <v>356</v>
      </c>
      <c r="R8" s="366" t="s">
        <v>4</v>
      </c>
      <c r="S8" s="366" t="s">
        <v>173</v>
      </c>
      <c r="T8" s="366" t="s">
        <v>5</v>
      </c>
      <c r="U8" s="366" t="s">
        <v>6</v>
      </c>
      <c r="V8" s="366" t="s">
        <v>541</v>
      </c>
      <c r="W8" s="366" t="s">
        <v>224</v>
      </c>
      <c r="X8" s="366" t="s">
        <v>7</v>
      </c>
      <c r="Y8" s="366" t="s">
        <v>542</v>
      </c>
      <c r="Z8" s="366" t="s">
        <v>543</v>
      </c>
      <c r="AA8" s="366" t="s">
        <v>8</v>
      </c>
      <c r="AB8" s="366" t="s">
        <v>9</v>
      </c>
      <c r="AC8" s="366" t="s">
        <v>544</v>
      </c>
      <c r="AD8" s="366" t="s">
        <v>11</v>
      </c>
      <c r="AE8" s="366" t="s">
        <v>545</v>
      </c>
      <c r="AF8" s="366" t="s">
        <v>226</v>
      </c>
      <c r="AG8" s="366" t="s">
        <v>227</v>
      </c>
      <c r="AH8" s="366" t="s">
        <v>228</v>
      </c>
      <c r="AI8" s="366" t="s">
        <v>546</v>
      </c>
      <c r="AJ8" s="366" t="s">
        <v>230</v>
      </c>
      <c r="AK8" s="366" t="s">
        <v>395</v>
      </c>
      <c r="AL8" s="366" t="s">
        <v>12</v>
      </c>
      <c r="AM8" s="366" t="s">
        <v>396</v>
      </c>
      <c r="AN8" s="366" t="s">
        <v>547</v>
      </c>
      <c r="AO8" s="366" t="s">
        <v>359</v>
      </c>
      <c r="AP8" s="366" t="s">
        <v>231</v>
      </c>
      <c r="AQ8" s="366" t="s">
        <v>548</v>
      </c>
      <c r="AR8" s="366" t="s">
        <v>182</v>
      </c>
      <c r="AS8" s="367" t="s">
        <v>183</v>
      </c>
      <c r="AT8" s="368" t="s">
        <v>549</v>
      </c>
      <c r="AU8" s="368" t="s">
        <v>550</v>
      </c>
      <c r="AV8" s="368" t="s">
        <v>551</v>
      </c>
      <c r="AW8" s="146"/>
      <c r="AX8" s="258"/>
      <c r="AY8" s="249" t="s">
        <v>1</v>
      </c>
      <c r="AZ8" s="249" t="s">
        <v>218</v>
      </c>
      <c r="BA8" s="249" t="s">
        <v>537</v>
      </c>
      <c r="BB8" s="249" t="s">
        <v>2</v>
      </c>
      <c r="BC8" s="249" t="s">
        <v>538</v>
      </c>
      <c r="BD8" s="249" t="s">
        <v>94</v>
      </c>
      <c r="BE8" s="249" t="s">
        <v>221</v>
      </c>
      <c r="BF8" s="249" t="s">
        <v>220</v>
      </c>
      <c r="BG8" s="249" t="s">
        <v>222</v>
      </c>
      <c r="BH8" s="249" t="s">
        <v>223</v>
      </c>
      <c r="BI8" s="249" t="s">
        <v>539</v>
      </c>
      <c r="BJ8" s="249" t="s">
        <v>540</v>
      </c>
      <c r="BK8" s="249" t="s">
        <v>356</v>
      </c>
      <c r="BL8" s="249" t="s">
        <v>4</v>
      </c>
      <c r="BM8" s="249" t="s">
        <v>173</v>
      </c>
      <c r="BN8" s="249" t="s">
        <v>5</v>
      </c>
      <c r="BO8" s="249" t="s">
        <v>6</v>
      </c>
      <c r="BP8" s="249" t="s">
        <v>541</v>
      </c>
      <c r="BQ8" s="249" t="s">
        <v>224</v>
      </c>
      <c r="BR8" s="249" t="s">
        <v>7</v>
      </c>
      <c r="BS8" s="249" t="s">
        <v>542</v>
      </c>
      <c r="BT8" s="249" t="s">
        <v>543</v>
      </c>
      <c r="BU8" s="249" t="s">
        <v>8</v>
      </c>
      <c r="BV8" s="249" t="s">
        <v>9</v>
      </c>
      <c r="BW8" s="249" t="s">
        <v>544</v>
      </c>
      <c r="BX8" s="249" t="s">
        <v>11</v>
      </c>
      <c r="BY8" s="249" t="s">
        <v>545</v>
      </c>
      <c r="BZ8" s="249" t="s">
        <v>226</v>
      </c>
      <c r="CA8" s="249" t="s">
        <v>227</v>
      </c>
      <c r="CB8" s="249" t="s">
        <v>228</v>
      </c>
      <c r="CC8" s="249" t="s">
        <v>546</v>
      </c>
      <c r="CD8" s="249" t="s">
        <v>230</v>
      </c>
      <c r="CE8" s="249" t="s">
        <v>395</v>
      </c>
      <c r="CF8" s="249" t="s">
        <v>12</v>
      </c>
      <c r="CG8" s="249" t="s">
        <v>396</v>
      </c>
      <c r="CH8" s="249" t="s">
        <v>547</v>
      </c>
      <c r="CI8" s="249" t="s">
        <v>359</v>
      </c>
      <c r="CJ8" s="249" t="s">
        <v>231</v>
      </c>
      <c r="CK8" s="249" t="s">
        <v>548</v>
      </c>
      <c r="CL8" s="249" t="s">
        <v>182</v>
      </c>
      <c r="CM8" s="213" t="s">
        <v>183</v>
      </c>
      <c r="CN8" s="259" t="s">
        <v>549</v>
      </c>
      <c r="CO8" s="259" t="s">
        <v>550</v>
      </c>
      <c r="CP8" s="259" t="s">
        <v>551</v>
      </c>
      <c r="CR8" s="62"/>
      <c r="CS8" s="57" t="s">
        <v>571</v>
      </c>
      <c r="CT8" s="57" t="s">
        <v>613</v>
      </c>
      <c r="CU8" s="57" t="s">
        <v>572</v>
      </c>
      <c r="CV8" s="57" t="s">
        <v>573</v>
      </c>
      <c r="CW8" s="57" t="s">
        <v>574</v>
      </c>
      <c r="CX8" s="57" t="s">
        <v>575</v>
      </c>
      <c r="CY8" s="57" t="s">
        <v>576</v>
      </c>
      <c r="CZ8" s="57" t="s">
        <v>577</v>
      </c>
      <c r="DA8" s="57" t="s">
        <v>578</v>
      </c>
      <c r="DB8" s="57" t="s">
        <v>579</v>
      </c>
      <c r="DC8" s="57" t="s">
        <v>580</v>
      </c>
      <c r="DD8" s="57" t="s">
        <v>581</v>
      </c>
      <c r="DE8" s="57" t="s">
        <v>582</v>
      </c>
      <c r="DF8" s="57" t="s">
        <v>583</v>
      </c>
      <c r="DG8" s="57" t="s">
        <v>584</v>
      </c>
      <c r="DH8" s="57" t="s">
        <v>585</v>
      </c>
      <c r="DI8" s="57" t="s">
        <v>586</v>
      </c>
      <c r="DJ8" s="57" t="s">
        <v>587</v>
      </c>
      <c r="DK8" s="57" t="s">
        <v>588</v>
      </c>
      <c r="DL8" s="57" t="s">
        <v>589</v>
      </c>
      <c r="DM8" s="57" t="s">
        <v>590</v>
      </c>
      <c r="DN8" s="57" t="s">
        <v>591</v>
      </c>
      <c r="DO8" s="57" t="s">
        <v>592</v>
      </c>
      <c r="DP8" s="57" t="s">
        <v>593</v>
      </c>
      <c r="DQ8" s="57" t="s">
        <v>594</v>
      </c>
      <c r="DR8" s="57" t="s">
        <v>595</v>
      </c>
      <c r="DS8" s="57" t="s">
        <v>614</v>
      </c>
      <c r="DT8" s="57" t="s">
        <v>596</v>
      </c>
      <c r="DU8" s="57" t="s">
        <v>597</v>
      </c>
      <c r="DV8" s="57" t="s">
        <v>598</v>
      </c>
      <c r="DW8" s="57" t="s">
        <v>599</v>
      </c>
      <c r="DX8" s="57" t="s">
        <v>600</v>
      </c>
      <c r="DY8" s="57" t="s">
        <v>601</v>
      </c>
      <c r="DZ8" s="57" t="s">
        <v>602</v>
      </c>
      <c r="EA8" s="57" t="s">
        <v>603</v>
      </c>
      <c r="EB8" s="57" t="s">
        <v>604</v>
      </c>
      <c r="EC8" s="57" t="s">
        <v>605</v>
      </c>
      <c r="ED8" s="57" t="s">
        <v>606</v>
      </c>
      <c r="EE8" s="57" t="s">
        <v>607</v>
      </c>
      <c r="EF8" s="57" t="s">
        <v>608</v>
      </c>
      <c r="EG8" s="22" t="s">
        <v>609</v>
      </c>
      <c r="EH8" s="336" t="s">
        <v>610</v>
      </c>
      <c r="EI8" s="336" t="s">
        <v>611</v>
      </c>
      <c r="EJ8" s="336" t="s">
        <v>612</v>
      </c>
      <c r="EK8" s="22"/>
    </row>
    <row r="9" spans="1:142" s="46" customFormat="1" x14ac:dyDescent="0.25">
      <c r="A9" s="310" t="s">
        <v>622</v>
      </c>
      <c r="B9" s="310" t="s">
        <v>505</v>
      </c>
      <c r="C9" s="304" t="s">
        <v>615</v>
      </c>
      <c r="D9" s="211">
        <v>1</v>
      </c>
      <c r="E9" s="401">
        <v>0</v>
      </c>
      <c r="F9" s="401">
        <v>0</v>
      </c>
      <c r="G9" s="401">
        <v>0</v>
      </c>
      <c r="H9" s="401">
        <v>0</v>
      </c>
      <c r="I9" s="401">
        <v>0</v>
      </c>
      <c r="J9" s="401">
        <v>0</v>
      </c>
      <c r="K9" s="401">
        <v>0</v>
      </c>
      <c r="L9" s="401">
        <v>0</v>
      </c>
      <c r="M9" s="401">
        <v>0</v>
      </c>
      <c r="N9" s="401">
        <v>0</v>
      </c>
      <c r="O9" s="401">
        <v>0</v>
      </c>
      <c r="P9" s="401">
        <v>0</v>
      </c>
      <c r="Q9" s="401">
        <v>0</v>
      </c>
      <c r="R9" s="401">
        <v>0</v>
      </c>
      <c r="S9" s="401">
        <v>0</v>
      </c>
      <c r="T9" s="401">
        <v>0</v>
      </c>
      <c r="U9" s="401">
        <v>0</v>
      </c>
      <c r="V9" s="401">
        <v>0</v>
      </c>
      <c r="W9" s="401">
        <v>0</v>
      </c>
      <c r="X9" s="401">
        <v>0</v>
      </c>
      <c r="Y9" s="401">
        <v>0</v>
      </c>
      <c r="Z9" s="401">
        <v>0</v>
      </c>
      <c r="AA9" s="401">
        <v>0</v>
      </c>
      <c r="AB9" s="401">
        <v>0</v>
      </c>
      <c r="AC9" s="401">
        <v>0</v>
      </c>
      <c r="AD9" s="401">
        <v>0</v>
      </c>
      <c r="AE9" s="401">
        <v>0</v>
      </c>
      <c r="AF9" s="401">
        <v>4.1387999999999998E-3</v>
      </c>
      <c r="AG9" s="401">
        <v>0</v>
      </c>
      <c r="AH9" s="401">
        <v>0</v>
      </c>
      <c r="AI9" s="401">
        <v>0</v>
      </c>
      <c r="AJ9" s="401">
        <v>0</v>
      </c>
      <c r="AK9" s="401">
        <v>0</v>
      </c>
      <c r="AL9" s="401">
        <v>0</v>
      </c>
      <c r="AM9" s="401">
        <v>0</v>
      </c>
      <c r="AN9" s="401">
        <v>0</v>
      </c>
      <c r="AO9" s="401">
        <v>0</v>
      </c>
      <c r="AP9" s="401">
        <v>0</v>
      </c>
      <c r="AQ9" s="401">
        <v>0</v>
      </c>
      <c r="AR9" s="402">
        <v>8.5596000000000005E-3</v>
      </c>
      <c r="AS9" s="402">
        <v>0</v>
      </c>
      <c r="AT9" s="402">
        <v>0</v>
      </c>
      <c r="AU9" s="403">
        <v>0</v>
      </c>
      <c r="AV9" s="402">
        <v>0</v>
      </c>
      <c r="AW9" s="76"/>
      <c r="AX9" s="211">
        <v>1</v>
      </c>
      <c r="AY9" s="260">
        <v>0</v>
      </c>
      <c r="AZ9" s="260">
        <v>0</v>
      </c>
      <c r="BA9" s="260">
        <v>0</v>
      </c>
      <c r="BB9" s="260">
        <v>152.6</v>
      </c>
      <c r="BC9" s="260">
        <v>0</v>
      </c>
      <c r="BD9" s="260">
        <v>0</v>
      </c>
      <c r="BE9" s="260">
        <v>0</v>
      </c>
      <c r="BF9" s="260">
        <v>0</v>
      </c>
      <c r="BG9" s="260">
        <v>0</v>
      </c>
      <c r="BH9" s="260">
        <v>1</v>
      </c>
      <c r="BI9" s="260">
        <v>0</v>
      </c>
      <c r="BJ9" s="260">
        <v>71.5</v>
      </c>
      <c r="BK9" s="260">
        <v>0</v>
      </c>
      <c r="BL9" s="260">
        <v>0</v>
      </c>
      <c r="BM9" s="260">
        <v>0</v>
      </c>
      <c r="BN9" s="260">
        <v>0</v>
      </c>
      <c r="BO9" s="260">
        <v>0</v>
      </c>
      <c r="BP9" s="260">
        <v>0</v>
      </c>
      <c r="BQ9" s="260">
        <v>62</v>
      </c>
      <c r="BR9" s="260">
        <v>0</v>
      </c>
      <c r="BS9" s="260">
        <v>0</v>
      </c>
      <c r="BT9" s="260">
        <v>2</v>
      </c>
      <c r="BU9" s="260">
        <v>0</v>
      </c>
      <c r="BV9" s="260">
        <v>0</v>
      </c>
      <c r="BW9" s="260">
        <v>0</v>
      </c>
      <c r="BX9" s="260">
        <v>89.2</v>
      </c>
      <c r="BY9" s="260">
        <v>0</v>
      </c>
      <c r="BZ9" s="260">
        <v>3117.1</v>
      </c>
      <c r="CA9" s="260">
        <v>0</v>
      </c>
      <c r="CB9" s="260">
        <v>0</v>
      </c>
      <c r="CC9" s="260">
        <v>0</v>
      </c>
      <c r="CD9" s="260">
        <v>0</v>
      </c>
      <c r="CE9" s="260">
        <v>0</v>
      </c>
      <c r="CF9" s="260">
        <v>1170.5</v>
      </c>
      <c r="CG9" s="260">
        <v>0</v>
      </c>
      <c r="CH9" s="260">
        <v>0</v>
      </c>
      <c r="CI9" s="260">
        <v>3556.7</v>
      </c>
      <c r="CJ9" s="260">
        <v>484.1</v>
      </c>
      <c r="CK9" s="260">
        <v>0</v>
      </c>
      <c r="CL9" s="260">
        <v>11218.8</v>
      </c>
      <c r="CM9" s="260">
        <v>1</v>
      </c>
      <c r="CN9" s="42">
        <v>0</v>
      </c>
      <c r="CO9" s="42">
        <v>725.5</v>
      </c>
      <c r="CP9" s="42">
        <v>0</v>
      </c>
      <c r="CR9" s="13">
        <v>1</v>
      </c>
      <c r="CS9" s="13" t="str">
        <f t="shared" ref="CS9:DH24" si="0">IF(E9&gt;0,E$8,"")</f>
        <v/>
      </c>
      <c r="CT9" s="13" t="str">
        <f t="shared" si="0"/>
        <v/>
      </c>
      <c r="CU9" s="13" t="str">
        <f t="shared" si="0"/>
        <v/>
      </c>
      <c r="CV9" s="13" t="str">
        <f t="shared" si="0"/>
        <v/>
      </c>
      <c r="CW9" s="13" t="str">
        <f t="shared" si="0"/>
        <v/>
      </c>
      <c r="CX9" s="13" t="str">
        <f t="shared" si="0"/>
        <v/>
      </c>
      <c r="CY9" s="13" t="str">
        <f t="shared" si="0"/>
        <v/>
      </c>
      <c r="CZ9" s="13" t="str">
        <f t="shared" si="0"/>
        <v/>
      </c>
      <c r="DA9" s="13" t="str">
        <f t="shared" si="0"/>
        <v/>
      </c>
      <c r="DB9" s="13" t="str">
        <f t="shared" si="0"/>
        <v/>
      </c>
      <c r="DC9" s="13" t="str">
        <f t="shared" si="0"/>
        <v/>
      </c>
      <c r="DD9" s="13" t="str">
        <f t="shared" si="0"/>
        <v/>
      </c>
      <c r="DE9" s="13" t="str">
        <f t="shared" si="0"/>
        <v/>
      </c>
      <c r="DF9" s="13" t="str">
        <f t="shared" si="0"/>
        <v/>
      </c>
      <c r="DG9" s="13" t="str">
        <f t="shared" si="0"/>
        <v/>
      </c>
      <c r="DH9" s="13" t="str">
        <f t="shared" si="0"/>
        <v/>
      </c>
      <c r="DI9" s="13" t="str">
        <f t="shared" ref="DI9:DX24" si="1">IF(U9&gt;0,U$8,"")</f>
        <v/>
      </c>
      <c r="DJ9" s="13" t="str">
        <f t="shared" si="1"/>
        <v/>
      </c>
      <c r="DK9" s="13" t="str">
        <f t="shared" si="1"/>
        <v/>
      </c>
      <c r="DL9" s="13" t="str">
        <f t="shared" si="1"/>
        <v/>
      </c>
      <c r="DM9" s="13" t="str">
        <f t="shared" si="1"/>
        <v/>
      </c>
      <c r="DN9" s="13" t="str">
        <f t="shared" si="1"/>
        <v/>
      </c>
      <c r="DO9" s="13" t="str">
        <f t="shared" si="1"/>
        <v/>
      </c>
      <c r="DP9" s="13" t="str">
        <f t="shared" si="1"/>
        <v/>
      </c>
      <c r="DQ9" s="13" t="str">
        <f t="shared" si="1"/>
        <v/>
      </c>
      <c r="DR9" s="13" t="str">
        <f t="shared" si="1"/>
        <v/>
      </c>
      <c r="DS9" s="13" t="str">
        <f t="shared" si="1"/>
        <v/>
      </c>
      <c r="DT9" s="13" t="str">
        <f t="shared" si="1"/>
        <v>Rodspotta</v>
      </c>
      <c r="DU9" s="13" t="str">
        <f t="shared" si="1"/>
        <v/>
      </c>
      <c r="DV9" s="13" t="str">
        <f t="shared" si="1"/>
        <v/>
      </c>
      <c r="DW9" s="13" t="str">
        <f t="shared" si="1"/>
        <v/>
      </c>
      <c r="DX9" s="13" t="str">
        <f t="shared" si="1"/>
        <v/>
      </c>
      <c r="DY9" s="13" t="str">
        <f t="shared" ref="DY9:EJ30" si="2">IF(AK9&gt;0,AK$8,"")</f>
        <v/>
      </c>
      <c r="DZ9" s="13" t="str">
        <f t="shared" si="2"/>
        <v/>
      </c>
      <c r="EA9" s="13" t="str">
        <f t="shared" si="2"/>
        <v/>
      </c>
      <c r="EB9" s="13" t="str">
        <f t="shared" si="2"/>
        <v/>
      </c>
      <c r="EC9" s="13" t="str">
        <f t="shared" si="2"/>
        <v/>
      </c>
      <c r="ED9" s="13" t="str">
        <f t="shared" si="2"/>
        <v/>
      </c>
      <c r="EE9" s="13" t="str">
        <f t="shared" si="2"/>
        <v/>
      </c>
      <c r="EF9" s="13" t="str">
        <f t="shared" si="2"/>
        <v>Torsk</v>
      </c>
      <c r="EG9" s="13" t="str">
        <f t="shared" si="2"/>
        <v/>
      </c>
      <c r="EH9" s="13" t="str">
        <f t="shared" si="2"/>
        <v/>
      </c>
      <c r="EI9" s="13" t="str">
        <f t="shared" si="2"/>
        <v/>
      </c>
      <c r="EJ9" s="13" t="str">
        <f t="shared" si="2"/>
        <v/>
      </c>
      <c r="EK9" s="13"/>
      <c r="EL9" s="82" t="str">
        <f>CONCATENATE(CS9,CT9,CU9,CV9,CW9,CX9,CY9,CZ9,DA9,DB9,DC9,DD9,DE9,DF9,DG9,DH9,DI9,DJ9,DK9,DL9,DM9,DN9,DO9,DP9,DQ9,DR9,DS9,DT9,DU9,DV9,DW9,DX9,DY9,DZ9,EA9,EB9,EC9,ED9,EE9,EF9,EG9,EH9,EI9,EJ9)</f>
        <v>RodspottaTorsk</v>
      </c>
    </row>
    <row r="10" spans="1:142" x14ac:dyDescent="0.25">
      <c r="A10" s="267" t="s">
        <v>622</v>
      </c>
      <c r="B10" s="267" t="s">
        <v>517</v>
      </c>
      <c r="C10" s="301" t="s">
        <v>615</v>
      </c>
      <c r="D10" s="211">
        <v>2</v>
      </c>
      <c r="E10" s="401">
        <v>0</v>
      </c>
      <c r="F10" s="401">
        <v>0</v>
      </c>
      <c r="G10" s="401">
        <v>0</v>
      </c>
      <c r="H10" s="401">
        <v>0</v>
      </c>
      <c r="I10" s="401">
        <v>0</v>
      </c>
      <c r="J10" s="401">
        <v>0</v>
      </c>
      <c r="K10" s="401">
        <v>0</v>
      </c>
      <c r="L10" s="401">
        <v>0</v>
      </c>
      <c r="M10" s="401">
        <v>0</v>
      </c>
      <c r="N10" s="401">
        <v>0</v>
      </c>
      <c r="O10" s="401">
        <v>0</v>
      </c>
      <c r="P10" s="401">
        <v>0</v>
      </c>
      <c r="Q10" s="401">
        <v>0</v>
      </c>
      <c r="R10" s="401">
        <v>0</v>
      </c>
      <c r="S10" s="401">
        <v>0</v>
      </c>
      <c r="T10" s="401">
        <v>0</v>
      </c>
      <c r="U10" s="401">
        <v>0</v>
      </c>
      <c r="V10" s="401">
        <v>0</v>
      </c>
      <c r="W10" s="401">
        <v>0</v>
      </c>
      <c r="X10" s="401">
        <v>0</v>
      </c>
      <c r="Y10" s="401">
        <v>0</v>
      </c>
      <c r="Z10" s="401">
        <v>0</v>
      </c>
      <c r="AA10" s="401">
        <v>0</v>
      </c>
      <c r="AB10" s="401">
        <v>0</v>
      </c>
      <c r="AC10" s="401">
        <v>0</v>
      </c>
      <c r="AD10" s="401">
        <v>0</v>
      </c>
      <c r="AE10" s="401">
        <v>0</v>
      </c>
      <c r="AF10" s="401">
        <v>0</v>
      </c>
      <c r="AG10" s="401">
        <v>0</v>
      </c>
      <c r="AH10" s="401">
        <v>0</v>
      </c>
      <c r="AI10" s="401">
        <v>0</v>
      </c>
      <c r="AJ10" s="401">
        <v>0</v>
      </c>
      <c r="AK10" s="401">
        <v>0</v>
      </c>
      <c r="AL10" s="401">
        <v>0</v>
      </c>
      <c r="AM10" s="401">
        <v>0</v>
      </c>
      <c r="AN10" s="401">
        <v>0</v>
      </c>
      <c r="AO10" s="401">
        <v>0</v>
      </c>
      <c r="AP10" s="401">
        <v>0</v>
      </c>
      <c r="AQ10" s="401">
        <v>0</v>
      </c>
      <c r="AR10" s="402">
        <v>1.526E-3</v>
      </c>
      <c r="AS10" s="402">
        <v>0</v>
      </c>
      <c r="AT10" s="402">
        <v>0</v>
      </c>
      <c r="AU10" s="404">
        <v>0</v>
      </c>
      <c r="AV10" s="402">
        <v>0</v>
      </c>
      <c r="AW10" s="76"/>
      <c r="AX10" s="211">
        <v>2</v>
      </c>
      <c r="AY10" s="260">
        <v>0</v>
      </c>
      <c r="AZ10" s="260">
        <v>0</v>
      </c>
      <c r="BA10" s="260">
        <v>0</v>
      </c>
      <c r="BB10" s="260">
        <v>0</v>
      </c>
      <c r="BC10" s="260">
        <v>0</v>
      </c>
      <c r="BD10" s="260">
        <v>0</v>
      </c>
      <c r="BE10" s="260">
        <v>0</v>
      </c>
      <c r="BF10" s="260">
        <v>0</v>
      </c>
      <c r="BG10" s="260">
        <v>0</v>
      </c>
      <c r="BH10" s="260">
        <v>0</v>
      </c>
      <c r="BI10" s="260">
        <v>0</v>
      </c>
      <c r="BJ10" s="260">
        <v>0</v>
      </c>
      <c r="BK10" s="260">
        <v>0</v>
      </c>
      <c r="BL10" s="260">
        <v>0</v>
      </c>
      <c r="BM10" s="260">
        <v>0</v>
      </c>
      <c r="BN10" s="260">
        <v>6</v>
      </c>
      <c r="BO10" s="260">
        <v>0</v>
      </c>
      <c r="BP10" s="260">
        <v>0</v>
      </c>
      <c r="BQ10" s="260">
        <v>0</v>
      </c>
      <c r="BR10" s="260">
        <v>0</v>
      </c>
      <c r="BS10" s="260">
        <v>0</v>
      </c>
      <c r="BT10" s="260">
        <v>0</v>
      </c>
      <c r="BU10" s="260">
        <v>0</v>
      </c>
      <c r="BV10" s="260">
        <v>0</v>
      </c>
      <c r="BW10" s="260">
        <v>0</v>
      </c>
      <c r="BX10" s="260">
        <v>298</v>
      </c>
      <c r="BY10" s="260">
        <v>0</v>
      </c>
      <c r="BZ10" s="260">
        <v>7</v>
      </c>
      <c r="CA10" s="260">
        <v>0</v>
      </c>
      <c r="CB10" s="260">
        <v>0</v>
      </c>
      <c r="CC10" s="260">
        <v>0</v>
      </c>
      <c r="CD10" s="260">
        <v>0</v>
      </c>
      <c r="CE10" s="260">
        <v>0</v>
      </c>
      <c r="CF10" s="260">
        <v>8989.5</v>
      </c>
      <c r="CG10" s="260">
        <v>0</v>
      </c>
      <c r="CH10" s="260">
        <v>0</v>
      </c>
      <c r="CI10" s="260">
        <v>35</v>
      </c>
      <c r="CJ10" s="260">
        <v>34</v>
      </c>
      <c r="CK10" s="260">
        <v>0</v>
      </c>
      <c r="CL10" s="260">
        <v>298</v>
      </c>
      <c r="CM10" s="260">
        <v>0</v>
      </c>
      <c r="CN10" s="42">
        <v>0</v>
      </c>
      <c r="CO10" s="42">
        <v>0</v>
      </c>
      <c r="CP10" s="42">
        <v>0</v>
      </c>
      <c r="CR10" s="13">
        <v>2</v>
      </c>
      <c r="CS10" s="13" t="str">
        <f t="shared" si="0"/>
        <v/>
      </c>
      <c r="CT10" s="13" t="str">
        <f t="shared" si="0"/>
        <v/>
      </c>
      <c r="CU10" s="13" t="str">
        <f t="shared" si="0"/>
        <v/>
      </c>
      <c r="CV10" s="13" t="str">
        <f t="shared" si="0"/>
        <v/>
      </c>
      <c r="CW10" s="13" t="str">
        <f t="shared" si="0"/>
        <v/>
      </c>
      <c r="CX10" s="13" t="str">
        <f t="shared" si="0"/>
        <v/>
      </c>
      <c r="CY10" s="13" t="str">
        <f t="shared" si="0"/>
        <v/>
      </c>
      <c r="CZ10" s="13" t="str">
        <f t="shared" si="0"/>
        <v/>
      </c>
      <c r="DA10" s="13" t="str">
        <f t="shared" si="0"/>
        <v/>
      </c>
      <c r="DB10" s="13" t="str">
        <f t="shared" si="0"/>
        <v/>
      </c>
      <c r="DC10" s="13" t="str">
        <f t="shared" si="0"/>
        <v/>
      </c>
      <c r="DD10" s="13" t="str">
        <f t="shared" si="0"/>
        <v/>
      </c>
      <c r="DE10" s="13" t="str">
        <f t="shared" si="0"/>
        <v/>
      </c>
      <c r="DF10" s="13" t="str">
        <f t="shared" si="0"/>
        <v/>
      </c>
      <c r="DG10" s="13" t="str">
        <f t="shared" si="0"/>
        <v/>
      </c>
      <c r="DH10" s="13" t="str">
        <f t="shared" si="0"/>
        <v/>
      </c>
      <c r="DI10" s="13" t="str">
        <f t="shared" si="1"/>
        <v/>
      </c>
      <c r="DJ10" s="13" t="str">
        <f t="shared" si="1"/>
        <v/>
      </c>
      <c r="DK10" s="13" t="str">
        <f t="shared" si="1"/>
        <v/>
      </c>
      <c r="DL10" s="13" t="str">
        <f t="shared" si="1"/>
        <v/>
      </c>
      <c r="DM10" s="13" t="str">
        <f t="shared" si="1"/>
        <v/>
      </c>
      <c r="DN10" s="13" t="str">
        <f t="shared" si="1"/>
        <v/>
      </c>
      <c r="DO10" s="13" t="str">
        <f t="shared" si="1"/>
        <v/>
      </c>
      <c r="DP10" s="13" t="str">
        <f t="shared" si="1"/>
        <v/>
      </c>
      <c r="DQ10" s="13" t="str">
        <f t="shared" si="1"/>
        <v/>
      </c>
      <c r="DR10" s="13" t="str">
        <f t="shared" si="1"/>
        <v/>
      </c>
      <c r="DS10" s="13" t="str">
        <f t="shared" si="1"/>
        <v/>
      </c>
      <c r="DT10" s="13" t="str">
        <f t="shared" si="1"/>
        <v/>
      </c>
      <c r="DU10" s="13" t="str">
        <f t="shared" si="1"/>
        <v/>
      </c>
      <c r="DV10" s="13" t="str">
        <f t="shared" si="1"/>
        <v/>
      </c>
      <c r="DW10" s="13" t="str">
        <f t="shared" si="1"/>
        <v/>
      </c>
      <c r="DX10" s="13" t="str">
        <f t="shared" si="1"/>
        <v/>
      </c>
      <c r="DY10" s="13" t="str">
        <f t="shared" si="2"/>
        <v/>
      </c>
      <c r="DZ10" s="13" t="str">
        <f t="shared" si="2"/>
        <v/>
      </c>
      <c r="EA10" s="13" t="str">
        <f t="shared" si="2"/>
        <v/>
      </c>
      <c r="EB10" s="13" t="str">
        <f t="shared" si="2"/>
        <v/>
      </c>
      <c r="EC10" s="13" t="str">
        <f t="shared" si="2"/>
        <v/>
      </c>
      <c r="ED10" s="13" t="str">
        <f t="shared" si="2"/>
        <v/>
      </c>
      <c r="EE10" s="13" t="str">
        <f t="shared" si="2"/>
        <v/>
      </c>
      <c r="EF10" s="13" t="str">
        <f t="shared" si="2"/>
        <v>Torsk</v>
      </c>
      <c r="EG10" s="13" t="str">
        <f t="shared" si="2"/>
        <v/>
      </c>
      <c r="EH10" s="13" t="str">
        <f t="shared" si="2"/>
        <v/>
      </c>
      <c r="EI10" s="13" t="str">
        <f t="shared" si="2"/>
        <v/>
      </c>
      <c r="EJ10" s="13" t="str">
        <f t="shared" si="2"/>
        <v/>
      </c>
      <c r="EK10" s="13"/>
      <c r="EL10" s="82" t="str">
        <f t="shared" ref="EL10:EL73" si="3">CONCATENATE(CS10,CT10,CU10,CV10,CW10,CX10,CY10,CZ10,DA10,DB10,DC10,DD10,DE10,DF10,DG10,DH10,DI10,DJ10,DK10,DL10,DM10,DN10,DO10,DP10,DQ10,DR10,DS10,DT10,DU10,DV10,DW10,DX10,DY10,DZ10,EA10,EB10,EC10,ED10,EE10,EF10,EG10,EH10,EI10,EJ10)</f>
        <v>Torsk</v>
      </c>
    </row>
    <row r="11" spans="1:142" x14ac:dyDescent="0.25">
      <c r="A11" s="267" t="s">
        <v>622</v>
      </c>
      <c r="B11" s="267" t="s">
        <v>522</v>
      </c>
      <c r="C11" s="301" t="s">
        <v>615</v>
      </c>
      <c r="D11" s="211">
        <v>3</v>
      </c>
      <c r="E11" s="401">
        <v>0</v>
      </c>
      <c r="F11" s="401">
        <v>0</v>
      </c>
      <c r="G11" s="401">
        <v>0</v>
      </c>
      <c r="H11" s="401">
        <v>0</v>
      </c>
      <c r="I11" s="401">
        <v>0</v>
      </c>
      <c r="J11" s="401">
        <v>0</v>
      </c>
      <c r="K11" s="401">
        <v>0</v>
      </c>
      <c r="L11" s="401">
        <v>0</v>
      </c>
      <c r="M11" s="401">
        <v>0</v>
      </c>
      <c r="N11" s="401">
        <v>0</v>
      </c>
      <c r="O11" s="401">
        <v>0</v>
      </c>
      <c r="P11" s="401">
        <v>0</v>
      </c>
      <c r="Q11" s="401">
        <v>0</v>
      </c>
      <c r="R11" s="401">
        <v>0</v>
      </c>
      <c r="S11" s="401">
        <v>0</v>
      </c>
      <c r="T11" s="401">
        <v>0</v>
      </c>
      <c r="U11" s="401">
        <v>0</v>
      </c>
      <c r="V11" s="401">
        <v>0</v>
      </c>
      <c r="W11" s="401">
        <v>0</v>
      </c>
      <c r="X11" s="401">
        <v>0</v>
      </c>
      <c r="Y11" s="401">
        <v>0</v>
      </c>
      <c r="Z11" s="401">
        <v>0</v>
      </c>
      <c r="AA11" s="401">
        <v>0</v>
      </c>
      <c r="AB11" s="401">
        <v>0</v>
      </c>
      <c r="AC11" s="401">
        <v>0</v>
      </c>
      <c r="AD11" s="401">
        <v>0</v>
      </c>
      <c r="AE11" s="401">
        <v>0</v>
      </c>
      <c r="AF11" s="401">
        <v>0</v>
      </c>
      <c r="AG11" s="401">
        <v>0</v>
      </c>
      <c r="AH11" s="401">
        <v>0</v>
      </c>
      <c r="AI11" s="401">
        <v>0</v>
      </c>
      <c r="AJ11" s="401">
        <v>0</v>
      </c>
      <c r="AK11" s="401">
        <v>0</v>
      </c>
      <c r="AL11" s="401">
        <v>0</v>
      </c>
      <c r="AM11" s="401">
        <v>0</v>
      </c>
      <c r="AN11" s="401">
        <v>0</v>
      </c>
      <c r="AO11" s="401">
        <v>0</v>
      </c>
      <c r="AP11" s="401">
        <v>0</v>
      </c>
      <c r="AQ11" s="401">
        <v>0</v>
      </c>
      <c r="AR11" s="402">
        <v>0</v>
      </c>
      <c r="AS11" s="402">
        <v>0</v>
      </c>
      <c r="AT11" s="402">
        <v>0</v>
      </c>
      <c r="AU11" s="404">
        <v>0</v>
      </c>
      <c r="AV11" s="402">
        <v>0</v>
      </c>
      <c r="AW11" s="76"/>
      <c r="AX11" s="211">
        <v>3</v>
      </c>
      <c r="AY11" s="260">
        <v>0</v>
      </c>
      <c r="AZ11" s="260">
        <v>0</v>
      </c>
      <c r="BA11" s="260">
        <v>0</v>
      </c>
      <c r="BB11" s="260">
        <v>0</v>
      </c>
      <c r="BC11" s="260">
        <v>0</v>
      </c>
      <c r="BD11" s="260">
        <v>0</v>
      </c>
      <c r="BE11" s="260">
        <v>0</v>
      </c>
      <c r="BF11" s="260">
        <v>0</v>
      </c>
      <c r="BG11" s="260">
        <v>0</v>
      </c>
      <c r="BH11" s="260">
        <v>0</v>
      </c>
      <c r="BI11" s="260">
        <v>0</v>
      </c>
      <c r="BJ11" s="260">
        <v>0</v>
      </c>
      <c r="BK11" s="260">
        <v>0</v>
      </c>
      <c r="BL11" s="260">
        <v>0</v>
      </c>
      <c r="BM11" s="260">
        <v>0</v>
      </c>
      <c r="BN11" s="260">
        <v>0</v>
      </c>
      <c r="BO11" s="260">
        <v>0</v>
      </c>
      <c r="BP11" s="260">
        <v>0</v>
      </c>
      <c r="BQ11" s="260">
        <v>0</v>
      </c>
      <c r="BR11" s="260">
        <v>0</v>
      </c>
      <c r="BS11" s="260">
        <v>0</v>
      </c>
      <c r="BT11" s="260">
        <v>0</v>
      </c>
      <c r="BU11" s="260">
        <v>44</v>
      </c>
      <c r="BV11" s="260">
        <v>0</v>
      </c>
      <c r="BW11" s="260">
        <v>0</v>
      </c>
      <c r="BX11" s="260">
        <v>0</v>
      </c>
      <c r="BY11" s="260">
        <v>0</v>
      </c>
      <c r="BZ11" s="260">
        <v>0</v>
      </c>
      <c r="CA11" s="260">
        <v>0</v>
      </c>
      <c r="CB11" s="260">
        <v>0</v>
      </c>
      <c r="CC11" s="260">
        <v>0</v>
      </c>
      <c r="CD11" s="260">
        <v>0</v>
      </c>
      <c r="CE11" s="260">
        <v>296341</v>
      </c>
      <c r="CF11" s="260">
        <v>0</v>
      </c>
      <c r="CG11" s="260">
        <v>0</v>
      </c>
      <c r="CH11" s="260">
        <v>0</v>
      </c>
      <c r="CI11" s="260">
        <v>0</v>
      </c>
      <c r="CJ11" s="260">
        <v>0</v>
      </c>
      <c r="CK11" s="260">
        <v>0</v>
      </c>
      <c r="CL11" s="260">
        <v>77</v>
      </c>
      <c r="CM11" s="260">
        <v>7</v>
      </c>
      <c r="CN11" s="42">
        <v>0</v>
      </c>
      <c r="CO11" s="42">
        <v>0</v>
      </c>
      <c r="CP11" s="42">
        <v>0</v>
      </c>
      <c r="CR11" s="13">
        <v>3</v>
      </c>
      <c r="CS11" s="13" t="str">
        <f t="shared" si="0"/>
        <v/>
      </c>
      <c r="CT11" s="13" t="str">
        <f t="shared" si="0"/>
        <v/>
      </c>
      <c r="CU11" s="13" t="str">
        <f t="shared" si="0"/>
        <v/>
      </c>
      <c r="CV11" s="13" t="str">
        <f t="shared" si="0"/>
        <v/>
      </c>
      <c r="CW11" s="13" t="str">
        <f t="shared" si="0"/>
        <v/>
      </c>
      <c r="CX11" s="13" t="str">
        <f t="shared" si="0"/>
        <v/>
      </c>
      <c r="CY11" s="13" t="str">
        <f t="shared" si="0"/>
        <v/>
      </c>
      <c r="CZ11" s="13" t="str">
        <f t="shared" si="0"/>
        <v/>
      </c>
      <c r="DA11" s="13" t="str">
        <f t="shared" si="0"/>
        <v/>
      </c>
      <c r="DB11" s="13" t="str">
        <f t="shared" si="0"/>
        <v/>
      </c>
      <c r="DC11" s="13" t="str">
        <f t="shared" si="0"/>
        <v/>
      </c>
      <c r="DD11" s="13" t="str">
        <f t="shared" si="0"/>
        <v/>
      </c>
      <c r="DE11" s="13" t="str">
        <f t="shared" si="0"/>
        <v/>
      </c>
      <c r="DF11" s="13" t="str">
        <f t="shared" si="0"/>
        <v/>
      </c>
      <c r="DG11" s="13" t="str">
        <f t="shared" si="0"/>
        <v/>
      </c>
      <c r="DH11" s="13" t="str">
        <f t="shared" si="0"/>
        <v/>
      </c>
      <c r="DI11" s="13" t="str">
        <f t="shared" si="1"/>
        <v/>
      </c>
      <c r="DJ11" s="13" t="str">
        <f t="shared" si="1"/>
        <v/>
      </c>
      <c r="DK11" s="13" t="str">
        <f t="shared" si="1"/>
        <v/>
      </c>
      <c r="DL11" s="13" t="str">
        <f t="shared" si="1"/>
        <v/>
      </c>
      <c r="DM11" s="13" t="str">
        <f t="shared" si="1"/>
        <v/>
      </c>
      <c r="DN11" s="13" t="str">
        <f t="shared" si="1"/>
        <v/>
      </c>
      <c r="DO11" s="13" t="str">
        <f t="shared" si="1"/>
        <v/>
      </c>
      <c r="DP11" s="13" t="str">
        <f t="shared" si="1"/>
        <v/>
      </c>
      <c r="DQ11" s="13" t="str">
        <f t="shared" si="1"/>
        <v/>
      </c>
      <c r="DR11" s="13" t="str">
        <f t="shared" si="1"/>
        <v/>
      </c>
      <c r="DS11" s="13" t="str">
        <f t="shared" si="1"/>
        <v/>
      </c>
      <c r="DT11" s="13" t="str">
        <f t="shared" si="1"/>
        <v/>
      </c>
      <c r="DU11" s="13" t="str">
        <f t="shared" si="1"/>
        <v/>
      </c>
      <c r="DV11" s="13" t="str">
        <f t="shared" si="1"/>
        <v/>
      </c>
      <c r="DW11" s="13" t="str">
        <f t="shared" si="1"/>
        <v/>
      </c>
      <c r="DX11" s="13" t="str">
        <f t="shared" si="1"/>
        <v/>
      </c>
      <c r="DY11" s="13" t="str">
        <f t="shared" si="2"/>
        <v/>
      </c>
      <c r="DZ11" s="13" t="str">
        <f t="shared" si="2"/>
        <v/>
      </c>
      <c r="EA11" s="13" t="str">
        <f t="shared" si="2"/>
        <v/>
      </c>
      <c r="EB11" s="13" t="str">
        <f t="shared" si="2"/>
        <v/>
      </c>
      <c r="EC11" s="13" t="str">
        <f t="shared" si="2"/>
        <v/>
      </c>
      <c r="ED11" s="13" t="str">
        <f t="shared" si="2"/>
        <v/>
      </c>
      <c r="EE11" s="13" t="str">
        <f t="shared" si="2"/>
        <v/>
      </c>
      <c r="EF11" s="13" t="str">
        <f t="shared" si="2"/>
        <v/>
      </c>
      <c r="EG11" s="13" t="str">
        <f t="shared" si="2"/>
        <v/>
      </c>
      <c r="EH11" s="13" t="str">
        <f t="shared" si="2"/>
        <v/>
      </c>
      <c r="EI11" s="13" t="str">
        <f t="shared" si="2"/>
        <v/>
      </c>
      <c r="EJ11" s="13" t="str">
        <f t="shared" si="2"/>
        <v/>
      </c>
      <c r="EK11" s="13"/>
      <c r="EL11" s="82" t="str">
        <f t="shared" si="3"/>
        <v/>
      </c>
    </row>
    <row r="12" spans="1:142" x14ac:dyDescent="0.25">
      <c r="A12" s="267" t="s">
        <v>622</v>
      </c>
      <c r="B12" s="267" t="s">
        <v>523</v>
      </c>
      <c r="C12" s="301" t="s">
        <v>615</v>
      </c>
      <c r="D12" s="211">
        <v>4</v>
      </c>
      <c r="E12" s="401">
        <v>0</v>
      </c>
      <c r="F12" s="401">
        <v>0</v>
      </c>
      <c r="G12" s="401">
        <v>0</v>
      </c>
      <c r="H12" s="401">
        <v>0</v>
      </c>
      <c r="I12" s="401">
        <v>0</v>
      </c>
      <c r="J12" s="401">
        <v>0</v>
      </c>
      <c r="K12" s="401">
        <v>0</v>
      </c>
      <c r="L12" s="401">
        <v>0</v>
      </c>
      <c r="M12" s="401">
        <v>0</v>
      </c>
      <c r="N12" s="401">
        <v>0</v>
      </c>
      <c r="O12" s="401">
        <v>0</v>
      </c>
      <c r="P12" s="401">
        <v>0</v>
      </c>
      <c r="Q12" s="401">
        <v>0</v>
      </c>
      <c r="R12" s="401">
        <v>0</v>
      </c>
      <c r="S12" s="401">
        <v>0</v>
      </c>
      <c r="T12" s="401">
        <v>0</v>
      </c>
      <c r="U12" s="401">
        <v>0</v>
      </c>
      <c r="V12" s="401">
        <v>0</v>
      </c>
      <c r="W12" s="401">
        <v>0</v>
      </c>
      <c r="X12" s="401">
        <v>0</v>
      </c>
      <c r="Y12" s="401">
        <v>0</v>
      </c>
      <c r="Z12" s="401">
        <v>0</v>
      </c>
      <c r="AA12" s="401">
        <v>0</v>
      </c>
      <c r="AB12" s="401">
        <v>0</v>
      </c>
      <c r="AC12" s="401">
        <v>0</v>
      </c>
      <c r="AD12" s="401">
        <v>0</v>
      </c>
      <c r="AE12" s="401">
        <v>0</v>
      </c>
      <c r="AF12" s="401">
        <v>6.2404000000000001E-3</v>
      </c>
      <c r="AG12" s="401">
        <v>0</v>
      </c>
      <c r="AH12" s="401">
        <v>0</v>
      </c>
      <c r="AI12" s="401">
        <v>0</v>
      </c>
      <c r="AJ12" s="401">
        <v>0</v>
      </c>
      <c r="AK12" s="401">
        <v>0</v>
      </c>
      <c r="AL12" s="401">
        <v>0</v>
      </c>
      <c r="AM12" s="401">
        <v>0</v>
      </c>
      <c r="AN12" s="401">
        <v>0</v>
      </c>
      <c r="AO12" s="401">
        <v>0</v>
      </c>
      <c r="AP12" s="401">
        <v>0</v>
      </c>
      <c r="AQ12" s="401">
        <v>0</v>
      </c>
      <c r="AR12" s="402">
        <v>1.37795E-2</v>
      </c>
      <c r="AS12" s="402">
        <v>0</v>
      </c>
      <c r="AT12" s="402">
        <v>0</v>
      </c>
      <c r="AU12" s="404">
        <v>0</v>
      </c>
      <c r="AV12" s="402">
        <v>0</v>
      </c>
      <c r="AW12" s="76"/>
      <c r="AX12" s="211">
        <v>4</v>
      </c>
      <c r="AY12" s="260">
        <v>0</v>
      </c>
      <c r="AZ12" s="260">
        <v>0</v>
      </c>
      <c r="BA12" s="260">
        <v>0</v>
      </c>
      <c r="BB12" s="260">
        <v>0</v>
      </c>
      <c r="BC12" s="260">
        <v>0</v>
      </c>
      <c r="BD12" s="260">
        <v>0</v>
      </c>
      <c r="BE12" s="260">
        <v>0</v>
      </c>
      <c r="BF12" s="260">
        <v>0</v>
      </c>
      <c r="BG12" s="260">
        <v>0</v>
      </c>
      <c r="BH12" s="260">
        <v>0</v>
      </c>
      <c r="BI12" s="260">
        <v>0</v>
      </c>
      <c r="BJ12" s="260">
        <v>0</v>
      </c>
      <c r="BK12" s="260">
        <v>0</v>
      </c>
      <c r="BL12" s="260">
        <v>0</v>
      </c>
      <c r="BM12" s="260">
        <v>0</v>
      </c>
      <c r="BN12" s="260">
        <v>0</v>
      </c>
      <c r="BO12" s="260">
        <v>0</v>
      </c>
      <c r="BP12" s="260">
        <v>0</v>
      </c>
      <c r="BQ12" s="260">
        <v>0</v>
      </c>
      <c r="BR12" s="260">
        <v>0</v>
      </c>
      <c r="BS12" s="260">
        <v>0</v>
      </c>
      <c r="BT12" s="260">
        <v>0</v>
      </c>
      <c r="BU12" s="260">
        <v>0</v>
      </c>
      <c r="BV12" s="260">
        <v>0</v>
      </c>
      <c r="BW12" s="260">
        <v>0</v>
      </c>
      <c r="BX12" s="260">
        <v>0</v>
      </c>
      <c r="BY12" s="260">
        <v>0</v>
      </c>
      <c r="BZ12" s="260">
        <v>85</v>
      </c>
      <c r="CA12" s="260">
        <v>0</v>
      </c>
      <c r="CB12" s="260">
        <v>0</v>
      </c>
      <c r="CC12" s="260">
        <v>0</v>
      </c>
      <c r="CD12" s="260">
        <v>0</v>
      </c>
      <c r="CE12" s="260">
        <v>0</v>
      </c>
      <c r="CF12" s="260">
        <v>25</v>
      </c>
      <c r="CG12" s="260">
        <v>0</v>
      </c>
      <c r="CH12" s="260">
        <v>0</v>
      </c>
      <c r="CI12" s="260">
        <v>882</v>
      </c>
      <c r="CJ12" s="260">
        <v>0</v>
      </c>
      <c r="CK12" s="260">
        <v>0</v>
      </c>
      <c r="CL12" s="260">
        <v>520</v>
      </c>
      <c r="CM12" s="260">
        <v>0</v>
      </c>
      <c r="CN12" s="42">
        <v>0</v>
      </c>
      <c r="CO12" s="42">
        <v>0</v>
      </c>
      <c r="CP12" s="42">
        <v>0</v>
      </c>
      <c r="CR12" s="13">
        <v>4</v>
      </c>
      <c r="CS12" s="13" t="str">
        <f t="shared" si="0"/>
        <v/>
      </c>
      <c r="CT12" s="13" t="str">
        <f t="shared" si="0"/>
        <v/>
      </c>
      <c r="CU12" s="13" t="str">
        <f t="shared" si="0"/>
        <v/>
      </c>
      <c r="CV12" s="13" t="str">
        <f t="shared" si="0"/>
        <v/>
      </c>
      <c r="CW12" s="13" t="str">
        <f t="shared" si="0"/>
        <v/>
      </c>
      <c r="CX12" s="13" t="str">
        <f t="shared" si="0"/>
        <v/>
      </c>
      <c r="CY12" s="13" t="str">
        <f t="shared" si="0"/>
        <v/>
      </c>
      <c r="CZ12" s="13" t="str">
        <f t="shared" si="0"/>
        <v/>
      </c>
      <c r="DA12" s="13" t="str">
        <f t="shared" si="0"/>
        <v/>
      </c>
      <c r="DB12" s="13" t="str">
        <f t="shared" si="0"/>
        <v/>
      </c>
      <c r="DC12" s="13" t="str">
        <f t="shared" si="0"/>
        <v/>
      </c>
      <c r="DD12" s="13" t="str">
        <f t="shared" si="0"/>
        <v/>
      </c>
      <c r="DE12" s="13" t="str">
        <f t="shared" si="0"/>
        <v/>
      </c>
      <c r="DF12" s="13" t="str">
        <f t="shared" si="0"/>
        <v/>
      </c>
      <c r="DG12" s="13" t="str">
        <f t="shared" si="0"/>
        <v/>
      </c>
      <c r="DH12" s="13" t="str">
        <f t="shared" si="0"/>
        <v/>
      </c>
      <c r="DI12" s="13" t="str">
        <f t="shared" si="1"/>
        <v/>
      </c>
      <c r="DJ12" s="13" t="str">
        <f t="shared" si="1"/>
        <v/>
      </c>
      <c r="DK12" s="13" t="str">
        <f t="shared" si="1"/>
        <v/>
      </c>
      <c r="DL12" s="13" t="str">
        <f t="shared" si="1"/>
        <v/>
      </c>
      <c r="DM12" s="13" t="str">
        <f t="shared" si="1"/>
        <v/>
      </c>
      <c r="DN12" s="13" t="str">
        <f t="shared" si="1"/>
        <v/>
      </c>
      <c r="DO12" s="13" t="str">
        <f t="shared" si="1"/>
        <v/>
      </c>
      <c r="DP12" s="13" t="str">
        <f t="shared" si="1"/>
        <v/>
      </c>
      <c r="DQ12" s="13" t="str">
        <f t="shared" si="1"/>
        <v/>
      </c>
      <c r="DR12" s="13" t="str">
        <f t="shared" si="1"/>
        <v/>
      </c>
      <c r="DS12" s="13" t="str">
        <f t="shared" si="1"/>
        <v/>
      </c>
      <c r="DT12" s="13" t="str">
        <f t="shared" si="1"/>
        <v>Rodspotta</v>
      </c>
      <c r="DU12" s="13" t="str">
        <f t="shared" si="1"/>
        <v/>
      </c>
      <c r="DV12" s="13" t="str">
        <f t="shared" si="1"/>
        <v/>
      </c>
      <c r="DW12" s="13" t="str">
        <f t="shared" si="1"/>
        <v/>
      </c>
      <c r="DX12" s="13" t="str">
        <f t="shared" si="1"/>
        <v/>
      </c>
      <c r="DY12" s="13" t="str">
        <f t="shared" si="2"/>
        <v/>
      </c>
      <c r="DZ12" s="13" t="str">
        <f t="shared" si="2"/>
        <v/>
      </c>
      <c r="EA12" s="13" t="str">
        <f t="shared" si="2"/>
        <v/>
      </c>
      <c r="EB12" s="13" t="str">
        <f t="shared" si="2"/>
        <v/>
      </c>
      <c r="EC12" s="13" t="str">
        <f t="shared" si="2"/>
        <v/>
      </c>
      <c r="ED12" s="13" t="str">
        <f t="shared" si="2"/>
        <v/>
      </c>
      <c r="EE12" s="13" t="str">
        <f t="shared" si="2"/>
        <v/>
      </c>
      <c r="EF12" s="13" t="str">
        <f t="shared" si="2"/>
        <v>Torsk</v>
      </c>
      <c r="EG12" s="13" t="str">
        <f t="shared" si="2"/>
        <v/>
      </c>
      <c r="EH12" s="13" t="str">
        <f t="shared" si="2"/>
        <v/>
      </c>
      <c r="EI12" s="13" t="str">
        <f t="shared" si="2"/>
        <v/>
      </c>
      <c r="EJ12" s="13" t="str">
        <f t="shared" si="2"/>
        <v/>
      </c>
      <c r="EK12" s="13"/>
      <c r="EL12" s="82" t="str">
        <f t="shared" si="3"/>
        <v>RodspottaTorsk</v>
      </c>
    </row>
    <row r="13" spans="1:142" x14ac:dyDescent="0.25">
      <c r="A13" s="267" t="s">
        <v>622</v>
      </c>
      <c r="B13" s="267" t="s">
        <v>530</v>
      </c>
      <c r="C13" s="301" t="s">
        <v>615</v>
      </c>
      <c r="D13" s="211">
        <v>5</v>
      </c>
      <c r="E13" s="401">
        <v>0</v>
      </c>
      <c r="F13" s="401">
        <v>0</v>
      </c>
      <c r="G13" s="401">
        <v>0</v>
      </c>
      <c r="H13" s="401">
        <v>0</v>
      </c>
      <c r="I13" s="401">
        <v>0</v>
      </c>
      <c r="J13" s="401">
        <v>0</v>
      </c>
      <c r="K13" s="401">
        <v>0</v>
      </c>
      <c r="L13" s="401">
        <v>0</v>
      </c>
      <c r="M13" s="401">
        <v>0</v>
      </c>
      <c r="N13" s="401">
        <v>0</v>
      </c>
      <c r="O13" s="401">
        <v>0</v>
      </c>
      <c r="P13" s="401">
        <v>0</v>
      </c>
      <c r="Q13" s="401">
        <v>0</v>
      </c>
      <c r="R13" s="401">
        <v>0</v>
      </c>
      <c r="S13" s="401">
        <v>0</v>
      </c>
      <c r="T13" s="401">
        <v>0</v>
      </c>
      <c r="U13" s="401">
        <v>0</v>
      </c>
      <c r="V13" s="401">
        <v>0</v>
      </c>
      <c r="W13" s="401">
        <v>0</v>
      </c>
      <c r="X13" s="401">
        <v>0</v>
      </c>
      <c r="Y13" s="401">
        <v>0</v>
      </c>
      <c r="Z13" s="401">
        <v>0</v>
      </c>
      <c r="AA13" s="401">
        <v>0</v>
      </c>
      <c r="AB13" s="401">
        <v>0</v>
      </c>
      <c r="AC13" s="401">
        <v>0</v>
      </c>
      <c r="AD13" s="401">
        <v>0</v>
      </c>
      <c r="AE13" s="401">
        <v>0</v>
      </c>
      <c r="AF13" s="401">
        <v>6.2839999999999997E-3</v>
      </c>
      <c r="AG13" s="401">
        <v>0</v>
      </c>
      <c r="AH13" s="401">
        <v>0</v>
      </c>
      <c r="AI13" s="401">
        <v>0</v>
      </c>
      <c r="AJ13" s="401">
        <v>0</v>
      </c>
      <c r="AK13" s="401">
        <v>0</v>
      </c>
      <c r="AL13" s="401">
        <v>0</v>
      </c>
      <c r="AM13" s="401">
        <v>0</v>
      </c>
      <c r="AN13" s="401">
        <v>0</v>
      </c>
      <c r="AO13" s="401">
        <v>0</v>
      </c>
      <c r="AP13" s="401">
        <v>0</v>
      </c>
      <c r="AQ13" s="401">
        <v>0</v>
      </c>
      <c r="AR13" s="402">
        <v>1.3044E-2</v>
      </c>
      <c r="AS13" s="402">
        <v>0</v>
      </c>
      <c r="AT13" s="402">
        <v>0</v>
      </c>
      <c r="AU13" s="404">
        <v>0</v>
      </c>
      <c r="AV13" s="402">
        <v>0</v>
      </c>
      <c r="AW13" s="76"/>
      <c r="AX13" s="211">
        <v>5</v>
      </c>
      <c r="AY13" s="260">
        <v>0</v>
      </c>
      <c r="AZ13" s="260">
        <v>0</v>
      </c>
      <c r="BA13" s="260">
        <v>0</v>
      </c>
      <c r="BB13" s="260">
        <v>0</v>
      </c>
      <c r="BC13" s="260">
        <v>0</v>
      </c>
      <c r="BD13" s="260">
        <v>0</v>
      </c>
      <c r="BE13" s="260">
        <v>0</v>
      </c>
      <c r="BF13" s="260">
        <v>0</v>
      </c>
      <c r="BG13" s="260">
        <v>0</v>
      </c>
      <c r="BH13" s="260">
        <v>0</v>
      </c>
      <c r="BI13" s="260">
        <v>0</v>
      </c>
      <c r="BJ13" s="260">
        <v>0</v>
      </c>
      <c r="BK13" s="260">
        <v>0</v>
      </c>
      <c r="BL13" s="260">
        <v>0</v>
      </c>
      <c r="BM13" s="260">
        <v>40</v>
      </c>
      <c r="BN13" s="260">
        <v>0</v>
      </c>
      <c r="BO13" s="260">
        <v>0</v>
      </c>
      <c r="BP13" s="260">
        <v>0</v>
      </c>
      <c r="BQ13" s="260">
        <v>21</v>
      </c>
      <c r="BR13" s="260">
        <v>0</v>
      </c>
      <c r="BS13" s="260">
        <v>0</v>
      </c>
      <c r="BT13" s="260">
        <v>0</v>
      </c>
      <c r="BU13" s="260">
        <v>0</v>
      </c>
      <c r="BV13" s="260">
        <v>0</v>
      </c>
      <c r="BW13" s="260">
        <v>0</v>
      </c>
      <c r="BX13" s="260">
        <v>0</v>
      </c>
      <c r="BY13" s="260">
        <v>0</v>
      </c>
      <c r="BZ13" s="260">
        <v>1027</v>
      </c>
      <c r="CA13" s="260">
        <v>0</v>
      </c>
      <c r="CB13" s="260">
        <v>10</v>
      </c>
      <c r="CC13" s="260">
        <v>0</v>
      </c>
      <c r="CD13" s="260">
        <v>0</v>
      </c>
      <c r="CE13" s="260">
        <v>0</v>
      </c>
      <c r="CF13" s="260">
        <v>69.5</v>
      </c>
      <c r="CG13" s="260">
        <v>0</v>
      </c>
      <c r="CH13" s="260">
        <v>0</v>
      </c>
      <c r="CI13" s="260">
        <v>652</v>
      </c>
      <c r="CJ13" s="260">
        <v>0</v>
      </c>
      <c r="CK13" s="260">
        <v>0</v>
      </c>
      <c r="CL13" s="260">
        <v>49901</v>
      </c>
      <c r="CM13" s="260">
        <v>0</v>
      </c>
      <c r="CN13" s="42">
        <v>0</v>
      </c>
      <c r="CO13" s="42">
        <v>3.6</v>
      </c>
      <c r="CP13" s="42">
        <v>0</v>
      </c>
      <c r="CR13" s="13">
        <v>5</v>
      </c>
      <c r="CS13" s="13" t="str">
        <f t="shared" si="0"/>
        <v/>
      </c>
      <c r="CT13" s="13" t="str">
        <f t="shared" si="0"/>
        <v/>
      </c>
      <c r="CU13" s="13" t="str">
        <f t="shared" si="0"/>
        <v/>
      </c>
      <c r="CV13" s="13" t="str">
        <f t="shared" si="0"/>
        <v/>
      </c>
      <c r="CW13" s="13" t="str">
        <f t="shared" si="0"/>
        <v/>
      </c>
      <c r="CX13" s="13" t="str">
        <f t="shared" si="0"/>
        <v/>
      </c>
      <c r="CY13" s="13" t="str">
        <f t="shared" si="0"/>
        <v/>
      </c>
      <c r="CZ13" s="13" t="str">
        <f t="shared" si="0"/>
        <v/>
      </c>
      <c r="DA13" s="13" t="str">
        <f t="shared" si="0"/>
        <v/>
      </c>
      <c r="DB13" s="13" t="str">
        <f t="shared" si="0"/>
        <v/>
      </c>
      <c r="DC13" s="13" t="str">
        <f t="shared" si="0"/>
        <v/>
      </c>
      <c r="DD13" s="13" t="str">
        <f t="shared" si="0"/>
        <v/>
      </c>
      <c r="DE13" s="13" t="str">
        <f t="shared" si="0"/>
        <v/>
      </c>
      <c r="DF13" s="13" t="str">
        <f t="shared" si="0"/>
        <v/>
      </c>
      <c r="DG13" s="13" t="str">
        <f t="shared" si="0"/>
        <v/>
      </c>
      <c r="DH13" s="13" t="str">
        <f t="shared" si="0"/>
        <v/>
      </c>
      <c r="DI13" s="13" t="str">
        <f t="shared" si="1"/>
        <v/>
      </c>
      <c r="DJ13" s="13" t="str">
        <f t="shared" si="1"/>
        <v/>
      </c>
      <c r="DK13" s="13" t="str">
        <f t="shared" si="1"/>
        <v/>
      </c>
      <c r="DL13" s="13" t="str">
        <f t="shared" si="1"/>
        <v/>
      </c>
      <c r="DM13" s="13" t="str">
        <f t="shared" si="1"/>
        <v/>
      </c>
      <c r="DN13" s="13" t="str">
        <f t="shared" si="1"/>
        <v/>
      </c>
      <c r="DO13" s="13" t="str">
        <f t="shared" si="1"/>
        <v/>
      </c>
      <c r="DP13" s="13" t="str">
        <f t="shared" si="1"/>
        <v/>
      </c>
      <c r="DQ13" s="13" t="str">
        <f t="shared" si="1"/>
        <v/>
      </c>
      <c r="DR13" s="13" t="str">
        <f t="shared" si="1"/>
        <v/>
      </c>
      <c r="DS13" s="13" t="str">
        <f t="shared" si="1"/>
        <v/>
      </c>
      <c r="DT13" s="13" t="str">
        <f t="shared" si="1"/>
        <v>Rodspotta</v>
      </c>
      <c r="DU13" s="13" t="str">
        <f t="shared" si="1"/>
        <v/>
      </c>
      <c r="DV13" s="13" t="str">
        <f t="shared" si="1"/>
        <v/>
      </c>
      <c r="DW13" s="13" t="str">
        <f t="shared" si="1"/>
        <v/>
      </c>
      <c r="DX13" s="13" t="str">
        <f t="shared" si="1"/>
        <v/>
      </c>
      <c r="DY13" s="13" t="str">
        <f t="shared" si="2"/>
        <v/>
      </c>
      <c r="DZ13" s="13" t="str">
        <f t="shared" si="2"/>
        <v/>
      </c>
      <c r="EA13" s="13" t="str">
        <f t="shared" si="2"/>
        <v/>
      </c>
      <c r="EB13" s="13" t="str">
        <f t="shared" si="2"/>
        <v/>
      </c>
      <c r="EC13" s="13" t="str">
        <f t="shared" si="2"/>
        <v/>
      </c>
      <c r="ED13" s="13" t="str">
        <f t="shared" si="2"/>
        <v/>
      </c>
      <c r="EE13" s="13" t="str">
        <f t="shared" si="2"/>
        <v/>
      </c>
      <c r="EF13" s="13" t="str">
        <f t="shared" si="2"/>
        <v>Torsk</v>
      </c>
      <c r="EG13" s="13" t="str">
        <f t="shared" si="2"/>
        <v/>
      </c>
      <c r="EH13" s="13" t="str">
        <f t="shared" si="2"/>
        <v/>
      </c>
      <c r="EI13" s="13" t="str">
        <f t="shared" si="2"/>
        <v/>
      </c>
      <c r="EJ13" s="13" t="str">
        <f t="shared" si="2"/>
        <v/>
      </c>
      <c r="EK13" s="13"/>
      <c r="EL13" s="82" t="str">
        <f t="shared" si="3"/>
        <v>RodspottaTorsk</v>
      </c>
    </row>
    <row r="14" spans="1:142" x14ac:dyDescent="0.25">
      <c r="A14" s="267" t="s">
        <v>622</v>
      </c>
      <c r="B14" s="267" t="s">
        <v>532</v>
      </c>
      <c r="C14" s="301" t="s">
        <v>615</v>
      </c>
      <c r="D14" s="211">
        <v>6</v>
      </c>
      <c r="E14" s="401">
        <v>0</v>
      </c>
      <c r="F14" s="401">
        <v>0</v>
      </c>
      <c r="G14" s="401">
        <v>0</v>
      </c>
      <c r="H14" s="401">
        <v>0</v>
      </c>
      <c r="I14" s="401">
        <v>0</v>
      </c>
      <c r="J14" s="401">
        <v>0</v>
      </c>
      <c r="K14" s="401">
        <v>0</v>
      </c>
      <c r="L14" s="401">
        <v>0</v>
      </c>
      <c r="M14" s="401">
        <v>0</v>
      </c>
      <c r="N14" s="401">
        <v>0</v>
      </c>
      <c r="O14" s="401">
        <v>0</v>
      </c>
      <c r="P14" s="401">
        <v>0</v>
      </c>
      <c r="Q14" s="401">
        <v>0</v>
      </c>
      <c r="R14" s="401">
        <v>0</v>
      </c>
      <c r="S14" s="401">
        <v>0</v>
      </c>
      <c r="T14" s="401">
        <v>0</v>
      </c>
      <c r="U14" s="401">
        <v>0</v>
      </c>
      <c r="V14" s="401">
        <v>0</v>
      </c>
      <c r="W14" s="401">
        <v>0</v>
      </c>
      <c r="X14" s="401">
        <v>0</v>
      </c>
      <c r="Y14" s="401">
        <v>0</v>
      </c>
      <c r="Z14" s="401">
        <v>0</v>
      </c>
      <c r="AA14" s="401">
        <v>0</v>
      </c>
      <c r="AB14" s="401">
        <v>0</v>
      </c>
      <c r="AC14" s="401">
        <v>0</v>
      </c>
      <c r="AD14" s="401">
        <v>0</v>
      </c>
      <c r="AE14" s="401">
        <v>0</v>
      </c>
      <c r="AF14" s="401">
        <v>0</v>
      </c>
      <c r="AG14" s="401">
        <v>0</v>
      </c>
      <c r="AH14" s="401">
        <v>0</v>
      </c>
      <c r="AI14" s="401">
        <v>0</v>
      </c>
      <c r="AJ14" s="401">
        <v>0</v>
      </c>
      <c r="AK14" s="401">
        <v>0</v>
      </c>
      <c r="AL14" s="401">
        <v>0</v>
      </c>
      <c r="AM14" s="401">
        <v>0</v>
      </c>
      <c r="AN14" s="401">
        <v>0</v>
      </c>
      <c r="AO14" s="401">
        <v>0</v>
      </c>
      <c r="AP14" s="401">
        <v>0</v>
      </c>
      <c r="AQ14" s="401">
        <v>0</v>
      </c>
      <c r="AR14" s="402">
        <v>0</v>
      </c>
      <c r="AS14" s="402">
        <v>0</v>
      </c>
      <c r="AT14" s="402">
        <v>0</v>
      </c>
      <c r="AU14" s="404">
        <v>0</v>
      </c>
      <c r="AV14" s="402">
        <v>0</v>
      </c>
      <c r="AW14" s="76"/>
      <c r="AX14" s="211">
        <v>6</v>
      </c>
      <c r="AY14" s="260">
        <v>0</v>
      </c>
      <c r="AZ14" s="260">
        <v>2367.5</v>
      </c>
      <c r="BA14" s="260">
        <v>0</v>
      </c>
      <c r="BB14" s="260">
        <v>0</v>
      </c>
      <c r="BC14" s="260">
        <v>0</v>
      </c>
      <c r="BD14" s="260">
        <v>0</v>
      </c>
      <c r="BE14" s="260">
        <v>0</v>
      </c>
      <c r="BF14" s="260">
        <v>0</v>
      </c>
      <c r="BG14" s="260">
        <v>0</v>
      </c>
      <c r="BH14" s="260">
        <v>0</v>
      </c>
      <c r="BI14" s="260">
        <v>0</v>
      </c>
      <c r="BJ14" s="260">
        <v>0</v>
      </c>
      <c r="BK14" s="260">
        <v>0</v>
      </c>
      <c r="BL14" s="260">
        <v>0</v>
      </c>
      <c r="BM14" s="260">
        <v>0</v>
      </c>
      <c r="BN14" s="260">
        <v>0</v>
      </c>
      <c r="BO14" s="260">
        <v>0</v>
      </c>
      <c r="BP14" s="260">
        <v>0</v>
      </c>
      <c r="BQ14" s="260">
        <v>0</v>
      </c>
      <c r="BR14" s="260">
        <v>0</v>
      </c>
      <c r="BS14" s="260">
        <v>0</v>
      </c>
      <c r="BT14" s="260">
        <v>0</v>
      </c>
      <c r="BU14" s="260">
        <v>0</v>
      </c>
      <c r="BV14" s="260">
        <v>0</v>
      </c>
      <c r="BW14" s="260">
        <v>0</v>
      </c>
      <c r="BX14" s="260">
        <v>0</v>
      </c>
      <c r="BY14" s="260">
        <v>0</v>
      </c>
      <c r="BZ14" s="260">
        <v>0</v>
      </c>
      <c r="CA14" s="260">
        <v>0</v>
      </c>
      <c r="CB14" s="260">
        <v>0</v>
      </c>
      <c r="CC14" s="260">
        <v>0</v>
      </c>
      <c r="CD14" s="260">
        <v>0</v>
      </c>
      <c r="CE14" s="260">
        <v>0</v>
      </c>
      <c r="CF14" s="260">
        <v>0</v>
      </c>
      <c r="CG14" s="260">
        <v>0</v>
      </c>
      <c r="CH14" s="260">
        <v>0</v>
      </c>
      <c r="CI14" s="260">
        <v>0</v>
      </c>
      <c r="CJ14" s="260">
        <v>0</v>
      </c>
      <c r="CK14" s="260">
        <v>0</v>
      </c>
      <c r="CL14" s="260">
        <v>2260</v>
      </c>
      <c r="CM14" s="260">
        <v>0</v>
      </c>
      <c r="CN14" s="42">
        <v>0</v>
      </c>
      <c r="CO14" s="42">
        <v>0</v>
      </c>
      <c r="CP14" s="42">
        <v>0</v>
      </c>
      <c r="CR14" s="13">
        <v>6</v>
      </c>
      <c r="CS14" s="13" t="str">
        <f t="shared" si="0"/>
        <v/>
      </c>
      <c r="CT14" s="13" t="str">
        <f t="shared" si="0"/>
        <v/>
      </c>
      <c r="CU14" s="13" t="str">
        <f t="shared" si="0"/>
        <v/>
      </c>
      <c r="CV14" s="13" t="str">
        <f t="shared" si="0"/>
        <v/>
      </c>
      <c r="CW14" s="13" t="str">
        <f t="shared" si="0"/>
        <v/>
      </c>
      <c r="CX14" s="13" t="str">
        <f t="shared" si="0"/>
        <v/>
      </c>
      <c r="CY14" s="13" t="str">
        <f t="shared" si="0"/>
        <v/>
      </c>
      <c r="CZ14" s="13" t="str">
        <f t="shared" si="0"/>
        <v/>
      </c>
      <c r="DA14" s="13" t="str">
        <f t="shared" si="0"/>
        <v/>
      </c>
      <c r="DB14" s="13" t="str">
        <f t="shared" si="0"/>
        <v/>
      </c>
      <c r="DC14" s="13" t="str">
        <f t="shared" si="0"/>
        <v/>
      </c>
      <c r="DD14" s="13" t="str">
        <f t="shared" si="0"/>
        <v/>
      </c>
      <c r="DE14" s="13" t="str">
        <f t="shared" si="0"/>
        <v/>
      </c>
      <c r="DF14" s="13" t="str">
        <f t="shared" si="0"/>
        <v/>
      </c>
      <c r="DG14" s="13" t="str">
        <f t="shared" si="0"/>
        <v/>
      </c>
      <c r="DH14" s="13" t="str">
        <f t="shared" si="0"/>
        <v/>
      </c>
      <c r="DI14" s="13" t="str">
        <f t="shared" si="1"/>
        <v/>
      </c>
      <c r="DJ14" s="13" t="str">
        <f t="shared" si="1"/>
        <v/>
      </c>
      <c r="DK14" s="13" t="str">
        <f t="shared" si="1"/>
        <v/>
      </c>
      <c r="DL14" s="13" t="str">
        <f t="shared" si="1"/>
        <v/>
      </c>
      <c r="DM14" s="13" t="str">
        <f t="shared" si="1"/>
        <v/>
      </c>
      <c r="DN14" s="13" t="str">
        <f t="shared" si="1"/>
        <v/>
      </c>
      <c r="DO14" s="13" t="str">
        <f t="shared" si="1"/>
        <v/>
      </c>
      <c r="DP14" s="13" t="str">
        <f t="shared" si="1"/>
        <v/>
      </c>
      <c r="DQ14" s="13" t="str">
        <f t="shared" si="1"/>
        <v/>
      </c>
      <c r="DR14" s="13" t="str">
        <f t="shared" si="1"/>
        <v/>
      </c>
      <c r="DS14" s="13" t="str">
        <f t="shared" si="1"/>
        <v/>
      </c>
      <c r="DT14" s="13" t="str">
        <f t="shared" si="1"/>
        <v/>
      </c>
      <c r="DU14" s="13" t="str">
        <f t="shared" si="1"/>
        <v/>
      </c>
      <c r="DV14" s="13" t="str">
        <f t="shared" si="1"/>
        <v/>
      </c>
      <c r="DW14" s="13" t="str">
        <f t="shared" si="1"/>
        <v/>
      </c>
      <c r="DX14" s="13" t="str">
        <f t="shared" si="1"/>
        <v/>
      </c>
      <c r="DY14" s="13" t="str">
        <f t="shared" si="2"/>
        <v/>
      </c>
      <c r="DZ14" s="13" t="str">
        <f t="shared" si="2"/>
        <v/>
      </c>
      <c r="EA14" s="13" t="str">
        <f t="shared" si="2"/>
        <v/>
      </c>
      <c r="EB14" s="13" t="str">
        <f t="shared" si="2"/>
        <v/>
      </c>
      <c r="EC14" s="13" t="str">
        <f t="shared" si="2"/>
        <v/>
      </c>
      <c r="ED14" s="13" t="str">
        <f t="shared" si="2"/>
        <v/>
      </c>
      <c r="EE14" s="13" t="str">
        <f t="shared" si="2"/>
        <v/>
      </c>
      <c r="EF14" s="13" t="str">
        <f t="shared" si="2"/>
        <v/>
      </c>
      <c r="EG14" s="13" t="str">
        <f t="shared" si="2"/>
        <v/>
      </c>
      <c r="EH14" s="13" t="str">
        <f t="shared" si="2"/>
        <v/>
      </c>
      <c r="EI14" s="13" t="str">
        <f t="shared" si="2"/>
        <v/>
      </c>
      <c r="EJ14" s="13" t="str">
        <f t="shared" si="2"/>
        <v/>
      </c>
      <c r="EK14" s="13"/>
      <c r="EL14" s="82" t="str">
        <f t="shared" si="3"/>
        <v/>
      </c>
    </row>
    <row r="15" spans="1:142" x14ac:dyDescent="0.25">
      <c r="A15" s="267" t="s">
        <v>622</v>
      </c>
      <c r="B15" s="267" t="s">
        <v>490</v>
      </c>
      <c r="C15" s="301" t="s">
        <v>553</v>
      </c>
      <c r="D15" s="211">
        <v>7</v>
      </c>
      <c r="E15" s="401">
        <v>0</v>
      </c>
      <c r="F15" s="401">
        <v>0</v>
      </c>
      <c r="G15" s="401">
        <v>0</v>
      </c>
      <c r="H15" s="401">
        <v>0</v>
      </c>
      <c r="I15" s="401">
        <v>0</v>
      </c>
      <c r="J15" s="401">
        <v>0</v>
      </c>
      <c r="K15" s="401">
        <v>0</v>
      </c>
      <c r="L15" s="401">
        <v>0</v>
      </c>
      <c r="M15" s="401">
        <v>0</v>
      </c>
      <c r="N15" s="401">
        <v>0</v>
      </c>
      <c r="O15" s="401">
        <v>0</v>
      </c>
      <c r="P15" s="401">
        <v>0</v>
      </c>
      <c r="Q15" s="401">
        <v>0</v>
      </c>
      <c r="R15" s="401">
        <v>0</v>
      </c>
      <c r="S15" s="401">
        <v>0</v>
      </c>
      <c r="T15" s="401">
        <v>0</v>
      </c>
      <c r="U15" s="401">
        <v>0</v>
      </c>
      <c r="V15" s="401">
        <v>0</v>
      </c>
      <c r="W15" s="401">
        <v>0</v>
      </c>
      <c r="X15" s="401">
        <v>0</v>
      </c>
      <c r="Y15" s="401">
        <v>0</v>
      </c>
      <c r="Z15" s="401">
        <v>0</v>
      </c>
      <c r="AA15" s="401">
        <v>0</v>
      </c>
      <c r="AB15" s="401">
        <v>0</v>
      </c>
      <c r="AC15" s="401">
        <v>0</v>
      </c>
      <c r="AD15" s="401">
        <v>0</v>
      </c>
      <c r="AE15" s="401">
        <v>0</v>
      </c>
      <c r="AF15" s="401">
        <v>0</v>
      </c>
      <c r="AG15" s="401">
        <v>0</v>
      </c>
      <c r="AH15" s="401">
        <v>0</v>
      </c>
      <c r="AI15" s="401">
        <v>0</v>
      </c>
      <c r="AJ15" s="401">
        <v>0</v>
      </c>
      <c r="AK15" s="401">
        <v>0</v>
      </c>
      <c r="AL15" s="401">
        <v>0</v>
      </c>
      <c r="AM15" s="401">
        <v>0</v>
      </c>
      <c r="AN15" s="401">
        <v>0</v>
      </c>
      <c r="AO15" s="401">
        <v>0</v>
      </c>
      <c r="AP15" s="401">
        <v>0</v>
      </c>
      <c r="AQ15" s="401">
        <v>0</v>
      </c>
      <c r="AR15" s="402">
        <v>0</v>
      </c>
      <c r="AS15" s="402">
        <v>0</v>
      </c>
      <c r="AT15" s="402">
        <v>0</v>
      </c>
      <c r="AU15" s="404">
        <v>0</v>
      </c>
      <c r="AV15" s="402">
        <v>0</v>
      </c>
      <c r="AW15" s="76"/>
      <c r="AX15" s="211">
        <v>7</v>
      </c>
      <c r="AY15" s="260">
        <v>218.5</v>
      </c>
      <c r="AZ15" s="260">
        <v>660</v>
      </c>
      <c r="BA15" s="260">
        <v>0</v>
      </c>
      <c r="BB15" s="260">
        <v>0</v>
      </c>
      <c r="BC15" s="260">
        <v>0</v>
      </c>
      <c r="BD15" s="260">
        <v>0</v>
      </c>
      <c r="BE15" s="260">
        <v>0</v>
      </c>
      <c r="BF15" s="260">
        <v>410</v>
      </c>
      <c r="BG15" s="260">
        <v>113</v>
      </c>
      <c r="BH15" s="260">
        <v>0</v>
      </c>
      <c r="BI15" s="260">
        <v>0</v>
      </c>
      <c r="BJ15" s="260">
        <v>0</v>
      </c>
      <c r="BK15" s="260">
        <v>0</v>
      </c>
      <c r="BL15" s="260">
        <v>0</v>
      </c>
      <c r="BM15" s="260">
        <v>0</v>
      </c>
      <c r="BN15" s="260">
        <v>0</v>
      </c>
      <c r="BO15" s="260">
        <v>0</v>
      </c>
      <c r="BP15" s="260">
        <v>0</v>
      </c>
      <c r="BQ15" s="260">
        <v>0</v>
      </c>
      <c r="BR15" s="260">
        <v>0</v>
      </c>
      <c r="BS15" s="260">
        <v>0</v>
      </c>
      <c r="BT15" s="260">
        <v>0</v>
      </c>
      <c r="BU15" s="260">
        <v>0</v>
      </c>
      <c r="BV15" s="260">
        <v>0</v>
      </c>
      <c r="BW15" s="260">
        <v>0</v>
      </c>
      <c r="BX15" s="260">
        <v>0</v>
      </c>
      <c r="BY15" s="260">
        <v>0</v>
      </c>
      <c r="BZ15" s="260">
        <v>0</v>
      </c>
      <c r="CA15" s="260">
        <v>0</v>
      </c>
      <c r="CB15" s="260">
        <v>0</v>
      </c>
      <c r="CC15" s="260">
        <v>88</v>
      </c>
      <c r="CD15" s="260">
        <v>0</v>
      </c>
      <c r="CE15" s="260">
        <v>0</v>
      </c>
      <c r="CF15" s="260">
        <v>0</v>
      </c>
      <c r="CG15" s="260">
        <v>0</v>
      </c>
      <c r="CH15" s="260">
        <v>0</v>
      </c>
      <c r="CI15" s="260">
        <v>7500</v>
      </c>
      <c r="CJ15" s="260">
        <v>0</v>
      </c>
      <c r="CK15" s="260">
        <v>0</v>
      </c>
      <c r="CL15" s="260">
        <v>95</v>
      </c>
      <c r="CM15" s="260">
        <v>0</v>
      </c>
      <c r="CN15" s="42">
        <v>0</v>
      </c>
      <c r="CO15" s="42">
        <v>0</v>
      </c>
      <c r="CP15" s="42">
        <v>70</v>
      </c>
      <c r="CR15" s="13">
        <v>7</v>
      </c>
      <c r="CS15" s="13" t="str">
        <f t="shared" si="0"/>
        <v/>
      </c>
      <c r="CT15" s="13" t="str">
        <f t="shared" si="0"/>
        <v/>
      </c>
      <c r="CU15" s="13" t="str">
        <f t="shared" si="0"/>
        <v/>
      </c>
      <c r="CV15" s="13" t="str">
        <f t="shared" si="0"/>
        <v/>
      </c>
      <c r="CW15" s="13" t="str">
        <f t="shared" si="0"/>
        <v/>
      </c>
      <c r="CX15" s="13" t="str">
        <f t="shared" si="0"/>
        <v/>
      </c>
      <c r="CY15" s="13" t="str">
        <f t="shared" si="0"/>
        <v/>
      </c>
      <c r="CZ15" s="13" t="str">
        <f t="shared" si="0"/>
        <v/>
      </c>
      <c r="DA15" s="13" t="str">
        <f t="shared" si="0"/>
        <v/>
      </c>
      <c r="DB15" s="13" t="str">
        <f t="shared" si="0"/>
        <v/>
      </c>
      <c r="DC15" s="13" t="str">
        <f t="shared" si="0"/>
        <v/>
      </c>
      <c r="DD15" s="13" t="str">
        <f t="shared" si="0"/>
        <v/>
      </c>
      <c r="DE15" s="13" t="str">
        <f t="shared" si="0"/>
        <v/>
      </c>
      <c r="DF15" s="13" t="str">
        <f t="shared" si="0"/>
        <v/>
      </c>
      <c r="DG15" s="13" t="str">
        <f t="shared" si="0"/>
        <v/>
      </c>
      <c r="DH15" s="13" t="str">
        <f t="shared" si="0"/>
        <v/>
      </c>
      <c r="DI15" s="13" t="str">
        <f t="shared" si="1"/>
        <v/>
      </c>
      <c r="DJ15" s="13" t="str">
        <f t="shared" si="1"/>
        <v/>
      </c>
      <c r="DK15" s="13" t="str">
        <f t="shared" si="1"/>
        <v/>
      </c>
      <c r="DL15" s="13" t="str">
        <f t="shared" si="1"/>
        <v/>
      </c>
      <c r="DM15" s="13" t="str">
        <f t="shared" si="1"/>
        <v/>
      </c>
      <c r="DN15" s="13" t="str">
        <f t="shared" si="1"/>
        <v/>
      </c>
      <c r="DO15" s="13" t="str">
        <f t="shared" si="1"/>
        <v/>
      </c>
      <c r="DP15" s="13" t="str">
        <f t="shared" si="1"/>
        <v/>
      </c>
      <c r="DQ15" s="13" t="str">
        <f t="shared" si="1"/>
        <v/>
      </c>
      <c r="DR15" s="13" t="str">
        <f t="shared" si="1"/>
        <v/>
      </c>
      <c r="DS15" s="13" t="str">
        <f t="shared" si="1"/>
        <v/>
      </c>
      <c r="DT15" s="13" t="str">
        <f t="shared" si="1"/>
        <v/>
      </c>
      <c r="DU15" s="13" t="str">
        <f t="shared" si="1"/>
        <v/>
      </c>
      <c r="DV15" s="13" t="str">
        <f t="shared" si="1"/>
        <v/>
      </c>
      <c r="DW15" s="13" t="str">
        <f t="shared" si="1"/>
        <v/>
      </c>
      <c r="DX15" s="13" t="str">
        <f t="shared" si="1"/>
        <v/>
      </c>
      <c r="DY15" s="13" t="str">
        <f t="shared" si="2"/>
        <v/>
      </c>
      <c r="DZ15" s="13" t="str">
        <f t="shared" si="2"/>
        <v/>
      </c>
      <c r="EA15" s="13" t="str">
        <f t="shared" si="2"/>
        <v/>
      </c>
      <c r="EB15" s="13" t="str">
        <f t="shared" si="2"/>
        <v/>
      </c>
      <c r="EC15" s="13" t="str">
        <f t="shared" si="2"/>
        <v/>
      </c>
      <c r="ED15" s="13" t="str">
        <f t="shared" si="2"/>
        <v/>
      </c>
      <c r="EE15" s="13" t="str">
        <f t="shared" si="2"/>
        <v/>
      </c>
      <c r="EF15" s="13" t="str">
        <f t="shared" si="2"/>
        <v/>
      </c>
      <c r="EG15" s="13" t="str">
        <f t="shared" si="2"/>
        <v/>
      </c>
      <c r="EH15" s="13" t="str">
        <f t="shared" si="2"/>
        <v/>
      </c>
      <c r="EI15" s="13" t="str">
        <f t="shared" si="2"/>
        <v/>
      </c>
      <c r="EJ15" s="13" t="str">
        <f t="shared" si="2"/>
        <v/>
      </c>
      <c r="EK15" s="13"/>
      <c r="EL15" s="82" t="str">
        <f t="shared" si="3"/>
        <v/>
      </c>
    </row>
    <row r="16" spans="1:142" x14ac:dyDescent="0.25">
      <c r="A16" s="267" t="s">
        <v>622</v>
      </c>
      <c r="B16" s="267" t="s">
        <v>505</v>
      </c>
      <c r="C16" s="301" t="s">
        <v>553</v>
      </c>
      <c r="D16" s="211">
        <v>8</v>
      </c>
      <c r="E16" s="401">
        <v>0</v>
      </c>
      <c r="F16" s="401">
        <v>0</v>
      </c>
      <c r="G16" s="401">
        <v>0</v>
      </c>
      <c r="H16" s="401">
        <v>0</v>
      </c>
      <c r="I16" s="401">
        <v>0</v>
      </c>
      <c r="J16" s="401">
        <v>0</v>
      </c>
      <c r="K16" s="401">
        <v>0</v>
      </c>
      <c r="L16" s="401">
        <v>0</v>
      </c>
      <c r="M16" s="401">
        <v>0</v>
      </c>
      <c r="N16" s="401">
        <v>0</v>
      </c>
      <c r="O16" s="401">
        <v>0</v>
      </c>
      <c r="P16" s="401">
        <v>0</v>
      </c>
      <c r="Q16" s="401">
        <v>0</v>
      </c>
      <c r="R16" s="401">
        <v>0</v>
      </c>
      <c r="S16" s="401">
        <v>0</v>
      </c>
      <c r="T16" s="401">
        <v>0</v>
      </c>
      <c r="U16" s="401">
        <v>0</v>
      </c>
      <c r="V16" s="401">
        <v>0</v>
      </c>
      <c r="W16" s="401">
        <v>0</v>
      </c>
      <c r="X16" s="401">
        <v>0</v>
      </c>
      <c r="Y16" s="401">
        <v>0</v>
      </c>
      <c r="Z16" s="401">
        <v>0</v>
      </c>
      <c r="AA16" s="401">
        <v>0</v>
      </c>
      <c r="AB16" s="401">
        <v>0</v>
      </c>
      <c r="AC16" s="401">
        <v>0</v>
      </c>
      <c r="AD16" s="401">
        <v>0</v>
      </c>
      <c r="AE16" s="401">
        <v>0</v>
      </c>
      <c r="AF16" s="401">
        <v>0</v>
      </c>
      <c r="AG16" s="401">
        <v>0</v>
      </c>
      <c r="AH16" s="401">
        <v>0</v>
      </c>
      <c r="AI16" s="401">
        <v>0</v>
      </c>
      <c r="AJ16" s="401">
        <v>0</v>
      </c>
      <c r="AK16" s="401">
        <v>0</v>
      </c>
      <c r="AL16" s="401">
        <v>0</v>
      </c>
      <c r="AM16" s="401">
        <v>0</v>
      </c>
      <c r="AN16" s="401">
        <v>0</v>
      </c>
      <c r="AO16" s="401">
        <v>0</v>
      </c>
      <c r="AP16" s="401">
        <v>0</v>
      </c>
      <c r="AQ16" s="401">
        <v>0</v>
      </c>
      <c r="AR16" s="402">
        <v>2.0793999999999999E-3</v>
      </c>
      <c r="AS16" s="402">
        <v>0</v>
      </c>
      <c r="AT16" s="402">
        <v>0</v>
      </c>
      <c r="AU16" s="404">
        <v>0</v>
      </c>
      <c r="AV16" s="402">
        <v>0</v>
      </c>
      <c r="AW16" s="76"/>
      <c r="AX16" s="211">
        <v>8</v>
      </c>
      <c r="AY16" s="260">
        <v>0</v>
      </c>
      <c r="AZ16" s="260">
        <v>0</v>
      </c>
      <c r="BA16" s="260">
        <v>0</v>
      </c>
      <c r="BB16" s="260">
        <v>0</v>
      </c>
      <c r="BC16" s="260">
        <v>0</v>
      </c>
      <c r="BD16" s="260">
        <v>0</v>
      </c>
      <c r="BE16" s="260">
        <v>0</v>
      </c>
      <c r="BF16" s="260">
        <v>0</v>
      </c>
      <c r="BG16" s="260">
        <v>0</v>
      </c>
      <c r="BH16" s="260">
        <v>0</v>
      </c>
      <c r="BI16" s="260">
        <v>0</v>
      </c>
      <c r="BJ16" s="260">
        <v>0</v>
      </c>
      <c r="BK16" s="260">
        <v>0</v>
      </c>
      <c r="BL16" s="260">
        <v>0</v>
      </c>
      <c r="BM16" s="260">
        <v>0</v>
      </c>
      <c r="BN16" s="260">
        <v>0</v>
      </c>
      <c r="BO16" s="260">
        <v>0</v>
      </c>
      <c r="BP16" s="260">
        <v>0</v>
      </c>
      <c r="BQ16" s="260">
        <v>0</v>
      </c>
      <c r="BR16" s="260">
        <v>0</v>
      </c>
      <c r="BS16" s="260">
        <v>0</v>
      </c>
      <c r="BT16" s="260">
        <v>0</v>
      </c>
      <c r="BU16" s="260">
        <v>0</v>
      </c>
      <c r="BV16" s="260">
        <v>0</v>
      </c>
      <c r="BW16" s="260">
        <v>0</v>
      </c>
      <c r="BX16" s="260">
        <v>10.7</v>
      </c>
      <c r="BY16" s="260">
        <v>0</v>
      </c>
      <c r="BZ16" s="260">
        <v>32</v>
      </c>
      <c r="CA16" s="260">
        <v>0</v>
      </c>
      <c r="CB16" s="260">
        <v>0</v>
      </c>
      <c r="CC16" s="260">
        <v>0</v>
      </c>
      <c r="CD16" s="260">
        <v>0</v>
      </c>
      <c r="CE16" s="260">
        <v>0</v>
      </c>
      <c r="CF16" s="260">
        <v>0</v>
      </c>
      <c r="CG16" s="260">
        <v>0</v>
      </c>
      <c r="CH16" s="260">
        <v>0</v>
      </c>
      <c r="CI16" s="260">
        <v>1341</v>
      </c>
      <c r="CJ16" s="260">
        <v>0</v>
      </c>
      <c r="CK16" s="260">
        <v>0</v>
      </c>
      <c r="CL16" s="260">
        <v>56.3</v>
      </c>
      <c r="CM16" s="260">
        <v>0</v>
      </c>
      <c r="CN16" s="42">
        <v>0</v>
      </c>
      <c r="CO16" s="42">
        <v>0</v>
      </c>
      <c r="CP16" s="42">
        <v>0</v>
      </c>
      <c r="CR16" s="13">
        <v>8</v>
      </c>
      <c r="CS16" s="13" t="str">
        <f t="shared" si="0"/>
        <v/>
      </c>
      <c r="CT16" s="13" t="str">
        <f t="shared" si="0"/>
        <v/>
      </c>
      <c r="CU16" s="13" t="str">
        <f t="shared" si="0"/>
        <v/>
      </c>
      <c r="CV16" s="13" t="str">
        <f t="shared" si="0"/>
        <v/>
      </c>
      <c r="CW16" s="13" t="str">
        <f t="shared" si="0"/>
        <v/>
      </c>
      <c r="CX16" s="13" t="str">
        <f t="shared" si="0"/>
        <v/>
      </c>
      <c r="CY16" s="13" t="str">
        <f t="shared" si="0"/>
        <v/>
      </c>
      <c r="CZ16" s="13" t="str">
        <f t="shared" si="0"/>
        <v/>
      </c>
      <c r="DA16" s="13" t="str">
        <f t="shared" si="0"/>
        <v/>
      </c>
      <c r="DB16" s="13" t="str">
        <f t="shared" si="0"/>
        <v/>
      </c>
      <c r="DC16" s="13" t="str">
        <f t="shared" si="0"/>
        <v/>
      </c>
      <c r="DD16" s="13" t="str">
        <f t="shared" si="0"/>
        <v/>
      </c>
      <c r="DE16" s="13" t="str">
        <f t="shared" si="0"/>
        <v/>
      </c>
      <c r="DF16" s="13" t="str">
        <f t="shared" si="0"/>
        <v/>
      </c>
      <c r="DG16" s="13" t="str">
        <f t="shared" si="0"/>
        <v/>
      </c>
      <c r="DH16" s="13" t="str">
        <f t="shared" si="0"/>
        <v/>
      </c>
      <c r="DI16" s="13" t="str">
        <f t="shared" si="1"/>
        <v/>
      </c>
      <c r="DJ16" s="13" t="str">
        <f t="shared" si="1"/>
        <v/>
      </c>
      <c r="DK16" s="13" t="str">
        <f t="shared" si="1"/>
        <v/>
      </c>
      <c r="DL16" s="13" t="str">
        <f t="shared" si="1"/>
        <v/>
      </c>
      <c r="DM16" s="13" t="str">
        <f t="shared" si="1"/>
        <v/>
      </c>
      <c r="DN16" s="13" t="str">
        <f t="shared" si="1"/>
        <v/>
      </c>
      <c r="DO16" s="13" t="str">
        <f t="shared" si="1"/>
        <v/>
      </c>
      <c r="DP16" s="13" t="str">
        <f t="shared" si="1"/>
        <v/>
      </c>
      <c r="DQ16" s="13" t="str">
        <f t="shared" si="1"/>
        <v/>
      </c>
      <c r="DR16" s="13" t="str">
        <f t="shared" si="1"/>
        <v/>
      </c>
      <c r="DS16" s="13" t="str">
        <f t="shared" si="1"/>
        <v/>
      </c>
      <c r="DT16" s="13" t="str">
        <f t="shared" si="1"/>
        <v/>
      </c>
      <c r="DU16" s="13" t="str">
        <f t="shared" si="1"/>
        <v/>
      </c>
      <c r="DV16" s="13" t="str">
        <f t="shared" si="1"/>
        <v/>
      </c>
      <c r="DW16" s="13" t="str">
        <f t="shared" si="1"/>
        <v/>
      </c>
      <c r="DX16" s="13" t="str">
        <f t="shared" si="1"/>
        <v/>
      </c>
      <c r="DY16" s="13" t="str">
        <f t="shared" si="2"/>
        <v/>
      </c>
      <c r="DZ16" s="13" t="str">
        <f t="shared" si="2"/>
        <v/>
      </c>
      <c r="EA16" s="13" t="str">
        <f t="shared" si="2"/>
        <v/>
      </c>
      <c r="EB16" s="13" t="str">
        <f t="shared" si="2"/>
        <v/>
      </c>
      <c r="EC16" s="13" t="str">
        <f t="shared" si="2"/>
        <v/>
      </c>
      <c r="ED16" s="13" t="str">
        <f t="shared" si="2"/>
        <v/>
      </c>
      <c r="EE16" s="13" t="str">
        <f t="shared" si="2"/>
        <v/>
      </c>
      <c r="EF16" s="13" t="str">
        <f t="shared" si="2"/>
        <v>Torsk</v>
      </c>
      <c r="EG16" s="13" t="str">
        <f t="shared" si="2"/>
        <v/>
      </c>
      <c r="EH16" s="13" t="str">
        <f t="shared" si="2"/>
        <v/>
      </c>
      <c r="EI16" s="13" t="str">
        <f t="shared" si="2"/>
        <v/>
      </c>
      <c r="EJ16" s="13" t="str">
        <f t="shared" si="2"/>
        <v/>
      </c>
      <c r="EK16" s="13"/>
      <c r="EL16" s="82" t="str">
        <f t="shared" si="3"/>
        <v>Torsk</v>
      </c>
    </row>
    <row r="17" spans="1:142" x14ac:dyDescent="0.25">
      <c r="A17" s="267" t="s">
        <v>622</v>
      </c>
      <c r="B17" s="267" t="s">
        <v>509</v>
      </c>
      <c r="C17" s="301" t="s">
        <v>553</v>
      </c>
      <c r="D17" s="211">
        <v>9</v>
      </c>
      <c r="E17" s="401">
        <v>0</v>
      </c>
      <c r="F17" s="401">
        <v>0</v>
      </c>
      <c r="G17" s="401">
        <v>0</v>
      </c>
      <c r="H17" s="401">
        <v>0</v>
      </c>
      <c r="I17" s="401">
        <v>0</v>
      </c>
      <c r="J17" s="401">
        <v>0</v>
      </c>
      <c r="K17" s="401">
        <v>0</v>
      </c>
      <c r="L17" s="401">
        <v>0</v>
      </c>
      <c r="M17" s="401">
        <v>0</v>
      </c>
      <c r="N17" s="401">
        <v>0</v>
      </c>
      <c r="O17" s="401">
        <v>0</v>
      </c>
      <c r="P17" s="401">
        <v>0</v>
      </c>
      <c r="Q17" s="401">
        <v>0</v>
      </c>
      <c r="R17" s="401">
        <v>0</v>
      </c>
      <c r="S17" s="401">
        <v>0</v>
      </c>
      <c r="T17" s="401">
        <v>0</v>
      </c>
      <c r="U17" s="401">
        <v>0</v>
      </c>
      <c r="V17" s="401">
        <v>0</v>
      </c>
      <c r="W17" s="401">
        <v>0</v>
      </c>
      <c r="X17" s="401">
        <v>0</v>
      </c>
      <c r="Y17" s="401">
        <v>0</v>
      </c>
      <c r="Z17" s="401">
        <v>0</v>
      </c>
      <c r="AA17" s="401">
        <v>0</v>
      </c>
      <c r="AB17" s="401">
        <v>0</v>
      </c>
      <c r="AC17" s="401">
        <v>0</v>
      </c>
      <c r="AD17" s="401">
        <v>0</v>
      </c>
      <c r="AE17" s="401">
        <v>0</v>
      </c>
      <c r="AF17" s="401">
        <v>0</v>
      </c>
      <c r="AG17" s="401">
        <v>0</v>
      </c>
      <c r="AH17" s="401">
        <v>0</v>
      </c>
      <c r="AI17" s="401">
        <v>0</v>
      </c>
      <c r="AJ17" s="401">
        <v>0</v>
      </c>
      <c r="AK17" s="401">
        <v>0</v>
      </c>
      <c r="AL17" s="401">
        <v>0</v>
      </c>
      <c r="AM17" s="401">
        <v>0</v>
      </c>
      <c r="AN17" s="401">
        <v>0</v>
      </c>
      <c r="AO17" s="401">
        <v>0</v>
      </c>
      <c r="AP17" s="401">
        <v>0</v>
      </c>
      <c r="AQ17" s="401">
        <v>0</v>
      </c>
      <c r="AR17" s="402">
        <v>0</v>
      </c>
      <c r="AS17" s="402">
        <v>0</v>
      </c>
      <c r="AT17" s="402">
        <v>0</v>
      </c>
      <c r="AU17" s="404">
        <v>0</v>
      </c>
      <c r="AV17" s="402">
        <v>0</v>
      </c>
      <c r="AW17" s="76"/>
      <c r="AX17" s="211">
        <v>9</v>
      </c>
      <c r="AY17" s="260">
        <v>0</v>
      </c>
      <c r="AZ17" s="260">
        <v>0</v>
      </c>
      <c r="BA17" s="260">
        <v>0</v>
      </c>
      <c r="BB17" s="260">
        <v>0</v>
      </c>
      <c r="BC17" s="260">
        <v>0</v>
      </c>
      <c r="BD17" s="260">
        <v>0</v>
      </c>
      <c r="BE17" s="260">
        <v>0</v>
      </c>
      <c r="BF17" s="260">
        <v>0</v>
      </c>
      <c r="BG17" s="260">
        <v>0</v>
      </c>
      <c r="BH17" s="260">
        <v>0</v>
      </c>
      <c r="BI17" s="260">
        <v>0</v>
      </c>
      <c r="BJ17" s="260">
        <v>0</v>
      </c>
      <c r="BK17" s="260">
        <v>0</v>
      </c>
      <c r="BL17" s="260">
        <v>0</v>
      </c>
      <c r="BM17" s="260">
        <v>0</v>
      </c>
      <c r="BN17" s="260">
        <v>0</v>
      </c>
      <c r="BO17" s="260">
        <v>0</v>
      </c>
      <c r="BP17" s="260">
        <v>0</v>
      </c>
      <c r="BQ17" s="260">
        <v>0</v>
      </c>
      <c r="BR17" s="260">
        <v>5063</v>
      </c>
      <c r="BS17" s="260">
        <v>0</v>
      </c>
      <c r="BT17" s="260">
        <v>0</v>
      </c>
      <c r="BU17" s="260">
        <v>0</v>
      </c>
      <c r="BV17" s="260">
        <v>0</v>
      </c>
      <c r="BW17" s="260">
        <v>0</v>
      </c>
      <c r="BX17" s="260">
        <v>0</v>
      </c>
      <c r="BY17" s="260">
        <v>0</v>
      </c>
      <c r="BZ17" s="260">
        <v>0</v>
      </c>
      <c r="CA17" s="260">
        <v>0</v>
      </c>
      <c r="CB17" s="260">
        <v>0</v>
      </c>
      <c r="CC17" s="260">
        <v>0</v>
      </c>
      <c r="CD17" s="260">
        <v>0</v>
      </c>
      <c r="CE17" s="260">
        <v>0</v>
      </c>
      <c r="CF17" s="260">
        <v>0</v>
      </c>
      <c r="CG17" s="260">
        <v>0</v>
      </c>
      <c r="CH17" s="260">
        <v>0</v>
      </c>
      <c r="CI17" s="260">
        <v>0</v>
      </c>
      <c r="CJ17" s="260">
        <v>0</v>
      </c>
      <c r="CK17" s="260">
        <v>0</v>
      </c>
      <c r="CL17" s="260">
        <v>0</v>
      </c>
      <c r="CM17" s="260">
        <v>0</v>
      </c>
      <c r="CN17" s="42">
        <v>0</v>
      </c>
      <c r="CO17" s="42">
        <v>0</v>
      </c>
      <c r="CP17" s="42">
        <v>0</v>
      </c>
      <c r="CR17" s="13">
        <v>9</v>
      </c>
      <c r="CS17" s="13" t="str">
        <f t="shared" si="0"/>
        <v/>
      </c>
      <c r="CT17" s="13" t="str">
        <f t="shared" si="0"/>
        <v/>
      </c>
      <c r="CU17" s="13" t="str">
        <f t="shared" si="0"/>
        <v/>
      </c>
      <c r="CV17" s="13" t="str">
        <f t="shared" si="0"/>
        <v/>
      </c>
      <c r="CW17" s="13" t="str">
        <f t="shared" si="0"/>
        <v/>
      </c>
      <c r="CX17" s="13" t="str">
        <f t="shared" si="0"/>
        <v/>
      </c>
      <c r="CY17" s="13" t="str">
        <f t="shared" si="0"/>
        <v/>
      </c>
      <c r="CZ17" s="13" t="str">
        <f t="shared" si="0"/>
        <v/>
      </c>
      <c r="DA17" s="13" t="str">
        <f t="shared" si="0"/>
        <v/>
      </c>
      <c r="DB17" s="13" t="str">
        <f t="shared" si="0"/>
        <v/>
      </c>
      <c r="DC17" s="13" t="str">
        <f t="shared" si="0"/>
        <v/>
      </c>
      <c r="DD17" s="13" t="str">
        <f t="shared" si="0"/>
        <v/>
      </c>
      <c r="DE17" s="13" t="str">
        <f t="shared" si="0"/>
        <v/>
      </c>
      <c r="DF17" s="13" t="str">
        <f t="shared" si="0"/>
        <v/>
      </c>
      <c r="DG17" s="13" t="str">
        <f t="shared" si="0"/>
        <v/>
      </c>
      <c r="DH17" s="13" t="str">
        <f t="shared" si="0"/>
        <v/>
      </c>
      <c r="DI17" s="13" t="str">
        <f t="shared" si="1"/>
        <v/>
      </c>
      <c r="DJ17" s="13" t="str">
        <f t="shared" si="1"/>
        <v/>
      </c>
      <c r="DK17" s="13" t="str">
        <f t="shared" si="1"/>
        <v/>
      </c>
      <c r="DL17" s="13" t="str">
        <f t="shared" si="1"/>
        <v/>
      </c>
      <c r="DM17" s="13" t="str">
        <f t="shared" si="1"/>
        <v/>
      </c>
      <c r="DN17" s="13" t="str">
        <f t="shared" si="1"/>
        <v/>
      </c>
      <c r="DO17" s="13" t="str">
        <f t="shared" si="1"/>
        <v/>
      </c>
      <c r="DP17" s="13" t="str">
        <f t="shared" si="1"/>
        <v/>
      </c>
      <c r="DQ17" s="13" t="str">
        <f t="shared" si="1"/>
        <v/>
      </c>
      <c r="DR17" s="13" t="str">
        <f t="shared" si="1"/>
        <v/>
      </c>
      <c r="DS17" s="13" t="str">
        <f t="shared" si="1"/>
        <v/>
      </c>
      <c r="DT17" s="13" t="str">
        <f t="shared" si="1"/>
        <v/>
      </c>
      <c r="DU17" s="13" t="str">
        <f t="shared" si="1"/>
        <v/>
      </c>
      <c r="DV17" s="13" t="str">
        <f t="shared" si="1"/>
        <v/>
      </c>
      <c r="DW17" s="13" t="str">
        <f t="shared" si="1"/>
        <v/>
      </c>
      <c r="DX17" s="13" t="str">
        <f t="shared" si="1"/>
        <v/>
      </c>
      <c r="DY17" s="13" t="str">
        <f t="shared" si="2"/>
        <v/>
      </c>
      <c r="DZ17" s="13" t="str">
        <f t="shared" si="2"/>
        <v/>
      </c>
      <c r="EA17" s="13" t="str">
        <f t="shared" si="2"/>
        <v/>
      </c>
      <c r="EB17" s="13" t="str">
        <f t="shared" si="2"/>
        <v/>
      </c>
      <c r="EC17" s="13" t="str">
        <f t="shared" si="2"/>
        <v/>
      </c>
      <c r="ED17" s="13" t="str">
        <f t="shared" si="2"/>
        <v/>
      </c>
      <c r="EE17" s="13" t="str">
        <f t="shared" si="2"/>
        <v/>
      </c>
      <c r="EF17" s="13" t="str">
        <f t="shared" si="2"/>
        <v/>
      </c>
      <c r="EG17" s="13" t="str">
        <f t="shared" si="2"/>
        <v/>
      </c>
      <c r="EH17" s="13" t="str">
        <f t="shared" si="2"/>
        <v/>
      </c>
      <c r="EI17" s="13" t="str">
        <f t="shared" si="2"/>
        <v/>
      </c>
      <c r="EJ17" s="13" t="str">
        <f t="shared" si="2"/>
        <v/>
      </c>
      <c r="EK17" s="13"/>
      <c r="EL17" s="82" t="str">
        <f t="shared" si="3"/>
        <v/>
      </c>
    </row>
    <row r="18" spans="1:142" x14ac:dyDescent="0.25">
      <c r="A18" s="267" t="s">
        <v>622</v>
      </c>
      <c r="B18" s="267" t="s">
        <v>513</v>
      </c>
      <c r="C18" s="301" t="s">
        <v>553</v>
      </c>
      <c r="D18" s="211">
        <v>10</v>
      </c>
      <c r="E18" s="401">
        <v>0</v>
      </c>
      <c r="F18" s="401">
        <v>0</v>
      </c>
      <c r="G18" s="401">
        <v>0</v>
      </c>
      <c r="H18" s="401">
        <v>0</v>
      </c>
      <c r="I18" s="401">
        <v>0</v>
      </c>
      <c r="J18" s="401">
        <v>0</v>
      </c>
      <c r="K18" s="401">
        <v>0</v>
      </c>
      <c r="L18" s="401">
        <v>0</v>
      </c>
      <c r="M18" s="401">
        <v>0</v>
      </c>
      <c r="N18" s="401">
        <v>0</v>
      </c>
      <c r="O18" s="401">
        <v>0</v>
      </c>
      <c r="P18" s="401">
        <v>0</v>
      </c>
      <c r="Q18" s="401">
        <v>0</v>
      </c>
      <c r="R18" s="401">
        <v>0</v>
      </c>
      <c r="S18" s="401">
        <v>0</v>
      </c>
      <c r="T18" s="401">
        <v>0</v>
      </c>
      <c r="U18" s="401">
        <v>0</v>
      </c>
      <c r="V18" s="401">
        <v>0</v>
      </c>
      <c r="W18" s="401">
        <v>0</v>
      </c>
      <c r="X18" s="401">
        <v>0</v>
      </c>
      <c r="Y18" s="401">
        <v>0</v>
      </c>
      <c r="Z18" s="401">
        <v>0</v>
      </c>
      <c r="AA18" s="401">
        <v>0</v>
      </c>
      <c r="AB18" s="401">
        <v>0</v>
      </c>
      <c r="AC18" s="401">
        <v>0</v>
      </c>
      <c r="AD18" s="401">
        <v>0</v>
      </c>
      <c r="AE18" s="401">
        <v>0</v>
      </c>
      <c r="AF18" s="401">
        <v>0</v>
      </c>
      <c r="AG18" s="401">
        <v>0</v>
      </c>
      <c r="AH18" s="401">
        <v>0</v>
      </c>
      <c r="AI18" s="401">
        <v>0</v>
      </c>
      <c r="AJ18" s="401">
        <v>0</v>
      </c>
      <c r="AK18" s="401">
        <v>0</v>
      </c>
      <c r="AL18" s="401">
        <v>0</v>
      </c>
      <c r="AM18" s="401">
        <v>0</v>
      </c>
      <c r="AN18" s="401">
        <v>0</v>
      </c>
      <c r="AO18" s="401">
        <v>0</v>
      </c>
      <c r="AP18" s="401">
        <v>0</v>
      </c>
      <c r="AQ18" s="401">
        <v>0</v>
      </c>
      <c r="AR18" s="402">
        <v>0</v>
      </c>
      <c r="AS18" s="402">
        <v>0</v>
      </c>
      <c r="AT18" s="402">
        <v>0</v>
      </c>
      <c r="AU18" s="404">
        <v>0</v>
      </c>
      <c r="AV18" s="402">
        <v>0</v>
      </c>
      <c r="AW18" s="76"/>
      <c r="AX18" s="211">
        <v>10</v>
      </c>
      <c r="AY18" s="260">
        <v>0</v>
      </c>
      <c r="AZ18" s="260">
        <v>0</v>
      </c>
      <c r="BA18" s="260">
        <v>0</v>
      </c>
      <c r="BB18" s="260">
        <v>0</v>
      </c>
      <c r="BC18" s="260">
        <v>0</v>
      </c>
      <c r="BD18" s="260">
        <v>0</v>
      </c>
      <c r="BE18" s="260">
        <v>0</v>
      </c>
      <c r="BF18" s="260">
        <v>0</v>
      </c>
      <c r="BG18" s="260">
        <v>0</v>
      </c>
      <c r="BH18" s="260">
        <v>0</v>
      </c>
      <c r="BI18" s="260">
        <v>0</v>
      </c>
      <c r="BJ18" s="260">
        <v>0</v>
      </c>
      <c r="BK18" s="260">
        <v>0</v>
      </c>
      <c r="BL18" s="260">
        <v>0</v>
      </c>
      <c r="BM18" s="260">
        <v>0</v>
      </c>
      <c r="BN18" s="260">
        <v>0</v>
      </c>
      <c r="BO18" s="260">
        <v>0</v>
      </c>
      <c r="BP18" s="260">
        <v>0</v>
      </c>
      <c r="BQ18" s="260">
        <v>0</v>
      </c>
      <c r="BR18" s="260">
        <v>0</v>
      </c>
      <c r="BS18" s="260">
        <v>0</v>
      </c>
      <c r="BT18" s="260">
        <v>0</v>
      </c>
      <c r="BU18" s="260">
        <v>0</v>
      </c>
      <c r="BV18" s="260">
        <v>0</v>
      </c>
      <c r="BW18" s="260">
        <v>0</v>
      </c>
      <c r="BX18" s="260">
        <v>0</v>
      </c>
      <c r="BY18" s="260">
        <v>0</v>
      </c>
      <c r="BZ18" s="260">
        <v>0</v>
      </c>
      <c r="CA18" s="260">
        <v>0</v>
      </c>
      <c r="CB18" s="260">
        <v>0</v>
      </c>
      <c r="CC18" s="260">
        <v>0</v>
      </c>
      <c r="CD18" s="260">
        <v>0</v>
      </c>
      <c r="CE18" s="260">
        <v>0</v>
      </c>
      <c r="CF18" s="260">
        <v>0</v>
      </c>
      <c r="CG18" s="260">
        <v>0</v>
      </c>
      <c r="CH18" s="260">
        <v>0</v>
      </c>
      <c r="CI18" s="260">
        <v>24</v>
      </c>
      <c r="CJ18" s="260">
        <v>0</v>
      </c>
      <c r="CK18" s="260">
        <v>0</v>
      </c>
      <c r="CL18" s="260">
        <v>1062</v>
      </c>
      <c r="CM18" s="260">
        <v>0</v>
      </c>
      <c r="CN18" s="42">
        <v>0</v>
      </c>
      <c r="CO18" s="42">
        <v>0</v>
      </c>
      <c r="CP18" s="42">
        <v>0</v>
      </c>
      <c r="CR18" s="13">
        <v>10</v>
      </c>
      <c r="CS18" s="13" t="str">
        <f t="shared" si="0"/>
        <v/>
      </c>
      <c r="CT18" s="13" t="str">
        <f t="shared" si="0"/>
        <v/>
      </c>
      <c r="CU18" s="13" t="str">
        <f t="shared" si="0"/>
        <v/>
      </c>
      <c r="CV18" s="13" t="str">
        <f t="shared" si="0"/>
        <v/>
      </c>
      <c r="CW18" s="13" t="str">
        <f t="shared" si="0"/>
        <v/>
      </c>
      <c r="CX18" s="13" t="str">
        <f t="shared" si="0"/>
        <v/>
      </c>
      <c r="CY18" s="13" t="str">
        <f t="shared" si="0"/>
        <v/>
      </c>
      <c r="CZ18" s="13" t="str">
        <f t="shared" si="0"/>
        <v/>
      </c>
      <c r="DA18" s="13" t="str">
        <f t="shared" si="0"/>
        <v/>
      </c>
      <c r="DB18" s="13" t="str">
        <f t="shared" si="0"/>
        <v/>
      </c>
      <c r="DC18" s="13" t="str">
        <f t="shared" si="0"/>
        <v/>
      </c>
      <c r="DD18" s="13" t="str">
        <f t="shared" si="0"/>
        <v/>
      </c>
      <c r="DE18" s="13" t="str">
        <f t="shared" si="0"/>
        <v/>
      </c>
      <c r="DF18" s="13" t="str">
        <f t="shared" si="0"/>
        <v/>
      </c>
      <c r="DG18" s="13" t="str">
        <f t="shared" si="0"/>
        <v/>
      </c>
      <c r="DH18" s="13" t="str">
        <f t="shared" si="0"/>
        <v/>
      </c>
      <c r="DI18" s="13" t="str">
        <f t="shared" si="1"/>
        <v/>
      </c>
      <c r="DJ18" s="13" t="str">
        <f t="shared" si="1"/>
        <v/>
      </c>
      <c r="DK18" s="13" t="str">
        <f t="shared" si="1"/>
        <v/>
      </c>
      <c r="DL18" s="13" t="str">
        <f t="shared" si="1"/>
        <v/>
      </c>
      <c r="DM18" s="13" t="str">
        <f t="shared" si="1"/>
        <v/>
      </c>
      <c r="DN18" s="13" t="str">
        <f t="shared" si="1"/>
        <v/>
      </c>
      <c r="DO18" s="13" t="str">
        <f t="shared" si="1"/>
        <v/>
      </c>
      <c r="DP18" s="13" t="str">
        <f t="shared" si="1"/>
        <v/>
      </c>
      <c r="DQ18" s="13" t="str">
        <f t="shared" si="1"/>
        <v/>
      </c>
      <c r="DR18" s="13" t="str">
        <f t="shared" si="1"/>
        <v/>
      </c>
      <c r="DS18" s="13" t="str">
        <f t="shared" si="1"/>
        <v/>
      </c>
      <c r="DT18" s="13" t="str">
        <f t="shared" si="1"/>
        <v/>
      </c>
      <c r="DU18" s="13" t="str">
        <f t="shared" si="1"/>
        <v/>
      </c>
      <c r="DV18" s="13" t="str">
        <f t="shared" si="1"/>
        <v/>
      </c>
      <c r="DW18" s="13" t="str">
        <f t="shared" si="1"/>
        <v/>
      </c>
      <c r="DX18" s="13" t="str">
        <f t="shared" si="1"/>
        <v/>
      </c>
      <c r="DY18" s="13" t="str">
        <f t="shared" si="2"/>
        <v/>
      </c>
      <c r="DZ18" s="13" t="str">
        <f t="shared" si="2"/>
        <v/>
      </c>
      <c r="EA18" s="13" t="str">
        <f t="shared" si="2"/>
        <v/>
      </c>
      <c r="EB18" s="13" t="str">
        <f t="shared" si="2"/>
        <v/>
      </c>
      <c r="EC18" s="13" t="str">
        <f t="shared" si="2"/>
        <v/>
      </c>
      <c r="ED18" s="13" t="str">
        <f t="shared" si="2"/>
        <v/>
      </c>
      <c r="EE18" s="13" t="str">
        <f t="shared" si="2"/>
        <v/>
      </c>
      <c r="EF18" s="13" t="str">
        <f t="shared" si="2"/>
        <v/>
      </c>
      <c r="EG18" s="13" t="str">
        <f t="shared" si="2"/>
        <v/>
      </c>
      <c r="EH18" s="13" t="str">
        <f t="shared" si="2"/>
        <v/>
      </c>
      <c r="EI18" s="13" t="str">
        <f t="shared" si="2"/>
        <v/>
      </c>
      <c r="EJ18" s="13" t="str">
        <f t="shared" si="2"/>
        <v/>
      </c>
      <c r="EK18" s="13"/>
      <c r="EL18" s="82" t="str">
        <f t="shared" si="3"/>
        <v/>
      </c>
    </row>
    <row r="19" spans="1:142" x14ac:dyDescent="0.25">
      <c r="A19" s="267" t="s">
        <v>622</v>
      </c>
      <c r="B19" s="267" t="s">
        <v>514</v>
      </c>
      <c r="C19" s="301" t="s">
        <v>553</v>
      </c>
      <c r="D19" s="211">
        <v>11</v>
      </c>
      <c r="E19" s="401">
        <v>0</v>
      </c>
      <c r="F19" s="401">
        <v>0</v>
      </c>
      <c r="G19" s="401">
        <v>0</v>
      </c>
      <c r="H19" s="401">
        <v>0</v>
      </c>
      <c r="I19" s="401">
        <v>0</v>
      </c>
      <c r="J19" s="401">
        <v>0</v>
      </c>
      <c r="K19" s="401">
        <v>0</v>
      </c>
      <c r="L19" s="401">
        <v>0</v>
      </c>
      <c r="M19" s="401">
        <v>0</v>
      </c>
      <c r="N19" s="401">
        <v>0</v>
      </c>
      <c r="O19" s="401">
        <v>0</v>
      </c>
      <c r="P19" s="401">
        <v>0</v>
      </c>
      <c r="Q19" s="401">
        <v>0</v>
      </c>
      <c r="R19" s="401">
        <v>0</v>
      </c>
      <c r="S19" s="401">
        <v>0</v>
      </c>
      <c r="T19" s="401">
        <v>0</v>
      </c>
      <c r="U19" s="401">
        <v>0</v>
      </c>
      <c r="V19" s="401">
        <v>0</v>
      </c>
      <c r="W19" s="401">
        <v>0</v>
      </c>
      <c r="X19" s="401">
        <v>0</v>
      </c>
      <c r="Y19" s="401">
        <v>0</v>
      </c>
      <c r="Z19" s="401">
        <v>0</v>
      </c>
      <c r="AA19" s="401">
        <v>0</v>
      </c>
      <c r="AB19" s="401">
        <v>0</v>
      </c>
      <c r="AC19" s="401">
        <v>0</v>
      </c>
      <c r="AD19" s="401">
        <v>0</v>
      </c>
      <c r="AE19" s="401">
        <v>0</v>
      </c>
      <c r="AF19" s="401">
        <v>0</v>
      </c>
      <c r="AG19" s="401">
        <v>0</v>
      </c>
      <c r="AH19" s="401">
        <v>0</v>
      </c>
      <c r="AI19" s="401">
        <v>0</v>
      </c>
      <c r="AJ19" s="401">
        <v>0</v>
      </c>
      <c r="AK19" s="401">
        <v>0</v>
      </c>
      <c r="AL19" s="401">
        <v>0</v>
      </c>
      <c r="AM19" s="401">
        <v>0</v>
      </c>
      <c r="AN19" s="401">
        <v>0</v>
      </c>
      <c r="AO19" s="401">
        <v>0</v>
      </c>
      <c r="AP19" s="401">
        <v>0</v>
      </c>
      <c r="AQ19" s="401">
        <v>0</v>
      </c>
      <c r="AR19" s="402">
        <v>0</v>
      </c>
      <c r="AS19" s="402">
        <v>0</v>
      </c>
      <c r="AT19" s="402">
        <v>0</v>
      </c>
      <c r="AU19" s="404">
        <v>0</v>
      </c>
      <c r="AV19" s="402">
        <v>0</v>
      </c>
      <c r="AW19" s="76"/>
      <c r="AX19" s="211">
        <v>11</v>
      </c>
      <c r="AY19" s="260">
        <v>0</v>
      </c>
      <c r="AZ19" s="260">
        <v>0</v>
      </c>
      <c r="BA19" s="260">
        <v>0</v>
      </c>
      <c r="BB19" s="260">
        <v>0</v>
      </c>
      <c r="BC19" s="260">
        <v>0</v>
      </c>
      <c r="BD19" s="260">
        <v>0</v>
      </c>
      <c r="BE19" s="260">
        <v>0</v>
      </c>
      <c r="BF19" s="260">
        <v>0</v>
      </c>
      <c r="BG19" s="260">
        <v>0</v>
      </c>
      <c r="BH19" s="260">
        <v>0</v>
      </c>
      <c r="BI19" s="260">
        <v>0</v>
      </c>
      <c r="BJ19" s="260">
        <v>0</v>
      </c>
      <c r="BK19" s="260">
        <v>0</v>
      </c>
      <c r="BL19" s="260">
        <v>0</v>
      </c>
      <c r="BM19" s="260">
        <v>0</v>
      </c>
      <c r="BN19" s="260">
        <v>0</v>
      </c>
      <c r="BO19" s="260">
        <v>0</v>
      </c>
      <c r="BP19" s="260">
        <v>0</v>
      </c>
      <c r="BQ19" s="260">
        <v>0</v>
      </c>
      <c r="BR19" s="260">
        <v>0</v>
      </c>
      <c r="BS19" s="260">
        <v>0</v>
      </c>
      <c r="BT19" s="260">
        <v>0</v>
      </c>
      <c r="BU19" s="260">
        <v>0</v>
      </c>
      <c r="BV19" s="260">
        <v>0</v>
      </c>
      <c r="BW19" s="260">
        <v>0</v>
      </c>
      <c r="BX19" s="260">
        <v>0</v>
      </c>
      <c r="BY19" s="260">
        <v>0</v>
      </c>
      <c r="BZ19" s="260">
        <v>0</v>
      </c>
      <c r="CA19" s="260">
        <v>0</v>
      </c>
      <c r="CB19" s="260">
        <v>0</v>
      </c>
      <c r="CC19" s="260">
        <v>0</v>
      </c>
      <c r="CD19" s="260">
        <v>0</v>
      </c>
      <c r="CE19" s="260">
        <v>1660</v>
      </c>
      <c r="CF19" s="260">
        <v>0</v>
      </c>
      <c r="CG19" s="260">
        <v>0</v>
      </c>
      <c r="CH19" s="260">
        <v>0</v>
      </c>
      <c r="CI19" s="260">
        <v>0</v>
      </c>
      <c r="CJ19" s="260">
        <v>0</v>
      </c>
      <c r="CK19" s="260">
        <v>0</v>
      </c>
      <c r="CL19" s="260">
        <v>0</v>
      </c>
      <c r="CM19" s="260">
        <v>0</v>
      </c>
      <c r="CN19" s="42">
        <v>0</v>
      </c>
      <c r="CO19" s="42">
        <v>0</v>
      </c>
      <c r="CP19" s="42">
        <v>0</v>
      </c>
      <c r="CR19" s="13">
        <v>11</v>
      </c>
      <c r="CS19" s="13" t="str">
        <f t="shared" si="0"/>
        <v/>
      </c>
      <c r="CT19" s="13" t="str">
        <f t="shared" si="0"/>
        <v/>
      </c>
      <c r="CU19" s="13" t="str">
        <f t="shared" si="0"/>
        <v/>
      </c>
      <c r="CV19" s="13" t="str">
        <f t="shared" si="0"/>
        <v/>
      </c>
      <c r="CW19" s="13" t="str">
        <f t="shared" si="0"/>
        <v/>
      </c>
      <c r="CX19" s="13" t="str">
        <f t="shared" si="0"/>
        <v/>
      </c>
      <c r="CY19" s="13" t="str">
        <f t="shared" si="0"/>
        <v/>
      </c>
      <c r="CZ19" s="13" t="str">
        <f t="shared" si="0"/>
        <v/>
      </c>
      <c r="DA19" s="13" t="str">
        <f t="shared" si="0"/>
        <v/>
      </c>
      <c r="DB19" s="13" t="str">
        <f t="shared" si="0"/>
        <v/>
      </c>
      <c r="DC19" s="13" t="str">
        <f t="shared" si="0"/>
        <v/>
      </c>
      <c r="DD19" s="13" t="str">
        <f t="shared" si="0"/>
        <v/>
      </c>
      <c r="DE19" s="13" t="str">
        <f t="shared" si="0"/>
        <v/>
      </c>
      <c r="DF19" s="13" t="str">
        <f t="shared" si="0"/>
        <v/>
      </c>
      <c r="DG19" s="13" t="str">
        <f t="shared" si="0"/>
        <v/>
      </c>
      <c r="DH19" s="13" t="str">
        <f t="shared" si="0"/>
        <v/>
      </c>
      <c r="DI19" s="13" t="str">
        <f t="shared" si="1"/>
        <v/>
      </c>
      <c r="DJ19" s="13" t="str">
        <f t="shared" si="1"/>
        <v/>
      </c>
      <c r="DK19" s="13" t="str">
        <f t="shared" si="1"/>
        <v/>
      </c>
      <c r="DL19" s="13" t="str">
        <f t="shared" si="1"/>
        <v/>
      </c>
      <c r="DM19" s="13" t="str">
        <f t="shared" si="1"/>
        <v/>
      </c>
      <c r="DN19" s="13" t="str">
        <f t="shared" si="1"/>
        <v/>
      </c>
      <c r="DO19" s="13" t="str">
        <f t="shared" si="1"/>
        <v/>
      </c>
      <c r="DP19" s="13" t="str">
        <f t="shared" si="1"/>
        <v/>
      </c>
      <c r="DQ19" s="13" t="str">
        <f t="shared" si="1"/>
        <v/>
      </c>
      <c r="DR19" s="13" t="str">
        <f t="shared" si="1"/>
        <v/>
      </c>
      <c r="DS19" s="13" t="str">
        <f t="shared" si="1"/>
        <v/>
      </c>
      <c r="DT19" s="13" t="str">
        <f t="shared" si="1"/>
        <v/>
      </c>
      <c r="DU19" s="13" t="str">
        <f t="shared" si="1"/>
        <v/>
      </c>
      <c r="DV19" s="13" t="str">
        <f t="shared" si="1"/>
        <v/>
      </c>
      <c r="DW19" s="13" t="str">
        <f t="shared" si="1"/>
        <v/>
      </c>
      <c r="DX19" s="13" t="str">
        <f t="shared" si="1"/>
        <v/>
      </c>
      <c r="DY19" s="13" t="str">
        <f t="shared" si="2"/>
        <v/>
      </c>
      <c r="DZ19" s="13" t="str">
        <f t="shared" si="2"/>
        <v/>
      </c>
      <c r="EA19" s="13" t="str">
        <f t="shared" si="2"/>
        <v/>
      </c>
      <c r="EB19" s="13" t="str">
        <f t="shared" si="2"/>
        <v/>
      </c>
      <c r="EC19" s="13" t="str">
        <f t="shared" si="2"/>
        <v/>
      </c>
      <c r="ED19" s="13" t="str">
        <f t="shared" si="2"/>
        <v/>
      </c>
      <c r="EE19" s="13" t="str">
        <f t="shared" si="2"/>
        <v/>
      </c>
      <c r="EF19" s="13" t="str">
        <f t="shared" si="2"/>
        <v/>
      </c>
      <c r="EG19" s="13" t="str">
        <f t="shared" si="2"/>
        <v/>
      </c>
      <c r="EH19" s="13" t="str">
        <f t="shared" si="2"/>
        <v/>
      </c>
      <c r="EI19" s="13" t="str">
        <f t="shared" si="2"/>
        <v/>
      </c>
      <c r="EJ19" s="13" t="str">
        <f t="shared" si="2"/>
        <v/>
      </c>
      <c r="EK19" s="13"/>
      <c r="EL19" s="82" t="str">
        <f t="shared" si="3"/>
        <v/>
      </c>
    </row>
    <row r="20" spans="1:142" x14ac:dyDescent="0.25">
      <c r="A20" s="267" t="s">
        <v>622</v>
      </c>
      <c r="B20" s="267" t="s">
        <v>517</v>
      </c>
      <c r="C20" s="301" t="s">
        <v>553</v>
      </c>
      <c r="D20" s="211">
        <v>12</v>
      </c>
      <c r="E20" s="401">
        <v>0</v>
      </c>
      <c r="F20" s="401">
        <v>0</v>
      </c>
      <c r="G20" s="401">
        <v>0</v>
      </c>
      <c r="H20" s="401">
        <v>0</v>
      </c>
      <c r="I20" s="401">
        <v>0</v>
      </c>
      <c r="J20" s="401">
        <v>0</v>
      </c>
      <c r="K20" s="401">
        <v>0</v>
      </c>
      <c r="L20" s="401">
        <v>0</v>
      </c>
      <c r="M20" s="401">
        <v>0</v>
      </c>
      <c r="N20" s="401">
        <v>0</v>
      </c>
      <c r="O20" s="401">
        <v>0</v>
      </c>
      <c r="P20" s="401">
        <v>0</v>
      </c>
      <c r="Q20" s="401">
        <v>0</v>
      </c>
      <c r="R20" s="401">
        <v>0</v>
      </c>
      <c r="S20" s="401">
        <v>0</v>
      </c>
      <c r="T20" s="401">
        <v>0</v>
      </c>
      <c r="U20" s="401">
        <v>0</v>
      </c>
      <c r="V20" s="401">
        <v>0</v>
      </c>
      <c r="W20" s="401">
        <v>0</v>
      </c>
      <c r="X20" s="401">
        <v>0</v>
      </c>
      <c r="Y20" s="401">
        <v>0</v>
      </c>
      <c r="Z20" s="401">
        <v>0</v>
      </c>
      <c r="AA20" s="401">
        <v>0</v>
      </c>
      <c r="AB20" s="401">
        <v>0</v>
      </c>
      <c r="AC20" s="401">
        <v>0</v>
      </c>
      <c r="AD20" s="401">
        <v>0</v>
      </c>
      <c r="AE20" s="401">
        <v>0</v>
      </c>
      <c r="AF20" s="401">
        <v>0</v>
      </c>
      <c r="AG20" s="401">
        <v>0</v>
      </c>
      <c r="AH20" s="401">
        <v>0</v>
      </c>
      <c r="AI20" s="401">
        <v>0</v>
      </c>
      <c r="AJ20" s="401">
        <v>0</v>
      </c>
      <c r="AK20" s="401">
        <v>0</v>
      </c>
      <c r="AL20" s="401">
        <v>0</v>
      </c>
      <c r="AM20" s="401">
        <v>0</v>
      </c>
      <c r="AN20" s="401">
        <v>0</v>
      </c>
      <c r="AO20" s="401">
        <v>0</v>
      </c>
      <c r="AP20" s="401">
        <v>0</v>
      </c>
      <c r="AQ20" s="401">
        <v>0</v>
      </c>
      <c r="AR20" s="402">
        <v>1.1276000000000001E-3</v>
      </c>
      <c r="AS20" s="402">
        <v>0</v>
      </c>
      <c r="AT20" s="402">
        <v>0</v>
      </c>
      <c r="AU20" s="404">
        <v>0</v>
      </c>
      <c r="AV20" s="402">
        <v>0</v>
      </c>
      <c r="AW20" s="76"/>
      <c r="AX20" s="211">
        <v>12</v>
      </c>
      <c r="AY20" s="260">
        <v>0</v>
      </c>
      <c r="AZ20" s="260">
        <v>0</v>
      </c>
      <c r="BA20" s="260">
        <v>0</v>
      </c>
      <c r="BB20" s="260">
        <v>0</v>
      </c>
      <c r="BC20" s="260">
        <v>0</v>
      </c>
      <c r="BD20" s="260">
        <v>0</v>
      </c>
      <c r="BE20" s="260">
        <v>0</v>
      </c>
      <c r="BF20" s="260">
        <v>0</v>
      </c>
      <c r="BG20" s="260">
        <v>0</v>
      </c>
      <c r="BH20" s="260">
        <v>0</v>
      </c>
      <c r="BI20" s="260">
        <v>0</v>
      </c>
      <c r="BJ20" s="260">
        <v>0</v>
      </c>
      <c r="BK20" s="260">
        <v>0</v>
      </c>
      <c r="BL20" s="260">
        <v>0</v>
      </c>
      <c r="BM20" s="260">
        <v>0</v>
      </c>
      <c r="BN20" s="260">
        <v>0</v>
      </c>
      <c r="BO20" s="260">
        <v>0</v>
      </c>
      <c r="BP20" s="260">
        <v>0</v>
      </c>
      <c r="BQ20" s="260">
        <v>0</v>
      </c>
      <c r="BR20" s="260">
        <v>0</v>
      </c>
      <c r="BS20" s="260">
        <v>0</v>
      </c>
      <c r="BT20" s="260">
        <v>0</v>
      </c>
      <c r="BU20" s="260">
        <v>0</v>
      </c>
      <c r="BV20" s="260">
        <v>0</v>
      </c>
      <c r="BW20" s="260">
        <v>0</v>
      </c>
      <c r="BX20" s="260">
        <v>13836.4</v>
      </c>
      <c r="BY20" s="260">
        <v>0</v>
      </c>
      <c r="BZ20" s="260">
        <v>60.8</v>
      </c>
      <c r="CA20" s="260">
        <v>0</v>
      </c>
      <c r="CB20" s="260">
        <v>0</v>
      </c>
      <c r="CC20" s="260">
        <v>0</v>
      </c>
      <c r="CD20" s="260">
        <v>0</v>
      </c>
      <c r="CE20" s="260">
        <v>0</v>
      </c>
      <c r="CF20" s="260">
        <v>0</v>
      </c>
      <c r="CG20" s="260">
        <v>0</v>
      </c>
      <c r="CH20" s="260">
        <v>0</v>
      </c>
      <c r="CI20" s="260">
        <v>121.3</v>
      </c>
      <c r="CJ20" s="260">
        <v>0</v>
      </c>
      <c r="CK20" s="260">
        <v>0</v>
      </c>
      <c r="CL20" s="260">
        <v>328.8</v>
      </c>
      <c r="CM20" s="260">
        <v>0</v>
      </c>
      <c r="CN20" s="42">
        <v>0</v>
      </c>
      <c r="CO20" s="42">
        <v>0</v>
      </c>
      <c r="CP20" s="42">
        <v>2</v>
      </c>
      <c r="CR20" s="13">
        <v>12</v>
      </c>
      <c r="CS20" s="13" t="str">
        <f t="shared" si="0"/>
        <v/>
      </c>
      <c r="CT20" s="13" t="str">
        <f t="shared" si="0"/>
        <v/>
      </c>
      <c r="CU20" s="13" t="str">
        <f t="shared" si="0"/>
        <v/>
      </c>
      <c r="CV20" s="13" t="str">
        <f t="shared" si="0"/>
        <v/>
      </c>
      <c r="CW20" s="13" t="str">
        <f t="shared" si="0"/>
        <v/>
      </c>
      <c r="CX20" s="13" t="str">
        <f t="shared" si="0"/>
        <v/>
      </c>
      <c r="CY20" s="13" t="str">
        <f t="shared" si="0"/>
        <v/>
      </c>
      <c r="CZ20" s="13" t="str">
        <f t="shared" si="0"/>
        <v/>
      </c>
      <c r="DA20" s="13" t="str">
        <f t="shared" si="0"/>
        <v/>
      </c>
      <c r="DB20" s="13" t="str">
        <f t="shared" si="0"/>
        <v/>
      </c>
      <c r="DC20" s="13" t="str">
        <f t="shared" si="0"/>
        <v/>
      </c>
      <c r="DD20" s="13" t="str">
        <f t="shared" si="0"/>
        <v/>
      </c>
      <c r="DE20" s="13" t="str">
        <f t="shared" si="0"/>
        <v/>
      </c>
      <c r="DF20" s="13" t="str">
        <f t="shared" si="0"/>
        <v/>
      </c>
      <c r="DG20" s="13" t="str">
        <f t="shared" si="0"/>
        <v/>
      </c>
      <c r="DH20" s="13" t="str">
        <f t="shared" si="0"/>
        <v/>
      </c>
      <c r="DI20" s="13" t="str">
        <f t="shared" si="1"/>
        <v/>
      </c>
      <c r="DJ20" s="13" t="str">
        <f t="shared" si="1"/>
        <v/>
      </c>
      <c r="DK20" s="13" t="str">
        <f t="shared" si="1"/>
        <v/>
      </c>
      <c r="DL20" s="13" t="str">
        <f t="shared" si="1"/>
        <v/>
      </c>
      <c r="DM20" s="13" t="str">
        <f t="shared" si="1"/>
        <v/>
      </c>
      <c r="DN20" s="13" t="str">
        <f t="shared" si="1"/>
        <v/>
      </c>
      <c r="DO20" s="13" t="str">
        <f t="shared" si="1"/>
        <v/>
      </c>
      <c r="DP20" s="13" t="str">
        <f t="shared" si="1"/>
        <v/>
      </c>
      <c r="DQ20" s="13" t="str">
        <f t="shared" si="1"/>
        <v/>
      </c>
      <c r="DR20" s="13" t="str">
        <f t="shared" si="1"/>
        <v/>
      </c>
      <c r="DS20" s="13" t="str">
        <f t="shared" si="1"/>
        <v/>
      </c>
      <c r="DT20" s="13" t="str">
        <f t="shared" si="1"/>
        <v/>
      </c>
      <c r="DU20" s="13" t="str">
        <f t="shared" si="1"/>
        <v/>
      </c>
      <c r="DV20" s="13" t="str">
        <f t="shared" si="1"/>
        <v/>
      </c>
      <c r="DW20" s="13" t="str">
        <f t="shared" si="1"/>
        <v/>
      </c>
      <c r="DX20" s="13" t="str">
        <f t="shared" si="1"/>
        <v/>
      </c>
      <c r="DY20" s="13" t="str">
        <f t="shared" si="2"/>
        <v/>
      </c>
      <c r="DZ20" s="13" t="str">
        <f t="shared" si="2"/>
        <v/>
      </c>
      <c r="EA20" s="13" t="str">
        <f t="shared" si="2"/>
        <v/>
      </c>
      <c r="EB20" s="13" t="str">
        <f t="shared" si="2"/>
        <v/>
      </c>
      <c r="EC20" s="13" t="str">
        <f t="shared" si="2"/>
        <v/>
      </c>
      <c r="ED20" s="13" t="str">
        <f t="shared" si="2"/>
        <v/>
      </c>
      <c r="EE20" s="13" t="str">
        <f t="shared" si="2"/>
        <v/>
      </c>
      <c r="EF20" s="13" t="str">
        <f t="shared" si="2"/>
        <v>Torsk</v>
      </c>
      <c r="EG20" s="13" t="str">
        <f t="shared" si="2"/>
        <v/>
      </c>
      <c r="EH20" s="13" t="str">
        <f t="shared" si="2"/>
        <v/>
      </c>
      <c r="EI20" s="13" t="str">
        <f t="shared" si="2"/>
        <v/>
      </c>
      <c r="EJ20" s="13" t="str">
        <f t="shared" si="2"/>
        <v/>
      </c>
      <c r="EK20" s="13"/>
      <c r="EL20" s="82" t="str">
        <f t="shared" si="3"/>
        <v>Torsk</v>
      </c>
    </row>
    <row r="21" spans="1:142" x14ac:dyDescent="0.25">
      <c r="A21" s="267" t="s">
        <v>622</v>
      </c>
      <c r="B21" s="267" t="s">
        <v>522</v>
      </c>
      <c r="C21" s="301" t="s">
        <v>553</v>
      </c>
      <c r="D21" s="211">
        <v>13</v>
      </c>
      <c r="E21" s="401">
        <v>0</v>
      </c>
      <c r="F21" s="401">
        <v>0</v>
      </c>
      <c r="G21" s="401">
        <v>0</v>
      </c>
      <c r="H21" s="401">
        <v>0</v>
      </c>
      <c r="I21" s="401">
        <v>0</v>
      </c>
      <c r="J21" s="401">
        <v>0</v>
      </c>
      <c r="K21" s="401">
        <v>0</v>
      </c>
      <c r="L21" s="401">
        <v>0</v>
      </c>
      <c r="M21" s="401">
        <v>0</v>
      </c>
      <c r="N21" s="401">
        <v>0</v>
      </c>
      <c r="O21" s="401">
        <v>0</v>
      </c>
      <c r="P21" s="401">
        <v>0</v>
      </c>
      <c r="Q21" s="401">
        <v>0</v>
      </c>
      <c r="R21" s="401">
        <v>0</v>
      </c>
      <c r="S21" s="401">
        <v>0</v>
      </c>
      <c r="T21" s="401">
        <v>0</v>
      </c>
      <c r="U21" s="401">
        <v>0</v>
      </c>
      <c r="V21" s="401">
        <v>0</v>
      </c>
      <c r="W21" s="401">
        <v>0</v>
      </c>
      <c r="X21" s="401">
        <v>0</v>
      </c>
      <c r="Y21" s="401">
        <v>0</v>
      </c>
      <c r="Z21" s="401">
        <v>0</v>
      </c>
      <c r="AA21" s="401">
        <v>0</v>
      </c>
      <c r="AB21" s="401">
        <v>0</v>
      </c>
      <c r="AC21" s="401">
        <v>0</v>
      </c>
      <c r="AD21" s="401">
        <v>0</v>
      </c>
      <c r="AE21" s="401">
        <v>0</v>
      </c>
      <c r="AF21" s="401">
        <v>0</v>
      </c>
      <c r="AG21" s="401">
        <v>0</v>
      </c>
      <c r="AH21" s="401">
        <v>0</v>
      </c>
      <c r="AI21" s="401">
        <v>0</v>
      </c>
      <c r="AJ21" s="401">
        <v>0</v>
      </c>
      <c r="AK21" s="401">
        <v>0</v>
      </c>
      <c r="AL21" s="401">
        <v>0</v>
      </c>
      <c r="AM21" s="401">
        <v>0</v>
      </c>
      <c r="AN21" s="401">
        <v>0</v>
      </c>
      <c r="AO21" s="401">
        <v>0</v>
      </c>
      <c r="AP21" s="401">
        <v>0</v>
      </c>
      <c r="AQ21" s="401">
        <v>0</v>
      </c>
      <c r="AR21" s="402">
        <v>0</v>
      </c>
      <c r="AS21" s="402">
        <v>0</v>
      </c>
      <c r="AT21" s="402">
        <v>0</v>
      </c>
      <c r="AU21" s="404">
        <v>0</v>
      </c>
      <c r="AV21" s="402">
        <v>0</v>
      </c>
      <c r="AW21" s="76"/>
      <c r="AX21" s="211">
        <v>13</v>
      </c>
      <c r="AY21" s="260">
        <v>0</v>
      </c>
      <c r="AZ21" s="260">
        <v>0</v>
      </c>
      <c r="BA21" s="260">
        <v>0</v>
      </c>
      <c r="BB21" s="260">
        <v>0</v>
      </c>
      <c r="BC21" s="260">
        <v>0</v>
      </c>
      <c r="BD21" s="260">
        <v>0</v>
      </c>
      <c r="BE21" s="260">
        <v>0</v>
      </c>
      <c r="BF21" s="260">
        <v>2</v>
      </c>
      <c r="BG21" s="260">
        <v>0</v>
      </c>
      <c r="BH21" s="260">
        <v>0</v>
      </c>
      <c r="BI21" s="260">
        <v>0</v>
      </c>
      <c r="BJ21" s="260">
        <v>0</v>
      </c>
      <c r="BK21" s="260">
        <v>0</v>
      </c>
      <c r="BL21" s="260">
        <v>0</v>
      </c>
      <c r="BM21" s="260">
        <v>0</v>
      </c>
      <c r="BN21" s="260">
        <v>0</v>
      </c>
      <c r="BO21" s="260">
        <v>0</v>
      </c>
      <c r="BP21" s="260">
        <v>0</v>
      </c>
      <c r="BQ21" s="260">
        <v>0</v>
      </c>
      <c r="BR21" s="260">
        <v>0</v>
      </c>
      <c r="BS21" s="260">
        <v>0</v>
      </c>
      <c r="BT21" s="260">
        <v>0</v>
      </c>
      <c r="BU21" s="260">
        <v>0</v>
      </c>
      <c r="BV21" s="260">
        <v>0</v>
      </c>
      <c r="BW21" s="260">
        <v>0</v>
      </c>
      <c r="BX21" s="260">
        <v>0</v>
      </c>
      <c r="BY21" s="260">
        <v>0</v>
      </c>
      <c r="BZ21" s="260">
        <v>0</v>
      </c>
      <c r="CA21" s="260">
        <v>0</v>
      </c>
      <c r="CB21" s="260">
        <v>0</v>
      </c>
      <c r="CC21" s="260">
        <v>2</v>
      </c>
      <c r="CD21" s="260">
        <v>0</v>
      </c>
      <c r="CE21" s="260">
        <v>27283</v>
      </c>
      <c r="CF21" s="260">
        <v>0</v>
      </c>
      <c r="CG21" s="260">
        <v>20</v>
      </c>
      <c r="CH21" s="260">
        <v>0</v>
      </c>
      <c r="CI21" s="260">
        <v>15</v>
      </c>
      <c r="CJ21" s="260">
        <v>0</v>
      </c>
      <c r="CK21" s="260">
        <v>0</v>
      </c>
      <c r="CL21" s="260">
        <v>23</v>
      </c>
      <c r="CM21" s="260">
        <v>0</v>
      </c>
      <c r="CN21" s="42">
        <v>0</v>
      </c>
      <c r="CO21" s="42">
        <v>0</v>
      </c>
      <c r="CP21" s="42">
        <v>25</v>
      </c>
      <c r="CR21" s="13">
        <v>13</v>
      </c>
      <c r="CS21" s="13" t="str">
        <f t="shared" si="0"/>
        <v/>
      </c>
      <c r="CT21" s="13" t="str">
        <f t="shared" si="0"/>
        <v/>
      </c>
      <c r="CU21" s="13" t="str">
        <f t="shared" si="0"/>
        <v/>
      </c>
      <c r="CV21" s="13" t="str">
        <f t="shared" si="0"/>
        <v/>
      </c>
      <c r="CW21" s="13" t="str">
        <f t="shared" si="0"/>
        <v/>
      </c>
      <c r="CX21" s="13" t="str">
        <f t="shared" si="0"/>
        <v/>
      </c>
      <c r="CY21" s="13" t="str">
        <f t="shared" si="0"/>
        <v/>
      </c>
      <c r="CZ21" s="13" t="str">
        <f t="shared" si="0"/>
        <v/>
      </c>
      <c r="DA21" s="13" t="str">
        <f t="shared" si="0"/>
        <v/>
      </c>
      <c r="DB21" s="13" t="str">
        <f t="shared" si="0"/>
        <v/>
      </c>
      <c r="DC21" s="13" t="str">
        <f t="shared" si="0"/>
        <v/>
      </c>
      <c r="DD21" s="13" t="str">
        <f t="shared" si="0"/>
        <v/>
      </c>
      <c r="DE21" s="13" t="str">
        <f t="shared" si="0"/>
        <v/>
      </c>
      <c r="DF21" s="13" t="str">
        <f t="shared" si="0"/>
        <v/>
      </c>
      <c r="DG21" s="13" t="str">
        <f t="shared" si="0"/>
        <v/>
      </c>
      <c r="DH21" s="13" t="str">
        <f t="shared" si="0"/>
        <v/>
      </c>
      <c r="DI21" s="13" t="str">
        <f t="shared" si="1"/>
        <v/>
      </c>
      <c r="DJ21" s="13" t="str">
        <f t="shared" si="1"/>
        <v/>
      </c>
      <c r="DK21" s="13" t="str">
        <f t="shared" si="1"/>
        <v/>
      </c>
      <c r="DL21" s="13" t="str">
        <f t="shared" si="1"/>
        <v/>
      </c>
      <c r="DM21" s="13" t="str">
        <f t="shared" si="1"/>
        <v/>
      </c>
      <c r="DN21" s="13" t="str">
        <f t="shared" si="1"/>
        <v/>
      </c>
      <c r="DO21" s="13" t="str">
        <f t="shared" si="1"/>
        <v/>
      </c>
      <c r="DP21" s="13" t="str">
        <f t="shared" si="1"/>
        <v/>
      </c>
      <c r="DQ21" s="13" t="str">
        <f t="shared" si="1"/>
        <v/>
      </c>
      <c r="DR21" s="13" t="str">
        <f t="shared" si="1"/>
        <v/>
      </c>
      <c r="DS21" s="13" t="str">
        <f t="shared" si="1"/>
        <v/>
      </c>
      <c r="DT21" s="13" t="str">
        <f t="shared" si="1"/>
        <v/>
      </c>
      <c r="DU21" s="13" t="str">
        <f t="shared" si="1"/>
        <v/>
      </c>
      <c r="DV21" s="13" t="str">
        <f t="shared" si="1"/>
        <v/>
      </c>
      <c r="DW21" s="13" t="str">
        <f t="shared" si="1"/>
        <v/>
      </c>
      <c r="DX21" s="13" t="str">
        <f t="shared" si="1"/>
        <v/>
      </c>
      <c r="DY21" s="13" t="str">
        <f t="shared" si="2"/>
        <v/>
      </c>
      <c r="DZ21" s="13" t="str">
        <f t="shared" si="2"/>
        <v/>
      </c>
      <c r="EA21" s="13" t="str">
        <f t="shared" si="2"/>
        <v/>
      </c>
      <c r="EB21" s="13" t="str">
        <f t="shared" si="2"/>
        <v/>
      </c>
      <c r="EC21" s="13" t="str">
        <f t="shared" si="2"/>
        <v/>
      </c>
      <c r="ED21" s="13" t="str">
        <f t="shared" si="2"/>
        <v/>
      </c>
      <c r="EE21" s="13" t="str">
        <f t="shared" si="2"/>
        <v/>
      </c>
      <c r="EF21" s="13" t="str">
        <f t="shared" si="2"/>
        <v/>
      </c>
      <c r="EG21" s="13" t="str">
        <f t="shared" si="2"/>
        <v/>
      </c>
      <c r="EH21" s="13" t="str">
        <f t="shared" si="2"/>
        <v/>
      </c>
      <c r="EI21" s="13" t="str">
        <f t="shared" si="2"/>
        <v/>
      </c>
      <c r="EJ21" s="13" t="str">
        <f t="shared" si="2"/>
        <v/>
      </c>
      <c r="EK21" s="13"/>
      <c r="EL21" s="82" t="str">
        <f t="shared" si="3"/>
        <v/>
      </c>
    </row>
    <row r="22" spans="1:142" x14ac:dyDescent="0.25">
      <c r="A22" s="267" t="s">
        <v>622</v>
      </c>
      <c r="B22" s="267" t="s">
        <v>523</v>
      </c>
      <c r="C22" s="301" t="s">
        <v>553</v>
      </c>
      <c r="D22" s="211">
        <v>14</v>
      </c>
      <c r="E22" s="401">
        <v>0</v>
      </c>
      <c r="F22" s="401">
        <v>0</v>
      </c>
      <c r="G22" s="401">
        <v>0</v>
      </c>
      <c r="H22" s="401">
        <v>0</v>
      </c>
      <c r="I22" s="401">
        <v>0</v>
      </c>
      <c r="J22" s="401">
        <v>0</v>
      </c>
      <c r="K22" s="401">
        <v>0</v>
      </c>
      <c r="L22" s="401">
        <v>0</v>
      </c>
      <c r="M22" s="401">
        <v>0</v>
      </c>
      <c r="N22" s="401">
        <v>0</v>
      </c>
      <c r="O22" s="401">
        <v>0</v>
      </c>
      <c r="P22" s="401">
        <v>0</v>
      </c>
      <c r="Q22" s="401">
        <v>0</v>
      </c>
      <c r="R22" s="401">
        <v>0</v>
      </c>
      <c r="S22" s="401">
        <v>0</v>
      </c>
      <c r="T22" s="401">
        <v>0</v>
      </c>
      <c r="U22" s="401">
        <v>0</v>
      </c>
      <c r="V22" s="401">
        <v>0</v>
      </c>
      <c r="W22" s="401">
        <v>0</v>
      </c>
      <c r="X22" s="401">
        <v>0</v>
      </c>
      <c r="Y22" s="401">
        <v>0</v>
      </c>
      <c r="Z22" s="401">
        <v>0</v>
      </c>
      <c r="AA22" s="401">
        <v>0</v>
      </c>
      <c r="AB22" s="401">
        <v>0</v>
      </c>
      <c r="AC22" s="401">
        <v>0</v>
      </c>
      <c r="AD22" s="401">
        <v>0</v>
      </c>
      <c r="AE22" s="401">
        <v>0</v>
      </c>
      <c r="AF22" s="401">
        <v>9.1745999999999998E-3</v>
      </c>
      <c r="AG22" s="401">
        <v>0</v>
      </c>
      <c r="AH22" s="401">
        <v>0</v>
      </c>
      <c r="AI22" s="401">
        <v>0</v>
      </c>
      <c r="AJ22" s="401">
        <v>0</v>
      </c>
      <c r="AK22" s="401">
        <v>0</v>
      </c>
      <c r="AL22" s="401">
        <v>0</v>
      </c>
      <c r="AM22" s="401">
        <v>0</v>
      </c>
      <c r="AN22" s="401">
        <v>0</v>
      </c>
      <c r="AO22" s="401">
        <v>0</v>
      </c>
      <c r="AP22" s="401">
        <v>0</v>
      </c>
      <c r="AQ22" s="401">
        <v>0</v>
      </c>
      <c r="AR22" s="402">
        <v>2.5606199999999999E-2</v>
      </c>
      <c r="AS22" s="402">
        <v>1.2539000000000001E-3</v>
      </c>
      <c r="AT22" s="402">
        <v>0</v>
      </c>
      <c r="AU22" s="404">
        <v>0</v>
      </c>
      <c r="AV22" s="402">
        <v>0</v>
      </c>
      <c r="AW22" s="76"/>
      <c r="AX22" s="211">
        <v>14</v>
      </c>
      <c r="AY22" s="260">
        <v>0</v>
      </c>
      <c r="AZ22" s="260">
        <v>0</v>
      </c>
      <c r="BA22" s="260">
        <v>0</v>
      </c>
      <c r="BB22" s="260">
        <v>0</v>
      </c>
      <c r="BC22" s="260">
        <v>0</v>
      </c>
      <c r="BD22" s="260">
        <v>0</v>
      </c>
      <c r="BE22" s="260">
        <v>0</v>
      </c>
      <c r="BF22" s="260">
        <v>0</v>
      </c>
      <c r="BG22" s="260">
        <v>0</v>
      </c>
      <c r="BH22" s="260">
        <v>0</v>
      </c>
      <c r="BI22" s="260">
        <v>0</v>
      </c>
      <c r="BJ22" s="260">
        <v>0</v>
      </c>
      <c r="BK22" s="260">
        <v>0</v>
      </c>
      <c r="BL22" s="260">
        <v>0</v>
      </c>
      <c r="BM22" s="260">
        <v>0</v>
      </c>
      <c r="BN22" s="260">
        <v>0</v>
      </c>
      <c r="BO22" s="260">
        <v>0</v>
      </c>
      <c r="BP22" s="260">
        <v>0</v>
      </c>
      <c r="BQ22" s="260">
        <v>0</v>
      </c>
      <c r="BR22" s="260">
        <v>0</v>
      </c>
      <c r="BS22" s="260">
        <v>0</v>
      </c>
      <c r="BT22" s="260">
        <v>0</v>
      </c>
      <c r="BU22" s="260">
        <v>0</v>
      </c>
      <c r="BV22" s="260">
        <v>0</v>
      </c>
      <c r="BW22" s="260">
        <v>0</v>
      </c>
      <c r="BX22" s="260">
        <v>541.5</v>
      </c>
      <c r="BY22" s="260">
        <v>0</v>
      </c>
      <c r="BZ22" s="260">
        <v>570.5</v>
      </c>
      <c r="CA22" s="260">
        <v>0</v>
      </c>
      <c r="CB22" s="260">
        <v>1113</v>
      </c>
      <c r="CC22" s="260">
        <v>10</v>
      </c>
      <c r="CD22" s="260">
        <v>0</v>
      </c>
      <c r="CE22" s="260">
        <v>53</v>
      </c>
      <c r="CF22" s="260">
        <v>0</v>
      </c>
      <c r="CG22" s="260">
        <v>0</v>
      </c>
      <c r="CH22" s="260">
        <v>0</v>
      </c>
      <c r="CI22" s="260">
        <v>22726</v>
      </c>
      <c r="CJ22" s="260">
        <v>0</v>
      </c>
      <c r="CK22" s="260">
        <v>0</v>
      </c>
      <c r="CL22" s="260">
        <v>1104.5999999999999</v>
      </c>
      <c r="CM22" s="260">
        <v>0</v>
      </c>
      <c r="CN22" s="42">
        <v>0</v>
      </c>
      <c r="CO22" s="42">
        <v>0</v>
      </c>
      <c r="CP22" s="42">
        <v>13</v>
      </c>
      <c r="CR22" s="13">
        <v>14</v>
      </c>
      <c r="CS22" s="13" t="str">
        <f t="shared" si="0"/>
        <v/>
      </c>
      <c r="CT22" s="13" t="str">
        <f t="shared" si="0"/>
        <v/>
      </c>
      <c r="CU22" s="13" t="str">
        <f t="shared" si="0"/>
        <v/>
      </c>
      <c r="CV22" s="13" t="str">
        <f t="shared" si="0"/>
        <v/>
      </c>
      <c r="CW22" s="13" t="str">
        <f t="shared" si="0"/>
        <v/>
      </c>
      <c r="CX22" s="13" t="str">
        <f t="shared" si="0"/>
        <v/>
      </c>
      <c r="CY22" s="13" t="str">
        <f t="shared" si="0"/>
        <v/>
      </c>
      <c r="CZ22" s="13" t="str">
        <f t="shared" si="0"/>
        <v/>
      </c>
      <c r="DA22" s="13" t="str">
        <f t="shared" si="0"/>
        <v/>
      </c>
      <c r="DB22" s="13" t="str">
        <f t="shared" si="0"/>
        <v/>
      </c>
      <c r="DC22" s="13" t="str">
        <f t="shared" si="0"/>
        <v/>
      </c>
      <c r="DD22" s="13" t="str">
        <f t="shared" si="0"/>
        <v/>
      </c>
      <c r="DE22" s="13" t="str">
        <f t="shared" si="0"/>
        <v/>
      </c>
      <c r="DF22" s="13" t="str">
        <f t="shared" si="0"/>
        <v/>
      </c>
      <c r="DG22" s="13" t="str">
        <f t="shared" si="0"/>
        <v/>
      </c>
      <c r="DH22" s="13" t="str">
        <f t="shared" si="0"/>
        <v/>
      </c>
      <c r="DI22" s="13" t="str">
        <f t="shared" si="1"/>
        <v/>
      </c>
      <c r="DJ22" s="13" t="str">
        <f t="shared" si="1"/>
        <v/>
      </c>
      <c r="DK22" s="13" t="str">
        <f t="shared" si="1"/>
        <v/>
      </c>
      <c r="DL22" s="13" t="str">
        <f t="shared" si="1"/>
        <v/>
      </c>
      <c r="DM22" s="13" t="str">
        <f t="shared" si="1"/>
        <v/>
      </c>
      <c r="DN22" s="13" t="str">
        <f t="shared" si="1"/>
        <v/>
      </c>
      <c r="DO22" s="13" t="str">
        <f t="shared" si="1"/>
        <v/>
      </c>
      <c r="DP22" s="13" t="str">
        <f t="shared" si="1"/>
        <v/>
      </c>
      <c r="DQ22" s="13" t="str">
        <f t="shared" si="1"/>
        <v/>
      </c>
      <c r="DR22" s="13" t="str">
        <f t="shared" si="1"/>
        <v/>
      </c>
      <c r="DS22" s="13" t="str">
        <f t="shared" si="1"/>
        <v/>
      </c>
      <c r="DT22" s="13" t="str">
        <f t="shared" si="1"/>
        <v>Rodspotta</v>
      </c>
      <c r="DU22" s="13" t="str">
        <f t="shared" si="1"/>
        <v/>
      </c>
      <c r="DV22" s="13" t="str">
        <f t="shared" si="1"/>
        <v/>
      </c>
      <c r="DW22" s="13" t="str">
        <f t="shared" si="1"/>
        <v/>
      </c>
      <c r="DX22" s="13" t="str">
        <f t="shared" si="1"/>
        <v/>
      </c>
      <c r="DY22" s="13" t="str">
        <f t="shared" si="2"/>
        <v/>
      </c>
      <c r="DZ22" s="13" t="str">
        <f t="shared" si="2"/>
        <v/>
      </c>
      <c r="EA22" s="13" t="str">
        <f t="shared" si="2"/>
        <v/>
      </c>
      <c r="EB22" s="13" t="str">
        <f t="shared" si="2"/>
        <v/>
      </c>
      <c r="EC22" s="13" t="str">
        <f t="shared" si="2"/>
        <v/>
      </c>
      <c r="ED22" s="13" t="str">
        <f t="shared" si="2"/>
        <v/>
      </c>
      <c r="EE22" s="13" t="str">
        <f t="shared" si="2"/>
        <v/>
      </c>
      <c r="EF22" s="13" t="str">
        <f t="shared" si="2"/>
        <v>Torsk</v>
      </c>
      <c r="EG22" s="13" t="str">
        <f t="shared" si="2"/>
        <v>Vitling</v>
      </c>
      <c r="EH22" s="13" t="str">
        <f t="shared" si="2"/>
        <v/>
      </c>
      <c r="EI22" s="13" t="str">
        <f t="shared" si="2"/>
        <v/>
      </c>
      <c r="EJ22" s="13" t="str">
        <f t="shared" si="2"/>
        <v/>
      </c>
      <c r="EK22" s="13"/>
      <c r="EL22" s="82" t="str">
        <f t="shared" si="3"/>
        <v>RodspottaTorskVitling</v>
      </c>
    </row>
    <row r="23" spans="1:142" x14ac:dyDescent="0.25">
      <c r="A23" s="267" t="s">
        <v>622</v>
      </c>
      <c r="B23" s="267" t="s">
        <v>524</v>
      </c>
      <c r="C23" s="301" t="s">
        <v>553</v>
      </c>
      <c r="D23" s="211">
        <v>15</v>
      </c>
      <c r="E23" s="401">
        <v>0</v>
      </c>
      <c r="F23" s="401">
        <v>0</v>
      </c>
      <c r="G23" s="401">
        <v>0</v>
      </c>
      <c r="H23" s="401">
        <v>0</v>
      </c>
      <c r="I23" s="401">
        <v>0</v>
      </c>
      <c r="J23" s="401">
        <v>0</v>
      </c>
      <c r="K23" s="401">
        <v>0</v>
      </c>
      <c r="L23" s="401">
        <v>0</v>
      </c>
      <c r="M23" s="401">
        <v>0</v>
      </c>
      <c r="N23" s="401">
        <v>0</v>
      </c>
      <c r="O23" s="401">
        <v>0</v>
      </c>
      <c r="P23" s="401">
        <v>0</v>
      </c>
      <c r="Q23" s="401">
        <v>0</v>
      </c>
      <c r="R23" s="401">
        <v>0</v>
      </c>
      <c r="S23" s="401">
        <v>0</v>
      </c>
      <c r="T23" s="401">
        <v>0</v>
      </c>
      <c r="U23" s="401">
        <v>0</v>
      </c>
      <c r="V23" s="401">
        <v>0</v>
      </c>
      <c r="W23" s="401">
        <v>0</v>
      </c>
      <c r="X23" s="401">
        <v>0</v>
      </c>
      <c r="Y23" s="401">
        <v>0</v>
      </c>
      <c r="Z23" s="401">
        <v>0</v>
      </c>
      <c r="AA23" s="401">
        <v>0</v>
      </c>
      <c r="AB23" s="401">
        <v>0</v>
      </c>
      <c r="AC23" s="401">
        <v>0</v>
      </c>
      <c r="AD23" s="401">
        <v>0</v>
      </c>
      <c r="AE23" s="401">
        <v>0</v>
      </c>
      <c r="AF23" s="401">
        <v>0</v>
      </c>
      <c r="AG23" s="401">
        <v>0</v>
      </c>
      <c r="AH23" s="401">
        <v>0</v>
      </c>
      <c r="AI23" s="401">
        <v>0</v>
      </c>
      <c r="AJ23" s="401">
        <v>0</v>
      </c>
      <c r="AK23" s="401">
        <v>0</v>
      </c>
      <c r="AL23" s="401">
        <v>0</v>
      </c>
      <c r="AM23" s="401">
        <v>0</v>
      </c>
      <c r="AN23" s="401">
        <v>0</v>
      </c>
      <c r="AO23" s="401">
        <v>0</v>
      </c>
      <c r="AP23" s="401">
        <v>0</v>
      </c>
      <c r="AQ23" s="401">
        <v>0</v>
      </c>
      <c r="AR23" s="402">
        <v>0</v>
      </c>
      <c r="AS23" s="402">
        <v>0</v>
      </c>
      <c r="AT23" s="402">
        <v>0</v>
      </c>
      <c r="AU23" s="404">
        <v>0</v>
      </c>
      <c r="AV23" s="402">
        <v>0</v>
      </c>
      <c r="AW23" s="76"/>
      <c r="AX23" s="211">
        <v>15</v>
      </c>
      <c r="AY23" s="260">
        <v>0</v>
      </c>
      <c r="AZ23" s="260">
        <v>0</v>
      </c>
      <c r="BA23" s="260">
        <v>0</v>
      </c>
      <c r="BB23" s="260">
        <v>0</v>
      </c>
      <c r="BC23" s="260">
        <v>0</v>
      </c>
      <c r="BD23" s="260">
        <v>0</v>
      </c>
      <c r="BE23" s="260">
        <v>0</v>
      </c>
      <c r="BF23" s="260">
        <v>0</v>
      </c>
      <c r="BG23" s="260">
        <v>0</v>
      </c>
      <c r="BH23" s="260">
        <v>0</v>
      </c>
      <c r="BI23" s="260">
        <v>0</v>
      </c>
      <c r="BJ23" s="260">
        <v>0</v>
      </c>
      <c r="BK23" s="260">
        <v>0</v>
      </c>
      <c r="BL23" s="260">
        <v>0</v>
      </c>
      <c r="BM23" s="260">
        <v>0</v>
      </c>
      <c r="BN23" s="260">
        <v>0</v>
      </c>
      <c r="BO23" s="260">
        <v>0</v>
      </c>
      <c r="BP23" s="260">
        <v>0</v>
      </c>
      <c r="BQ23" s="260">
        <v>0</v>
      </c>
      <c r="BR23" s="260">
        <v>0</v>
      </c>
      <c r="BS23" s="260">
        <v>0</v>
      </c>
      <c r="BT23" s="260">
        <v>0</v>
      </c>
      <c r="BU23" s="260">
        <v>0</v>
      </c>
      <c r="BV23" s="260">
        <v>0</v>
      </c>
      <c r="BW23" s="260">
        <v>0</v>
      </c>
      <c r="BX23" s="260">
        <v>0</v>
      </c>
      <c r="BY23" s="260">
        <v>0</v>
      </c>
      <c r="BZ23" s="260">
        <v>0</v>
      </c>
      <c r="CA23" s="260">
        <v>0</v>
      </c>
      <c r="CB23" s="260">
        <v>0</v>
      </c>
      <c r="CC23" s="260">
        <v>0</v>
      </c>
      <c r="CD23" s="260">
        <v>0</v>
      </c>
      <c r="CE23" s="260">
        <v>0</v>
      </c>
      <c r="CF23" s="260">
        <v>0</v>
      </c>
      <c r="CG23" s="260">
        <v>0</v>
      </c>
      <c r="CH23" s="260">
        <v>0</v>
      </c>
      <c r="CI23" s="260">
        <v>34</v>
      </c>
      <c r="CJ23" s="260">
        <v>0</v>
      </c>
      <c r="CK23" s="260">
        <v>0</v>
      </c>
      <c r="CL23" s="260">
        <v>6033</v>
      </c>
      <c r="CM23" s="260">
        <v>0</v>
      </c>
      <c r="CN23" s="42">
        <v>0</v>
      </c>
      <c r="CO23" s="42">
        <v>0</v>
      </c>
      <c r="CP23" s="42">
        <v>0</v>
      </c>
      <c r="CR23" s="13">
        <v>15</v>
      </c>
      <c r="CS23" s="13" t="str">
        <f t="shared" si="0"/>
        <v/>
      </c>
      <c r="CT23" s="13" t="str">
        <f t="shared" si="0"/>
        <v/>
      </c>
      <c r="CU23" s="13" t="str">
        <f t="shared" si="0"/>
        <v/>
      </c>
      <c r="CV23" s="13" t="str">
        <f t="shared" si="0"/>
        <v/>
      </c>
      <c r="CW23" s="13" t="str">
        <f t="shared" si="0"/>
        <v/>
      </c>
      <c r="CX23" s="13" t="str">
        <f t="shared" si="0"/>
        <v/>
      </c>
      <c r="CY23" s="13" t="str">
        <f t="shared" si="0"/>
        <v/>
      </c>
      <c r="CZ23" s="13" t="str">
        <f t="shared" si="0"/>
        <v/>
      </c>
      <c r="DA23" s="13" t="str">
        <f t="shared" si="0"/>
        <v/>
      </c>
      <c r="DB23" s="13" t="str">
        <f t="shared" si="0"/>
        <v/>
      </c>
      <c r="DC23" s="13" t="str">
        <f t="shared" si="0"/>
        <v/>
      </c>
      <c r="DD23" s="13" t="str">
        <f t="shared" si="0"/>
        <v/>
      </c>
      <c r="DE23" s="13" t="str">
        <f t="shared" si="0"/>
        <v/>
      </c>
      <c r="DF23" s="13" t="str">
        <f t="shared" si="0"/>
        <v/>
      </c>
      <c r="DG23" s="13" t="str">
        <f t="shared" si="0"/>
        <v/>
      </c>
      <c r="DH23" s="13" t="str">
        <f t="shared" si="0"/>
        <v/>
      </c>
      <c r="DI23" s="13" t="str">
        <f t="shared" si="1"/>
        <v/>
      </c>
      <c r="DJ23" s="13" t="str">
        <f t="shared" si="1"/>
        <v/>
      </c>
      <c r="DK23" s="13" t="str">
        <f t="shared" si="1"/>
        <v/>
      </c>
      <c r="DL23" s="13" t="str">
        <f t="shared" si="1"/>
        <v/>
      </c>
      <c r="DM23" s="13" t="str">
        <f t="shared" si="1"/>
        <v/>
      </c>
      <c r="DN23" s="13" t="str">
        <f t="shared" si="1"/>
        <v/>
      </c>
      <c r="DO23" s="13" t="str">
        <f t="shared" si="1"/>
        <v/>
      </c>
      <c r="DP23" s="13" t="str">
        <f t="shared" si="1"/>
        <v/>
      </c>
      <c r="DQ23" s="13" t="str">
        <f t="shared" si="1"/>
        <v/>
      </c>
      <c r="DR23" s="13" t="str">
        <f t="shared" si="1"/>
        <v/>
      </c>
      <c r="DS23" s="13" t="str">
        <f t="shared" si="1"/>
        <v/>
      </c>
      <c r="DT23" s="13" t="str">
        <f t="shared" si="1"/>
        <v/>
      </c>
      <c r="DU23" s="13" t="str">
        <f t="shared" si="1"/>
        <v/>
      </c>
      <c r="DV23" s="13" t="str">
        <f t="shared" si="1"/>
        <v/>
      </c>
      <c r="DW23" s="13" t="str">
        <f t="shared" si="1"/>
        <v/>
      </c>
      <c r="DX23" s="13" t="str">
        <f t="shared" si="1"/>
        <v/>
      </c>
      <c r="DY23" s="13" t="str">
        <f t="shared" si="2"/>
        <v/>
      </c>
      <c r="DZ23" s="13" t="str">
        <f t="shared" si="2"/>
        <v/>
      </c>
      <c r="EA23" s="13" t="str">
        <f t="shared" si="2"/>
        <v/>
      </c>
      <c r="EB23" s="13" t="str">
        <f t="shared" si="2"/>
        <v/>
      </c>
      <c r="EC23" s="13" t="str">
        <f t="shared" si="2"/>
        <v/>
      </c>
      <c r="ED23" s="13" t="str">
        <f t="shared" si="2"/>
        <v/>
      </c>
      <c r="EE23" s="13" t="str">
        <f t="shared" si="2"/>
        <v/>
      </c>
      <c r="EF23" s="13" t="str">
        <f t="shared" si="2"/>
        <v/>
      </c>
      <c r="EG23" s="13" t="str">
        <f t="shared" si="2"/>
        <v/>
      </c>
      <c r="EH23" s="13" t="str">
        <f t="shared" si="2"/>
        <v/>
      </c>
      <c r="EI23" s="13" t="str">
        <f t="shared" si="2"/>
        <v/>
      </c>
      <c r="EJ23" s="13" t="str">
        <f t="shared" si="2"/>
        <v/>
      </c>
      <c r="EK23" s="13"/>
      <c r="EL23" s="82" t="str">
        <f t="shared" si="3"/>
        <v/>
      </c>
    </row>
    <row r="24" spans="1:142" x14ac:dyDescent="0.25">
      <c r="A24" s="267" t="s">
        <v>622</v>
      </c>
      <c r="B24" s="267" t="s">
        <v>527</v>
      </c>
      <c r="C24" s="301" t="s">
        <v>553</v>
      </c>
      <c r="D24" s="211">
        <v>16</v>
      </c>
      <c r="E24" s="401">
        <v>0</v>
      </c>
      <c r="F24" s="401">
        <v>0</v>
      </c>
      <c r="G24" s="401">
        <v>0</v>
      </c>
      <c r="H24" s="401">
        <v>0</v>
      </c>
      <c r="I24" s="401">
        <v>0</v>
      </c>
      <c r="J24" s="401">
        <v>0</v>
      </c>
      <c r="K24" s="401">
        <v>0</v>
      </c>
      <c r="L24" s="401">
        <v>0</v>
      </c>
      <c r="M24" s="401">
        <v>0</v>
      </c>
      <c r="N24" s="401">
        <v>0</v>
      </c>
      <c r="O24" s="401">
        <v>0</v>
      </c>
      <c r="P24" s="401">
        <v>0</v>
      </c>
      <c r="Q24" s="401">
        <v>0</v>
      </c>
      <c r="R24" s="401">
        <v>0</v>
      </c>
      <c r="S24" s="401">
        <v>0</v>
      </c>
      <c r="T24" s="401">
        <v>0</v>
      </c>
      <c r="U24" s="401">
        <v>0</v>
      </c>
      <c r="V24" s="401">
        <v>0</v>
      </c>
      <c r="W24" s="401">
        <v>0</v>
      </c>
      <c r="X24" s="401">
        <v>0</v>
      </c>
      <c r="Y24" s="401">
        <v>0</v>
      </c>
      <c r="Z24" s="401">
        <v>0</v>
      </c>
      <c r="AA24" s="401">
        <v>0</v>
      </c>
      <c r="AB24" s="401">
        <v>0</v>
      </c>
      <c r="AC24" s="401">
        <v>0</v>
      </c>
      <c r="AD24" s="401">
        <v>0</v>
      </c>
      <c r="AE24" s="401">
        <v>0</v>
      </c>
      <c r="AF24" s="401">
        <v>0</v>
      </c>
      <c r="AG24" s="401">
        <v>0</v>
      </c>
      <c r="AH24" s="401">
        <v>0</v>
      </c>
      <c r="AI24" s="401">
        <v>0</v>
      </c>
      <c r="AJ24" s="401">
        <v>0</v>
      </c>
      <c r="AK24" s="401">
        <v>0</v>
      </c>
      <c r="AL24" s="401">
        <v>0</v>
      </c>
      <c r="AM24" s="401">
        <v>0</v>
      </c>
      <c r="AN24" s="401">
        <v>0</v>
      </c>
      <c r="AO24" s="401">
        <v>0</v>
      </c>
      <c r="AP24" s="401">
        <v>0</v>
      </c>
      <c r="AQ24" s="401">
        <v>0</v>
      </c>
      <c r="AR24" s="402">
        <v>0</v>
      </c>
      <c r="AS24" s="402">
        <v>0</v>
      </c>
      <c r="AT24" s="402">
        <v>0</v>
      </c>
      <c r="AU24" s="404">
        <v>0</v>
      </c>
      <c r="AV24" s="402">
        <v>0</v>
      </c>
      <c r="AW24" s="76"/>
      <c r="AX24" s="211">
        <v>16</v>
      </c>
      <c r="AY24" s="260">
        <v>13919.2</v>
      </c>
      <c r="AZ24" s="260">
        <v>0</v>
      </c>
      <c r="BA24" s="260">
        <v>0</v>
      </c>
      <c r="BB24" s="260">
        <v>0</v>
      </c>
      <c r="BC24" s="260">
        <v>0</v>
      </c>
      <c r="BD24" s="260">
        <v>1481</v>
      </c>
      <c r="BE24" s="260">
        <v>0</v>
      </c>
      <c r="BF24" s="260">
        <v>9623</v>
      </c>
      <c r="BG24" s="260">
        <v>4497.2</v>
      </c>
      <c r="BH24" s="260">
        <v>0</v>
      </c>
      <c r="BI24" s="260">
        <v>0</v>
      </c>
      <c r="BJ24" s="260">
        <v>0</v>
      </c>
      <c r="BK24" s="260">
        <v>0</v>
      </c>
      <c r="BL24" s="260">
        <v>0</v>
      </c>
      <c r="BM24" s="260">
        <v>0</v>
      </c>
      <c r="BN24" s="260">
        <v>0</v>
      </c>
      <c r="BO24" s="260">
        <v>0</v>
      </c>
      <c r="BP24" s="260">
        <v>0</v>
      </c>
      <c r="BQ24" s="260">
        <v>0</v>
      </c>
      <c r="BR24" s="260">
        <v>37</v>
      </c>
      <c r="BS24" s="260">
        <v>0</v>
      </c>
      <c r="BT24" s="260">
        <v>0</v>
      </c>
      <c r="BU24" s="260">
        <v>0</v>
      </c>
      <c r="BV24" s="260">
        <v>0</v>
      </c>
      <c r="BW24" s="260">
        <v>0</v>
      </c>
      <c r="BX24" s="260">
        <v>3</v>
      </c>
      <c r="BY24" s="260">
        <v>0</v>
      </c>
      <c r="BZ24" s="260">
        <v>0</v>
      </c>
      <c r="CA24" s="260">
        <v>0</v>
      </c>
      <c r="CB24" s="260">
        <v>0</v>
      </c>
      <c r="CC24" s="260">
        <v>7954.9</v>
      </c>
      <c r="CD24" s="260">
        <v>0</v>
      </c>
      <c r="CE24" s="260">
        <v>313.39999999999998</v>
      </c>
      <c r="CF24" s="260">
        <v>0</v>
      </c>
      <c r="CG24" s="260">
        <v>0</v>
      </c>
      <c r="CH24" s="260">
        <v>0</v>
      </c>
      <c r="CI24" s="260">
        <v>420</v>
      </c>
      <c r="CJ24" s="260">
        <v>0</v>
      </c>
      <c r="CK24" s="260">
        <v>0</v>
      </c>
      <c r="CL24" s="260">
        <v>74</v>
      </c>
      <c r="CM24" s="260">
        <v>0</v>
      </c>
      <c r="CN24" s="42">
        <v>0</v>
      </c>
      <c r="CO24" s="42">
        <v>0</v>
      </c>
      <c r="CP24" s="42">
        <v>98</v>
      </c>
      <c r="CR24" s="13">
        <v>16</v>
      </c>
      <c r="CS24" s="13" t="str">
        <f t="shared" si="0"/>
        <v/>
      </c>
      <c r="CT24" s="13" t="str">
        <f t="shared" si="0"/>
        <v/>
      </c>
      <c r="CU24" s="13" t="str">
        <f t="shared" si="0"/>
        <v/>
      </c>
      <c r="CV24" s="13" t="str">
        <f t="shared" si="0"/>
        <v/>
      </c>
      <c r="CW24" s="13" t="str">
        <f t="shared" si="0"/>
        <v/>
      </c>
      <c r="CX24" s="13" t="str">
        <f t="shared" si="0"/>
        <v/>
      </c>
      <c r="CY24" s="13" t="str">
        <f t="shared" si="0"/>
        <v/>
      </c>
      <c r="CZ24" s="13" t="str">
        <f t="shared" si="0"/>
        <v/>
      </c>
      <c r="DA24" s="13" t="str">
        <f t="shared" si="0"/>
        <v/>
      </c>
      <c r="DB24" s="13" t="str">
        <f t="shared" si="0"/>
        <v/>
      </c>
      <c r="DC24" s="13" t="str">
        <f t="shared" si="0"/>
        <v/>
      </c>
      <c r="DD24" s="13" t="str">
        <f t="shared" si="0"/>
        <v/>
      </c>
      <c r="DE24" s="13" t="str">
        <f t="shared" si="0"/>
        <v/>
      </c>
      <c r="DF24" s="13" t="str">
        <f t="shared" si="0"/>
        <v/>
      </c>
      <c r="DG24" s="13" t="str">
        <f t="shared" si="0"/>
        <v/>
      </c>
      <c r="DH24" s="13" t="str">
        <f t="shared" ref="DH24:DW40" si="4">IF(T24&gt;0,T$8,"")</f>
        <v/>
      </c>
      <c r="DI24" s="13" t="str">
        <f t="shared" si="1"/>
        <v/>
      </c>
      <c r="DJ24" s="13" t="str">
        <f t="shared" si="1"/>
        <v/>
      </c>
      <c r="DK24" s="13" t="str">
        <f t="shared" si="1"/>
        <v/>
      </c>
      <c r="DL24" s="13" t="str">
        <f t="shared" si="1"/>
        <v/>
      </c>
      <c r="DM24" s="13" t="str">
        <f t="shared" si="1"/>
        <v/>
      </c>
      <c r="DN24" s="13" t="str">
        <f t="shared" si="1"/>
        <v/>
      </c>
      <c r="DO24" s="13" t="str">
        <f t="shared" si="1"/>
        <v/>
      </c>
      <c r="DP24" s="13" t="str">
        <f t="shared" si="1"/>
        <v/>
      </c>
      <c r="DQ24" s="13" t="str">
        <f t="shared" si="1"/>
        <v/>
      </c>
      <c r="DR24" s="13" t="str">
        <f t="shared" si="1"/>
        <v/>
      </c>
      <c r="DS24" s="13" t="str">
        <f t="shared" si="1"/>
        <v/>
      </c>
      <c r="DT24" s="13" t="str">
        <f t="shared" si="1"/>
        <v/>
      </c>
      <c r="DU24" s="13" t="str">
        <f t="shared" si="1"/>
        <v/>
      </c>
      <c r="DV24" s="13" t="str">
        <f t="shared" si="1"/>
        <v/>
      </c>
      <c r="DW24" s="13" t="str">
        <f t="shared" si="1"/>
        <v/>
      </c>
      <c r="DX24" s="13" t="str">
        <f t="shared" ref="DX24:ED78" si="5">IF(AJ24&gt;0,AJ$8,"")</f>
        <v/>
      </c>
      <c r="DY24" s="13" t="str">
        <f t="shared" si="2"/>
        <v/>
      </c>
      <c r="DZ24" s="13" t="str">
        <f t="shared" si="2"/>
        <v/>
      </c>
      <c r="EA24" s="13" t="str">
        <f t="shared" si="2"/>
        <v/>
      </c>
      <c r="EB24" s="13" t="str">
        <f t="shared" si="2"/>
        <v/>
      </c>
      <c r="EC24" s="13" t="str">
        <f t="shared" si="2"/>
        <v/>
      </c>
      <c r="ED24" s="13" t="str">
        <f t="shared" si="2"/>
        <v/>
      </c>
      <c r="EE24" s="13" t="str">
        <f t="shared" si="2"/>
        <v/>
      </c>
      <c r="EF24" s="13" t="str">
        <f t="shared" si="2"/>
        <v/>
      </c>
      <c r="EG24" s="13" t="str">
        <f t="shared" si="2"/>
        <v/>
      </c>
      <c r="EH24" s="13" t="str">
        <f t="shared" si="2"/>
        <v/>
      </c>
      <c r="EI24" s="13" t="str">
        <f t="shared" si="2"/>
        <v/>
      </c>
      <c r="EJ24" s="13" t="str">
        <f t="shared" si="2"/>
        <v/>
      </c>
      <c r="EK24" s="13"/>
      <c r="EL24" s="82" t="str">
        <f t="shared" si="3"/>
        <v/>
      </c>
    </row>
    <row r="25" spans="1:142" x14ac:dyDescent="0.25">
      <c r="A25" s="267" t="s">
        <v>622</v>
      </c>
      <c r="B25" s="267" t="s">
        <v>530</v>
      </c>
      <c r="C25" s="301" t="s">
        <v>553</v>
      </c>
      <c r="D25" s="211">
        <v>17</v>
      </c>
      <c r="E25" s="401">
        <v>0</v>
      </c>
      <c r="F25" s="401">
        <v>0</v>
      </c>
      <c r="G25" s="401">
        <v>0</v>
      </c>
      <c r="H25" s="401">
        <v>0</v>
      </c>
      <c r="I25" s="401">
        <v>0</v>
      </c>
      <c r="J25" s="401">
        <v>0</v>
      </c>
      <c r="K25" s="401">
        <v>0</v>
      </c>
      <c r="L25" s="401">
        <v>0</v>
      </c>
      <c r="M25" s="401">
        <v>0</v>
      </c>
      <c r="N25" s="401">
        <v>0</v>
      </c>
      <c r="O25" s="401">
        <v>0</v>
      </c>
      <c r="P25" s="401">
        <v>0</v>
      </c>
      <c r="Q25" s="401">
        <v>0</v>
      </c>
      <c r="R25" s="401">
        <v>0</v>
      </c>
      <c r="S25" s="401">
        <v>0</v>
      </c>
      <c r="T25" s="401">
        <v>0</v>
      </c>
      <c r="U25" s="401">
        <v>0</v>
      </c>
      <c r="V25" s="401">
        <v>0</v>
      </c>
      <c r="W25" s="401">
        <v>0</v>
      </c>
      <c r="X25" s="401">
        <v>0</v>
      </c>
      <c r="Y25" s="401">
        <v>0</v>
      </c>
      <c r="Z25" s="401">
        <v>0</v>
      </c>
      <c r="AA25" s="401">
        <v>0</v>
      </c>
      <c r="AB25" s="401">
        <v>0</v>
      </c>
      <c r="AC25" s="401">
        <v>0</v>
      </c>
      <c r="AD25" s="401">
        <v>0</v>
      </c>
      <c r="AE25" s="401">
        <v>0</v>
      </c>
      <c r="AF25" s="401">
        <v>9.1745999999999998E-3</v>
      </c>
      <c r="AG25" s="401">
        <v>0</v>
      </c>
      <c r="AH25" s="401">
        <v>0</v>
      </c>
      <c r="AI25" s="401">
        <v>0</v>
      </c>
      <c r="AJ25" s="401">
        <v>0</v>
      </c>
      <c r="AK25" s="401">
        <v>0</v>
      </c>
      <c r="AL25" s="401">
        <v>0</v>
      </c>
      <c r="AM25" s="401">
        <v>0</v>
      </c>
      <c r="AN25" s="401">
        <v>0</v>
      </c>
      <c r="AO25" s="401">
        <v>0</v>
      </c>
      <c r="AP25" s="401">
        <v>0</v>
      </c>
      <c r="AQ25" s="401">
        <v>0</v>
      </c>
      <c r="AR25" s="402">
        <v>2.5606199999999999E-2</v>
      </c>
      <c r="AS25" s="402">
        <v>1.2539000000000001E-3</v>
      </c>
      <c r="AT25" s="402">
        <v>0</v>
      </c>
      <c r="AU25" s="404">
        <v>0</v>
      </c>
      <c r="AV25" s="402">
        <v>0</v>
      </c>
      <c r="AW25" s="76"/>
      <c r="AX25" s="211">
        <v>17</v>
      </c>
      <c r="AY25" s="260">
        <v>0</v>
      </c>
      <c r="AZ25" s="260">
        <v>0</v>
      </c>
      <c r="BA25" s="260">
        <v>0</v>
      </c>
      <c r="BB25" s="260">
        <v>0</v>
      </c>
      <c r="BC25" s="260">
        <v>0</v>
      </c>
      <c r="BD25" s="260">
        <v>0</v>
      </c>
      <c r="BE25" s="260">
        <v>0</v>
      </c>
      <c r="BF25" s="260">
        <v>3</v>
      </c>
      <c r="BG25" s="260">
        <v>0</v>
      </c>
      <c r="BH25" s="260">
        <v>0</v>
      </c>
      <c r="BI25" s="260">
        <v>0</v>
      </c>
      <c r="BJ25" s="260">
        <v>0</v>
      </c>
      <c r="BK25" s="260">
        <v>0</v>
      </c>
      <c r="BL25" s="260">
        <v>0</v>
      </c>
      <c r="BM25" s="260">
        <v>0</v>
      </c>
      <c r="BN25" s="260">
        <v>0</v>
      </c>
      <c r="BO25" s="260">
        <v>0</v>
      </c>
      <c r="BP25" s="260">
        <v>0</v>
      </c>
      <c r="BQ25" s="260">
        <v>0</v>
      </c>
      <c r="BR25" s="260">
        <v>0</v>
      </c>
      <c r="BS25" s="260">
        <v>0</v>
      </c>
      <c r="BT25" s="260">
        <v>0</v>
      </c>
      <c r="BU25" s="260">
        <v>0</v>
      </c>
      <c r="BV25" s="260">
        <v>0</v>
      </c>
      <c r="BW25" s="260">
        <v>0</v>
      </c>
      <c r="BX25" s="260">
        <v>313.39999999999998</v>
      </c>
      <c r="BY25" s="260">
        <v>0</v>
      </c>
      <c r="BZ25" s="260">
        <v>163</v>
      </c>
      <c r="CA25" s="260">
        <v>0</v>
      </c>
      <c r="CB25" s="260">
        <v>2</v>
      </c>
      <c r="CC25" s="260">
        <v>9.6</v>
      </c>
      <c r="CD25" s="260">
        <v>0</v>
      </c>
      <c r="CE25" s="260">
        <v>2</v>
      </c>
      <c r="CF25" s="260">
        <v>0</v>
      </c>
      <c r="CG25" s="260">
        <v>0</v>
      </c>
      <c r="CH25" s="260">
        <v>0</v>
      </c>
      <c r="CI25" s="260">
        <v>1437</v>
      </c>
      <c r="CJ25" s="260">
        <v>0</v>
      </c>
      <c r="CK25" s="260">
        <v>0</v>
      </c>
      <c r="CL25" s="260">
        <v>27038.1</v>
      </c>
      <c r="CM25" s="260">
        <v>6</v>
      </c>
      <c r="CN25" s="42">
        <v>0</v>
      </c>
      <c r="CO25" s="42">
        <v>0</v>
      </c>
      <c r="CP25" s="42">
        <v>9</v>
      </c>
      <c r="CR25" s="13">
        <v>17</v>
      </c>
      <c r="CS25" s="13" t="str">
        <f t="shared" ref="CS25:DG41" si="6">IF(E25&gt;0,E$8,"")</f>
        <v/>
      </c>
      <c r="CT25" s="13" t="str">
        <f t="shared" si="6"/>
        <v/>
      </c>
      <c r="CU25" s="13" t="str">
        <f t="shared" si="6"/>
        <v/>
      </c>
      <c r="CV25" s="13" t="str">
        <f t="shared" si="6"/>
        <v/>
      </c>
      <c r="CW25" s="13" t="str">
        <f t="shared" si="6"/>
        <v/>
      </c>
      <c r="CX25" s="13" t="str">
        <f t="shared" si="6"/>
        <v/>
      </c>
      <c r="CY25" s="13" t="str">
        <f t="shared" si="6"/>
        <v/>
      </c>
      <c r="CZ25" s="13" t="str">
        <f t="shared" si="6"/>
        <v/>
      </c>
      <c r="DA25" s="13" t="str">
        <f t="shared" si="6"/>
        <v/>
      </c>
      <c r="DB25" s="13" t="str">
        <f t="shared" si="6"/>
        <v/>
      </c>
      <c r="DC25" s="13" t="str">
        <f t="shared" si="6"/>
        <v/>
      </c>
      <c r="DD25" s="13" t="str">
        <f t="shared" si="6"/>
        <v/>
      </c>
      <c r="DE25" s="13" t="str">
        <f t="shared" si="6"/>
        <v/>
      </c>
      <c r="DF25" s="13" t="str">
        <f t="shared" si="6"/>
        <v/>
      </c>
      <c r="DG25" s="13" t="str">
        <f t="shared" si="6"/>
        <v/>
      </c>
      <c r="DH25" s="13" t="str">
        <f t="shared" si="4"/>
        <v/>
      </c>
      <c r="DI25" s="13" t="str">
        <f t="shared" si="4"/>
        <v/>
      </c>
      <c r="DJ25" s="13" t="str">
        <f t="shared" si="4"/>
        <v/>
      </c>
      <c r="DK25" s="13" t="str">
        <f t="shared" si="4"/>
        <v/>
      </c>
      <c r="DL25" s="13" t="str">
        <f t="shared" si="4"/>
        <v/>
      </c>
      <c r="DM25" s="13" t="str">
        <f t="shared" si="4"/>
        <v/>
      </c>
      <c r="DN25" s="13" t="str">
        <f t="shared" si="4"/>
        <v/>
      </c>
      <c r="DO25" s="13" t="str">
        <f t="shared" si="4"/>
        <v/>
      </c>
      <c r="DP25" s="13" t="str">
        <f t="shared" si="4"/>
        <v/>
      </c>
      <c r="DQ25" s="13" t="str">
        <f t="shared" si="4"/>
        <v/>
      </c>
      <c r="DR25" s="13" t="str">
        <f t="shared" si="4"/>
        <v/>
      </c>
      <c r="DS25" s="13" t="str">
        <f t="shared" si="4"/>
        <v/>
      </c>
      <c r="DT25" s="13" t="str">
        <f t="shared" si="4"/>
        <v>Rodspotta</v>
      </c>
      <c r="DU25" s="13" t="str">
        <f t="shared" si="4"/>
        <v/>
      </c>
      <c r="DV25" s="13" t="str">
        <f t="shared" si="4"/>
        <v/>
      </c>
      <c r="DW25" s="13" t="str">
        <f t="shared" si="4"/>
        <v/>
      </c>
      <c r="DX25" s="13" t="str">
        <f t="shared" si="5"/>
        <v/>
      </c>
      <c r="DY25" s="13" t="str">
        <f t="shared" si="2"/>
        <v/>
      </c>
      <c r="DZ25" s="13" t="str">
        <f t="shared" si="2"/>
        <v/>
      </c>
      <c r="EA25" s="13" t="str">
        <f t="shared" si="2"/>
        <v/>
      </c>
      <c r="EB25" s="13" t="str">
        <f t="shared" si="2"/>
        <v/>
      </c>
      <c r="EC25" s="13" t="str">
        <f t="shared" si="2"/>
        <v/>
      </c>
      <c r="ED25" s="13" t="str">
        <f t="shared" si="2"/>
        <v/>
      </c>
      <c r="EE25" s="13" t="str">
        <f t="shared" si="2"/>
        <v/>
      </c>
      <c r="EF25" s="13" t="str">
        <f t="shared" si="2"/>
        <v>Torsk</v>
      </c>
      <c r="EG25" s="13" t="str">
        <f t="shared" si="2"/>
        <v>Vitling</v>
      </c>
      <c r="EH25" s="13" t="str">
        <f t="shared" si="2"/>
        <v/>
      </c>
      <c r="EI25" s="13" t="str">
        <f t="shared" si="2"/>
        <v/>
      </c>
      <c r="EJ25" s="13" t="str">
        <f t="shared" si="2"/>
        <v/>
      </c>
      <c r="EK25" s="13"/>
      <c r="EL25" s="82" t="str">
        <f t="shared" si="3"/>
        <v>RodspottaTorskVitling</v>
      </c>
    </row>
    <row r="26" spans="1:142" x14ac:dyDescent="0.25">
      <c r="A26" s="267" t="s">
        <v>622</v>
      </c>
      <c r="B26" s="267" t="s">
        <v>532</v>
      </c>
      <c r="C26" s="301" t="s">
        <v>553</v>
      </c>
      <c r="D26" s="211">
        <v>18</v>
      </c>
      <c r="E26" s="401">
        <v>0</v>
      </c>
      <c r="F26" s="401">
        <v>0</v>
      </c>
      <c r="G26" s="401">
        <v>0</v>
      </c>
      <c r="H26" s="401">
        <v>0</v>
      </c>
      <c r="I26" s="401">
        <v>0</v>
      </c>
      <c r="J26" s="401">
        <v>0</v>
      </c>
      <c r="K26" s="401">
        <v>0</v>
      </c>
      <c r="L26" s="401">
        <v>0</v>
      </c>
      <c r="M26" s="401">
        <v>0</v>
      </c>
      <c r="N26" s="401">
        <v>0</v>
      </c>
      <c r="O26" s="401">
        <v>0</v>
      </c>
      <c r="P26" s="401">
        <v>0</v>
      </c>
      <c r="Q26" s="401">
        <v>0</v>
      </c>
      <c r="R26" s="401">
        <v>0</v>
      </c>
      <c r="S26" s="401">
        <v>0</v>
      </c>
      <c r="T26" s="401">
        <v>0</v>
      </c>
      <c r="U26" s="401">
        <v>0</v>
      </c>
      <c r="V26" s="401">
        <v>0</v>
      </c>
      <c r="W26" s="401">
        <v>0</v>
      </c>
      <c r="X26" s="401">
        <v>0</v>
      </c>
      <c r="Y26" s="401">
        <v>0</v>
      </c>
      <c r="Z26" s="401">
        <v>0</v>
      </c>
      <c r="AA26" s="401">
        <v>0</v>
      </c>
      <c r="AB26" s="401">
        <v>0</v>
      </c>
      <c r="AC26" s="401">
        <v>0</v>
      </c>
      <c r="AD26" s="401">
        <v>0</v>
      </c>
      <c r="AE26" s="401">
        <v>0</v>
      </c>
      <c r="AF26" s="401">
        <v>0</v>
      </c>
      <c r="AG26" s="401">
        <v>0</v>
      </c>
      <c r="AH26" s="401">
        <v>0</v>
      </c>
      <c r="AI26" s="401">
        <v>0</v>
      </c>
      <c r="AJ26" s="401">
        <v>0</v>
      </c>
      <c r="AK26" s="401">
        <v>0</v>
      </c>
      <c r="AL26" s="401">
        <v>0</v>
      </c>
      <c r="AM26" s="401">
        <v>0</v>
      </c>
      <c r="AN26" s="401">
        <v>0</v>
      </c>
      <c r="AO26" s="401">
        <v>0</v>
      </c>
      <c r="AP26" s="401">
        <v>0</v>
      </c>
      <c r="AQ26" s="401">
        <v>0</v>
      </c>
      <c r="AR26" s="402">
        <v>0</v>
      </c>
      <c r="AS26" s="402">
        <v>0</v>
      </c>
      <c r="AT26" s="402">
        <v>0</v>
      </c>
      <c r="AU26" s="404">
        <v>0</v>
      </c>
      <c r="AV26" s="402">
        <v>0</v>
      </c>
      <c r="AW26" s="76"/>
      <c r="AX26" s="211">
        <v>18</v>
      </c>
      <c r="AY26" s="260">
        <v>37</v>
      </c>
      <c r="AZ26" s="260">
        <v>2232</v>
      </c>
      <c r="BA26" s="260">
        <v>0</v>
      </c>
      <c r="BB26" s="260">
        <v>0</v>
      </c>
      <c r="BC26" s="260">
        <v>0</v>
      </c>
      <c r="BD26" s="260">
        <v>0</v>
      </c>
      <c r="BE26" s="260">
        <v>0</v>
      </c>
      <c r="BF26" s="260">
        <v>25</v>
      </c>
      <c r="BG26" s="260">
        <v>0</v>
      </c>
      <c r="BH26" s="260">
        <v>0</v>
      </c>
      <c r="BI26" s="260">
        <v>0</v>
      </c>
      <c r="BJ26" s="260">
        <v>0</v>
      </c>
      <c r="BK26" s="260">
        <v>0</v>
      </c>
      <c r="BL26" s="260">
        <v>0</v>
      </c>
      <c r="BM26" s="260">
        <v>0</v>
      </c>
      <c r="BN26" s="260">
        <v>0</v>
      </c>
      <c r="BO26" s="260">
        <v>0</v>
      </c>
      <c r="BP26" s="260">
        <v>0</v>
      </c>
      <c r="BQ26" s="260">
        <v>0</v>
      </c>
      <c r="BR26" s="260">
        <v>0</v>
      </c>
      <c r="BS26" s="260">
        <v>0</v>
      </c>
      <c r="BT26" s="260">
        <v>0</v>
      </c>
      <c r="BU26" s="260">
        <v>0</v>
      </c>
      <c r="BV26" s="260">
        <v>0</v>
      </c>
      <c r="BW26" s="260">
        <v>0</v>
      </c>
      <c r="BX26" s="260">
        <v>51</v>
      </c>
      <c r="BY26" s="260">
        <v>0</v>
      </c>
      <c r="BZ26" s="260">
        <v>0</v>
      </c>
      <c r="CA26" s="260">
        <v>0</v>
      </c>
      <c r="CB26" s="260">
        <v>0</v>
      </c>
      <c r="CC26" s="260">
        <v>46</v>
      </c>
      <c r="CD26" s="260">
        <v>0</v>
      </c>
      <c r="CE26" s="260">
        <v>0</v>
      </c>
      <c r="CF26" s="260">
        <v>0</v>
      </c>
      <c r="CG26" s="260">
        <v>0</v>
      </c>
      <c r="CH26" s="260">
        <v>0</v>
      </c>
      <c r="CI26" s="260">
        <v>4140</v>
      </c>
      <c r="CJ26" s="260">
        <v>0</v>
      </c>
      <c r="CK26" s="260">
        <v>0</v>
      </c>
      <c r="CL26" s="260">
        <v>301</v>
      </c>
      <c r="CM26" s="260">
        <v>0</v>
      </c>
      <c r="CN26" s="42">
        <v>0</v>
      </c>
      <c r="CO26" s="42">
        <v>0</v>
      </c>
      <c r="CP26" s="42">
        <v>138</v>
      </c>
      <c r="CR26" s="13">
        <v>18</v>
      </c>
      <c r="CS26" s="13" t="str">
        <f t="shared" si="6"/>
        <v/>
      </c>
      <c r="CT26" s="13" t="str">
        <f t="shared" si="6"/>
        <v/>
      </c>
      <c r="CU26" s="13" t="str">
        <f t="shared" si="6"/>
        <v/>
      </c>
      <c r="CV26" s="13" t="str">
        <f t="shared" si="6"/>
        <v/>
      </c>
      <c r="CW26" s="13" t="str">
        <f t="shared" si="6"/>
        <v/>
      </c>
      <c r="CX26" s="13" t="str">
        <f t="shared" si="6"/>
        <v/>
      </c>
      <c r="CY26" s="13" t="str">
        <f t="shared" si="6"/>
        <v/>
      </c>
      <c r="CZ26" s="13" t="str">
        <f t="shared" si="6"/>
        <v/>
      </c>
      <c r="DA26" s="13" t="str">
        <f t="shared" si="6"/>
        <v/>
      </c>
      <c r="DB26" s="13" t="str">
        <f t="shared" si="6"/>
        <v/>
      </c>
      <c r="DC26" s="13" t="str">
        <f t="shared" si="6"/>
        <v/>
      </c>
      <c r="DD26" s="13" t="str">
        <f t="shared" si="6"/>
        <v/>
      </c>
      <c r="DE26" s="13" t="str">
        <f t="shared" si="6"/>
        <v/>
      </c>
      <c r="DF26" s="13" t="str">
        <f t="shared" si="6"/>
        <v/>
      </c>
      <c r="DG26" s="13" t="str">
        <f t="shared" si="6"/>
        <v/>
      </c>
      <c r="DH26" s="13" t="str">
        <f t="shared" si="4"/>
        <v/>
      </c>
      <c r="DI26" s="13" t="str">
        <f t="shared" si="4"/>
        <v/>
      </c>
      <c r="DJ26" s="13" t="str">
        <f t="shared" si="4"/>
        <v/>
      </c>
      <c r="DK26" s="13" t="str">
        <f t="shared" si="4"/>
        <v/>
      </c>
      <c r="DL26" s="13" t="str">
        <f t="shared" si="4"/>
        <v/>
      </c>
      <c r="DM26" s="13" t="str">
        <f t="shared" si="4"/>
        <v/>
      </c>
      <c r="DN26" s="13" t="str">
        <f t="shared" si="4"/>
        <v/>
      </c>
      <c r="DO26" s="13" t="str">
        <f t="shared" si="4"/>
        <v/>
      </c>
      <c r="DP26" s="13" t="str">
        <f t="shared" si="4"/>
        <v/>
      </c>
      <c r="DQ26" s="13" t="str">
        <f t="shared" si="4"/>
        <v/>
      </c>
      <c r="DR26" s="13" t="str">
        <f t="shared" si="4"/>
        <v/>
      </c>
      <c r="DS26" s="13" t="str">
        <f t="shared" si="4"/>
        <v/>
      </c>
      <c r="DT26" s="13" t="str">
        <f t="shared" si="4"/>
        <v/>
      </c>
      <c r="DU26" s="13" t="str">
        <f t="shared" si="4"/>
        <v/>
      </c>
      <c r="DV26" s="13" t="str">
        <f t="shared" si="4"/>
        <v/>
      </c>
      <c r="DW26" s="13" t="str">
        <f t="shared" si="4"/>
        <v/>
      </c>
      <c r="DX26" s="13" t="str">
        <f t="shared" si="5"/>
        <v/>
      </c>
      <c r="DY26" s="13" t="str">
        <f t="shared" si="2"/>
        <v/>
      </c>
      <c r="DZ26" s="13" t="str">
        <f t="shared" si="2"/>
        <v/>
      </c>
      <c r="EA26" s="13" t="str">
        <f t="shared" si="2"/>
        <v/>
      </c>
      <c r="EB26" s="13" t="str">
        <f t="shared" si="2"/>
        <v/>
      </c>
      <c r="EC26" s="13" t="str">
        <f t="shared" si="2"/>
        <v/>
      </c>
      <c r="ED26" s="13" t="str">
        <f t="shared" si="2"/>
        <v/>
      </c>
      <c r="EE26" s="13" t="str">
        <f t="shared" si="2"/>
        <v/>
      </c>
      <c r="EF26" s="13" t="str">
        <f t="shared" si="2"/>
        <v/>
      </c>
      <c r="EG26" s="13" t="str">
        <f t="shared" si="2"/>
        <v/>
      </c>
      <c r="EH26" s="13" t="str">
        <f t="shared" si="2"/>
        <v/>
      </c>
      <c r="EI26" s="13" t="str">
        <f t="shared" si="2"/>
        <v/>
      </c>
      <c r="EJ26" s="13" t="str">
        <f t="shared" si="2"/>
        <v/>
      </c>
      <c r="EK26" s="13"/>
      <c r="EL26" s="82" t="str">
        <f t="shared" si="3"/>
        <v/>
      </c>
    </row>
    <row r="27" spans="1:142" x14ac:dyDescent="0.25">
      <c r="A27" s="267" t="s">
        <v>622</v>
      </c>
      <c r="B27" s="267" t="s">
        <v>620</v>
      </c>
      <c r="C27" s="301" t="s">
        <v>616</v>
      </c>
      <c r="D27" s="211">
        <v>19</v>
      </c>
      <c r="E27" s="401">
        <v>0</v>
      </c>
      <c r="F27" s="401">
        <v>0</v>
      </c>
      <c r="G27" s="401">
        <v>0</v>
      </c>
      <c r="H27" s="401">
        <v>0</v>
      </c>
      <c r="I27" s="401">
        <v>0</v>
      </c>
      <c r="J27" s="401">
        <v>0</v>
      </c>
      <c r="K27" s="401">
        <v>0</v>
      </c>
      <c r="L27" s="401">
        <v>0</v>
      </c>
      <c r="M27" s="401">
        <v>0</v>
      </c>
      <c r="N27" s="401">
        <v>0</v>
      </c>
      <c r="O27" s="401">
        <v>0</v>
      </c>
      <c r="P27" s="401">
        <v>0</v>
      </c>
      <c r="Q27" s="401">
        <v>0</v>
      </c>
      <c r="R27" s="401">
        <v>0</v>
      </c>
      <c r="S27" s="401">
        <v>0</v>
      </c>
      <c r="T27" s="401">
        <v>0</v>
      </c>
      <c r="U27" s="401">
        <v>0</v>
      </c>
      <c r="V27" s="401">
        <v>0</v>
      </c>
      <c r="W27" s="401">
        <v>0</v>
      </c>
      <c r="X27" s="401">
        <v>0</v>
      </c>
      <c r="Y27" s="401">
        <v>0</v>
      </c>
      <c r="Z27" s="401">
        <v>0</v>
      </c>
      <c r="AA27" s="401">
        <v>0</v>
      </c>
      <c r="AB27" s="401">
        <v>0</v>
      </c>
      <c r="AC27" s="401">
        <v>0</v>
      </c>
      <c r="AD27" s="401">
        <v>0</v>
      </c>
      <c r="AE27" s="401">
        <v>0</v>
      </c>
      <c r="AF27" s="401">
        <v>0</v>
      </c>
      <c r="AG27" s="401">
        <v>0</v>
      </c>
      <c r="AH27" s="401">
        <v>0</v>
      </c>
      <c r="AI27" s="401">
        <v>0</v>
      </c>
      <c r="AJ27" s="401">
        <v>0</v>
      </c>
      <c r="AK27" s="401">
        <v>0</v>
      </c>
      <c r="AL27" s="401">
        <v>0</v>
      </c>
      <c r="AM27" s="401">
        <v>0</v>
      </c>
      <c r="AN27" s="401">
        <v>0</v>
      </c>
      <c r="AO27" s="401">
        <v>0</v>
      </c>
      <c r="AP27" s="401">
        <v>0</v>
      </c>
      <c r="AQ27" s="401">
        <v>0</v>
      </c>
      <c r="AR27" s="402">
        <v>0</v>
      </c>
      <c r="AS27" s="402">
        <v>0</v>
      </c>
      <c r="AT27" s="402">
        <v>0</v>
      </c>
      <c r="AU27" s="404">
        <v>0</v>
      </c>
      <c r="AV27" s="402">
        <v>0</v>
      </c>
      <c r="AW27" s="76"/>
      <c r="AX27" s="211">
        <v>19</v>
      </c>
      <c r="AY27" s="260">
        <v>515</v>
      </c>
      <c r="AZ27" s="260">
        <v>0</v>
      </c>
      <c r="BA27" s="260">
        <v>0</v>
      </c>
      <c r="BB27" s="260">
        <v>0</v>
      </c>
      <c r="BC27" s="260">
        <v>0</v>
      </c>
      <c r="BD27" s="260">
        <v>700</v>
      </c>
      <c r="BE27" s="260">
        <v>0</v>
      </c>
      <c r="BF27" s="260">
        <v>115</v>
      </c>
      <c r="BG27" s="260">
        <v>0</v>
      </c>
      <c r="BH27" s="260">
        <v>0</v>
      </c>
      <c r="BI27" s="260">
        <v>0</v>
      </c>
      <c r="BJ27" s="260">
        <v>0</v>
      </c>
      <c r="BK27" s="260">
        <v>0</v>
      </c>
      <c r="BL27" s="260">
        <v>0</v>
      </c>
      <c r="BM27" s="260">
        <v>0</v>
      </c>
      <c r="BN27" s="260">
        <v>0</v>
      </c>
      <c r="BO27" s="260">
        <v>0</v>
      </c>
      <c r="BP27" s="260">
        <v>0</v>
      </c>
      <c r="BQ27" s="260">
        <v>0</v>
      </c>
      <c r="BR27" s="260">
        <v>0</v>
      </c>
      <c r="BS27" s="260">
        <v>0</v>
      </c>
      <c r="BT27" s="260">
        <v>0</v>
      </c>
      <c r="BU27" s="260">
        <v>0</v>
      </c>
      <c r="BV27" s="260">
        <v>0</v>
      </c>
      <c r="BW27" s="260">
        <v>0</v>
      </c>
      <c r="BX27" s="260">
        <v>0</v>
      </c>
      <c r="BY27" s="260">
        <v>0</v>
      </c>
      <c r="BZ27" s="260">
        <v>0</v>
      </c>
      <c r="CA27" s="260">
        <v>0</v>
      </c>
      <c r="CB27" s="260">
        <v>0</v>
      </c>
      <c r="CC27" s="260">
        <v>19</v>
      </c>
      <c r="CD27" s="260">
        <v>0</v>
      </c>
      <c r="CE27" s="260">
        <v>202</v>
      </c>
      <c r="CF27" s="260">
        <v>0</v>
      </c>
      <c r="CG27" s="260">
        <v>0</v>
      </c>
      <c r="CH27" s="260">
        <v>0</v>
      </c>
      <c r="CI27" s="260">
        <v>0</v>
      </c>
      <c r="CJ27" s="260">
        <v>0</v>
      </c>
      <c r="CK27" s="260">
        <v>0</v>
      </c>
      <c r="CL27" s="260">
        <v>0</v>
      </c>
      <c r="CM27" s="260">
        <v>0</v>
      </c>
      <c r="CN27" s="42">
        <v>0</v>
      </c>
      <c r="CO27" s="42">
        <v>0</v>
      </c>
      <c r="CP27" s="42">
        <v>0</v>
      </c>
      <c r="CR27" s="13">
        <v>19</v>
      </c>
      <c r="CS27" s="13" t="str">
        <f t="shared" si="6"/>
        <v/>
      </c>
      <c r="CT27" s="13" t="str">
        <f t="shared" si="6"/>
        <v/>
      </c>
      <c r="CU27" s="13" t="str">
        <f t="shared" si="6"/>
        <v/>
      </c>
      <c r="CV27" s="13" t="str">
        <f t="shared" si="6"/>
        <v/>
      </c>
      <c r="CW27" s="13" t="str">
        <f t="shared" si="6"/>
        <v/>
      </c>
      <c r="CX27" s="13" t="str">
        <f t="shared" si="6"/>
        <v/>
      </c>
      <c r="CY27" s="13" t="str">
        <f t="shared" si="6"/>
        <v/>
      </c>
      <c r="CZ27" s="13" t="str">
        <f t="shared" si="6"/>
        <v/>
      </c>
      <c r="DA27" s="13" t="str">
        <f t="shared" si="6"/>
        <v/>
      </c>
      <c r="DB27" s="13" t="str">
        <f t="shared" si="6"/>
        <v/>
      </c>
      <c r="DC27" s="13" t="str">
        <f t="shared" si="6"/>
        <v/>
      </c>
      <c r="DD27" s="13" t="str">
        <f t="shared" si="6"/>
        <v/>
      </c>
      <c r="DE27" s="13" t="str">
        <f t="shared" si="6"/>
        <v/>
      </c>
      <c r="DF27" s="13" t="str">
        <f t="shared" si="6"/>
        <v/>
      </c>
      <c r="DG27" s="13" t="str">
        <f t="shared" si="6"/>
        <v/>
      </c>
      <c r="DH27" s="13" t="str">
        <f t="shared" si="4"/>
        <v/>
      </c>
      <c r="DI27" s="13" t="str">
        <f t="shared" si="4"/>
        <v/>
      </c>
      <c r="DJ27" s="13" t="str">
        <f t="shared" si="4"/>
        <v/>
      </c>
      <c r="DK27" s="13" t="str">
        <f t="shared" si="4"/>
        <v/>
      </c>
      <c r="DL27" s="13" t="str">
        <f t="shared" si="4"/>
        <v/>
      </c>
      <c r="DM27" s="13" t="str">
        <f t="shared" si="4"/>
        <v/>
      </c>
      <c r="DN27" s="13" t="str">
        <f t="shared" si="4"/>
        <v/>
      </c>
      <c r="DO27" s="13" t="str">
        <f t="shared" si="4"/>
        <v/>
      </c>
      <c r="DP27" s="13" t="str">
        <f t="shared" si="4"/>
        <v/>
      </c>
      <c r="DQ27" s="13" t="str">
        <f t="shared" si="4"/>
        <v/>
      </c>
      <c r="DR27" s="13" t="str">
        <f t="shared" si="4"/>
        <v/>
      </c>
      <c r="DS27" s="13" t="str">
        <f t="shared" si="4"/>
        <v/>
      </c>
      <c r="DT27" s="13" t="str">
        <f t="shared" si="4"/>
        <v/>
      </c>
      <c r="DU27" s="13" t="str">
        <f t="shared" si="4"/>
        <v/>
      </c>
      <c r="DV27" s="13" t="str">
        <f t="shared" si="4"/>
        <v/>
      </c>
      <c r="DW27" s="13" t="str">
        <f t="shared" si="4"/>
        <v/>
      </c>
      <c r="DX27" s="13" t="str">
        <f t="shared" si="5"/>
        <v/>
      </c>
      <c r="DY27" s="13" t="str">
        <f t="shared" si="2"/>
        <v/>
      </c>
      <c r="DZ27" s="13" t="str">
        <f t="shared" si="2"/>
        <v/>
      </c>
      <c r="EA27" s="13" t="str">
        <f t="shared" si="2"/>
        <v/>
      </c>
      <c r="EB27" s="13" t="str">
        <f t="shared" si="2"/>
        <v/>
      </c>
      <c r="EC27" s="13" t="str">
        <f t="shared" si="2"/>
        <v/>
      </c>
      <c r="ED27" s="13" t="str">
        <f t="shared" si="2"/>
        <v/>
      </c>
      <c r="EE27" s="13" t="str">
        <f t="shared" si="2"/>
        <v/>
      </c>
      <c r="EF27" s="13" t="str">
        <f t="shared" si="2"/>
        <v/>
      </c>
      <c r="EG27" s="13" t="str">
        <f t="shared" si="2"/>
        <v/>
      </c>
      <c r="EH27" s="13" t="str">
        <f t="shared" si="2"/>
        <v/>
      </c>
      <c r="EI27" s="13" t="str">
        <f t="shared" si="2"/>
        <v/>
      </c>
      <c r="EJ27" s="13" t="str">
        <f t="shared" si="2"/>
        <v/>
      </c>
      <c r="EK27" s="13"/>
      <c r="EL27" s="82" t="str">
        <f t="shared" si="3"/>
        <v/>
      </c>
    </row>
    <row r="28" spans="1:142" x14ac:dyDescent="0.25">
      <c r="A28" s="267" t="s">
        <v>622</v>
      </c>
      <c r="B28" s="267" t="s">
        <v>510</v>
      </c>
      <c r="C28" s="301" t="s">
        <v>616</v>
      </c>
      <c r="D28" s="211">
        <v>20</v>
      </c>
      <c r="E28" s="401">
        <v>0</v>
      </c>
      <c r="F28" s="401">
        <v>0</v>
      </c>
      <c r="G28" s="401">
        <v>0</v>
      </c>
      <c r="H28" s="401">
        <v>0</v>
      </c>
      <c r="I28" s="401">
        <v>0</v>
      </c>
      <c r="J28" s="401">
        <v>0</v>
      </c>
      <c r="K28" s="401">
        <v>0</v>
      </c>
      <c r="L28" s="401">
        <v>0</v>
      </c>
      <c r="M28" s="401">
        <v>0</v>
      </c>
      <c r="N28" s="401">
        <v>0</v>
      </c>
      <c r="O28" s="401">
        <v>0</v>
      </c>
      <c r="P28" s="401">
        <v>0</v>
      </c>
      <c r="Q28" s="401">
        <v>0</v>
      </c>
      <c r="R28" s="401">
        <v>0</v>
      </c>
      <c r="S28" s="401">
        <v>0</v>
      </c>
      <c r="T28" s="401">
        <v>0</v>
      </c>
      <c r="U28" s="401">
        <v>0</v>
      </c>
      <c r="V28" s="401">
        <v>0</v>
      </c>
      <c r="W28" s="401">
        <v>0</v>
      </c>
      <c r="X28" s="401">
        <v>0</v>
      </c>
      <c r="Y28" s="401">
        <v>0</v>
      </c>
      <c r="Z28" s="401">
        <v>0</v>
      </c>
      <c r="AA28" s="401">
        <v>0</v>
      </c>
      <c r="AB28" s="401">
        <v>0</v>
      </c>
      <c r="AC28" s="401">
        <v>0</v>
      </c>
      <c r="AD28" s="401">
        <v>0</v>
      </c>
      <c r="AE28" s="401">
        <v>0</v>
      </c>
      <c r="AF28" s="401">
        <v>0</v>
      </c>
      <c r="AG28" s="401">
        <v>0</v>
      </c>
      <c r="AH28" s="401">
        <v>0</v>
      </c>
      <c r="AI28" s="401">
        <v>0</v>
      </c>
      <c r="AJ28" s="401">
        <v>0</v>
      </c>
      <c r="AK28" s="401">
        <v>0</v>
      </c>
      <c r="AL28" s="401">
        <v>0</v>
      </c>
      <c r="AM28" s="401">
        <v>0</v>
      </c>
      <c r="AN28" s="401">
        <v>0</v>
      </c>
      <c r="AO28" s="401">
        <v>0</v>
      </c>
      <c r="AP28" s="401">
        <v>0</v>
      </c>
      <c r="AQ28" s="401">
        <v>0</v>
      </c>
      <c r="AR28" s="402">
        <v>0</v>
      </c>
      <c r="AS28" s="402">
        <v>0</v>
      </c>
      <c r="AT28" s="402">
        <v>0</v>
      </c>
      <c r="AU28" s="404">
        <v>0</v>
      </c>
      <c r="AV28" s="402">
        <v>0</v>
      </c>
      <c r="AW28" s="76"/>
      <c r="AX28" s="211">
        <v>20</v>
      </c>
      <c r="AY28" s="260">
        <v>94.1</v>
      </c>
      <c r="AZ28" s="260">
        <v>0</v>
      </c>
      <c r="BA28" s="260">
        <v>0</v>
      </c>
      <c r="BB28" s="260">
        <v>0</v>
      </c>
      <c r="BC28" s="260">
        <v>0</v>
      </c>
      <c r="BD28" s="260">
        <v>0</v>
      </c>
      <c r="BE28" s="260">
        <v>0</v>
      </c>
      <c r="BF28" s="260">
        <v>0</v>
      </c>
      <c r="BG28" s="260">
        <v>5</v>
      </c>
      <c r="BH28" s="260">
        <v>0</v>
      </c>
      <c r="BI28" s="260">
        <v>0</v>
      </c>
      <c r="BJ28" s="260">
        <v>0</v>
      </c>
      <c r="BK28" s="260">
        <v>0</v>
      </c>
      <c r="BL28" s="260">
        <v>0</v>
      </c>
      <c r="BM28" s="260">
        <v>0</v>
      </c>
      <c r="BN28" s="260">
        <v>0</v>
      </c>
      <c r="BO28" s="260">
        <v>0</v>
      </c>
      <c r="BP28" s="260">
        <v>0</v>
      </c>
      <c r="BQ28" s="260">
        <v>0</v>
      </c>
      <c r="BR28" s="260">
        <v>23754.799999999999</v>
      </c>
      <c r="BS28" s="260">
        <v>0</v>
      </c>
      <c r="BT28" s="260">
        <v>0</v>
      </c>
      <c r="BU28" s="260">
        <v>0</v>
      </c>
      <c r="BV28" s="260">
        <v>0</v>
      </c>
      <c r="BW28" s="260">
        <v>0</v>
      </c>
      <c r="BX28" s="260">
        <v>0</v>
      </c>
      <c r="BY28" s="260">
        <v>0</v>
      </c>
      <c r="BZ28" s="260">
        <v>0</v>
      </c>
      <c r="CA28" s="260">
        <v>0</v>
      </c>
      <c r="CB28" s="260">
        <v>0</v>
      </c>
      <c r="CC28" s="260">
        <v>15694</v>
      </c>
      <c r="CD28" s="260">
        <v>0</v>
      </c>
      <c r="CE28" s="260">
        <v>0</v>
      </c>
      <c r="CF28" s="260">
        <v>0</v>
      </c>
      <c r="CG28" s="260">
        <v>0</v>
      </c>
      <c r="CH28" s="260">
        <v>0</v>
      </c>
      <c r="CI28" s="260">
        <v>0</v>
      </c>
      <c r="CJ28" s="260">
        <v>0</v>
      </c>
      <c r="CK28" s="260">
        <v>0</v>
      </c>
      <c r="CL28" s="260">
        <v>0</v>
      </c>
      <c r="CM28" s="260">
        <v>0</v>
      </c>
      <c r="CN28" s="42">
        <v>0</v>
      </c>
      <c r="CO28" s="42">
        <v>0</v>
      </c>
      <c r="CP28" s="42">
        <v>7748.2</v>
      </c>
      <c r="CR28" s="13">
        <v>20</v>
      </c>
      <c r="CS28" s="13" t="str">
        <f t="shared" si="6"/>
        <v/>
      </c>
      <c r="CT28" s="13" t="str">
        <f t="shared" si="6"/>
        <v/>
      </c>
      <c r="CU28" s="13" t="str">
        <f t="shared" si="6"/>
        <v/>
      </c>
      <c r="CV28" s="13" t="str">
        <f t="shared" si="6"/>
        <v/>
      </c>
      <c r="CW28" s="13" t="str">
        <f t="shared" si="6"/>
        <v/>
      </c>
      <c r="CX28" s="13" t="str">
        <f t="shared" si="6"/>
        <v/>
      </c>
      <c r="CY28" s="13" t="str">
        <f t="shared" si="6"/>
        <v/>
      </c>
      <c r="CZ28" s="13" t="str">
        <f t="shared" si="6"/>
        <v/>
      </c>
      <c r="DA28" s="13" t="str">
        <f t="shared" si="6"/>
        <v/>
      </c>
      <c r="DB28" s="13" t="str">
        <f t="shared" si="6"/>
        <v/>
      </c>
      <c r="DC28" s="13" t="str">
        <f t="shared" si="6"/>
        <v/>
      </c>
      <c r="DD28" s="13" t="str">
        <f t="shared" si="6"/>
        <v/>
      </c>
      <c r="DE28" s="13" t="str">
        <f t="shared" si="6"/>
        <v/>
      </c>
      <c r="DF28" s="13" t="str">
        <f t="shared" si="6"/>
        <v/>
      </c>
      <c r="DG28" s="13" t="str">
        <f t="shared" si="6"/>
        <v/>
      </c>
      <c r="DH28" s="13" t="str">
        <f t="shared" si="4"/>
        <v/>
      </c>
      <c r="DI28" s="13" t="str">
        <f t="shared" si="4"/>
        <v/>
      </c>
      <c r="DJ28" s="13" t="str">
        <f t="shared" si="4"/>
        <v/>
      </c>
      <c r="DK28" s="13" t="str">
        <f t="shared" si="4"/>
        <v/>
      </c>
      <c r="DL28" s="13" t="str">
        <f t="shared" si="4"/>
        <v/>
      </c>
      <c r="DM28" s="13" t="str">
        <f t="shared" si="4"/>
        <v/>
      </c>
      <c r="DN28" s="13" t="str">
        <f t="shared" si="4"/>
        <v/>
      </c>
      <c r="DO28" s="13" t="str">
        <f t="shared" si="4"/>
        <v/>
      </c>
      <c r="DP28" s="13" t="str">
        <f t="shared" si="4"/>
        <v/>
      </c>
      <c r="DQ28" s="13" t="str">
        <f t="shared" si="4"/>
        <v/>
      </c>
      <c r="DR28" s="13" t="str">
        <f t="shared" si="4"/>
        <v/>
      </c>
      <c r="DS28" s="13" t="str">
        <f t="shared" si="4"/>
        <v/>
      </c>
      <c r="DT28" s="13" t="str">
        <f t="shared" si="4"/>
        <v/>
      </c>
      <c r="DU28" s="13" t="str">
        <f t="shared" si="4"/>
        <v/>
      </c>
      <c r="DV28" s="13" t="str">
        <f t="shared" si="4"/>
        <v/>
      </c>
      <c r="DW28" s="13" t="str">
        <f t="shared" si="4"/>
        <v/>
      </c>
      <c r="DX28" s="13" t="str">
        <f t="shared" si="5"/>
        <v/>
      </c>
      <c r="DY28" s="13" t="str">
        <f t="shared" si="2"/>
        <v/>
      </c>
      <c r="DZ28" s="13" t="str">
        <f t="shared" si="2"/>
        <v/>
      </c>
      <c r="EA28" s="13" t="str">
        <f t="shared" si="2"/>
        <v/>
      </c>
      <c r="EB28" s="13" t="str">
        <f t="shared" si="2"/>
        <v/>
      </c>
      <c r="EC28" s="13" t="str">
        <f t="shared" si="2"/>
        <v/>
      </c>
      <c r="ED28" s="13" t="str">
        <f t="shared" si="2"/>
        <v/>
      </c>
      <c r="EE28" s="13" t="str">
        <f t="shared" si="2"/>
        <v/>
      </c>
      <c r="EF28" s="13" t="str">
        <f t="shared" si="2"/>
        <v/>
      </c>
      <c r="EG28" s="13" t="str">
        <f t="shared" si="2"/>
        <v/>
      </c>
      <c r="EH28" s="13" t="str">
        <f t="shared" si="2"/>
        <v/>
      </c>
      <c r="EI28" s="13" t="str">
        <f t="shared" si="2"/>
        <v/>
      </c>
      <c r="EJ28" s="13" t="str">
        <f t="shared" si="2"/>
        <v/>
      </c>
      <c r="EK28" s="13"/>
      <c r="EL28" s="82" t="str">
        <f t="shared" si="3"/>
        <v/>
      </c>
    </row>
    <row r="29" spans="1:142" x14ac:dyDescent="0.25">
      <c r="A29" s="267" t="s">
        <v>622</v>
      </c>
      <c r="B29" s="267" t="s">
        <v>513</v>
      </c>
      <c r="C29" s="301" t="s">
        <v>616</v>
      </c>
      <c r="D29" s="211">
        <v>21</v>
      </c>
      <c r="E29" s="401">
        <v>0</v>
      </c>
      <c r="F29" s="401">
        <v>0</v>
      </c>
      <c r="G29" s="401">
        <v>0</v>
      </c>
      <c r="H29" s="401">
        <v>0</v>
      </c>
      <c r="I29" s="401">
        <v>0</v>
      </c>
      <c r="J29" s="401">
        <v>0</v>
      </c>
      <c r="K29" s="401">
        <v>0</v>
      </c>
      <c r="L29" s="401">
        <v>0</v>
      </c>
      <c r="M29" s="401">
        <v>0</v>
      </c>
      <c r="N29" s="401">
        <v>0</v>
      </c>
      <c r="O29" s="401">
        <v>0</v>
      </c>
      <c r="P29" s="401">
        <v>0</v>
      </c>
      <c r="Q29" s="401">
        <v>0</v>
      </c>
      <c r="R29" s="401">
        <v>0</v>
      </c>
      <c r="S29" s="401">
        <v>0</v>
      </c>
      <c r="T29" s="401">
        <v>0</v>
      </c>
      <c r="U29" s="401">
        <v>0</v>
      </c>
      <c r="V29" s="401">
        <v>0</v>
      </c>
      <c r="W29" s="401">
        <v>0</v>
      </c>
      <c r="X29" s="401">
        <v>0</v>
      </c>
      <c r="Y29" s="401">
        <v>0</v>
      </c>
      <c r="Z29" s="401">
        <v>0</v>
      </c>
      <c r="AA29" s="401">
        <v>0</v>
      </c>
      <c r="AB29" s="401">
        <v>0</v>
      </c>
      <c r="AC29" s="401">
        <v>0</v>
      </c>
      <c r="AD29" s="401">
        <v>0</v>
      </c>
      <c r="AE29" s="401">
        <v>0</v>
      </c>
      <c r="AF29" s="401">
        <v>0</v>
      </c>
      <c r="AG29" s="401">
        <v>0</v>
      </c>
      <c r="AH29" s="401">
        <v>0</v>
      </c>
      <c r="AI29" s="401">
        <v>0</v>
      </c>
      <c r="AJ29" s="401">
        <v>0</v>
      </c>
      <c r="AK29" s="401">
        <v>0</v>
      </c>
      <c r="AL29" s="401">
        <v>0</v>
      </c>
      <c r="AM29" s="401">
        <v>0</v>
      </c>
      <c r="AN29" s="401">
        <v>0</v>
      </c>
      <c r="AO29" s="401">
        <v>0</v>
      </c>
      <c r="AP29" s="401">
        <v>0</v>
      </c>
      <c r="AQ29" s="401">
        <v>0</v>
      </c>
      <c r="AR29" s="402">
        <v>0</v>
      </c>
      <c r="AS29" s="402">
        <v>0</v>
      </c>
      <c r="AT29" s="402">
        <v>0</v>
      </c>
      <c r="AU29" s="404">
        <v>0</v>
      </c>
      <c r="AV29" s="402">
        <v>0</v>
      </c>
      <c r="AW29" s="76"/>
      <c r="AX29" s="211">
        <v>21</v>
      </c>
      <c r="AY29" s="260">
        <v>2387</v>
      </c>
      <c r="AZ29" s="260">
        <v>0</v>
      </c>
      <c r="BA29" s="260">
        <v>0</v>
      </c>
      <c r="BB29" s="260">
        <v>0</v>
      </c>
      <c r="BC29" s="260">
        <v>0</v>
      </c>
      <c r="BD29" s="260">
        <v>0</v>
      </c>
      <c r="BE29" s="260">
        <v>0</v>
      </c>
      <c r="BF29" s="260">
        <v>44</v>
      </c>
      <c r="BG29" s="260">
        <v>0</v>
      </c>
      <c r="BH29" s="260">
        <v>0</v>
      </c>
      <c r="BI29" s="260">
        <v>0</v>
      </c>
      <c r="BJ29" s="260">
        <v>0</v>
      </c>
      <c r="BK29" s="260">
        <v>0</v>
      </c>
      <c r="BL29" s="260">
        <v>0</v>
      </c>
      <c r="BM29" s="260">
        <v>0</v>
      </c>
      <c r="BN29" s="260">
        <v>0</v>
      </c>
      <c r="BO29" s="260">
        <v>0</v>
      </c>
      <c r="BP29" s="260">
        <v>0</v>
      </c>
      <c r="BQ29" s="260">
        <v>0</v>
      </c>
      <c r="BR29" s="260">
        <v>0</v>
      </c>
      <c r="BS29" s="260">
        <v>0</v>
      </c>
      <c r="BT29" s="260">
        <v>0</v>
      </c>
      <c r="BU29" s="260">
        <v>0</v>
      </c>
      <c r="BV29" s="260">
        <v>0</v>
      </c>
      <c r="BW29" s="260">
        <v>0</v>
      </c>
      <c r="BX29" s="260">
        <v>0</v>
      </c>
      <c r="BY29" s="260">
        <v>0</v>
      </c>
      <c r="BZ29" s="260">
        <v>0</v>
      </c>
      <c r="CA29" s="260">
        <v>0</v>
      </c>
      <c r="CB29" s="260">
        <v>0</v>
      </c>
      <c r="CC29" s="260">
        <v>0</v>
      </c>
      <c r="CD29" s="260">
        <v>0</v>
      </c>
      <c r="CE29" s="260">
        <v>0</v>
      </c>
      <c r="CF29" s="260">
        <v>0</v>
      </c>
      <c r="CG29" s="260">
        <v>0</v>
      </c>
      <c r="CH29" s="260">
        <v>0</v>
      </c>
      <c r="CI29" s="260">
        <v>0</v>
      </c>
      <c r="CJ29" s="260">
        <v>0</v>
      </c>
      <c r="CK29" s="260">
        <v>0</v>
      </c>
      <c r="CL29" s="260">
        <v>0</v>
      </c>
      <c r="CM29" s="260">
        <v>0</v>
      </c>
      <c r="CN29" s="42">
        <v>0</v>
      </c>
      <c r="CO29" s="42">
        <v>0</v>
      </c>
      <c r="CP29" s="42">
        <v>0</v>
      </c>
      <c r="CR29" s="13">
        <v>21</v>
      </c>
      <c r="CS29" s="13" t="str">
        <f t="shared" si="6"/>
        <v/>
      </c>
      <c r="CT29" s="13" t="str">
        <f t="shared" si="6"/>
        <v/>
      </c>
      <c r="CU29" s="13" t="str">
        <f t="shared" si="6"/>
        <v/>
      </c>
      <c r="CV29" s="13" t="str">
        <f t="shared" si="6"/>
        <v/>
      </c>
      <c r="CW29" s="13" t="str">
        <f t="shared" si="6"/>
        <v/>
      </c>
      <c r="CX29" s="13" t="str">
        <f t="shared" si="6"/>
        <v/>
      </c>
      <c r="CY29" s="13" t="str">
        <f t="shared" si="6"/>
        <v/>
      </c>
      <c r="CZ29" s="13" t="str">
        <f t="shared" si="6"/>
        <v/>
      </c>
      <c r="DA29" s="13" t="str">
        <f t="shared" si="6"/>
        <v/>
      </c>
      <c r="DB29" s="13" t="str">
        <f t="shared" si="6"/>
        <v/>
      </c>
      <c r="DC29" s="13" t="str">
        <f t="shared" si="6"/>
        <v/>
      </c>
      <c r="DD29" s="13" t="str">
        <f t="shared" si="6"/>
        <v/>
      </c>
      <c r="DE29" s="13" t="str">
        <f t="shared" si="6"/>
        <v/>
      </c>
      <c r="DF29" s="13" t="str">
        <f t="shared" si="6"/>
        <v/>
      </c>
      <c r="DG29" s="13" t="str">
        <f t="shared" si="6"/>
        <v/>
      </c>
      <c r="DH29" s="13" t="str">
        <f t="shared" si="4"/>
        <v/>
      </c>
      <c r="DI29" s="13" t="str">
        <f t="shared" si="4"/>
        <v/>
      </c>
      <c r="DJ29" s="13" t="str">
        <f t="shared" si="4"/>
        <v/>
      </c>
      <c r="DK29" s="13" t="str">
        <f t="shared" si="4"/>
        <v/>
      </c>
      <c r="DL29" s="13" t="str">
        <f t="shared" si="4"/>
        <v/>
      </c>
      <c r="DM29" s="13" t="str">
        <f t="shared" si="4"/>
        <v/>
      </c>
      <c r="DN29" s="13" t="str">
        <f t="shared" si="4"/>
        <v/>
      </c>
      <c r="DO29" s="13" t="str">
        <f t="shared" si="4"/>
        <v/>
      </c>
      <c r="DP29" s="13" t="str">
        <f t="shared" si="4"/>
        <v/>
      </c>
      <c r="DQ29" s="13" t="str">
        <f t="shared" si="4"/>
        <v/>
      </c>
      <c r="DR29" s="13" t="str">
        <f t="shared" si="4"/>
        <v/>
      </c>
      <c r="DS29" s="13" t="str">
        <f t="shared" si="4"/>
        <v/>
      </c>
      <c r="DT29" s="13" t="str">
        <f t="shared" si="4"/>
        <v/>
      </c>
      <c r="DU29" s="13" t="str">
        <f t="shared" si="4"/>
        <v/>
      </c>
      <c r="DV29" s="13" t="str">
        <f t="shared" si="4"/>
        <v/>
      </c>
      <c r="DW29" s="13" t="str">
        <f t="shared" si="4"/>
        <v/>
      </c>
      <c r="DX29" s="13" t="str">
        <f t="shared" si="5"/>
        <v/>
      </c>
      <c r="DY29" s="13" t="str">
        <f t="shared" si="2"/>
        <v/>
      </c>
      <c r="DZ29" s="13" t="str">
        <f t="shared" si="2"/>
        <v/>
      </c>
      <c r="EA29" s="13" t="str">
        <f t="shared" si="2"/>
        <v/>
      </c>
      <c r="EB29" s="13" t="str">
        <f t="shared" si="2"/>
        <v/>
      </c>
      <c r="EC29" s="13" t="str">
        <f t="shared" si="2"/>
        <v/>
      </c>
      <c r="ED29" s="13" t="str">
        <f t="shared" si="2"/>
        <v/>
      </c>
      <c r="EE29" s="13" t="str">
        <f t="shared" si="2"/>
        <v/>
      </c>
      <c r="EF29" s="13" t="str">
        <f t="shared" si="2"/>
        <v/>
      </c>
      <c r="EG29" s="13" t="str">
        <f t="shared" si="2"/>
        <v/>
      </c>
      <c r="EH29" s="13" t="str">
        <f t="shared" si="2"/>
        <v/>
      </c>
      <c r="EI29" s="13" t="str">
        <f t="shared" si="2"/>
        <v/>
      </c>
      <c r="EJ29" s="13" t="str">
        <f t="shared" si="2"/>
        <v/>
      </c>
      <c r="EK29" s="13"/>
      <c r="EL29" s="82" t="str">
        <f t="shared" si="3"/>
        <v/>
      </c>
    </row>
    <row r="30" spans="1:142" x14ac:dyDescent="0.25">
      <c r="A30" s="267" t="s">
        <v>622</v>
      </c>
      <c r="B30" s="267" t="s">
        <v>520</v>
      </c>
      <c r="C30" s="301" t="s">
        <v>616</v>
      </c>
      <c r="D30" s="211">
        <v>22</v>
      </c>
      <c r="E30" s="401">
        <v>0</v>
      </c>
      <c r="F30" s="401">
        <v>0</v>
      </c>
      <c r="G30" s="401">
        <v>0</v>
      </c>
      <c r="H30" s="401">
        <v>0</v>
      </c>
      <c r="I30" s="401">
        <v>0</v>
      </c>
      <c r="J30" s="401">
        <v>0</v>
      </c>
      <c r="K30" s="401">
        <v>0</v>
      </c>
      <c r="L30" s="401">
        <v>0</v>
      </c>
      <c r="M30" s="401">
        <v>0</v>
      </c>
      <c r="N30" s="401">
        <v>0</v>
      </c>
      <c r="O30" s="401">
        <v>0</v>
      </c>
      <c r="P30" s="401">
        <v>0</v>
      </c>
      <c r="Q30" s="401">
        <v>0</v>
      </c>
      <c r="R30" s="401">
        <v>0</v>
      </c>
      <c r="S30" s="401">
        <v>0</v>
      </c>
      <c r="T30" s="401">
        <v>0</v>
      </c>
      <c r="U30" s="401">
        <v>0</v>
      </c>
      <c r="V30" s="401">
        <v>0</v>
      </c>
      <c r="W30" s="401">
        <v>0</v>
      </c>
      <c r="X30" s="401">
        <v>0</v>
      </c>
      <c r="Y30" s="401">
        <v>0</v>
      </c>
      <c r="Z30" s="401">
        <v>0</v>
      </c>
      <c r="AA30" s="401">
        <v>0</v>
      </c>
      <c r="AB30" s="401">
        <v>0</v>
      </c>
      <c r="AC30" s="401">
        <v>0</v>
      </c>
      <c r="AD30" s="401">
        <v>0</v>
      </c>
      <c r="AE30" s="401">
        <v>0</v>
      </c>
      <c r="AF30" s="401">
        <v>0</v>
      </c>
      <c r="AG30" s="401">
        <v>0</v>
      </c>
      <c r="AH30" s="401">
        <v>0</v>
      </c>
      <c r="AI30" s="401">
        <v>0</v>
      </c>
      <c r="AJ30" s="401">
        <v>0</v>
      </c>
      <c r="AK30" s="401">
        <v>0</v>
      </c>
      <c r="AL30" s="401">
        <v>0</v>
      </c>
      <c r="AM30" s="401">
        <v>0</v>
      </c>
      <c r="AN30" s="401">
        <v>0</v>
      </c>
      <c r="AO30" s="401">
        <v>0</v>
      </c>
      <c r="AP30" s="401">
        <v>0</v>
      </c>
      <c r="AQ30" s="401">
        <v>0</v>
      </c>
      <c r="AR30" s="402">
        <v>0</v>
      </c>
      <c r="AS30" s="402">
        <v>0</v>
      </c>
      <c r="AT30" s="402">
        <v>0</v>
      </c>
      <c r="AU30" s="404">
        <v>0</v>
      </c>
      <c r="AV30" s="402">
        <v>0</v>
      </c>
      <c r="AW30" s="76"/>
      <c r="AX30" s="211">
        <v>22</v>
      </c>
      <c r="AY30" s="260">
        <v>0</v>
      </c>
      <c r="AZ30" s="260">
        <v>0</v>
      </c>
      <c r="BA30" s="260">
        <v>0</v>
      </c>
      <c r="BB30" s="260">
        <v>0</v>
      </c>
      <c r="BC30" s="260">
        <v>0</v>
      </c>
      <c r="BD30" s="260">
        <v>0</v>
      </c>
      <c r="BE30" s="260">
        <v>0</v>
      </c>
      <c r="BF30" s="260">
        <v>0</v>
      </c>
      <c r="BG30" s="260">
        <v>0</v>
      </c>
      <c r="BH30" s="260">
        <v>0</v>
      </c>
      <c r="BI30" s="260">
        <v>0</v>
      </c>
      <c r="BJ30" s="260">
        <v>0</v>
      </c>
      <c r="BK30" s="260">
        <v>0</v>
      </c>
      <c r="BL30" s="260">
        <v>0</v>
      </c>
      <c r="BM30" s="260">
        <v>0</v>
      </c>
      <c r="BN30" s="260">
        <v>0</v>
      </c>
      <c r="BO30" s="260">
        <v>0</v>
      </c>
      <c r="BP30" s="260">
        <v>0</v>
      </c>
      <c r="BQ30" s="260">
        <v>0</v>
      </c>
      <c r="BR30" s="260">
        <v>0</v>
      </c>
      <c r="BS30" s="260">
        <v>0</v>
      </c>
      <c r="BT30" s="260">
        <v>0</v>
      </c>
      <c r="BU30" s="260">
        <v>0</v>
      </c>
      <c r="BV30" s="260">
        <v>0</v>
      </c>
      <c r="BW30" s="260">
        <v>0</v>
      </c>
      <c r="BX30" s="260">
        <v>0</v>
      </c>
      <c r="BY30" s="260">
        <v>0</v>
      </c>
      <c r="BZ30" s="260">
        <v>0</v>
      </c>
      <c r="CA30" s="260">
        <v>0</v>
      </c>
      <c r="CB30" s="260">
        <v>0</v>
      </c>
      <c r="CC30" s="260">
        <v>0</v>
      </c>
      <c r="CD30" s="260">
        <v>4166</v>
      </c>
      <c r="CE30" s="260">
        <v>1230</v>
      </c>
      <c r="CF30" s="260">
        <v>0</v>
      </c>
      <c r="CG30" s="260">
        <v>0</v>
      </c>
      <c r="CH30" s="260">
        <v>0</v>
      </c>
      <c r="CI30" s="260">
        <v>0</v>
      </c>
      <c r="CJ30" s="260">
        <v>0</v>
      </c>
      <c r="CK30" s="260">
        <v>0</v>
      </c>
      <c r="CL30" s="260">
        <v>0</v>
      </c>
      <c r="CM30" s="260">
        <v>0</v>
      </c>
      <c r="CN30" s="42">
        <v>0</v>
      </c>
      <c r="CO30" s="42">
        <v>0</v>
      </c>
      <c r="CP30" s="42">
        <v>0</v>
      </c>
      <c r="CR30" s="13">
        <v>22</v>
      </c>
      <c r="CS30" s="13" t="str">
        <f t="shared" si="6"/>
        <v/>
      </c>
      <c r="CT30" s="13" t="str">
        <f t="shared" si="6"/>
        <v/>
      </c>
      <c r="CU30" s="13" t="str">
        <f t="shared" si="6"/>
        <v/>
      </c>
      <c r="CV30" s="13" t="str">
        <f t="shared" si="6"/>
        <v/>
      </c>
      <c r="CW30" s="13" t="str">
        <f t="shared" si="6"/>
        <v/>
      </c>
      <c r="CX30" s="13" t="str">
        <f t="shared" si="6"/>
        <v/>
      </c>
      <c r="CY30" s="13" t="str">
        <f t="shared" si="6"/>
        <v/>
      </c>
      <c r="CZ30" s="13" t="str">
        <f t="shared" si="6"/>
        <v/>
      </c>
      <c r="DA30" s="13" t="str">
        <f t="shared" si="6"/>
        <v/>
      </c>
      <c r="DB30" s="13" t="str">
        <f t="shared" si="6"/>
        <v/>
      </c>
      <c r="DC30" s="13" t="str">
        <f t="shared" si="6"/>
        <v/>
      </c>
      <c r="DD30" s="13" t="str">
        <f t="shared" si="6"/>
        <v/>
      </c>
      <c r="DE30" s="13" t="str">
        <f t="shared" si="6"/>
        <v/>
      </c>
      <c r="DF30" s="13" t="str">
        <f t="shared" si="6"/>
        <v/>
      </c>
      <c r="DG30" s="13" t="str">
        <f t="shared" si="6"/>
        <v/>
      </c>
      <c r="DH30" s="13" t="str">
        <f t="shared" si="4"/>
        <v/>
      </c>
      <c r="DI30" s="13" t="str">
        <f t="shared" si="4"/>
        <v/>
      </c>
      <c r="DJ30" s="13" t="str">
        <f t="shared" si="4"/>
        <v/>
      </c>
      <c r="DK30" s="13" t="str">
        <f t="shared" si="4"/>
        <v/>
      </c>
      <c r="DL30" s="13" t="str">
        <f t="shared" si="4"/>
        <v/>
      </c>
      <c r="DM30" s="13" t="str">
        <f t="shared" si="4"/>
        <v/>
      </c>
      <c r="DN30" s="13" t="str">
        <f t="shared" si="4"/>
        <v/>
      </c>
      <c r="DO30" s="13" t="str">
        <f t="shared" si="4"/>
        <v/>
      </c>
      <c r="DP30" s="13" t="str">
        <f t="shared" si="4"/>
        <v/>
      </c>
      <c r="DQ30" s="13" t="str">
        <f t="shared" si="4"/>
        <v/>
      </c>
      <c r="DR30" s="13" t="str">
        <f t="shared" si="4"/>
        <v/>
      </c>
      <c r="DS30" s="13" t="str">
        <f t="shared" si="4"/>
        <v/>
      </c>
      <c r="DT30" s="13" t="str">
        <f t="shared" si="4"/>
        <v/>
      </c>
      <c r="DU30" s="13" t="str">
        <f t="shared" si="4"/>
        <v/>
      </c>
      <c r="DV30" s="13" t="str">
        <f t="shared" si="4"/>
        <v/>
      </c>
      <c r="DW30" s="13" t="str">
        <f t="shared" si="4"/>
        <v/>
      </c>
      <c r="DX30" s="13" t="str">
        <f t="shared" si="5"/>
        <v/>
      </c>
      <c r="DY30" s="13" t="str">
        <f t="shared" si="2"/>
        <v/>
      </c>
      <c r="DZ30" s="13" t="str">
        <f t="shared" si="2"/>
        <v/>
      </c>
      <c r="EA30" s="13" t="str">
        <f t="shared" si="2"/>
        <v/>
      </c>
      <c r="EB30" s="13" t="str">
        <f t="shared" ref="EB30:EJ58" si="7">IF(AN30&gt;0,AN$8,"")</f>
        <v/>
      </c>
      <c r="EC30" s="13" t="str">
        <f t="shared" si="7"/>
        <v/>
      </c>
      <c r="ED30" s="13" t="str">
        <f t="shared" si="7"/>
        <v/>
      </c>
      <c r="EE30" s="13" t="str">
        <f t="shared" si="7"/>
        <v/>
      </c>
      <c r="EF30" s="13" t="str">
        <f t="shared" si="7"/>
        <v/>
      </c>
      <c r="EG30" s="13" t="str">
        <f t="shared" si="7"/>
        <v/>
      </c>
      <c r="EH30" s="13" t="str">
        <f t="shared" si="7"/>
        <v/>
      </c>
      <c r="EI30" s="13" t="str">
        <f t="shared" si="7"/>
        <v/>
      </c>
      <c r="EJ30" s="13" t="str">
        <f t="shared" si="7"/>
        <v/>
      </c>
      <c r="EK30" s="13"/>
      <c r="EL30" s="82" t="str">
        <f t="shared" si="3"/>
        <v/>
      </c>
    </row>
    <row r="31" spans="1:142" x14ac:dyDescent="0.25">
      <c r="A31" s="267" t="s">
        <v>622</v>
      </c>
      <c r="B31" s="267" t="s">
        <v>521</v>
      </c>
      <c r="C31" s="301" t="s">
        <v>616</v>
      </c>
      <c r="D31" s="211">
        <v>23</v>
      </c>
      <c r="E31" s="401">
        <v>0</v>
      </c>
      <c r="F31" s="401">
        <v>0</v>
      </c>
      <c r="G31" s="401">
        <v>0</v>
      </c>
      <c r="H31" s="401">
        <v>0</v>
      </c>
      <c r="I31" s="401">
        <v>0</v>
      </c>
      <c r="J31" s="401">
        <v>0</v>
      </c>
      <c r="K31" s="401">
        <v>0</v>
      </c>
      <c r="L31" s="401">
        <v>0</v>
      </c>
      <c r="M31" s="401">
        <v>0</v>
      </c>
      <c r="N31" s="401">
        <v>0</v>
      </c>
      <c r="O31" s="401">
        <v>0</v>
      </c>
      <c r="P31" s="401">
        <v>0</v>
      </c>
      <c r="Q31" s="401">
        <v>0</v>
      </c>
      <c r="R31" s="401">
        <v>0</v>
      </c>
      <c r="S31" s="401">
        <v>0</v>
      </c>
      <c r="T31" s="401">
        <v>0</v>
      </c>
      <c r="U31" s="401">
        <v>0</v>
      </c>
      <c r="V31" s="401">
        <v>0</v>
      </c>
      <c r="W31" s="401">
        <v>0</v>
      </c>
      <c r="X31" s="401">
        <v>0</v>
      </c>
      <c r="Y31" s="401">
        <v>0</v>
      </c>
      <c r="Z31" s="401">
        <v>0</v>
      </c>
      <c r="AA31" s="401">
        <v>0</v>
      </c>
      <c r="AB31" s="401">
        <v>0</v>
      </c>
      <c r="AC31" s="401">
        <v>0</v>
      </c>
      <c r="AD31" s="401">
        <v>0</v>
      </c>
      <c r="AE31" s="401">
        <v>0</v>
      </c>
      <c r="AF31" s="401">
        <v>0</v>
      </c>
      <c r="AG31" s="401">
        <v>0</v>
      </c>
      <c r="AH31" s="401">
        <v>0</v>
      </c>
      <c r="AI31" s="401">
        <v>0</v>
      </c>
      <c r="AJ31" s="401">
        <v>0</v>
      </c>
      <c r="AK31" s="401">
        <v>0</v>
      </c>
      <c r="AL31" s="401">
        <v>0</v>
      </c>
      <c r="AM31" s="401">
        <v>0</v>
      </c>
      <c r="AN31" s="401">
        <v>0</v>
      </c>
      <c r="AO31" s="401">
        <v>0</v>
      </c>
      <c r="AP31" s="401">
        <v>0</v>
      </c>
      <c r="AQ31" s="401">
        <v>0</v>
      </c>
      <c r="AR31" s="402">
        <v>0</v>
      </c>
      <c r="AS31" s="402">
        <v>0</v>
      </c>
      <c r="AT31" s="402">
        <v>0</v>
      </c>
      <c r="AU31" s="404">
        <v>0</v>
      </c>
      <c r="AV31" s="402">
        <v>0</v>
      </c>
      <c r="AW31" s="76"/>
      <c r="AX31" s="211">
        <v>23</v>
      </c>
      <c r="AY31" s="260">
        <v>0</v>
      </c>
      <c r="AZ31" s="260">
        <v>0</v>
      </c>
      <c r="BA31" s="260">
        <v>0</v>
      </c>
      <c r="BB31" s="260">
        <v>0</v>
      </c>
      <c r="BC31" s="260">
        <v>0</v>
      </c>
      <c r="BD31" s="260">
        <v>0</v>
      </c>
      <c r="BE31" s="260">
        <v>0</v>
      </c>
      <c r="BF31" s="260">
        <v>2</v>
      </c>
      <c r="BG31" s="260">
        <v>0</v>
      </c>
      <c r="BH31" s="260">
        <v>0</v>
      </c>
      <c r="BI31" s="260">
        <v>0</v>
      </c>
      <c r="BJ31" s="260">
        <v>0</v>
      </c>
      <c r="BK31" s="260">
        <v>0</v>
      </c>
      <c r="BL31" s="260">
        <v>0</v>
      </c>
      <c r="BM31" s="260">
        <v>0</v>
      </c>
      <c r="BN31" s="260">
        <v>0</v>
      </c>
      <c r="BO31" s="260">
        <v>0</v>
      </c>
      <c r="BP31" s="260">
        <v>0</v>
      </c>
      <c r="BQ31" s="260">
        <v>0</v>
      </c>
      <c r="BR31" s="260">
        <v>0</v>
      </c>
      <c r="BS31" s="260">
        <v>0</v>
      </c>
      <c r="BT31" s="260">
        <v>0</v>
      </c>
      <c r="BU31" s="260">
        <v>0</v>
      </c>
      <c r="BV31" s="260">
        <v>0</v>
      </c>
      <c r="BW31" s="260">
        <v>0</v>
      </c>
      <c r="BX31" s="260">
        <v>0</v>
      </c>
      <c r="BY31" s="260">
        <v>0</v>
      </c>
      <c r="BZ31" s="260">
        <v>0</v>
      </c>
      <c r="CA31" s="260">
        <v>0</v>
      </c>
      <c r="CB31" s="260">
        <v>0</v>
      </c>
      <c r="CC31" s="260">
        <v>30</v>
      </c>
      <c r="CD31" s="260">
        <v>1855</v>
      </c>
      <c r="CE31" s="260">
        <v>1617</v>
      </c>
      <c r="CF31" s="260">
        <v>0</v>
      </c>
      <c r="CG31" s="260">
        <v>0</v>
      </c>
      <c r="CH31" s="260">
        <v>0</v>
      </c>
      <c r="CI31" s="260">
        <v>0</v>
      </c>
      <c r="CJ31" s="260">
        <v>0</v>
      </c>
      <c r="CK31" s="260">
        <v>0</v>
      </c>
      <c r="CL31" s="260">
        <v>0</v>
      </c>
      <c r="CM31" s="260">
        <v>0</v>
      </c>
      <c r="CN31" s="42">
        <v>0</v>
      </c>
      <c r="CO31" s="42">
        <v>0</v>
      </c>
      <c r="CP31" s="42">
        <v>1</v>
      </c>
      <c r="CR31" s="13">
        <v>23</v>
      </c>
      <c r="CS31" s="13" t="str">
        <f t="shared" si="6"/>
        <v/>
      </c>
      <c r="CT31" s="13" t="str">
        <f t="shared" si="6"/>
        <v/>
      </c>
      <c r="CU31" s="13" t="str">
        <f t="shared" si="6"/>
        <v/>
      </c>
      <c r="CV31" s="13" t="str">
        <f t="shared" si="6"/>
        <v/>
      </c>
      <c r="CW31" s="13" t="str">
        <f t="shared" si="6"/>
        <v/>
      </c>
      <c r="CX31" s="13" t="str">
        <f t="shared" si="6"/>
        <v/>
      </c>
      <c r="CY31" s="13" t="str">
        <f t="shared" si="6"/>
        <v/>
      </c>
      <c r="CZ31" s="13" t="str">
        <f t="shared" si="6"/>
        <v/>
      </c>
      <c r="DA31" s="13" t="str">
        <f t="shared" si="6"/>
        <v/>
      </c>
      <c r="DB31" s="13" t="str">
        <f t="shared" si="6"/>
        <v/>
      </c>
      <c r="DC31" s="13" t="str">
        <f t="shared" si="6"/>
        <v/>
      </c>
      <c r="DD31" s="13" t="str">
        <f t="shared" si="6"/>
        <v/>
      </c>
      <c r="DE31" s="13" t="str">
        <f t="shared" si="6"/>
        <v/>
      </c>
      <c r="DF31" s="13" t="str">
        <f t="shared" si="6"/>
        <v/>
      </c>
      <c r="DG31" s="13" t="str">
        <f t="shared" si="6"/>
        <v/>
      </c>
      <c r="DH31" s="13" t="str">
        <f t="shared" si="4"/>
        <v/>
      </c>
      <c r="DI31" s="13" t="str">
        <f t="shared" si="4"/>
        <v/>
      </c>
      <c r="DJ31" s="13" t="str">
        <f t="shared" si="4"/>
        <v/>
      </c>
      <c r="DK31" s="13" t="str">
        <f t="shared" si="4"/>
        <v/>
      </c>
      <c r="DL31" s="13" t="str">
        <f t="shared" si="4"/>
        <v/>
      </c>
      <c r="DM31" s="13" t="str">
        <f t="shared" si="4"/>
        <v/>
      </c>
      <c r="DN31" s="13" t="str">
        <f t="shared" si="4"/>
        <v/>
      </c>
      <c r="DO31" s="13" t="str">
        <f t="shared" si="4"/>
        <v/>
      </c>
      <c r="DP31" s="13" t="str">
        <f t="shared" si="4"/>
        <v/>
      </c>
      <c r="DQ31" s="13" t="str">
        <f t="shared" si="4"/>
        <v/>
      </c>
      <c r="DR31" s="13" t="str">
        <f t="shared" si="4"/>
        <v/>
      </c>
      <c r="DS31" s="13" t="str">
        <f t="shared" si="4"/>
        <v/>
      </c>
      <c r="DT31" s="13" t="str">
        <f t="shared" si="4"/>
        <v/>
      </c>
      <c r="DU31" s="13" t="str">
        <f t="shared" si="4"/>
        <v/>
      </c>
      <c r="DV31" s="13" t="str">
        <f t="shared" si="4"/>
        <v/>
      </c>
      <c r="DW31" s="13" t="str">
        <f t="shared" si="4"/>
        <v/>
      </c>
      <c r="DX31" s="13" t="str">
        <f t="shared" si="5"/>
        <v/>
      </c>
      <c r="DY31" s="13" t="str">
        <f t="shared" si="5"/>
        <v/>
      </c>
      <c r="DZ31" s="13" t="str">
        <f t="shared" si="5"/>
        <v/>
      </c>
      <c r="EA31" s="13" t="str">
        <f t="shared" si="5"/>
        <v/>
      </c>
      <c r="EB31" s="13" t="str">
        <f t="shared" si="7"/>
        <v/>
      </c>
      <c r="EC31" s="13" t="str">
        <f t="shared" si="7"/>
        <v/>
      </c>
      <c r="ED31" s="13" t="str">
        <f t="shared" si="7"/>
        <v/>
      </c>
      <c r="EE31" s="13" t="str">
        <f t="shared" si="7"/>
        <v/>
      </c>
      <c r="EF31" s="13" t="str">
        <f t="shared" si="7"/>
        <v/>
      </c>
      <c r="EG31" s="13" t="str">
        <f t="shared" si="7"/>
        <v/>
      </c>
      <c r="EH31" s="13" t="str">
        <f t="shared" si="7"/>
        <v/>
      </c>
      <c r="EI31" s="13" t="str">
        <f t="shared" si="7"/>
        <v/>
      </c>
      <c r="EJ31" s="13" t="str">
        <f t="shared" si="7"/>
        <v/>
      </c>
      <c r="EK31" s="13"/>
      <c r="EL31" s="82" t="str">
        <f t="shared" si="3"/>
        <v/>
      </c>
    </row>
    <row r="32" spans="1:142" x14ac:dyDescent="0.25">
      <c r="A32" s="267" t="s">
        <v>622</v>
      </c>
      <c r="B32" s="267" t="s">
        <v>522</v>
      </c>
      <c r="C32" s="301" t="s">
        <v>616</v>
      </c>
      <c r="D32" s="211">
        <v>24</v>
      </c>
      <c r="E32" s="401">
        <v>0</v>
      </c>
      <c r="F32" s="401">
        <v>0</v>
      </c>
      <c r="G32" s="401">
        <v>0</v>
      </c>
      <c r="H32" s="401">
        <v>0</v>
      </c>
      <c r="I32" s="401">
        <v>0</v>
      </c>
      <c r="J32" s="401">
        <v>0</v>
      </c>
      <c r="K32" s="401">
        <v>0</v>
      </c>
      <c r="L32" s="401">
        <v>0</v>
      </c>
      <c r="M32" s="401">
        <v>0</v>
      </c>
      <c r="N32" s="401">
        <v>0</v>
      </c>
      <c r="O32" s="401">
        <v>0</v>
      </c>
      <c r="P32" s="401">
        <v>0</v>
      </c>
      <c r="Q32" s="401">
        <v>0</v>
      </c>
      <c r="R32" s="401">
        <v>0</v>
      </c>
      <c r="S32" s="401">
        <v>0</v>
      </c>
      <c r="T32" s="401">
        <v>0</v>
      </c>
      <c r="U32" s="401">
        <v>0</v>
      </c>
      <c r="V32" s="401">
        <v>0</v>
      </c>
      <c r="W32" s="401">
        <v>0</v>
      </c>
      <c r="X32" s="401">
        <v>0</v>
      </c>
      <c r="Y32" s="401">
        <v>0</v>
      </c>
      <c r="Z32" s="401">
        <v>0</v>
      </c>
      <c r="AA32" s="401">
        <v>0</v>
      </c>
      <c r="AB32" s="401">
        <v>0</v>
      </c>
      <c r="AC32" s="401">
        <v>0</v>
      </c>
      <c r="AD32" s="401">
        <v>0</v>
      </c>
      <c r="AE32" s="401">
        <v>0</v>
      </c>
      <c r="AF32" s="401">
        <v>0</v>
      </c>
      <c r="AG32" s="401">
        <v>0</v>
      </c>
      <c r="AH32" s="401">
        <v>0</v>
      </c>
      <c r="AI32" s="401">
        <v>0</v>
      </c>
      <c r="AJ32" s="401">
        <v>0</v>
      </c>
      <c r="AK32" s="401">
        <v>0</v>
      </c>
      <c r="AL32" s="401">
        <v>0</v>
      </c>
      <c r="AM32" s="401">
        <v>0</v>
      </c>
      <c r="AN32" s="401">
        <v>0</v>
      </c>
      <c r="AO32" s="401">
        <v>0</v>
      </c>
      <c r="AP32" s="401">
        <v>0</v>
      </c>
      <c r="AQ32" s="401">
        <v>0</v>
      </c>
      <c r="AR32" s="402">
        <v>0</v>
      </c>
      <c r="AS32" s="402">
        <v>0</v>
      </c>
      <c r="AT32" s="402">
        <v>0</v>
      </c>
      <c r="AU32" s="404">
        <v>0</v>
      </c>
      <c r="AV32" s="402">
        <v>0</v>
      </c>
      <c r="AW32" s="76"/>
      <c r="AX32" s="211">
        <v>24</v>
      </c>
      <c r="AY32" s="260">
        <v>15</v>
      </c>
      <c r="AZ32" s="260">
        <v>0</v>
      </c>
      <c r="BA32" s="260">
        <v>0</v>
      </c>
      <c r="BB32" s="260">
        <v>0</v>
      </c>
      <c r="BC32" s="260">
        <v>0</v>
      </c>
      <c r="BD32" s="260">
        <v>0</v>
      </c>
      <c r="BE32" s="260">
        <v>0</v>
      </c>
      <c r="BF32" s="260">
        <v>0</v>
      </c>
      <c r="BG32" s="260">
        <v>0</v>
      </c>
      <c r="BH32" s="260">
        <v>0</v>
      </c>
      <c r="BI32" s="260">
        <v>0</v>
      </c>
      <c r="BJ32" s="260">
        <v>0</v>
      </c>
      <c r="BK32" s="260">
        <v>0</v>
      </c>
      <c r="BL32" s="260">
        <v>0</v>
      </c>
      <c r="BM32" s="260">
        <v>0</v>
      </c>
      <c r="BN32" s="260">
        <v>0</v>
      </c>
      <c r="BO32" s="260">
        <v>0</v>
      </c>
      <c r="BP32" s="260">
        <v>0</v>
      </c>
      <c r="BQ32" s="260">
        <v>0</v>
      </c>
      <c r="BR32" s="260">
        <v>94.6</v>
      </c>
      <c r="BS32" s="260">
        <v>0</v>
      </c>
      <c r="BT32" s="260">
        <v>0</v>
      </c>
      <c r="BU32" s="260">
        <v>0</v>
      </c>
      <c r="BV32" s="260">
        <v>0</v>
      </c>
      <c r="BW32" s="260">
        <v>0</v>
      </c>
      <c r="BX32" s="260">
        <v>0</v>
      </c>
      <c r="BY32" s="260">
        <v>0</v>
      </c>
      <c r="BZ32" s="260">
        <v>0</v>
      </c>
      <c r="CA32" s="260">
        <v>0</v>
      </c>
      <c r="CB32" s="260">
        <v>0</v>
      </c>
      <c r="CC32" s="260">
        <v>180</v>
      </c>
      <c r="CD32" s="260">
        <v>131</v>
      </c>
      <c r="CE32" s="260">
        <v>428215</v>
      </c>
      <c r="CF32" s="260">
        <v>0</v>
      </c>
      <c r="CG32" s="260">
        <v>0</v>
      </c>
      <c r="CH32" s="260">
        <v>0</v>
      </c>
      <c r="CI32" s="260">
        <v>0</v>
      </c>
      <c r="CJ32" s="260">
        <v>0</v>
      </c>
      <c r="CK32" s="260">
        <v>0</v>
      </c>
      <c r="CL32" s="260">
        <v>0</v>
      </c>
      <c r="CM32" s="260">
        <v>0</v>
      </c>
      <c r="CN32" s="42">
        <v>0</v>
      </c>
      <c r="CO32" s="42">
        <v>0</v>
      </c>
      <c r="CP32" s="42">
        <v>85</v>
      </c>
      <c r="CR32" s="13">
        <v>24</v>
      </c>
      <c r="CS32" s="13" t="str">
        <f t="shared" si="6"/>
        <v/>
      </c>
      <c r="CT32" s="13" t="str">
        <f t="shared" si="6"/>
        <v/>
      </c>
      <c r="CU32" s="13" t="str">
        <f t="shared" si="6"/>
        <v/>
      </c>
      <c r="CV32" s="13" t="str">
        <f t="shared" si="6"/>
        <v/>
      </c>
      <c r="CW32" s="13" t="str">
        <f t="shared" si="6"/>
        <v/>
      </c>
      <c r="CX32" s="13" t="str">
        <f t="shared" si="6"/>
        <v/>
      </c>
      <c r="CY32" s="13" t="str">
        <f t="shared" si="6"/>
        <v/>
      </c>
      <c r="CZ32" s="13" t="str">
        <f t="shared" si="6"/>
        <v/>
      </c>
      <c r="DA32" s="13" t="str">
        <f t="shared" si="6"/>
        <v/>
      </c>
      <c r="DB32" s="13" t="str">
        <f t="shared" si="6"/>
        <v/>
      </c>
      <c r="DC32" s="13" t="str">
        <f t="shared" si="6"/>
        <v/>
      </c>
      <c r="DD32" s="13" t="str">
        <f t="shared" si="6"/>
        <v/>
      </c>
      <c r="DE32" s="13" t="str">
        <f t="shared" si="6"/>
        <v/>
      </c>
      <c r="DF32" s="13" t="str">
        <f t="shared" si="6"/>
        <v/>
      </c>
      <c r="DG32" s="13" t="str">
        <f t="shared" si="6"/>
        <v/>
      </c>
      <c r="DH32" s="13" t="str">
        <f t="shared" si="4"/>
        <v/>
      </c>
      <c r="DI32" s="13" t="str">
        <f t="shared" si="4"/>
        <v/>
      </c>
      <c r="DJ32" s="13" t="str">
        <f t="shared" si="4"/>
        <v/>
      </c>
      <c r="DK32" s="13" t="str">
        <f t="shared" si="4"/>
        <v/>
      </c>
      <c r="DL32" s="13" t="str">
        <f t="shared" si="4"/>
        <v/>
      </c>
      <c r="DM32" s="13" t="str">
        <f t="shared" si="4"/>
        <v/>
      </c>
      <c r="DN32" s="13" t="str">
        <f t="shared" si="4"/>
        <v/>
      </c>
      <c r="DO32" s="13" t="str">
        <f t="shared" si="4"/>
        <v/>
      </c>
      <c r="DP32" s="13" t="str">
        <f t="shared" si="4"/>
        <v/>
      </c>
      <c r="DQ32" s="13" t="str">
        <f t="shared" si="4"/>
        <v/>
      </c>
      <c r="DR32" s="13" t="str">
        <f t="shared" si="4"/>
        <v/>
      </c>
      <c r="DS32" s="13" t="str">
        <f t="shared" si="4"/>
        <v/>
      </c>
      <c r="DT32" s="13" t="str">
        <f t="shared" si="4"/>
        <v/>
      </c>
      <c r="DU32" s="13" t="str">
        <f t="shared" si="4"/>
        <v/>
      </c>
      <c r="DV32" s="13" t="str">
        <f t="shared" si="4"/>
        <v/>
      </c>
      <c r="DW32" s="13" t="str">
        <f t="shared" si="4"/>
        <v/>
      </c>
      <c r="DX32" s="13" t="str">
        <f t="shared" si="5"/>
        <v/>
      </c>
      <c r="DY32" s="13" t="str">
        <f t="shared" si="5"/>
        <v/>
      </c>
      <c r="DZ32" s="13" t="str">
        <f t="shared" si="5"/>
        <v/>
      </c>
      <c r="EA32" s="13" t="str">
        <f t="shared" si="5"/>
        <v/>
      </c>
      <c r="EB32" s="13" t="str">
        <f t="shared" si="7"/>
        <v/>
      </c>
      <c r="EC32" s="13" t="str">
        <f t="shared" si="7"/>
        <v/>
      </c>
      <c r="ED32" s="13" t="str">
        <f t="shared" si="7"/>
        <v/>
      </c>
      <c r="EE32" s="13" t="str">
        <f t="shared" si="7"/>
        <v/>
      </c>
      <c r="EF32" s="13" t="str">
        <f t="shared" si="7"/>
        <v/>
      </c>
      <c r="EG32" s="13" t="str">
        <f t="shared" si="7"/>
        <v/>
      </c>
      <c r="EH32" s="13" t="str">
        <f t="shared" si="7"/>
        <v/>
      </c>
      <c r="EI32" s="13" t="str">
        <f t="shared" si="7"/>
        <v/>
      </c>
      <c r="EJ32" s="13" t="str">
        <f t="shared" si="7"/>
        <v/>
      </c>
      <c r="EK32" s="13"/>
      <c r="EL32" s="82" t="str">
        <f t="shared" si="3"/>
        <v/>
      </c>
    </row>
    <row r="33" spans="1:142" x14ac:dyDescent="0.25">
      <c r="A33" s="267" t="s">
        <v>622</v>
      </c>
      <c r="B33" s="267" t="s">
        <v>527</v>
      </c>
      <c r="C33" s="301" t="s">
        <v>616</v>
      </c>
      <c r="D33" s="211">
        <v>25</v>
      </c>
      <c r="E33" s="401">
        <v>0</v>
      </c>
      <c r="F33" s="401">
        <v>0</v>
      </c>
      <c r="G33" s="401">
        <v>0</v>
      </c>
      <c r="H33" s="401">
        <v>0</v>
      </c>
      <c r="I33" s="401">
        <v>0</v>
      </c>
      <c r="J33" s="401">
        <v>0</v>
      </c>
      <c r="K33" s="401">
        <v>0</v>
      </c>
      <c r="L33" s="401">
        <v>0</v>
      </c>
      <c r="M33" s="401">
        <v>0</v>
      </c>
      <c r="N33" s="401">
        <v>0</v>
      </c>
      <c r="O33" s="401">
        <v>0</v>
      </c>
      <c r="P33" s="401">
        <v>0</v>
      </c>
      <c r="Q33" s="401">
        <v>0</v>
      </c>
      <c r="R33" s="401">
        <v>0</v>
      </c>
      <c r="S33" s="401">
        <v>0</v>
      </c>
      <c r="T33" s="401">
        <v>0</v>
      </c>
      <c r="U33" s="401">
        <v>0</v>
      </c>
      <c r="V33" s="401">
        <v>0</v>
      </c>
      <c r="W33" s="401">
        <v>0</v>
      </c>
      <c r="X33" s="401">
        <v>0</v>
      </c>
      <c r="Y33" s="401">
        <v>0</v>
      </c>
      <c r="Z33" s="401">
        <v>0</v>
      </c>
      <c r="AA33" s="401">
        <v>0</v>
      </c>
      <c r="AB33" s="401">
        <v>0</v>
      </c>
      <c r="AC33" s="401">
        <v>0</v>
      </c>
      <c r="AD33" s="401">
        <v>0</v>
      </c>
      <c r="AE33" s="401">
        <v>0</v>
      </c>
      <c r="AF33" s="401">
        <v>0</v>
      </c>
      <c r="AG33" s="401">
        <v>0</v>
      </c>
      <c r="AH33" s="401">
        <v>0</v>
      </c>
      <c r="AI33" s="401">
        <v>0</v>
      </c>
      <c r="AJ33" s="401">
        <v>0</v>
      </c>
      <c r="AK33" s="401">
        <v>0</v>
      </c>
      <c r="AL33" s="401">
        <v>0</v>
      </c>
      <c r="AM33" s="401">
        <v>0</v>
      </c>
      <c r="AN33" s="401">
        <v>0</v>
      </c>
      <c r="AO33" s="401">
        <v>0</v>
      </c>
      <c r="AP33" s="401">
        <v>0</v>
      </c>
      <c r="AQ33" s="401">
        <v>0</v>
      </c>
      <c r="AR33" s="402">
        <v>0</v>
      </c>
      <c r="AS33" s="402">
        <v>0</v>
      </c>
      <c r="AT33" s="402">
        <v>0</v>
      </c>
      <c r="AU33" s="404">
        <v>0</v>
      </c>
      <c r="AV33" s="402">
        <v>0</v>
      </c>
      <c r="AW33" s="76"/>
      <c r="AX33" s="211">
        <v>25</v>
      </c>
      <c r="AY33" s="260">
        <v>32725</v>
      </c>
      <c r="AZ33" s="260">
        <v>0</v>
      </c>
      <c r="BA33" s="260">
        <v>0</v>
      </c>
      <c r="BB33" s="260">
        <v>0</v>
      </c>
      <c r="BC33" s="260">
        <v>0</v>
      </c>
      <c r="BD33" s="260">
        <v>0</v>
      </c>
      <c r="BE33" s="260">
        <v>0</v>
      </c>
      <c r="BF33" s="260">
        <v>4298.3999999999996</v>
      </c>
      <c r="BG33" s="260">
        <v>6581.4</v>
      </c>
      <c r="BH33" s="260">
        <v>0</v>
      </c>
      <c r="BI33" s="260">
        <v>0</v>
      </c>
      <c r="BJ33" s="260">
        <v>0</v>
      </c>
      <c r="BK33" s="260">
        <v>0</v>
      </c>
      <c r="BL33" s="260">
        <v>0</v>
      </c>
      <c r="BM33" s="260">
        <v>0</v>
      </c>
      <c r="BN33" s="260">
        <v>0</v>
      </c>
      <c r="BO33" s="260">
        <v>0</v>
      </c>
      <c r="BP33" s="260">
        <v>0</v>
      </c>
      <c r="BQ33" s="260">
        <v>0</v>
      </c>
      <c r="BR33" s="260">
        <v>81</v>
      </c>
      <c r="BS33" s="260">
        <v>0</v>
      </c>
      <c r="BT33" s="260">
        <v>0</v>
      </c>
      <c r="BU33" s="260">
        <v>0</v>
      </c>
      <c r="BV33" s="260">
        <v>0</v>
      </c>
      <c r="BW33" s="260">
        <v>0</v>
      </c>
      <c r="BX33" s="260">
        <v>0</v>
      </c>
      <c r="BY33" s="260">
        <v>0</v>
      </c>
      <c r="BZ33" s="260">
        <v>0</v>
      </c>
      <c r="CA33" s="260">
        <v>0</v>
      </c>
      <c r="CB33" s="260">
        <v>0</v>
      </c>
      <c r="CC33" s="260">
        <v>48600</v>
      </c>
      <c r="CD33" s="260">
        <v>220</v>
      </c>
      <c r="CE33" s="260">
        <v>378</v>
      </c>
      <c r="CF33" s="260">
        <v>0</v>
      </c>
      <c r="CG33" s="260">
        <v>0</v>
      </c>
      <c r="CH33" s="260">
        <v>0</v>
      </c>
      <c r="CI33" s="260">
        <v>1</v>
      </c>
      <c r="CJ33" s="260">
        <v>0</v>
      </c>
      <c r="CK33" s="260">
        <v>0</v>
      </c>
      <c r="CL33" s="260">
        <v>0</v>
      </c>
      <c r="CM33" s="260">
        <v>0</v>
      </c>
      <c r="CN33" s="42">
        <v>0</v>
      </c>
      <c r="CO33" s="42">
        <v>0</v>
      </c>
      <c r="CP33" s="42">
        <v>2058.1</v>
      </c>
      <c r="CR33" s="13">
        <v>25</v>
      </c>
      <c r="CS33" s="13" t="str">
        <f t="shared" si="6"/>
        <v/>
      </c>
      <c r="CT33" s="13" t="str">
        <f t="shared" si="6"/>
        <v/>
      </c>
      <c r="CU33" s="13" t="str">
        <f t="shared" si="6"/>
        <v/>
      </c>
      <c r="CV33" s="13" t="str">
        <f t="shared" si="6"/>
        <v/>
      </c>
      <c r="CW33" s="13" t="str">
        <f t="shared" si="6"/>
        <v/>
      </c>
      <c r="CX33" s="13" t="str">
        <f t="shared" si="6"/>
        <v/>
      </c>
      <c r="CY33" s="13" t="str">
        <f t="shared" si="6"/>
        <v/>
      </c>
      <c r="CZ33" s="13" t="str">
        <f t="shared" si="6"/>
        <v/>
      </c>
      <c r="DA33" s="13" t="str">
        <f t="shared" si="6"/>
        <v/>
      </c>
      <c r="DB33" s="13" t="str">
        <f t="shared" si="6"/>
        <v/>
      </c>
      <c r="DC33" s="13" t="str">
        <f t="shared" si="6"/>
        <v/>
      </c>
      <c r="DD33" s="13" t="str">
        <f t="shared" si="6"/>
        <v/>
      </c>
      <c r="DE33" s="13" t="str">
        <f t="shared" si="6"/>
        <v/>
      </c>
      <c r="DF33" s="13" t="str">
        <f t="shared" si="6"/>
        <v/>
      </c>
      <c r="DG33" s="13" t="str">
        <f t="shared" si="6"/>
        <v/>
      </c>
      <c r="DH33" s="13" t="str">
        <f t="shared" si="4"/>
        <v/>
      </c>
      <c r="DI33" s="13" t="str">
        <f t="shared" si="4"/>
        <v/>
      </c>
      <c r="DJ33" s="13" t="str">
        <f t="shared" si="4"/>
        <v/>
      </c>
      <c r="DK33" s="13" t="str">
        <f t="shared" si="4"/>
        <v/>
      </c>
      <c r="DL33" s="13" t="str">
        <f t="shared" si="4"/>
        <v/>
      </c>
      <c r="DM33" s="13" t="str">
        <f t="shared" si="4"/>
        <v/>
      </c>
      <c r="DN33" s="13" t="str">
        <f t="shared" si="4"/>
        <v/>
      </c>
      <c r="DO33" s="13" t="str">
        <f t="shared" si="4"/>
        <v/>
      </c>
      <c r="DP33" s="13" t="str">
        <f t="shared" si="4"/>
        <v/>
      </c>
      <c r="DQ33" s="13" t="str">
        <f t="shared" si="4"/>
        <v/>
      </c>
      <c r="DR33" s="13" t="str">
        <f t="shared" si="4"/>
        <v/>
      </c>
      <c r="DS33" s="13" t="str">
        <f t="shared" si="4"/>
        <v/>
      </c>
      <c r="DT33" s="13" t="str">
        <f t="shared" si="4"/>
        <v/>
      </c>
      <c r="DU33" s="13" t="str">
        <f t="shared" si="4"/>
        <v/>
      </c>
      <c r="DV33" s="13" t="str">
        <f t="shared" si="4"/>
        <v/>
      </c>
      <c r="DW33" s="13" t="str">
        <f t="shared" si="4"/>
        <v/>
      </c>
      <c r="DX33" s="13" t="str">
        <f t="shared" si="5"/>
        <v/>
      </c>
      <c r="DY33" s="13" t="str">
        <f t="shared" si="5"/>
        <v/>
      </c>
      <c r="DZ33" s="13" t="str">
        <f t="shared" si="5"/>
        <v/>
      </c>
      <c r="EA33" s="13" t="str">
        <f t="shared" si="5"/>
        <v/>
      </c>
      <c r="EB33" s="13" t="str">
        <f t="shared" si="7"/>
        <v/>
      </c>
      <c r="EC33" s="13" t="str">
        <f t="shared" si="7"/>
        <v/>
      </c>
      <c r="ED33" s="13" t="str">
        <f t="shared" si="7"/>
        <v/>
      </c>
      <c r="EE33" s="13" t="str">
        <f t="shared" si="7"/>
        <v/>
      </c>
      <c r="EF33" s="13" t="str">
        <f t="shared" si="7"/>
        <v/>
      </c>
      <c r="EG33" s="13" t="str">
        <f t="shared" si="7"/>
        <v/>
      </c>
      <c r="EH33" s="13" t="str">
        <f t="shared" si="7"/>
        <v/>
      </c>
      <c r="EI33" s="13" t="str">
        <f t="shared" si="7"/>
        <v/>
      </c>
      <c r="EJ33" s="13" t="str">
        <f t="shared" si="7"/>
        <v/>
      </c>
      <c r="EK33" s="13"/>
      <c r="EL33" s="82" t="str">
        <f t="shared" si="3"/>
        <v/>
      </c>
    </row>
    <row r="34" spans="1:142" x14ac:dyDescent="0.25">
      <c r="A34" s="267" t="s">
        <v>622</v>
      </c>
      <c r="B34" s="267" t="s">
        <v>532</v>
      </c>
      <c r="C34" s="301" t="s">
        <v>616</v>
      </c>
      <c r="D34" s="211">
        <v>26</v>
      </c>
      <c r="E34" s="401">
        <v>0</v>
      </c>
      <c r="F34" s="401">
        <v>0</v>
      </c>
      <c r="G34" s="401">
        <v>0</v>
      </c>
      <c r="H34" s="401">
        <v>0</v>
      </c>
      <c r="I34" s="401">
        <v>0</v>
      </c>
      <c r="J34" s="401">
        <v>0</v>
      </c>
      <c r="K34" s="401">
        <v>0</v>
      </c>
      <c r="L34" s="401">
        <v>0</v>
      </c>
      <c r="M34" s="401">
        <v>0</v>
      </c>
      <c r="N34" s="401">
        <v>0</v>
      </c>
      <c r="O34" s="401">
        <v>0</v>
      </c>
      <c r="P34" s="401">
        <v>0</v>
      </c>
      <c r="Q34" s="401">
        <v>0</v>
      </c>
      <c r="R34" s="401">
        <v>0</v>
      </c>
      <c r="S34" s="401">
        <v>0</v>
      </c>
      <c r="T34" s="401">
        <v>0</v>
      </c>
      <c r="U34" s="401">
        <v>0</v>
      </c>
      <c r="V34" s="401">
        <v>0</v>
      </c>
      <c r="W34" s="401">
        <v>0</v>
      </c>
      <c r="X34" s="401">
        <v>0</v>
      </c>
      <c r="Y34" s="401">
        <v>0</v>
      </c>
      <c r="Z34" s="401">
        <v>0</v>
      </c>
      <c r="AA34" s="401">
        <v>0</v>
      </c>
      <c r="AB34" s="401">
        <v>0</v>
      </c>
      <c r="AC34" s="401">
        <v>0</v>
      </c>
      <c r="AD34" s="401">
        <v>0</v>
      </c>
      <c r="AE34" s="401">
        <v>0</v>
      </c>
      <c r="AF34" s="401">
        <v>0</v>
      </c>
      <c r="AG34" s="401">
        <v>0</v>
      </c>
      <c r="AH34" s="401">
        <v>0</v>
      </c>
      <c r="AI34" s="401">
        <v>0</v>
      </c>
      <c r="AJ34" s="401">
        <v>0</v>
      </c>
      <c r="AK34" s="401">
        <v>0</v>
      </c>
      <c r="AL34" s="401">
        <v>0</v>
      </c>
      <c r="AM34" s="401">
        <v>0</v>
      </c>
      <c r="AN34" s="401">
        <v>0</v>
      </c>
      <c r="AO34" s="401">
        <v>0</v>
      </c>
      <c r="AP34" s="401">
        <v>0</v>
      </c>
      <c r="AQ34" s="401">
        <v>0</v>
      </c>
      <c r="AR34" s="402">
        <v>0</v>
      </c>
      <c r="AS34" s="402">
        <v>0</v>
      </c>
      <c r="AT34" s="402">
        <v>0</v>
      </c>
      <c r="AU34" s="404">
        <v>0</v>
      </c>
      <c r="AV34" s="402">
        <v>0</v>
      </c>
      <c r="AW34" s="76"/>
      <c r="AX34" s="211">
        <v>26</v>
      </c>
      <c r="AY34" s="260">
        <v>0</v>
      </c>
      <c r="AZ34" s="260">
        <v>1629</v>
      </c>
      <c r="BA34" s="260">
        <v>0</v>
      </c>
      <c r="BB34" s="260">
        <v>0</v>
      </c>
      <c r="BC34" s="260">
        <v>0</v>
      </c>
      <c r="BD34" s="260">
        <v>0</v>
      </c>
      <c r="BE34" s="260">
        <v>0</v>
      </c>
      <c r="BF34" s="260">
        <v>0</v>
      </c>
      <c r="BG34" s="260">
        <v>0</v>
      </c>
      <c r="BH34" s="260">
        <v>0</v>
      </c>
      <c r="BI34" s="260">
        <v>0</v>
      </c>
      <c r="BJ34" s="260">
        <v>0</v>
      </c>
      <c r="BK34" s="260">
        <v>0</v>
      </c>
      <c r="BL34" s="260">
        <v>0</v>
      </c>
      <c r="BM34" s="260">
        <v>0</v>
      </c>
      <c r="BN34" s="260">
        <v>0</v>
      </c>
      <c r="BO34" s="260">
        <v>0</v>
      </c>
      <c r="BP34" s="260">
        <v>0</v>
      </c>
      <c r="BQ34" s="260">
        <v>0</v>
      </c>
      <c r="BR34" s="260">
        <v>0</v>
      </c>
      <c r="BS34" s="260">
        <v>0</v>
      </c>
      <c r="BT34" s="260">
        <v>0</v>
      </c>
      <c r="BU34" s="260">
        <v>0</v>
      </c>
      <c r="BV34" s="260">
        <v>0</v>
      </c>
      <c r="BW34" s="260">
        <v>0</v>
      </c>
      <c r="BX34" s="260">
        <v>0</v>
      </c>
      <c r="BY34" s="260">
        <v>0</v>
      </c>
      <c r="BZ34" s="260">
        <v>0</v>
      </c>
      <c r="CA34" s="260">
        <v>0</v>
      </c>
      <c r="CB34" s="260">
        <v>0</v>
      </c>
      <c r="CC34" s="260">
        <v>0</v>
      </c>
      <c r="CD34" s="260">
        <v>0</v>
      </c>
      <c r="CE34" s="260">
        <v>0</v>
      </c>
      <c r="CF34" s="260">
        <v>0</v>
      </c>
      <c r="CG34" s="260">
        <v>0</v>
      </c>
      <c r="CH34" s="260">
        <v>0</v>
      </c>
      <c r="CI34" s="260">
        <v>0</v>
      </c>
      <c r="CJ34" s="260">
        <v>0</v>
      </c>
      <c r="CK34" s="260">
        <v>0</v>
      </c>
      <c r="CL34" s="260">
        <v>0</v>
      </c>
      <c r="CM34" s="260">
        <v>0</v>
      </c>
      <c r="CN34" s="42">
        <v>0</v>
      </c>
      <c r="CO34" s="42">
        <v>0</v>
      </c>
      <c r="CP34" s="42">
        <v>0</v>
      </c>
      <c r="CR34" s="13">
        <v>26</v>
      </c>
      <c r="CS34" s="13" t="str">
        <f t="shared" si="6"/>
        <v/>
      </c>
      <c r="CT34" s="13" t="str">
        <f t="shared" si="6"/>
        <v/>
      </c>
      <c r="CU34" s="13" t="str">
        <f t="shared" si="6"/>
        <v/>
      </c>
      <c r="CV34" s="13" t="str">
        <f t="shared" si="6"/>
        <v/>
      </c>
      <c r="CW34" s="13" t="str">
        <f t="shared" si="6"/>
        <v/>
      </c>
      <c r="CX34" s="13" t="str">
        <f t="shared" si="6"/>
        <v/>
      </c>
      <c r="CY34" s="13" t="str">
        <f t="shared" si="6"/>
        <v/>
      </c>
      <c r="CZ34" s="13" t="str">
        <f t="shared" si="6"/>
        <v/>
      </c>
      <c r="DA34" s="13" t="str">
        <f t="shared" si="6"/>
        <v/>
      </c>
      <c r="DB34" s="13" t="str">
        <f t="shared" si="6"/>
        <v/>
      </c>
      <c r="DC34" s="13" t="str">
        <f t="shared" si="6"/>
        <v/>
      </c>
      <c r="DD34" s="13" t="str">
        <f t="shared" si="6"/>
        <v/>
      </c>
      <c r="DE34" s="13" t="str">
        <f t="shared" si="6"/>
        <v/>
      </c>
      <c r="DF34" s="13" t="str">
        <f t="shared" si="6"/>
        <v/>
      </c>
      <c r="DG34" s="13" t="str">
        <f t="shared" si="6"/>
        <v/>
      </c>
      <c r="DH34" s="13" t="str">
        <f t="shared" si="4"/>
        <v/>
      </c>
      <c r="DI34" s="13" t="str">
        <f t="shared" si="4"/>
        <v/>
      </c>
      <c r="DJ34" s="13" t="str">
        <f t="shared" si="4"/>
        <v/>
      </c>
      <c r="DK34" s="13" t="str">
        <f t="shared" si="4"/>
        <v/>
      </c>
      <c r="DL34" s="13" t="str">
        <f t="shared" si="4"/>
        <v/>
      </c>
      <c r="DM34" s="13" t="str">
        <f t="shared" si="4"/>
        <v/>
      </c>
      <c r="DN34" s="13" t="str">
        <f t="shared" si="4"/>
        <v/>
      </c>
      <c r="DO34" s="13" t="str">
        <f t="shared" si="4"/>
        <v/>
      </c>
      <c r="DP34" s="13" t="str">
        <f t="shared" si="4"/>
        <v/>
      </c>
      <c r="DQ34" s="13" t="str">
        <f t="shared" si="4"/>
        <v/>
      </c>
      <c r="DR34" s="13" t="str">
        <f t="shared" si="4"/>
        <v/>
      </c>
      <c r="DS34" s="13" t="str">
        <f t="shared" si="4"/>
        <v/>
      </c>
      <c r="DT34" s="13" t="str">
        <f t="shared" si="4"/>
        <v/>
      </c>
      <c r="DU34" s="13" t="str">
        <f t="shared" si="4"/>
        <v/>
      </c>
      <c r="DV34" s="13" t="str">
        <f t="shared" si="4"/>
        <v/>
      </c>
      <c r="DW34" s="13" t="str">
        <f t="shared" si="4"/>
        <v/>
      </c>
      <c r="DX34" s="13" t="str">
        <f t="shared" si="5"/>
        <v/>
      </c>
      <c r="DY34" s="13" t="str">
        <f t="shared" si="5"/>
        <v/>
      </c>
      <c r="DZ34" s="13" t="str">
        <f t="shared" si="5"/>
        <v/>
      </c>
      <c r="EA34" s="13" t="str">
        <f t="shared" si="5"/>
        <v/>
      </c>
      <c r="EB34" s="13" t="str">
        <f t="shared" si="7"/>
        <v/>
      </c>
      <c r="EC34" s="13" t="str">
        <f t="shared" si="7"/>
        <v/>
      </c>
      <c r="ED34" s="13" t="str">
        <f t="shared" si="7"/>
        <v/>
      </c>
      <c r="EE34" s="13" t="str">
        <f t="shared" si="7"/>
        <v/>
      </c>
      <c r="EF34" s="13" t="str">
        <f t="shared" si="7"/>
        <v/>
      </c>
      <c r="EG34" s="13" t="str">
        <f t="shared" si="7"/>
        <v/>
      </c>
      <c r="EH34" s="13" t="str">
        <f t="shared" si="7"/>
        <v/>
      </c>
      <c r="EI34" s="13" t="str">
        <f t="shared" si="7"/>
        <v/>
      </c>
      <c r="EJ34" s="13" t="str">
        <f t="shared" si="7"/>
        <v/>
      </c>
      <c r="EK34" s="13"/>
      <c r="EL34" s="82" t="str">
        <f t="shared" si="3"/>
        <v/>
      </c>
    </row>
    <row r="35" spans="1:142" x14ac:dyDescent="0.25">
      <c r="A35" s="267" t="s">
        <v>622</v>
      </c>
      <c r="B35" s="267" t="s">
        <v>500</v>
      </c>
      <c r="C35" s="301" t="s">
        <v>165</v>
      </c>
      <c r="D35" s="211">
        <v>27</v>
      </c>
      <c r="E35" s="401">
        <v>0</v>
      </c>
      <c r="F35" s="401">
        <v>0</v>
      </c>
      <c r="G35" s="401">
        <v>0</v>
      </c>
      <c r="H35" s="401">
        <v>0</v>
      </c>
      <c r="I35" s="401">
        <v>0</v>
      </c>
      <c r="J35" s="401">
        <v>0</v>
      </c>
      <c r="K35" s="401">
        <v>0</v>
      </c>
      <c r="L35" s="401">
        <v>0</v>
      </c>
      <c r="M35" s="401">
        <v>0</v>
      </c>
      <c r="N35" s="401">
        <v>0</v>
      </c>
      <c r="O35" s="401">
        <v>0</v>
      </c>
      <c r="P35" s="401">
        <v>0</v>
      </c>
      <c r="Q35" s="401">
        <v>0</v>
      </c>
      <c r="R35" s="401">
        <v>0</v>
      </c>
      <c r="S35" s="401">
        <v>0</v>
      </c>
      <c r="T35" s="401">
        <v>0</v>
      </c>
      <c r="U35" s="401">
        <v>0</v>
      </c>
      <c r="V35" s="401">
        <v>0</v>
      </c>
      <c r="W35" s="401">
        <v>0</v>
      </c>
      <c r="X35" s="401">
        <v>0</v>
      </c>
      <c r="Y35" s="401">
        <v>0</v>
      </c>
      <c r="Z35" s="401">
        <v>0</v>
      </c>
      <c r="AA35" s="401">
        <v>0</v>
      </c>
      <c r="AB35" s="401">
        <v>0</v>
      </c>
      <c r="AC35" s="401">
        <v>0</v>
      </c>
      <c r="AD35" s="401">
        <v>0</v>
      </c>
      <c r="AE35" s="401">
        <v>0</v>
      </c>
      <c r="AF35" s="401">
        <v>0</v>
      </c>
      <c r="AG35" s="401">
        <v>0</v>
      </c>
      <c r="AH35" s="401">
        <v>0</v>
      </c>
      <c r="AI35" s="401">
        <v>0</v>
      </c>
      <c r="AJ35" s="401">
        <v>0</v>
      </c>
      <c r="AK35" s="401">
        <v>0</v>
      </c>
      <c r="AL35" s="401">
        <v>0</v>
      </c>
      <c r="AM35" s="401">
        <v>0</v>
      </c>
      <c r="AN35" s="401">
        <v>0</v>
      </c>
      <c r="AO35" s="401">
        <v>0</v>
      </c>
      <c r="AP35" s="401">
        <v>0</v>
      </c>
      <c r="AQ35" s="401">
        <v>0</v>
      </c>
      <c r="AR35" s="402">
        <v>0</v>
      </c>
      <c r="AS35" s="402">
        <v>0</v>
      </c>
      <c r="AT35" s="402">
        <v>0</v>
      </c>
      <c r="AU35" s="404">
        <v>0</v>
      </c>
      <c r="AV35" s="402">
        <v>0</v>
      </c>
      <c r="AW35" s="76"/>
      <c r="AX35" s="211">
        <v>27</v>
      </c>
      <c r="AY35" s="260">
        <v>0</v>
      </c>
      <c r="AZ35" s="260">
        <v>0</v>
      </c>
      <c r="BA35" s="260">
        <v>0</v>
      </c>
      <c r="BB35" s="260">
        <v>0</v>
      </c>
      <c r="BC35" s="260">
        <v>0</v>
      </c>
      <c r="BD35" s="260">
        <v>0</v>
      </c>
      <c r="BE35" s="260">
        <v>0</v>
      </c>
      <c r="BF35" s="260">
        <v>0</v>
      </c>
      <c r="BG35" s="260">
        <v>0</v>
      </c>
      <c r="BH35" s="260">
        <v>0</v>
      </c>
      <c r="BI35" s="260">
        <v>0</v>
      </c>
      <c r="BJ35" s="260">
        <v>0</v>
      </c>
      <c r="BK35" s="260">
        <v>2608</v>
      </c>
      <c r="BL35" s="260">
        <v>0</v>
      </c>
      <c r="BM35" s="260">
        <v>0</v>
      </c>
      <c r="BN35" s="260">
        <v>28</v>
      </c>
      <c r="BO35" s="260">
        <v>0</v>
      </c>
      <c r="BP35" s="260">
        <v>0</v>
      </c>
      <c r="BQ35" s="260">
        <v>0</v>
      </c>
      <c r="BR35" s="260">
        <v>0</v>
      </c>
      <c r="BS35" s="260">
        <v>0</v>
      </c>
      <c r="BT35" s="260">
        <v>0</v>
      </c>
      <c r="BU35" s="260">
        <v>0</v>
      </c>
      <c r="BV35" s="260">
        <v>0</v>
      </c>
      <c r="BW35" s="260">
        <v>0</v>
      </c>
      <c r="BX35" s="260">
        <v>0</v>
      </c>
      <c r="BY35" s="260">
        <v>0</v>
      </c>
      <c r="BZ35" s="260">
        <v>0</v>
      </c>
      <c r="CA35" s="260">
        <v>0</v>
      </c>
      <c r="CB35" s="260">
        <v>0</v>
      </c>
      <c r="CC35" s="260">
        <v>0</v>
      </c>
      <c r="CD35" s="260">
        <v>0</v>
      </c>
      <c r="CE35" s="260">
        <v>0</v>
      </c>
      <c r="CF35" s="260">
        <v>0</v>
      </c>
      <c r="CG35" s="260">
        <v>0</v>
      </c>
      <c r="CH35" s="260">
        <v>0</v>
      </c>
      <c r="CI35" s="260">
        <v>0</v>
      </c>
      <c r="CJ35" s="260">
        <v>0</v>
      </c>
      <c r="CK35" s="260">
        <v>0</v>
      </c>
      <c r="CL35" s="260">
        <v>0</v>
      </c>
      <c r="CM35" s="260">
        <v>0</v>
      </c>
      <c r="CN35" s="42">
        <v>0</v>
      </c>
      <c r="CO35" s="42">
        <v>0</v>
      </c>
      <c r="CP35" s="42">
        <v>0</v>
      </c>
      <c r="CR35" s="13">
        <v>27</v>
      </c>
      <c r="CS35" s="13" t="str">
        <f t="shared" si="6"/>
        <v/>
      </c>
      <c r="CT35" s="13" t="str">
        <f t="shared" si="6"/>
        <v/>
      </c>
      <c r="CU35" s="13" t="str">
        <f t="shared" si="6"/>
        <v/>
      </c>
      <c r="CV35" s="13" t="str">
        <f t="shared" si="6"/>
        <v/>
      </c>
      <c r="CW35" s="13" t="str">
        <f t="shared" si="6"/>
        <v/>
      </c>
      <c r="CX35" s="13" t="str">
        <f t="shared" si="6"/>
        <v/>
      </c>
      <c r="CY35" s="13" t="str">
        <f t="shared" si="6"/>
        <v/>
      </c>
      <c r="CZ35" s="13" t="str">
        <f t="shared" si="6"/>
        <v/>
      </c>
      <c r="DA35" s="13" t="str">
        <f t="shared" si="6"/>
        <v/>
      </c>
      <c r="DB35" s="13" t="str">
        <f t="shared" si="6"/>
        <v/>
      </c>
      <c r="DC35" s="13" t="str">
        <f t="shared" si="6"/>
        <v/>
      </c>
      <c r="DD35" s="13" t="str">
        <f t="shared" si="6"/>
        <v/>
      </c>
      <c r="DE35" s="13" t="str">
        <f t="shared" si="6"/>
        <v/>
      </c>
      <c r="DF35" s="13" t="str">
        <f t="shared" si="6"/>
        <v/>
      </c>
      <c r="DG35" s="13" t="str">
        <f t="shared" si="6"/>
        <v/>
      </c>
      <c r="DH35" s="13" t="str">
        <f t="shared" si="4"/>
        <v/>
      </c>
      <c r="DI35" s="13" t="str">
        <f t="shared" si="4"/>
        <v/>
      </c>
      <c r="DJ35" s="13" t="str">
        <f t="shared" si="4"/>
        <v/>
      </c>
      <c r="DK35" s="13" t="str">
        <f t="shared" si="4"/>
        <v/>
      </c>
      <c r="DL35" s="13" t="str">
        <f t="shared" si="4"/>
        <v/>
      </c>
      <c r="DM35" s="13" t="str">
        <f t="shared" si="4"/>
        <v/>
      </c>
      <c r="DN35" s="13" t="str">
        <f t="shared" si="4"/>
        <v/>
      </c>
      <c r="DO35" s="13" t="str">
        <f t="shared" si="4"/>
        <v/>
      </c>
      <c r="DP35" s="13" t="str">
        <f t="shared" si="4"/>
        <v/>
      </c>
      <c r="DQ35" s="13" t="str">
        <f t="shared" si="4"/>
        <v/>
      </c>
      <c r="DR35" s="13" t="str">
        <f t="shared" si="4"/>
        <v/>
      </c>
      <c r="DS35" s="13" t="str">
        <f t="shared" si="4"/>
        <v/>
      </c>
      <c r="DT35" s="13" t="str">
        <f t="shared" si="4"/>
        <v/>
      </c>
      <c r="DU35" s="13" t="str">
        <f t="shared" si="4"/>
        <v/>
      </c>
      <c r="DV35" s="13" t="str">
        <f t="shared" si="4"/>
        <v/>
      </c>
      <c r="DW35" s="13" t="str">
        <f t="shared" si="4"/>
        <v/>
      </c>
      <c r="DX35" s="13" t="str">
        <f t="shared" si="5"/>
        <v/>
      </c>
      <c r="DY35" s="13" t="str">
        <f t="shared" si="5"/>
        <v/>
      </c>
      <c r="DZ35" s="13" t="str">
        <f t="shared" si="5"/>
        <v/>
      </c>
      <c r="EA35" s="13" t="str">
        <f t="shared" si="5"/>
        <v/>
      </c>
      <c r="EB35" s="13" t="str">
        <f t="shared" si="7"/>
        <v/>
      </c>
      <c r="EC35" s="13" t="str">
        <f t="shared" si="7"/>
        <v/>
      </c>
      <c r="ED35" s="13" t="str">
        <f t="shared" si="7"/>
        <v/>
      </c>
      <c r="EE35" s="13" t="str">
        <f t="shared" si="7"/>
        <v/>
      </c>
      <c r="EF35" s="13" t="str">
        <f t="shared" si="7"/>
        <v/>
      </c>
      <c r="EG35" s="13" t="str">
        <f t="shared" si="7"/>
        <v/>
      </c>
      <c r="EH35" s="13" t="str">
        <f t="shared" si="7"/>
        <v/>
      </c>
      <c r="EI35" s="13" t="str">
        <f t="shared" si="7"/>
        <v/>
      </c>
      <c r="EJ35" s="13" t="str">
        <f t="shared" si="7"/>
        <v/>
      </c>
      <c r="EK35" s="13"/>
      <c r="EL35" s="82" t="str">
        <f t="shared" si="3"/>
        <v/>
      </c>
    </row>
    <row r="36" spans="1:142" x14ac:dyDescent="0.25">
      <c r="A36" s="267" t="s">
        <v>622</v>
      </c>
      <c r="B36" s="267" t="s">
        <v>502</v>
      </c>
      <c r="C36" s="301" t="s">
        <v>165</v>
      </c>
      <c r="D36" s="211">
        <v>28</v>
      </c>
      <c r="E36" s="401">
        <v>0</v>
      </c>
      <c r="F36" s="401">
        <v>0</v>
      </c>
      <c r="G36" s="401">
        <v>0</v>
      </c>
      <c r="H36" s="401">
        <v>0</v>
      </c>
      <c r="I36" s="401">
        <v>0</v>
      </c>
      <c r="J36" s="401">
        <v>0</v>
      </c>
      <c r="K36" s="401">
        <v>0</v>
      </c>
      <c r="L36" s="401">
        <v>0</v>
      </c>
      <c r="M36" s="401">
        <v>0</v>
      </c>
      <c r="N36" s="401">
        <v>0</v>
      </c>
      <c r="O36" s="401">
        <v>0</v>
      </c>
      <c r="P36" s="401">
        <v>0</v>
      </c>
      <c r="Q36" s="401">
        <v>0</v>
      </c>
      <c r="R36" s="401">
        <v>0</v>
      </c>
      <c r="S36" s="401">
        <v>0</v>
      </c>
      <c r="T36" s="401">
        <v>0</v>
      </c>
      <c r="U36" s="401">
        <v>0</v>
      </c>
      <c r="V36" s="401">
        <v>0</v>
      </c>
      <c r="W36" s="401">
        <v>0</v>
      </c>
      <c r="X36" s="401">
        <v>0</v>
      </c>
      <c r="Y36" s="401">
        <v>0</v>
      </c>
      <c r="Z36" s="401">
        <v>0</v>
      </c>
      <c r="AA36" s="401">
        <v>0</v>
      </c>
      <c r="AB36" s="401">
        <v>0</v>
      </c>
      <c r="AC36" s="401">
        <v>0</v>
      </c>
      <c r="AD36" s="401">
        <v>0</v>
      </c>
      <c r="AE36" s="401">
        <v>0</v>
      </c>
      <c r="AF36" s="401">
        <v>0</v>
      </c>
      <c r="AG36" s="401">
        <v>0</v>
      </c>
      <c r="AH36" s="401">
        <v>0</v>
      </c>
      <c r="AI36" s="401">
        <v>0</v>
      </c>
      <c r="AJ36" s="401">
        <v>0</v>
      </c>
      <c r="AK36" s="401">
        <v>0</v>
      </c>
      <c r="AL36" s="401">
        <v>0</v>
      </c>
      <c r="AM36" s="401">
        <v>0</v>
      </c>
      <c r="AN36" s="401">
        <v>0</v>
      </c>
      <c r="AO36" s="401">
        <v>0</v>
      </c>
      <c r="AP36" s="401">
        <v>0</v>
      </c>
      <c r="AQ36" s="401">
        <v>0</v>
      </c>
      <c r="AR36" s="402">
        <v>0</v>
      </c>
      <c r="AS36" s="402">
        <v>0</v>
      </c>
      <c r="AT36" s="402">
        <v>0</v>
      </c>
      <c r="AU36" s="404">
        <v>0</v>
      </c>
      <c r="AV36" s="402">
        <v>0</v>
      </c>
      <c r="AW36" s="76"/>
      <c r="AX36" s="211">
        <v>28</v>
      </c>
      <c r="AY36" s="260">
        <v>0</v>
      </c>
      <c r="AZ36" s="260">
        <v>0</v>
      </c>
      <c r="BA36" s="260">
        <v>0</v>
      </c>
      <c r="BB36" s="260">
        <v>0</v>
      </c>
      <c r="BC36" s="260">
        <v>0</v>
      </c>
      <c r="BD36" s="260">
        <v>0</v>
      </c>
      <c r="BE36" s="260">
        <v>0</v>
      </c>
      <c r="BF36" s="260">
        <v>0</v>
      </c>
      <c r="BG36" s="260">
        <v>0</v>
      </c>
      <c r="BH36" s="260">
        <v>0</v>
      </c>
      <c r="BI36" s="260">
        <v>0</v>
      </c>
      <c r="BJ36" s="260">
        <v>0</v>
      </c>
      <c r="BK36" s="260">
        <v>0</v>
      </c>
      <c r="BL36" s="260">
        <v>0</v>
      </c>
      <c r="BM36" s="260">
        <v>0</v>
      </c>
      <c r="BN36" s="260">
        <v>0</v>
      </c>
      <c r="BO36" s="260">
        <v>0</v>
      </c>
      <c r="BP36" s="260">
        <v>0</v>
      </c>
      <c r="BQ36" s="260">
        <v>0</v>
      </c>
      <c r="BR36" s="260">
        <v>0</v>
      </c>
      <c r="BS36" s="260">
        <v>0</v>
      </c>
      <c r="BT36" s="260">
        <v>294</v>
      </c>
      <c r="BU36" s="260">
        <v>18153</v>
      </c>
      <c r="BV36" s="260">
        <v>0</v>
      </c>
      <c r="BW36" s="260">
        <v>0</v>
      </c>
      <c r="BX36" s="260">
        <v>0</v>
      </c>
      <c r="BY36" s="260">
        <v>0</v>
      </c>
      <c r="BZ36" s="260">
        <v>0</v>
      </c>
      <c r="CA36" s="260">
        <v>0</v>
      </c>
      <c r="CB36" s="260">
        <v>0</v>
      </c>
      <c r="CC36" s="260">
        <v>0</v>
      </c>
      <c r="CD36" s="260">
        <v>0</v>
      </c>
      <c r="CE36" s="260">
        <v>0</v>
      </c>
      <c r="CF36" s="260">
        <v>0</v>
      </c>
      <c r="CG36" s="260">
        <v>0</v>
      </c>
      <c r="CH36" s="260">
        <v>0</v>
      </c>
      <c r="CI36" s="260">
        <v>0</v>
      </c>
      <c r="CJ36" s="260">
        <v>0</v>
      </c>
      <c r="CK36" s="260">
        <v>0</v>
      </c>
      <c r="CL36" s="260">
        <v>47</v>
      </c>
      <c r="CM36" s="260">
        <v>0</v>
      </c>
      <c r="CN36" s="42">
        <v>0</v>
      </c>
      <c r="CO36" s="42">
        <v>0</v>
      </c>
      <c r="CP36" s="42">
        <v>0</v>
      </c>
      <c r="CR36" s="13">
        <v>28</v>
      </c>
      <c r="CS36" s="13" t="str">
        <f t="shared" si="6"/>
        <v/>
      </c>
      <c r="CT36" s="13" t="str">
        <f t="shared" si="6"/>
        <v/>
      </c>
      <c r="CU36" s="13" t="str">
        <f t="shared" si="6"/>
        <v/>
      </c>
      <c r="CV36" s="13" t="str">
        <f t="shared" si="6"/>
        <v/>
      </c>
      <c r="CW36" s="13" t="str">
        <f t="shared" si="6"/>
        <v/>
      </c>
      <c r="CX36" s="13" t="str">
        <f t="shared" si="6"/>
        <v/>
      </c>
      <c r="CY36" s="13" t="str">
        <f t="shared" si="6"/>
        <v/>
      </c>
      <c r="CZ36" s="13" t="str">
        <f t="shared" si="6"/>
        <v/>
      </c>
      <c r="DA36" s="13" t="str">
        <f t="shared" si="6"/>
        <v/>
      </c>
      <c r="DB36" s="13" t="str">
        <f t="shared" si="6"/>
        <v/>
      </c>
      <c r="DC36" s="13" t="str">
        <f t="shared" si="6"/>
        <v/>
      </c>
      <c r="DD36" s="13" t="str">
        <f t="shared" si="6"/>
        <v/>
      </c>
      <c r="DE36" s="13" t="str">
        <f t="shared" si="6"/>
        <v/>
      </c>
      <c r="DF36" s="13" t="str">
        <f t="shared" si="6"/>
        <v/>
      </c>
      <c r="DG36" s="13" t="str">
        <f t="shared" si="6"/>
        <v/>
      </c>
      <c r="DH36" s="13" t="str">
        <f t="shared" si="4"/>
        <v/>
      </c>
      <c r="DI36" s="13" t="str">
        <f t="shared" si="4"/>
        <v/>
      </c>
      <c r="DJ36" s="13" t="str">
        <f t="shared" si="4"/>
        <v/>
      </c>
      <c r="DK36" s="13" t="str">
        <f t="shared" si="4"/>
        <v/>
      </c>
      <c r="DL36" s="13" t="str">
        <f t="shared" si="4"/>
        <v/>
      </c>
      <c r="DM36" s="13" t="str">
        <f t="shared" si="4"/>
        <v/>
      </c>
      <c r="DN36" s="13" t="str">
        <f t="shared" si="4"/>
        <v/>
      </c>
      <c r="DO36" s="13" t="str">
        <f t="shared" si="4"/>
        <v/>
      </c>
      <c r="DP36" s="13" t="str">
        <f t="shared" si="4"/>
        <v/>
      </c>
      <c r="DQ36" s="13" t="str">
        <f t="shared" si="4"/>
        <v/>
      </c>
      <c r="DR36" s="13" t="str">
        <f t="shared" si="4"/>
        <v/>
      </c>
      <c r="DS36" s="13" t="str">
        <f t="shared" si="4"/>
        <v/>
      </c>
      <c r="DT36" s="13" t="str">
        <f t="shared" si="4"/>
        <v/>
      </c>
      <c r="DU36" s="13" t="str">
        <f t="shared" si="4"/>
        <v/>
      </c>
      <c r="DV36" s="13" t="str">
        <f t="shared" si="4"/>
        <v/>
      </c>
      <c r="DW36" s="13" t="str">
        <f t="shared" si="4"/>
        <v/>
      </c>
      <c r="DX36" s="13" t="str">
        <f t="shared" si="5"/>
        <v/>
      </c>
      <c r="DY36" s="13" t="str">
        <f t="shared" si="5"/>
        <v/>
      </c>
      <c r="DZ36" s="13" t="str">
        <f t="shared" si="5"/>
        <v/>
      </c>
      <c r="EA36" s="13" t="str">
        <f t="shared" si="5"/>
        <v/>
      </c>
      <c r="EB36" s="13" t="str">
        <f t="shared" si="7"/>
        <v/>
      </c>
      <c r="EC36" s="13" t="str">
        <f t="shared" si="7"/>
        <v/>
      </c>
      <c r="ED36" s="13" t="str">
        <f t="shared" si="7"/>
        <v/>
      </c>
      <c r="EE36" s="13" t="str">
        <f t="shared" si="7"/>
        <v/>
      </c>
      <c r="EF36" s="13" t="str">
        <f t="shared" si="7"/>
        <v/>
      </c>
      <c r="EG36" s="13" t="str">
        <f t="shared" si="7"/>
        <v/>
      </c>
      <c r="EH36" s="13" t="str">
        <f t="shared" si="7"/>
        <v/>
      </c>
      <c r="EI36" s="13" t="str">
        <f t="shared" si="7"/>
        <v/>
      </c>
      <c r="EJ36" s="13" t="str">
        <f t="shared" si="7"/>
        <v/>
      </c>
      <c r="EK36" s="13"/>
      <c r="EL36" s="82" t="str">
        <f t="shared" si="3"/>
        <v/>
      </c>
    </row>
    <row r="37" spans="1:142" x14ac:dyDescent="0.25">
      <c r="A37" s="267" t="s">
        <v>622</v>
      </c>
      <c r="B37" s="267" t="s">
        <v>505</v>
      </c>
      <c r="C37" s="301" t="s">
        <v>165</v>
      </c>
      <c r="D37" s="211">
        <v>29</v>
      </c>
      <c r="E37" s="401">
        <v>0</v>
      </c>
      <c r="F37" s="401">
        <v>0</v>
      </c>
      <c r="G37" s="401">
        <v>0</v>
      </c>
      <c r="H37" s="401">
        <v>0</v>
      </c>
      <c r="I37" s="401">
        <v>0</v>
      </c>
      <c r="J37" s="401">
        <v>0</v>
      </c>
      <c r="K37" s="401">
        <v>0</v>
      </c>
      <c r="L37" s="401">
        <v>0</v>
      </c>
      <c r="M37" s="401">
        <v>0</v>
      </c>
      <c r="N37" s="401">
        <v>0</v>
      </c>
      <c r="O37" s="401">
        <v>0</v>
      </c>
      <c r="P37" s="401">
        <v>0</v>
      </c>
      <c r="Q37" s="401">
        <v>0</v>
      </c>
      <c r="R37" s="401">
        <v>0</v>
      </c>
      <c r="S37" s="401">
        <v>0</v>
      </c>
      <c r="T37" s="401">
        <v>0</v>
      </c>
      <c r="U37" s="401">
        <v>0</v>
      </c>
      <c r="V37" s="401">
        <v>0</v>
      </c>
      <c r="W37" s="401">
        <v>0</v>
      </c>
      <c r="X37" s="401">
        <v>0</v>
      </c>
      <c r="Y37" s="401">
        <v>0</v>
      </c>
      <c r="Z37" s="401">
        <v>0</v>
      </c>
      <c r="AA37" s="401">
        <v>0</v>
      </c>
      <c r="AB37" s="401">
        <v>0</v>
      </c>
      <c r="AC37" s="401">
        <v>0</v>
      </c>
      <c r="AD37" s="401">
        <v>0</v>
      </c>
      <c r="AE37" s="401">
        <v>0</v>
      </c>
      <c r="AF37" s="401">
        <v>0</v>
      </c>
      <c r="AG37" s="401">
        <v>0</v>
      </c>
      <c r="AH37" s="401">
        <v>0</v>
      </c>
      <c r="AI37" s="401">
        <v>0</v>
      </c>
      <c r="AJ37" s="401">
        <v>0</v>
      </c>
      <c r="AK37" s="401">
        <v>0</v>
      </c>
      <c r="AL37" s="401">
        <v>0</v>
      </c>
      <c r="AM37" s="401">
        <v>0</v>
      </c>
      <c r="AN37" s="401">
        <v>0</v>
      </c>
      <c r="AO37" s="401">
        <v>0</v>
      </c>
      <c r="AP37" s="401">
        <v>0</v>
      </c>
      <c r="AQ37" s="401">
        <v>0</v>
      </c>
      <c r="AR37" s="402">
        <v>0</v>
      </c>
      <c r="AS37" s="402">
        <v>0</v>
      </c>
      <c r="AT37" s="402">
        <v>0</v>
      </c>
      <c r="AU37" s="404">
        <v>0</v>
      </c>
      <c r="AV37" s="402">
        <v>0</v>
      </c>
      <c r="AW37" s="76"/>
      <c r="AX37" s="211">
        <v>29</v>
      </c>
      <c r="AY37" s="260">
        <v>0</v>
      </c>
      <c r="AZ37" s="260">
        <v>0</v>
      </c>
      <c r="BA37" s="260">
        <v>0</v>
      </c>
      <c r="BB37" s="260">
        <v>3052</v>
      </c>
      <c r="BC37" s="260">
        <v>0</v>
      </c>
      <c r="BD37" s="260">
        <v>0</v>
      </c>
      <c r="BE37" s="260">
        <v>0</v>
      </c>
      <c r="BF37" s="260">
        <v>0</v>
      </c>
      <c r="BG37" s="260">
        <v>0</v>
      </c>
      <c r="BH37" s="260">
        <v>13</v>
      </c>
      <c r="BI37" s="260">
        <v>0</v>
      </c>
      <c r="BJ37" s="260">
        <v>0</v>
      </c>
      <c r="BK37" s="260">
        <v>0</v>
      </c>
      <c r="BL37" s="260">
        <v>0</v>
      </c>
      <c r="BM37" s="260">
        <v>0</v>
      </c>
      <c r="BN37" s="260">
        <v>139</v>
      </c>
      <c r="BO37" s="260">
        <v>6</v>
      </c>
      <c r="BP37" s="260">
        <v>0</v>
      </c>
      <c r="BQ37" s="260">
        <v>0</v>
      </c>
      <c r="BR37" s="260">
        <v>2390</v>
      </c>
      <c r="BS37" s="260">
        <v>0</v>
      </c>
      <c r="BT37" s="260">
        <v>339</v>
      </c>
      <c r="BU37" s="260">
        <v>0</v>
      </c>
      <c r="BV37" s="260">
        <v>0</v>
      </c>
      <c r="BW37" s="260">
        <v>0</v>
      </c>
      <c r="BX37" s="260">
        <v>3729</v>
      </c>
      <c r="BY37" s="260">
        <v>0</v>
      </c>
      <c r="BZ37" s="260">
        <v>8728</v>
      </c>
      <c r="CA37" s="260">
        <v>0</v>
      </c>
      <c r="CB37" s="260">
        <v>3577</v>
      </c>
      <c r="CC37" s="260">
        <v>0</v>
      </c>
      <c r="CD37" s="260">
        <v>0</v>
      </c>
      <c r="CE37" s="260">
        <v>0</v>
      </c>
      <c r="CF37" s="260">
        <v>64</v>
      </c>
      <c r="CG37" s="260">
        <v>0</v>
      </c>
      <c r="CH37" s="260">
        <v>0</v>
      </c>
      <c r="CI37" s="260">
        <v>2580</v>
      </c>
      <c r="CJ37" s="260">
        <v>1247</v>
      </c>
      <c r="CK37" s="260">
        <v>0</v>
      </c>
      <c r="CL37" s="260">
        <v>1039</v>
      </c>
      <c r="CM37" s="260">
        <v>0</v>
      </c>
      <c r="CN37" s="42">
        <v>0</v>
      </c>
      <c r="CO37" s="42">
        <v>3357</v>
      </c>
      <c r="CP37" s="42">
        <v>0</v>
      </c>
      <c r="CR37" s="13">
        <v>29</v>
      </c>
      <c r="CS37" s="13" t="str">
        <f t="shared" si="6"/>
        <v/>
      </c>
      <c r="CT37" s="13" t="str">
        <f t="shared" si="6"/>
        <v/>
      </c>
      <c r="CU37" s="13" t="str">
        <f t="shared" si="6"/>
        <v/>
      </c>
      <c r="CV37" s="13" t="str">
        <f t="shared" si="6"/>
        <v/>
      </c>
      <c r="CW37" s="13" t="str">
        <f t="shared" si="6"/>
        <v/>
      </c>
      <c r="CX37" s="13" t="str">
        <f t="shared" si="6"/>
        <v/>
      </c>
      <c r="CY37" s="13" t="str">
        <f t="shared" si="6"/>
        <v/>
      </c>
      <c r="CZ37" s="13" t="str">
        <f t="shared" si="6"/>
        <v/>
      </c>
      <c r="DA37" s="13" t="str">
        <f t="shared" si="6"/>
        <v/>
      </c>
      <c r="DB37" s="13" t="str">
        <f t="shared" si="6"/>
        <v/>
      </c>
      <c r="DC37" s="13" t="str">
        <f t="shared" si="6"/>
        <v/>
      </c>
      <c r="DD37" s="13" t="str">
        <f t="shared" si="6"/>
        <v/>
      </c>
      <c r="DE37" s="13" t="str">
        <f t="shared" si="6"/>
        <v/>
      </c>
      <c r="DF37" s="13" t="str">
        <f t="shared" si="6"/>
        <v/>
      </c>
      <c r="DG37" s="13" t="str">
        <f t="shared" si="6"/>
        <v/>
      </c>
      <c r="DH37" s="13" t="str">
        <f t="shared" si="4"/>
        <v/>
      </c>
      <c r="DI37" s="13" t="str">
        <f t="shared" si="4"/>
        <v/>
      </c>
      <c r="DJ37" s="13" t="str">
        <f t="shared" si="4"/>
        <v/>
      </c>
      <c r="DK37" s="13" t="str">
        <f t="shared" si="4"/>
        <v/>
      </c>
      <c r="DL37" s="13" t="str">
        <f t="shared" si="4"/>
        <v/>
      </c>
      <c r="DM37" s="13" t="str">
        <f t="shared" si="4"/>
        <v/>
      </c>
      <c r="DN37" s="13" t="str">
        <f t="shared" si="4"/>
        <v/>
      </c>
      <c r="DO37" s="13" t="str">
        <f t="shared" si="4"/>
        <v/>
      </c>
      <c r="DP37" s="13" t="str">
        <f t="shared" si="4"/>
        <v/>
      </c>
      <c r="DQ37" s="13" t="str">
        <f t="shared" si="4"/>
        <v/>
      </c>
      <c r="DR37" s="13" t="str">
        <f t="shared" si="4"/>
        <v/>
      </c>
      <c r="DS37" s="13" t="str">
        <f t="shared" si="4"/>
        <v/>
      </c>
      <c r="DT37" s="13" t="str">
        <f t="shared" si="4"/>
        <v/>
      </c>
      <c r="DU37" s="13" t="str">
        <f t="shared" si="4"/>
        <v/>
      </c>
      <c r="DV37" s="13" t="str">
        <f t="shared" si="4"/>
        <v/>
      </c>
      <c r="DW37" s="13" t="str">
        <f t="shared" si="4"/>
        <v/>
      </c>
      <c r="DX37" s="13" t="str">
        <f t="shared" si="5"/>
        <v/>
      </c>
      <c r="DY37" s="13" t="str">
        <f t="shared" si="5"/>
        <v/>
      </c>
      <c r="DZ37" s="13" t="str">
        <f t="shared" si="5"/>
        <v/>
      </c>
      <c r="EA37" s="13" t="str">
        <f t="shared" si="5"/>
        <v/>
      </c>
      <c r="EB37" s="13" t="str">
        <f t="shared" si="7"/>
        <v/>
      </c>
      <c r="EC37" s="13" t="str">
        <f t="shared" si="7"/>
        <v/>
      </c>
      <c r="ED37" s="13" t="str">
        <f t="shared" si="7"/>
        <v/>
      </c>
      <c r="EE37" s="13" t="str">
        <f t="shared" si="7"/>
        <v/>
      </c>
      <c r="EF37" s="13" t="str">
        <f t="shared" si="7"/>
        <v/>
      </c>
      <c r="EG37" s="13" t="str">
        <f t="shared" si="7"/>
        <v/>
      </c>
      <c r="EH37" s="13" t="str">
        <f t="shared" si="7"/>
        <v/>
      </c>
      <c r="EI37" s="13" t="str">
        <f t="shared" si="7"/>
        <v/>
      </c>
      <c r="EJ37" s="13" t="str">
        <f t="shared" si="7"/>
        <v/>
      </c>
      <c r="EK37" s="13"/>
      <c r="EL37" s="82" t="str">
        <f t="shared" si="3"/>
        <v/>
      </c>
    </row>
    <row r="38" spans="1:142" x14ac:dyDescent="0.25">
      <c r="A38" s="267" t="s">
        <v>622</v>
      </c>
      <c r="B38" s="267" t="s">
        <v>506</v>
      </c>
      <c r="C38" s="301" t="s">
        <v>165</v>
      </c>
      <c r="D38" s="211">
        <v>30</v>
      </c>
      <c r="E38" s="401">
        <v>0</v>
      </c>
      <c r="F38" s="401">
        <v>0</v>
      </c>
      <c r="G38" s="401">
        <v>0</v>
      </c>
      <c r="H38" s="401">
        <v>0</v>
      </c>
      <c r="I38" s="401">
        <v>0</v>
      </c>
      <c r="J38" s="401">
        <v>0</v>
      </c>
      <c r="K38" s="401">
        <v>0</v>
      </c>
      <c r="L38" s="401">
        <v>0</v>
      </c>
      <c r="M38" s="401">
        <v>0</v>
      </c>
      <c r="N38" s="401">
        <v>0</v>
      </c>
      <c r="O38" s="401">
        <v>0</v>
      </c>
      <c r="P38" s="401">
        <v>0</v>
      </c>
      <c r="Q38" s="401">
        <v>0</v>
      </c>
      <c r="R38" s="401">
        <v>0</v>
      </c>
      <c r="S38" s="401">
        <v>0</v>
      </c>
      <c r="T38" s="401">
        <v>0</v>
      </c>
      <c r="U38" s="401">
        <v>0</v>
      </c>
      <c r="V38" s="401">
        <v>0</v>
      </c>
      <c r="W38" s="401">
        <v>0</v>
      </c>
      <c r="X38" s="401">
        <v>0</v>
      </c>
      <c r="Y38" s="401">
        <v>0</v>
      </c>
      <c r="Z38" s="401">
        <v>0</v>
      </c>
      <c r="AA38" s="401">
        <v>0</v>
      </c>
      <c r="AB38" s="401">
        <v>0</v>
      </c>
      <c r="AC38" s="401">
        <v>0</v>
      </c>
      <c r="AD38" s="401">
        <v>0</v>
      </c>
      <c r="AE38" s="401">
        <v>0</v>
      </c>
      <c r="AF38" s="401">
        <v>0</v>
      </c>
      <c r="AG38" s="401">
        <v>0</v>
      </c>
      <c r="AH38" s="401">
        <v>0</v>
      </c>
      <c r="AI38" s="401">
        <v>0</v>
      </c>
      <c r="AJ38" s="401">
        <v>0</v>
      </c>
      <c r="AK38" s="401">
        <v>0</v>
      </c>
      <c r="AL38" s="401">
        <v>0</v>
      </c>
      <c r="AM38" s="401">
        <v>0</v>
      </c>
      <c r="AN38" s="401">
        <v>0</v>
      </c>
      <c r="AO38" s="401">
        <v>0</v>
      </c>
      <c r="AP38" s="401">
        <v>0</v>
      </c>
      <c r="AQ38" s="401">
        <v>0</v>
      </c>
      <c r="AR38" s="402">
        <v>0</v>
      </c>
      <c r="AS38" s="402">
        <v>0</v>
      </c>
      <c r="AT38" s="402">
        <v>0</v>
      </c>
      <c r="AU38" s="404">
        <v>0</v>
      </c>
      <c r="AV38" s="402">
        <v>0</v>
      </c>
      <c r="AW38" s="76"/>
      <c r="AX38" s="211">
        <v>30</v>
      </c>
      <c r="AY38" s="260">
        <v>0</v>
      </c>
      <c r="AZ38" s="260">
        <v>0</v>
      </c>
      <c r="BA38" s="260">
        <v>0</v>
      </c>
      <c r="BB38" s="260">
        <v>0</v>
      </c>
      <c r="BC38" s="260">
        <v>0</v>
      </c>
      <c r="BD38" s="260">
        <v>0</v>
      </c>
      <c r="BE38" s="260">
        <v>0</v>
      </c>
      <c r="BF38" s="260">
        <v>0</v>
      </c>
      <c r="BG38" s="260">
        <v>0</v>
      </c>
      <c r="BH38" s="260">
        <v>0</v>
      </c>
      <c r="BI38" s="260">
        <v>0</v>
      </c>
      <c r="BJ38" s="260">
        <v>0</v>
      </c>
      <c r="BK38" s="260">
        <v>0</v>
      </c>
      <c r="BL38" s="260">
        <v>0</v>
      </c>
      <c r="BM38" s="260">
        <v>0</v>
      </c>
      <c r="BN38" s="260">
        <v>8769</v>
      </c>
      <c r="BO38" s="260">
        <v>0</v>
      </c>
      <c r="BP38" s="260">
        <v>0</v>
      </c>
      <c r="BQ38" s="260">
        <v>0</v>
      </c>
      <c r="BR38" s="260">
        <v>0</v>
      </c>
      <c r="BS38" s="260">
        <v>0</v>
      </c>
      <c r="BT38" s="260">
        <v>0</v>
      </c>
      <c r="BU38" s="260">
        <v>0</v>
      </c>
      <c r="BV38" s="260">
        <v>0</v>
      </c>
      <c r="BW38" s="260">
        <v>0</v>
      </c>
      <c r="BX38" s="260">
        <v>0</v>
      </c>
      <c r="BY38" s="260">
        <v>0</v>
      </c>
      <c r="BZ38" s="260">
        <v>0</v>
      </c>
      <c r="CA38" s="260">
        <v>0</v>
      </c>
      <c r="CB38" s="260">
        <v>0</v>
      </c>
      <c r="CC38" s="260">
        <v>0</v>
      </c>
      <c r="CD38" s="260">
        <v>0</v>
      </c>
      <c r="CE38" s="260">
        <v>0</v>
      </c>
      <c r="CF38" s="260">
        <v>0</v>
      </c>
      <c r="CG38" s="260">
        <v>0</v>
      </c>
      <c r="CH38" s="260">
        <v>0</v>
      </c>
      <c r="CI38" s="260">
        <v>0</v>
      </c>
      <c r="CJ38" s="260">
        <v>0</v>
      </c>
      <c r="CK38" s="260">
        <v>0</v>
      </c>
      <c r="CL38" s="260">
        <v>0</v>
      </c>
      <c r="CM38" s="260">
        <v>0</v>
      </c>
      <c r="CN38" s="42">
        <v>0</v>
      </c>
      <c r="CO38" s="42">
        <v>0</v>
      </c>
      <c r="CP38" s="42">
        <v>0</v>
      </c>
      <c r="CR38" s="13">
        <v>30</v>
      </c>
      <c r="CS38" s="13" t="str">
        <f t="shared" si="6"/>
        <v/>
      </c>
      <c r="CT38" s="13" t="str">
        <f t="shared" si="6"/>
        <v/>
      </c>
      <c r="CU38" s="13" t="str">
        <f t="shared" si="6"/>
        <v/>
      </c>
      <c r="CV38" s="13" t="str">
        <f t="shared" si="6"/>
        <v/>
      </c>
      <c r="CW38" s="13" t="str">
        <f t="shared" si="6"/>
        <v/>
      </c>
      <c r="CX38" s="13" t="str">
        <f t="shared" si="6"/>
        <v/>
      </c>
      <c r="CY38" s="13" t="str">
        <f t="shared" si="6"/>
        <v/>
      </c>
      <c r="CZ38" s="13" t="str">
        <f t="shared" si="6"/>
        <v/>
      </c>
      <c r="DA38" s="13" t="str">
        <f t="shared" si="6"/>
        <v/>
      </c>
      <c r="DB38" s="13" t="str">
        <f t="shared" si="6"/>
        <v/>
      </c>
      <c r="DC38" s="13" t="str">
        <f t="shared" si="6"/>
        <v/>
      </c>
      <c r="DD38" s="13" t="str">
        <f t="shared" si="6"/>
        <v/>
      </c>
      <c r="DE38" s="13" t="str">
        <f t="shared" si="6"/>
        <v/>
      </c>
      <c r="DF38" s="13" t="str">
        <f t="shared" si="6"/>
        <v/>
      </c>
      <c r="DG38" s="13" t="str">
        <f t="shared" si="6"/>
        <v/>
      </c>
      <c r="DH38" s="13" t="str">
        <f t="shared" si="4"/>
        <v/>
      </c>
      <c r="DI38" s="13" t="str">
        <f t="shared" si="4"/>
        <v/>
      </c>
      <c r="DJ38" s="13" t="str">
        <f t="shared" si="4"/>
        <v/>
      </c>
      <c r="DK38" s="13" t="str">
        <f t="shared" si="4"/>
        <v/>
      </c>
      <c r="DL38" s="13" t="str">
        <f t="shared" si="4"/>
        <v/>
      </c>
      <c r="DM38" s="13" t="str">
        <f t="shared" si="4"/>
        <v/>
      </c>
      <c r="DN38" s="13" t="str">
        <f t="shared" si="4"/>
        <v/>
      </c>
      <c r="DO38" s="13" t="str">
        <f t="shared" si="4"/>
        <v/>
      </c>
      <c r="DP38" s="13" t="str">
        <f t="shared" si="4"/>
        <v/>
      </c>
      <c r="DQ38" s="13" t="str">
        <f t="shared" si="4"/>
        <v/>
      </c>
      <c r="DR38" s="13" t="str">
        <f t="shared" si="4"/>
        <v/>
      </c>
      <c r="DS38" s="13" t="str">
        <f t="shared" si="4"/>
        <v/>
      </c>
      <c r="DT38" s="13" t="str">
        <f t="shared" si="4"/>
        <v/>
      </c>
      <c r="DU38" s="13" t="str">
        <f t="shared" si="4"/>
        <v/>
      </c>
      <c r="DV38" s="13" t="str">
        <f t="shared" si="4"/>
        <v/>
      </c>
      <c r="DW38" s="13" t="str">
        <f t="shared" si="4"/>
        <v/>
      </c>
      <c r="DX38" s="13" t="str">
        <f t="shared" si="5"/>
        <v/>
      </c>
      <c r="DY38" s="13" t="str">
        <f t="shared" si="5"/>
        <v/>
      </c>
      <c r="DZ38" s="13" t="str">
        <f t="shared" si="5"/>
        <v/>
      </c>
      <c r="EA38" s="13" t="str">
        <f t="shared" si="5"/>
        <v/>
      </c>
      <c r="EB38" s="13" t="str">
        <f t="shared" si="7"/>
        <v/>
      </c>
      <c r="EC38" s="13" t="str">
        <f t="shared" si="7"/>
        <v/>
      </c>
      <c r="ED38" s="13" t="str">
        <f t="shared" si="7"/>
        <v/>
      </c>
      <c r="EE38" s="13" t="str">
        <f t="shared" si="7"/>
        <v/>
      </c>
      <c r="EF38" s="13" t="str">
        <f t="shared" si="7"/>
        <v/>
      </c>
      <c r="EG38" s="13" t="str">
        <f t="shared" si="7"/>
        <v/>
      </c>
      <c r="EH38" s="13" t="str">
        <f t="shared" si="7"/>
        <v/>
      </c>
      <c r="EI38" s="13" t="str">
        <f t="shared" si="7"/>
        <v/>
      </c>
      <c r="EJ38" s="13" t="str">
        <f t="shared" si="7"/>
        <v/>
      </c>
      <c r="EK38" s="13"/>
      <c r="EL38" s="82" t="str">
        <f t="shared" si="3"/>
        <v/>
      </c>
    </row>
    <row r="39" spans="1:142" x14ac:dyDescent="0.25">
      <c r="A39" s="267" t="s">
        <v>622</v>
      </c>
      <c r="B39" s="267" t="s">
        <v>507</v>
      </c>
      <c r="C39" s="301" t="s">
        <v>165</v>
      </c>
      <c r="D39" s="211">
        <v>31</v>
      </c>
      <c r="E39" s="401">
        <v>0</v>
      </c>
      <c r="F39" s="401">
        <v>0</v>
      </c>
      <c r="G39" s="401">
        <v>0</v>
      </c>
      <c r="H39" s="401">
        <v>0</v>
      </c>
      <c r="I39" s="401">
        <v>0</v>
      </c>
      <c r="J39" s="401">
        <v>0</v>
      </c>
      <c r="K39" s="401">
        <v>0</v>
      </c>
      <c r="L39" s="401">
        <v>0</v>
      </c>
      <c r="M39" s="401">
        <v>0</v>
      </c>
      <c r="N39" s="401">
        <v>0</v>
      </c>
      <c r="O39" s="401">
        <v>0</v>
      </c>
      <c r="P39" s="401">
        <v>0</v>
      </c>
      <c r="Q39" s="401">
        <v>0</v>
      </c>
      <c r="R39" s="401">
        <v>0</v>
      </c>
      <c r="S39" s="401">
        <v>0</v>
      </c>
      <c r="T39" s="401">
        <v>0</v>
      </c>
      <c r="U39" s="401">
        <v>0</v>
      </c>
      <c r="V39" s="401">
        <v>0</v>
      </c>
      <c r="W39" s="401">
        <v>0</v>
      </c>
      <c r="X39" s="401">
        <v>0</v>
      </c>
      <c r="Y39" s="401">
        <v>0</v>
      </c>
      <c r="Z39" s="401">
        <v>0</v>
      </c>
      <c r="AA39" s="401">
        <v>0</v>
      </c>
      <c r="AB39" s="401">
        <v>0</v>
      </c>
      <c r="AC39" s="401">
        <v>0</v>
      </c>
      <c r="AD39" s="401">
        <v>0</v>
      </c>
      <c r="AE39" s="401">
        <v>0</v>
      </c>
      <c r="AF39" s="401">
        <v>0</v>
      </c>
      <c r="AG39" s="401">
        <v>0</v>
      </c>
      <c r="AH39" s="401">
        <v>0</v>
      </c>
      <c r="AI39" s="401">
        <v>0</v>
      </c>
      <c r="AJ39" s="401">
        <v>0</v>
      </c>
      <c r="AK39" s="401">
        <v>0</v>
      </c>
      <c r="AL39" s="401">
        <v>0</v>
      </c>
      <c r="AM39" s="401">
        <v>0</v>
      </c>
      <c r="AN39" s="401">
        <v>0</v>
      </c>
      <c r="AO39" s="401">
        <v>0</v>
      </c>
      <c r="AP39" s="401">
        <v>0</v>
      </c>
      <c r="AQ39" s="401">
        <v>0</v>
      </c>
      <c r="AR39" s="402">
        <v>0</v>
      </c>
      <c r="AS39" s="402">
        <v>0</v>
      </c>
      <c r="AT39" s="402">
        <v>0</v>
      </c>
      <c r="AU39" s="404">
        <v>0</v>
      </c>
      <c r="AV39" s="402">
        <v>0</v>
      </c>
      <c r="AW39" s="76"/>
      <c r="AX39" s="211">
        <v>31</v>
      </c>
      <c r="AY39" s="260">
        <v>0</v>
      </c>
      <c r="AZ39" s="260">
        <v>0</v>
      </c>
      <c r="BA39" s="260">
        <v>0</v>
      </c>
      <c r="BB39" s="260">
        <v>0</v>
      </c>
      <c r="BC39" s="260">
        <v>0</v>
      </c>
      <c r="BD39" s="260">
        <v>0</v>
      </c>
      <c r="BE39" s="260">
        <v>0</v>
      </c>
      <c r="BF39" s="260">
        <v>0</v>
      </c>
      <c r="BG39" s="260">
        <v>0</v>
      </c>
      <c r="BH39" s="260">
        <v>0</v>
      </c>
      <c r="BI39" s="260">
        <v>0</v>
      </c>
      <c r="BJ39" s="260">
        <v>0</v>
      </c>
      <c r="BK39" s="260">
        <v>0</v>
      </c>
      <c r="BL39" s="260">
        <v>0</v>
      </c>
      <c r="BM39" s="260">
        <v>0</v>
      </c>
      <c r="BN39" s="260">
        <v>1013</v>
      </c>
      <c r="BO39" s="260">
        <v>0</v>
      </c>
      <c r="BP39" s="260">
        <v>0</v>
      </c>
      <c r="BQ39" s="260">
        <v>0</v>
      </c>
      <c r="BR39" s="260">
        <v>0</v>
      </c>
      <c r="BS39" s="260">
        <v>0</v>
      </c>
      <c r="BT39" s="260">
        <v>0</v>
      </c>
      <c r="BU39" s="260">
        <v>0</v>
      </c>
      <c r="BV39" s="260">
        <v>0</v>
      </c>
      <c r="BW39" s="260">
        <v>0</v>
      </c>
      <c r="BX39" s="260">
        <v>0</v>
      </c>
      <c r="BY39" s="260">
        <v>0</v>
      </c>
      <c r="BZ39" s="260">
        <v>0</v>
      </c>
      <c r="CA39" s="260">
        <v>0</v>
      </c>
      <c r="CB39" s="260">
        <v>0</v>
      </c>
      <c r="CC39" s="260">
        <v>0</v>
      </c>
      <c r="CD39" s="260">
        <v>0</v>
      </c>
      <c r="CE39" s="260">
        <v>0</v>
      </c>
      <c r="CF39" s="260">
        <v>0</v>
      </c>
      <c r="CG39" s="260">
        <v>0</v>
      </c>
      <c r="CH39" s="260">
        <v>0</v>
      </c>
      <c r="CI39" s="260">
        <v>0</v>
      </c>
      <c r="CJ39" s="260">
        <v>0</v>
      </c>
      <c r="CK39" s="260">
        <v>0</v>
      </c>
      <c r="CL39" s="260">
        <v>0</v>
      </c>
      <c r="CM39" s="260">
        <v>0</v>
      </c>
      <c r="CN39" s="42">
        <v>0</v>
      </c>
      <c r="CO39" s="42">
        <v>0</v>
      </c>
      <c r="CP39" s="42">
        <v>0</v>
      </c>
      <c r="CR39" s="13">
        <v>31</v>
      </c>
      <c r="CS39" s="13" t="str">
        <f t="shared" si="6"/>
        <v/>
      </c>
      <c r="CT39" s="13" t="str">
        <f t="shared" si="6"/>
        <v/>
      </c>
      <c r="CU39" s="13" t="str">
        <f t="shared" si="6"/>
        <v/>
      </c>
      <c r="CV39" s="13" t="str">
        <f t="shared" si="6"/>
        <v/>
      </c>
      <c r="CW39" s="13" t="str">
        <f t="shared" si="6"/>
        <v/>
      </c>
      <c r="CX39" s="13" t="str">
        <f t="shared" si="6"/>
        <v/>
      </c>
      <c r="CY39" s="13" t="str">
        <f t="shared" si="6"/>
        <v/>
      </c>
      <c r="CZ39" s="13" t="str">
        <f t="shared" si="6"/>
        <v/>
      </c>
      <c r="DA39" s="13" t="str">
        <f t="shared" si="6"/>
        <v/>
      </c>
      <c r="DB39" s="13" t="str">
        <f t="shared" si="6"/>
        <v/>
      </c>
      <c r="DC39" s="13" t="str">
        <f t="shared" si="6"/>
        <v/>
      </c>
      <c r="DD39" s="13" t="str">
        <f t="shared" si="6"/>
        <v/>
      </c>
      <c r="DE39" s="13" t="str">
        <f t="shared" si="6"/>
        <v/>
      </c>
      <c r="DF39" s="13" t="str">
        <f t="shared" si="6"/>
        <v/>
      </c>
      <c r="DG39" s="13" t="str">
        <f t="shared" si="6"/>
        <v/>
      </c>
      <c r="DH39" s="13" t="str">
        <f t="shared" si="4"/>
        <v/>
      </c>
      <c r="DI39" s="13" t="str">
        <f t="shared" si="4"/>
        <v/>
      </c>
      <c r="DJ39" s="13" t="str">
        <f t="shared" si="4"/>
        <v/>
      </c>
      <c r="DK39" s="13" t="str">
        <f t="shared" si="4"/>
        <v/>
      </c>
      <c r="DL39" s="13" t="str">
        <f t="shared" si="4"/>
        <v/>
      </c>
      <c r="DM39" s="13" t="str">
        <f t="shared" si="4"/>
        <v/>
      </c>
      <c r="DN39" s="13" t="str">
        <f t="shared" si="4"/>
        <v/>
      </c>
      <c r="DO39" s="13" t="str">
        <f t="shared" si="4"/>
        <v/>
      </c>
      <c r="DP39" s="13" t="str">
        <f t="shared" si="4"/>
        <v/>
      </c>
      <c r="DQ39" s="13" t="str">
        <f t="shared" si="4"/>
        <v/>
      </c>
      <c r="DR39" s="13" t="str">
        <f t="shared" si="4"/>
        <v/>
      </c>
      <c r="DS39" s="13" t="str">
        <f t="shared" si="4"/>
        <v/>
      </c>
      <c r="DT39" s="13" t="str">
        <f t="shared" si="4"/>
        <v/>
      </c>
      <c r="DU39" s="13" t="str">
        <f t="shared" si="4"/>
        <v/>
      </c>
      <c r="DV39" s="13" t="str">
        <f t="shared" si="4"/>
        <v/>
      </c>
      <c r="DW39" s="13" t="str">
        <f t="shared" si="4"/>
        <v/>
      </c>
      <c r="DX39" s="13" t="str">
        <f t="shared" si="5"/>
        <v/>
      </c>
      <c r="DY39" s="13" t="str">
        <f t="shared" si="5"/>
        <v/>
      </c>
      <c r="DZ39" s="13" t="str">
        <f t="shared" si="5"/>
        <v/>
      </c>
      <c r="EA39" s="13" t="str">
        <f t="shared" si="5"/>
        <v/>
      </c>
      <c r="EB39" s="13" t="str">
        <f t="shared" si="7"/>
        <v/>
      </c>
      <c r="EC39" s="13" t="str">
        <f t="shared" si="7"/>
        <v/>
      </c>
      <c r="ED39" s="13" t="str">
        <f t="shared" si="7"/>
        <v/>
      </c>
      <c r="EE39" s="13" t="str">
        <f t="shared" si="7"/>
        <v/>
      </c>
      <c r="EF39" s="13" t="str">
        <f t="shared" si="7"/>
        <v/>
      </c>
      <c r="EG39" s="13" t="str">
        <f t="shared" si="7"/>
        <v/>
      </c>
      <c r="EH39" s="13" t="str">
        <f t="shared" si="7"/>
        <v/>
      </c>
      <c r="EI39" s="13" t="str">
        <f t="shared" si="7"/>
        <v/>
      </c>
      <c r="EJ39" s="13" t="str">
        <f t="shared" si="7"/>
        <v/>
      </c>
      <c r="EK39" s="13"/>
      <c r="EL39" s="82" t="str">
        <f t="shared" si="3"/>
        <v/>
      </c>
    </row>
    <row r="40" spans="1:142" x14ac:dyDescent="0.25">
      <c r="A40" s="267" t="s">
        <v>622</v>
      </c>
      <c r="B40" s="267" t="s">
        <v>621</v>
      </c>
      <c r="C40" s="301" t="s">
        <v>165</v>
      </c>
      <c r="D40" s="211">
        <v>32</v>
      </c>
      <c r="E40" s="401">
        <v>0</v>
      </c>
      <c r="F40" s="401">
        <v>0</v>
      </c>
      <c r="G40" s="401">
        <v>0</v>
      </c>
      <c r="H40" s="401">
        <v>0</v>
      </c>
      <c r="I40" s="401">
        <v>0</v>
      </c>
      <c r="J40" s="401">
        <v>0</v>
      </c>
      <c r="K40" s="401">
        <v>0</v>
      </c>
      <c r="L40" s="401">
        <v>0</v>
      </c>
      <c r="M40" s="401">
        <v>0</v>
      </c>
      <c r="N40" s="401">
        <v>0</v>
      </c>
      <c r="O40" s="401">
        <v>0</v>
      </c>
      <c r="P40" s="401">
        <v>0</v>
      </c>
      <c r="Q40" s="401">
        <v>0</v>
      </c>
      <c r="R40" s="401">
        <v>0</v>
      </c>
      <c r="S40" s="401">
        <v>0</v>
      </c>
      <c r="T40" s="401">
        <v>0</v>
      </c>
      <c r="U40" s="401">
        <v>0</v>
      </c>
      <c r="V40" s="401">
        <v>0</v>
      </c>
      <c r="W40" s="401">
        <v>0</v>
      </c>
      <c r="X40" s="401">
        <v>0</v>
      </c>
      <c r="Y40" s="401">
        <v>0</v>
      </c>
      <c r="Z40" s="401">
        <v>0</v>
      </c>
      <c r="AA40" s="401">
        <v>0</v>
      </c>
      <c r="AB40" s="401">
        <v>0</v>
      </c>
      <c r="AC40" s="401">
        <v>0</v>
      </c>
      <c r="AD40" s="401">
        <v>0</v>
      </c>
      <c r="AE40" s="401">
        <v>0</v>
      </c>
      <c r="AF40" s="401">
        <v>0</v>
      </c>
      <c r="AG40" s="401">
        <v>0</v>
      </c>
      <c r="AH40" s="401">
        <v>0</v>
      </c>
      <c r="AI40" s="401">
        <v>0</v>
      </c>
      <c r="AJ40" s="401">
        <v>0</v>
      </c>
      <c r="AK40" s="401">
        <v>0</v>
      </c>
      <c r="AL40" s="401">
        <v>0</v>
      </c>
      <c r="AM40" s="401">
        <v>0</v>
      </c>
      <c r="AN40" s="401">
        <v>0</v>
      </c>
      <c r="AO40" s="401">
        <v>0</v>
      </c>
      <c r="AP40" s="401">
        <v>0</v>
      </c>
      <c r="AQ40" s="401">
        <v>0</v>
      </c>
      <c r="AR40" s="402">
        <v>0</v>
      </c>
      <c r="AS40" s="402">
        <v>0</v>
      </c>
      <c r="AT40" s="402">
        <v>0</v>
      </c>
      <c r="AU40" s="404">
        <v>0</v>
      </c>
      <c r="AV40" s="402">
        <v>0</v>
      </c>
      <c r="AW40" s="76"/>
      <c r="AX40" s="211">
        <v>32</v>
      </c>
      <c r="AY40" s="260">
        <v>0</v>
      </c>
      <c r="AZ40" s="260">
        <v>0</v>
      </c>
      <c r="BA40" s="260">
        <v>0</v>
      </c>
      <c r="BB40" s="260">
        <v>0</v>
      </c>
      <c r="BC40" s="260">
        <v>0</v>
      </c>
      <c r="BD40" s="260">
        <v>0</v>
      </c>
      <c r="BE40" s="260">
        <v>0</v>
      </c>
      <c r="BF40" s="260">
        <v>0</v>
      </c>
      <c r="BG40" s="260">
        <v>0</v>
      </c>
      <c r="BH40" s="260">
        <v>0</v>
      </c>
      <c r="BI40" s="260">
        <v>0</v>
      </c>
      <c r="BJ40" s="260">
        <v>0</v>
      </c>
      <c r="BK40" s="260">
        <v>0</v>
      </c>
      <c r="BL40" s="260">
        <v>0</v>
      </c>
      <c r="BM40" s="260">
        <v>0</v>
      </c>
      <c r="BN40" s="260">
        <v>0</v>
      </c>
      <c r="BO40" s="260">
        <v>0</v>
      </c>
      <c r="BP40" s="260">
        <v>0</v>
      </c>
      <c r="BQ40" s="260">
        <v>0</v>
      </c>
      <c r="BR40" s="260">
        <v>4837</v>
      </c>
      <c r="BS40" s="260">
        <v>0</v>
      </c>
      <c r="BT40" s="260">
        <v>0</v>
      </c>
      <c r="BU40" s="260">
        <v>0</v>
      </c>
      <c r="BV40" s="260">
        <v>0</v>
      </c>
      <c r="BW40" s="260">
        <v>0</v>
      </c>
      <c r="BX40" s="260">
        <v>0</v>
      </c>
      <c r="BY40" s="260">
        <v>0</v>
      </c>
      <c r="BZ40" s="260">
        <v>0</v>
      </c>
      <c r="CA40" s="260">
        <v>0</v>
      </c>
      <c r="CB40" s="260">
        <v>0</v>
      </c>
      <c r="CC40" s="260">
        <v>0</v>
      </c>
      <c r="CD40" s="260">
        <v>0</v>
      </c>
      <c r="CE40" s="260">
        <v>0</v>
      </c>
      <c r="CF40" s="260">
        <v>0</v>
      </c>
      <c r="CG40" s="260">
        <v>0</v>
      </c>
      <c r="CH40" s="260">
        <v>0</v>
      </c>
      <c r="CI40" s="260">
        <v>0</v>
      </c>
      <c r="CJ40" s="260">
        <v>0</v>
      </c>
      <c r="CK40" s="260">
        <v>0</v>
      </c>
      <c r="CL40" s="260">
        <v>0</v>
      </c>
      <c r="CM40" s="260">
        <v>0</v>
      </c>
      <c r="CN40" s="42">
        <v>0</v>
      </c>
      <c r="CO40" s="42">
        <v>0</v>
      </c>
      <c r="CP40" s="42">
        <v>0</v>
      </c>
      <c r="CR40" s="13">
        <v>32</v>
      </c>
      <c r="CS40" s="13" t="str">
        <f t="shared" si="6"/>
        <v/>
      </c>
      <c r="CT40" s="13" t="str">
        <f t="shared" si="6"/>
        <v/>
      </c>
      <c r="CU40" s="13" t="str">
        <f t="shared" si="6"/>
        <v/>
      </c>
      <c r="CV40" s="13" t="str">
        <f t="shared" si="6"/>
        <v/>
      </c>
      <c r="CW40" s="13" t="str">
        <f t="shared" si="6"/>
        <v/>
      </c>
      <c r="CX40" s="13" t="str">
        <f t="shared" si="6"/>
        <v/>
      </c>
      <c r="CY40" s="13" t="str">
        <f t="shared" si="6"/>
        <v/>
      </c>
      <c r="CZ40" s="13" t="str">
        <f t="shared" si="6"/>
        <v/>
      </c>
      <c r="DA40" s="13" t="str">
        <f t="shared" si="6"/>
        <v/>
      </c>
      <c r="DB40" s="13" t="str">
        <f t="shared" si="6"/>
        <v/>
      </c>
      <c r="DC40" s="13" t="str">
        <f t="shared" si="6"/>
        <v/>
      </c>
      <c r="DD40" s="13" t="str">
        <f t="shared" si="6"/>
        <v/>
      </c>
      <c r="DE40" s="13" t="str">
        <f t="shared" si="6"/>
        <v/>
      </c>
      <c r="DF40" s="13" t="str">
        <f t="shared" si="6"/>
        <v/>
      </c>
      <c r="DG40" s="13" t="str">
        <f t="shared" si="6"/>
        <v/>
      </c>
      <c r="DH40" s="13" t="str">
        <f t="shared" si="4"/>
        <v/>
      </c>
      <c r="DI40" s="13" t="str">
        <f t="shared" si="4"/>
        <v/>
      </c>
      <c r="DJ40" s="13" t="str">
        <f t="shared" si="4"/>
        <v/>
      </c>
      <c r="DK40" s="13" t="str">
        <f t="shared" si="4"/>
        <v/>
      </c>
      <c r="DL40" s="13" t="str">
        <f t="shared" si="4"/>
        <v/>
      </c>
      <c r="DM40" s="13" t="str">
        <f t="shared" si="4"/>
        <v/>
      </c>
      <c r="DN40" s="13" t="str">
        <f t="shared" si="4"/>
        <v/>
      </c>
      <c r="DO40" s="13" t="str">
        <f t="shared" si="4"/>
        <v/>
      </c>
      <c r="DP40" s="13" t="str">
        <f t="shared" si="4"/>
        <v/>
      </c>
      <c r="DQ40" s="13" t="str">
        <f t="shared" si="4"/>
        <v/>
      </c>
      <c r="DR40" s="13" t="str">
        <f t="shared" si="4"/>
        <v/>
      </c>
      <c r="DS40" s="13" t="str">
        <f t="shared" si="4"/>
        <v/>
      </c>
      <c r="DT40" s="13" t="str">
        <f t="shared" si="4"/>
        <v/>
      </c>
      <c r="DU40" s="13" t="str">
        <f t="shared" si="4"/>
        <v/>
      </c>
      <c r="DV40" s="13" t="str">
        <f t="shared" ref="DV40:DZ103" si="8">IF(AH40&gt;0,AH$8,"")</f>
        <v/>
      </c>
      <c r="DW40" s="13" t="str">
        <f t="shared" si="8"/>
        <v/>
      </c>
      <c r="DX40" s="13" t="str">
        <f t="shared" si="5"/>
        <v/>
      </c>
      <c r="DY40" s="13" t="str">
        <f t="shared" si="5"/>
        <v/>
      </c>
      <c r="DZ40" s="13" t="str">
        <f t="shared" si="5"/>
        <v/>
      </c>
      <c r="EA40" s="13" t="str">
        <f t="shared" si="5"/>
        <v/>
      </c>
      <c r="EB40" s="13" t="str">
        <f t="shared" si="7"/>
        <v/>
      </c>
      <c r="EC40" s="13" t="str">
        <f t="shared" si="7"/>
        <v/>
      </c>
      <c r="ED40" s="13" t="str">
        <f t="shared" si="7"/>
        <v/>
      </c>
      <c r="EE40" s="13" t="str">
        <f t="shared" si="7"/>
        <v/>
      </c>
      <c r="EF40" s="13" t="str">
        <f t="shared" si="7"/>
        <v/>
      </c>
      <c r="EG40" s="13" t="str">
        <f t="shared" si="7"/>
        <v/>
      </c>
      <c r="EH40" s="13" t="str">
        <f t="shared" si="7"/>
        <v/>
      </c>
      <c r="EI40" s="13" t="str">
        <f t="shared" si="7"/>
        <v/>
      </c>
      <c r="EJ40" s="13" t="str">
        <f t="shared" si="7"/>
        <v/>
      </c>
      <c r="EK40" s="13"/>
      <c r="EL40" s="82" t="str">
        <f t="shared" si="3"/>
        <v/>
      </c>
    </row>
    <row r="41" spans="1:142" x14ac:dyDescent="0.25">
      <c r="A41" s="267" t="s">
        <v>622</v>
      </c>
      <c r="B41" s="267" t="s">
        <v>512</v>
      </c>
      <c r="C41" s="301" t="s">
        <v>165</v>
      </c>
      <c r="D41" s="211">
        <v>33</v>
      </c>
      <c r="E41" s="401">
        <v>0</v>
      </c>
      <c r="F41" s="401">
        <v>0</v>
      </c>
      <c r="G41" s="401">
        <v>0</v>
      </c>
      <c r="H41" s="401">
        <v>0</v>
      </c>
      <c r="I41" s="401">
        <v>0</v>
      </c>
      <c r="J41" s="401">
        <v>0</v>
      </c>
      <c r="K41" s="401">
        <v>0</v>
      </c>
      <c r="L41" s="401">
        <v>0</v>
      </c>
      <c r="M41" s="401">
        <v>0</v>
      </c>
      <c r="N41" s="401">
        <v>0</v>
      </c>
      <c r="O41" s="401">
        <v>0</v>
      </c>
      <c r="P41" s="401">
        <v>0</v>
      </c>
      <c r="Q41" s="401">
        <v>0</v>
      </c>
      <c r="R41" s="401">
        <v>0</v>
      </c>
      <c r="S41" s="401">
        <v>0</v>
      </c>
      <c r="T41" s="401">
        <v>0</v>
      </c>
      <c r="U41" s="401">
        <v>0</v>
      </c>
      <c r="V41" s="401">
        <v>0</v>
      </c>
      <c r="W41" s="401">
        <v>0</v>
      </c>
      <c r="X41" s="401">
        <v>0</v>
      </c>
      <c r="Y41" s="401">
        <v>0</v>
      </c>
      <c r="Z41" s="401">
        <v>0</v>
      </c>
      <c r="AA41" s="401">
        <v>0</v>
      </c>
      <c r="AB41" s="401">
        <v>0</v>
      </c>
      <c r="AC41" s="401">
        <v>0</v>
      </c>
      <c r="AD41" s="401">
        <v>0</v>
      </c>
      <c r="AE41" s="401">
        <v>0</v>
      </c>
      <c r="AF41" s="401">
        <v>0</v>
      </c>
      <c r="AG41" s="401">
        <v>0</v>
      </c>
      <c r="AH41" s="401">
        <v>0</v>
      </c>
      <c r="AI41" s="401">
        <v>0</v>
      </c>
      <c r="AJ41" s="401">
        <v>0</v>
      </c>
      <c r="AK41" s="401">
        <v>0</v>
      </c>
      <c r="AL41" s="401">
        <v>0</v>
      </c>
      <c r="AM41" s="401">
        <v>0</v>
      </c>
      <c r="AN41" s="401">
        <v>0</v>
      </c>
      <c r="AO41" s="401">
        <v>0</v>
      </c>
      <c r="AP41" s="401">
        <v>0</v>
      </c>
      <c r="AQ41" s="401">
        <v>0</v>
      </c>
      <c r="AR41" s="402">
        <v>0</v>
      </c>
      <c r="AS41" s="402">
        <v>0</v>
      </c>
      <c r="AT41" s="402">
        <v>0</v>
      </c>
      <c r="AU41" s="404">
        <v>0</v>
      </c>
      <c r="AV41" s="402">
        <v>0</v>
      </c>
      <c r="AW41" s="76"/>
      <c r="AX41" s="211">
        <v>33</v>
      </c>
      <c r="AY41" s="260">
        <v>0</v>
      </c>
      <c r="AZ41" s="260">
        <v>0</v>
      </c>
      <c r="BA41" s="260">
        <v>0</v>
      </c>
      <c r="BB41" s="260">
        <v>0</v>
      </c>
      <c r="BC41" s="260">
        <v>0</v>
      </c>
      <c r="BD41" s="260">
        <v>0</v>
      </c>
      <c r="BE41" s="260">
        <v>0</v>
      </c>
      <c r="BF41" s="260">
        <v>0</v>
      </c>
      <c r="BG41" s="260">
        <v>0</v>
      </c>
      <c r="BH41" s="260">
        <v>0</v>
      </c>
      <c r="BI41" s="260">
        <v>0</v>
      </c>
      <c r="BJ41" s="260">
        <v>0</v>
      </c>
      <c r="BK41" s="260">
        <v>0</v>
      </c>
      <c r="BL41" s="260">
        <v>0</v>
      </c>
      <c r="BM41" s="260">
        <v>0</v>
      </c>
      <c r="BN41" s="260">
        <v>0</v>
      </c>
      <c r="BO41" s="260">
        <v>0</v>
      </c>
      <c r="BP41" s="260">
        <v>0</v>
      </c>
      <c r="BQ41" s="260">
        <v>0</v>
      </c>
      <c r="BR41" s="260">
        <v>0</v>
      </c>
      <c r="BS41" s="260">
        <v>0</v>
      </c>
      <c r="BT41" s="260">
        <v>0</v>
      </c>
      <c r="BU41" s="260">
        <v>19347</v>
      </c>
      <c r="BV41" s="260">
        <v>0</v>
      </c>
      <c r="BW41" s="260">
        <v>0</v>
      </c>
      <c r="BX41" s="260">
        <v>0</v>
      </c>
      <c r="BY41" s="260">
        <v>0</v>
      </c>
      <c r="BZ41" s="260">
        <v>0</v>
      </c>
      <c r="CA41" s="260">
        <v>0</v>
      </c>
      <c r="CB41" s="260">
        <v>0</v>
      </c>
      <c r="CC41" s="260">
        <v>0</v>
      </c>
      <c r="CD41" s="260">
        <v>0</v>
      </c>
      <c r="CE41" s="260">
        <v>0</v>
      </c>
      <c r="CF41" s="260">
        <v>0</v>
      </c>
      <c r="CG41" s="260">
        <v>0</v>
      </c>
      <c r="CH41" s="260">
        <v>0</v>
      </c>
      <c r="CI41" s="260">
        <v>0</v>
      </c>
      <c r="CJ41" s="260">
        <v>0</v>
      </c>
      <c r="CK41" s="260">
        <v>0</v>
      </c>
      <c r="CL41" s="260">
        <v>0</v>
      </c>
      <c r="CM41" s="260">
        <v>0</v>
      </c>
      <c r="CN41" s="42">
        <v>0</v>
      </c>
      <c r="CO41" s="42">
        <v>0</v>
      </c>
      <c r="CP41" s="42">
        <v>0</v>
      </c>
      <c r="CR41" s="13">
        <v>33</v>
      </c>
      <c r="CS41" s="13" t="str">
        <f t="shared" si="6"/>
        <v/>
      </c>
      <c r="CT41" s="13" t="str">
        <f t="shared" si="6"/>
        <v/>
      </c>
      <c r="CU41" s="13" t="str">
        <f t="shared" si="6"/>
        <v/>
      </c>
      <c r="CV41" s="13" t="str">
        <f t="shared" si="6"/>
        <v/>
      </c>
      <c r="CW41" s="13" t="str">
        <f t="shared" si="6"/>
        <v/>
      </c>
      <c r="CX41" s="13" t="str">
        <f t="shared" si="6"/>
        <v/>
      </c>
      <c r="CY41" s="13" t="str">
        <f t="shared" si="6"/>
        <v/>
      </c>
      <c r="CZ41" s="13" t="str">
        <f t="shared" si="6"/>
        <v/>
      </c>
      <c r="DA41" s="13" t="str">
        <f t="shared" si="6"/>
        <v/>
      </c>
      <c r="DB41" s="13" t="str">
        <f t="shared" si="6"/>
        <v/>
      </c>
      <c r="DC41" s="13" t="str">
        <f t="shared" si="6"/>
        <v/>
      </c>
      <c r="DD41" s="13" t="str">
        <f t="shared" si="6"/>
        <v/>
      </c>
      <c r="DE41" s="13" t="str">
        <f t="shared" si="6"/>
        <v/>
      </c>
      <c r="DF41" s="13" t="str">
        <f t="shared" si="6"/>
        <v/>
      </c>
      <c r="DG41" s="13" t="str">
        <f t="shared" si="6"/>
        <v/>
      </c>
      <c r="DH41" s="13" t="str">
        <f t="shared" ref="DH41:DU59" si="9">IF(T41&gt;0,T$8,"")</f>
        <v/>
      </c>
      <c r="DI41" s="13" t="str">
        <f t="shared" si="9"/>
        <v/>
      </c>
      <c r="DJ41" s="13" t="str">
        <f t="shared" si="9"/>
        <v/>
      </c>
      <c r="DK41" s="13" t="str">
        <f t="shared" si="9"/>
        <v/>
      </c>
      <c r="DL41" s="13" t="str">
        <f t="shared" si="9"/>
        <v/>
      </c>
      <c r="DM41" s="13" t="str">
        <f t="shared" si="9"/>
        <v/>
      </c>
      <c r="DN41" s="13" t="str">
        <f t="shared" si="9"/>
        <v/>
      </c>
      <c r="DO41" s="13" t="str">
        <f t="shared" si="9"/>
        <v/>
      </c>
      <c r="DP41" s="13" t="str">
        <f t="shared" si="9"/>
        <v/>
      </c>
      <c r="DQ41" s="13" t="str">
        <f t="shared" si="9"/>
        <v/>
      </c>
      <c r="DR41" s="13" t="str">
        <f t="shared" si="9"/>
        <v/>
      </c>
      <c r="DS41" s="13" t="str">
        <f t="shared" si="9"/>
        <v/>
      </c>
      <c r="DT41" s="13" t="str">
        <f t="shared" si="9"/>
        <v/>
      </c>
      <c r="DU41" s="13" t="str">
        <f t="shared" si="9"/>
        <v/>
      </c>
      <c r="DV41" s="13" t="str">
        <f t="shared" si="8"/>
        <v/>
      </c>
      <c r="DW41" s="13" t="str">
        <f t="shared" si="8"/>
        <v/>
      </c>
      <c r="DX41" s="13" t="str">
        <f t="shared" si="5"/>
        <v/>
      </c>
      <c r="DY41" s="13" t="str">
        <f t="shared" si="5"/>
        <v/>
      </c>
      <c r="DZ41" s="13" t="str">
        <f t="shared" si="5"/>
        <v/>
      </c>
      <c r="EA41" s="13" t="str">
        <f t="shared" si="5"/>
        <v/>
      </c>
      <c r="EB41" s="13" t="str">
        <f t="shared" si="7"/>
        <v/>
      </c>
      <c r="EC41" s="13" t="str">
        <f t="shared" si="7"/>
        <v/>
      </c>
      <c r="ED41" s="13" t="str">
        <f t="shared" si="7"/>
        <v/>
      </c>
      <c r="EE41" s="13" t="str">
        <f t="shared" si="7"/>
        <v/>
      </c>
      <c r="EF41" s="13" t="str">
        <f t="shared" si="7"/>
        <v/>
      </c>
      <c r="EG41" s="13" t="str">
        <f t="shared" si="7"/>
        <v/>
      </c>
      <c r="EH41" s="13" t="str">
        <f t="shared" si="7"/>
        <v/>
      </c>
      <c r="EI41" s="13" t="str">
        <f t="shared" si="7"/>
        <v/>
      </c>
      <c r="EJ41" s="13" t="str">
        <f t="shared" si="7"/>
        <v/>
      </c>
      <c r="EK41" s="13"/>
      <c r="EL41" s="82" t="str">
        <f t="shared" si="3"/>
        <v/>
      </c>
    </row>
    <row r="42" spans="1:142" x14ac:dyDescent="0.25">
      <c r="A42" s="267" t="s">
        <v>622</v>
      </c>
      <c r="B42" s="267" t="s">
        <v>517</v>
      </c>
      <c r="C42" s="301" t="s">
        <v>165</v>
      </c>
      <c r="D42" s="211">
        <v>34</v>
      </c>
      <c r="E42" s="401">
        <v>0</v>
      </c>
      <c r="F42" s="401">
        <v>0</v>
      </c>
      <c r="G42" s="401">
        <v>0</v>
      </c>
      <c r="H42" s="401">
        <v>0</v>
      </c>
      <c r="I42" s="401">
        <v>0</v>
      </c>
      <c r="J42" s="401">
        <v>0</v>
      </c>
      <c r="K42" s="401">
        <v>0</v>
      </c>
      <c r="L42" s="401">
        <v>0</v>
      </c>
      <c r="M42" s="401">
        <v>0</v>
      </c>
      <c r="N42" s="401">
        <v>0</v>
      </c>
      <c r="O42" s="401">
        <v>0</v>
      </c>
      <c r="P42" s="401">
        <v>0</v>
      </c>
      <c r="Q42" s="401">
        <v>0</v>
      </c>
      <c r="R42" s="401">
        <v>0</v>
      </c>
      <c r="S42" s="401">
        <v>0</v>
      </c>
      <c r="T42" s="401">
        <v>0</v>
      </c>
      <c r="U42" s="401">
        <v>0</v>
      </c>
      <c r="V42" s="401">
        <v>0</v>
      </c>
      <c r="W42" s="401">
        <v>0</v>
      </c>
      <c r="X42" s="401">
        <v>0</v>
      </c>
      <c r="Y42" s="401">
        <v>0</v>
      </c>
      <c r="Z42" s="401">
        <v>0</v>
      </c>
      <c r="AA42" s="401">
        <v>0</v>
      </c>
      <c r="AB42" s="401">
        <v>0</v>
      </c>
      <c r="AC42" s="401">
        <v>0</v>
      </c>
      <c r="AD42" s="401">
        <v>0</v>
      </c>
      <c r="AE42" s="401">
        <v>0</v>
      </c>
      <c r="AF42" s="401">
        <v>0</v>
      </c>
      <c r="AG42" s="401">
        <v>0</v>
      </c>
      <c r="AH42" s="401">
        <v>0</v>
      </c>
      <c r="AI42" s="401">
        <v>0</v>
      </c>
      <c r="AJ42" s="401">
        <v>0</v>
      </c>
      <c r="AK42" s="401">
        <v>0</v>
      </c>
      <c r="AL42" s="401">
        <v>0</v>
      </c>
      <c r="AM42" s="401">
        <v>0</v>
      </c>
      <c r="AN42" s="401">
        <v>0</v>
      </c>
      <c r="AO42" s="401">
        <v>0</v>
      </c>
      <c r="AP42" s="401">
        <v>0</v>
      </c>
      <c r="AQ42" s="401">
        <v>0</v>
      </c>
      <c r="AR42" s="402">
        <v>0</v>
      </c>
      <c r="AS42" s="402">
        <v>0</v>
      </c>
      <c r="AT42" s="402">
        <v>0</v>
      </c>
      <c r="AU42" s="404">
        <v>0</v>
      </c>
      <c r="AV42" s="402">
        <v>0</v>
      </c>
      <c r="AW42" s="76"/>
      <c r="AX42" s="211">
        <v>34</v>
      </c>
      <c r="AY42" s="260">
        <v>0</v>
      </c>
      <c r="AZ42" s="260">
        <v>0</v>
      </c>
      <c r="BA42" s="260">
        <v>0</v>
      </c>
      <c r="BB42" s="260">
        <v>0</v>
      </c>
      <c r="BC42" s="260">
        <v>0</v>
      </c>
      <c r="BD42" s="260">
        <v>0</v>
      </c>
      <c r="BE42" s="260">
        <v>0</v>
      </c>
      <c r="BF42" s="260">
        <v>0</v>
      </c>
      <c r="BG42" s="260">
        <v>0</v>
      </c>
      <c r="BH42" s="260">
        <v>0</v>
      </c>
      <c r="BI42" s="260">
        <v>0</v>
      </c>
      <c r="BJ42" s="260">
        <v>0</v>
      </c>
      <c r="BK42" s="260">
        <v>0</v>
      </c>
      <c r="BL42" s="260">
        <v>0</v>
      </c>
      <c r="BM42" s="260">
        <v>0</v>
      </c>
      <c r="BN42" s="260">
        <v>88</v>
      </c>
      <c r="BO42" s="260">
        <v>0</v>
      </c>
      <c r="BP42" s="260">
        <v>0</v>
      </c>
      <c r="BQ42" s="260">
        <v>0</v>
      </c>
      <c r="BR42" s="260">
        <v>0</v>
      </c>
      <c r="BS42" s="260">
        <v>0</v>
      </c>
      <c r="BT42" s="260">
        <v>0</v>
      </c>
      <c r="BU42" s="260">
        <v>0</v>
      </c>
      <c r="BV42" s="260">
        <v>0</v>
      </c>
      <c r="BW42" s="260">
        <v>0</v>
      </c>
      <c r="BX42" s="260">
        <v>1444</v>
      </c>
      <c r="BY42" s="260">
        <v>0</v>
      </c>
      <c r="BZ42" s="260">
        <v>66</v>
      </c>
      <c r="CA42" s="260">
        <v>0</v>
      </c>
      <c r="CB42" s="260">
        <v>15</v>
      </c>
      <c r="CC42" s="260">
        <v>0</v>
      </c>
      <c r="CD42" s="260">
        <v>0</v>
      </c>
      <c r="CE42" s="260">
        <v>0</v>
      </c>
      <c r="CF42" s="260">
        <v>4067</v>
      </c>
      <c r="CG42" s="260">
        <v>0</v>
      </c>
      <c r="CH42" s="260">
        <v>0</v>
      </c>
      <c r="CI42" s="260">
        <v>40</v>
      </c>
      <c r="CJ42" s="260">
        <v>482</v>
      </c>
      <c r="CK42" s="260">
        <v>0</v>
      </c>
      <c r="CL42" s="260">
        <v>37</v>
      </c>
      <c r="CM42" s="260">
        <v>0</v>
      </c>
      <c r="CN42" s="42">
        <v>0</v>
      </c>
      <c r="CO42" s="42">
        <v>10</v>
      </c>
      <c r="CP42" s="42">
        <v>0</v>
      </c>
      <c r="CR42" s="13">
        <v>34</v>
      </c>
      <c r="CS42" s="13" t="str">
        <f t="shared" ref="CS42:DG58" si="10">IF(E42&gt;0,E$8,"")</f>
        <v/>
      </c>
      <c r="CT42" s="13" t="str">
        <f t="shared" si="10"/>
        <v/>
      </c>
      <c r="CU42" s="13" t="str">
        <f t="shared" si="10"/>
        <v/>
      </c>
      <c r="CV42" s="13" t="str">
        <f t="shared" si="10"/>
        <v/>
      </c>
      <c r="CW42" s="13" t="str">
        <f t="shared" si="10"/>
        <v/>
      </c>
      <c r="CX42" s="13" t="str">
        <f t="shared" si="10"/>
        <v/>
      </c>
      <c r="CY42" s="13" t="str">
        <f t="shared" si="10"/>
        <v/>
      </c>
      <c r="CZ42" s="13" t="str">
        <f t="shared" si="10"/>
        <v/>
      </c>
      <c r="DA42" s="13" t="str">
        <f t="shared" si="10"/>
        <v/>
      </c>
      <c r="DB42" s="13" t="str">
        <f t="shared" si="10"/>
        <v/>
      </c>
      <c r="DC42" s="13" t="str">
        <f t="shared" si="10"/>
        <v/>
      </c>
      <c r="DD42" s="13" t="str">
        <f t="shared" si="10"/>
        <v/>
      </c>
      <c r="DE42" s="13" t="str">
        <f t="shared" si="10"/>
        <v/>
      </c>
      <c r="DF42" s="13" t="str">
        <f t="shared" si="10"/>
        <v/>
      </c>
      <c r="DG42" s="13" t="str">
        <f t="shared" si="10"/>
        <v/>
      </c>
      <c r="DH42" s="13" t="str">
        <f t="shared" si="9"/>
        <v/>
      </c>
      <c r="DI42" s="13" t="str">
        <f t="shared" si="9"/>
        <v/>
      </c>
      <c r="DJ42" s="13" t="str">
        <f t="shared" si="9"/>
        <v/>
      </c>
      <c r="DK42" s="13" t="str">
        <f t="shared" si="9"/>
        <v/>
      </c>
      <c r="DL42" s="13" t="str">
        <f t="shared" si="9"/>
        <v/>
      </c>
      <c r="DM42" s="13" t="str">
        <f t="shared" si="9"/>
        <v/>
      </c>
      <c r="DN42" s="13" t="str">
        <f t="shared" si="9"/>
        <v/>
      </c>
      <c r="DO42" s="13" t="str">
        <f t="shared" si="9"/>
        <v/>
      </c>
      <c r="DP42" s="13" t="str">
        <f t="shared" si="9"/>
        <v/>
      </c>
      <c r="DQ42" s="13" t="str">
        <f t="shared" si="9"/>
        <v/>
      </c>
      <c r="DR42" s="13" t="str">
        <f t="shared" si="9"/>
        <v/>
      </c>
      <c r="DS42" s="13" t="str">
        <f t="shared" si="9"/>
        <v/>
      </c>
      <c r="DT42" s="13" t="str">
        <f t="shared" si="9"/>
        <v/>
      </c>
      <c r="DU42" s="13" t="str">
        <f t="shared" si="9"/>
        <v/>
      </c>
      <c r="DV42" s="13" t="str">
        <f t="shared" si="8"/>
        <v/>
      </c>
      <c r="DW42" s="13" t="str">
        <f t="shared" si="8"/>
        <v/>
      </c>
      <c r="DX42" s="13" t="str">
        <f t="shared" si="5"/>
        <v/>
      </c>
      <c r="DY42" s="13" t="str">
        <f t="shared" si="5"/>
        <v/>
      </c>
      <c r="DZ42" s="13" t="str">
        <f t="shared" si="5"/>
        <v/>
      </c>
      <c r="EA42" s="13" t="str">
        <f t="shared" si="5"/>
        <v/>
      </c>
      <c r="EB42" s="13" t="str">
        <f t="shared" si="7"/>
        <v/>
      </c>
      <c r="EC42" s="13" t="str">
        <f t="shared" si="7"/>
        <v/>
      </c>
      <c r="ED42" s="13" t="str">
        <f t="shared" si="7"/>
        <v/>
      </c>
      <c r="EE42" s="13" t="str">
        <f t="shared" si="7"/>
        <v/>
      </c>
      <c r="EF42" s="13" t="str">
        <f t="shared" si="7"/>
        <v/>
      </c>
      <c r="EG42" s="13" t="str">
        <f t="shared" si="7"/>
        <v/>
      </c>
      <c r="EH42" s="13" t="str">
        <f t="shared" si="7"/>
        <v/>
      </c>
      <c r="EI42" s="13" t="str">
        <f t="shared" si="7"/>
        <v/>
      </c>
      <c r="EJ42" s="13" t="str">
        <f t="shared" si="7"/>
        <v/>
      </c>
      <c r="EK42" s="13"/>
      <c r="EL42" s="82" t="str">
        <f t="shared" si="3"/>
        <v/>
      </c>
    </row>
    <row r="43" spans="1:142" x14ac:dyDescent="0.25">
      <c r="A43" s="267" t="s">
        <v>622</v>
      </c>
      <c r="B43" s="267" t="s">
        <v>522</v>
      </c>
      <c r="C43" s="301" t="s">
        <v>165</v>
      </c>
      <c r="D43" s="211">
        <v>35</v>
      </c>
      <c r="E43" s="401">
        <v>0</v>
      </c>
      <c r="F43" s="401">
        <v>0</v>
      </c>
      <c r="G43" s="401">
        <v>0</v>
      </c>
      <c r="H43" s="401">
        <v>0</v>
      </c>
      <c r="I43" s="401">
        <v>0</v>
      </c>
      <c r="J43" s="401">
        <v>0</v>
      </c>
      <c r="K43" s="401">
        <v>0</v>
      </c>
      <c r="L43" s="401">
        <v>0</v>
      </c>
      <c r="M43" s="401">
        <v>0</v>
      </c>
      <c r="N43" s="401">
        <v>0</v>
      </c>
      <c r="O43" s="401">
        <v>0</v>
      </c>
      <c r="P43" s="401">
        <v>0</v>
      </c>
      <c r="Q43" s="401">
        <v>0</v>
      </c>
      <c r="R43" s="401">
        <v>0</v>
      </c>
      <c r="S43" s="401">
        <v>0</v>
      </c>
      <c r="T43" s="401">
        <v>0</v>
      </c>
      <c r="U43" s="401">
        <v>0</v>
      </c>
      <c r="V43" s="401">
        <v>0</v>
      </c>
      <c r="W43" s="401">
        <v>0</v>
      </c>
      <c r="X43" s="401">
        <v>0</v>
      </c>
      <c r="Y43" s="401">
        <v>0</v>
      </c>
      <c r="Z43" s="401">
        <v>0</v>
      </c>
      <c r="AA43" s="401">
        <v>0</v>
      </c>
      <c r="AB43" s="401">
        <v>0</v>
      </c>
      <c r="AC43" s="401">
        <v>0</v>
      </c>
      <c r="AD43" s="401">
        <v>0</v>
      </c>
      <c r="AE43" s="401">
        <v>0</v>
      </c>
      <c r="AF43" s="401">
        <v>0</v>
      </c>
      <c r="AG43" s="401">
        <v>0</v>
      </c>
      <c r="AH43" s="401">
        <v>0</v>
      </c>
      <c r="AI43" s="401">
        <v>0</v>
      </c>
      <c r="AJ43" s="401">
        <v>0</v>
      </c>
      <c r="AK43" s="401">
        <v>0</v>
      </c>
      <c r="AL43" s="401">
        <v>0</v>
      </c>
      <c r="AM43" s="401">
        <v>0</v>
      </c>
      <c r="AN43" s="401">
        <v>0</v>
      </c>
      <c r="AO43" s="401">
        <v>0</v>
      </c>
      <c r="AP43" s="401">
        <v>0</v>
      </c>
      <c r="AQ43" s="401">
        <v>0</v>
      </c>
      <c r="AR43" s="402">
        <v>0</v>
      </c>
      <c r="AS43" s="402">
        <v>0</v>
      </c>
      <c r="AT43" s="402">
        <v>0</v>
      </c>
      <c r="AU43" s="404">
        <v>0</v>
      </c>
      <c r="AV43" s="402">
        <v>0</v>
      </c>
      <c r="AW43" s="76"/>
      <c r="AX43" s="211">
        <v>35</v>
      </c>
      <c r="AY43" s="260">
        <v>0</v>
      </c>
      <c r="AZ43" s="260">
        <v>0</v>
      </c>
      <c r="BA43" s="260">
        <v>0</v>
      </c>
      <c r="BB43" s="260">
        <v>0</v>
      </c>
      <c r="BC43" s="260">
        <v>0</v>
      </c>
      <c r="BD43" s="260">
        <v>0</v>
      </c>
      <c r="BE43" s="260">
        <v>0</v>
      </c>
      <c r="BF43" s="260">
        <v>0</v>
      </c>
      <c r="BG43" s="260">
        <v>0</v>
      </c>
      <c r="BH43" s="260">
        <v>0</v>
      </c>
      <c r="BI43" s="260">
        <v>0</v>
      </c>
      <c r="BJ43" s="260">
        <v>0</v>
      </c>
      <c r="BK43" s="260">
        <v>0</v>
      </c>
      <c r="BL43" s="260">
        <v>0</v>
      </c>
      <c r="BM43" s="260">
        <v>0</v>
      </c>
      <c r="BN43" s="260">
        <v>0</v>
      </c>
      <c r="BO43" s="260">
        <v>0</v>
      </c>
      <c r="BP43" s="260">
        <v>0</v>
      </c>
      <c r="BQ43" s="260">
        <v>0</v>
      </c>
      <c r="BR43" s="260">
        <v>0</v>
      </c>
      <c r="BS43" s="260">
        <v>0</v>
      </c>
      <c r="BT43" s="260">
        <v>0</v>
      </c>
      <c r="BU43" s="260">
        <v>0</v>
      </c>
      <c r="BV43" s="260">
        <v>0</v>
      </c>
      <c r="BW43" s="260">
        <v>0</v>
      </c>
      <c r="BX43" s="260">
        <v>0</v>
      </c>
      <c r="BY43" s="260">
        <v>0</v>
      </c>
      <c r="BZ43" s="260">
        <v>0</v>
      </c>
      <c r="CA43" s="260">
        <v>0</v>
      </c>
      <c r="CB43" s="260">
        <v>0</v>
      </c>
      <c r="CC43" s="260">
        <v>0</v>
      </c>
      <c r="CD43" s="260">
        <v>0</v>
      </c>
      <c r="CE43" s="260">
        <v>52228</v>
      </c>
      <c r="CF43" s="260">
        <v>0</v>
      </c>
      <c r="CG43" s="260">
        <v>0</v>
      </c>
      <c r="CH43" s="260">
        <v>0</v>
      </c>
      <c r="CI43" s="260">
        <v>0</v>
      </c>
      <c r="CJ43" s="260">
        <v>0</v>
      </c>
      <c r="CK43" s="260">
        <v>0</v>
      </c>
      <c r="CL43" s="260">
        <v>0</v>
      </c>
      <c r="CM43" s="260">
        <v>0</v>
      </c>
      <c r="CN43" s="42">
        <v>0</v>
      </c>
      <c r="CO43" s="42">
        <v>0</v>
      </c>
      <c r="CP43" s="42">
        <v>0</v>
      </c>
      <c r="CR43" s="13">
        <v>35</v>
      </c>
      <c r="CS43" s="13" t="str">
        <f t="shared" si="10"/>
        <v/>
      </c>
      <c r="CT43" s="13" t="str">
        <f t="shared" si="10"/>
        <v/>
      </c>
      <c r="CU43" s="13" t="str">
        <f t="shared" si="10"/>
        <v/>
      </c>
      <c r="CV43" s="13" t="str">
        <f t="shared" si="10"/>
        <v/>
      </c>
      <c r="CW43" s="13" t="str">
        <f t="shared" si="10"/>
        <v/>
      </c>
      <c r="CX43" s="13" t="str">
        <f t="shared" si="10"/>
        <v/>
      </c>
      <c r="CY43" s="13" t="str">
        <f t="shared" si="10"/>
        <v/>
      </c>
      <c r="CZ43" s="13" t="str">
        <f t="shared" si="10"/>
        <v/>
      </c>
      <c r="DA43" s="13" t="str">
        <f t="shared" si="10"/>
        <v/>
      </c>
      <c r="DB43" s="13" t="str">
        <f t="shared" si="10"/>
        <v/>
      </c>
      <c r="DC43" s="13" t="str">
        <f t="shared" si="10"/>
        <v/>
      </c>
      <c r="DD43" s="13" t="str">
        <f t="shared" si="10"/>
        <v/>
      </c>
      <c r="DE43" s="13" t="str">
        <f t="shared" si="10"/>
        <v/>
      </c>
      <c r="DF43" s="13" t="str">
        <f t="shared" si="10"/>
        <v/>
      </c>
      <c r="DG43" s="13" t="str">
        <f t="shared" si="10"/>
        <v/>
      </c>
      <c r="DH43" s="13" t="str">
        <f t="shared" si="9"/>
        <v/>
      </c>
      <c r="DI43" s="13" t="str">
        <f t="shared" si="9"/>
        <v/>
      </c>
      <c r="DJ43" s="13" t="str">
        <f t="shared" si="9"/>
        <v/>
      </c>
      <c r="DK43" s="13" t="str">
        <f t="shared" si="9"/>
        <v/>
      </c>
      <c r="DL43" s="13" t="str">
        <f t="shared" si="9"/>
        <v/>
      </c>
      <c r="DM43" s="13" t="str">
        <f t="shared" si="9"/>
        <v/>
      </c>
      <c r="DN43" s="13" t="str">
        <f t="shared" si="9"/>
        <v/>
      </c>
      <c r="DO43" s="13" t="str">
        <f t="shared" si="9"/>
        <v/>
      </c>
      <c r="DP43" s="13" t="str">
        <f t="shared" si="9"/>
        <v/>
      </c>
      <c r="DQ43" s="13" t="str">
        <f t="shared" si="9"/>
        <v/>
      </c>
      <c r="DR43" s="13" t="str">
        <f t="shared" si="9"/>
        <v/>
      </c>
      <c r="DS43" s="13" t="str">
        <f t="shared" si="9"/>
        <v/>
      </c>
      <c r="DT43" s="13" t="str">
        <f t="shared" si="9"/>
        <v/>
      </c>
      <c r="DU43" s="13" t="str">
        <f t="shared" si="9"/>
        <v/>
      </c>
      <c r="DV43" s="13" t="str">
        <f t="shared" si="8"/>
        <v/>
      </c>
      <c r="DW43" s="13" t="str">
        <f t="shared" si="8"/>
        <v/>
      </c>
      <c r="DX43" s="13" t="str">
        <f t="shared" si="5"/>
        <v/>
      </c>
      <c r="DY43" s="13" t="str">
        <f t="shared" si="5"/>
        <v/>
      </c>
      <c r="DZ43" s="13" t="str">
        <f t="shared" si="5"/>
        <v/>
      </c>
      <c r="EA43" s="13" t="str">
        <f t="shared" si="5"/>
        <v/>
      </c>
      <c r="EB43" s="13" t="str">
        <f t="shared" si="7"/>
        <v/>
      </c>
      <c r="EC43" s="13" t="str">
        <f t="shared" si="7"/>
        <v/>
      </c>
      <c r="ED43" s="13" t="str">
        <f t="shared" si="7"/>
        <v/>
      </c>
      <c r="EE43" s="13" t="str">
        <f t="shared" si="7"/>
        <v/>
      </c>
      <c r="EF43" s="13" t="str">
        <f t="shared" si="7"/>
        <v/>
      </c>
      <c r="EG43" s="13" t="str">
        <f t="shared" si="7"/>
        <v/>
      </c>
      <c r="EH43" s="13" t="str">
        <f t="shared" si="7"/>
        <v/>
      </c>
      <c r="EI43" s="13" t="str">
        <f t="shared" si="7"/>
        <v/>
      </c>
      <c r="EJ43" s="13" t="str">
        <f t="shared" si="7"/>
        <v/>
      </c>
      <c r="EK43" s="13"/>
      <c r="EL43" s="82" t="str">
        <f t="shared" si="3"/>
        <v/>
      </c>
    </row>
    <row r="44" spans="1:142" x14ac:dyDescent="0.25">
      <c r="A44" s="267" t="s">
        <v>622</v>
      </c>
      <c r="B44" s="267" t="s">
        <v>523</v>
      </c>
      <c r="C44" s="301" t="s">
        <v>165</v>
      </c>
      <c r="D44" s="211">
        <v>36</v>
      </c>
      <c r="E44" s="401">
        <v>0</v>
      </c>
      <c r="F44" s="401">
        <v>0</v>
      </c>
      <c r="G44" s="401">
        <v>0</v>
      </c>
      <c r="H44" s="401">
        <v>0</v>
      </c>
      <c r="I44" s="401">
        <v>0</v>
      </c>
      <c r="J44" s="401">
        <v>0</v>
      </c>
      <c r="K44" s="401">
        <v>0</v>
      </c>
      <c r="L44" s="401">
        <v>0</v>
      </c>
      <c r="M44" s="401">
        <v>0</v>
      </c>
      <c r="N44" s="401">
        <v>0</v>
      </c>
      <c r="O44" s="401">
        <v>0</v>
      </c>
      <c r="P44" s="401">
        <v>0</v>
      </c>
      <c r="Q44" s="401">
        <v>0</v>
      </c>
      <c r="R44" s="401">
        <v>0</v>
      </c>
      <c r="S44" s="401">
        <v>0</v>
      </c>
      <c r="T44" s="401">
        <v>0</v>
      </c>
      <c r="U44" s="401">
        <v>0</v>
      </c>
      <c r="V44" s="401">
        <v>0</v>
      </c>
      <c r="W44" s="401">
        <v>0</v>
      </c>
      <c r="X44" s="401">
        <v>0</v>
      </c>
      <c r="Y44" s="401">
        <v>0</v>
      </c>
      <c r="Z44" s="401">
        <v>0</v>
      </c>
      <c r="AA44" s="401">
        <v>0</v>
      </c>
      <c r="AB44" s="401">
        <v>0</v>
      </c>
      <c r="AC44" s="401">
        <v>0</v>
      </c>
      <c r="AD44" s="401">
        <v>0</v>
      </c>
      <c r="AE44" s="401">
        <v>0</v>
      </c>
      <c r="AF44" s="401">
        <v>0</v>
      </c>
      <c r="AG44" s="401">
        <v>0</v>
      </c>
      <c r="AH44" s="401">
        <v>0</v>
      </c>
      <c r="AI44" s="401">
        <v>0</v>
      </c>
      <c r="AJ44" s="401">
        <v>0</v>
      </c>
      <c r="AK44" s="401">
        <v>0</v>
      </c>
      <c r="AL44" s="401">
        <v>0</v>
      </c>
      <c r="AM44" s="401">
        <v>0</v>
      </c>
      <c r="AN44" s="401">
        <v>0</v>
      </c>
      <c r="AO44" s="401">
        <v>0</v>
      </c>
      <c r="AP44" s="401">
        <v>0</v>
      </c>
      <c r="AQ44" s="401">
        <v>0</v>
      </c>
      <c r="AR44" s="402">
        <v>0</v>
      </c>
      <c r="AS44" s="402">
        <v>0</v>
      </c>
      <c r="AT44" s="402">
        <v>0</v>
      </c>
      <c r="AU44" s="404">
        <v>0</v>
      </c>
      <c r="AV44" s="402">
        <v>0</v>
      </c>
      <c r="AW44" s="76"/>
      <c r="AX44" s="211">
        <v>36</v>
      </c>
      <c r="AY44" s="260">
        <v>0</v>
      </c>
      <c r="AZ44" s="260">
        <v>0</v>
      </c>
      <c r="BA44" s="260">
        <v>0</v>
      </c>
      <c r="BB44" s="260">
        <v>9</v>
      </c>
      <c r="BC44" s="260">
        <v>0</v>
      </c>
      <c r="BD44" s="260">
        <v>0</v>
      </c>
      <c r="BE44" s="260">
        <v>0</v>
      </c>
      <c r="BF44" s="260">
        <v>0</v>
      </c>
      <c r="BG44" s="260">
        <v>0</v>
      </c>
      <c r="BH44" s="260">
        <v>0</v>
      </c>
      <c r="BI44" s="260">
        <v>0</v>
      </c>
      <c r="BJ44" s="260">
        <v>5</v>
      </c>
      <c r="BK44" s="260">
        <v>0</v>
      </c>
      <c r="BL44" s="260">
        <v>0</v>
      </c>
      <c r="BM44" s="260">
        <v>0</v>
      </c>
      <c r="BN44" s="260">
        <v>74</v>
      </c>
      <c r="BO44" s="260">
        <v>0</v>
      </c>
      <c r="BP44" s="260">
        <v>0</v>
      </c>
      <c r="BQ44" s="260">
        <v>0</v>
      </c>
      <c r="BR44" s="260">
        <v>0</v>
      </c>
      <c r="BS44" s="260">
        <v>0</v>
      </c>
      <c r="BT44" s="260">
        <v>0</v>
      </c>
      <c r="BU44" s="260">
        <v>81</v>
      </c>
      <c r="BV44" s="260">
        <v>0</v>
      </c>
      <c r="BW44" s="260">
        <v>0</v>
      </c>
      <c r="BX44" s="260">
        <v>429</v>
      </c>
      <c r="BY44" s="260">
        <v>0</v>
      </c>
      <c r="BZ44" s="260">
        <v>981</v>
      </c>
      <c r="CA44" s="260">
        <v>0</v>
      </c>
      <c r="CB44" s="260">
        <v>87</v>
      </c>
      <c r="CC44" s="260">
        <v>5</v>
      </c>
      <c r="CD44" s="260">
        <v>0</v>
      </c>
      <c r="CE44" s="260">
        <v>0</v>
      </c>
      <c r="CF44" s="260">
        <v>0</v>
      </c>
      <c r="CG44" s="260">
        <v>0</v>
      </c>
      <c r="CH44" s="260">
        <v>0</v>
      </c>
      <c r="CI44" s="260">
        <v>797</v>
      </c>
      <c r="CJ44" s="260">
        <v>89</v>
      </c>
      <c r="CK44" s="260">
        <v>0</v>
      </c>
      <c r="CL44" s="260">
        <v>24</v>
      </c>
      <c r="CM44" s="260">
        <v>0</v>
      </c>
      <c r="CN44" s="42">
        <v>0</v>
      </c>
      <c r="CO44" s="42">
        <v>437</v>
      </c>
      <c r="CP44" s="42">
        <v>0</v>
      </c>
      <c r="CR44" s="13">
        <v>36</v>
      </c>
      <c r="CS44" s="13" t="str">
        <f t="shared" si="10"/>
        <v/>
      </c>
      <c r="CT44" s="13" t="str">
        <f t="shared" si="10"/>
        <v/>
      </c>
      <c r="CU44" s="13" t="str">
        <f t="shared" si="10"/>
        <v/>
      </c>
      <c r="CV44" s="13" t="str">
        <f t="shared" si="10"/>
        <v/>
      </c>
      <c r="CW44" s="13" t="str">
        <f t="shared" si="10"/>
        <v/>
      </c>
      <c r="CX44" s="13" t="str">
        <f t="shared" si="10"/>
        <v/>
      </c>
      <c r="CY44" s="13" t="str">
        <f t="shared" si="10"/>
        <v/>
      </c>
      <c r="CZ44" s="13" t="str">
        <f t="shared" si="10"/>
        <v/>
      </c>
      <c r="DA44" s="13" t="str">
        <f t="shared" si="10"/>
        <v/>
      </c>
      <c r="DB44" s="13" t="str">
        <f t="shared" si="10"/>
        <v/>
      </c>
      <c r="DC44" s="13" t="str">
        <f t="shared" si="10"/>
        <v/>
      </c>
      <c r="DD44" s="13" t="str">
        <f t="shared" si="10"/>
        <v/>
      </c>
      <c r="DE44" s="13" t="str">
        <f t="shared" si="10"/>
        <v/>
      </c>
      <c r="DF44" s="13" t="str">
        <f t="shared" si="10"/>
        <v/>
      </c>
      <c r="DG44" s="13" t="str">
        <f t="shared" si="10"/>
        <v/>
      </c>
      <c r="DH44" s="13" t="str">
        <f t="shared" si="9"/>
        <v/>
      </c>
      <c r="DI44" s="13" t="str">
        <f t="shared" si="9"/>
        <v/>
      </c>
      <c r="DJ44" s="13" t="str">
        <f t="shared" si="9"/>
        <v/>
      </c>
      <c r="DK44" s="13" t="str">
        <f t="shared" si="9"/>
        <v/>
      </c>
      <c r="DL44" s="13" t="str">
        <f t="shared" si="9"/>
        <v/>
      </c>
      <c r="DM44" s="13" t="str">
        <f t="shared" si="9"/>
        <v/>
      </c>
      <c r="DN44" s="13" t="str">
        <f t="shared" si="9"/>
        <v/>
      </c>
      <c r="DO44" s="13" t="str">
        <f t="shared" si="9"/>
        <v/>
      </c>
      <c r="DP44" s="13" t="str">
        <f t="shared" si="9"/>
        <v/>
      </c>
      <c r="DQ44" s="13" t="str">
        <f t="shared" si="9"/>
        <v/>
      </c>
      <c r="DR44" s="13" t="str">
        <f t="shared" si="9"/>
        <v/>
      </c>
      <c r="DS44" s="13" t="str">
        <f t="shared" si="9"/>
        <v/>
      </c>
      <c r="DT44" s="13" t="str">
        <f t="shared" si="9"/>
        <v/>
      </c>
      <c r="DU44" s="13" t="str">
        <f t="shared" si="9"/>
        <v/>
      </c>
      <c r="DV44" s="13" t="str">
        <f t="shared" si="8"/>
        <v/>
      </c>
      <c r="DW44" s="13" t="str">
        <f t="shared" si="8"/>
        <v/>
      </c>
      <c r="DX44" s="13" t="str">
        <f t="shared" si="5"/>
        <v/>
      </c>
      <c r="DY44" s="13" t="str">
        <f t="shared" si="5"/>
        <v/>
      </c>
      <c r="DZ44" s="13" t="str">
        <f t="shared" si="5"/>
        <v/>
      </c>
      <c r="EA44" s="13" t="str">
        <f t="shared" si="5"/>
        <v/>
      </c>
      <c r="EB44" s="13" t="str">
        <f t="shared" si="7"/>
        <v/>
      </c>
      <c r="EC44" s="13" t="str">
        <f t="shared" si="7"/>
        <v/>
      </c>
      <c r="ED44" s="13" t="str">
        <f t="shared" si="7"/>
        <v/>
      </c>
      <c r="EE44" s="13" t="str">
        <f t="shared" si="7"/>
        <v/>
      </c>
      <c r="EF44" s="13" t="str">
        <f t="shared" si="7"/>
        <v/>
      </c>
      <c r="EG44" s="13" t="str">
        <f t="shared" si="7"/>
        <v/>
      </c>
      <c r="EH44" s="13" t="str">
        <f t="shared" si="7"/>
        <v/>
      </c>
      <c r="EI44" s="13" t="str">
        <f t="shared" si="7"/>
        <v/>
      </c>
      <c r="EJ44" s="13" t="str">
        <f t="shared" si="7"/>
        <v/>
      </c>
      <c r="EK44" s="13"/>
      <c r="EL44" s="82" t="str">
        <f t="shared" si="3"/>
        <v/>
      </c>
    </row>
    <row r="45" spans="1:142" x14ac:dyDescent="0.25">
      <c r="A45" s="267" t="s">
        <v>622</v>
      </c>
      <c r="B45" s="267" t="s">
        <v>528</v>
      </c>
      <c r="C45" s="301" t="s">
        <v>165</v>
      </c>
      <c r="D45" s="211">
        <v>37</v>
      </c>
      <c r="E45" s="401">
        <v>0</v>
      </c>
      <c r="F45" s="401">
        <v>0</v>
      </c>
      <c r="G45" s="401">
        <v>0</v>
      </c>
      <c r="H45" s="401">
        <v>0</v>
      </c>
      <c r="I45" s="401">
        <v>0</v>
      </c>
      <c r="J45" s="401">
        <v>0</v>
      </c>
      <c r="K45" s="401">
        <v>0</v>
      </c>
      <c r="L45" s="401">
        <v>0</v>
      </c>
      <c r="M45" s="401">
        <v>0</v>
      </c>
      <c r="N45" s="401">
        <v>0</v>
      </c>
      <c r="O45" s="401">
        <v>0</v>
      </c>
      <c r="P45" s="401">
        <v>0</v>
      </c>
      <c r="Q45" s="401">
        <v>0</v>
      </c>
      <c r="R45" s="401">
        <v>0</v>
      </c>
      <c r="S45" s="401">
        <v>0</v>
      </c>
      <c r="T45" s="401">
        <v>0</v>
      </c>
      <c r="U45" s="401">
        <v>0</v>
      </c>
      <c r="V45" s="401">
        <v>0</v>
      </c>
      <c r="W45" s="401">
        <v>0</v>
      </c>
      <c r="X45" s="401">
        <v>0</v>
      </c>
      <c r="Y45" s="401">
        <v>0</v>
      </c>
      <c r="Z45" s="401">
        <v>0</v>
      </c>
      <c r="AA45" s="401">
        <v>0</v>
      </c>
      <c r="AB45" s="401">
        <v>0</v>
      </c>
      <c r="AC45" s="401">
        <v>0</v>
      </c>
      <c r="AD45" s="401">
        <v>0</v>
      </c>
      <c r="AE45" s="401">
        <v>0</v>
      </c>
      <c r="AF45" s="401">
        <v>0</v>
      </c>
      <c r="AG45" s="401">
        <v>0</v>
      </c>
      <c r="AH45" s="401">
        <v>0</v>
      </c>
      <c r="AI45" s="401">
        <v>0</v>
      </c>
      <c r="AJ45" s="401">
        <v>0</v>
      </c>
      <c r="AK45" s="401">
        <v>0</v>
      </c>
      <c r="AL45" s="401">
        <v>0</v>
      </c>
      <c r="AM45" s="401">
        <v>0</v>
      </c>
      <c r="AN45" s="401">
        <v>0</v>
      </c>
      <c r="AO45" s="401">
        <v>0</v>
      </c>
      <c r="AP45" s="401">
        <v>0</v>
      </c>
      <c r="AQ45" s="401">
        <v>0</v>
      </c>
      <c r="AR45" s="402">
        <v>0</v>
      </c>
      <c r="AS45" s="402">
        <v>0</v>
      </c>
      <c r="AT45" s="402">
        <v>0</v>
      </c>
      <c r="AU45" s="404">
        <v>0</v>
      </c>
      <c r="AV45" s="402">
        <v>0</v>
      </c>
      <c r="AW45" s="76"/>
      <c r="AX45" s="211">
        <v>37</v>
      </c>
      <c r="AY45" s="260">
        <v>0</v>
      </c>
      <c r="AZ45" s="260">
        <v>0</v>
      </c>
      <c r="BA45" s="260">
        <v>0</v>
      </c>
      <c r="BB45" s="260">
        <v>0</v>
      </c>
      <c r="BC45" s="260">
        <v>0</v>
      </c>
      <c r="BD45" s="260">
        <v>0</v>
      </c>
      <c r="BE45" s="260">
        <v>0</v>
      </c>
      <c r="BF45" s="260">
        <v>0</v>
      </c>
      <c r="BG45" s="260">
        <v>0</v>
      </c>
      <c r="BH45" s="260">
        <v>0</v>
      </c>
      <c r="BI45" s="260">
        <v>0</v>
      </c>
      <c r="BJ45" s="260">
        <v>0</v>
      </c>
      <c r="BK45" s="260">
        <v>12</v>
      </c>
      <c r="BL45" s="260">
        <v>3375.1</v>
      </c>
      <c r="BM45" s="260">
        <v>0</v>
      </c>
      <c r="BN45" s="260">
        <v>10669</v>
      </c>
      <c r="BO45" s="260">
        <v>0</v>
      </c>
      <c r="BP45" s="260">
        <v>0</v>
      </c>
      <c r="BQ45" s="260">
        <v>0</v>
      </c>
      <c r="BR45" s="260">
        <v>0</v>
      </c>
      <c r="BS45" s="260">
        <v>0</v>
      </c>
      <c r="BT45" s="260">
        <v>0</v>
      </c>
      <c r="BU45" s="260">
        <v>0</v>
      </c>
      <c r="BV45" s="260">
        <v>0</v>
      </c>
      <c r="BW45" s="260">
        <v>0</v>
      </c>
      <c r="BX45" s="260">
        <v>0</v>
      </c>
      <c r="BY45" s="260">
        <v>0</v>
      </c>
      <c r="BZ45" s="260">
        <v>0</v>
      </c>
      <c r="CA45" s="260">
        <v>0</v>
      </c>
      <c r="CB45" s="260">
        <v>0</v>
      </c>
      <c r="CC45" s="260">
        <v>0</v>
      </c>
      <c r="CD45" s="260">
        <v>0</v>
      </c>
      <c r="CE45" s="260">
        <v>0</v>
      </c>
      <c r="CF45" s="260">
        <v>0</v>
      </c>
      <c r="CG45" s="260">
        <v>0</v>
      </c>
      <c r="CH45" s="260">
        <v>0</v>
      </c>
      <c r="CI45" s="260">
        <v>0</v>
      </c>
      <c r="CJ45" s="260">
        <v>0</v>
      </c>
      <c r="CK45" s="260">
        <v>0</v>
      </c>
      <c r="CL45" s="260">
        <v>0</v>
      </c>
      <c r="CM45" s="260">
        <v>0</v>
      </c>
      <c r="CN45" s="42">
        <v>0</v>
      </c>
      <c r="CO45" s="42">
        <v>0</v>
      </c>
      <c r="CP45" s="42">
        <v>0</v>
      </c>
      <c r="CR45" s="13">
        <v>37</v>
      </c>
      <c r="CS45" s="13" t="str">
        <f t="shared" si="10"/>
        <v/>
      </c>
      <c r="CT45" s="13" t="str">
        <f t="shared" si="10"/>
        <v/>
      </c>
      <c r="CU45" s="13" t="str">
        <f t="shared" si="10"/>
        <v/>
      </c>
      <c r="CV45" s="13" t="str">
        <f t="shared" si="10"/>
        <v/>
      </c>
      <c r="CW45" s="13" t="str">
        <f t="shared" si="10"/>
        <v/>
      </c>
      <c r="CX45" s="13" t="str">
        <f t="shared" si="10"/>
        <v/>
      </c>
      <c r="CY45" s="13" t="str">
        <f t="shared" si="10"/>
        <v/>
      </c>
      <c r="CZ45" s="13" t="str">
        <f t="shared" si="10"/>
        <v/>
      </c>
      <c r="DA45" s="13" t="str">
        <f t="shared" si="10"/>
        <v/>
      </c>
      <c r="DB45" s="13" t="str">
        <f t="shared" si="10"/>
        <v/>
      </c>
      <c r="DC45" s="13" t="str">
        <f t="shared" si="10"/>
        <v/>
      </c>
      <c r="DD45" s="13" t="str">
        <f t="shared" si="10"/>
        <v/>
      </c>
      <c r="DE45" s="13" t="str">
        <f t="shared" si="10"/>
        <v/>
      </c>
      <c r="DF45" s="13" t="str">
        <f t="shared" si="10"/>
        <v/>
      </c>
      <c r="DG45" s="13" t="str">
        <f t="shared" si="10"/>
        <v/>
      </c>
      <c r="DH45" s="13" t="str">
        <f t="shared" si="9"/>
        <v/>
      </c>
      <c r="DI45" s="13" t="str">
        <f t="shared" si="9"/>
        <v/>
      </c>
      <c r="DJ45" s="13" t="str">
        <f t="shared" si="9"/>
        <v/>
      </c>
      <c r="DK45" s="13" t="str">
        <f t="shared" si="9"/>
        <v/>
      </c>
      <c r="DL45" s="13" t="str">
        <f t="shared" si="9"/>
        <v/>
      </c>
      <c r="DM45" s="13" t="str">
        <f t="shared" si="9"/>
        <v/>
      </c>
      <c r="DN45" s="13" t="str">
        <f t="shared" si="9"/>
        <v/>
      </c>
      <c r="DO45" s="13" t="str">
        <f t="shared" si="9"/>
        <v/>
      </c>
      <c r="DP45" s="13" t="str">
        <f t="shared" si="9"/>
        <v/>
      </c>
      <c r="DQ45" s="13" t="str">
        <f t="shared" si="9"/>
        <v/>
      </c>
      <c r="DR45" s="13" t="str">
        <f t="shared" si="9"/>
        <v/>
      </c>
      <c r="DS45" s="13" t="str">
        <f t="shared" si="9"/>
        <v/>
      </c>
      <c r="DT45" s="13" t="str">
        <f t="shared" si="9"/>
        <v/>
      </c>
      <c r="DU45" s="13" t="str">
        <f t="shared" si="9"/>
        <v/>
      </c>
      <c r="DV45" s="13" t="str">
        <f t="shared" si="8"/>
        <v/>
      </c>
      <c r="DW45" s="13" t="str">
        <f t="shared" si="8"/>
        <v/>
      </c>
      <c r="DX45" s="13" t="str">
        <f t="shared" si="5"/>
        <v/>
      </c>
      <c r="DY45" s="13" t="str">
        <f t="shared" si="5"/>
        <v/>
      </c>
      <c r="DZ45" s="13" t="str">
        <f t="shared" si="5"/>
        <v/>
      </c>
      <c r="EA45" s="13" t="str">
        <f t="shared" si="5"/>
        <v/>
      </c>
      <c r="EB45" s="13" t="str">
        <f t="shared" si="7"/>
        <v/>
      </c>
      <c r="EC45" s="13" t="str">
        <f t="shared" si="7"/>
        <v/>
      </c>
      <c r="ED45" s="13" t="str">
        <f t="shared" si="7"/>
        <v/>
      </c>
      <c r="EE45" s="13" t="str">
        <f t="shared" si="7"/>
        <v/>
      </c>
      <c r="EF45" s="13" t="str">
        <f t="shared" si="7"/>
        <v/>
      </c>
      <c r="EG45" s="13" t="str">
        <f t="shared" si="7"/>
        <v/>
      </c>
      <c r="EH45" s="13" t="str">
        <f t="shared" si="7"/>
        <v/>
      </c>
      <c r="EI45" s="13" t="str">
        <f t="shared" si="7"/>
        <v/>
      </c>
      <c r="EJ45" s="13" t="str">
        <f t="shared" si="7"/>
        <v/>
      </c>
      <c r="EK45" s="13"/>
      <c r="EL45" s="82" t="str">
        <f t="shared" si="3"/>
        <v/>
      </c>
    </row>
    <row r="46" spans="1:142" x14ac:dyDescent="0.25">
      <c r="A46" s="267" t="s">
        <v>622</v>
      </c>
      <c r="B46" s="267" t="s">
        <v>529</v>
      </c>
      <c r="C46" s="301" t="s">
        <v>165</v>
      </c>
      <c r="D46" s="211">
        <v>38</v>
      </c>
      <c r="E46" s="401">
        <v>0</v>
      </c>
      <c r="F46" s="401">
        <v>0</v>
      </c>
      <c r="G46" s="401">
        <v>0</v>
      </c>
      <c r="H46" s="401">
        <v>0</v>
      </c>
      <c r="I46" s="401">
        <v>0</v>
      </c>
      <c r="J46" s="401">
        <v>0</v>
      </c>
      <c r="K46" s="401">
        <v>0</v>
      </c>
      <c r="L46" s="401">
        <v>0</v>
      </c>
      <c r="M46" s="401">
        <v>0</v>
      </c>
      <c r="N46" s="401">
        <v>0</v>
      </c>
      <c r="O46" s="401">
        <v>0</v>
      </c>
      <c r="P46" s="401">
        <v>0</v>
      </c>
      <c r="Q46" s="401">
        <v>0</v>
      </c>
      <c r="R46" s="401">
        <v>0</v>
      </c>
      <c r="S46" s="401">
        <v>0</v>
      </c>
      <c r="T46" s="401">
        <v>0</v>
      </c>
      <c r="U46" s="401">
        <v>0</v>
      </c>
      <c r="V46" s="401">
        <v>0</v>
      </c>
      <c r="W46" s="401">
        <v>0</v>
      </c>
      <c r="X46" s="401">
        <v>0</v>
      </c>
      <c r="Y46" s="401">
        <v>0</v>
      </c>
      <c r="Z46" s="401">
        <v>0</v>
      </c>
      <c r="AA46" s="401">
        <v>0</v>
      </c>
      <c r="AB46" s="401">
        <v>0</v>
      </c>
      <c r="AC46" s="401">
        <v>0</v>
      </c>
      <c r="AD46" s="401">
        <v>0</v>
      </c>
      <c r="AE46" s="401">
        <v>0</v>
      </c>
      <c r="AF46" s="401">
        <v>0</v>
      </c>
      <c r="AG46" s="401">
        <v>0</v>
      </c>
      <c r="AH46" s="401">
        <v>0</v>
      </c>
      <c r="AI46" s="401">
        <v>0</v>
      </c>
      <c r="AJ46" s="401">
        <v>0</v>
      </c>
      <c r="AK46" s="401">
        <v>0</v>
      </c>
      <c r="AL46" s="401">
        <v>0</v>
      </c>
      <c r="AM46" s="401">
        <v>0</v>
      </c>
      <c r="AN46" s="401">
        <v>0</v>
      </c>
      <c r="AO46" s="401">
        <v>0</v>
      </c>
      <c r="AP46" s="401">
        <v>0</v>
      </c>
      <c r="AQ46" s="401">
        <v>0</v>
      </c>
      <c r="AR46" s="402">
        <v>0</v>
      </c>
      <c r="AS46" s="402">
        <v>0</v>
      </c>
      <c r="AT46" s="402">
        <v>0</v>
      </c>
      <c r="AU46" s="404">
        <v>0</v>
      </c>
      <c r="AV46" s="402">
        <v>0</v>
      </c>
      <c r="AW46" s="76"/>
      <c r="AX46" s="211">
        <v>38</v>
      </c>
      <c r="AY46" s="260">
        <v>0</v>
      </c>
      <c r="AZ46" s="260">
        <v>0</v>
      </c>
      <c r="BA46" s="260">
        <v>0</v>
      </c>
      <c r="BB46" s="260">
        <v>0</v>
      </c>
      <c r="BC46" s="260">
        <v>0</v>
      </c>
      <c r="BD46" s="260">
        <v>0</v>
      </c>
      <c r="BE46" s="260">
        <v>0</v>
      </c>
      <c r="BF46" s="260">
        <v>0</v>
      </c>
      <c r="BG46" s="260">
        <v>0</v>
      </c>
      <c r="BH46" s="260">
        <v>0</v>
      </c>
      <c r="BI46" s="260">
        <v>0</v>
      </c>
      <c r="BJ46" s="260">
        <v>0</v>
      </c>
      <c r="BK46" s="260">
        <v>0</v>
      </c>
      <c r="BL46" s="260">
        <v>3</v>
      </c>
      <c r="BM46" s="260">
        <v>0</v>
      </c>
      <c r="BN46" s="260">
        <v>41522.5</v>
      </c>
      <c r="BO46" s="260">
        <v>0</v>
      </c>
      <c r="BP46" s="260">
        <v>0</v>
      </c>
      <c r="BQ46" s="260">
        <v>0</v>
      </c>
      <c r="BR46" s="260">
        <v>0</v>
      </c>
      <c r="BS46" s="260">
        <v>0</v>
      </c>
      <c r="BT46" s="260">
        <v>0</v>
      </c>
      <c r="BU46" s="260">
        <v>0</v>
      </c>
      <c r="BV46" s="260">
        <v>0</v>
      </c>
      <c r="BW46" s="260">
        <v>0</v>
      </c>
      <c r="BX46" s="260">
        <v>0</v>
      </c>
      <c r="BY46" s="260">
        <v>0</v>
      </c>
      <c r="BZ46" s="260">
        <v>0</v>
      </c>
      <c r="CA46" s="260">
        <v>0</v>
      </c>
      <c r="CB46" s="260">
        <v>0</v>
      </c>
      <c r="CC46" s="260">
        <v>0</v>
      </c>
      <c r="CD46" s="260">
        <v>0</v>
      </c>
      <c r="CE46" s="260">
        <v>0</v>
      </c>
      <c r="CF46" s="260">
        <v>0</v>
      </c>
      <c r="CG46" s="260">
        <v>0</v>
      </c>
      <c r="CH46" s="260">
        <v>0</v>
      </c>
      <c r="CI46" s="260">
        <v>0</v>
      </c>
      <c r="CJ46" s="260">
        <v>0</v>
      </c>
      <c r="CK46" s="260">
        <v>0</v>
      </c>
      <c r="CL46" s="260">
        <v>0</v>
      </c>
      <c r="CM46" s="260">
        <v>0</v>
      </c>
      <c r="CN46" s="42">
        <v>0</v>
      </c>
      <c r="CO46" s="42">
        <v>0</v>
      </c>
      <c r="CP46" s="42">
        <v>0</v>
      </c>
      <c r="CR46" s="13">
        <v>38</v>
      </c>
      <c r="CS46" s="13" t="str">
        <f t="shared" si="10"/>
        <v/>
      </c>
      <c r="CT46" s="13" t="str">
        <f t="shared" si="10"/>
        <v/>
      </c>
      <c r="CU46" s="13" t="str">
        <f t="shared" si="10"/>
        <v/>
      </c>
      <c r="CV46" s="13" t="str">
        <f t="shared" si="10"/>
        <v/>
      </c>
      <c r="CW46" s="13" t="str">
        <f t="shared" si="10"/>
        <v/>
      </c>
      <c r="CX46" s="13" t="str">
        <f t="shared" si="10"/>
        <v/>
      </c>
      <c r="CY46" s="13" t="str">
        <f t="shared" si="10"/>
        <v/>
      </c>
      <c r="CZ46" s="13" t="str">
        <f t="shared" si="10"/>
        <v/>
      </c>
      <c r="DA46" s="13" t="str">
        <f t="shared" si="10"/>
        <v/>
      </c>
      <c r="DB46" s="13" t="str">
        <f t="shared" si="10"/>
        <v/>
      </c>
      <c r="DC46" s="13" t="str">
        <f t="shared" si="10"/>
        <v/>
      </c>
      <c r="DD46" s="13" t="str">
        <f t="shared" si="10"/>
        <v/>
      </c>
      <c r="DE46" s="13" t="str">
        <f t="shared" si="10"/>
        <v/>
      </c>
      <c r="DF46" s="13" t="str">
        <f t="shared" si="10"/>
        <v/>
      </c>
      <c r="DG46" s="13" t="str">
        <f t="shared" si="10"/>
        <v/>
      </c>
      <c r="DH46" s="13" t="str">
        <f t="shared" si="9"/>
        <v/>
      </c>
      <c r="DI46" s="13" t="str">
        <f t="shared" si="9"/>
        <v/>
      </c>
      <c r="DJ46" s="13" t="str">
        <f t="shared" si="9"/>
        <v/>
      </c>
      <c r="DK46" s="13" t="str">
        <f t="shared" si="9"/>
        <v/>
      </c>
      <c r="DL46" s="13" t="str">
        <f t="shared" si="9"/>
        <v/>
      </c>
      <c r="DM46" s="13" t="str">
        <f t="shared" si="9"/>
        <v/>
      </c>
      <c r="DN46" s="13" t="str">
        <f t="shared" si="9"/>
        <v/>
      </c>
      <c r="DO46" s="13" t="str">
        <f t="shared" si="9"/>
        <v/>
      </c>
      <c r="DP46" s="13" t="str">
        <f t="shared" si="9"/>
        <v/>
      </c>
      <c r="DQ46" s="13" t="str">
        <f t="shared" si="9"/>
        <v/>
      </c>
      <c r="DR46" s="13" t="str">
        <f t="shared" si="9"/>
        <v/>
      </c>
      <c r="DS46" s="13" t="str">
        <f t="shared" si="9"/>
        <v/>
      </c>
      <c r="DT46" s="13" t="str">
        <f t="shared" si="9"/>
        <v/>
      </c>
      <c r="DU46" s="13" t="str">
        <f t="shared" si="9"/>
        <v/>
      </c>
      <c r="DV46" s="13" t="str">
        <f t="shared" si="8"/>
        <v/>
      </c>
      <c r="DW46" s="13" t="str">
        <f t="shared" si="8"/>
        <v/>
      </c>
      <c r="DX46" s="13" t="str">
        <f t="shared" si="5"/>
        <v/>
      </c>
      <c r="DY46" s="13" t="str">
        <f t="shared" si="5"/>
        <v/>
      </c>
      <c r="DZ46" s="13" t="str">
        <f t="shared" si="5"/>
        <v/>
      </c>
      <c r="EA46" s="13" t="str">
        <f t="shared" si="5"/>
        <v/>
      </c>
      <c r="EB46" s="13" t="str">
        <f t="shared" si="7"/>
        <v/>
      </c>
      <c r="EC46" s="13" t="str">
        <f t="shared" si="7"/>
        <v/>
      </c>
      <c r="ED46" s="13" t="str">
        <f t="shared" si="7"/>
        <v/>
      </c>
      <c r="EE46" s="13" t="str">
        <f t="shared" si="7"/>
        <v/>
      </c>
      <c r="EF46" s="13" t="str">
        <f t="shared" si="7"/>
        <v/>
      </c>
      <c r="EG46" s="13" t="str">
        <f t="shared" si="7"/>
        <v/>
      </c>
      <c r="EH46" s="13" t="str">
        <f t="shared" si="7"/>
        <v/>
      </c>
      <c r="EI46" s="13" t="str">
        <f t="shared" si="7"/>
        <v/>
      </c>
      <c r="EJ46" s="13" t="str">
        <f t="shared" si="7"/>
        <v/>
      </c>
      <c r="EK46" s="13"/>
      <c r="EL46" s="82" t="str">
        <f t="shared" si="3"/>
        <v/>
      </c>
    </row>
    <row r="47" spans="1:142" x14ac:dyDescent="0.25">
      <c r="A47" s="267" t="s">
        <v>622</v>
      </c>
      <c r="B47" s="267" t="s">
        <v>531</v>
      </c>
      <c r="C47" s="301" t="s">
        <v>165</v>
      </c>
      <c r="D47" s="211">
        <v>39</v>
      </c>
      <c r="E47" s="401">
        <v>0</v>
      </c>
      <c r="F47" s="401">
        <v>0</v>
      </c>
      <c r="G47" s="401">
        <v>0</v>
      </c>
      <c r="H47" s="401">
        <v>0</v>
      </c>
      <c r="I47" s="401">
        <v>0</v>
      </c>
      <c r="J47" s="401">
        <v>0</v>
      </c>
      <c r="K47" s="401">
        <v>0</v>
      </c>
      <c r="L47" s="401">
        <v>0</v>
      </c>
      <c r="M47" s="401">
        <v>0</v>
      </c>
      <c r="N47" s="401">
        <v>0</v>
      </c>
      <c r="O47" s="401">
        <v>0</v>
      </c>
      <c r="P47" s="401">
        <v>0</v>
      </c>
      <c r="Q47" s="401">
        <v>0</v>
      </c>
      <c r="R47" s="401">
        <v>0</v>
      </c>
      <c r="S47" s="401">
        <v>0</v>
      </c>
      <c r="T47" s="401">
        <v>0</v>
      </c>
      <c r="U47" s="401">
        <v>0</v>
      </c>
      <c r="V47" s="401">
        <v>0</v>
      </c>
      <c r="W47" s="401">
        <v>0</v>
      </c>
      <c r="X47" s="401">
        <v>0</v>
      </c>
      <c r="Y47" s="401">
        <v>0</v>
      </c>
      <c r="Z47" s="401">
        <v>0</v>
      </c>
      <c r="AA47" s="401">
        <v>0</v>
      </c>
      <c r="AB47" s="401">
        <v>0</v>
      </c>
      <c r="AC47" s="401">
        <v>0</v>
      </c>
      <c r="AD47" s="401">
        <v>0</v>
      </c>
      <c r="AE47" s="401">
        <v>0</v>
      </c>
      <c r="AF47" s="401">
        <v>0</v>
      </c>
      <c r="AG47" s="401">
        <v>0</v>
      </c>
      <c r="AH47" s="401">
        <v>0</v>
      </c>
      <c r="AI47" s="401">
        <v>0</v>
      </c>
      <c r="AJ47" s="401">
        <v>0</v>
      </c>
      <c r="AK47" s="401">
        <v>0</v>
      </c>
      <c r="AL47" s="401">
        <v>0</v>
      </c>
      <c r="AM47" s="401">
        <v>0</v>
      </c>
      <c r="AN47" s="401">
        <v>0</v>
      </c>
      <c r="AO47" s="401">
        <v>0</v>
      </c>
      <c r="AP47" s="401">
        <v>0</v>
      </c>
      <c r="AQ47" s="401">
        <v>0</v>
      </c>
      <c r="AR47" s="402">
        <v>0</v>
      </c>
      <c r="AS47" s="402">
        <v>0</v>
      </c>
      <c r="AT47" s="402">
        <v>0</v>
      </c>
      <c r="AU47" s="404">
        <v>0</v>
      </c>
      <c r="AV47" s="402">
        <v>0</v>
      </c>
      <c r="AW47" s="76"/>
      <c r="AX47" s="211">
        <v>39</v>
      </c>
      <c r="AY47" s="260">
        <v>0</v>
      </c>
      <c r="AZ47" s="260">
        <v>0</v>
      </c>
      <c r="BA47" s="260">
        <v>0</v>
      </c>
      <c r="BB47" s="260">
        <v>18</v>
      </c>
      <c r="BC47" s="260">
        <v>0</v>
      </c>
      <c r="BD47" s="260">
        <v>0</v>
      </c>
      <c r="BE47" s="260">
        <v>0</v>
      </c>
      <c r="BF47" s="260">
        <v>0</v>
      </c>
      <c r="BG47" s="260">
        <v>0</v>
      </c>
      <c r="BH47" s="260">
        <v>0</v>
      </c>
      <c r="BI47" s="260">
        <v>0</v>
      </c>
      <c r="BJ47" s="260">
        <v>24</v>
      </c>
      <c r="BK47" s="260">
        <v>0</v>
      </c>
      <c r="BL47" s="260">
        <v>0</v>
      </c>
      <c r="BM47" s="260">
        <v>0</v>
      </c>
      <c r="BN47" s="260">
        <v>12650</v>
      </c>
      <c r="BO47" s="260">
        <v>0</v>
      </c>
      <c r="BP47" s="260">
        <v>0</v>
      </c>
      <c r="BQ47" s="260">
        <v>0</v>
      </c>
      <c r="BR47" s="260">
        <v>0</v>
      </c>
      <c r="BS47" s="260">
        <v>0</v>
      </c>
      <c r="BT47" s="260">
        <v>0</v>
      </c>
      <c r="BU47" s="260">
        <v>6</v>
      </c>
      <c r="BV47" s="260">
        <v>0</v>
      </c>
      <c r="BW47" s="260">
        <v>0</v>
      </c>
      <c r="BX47" s="260">
        <v>1182.0999999999999</v>
      </c>
      <c r="BY47" s="260">
        <v>0</v>
      </c>
      <c r="BZ47" s="260">
        <v>1299.2</v>
      </c>
      <c r="CA47" s="260">
        <v>0</v>
      </c>
      <c r="CB47" s="260">
        <v>729.6</v>
      </c>
      <c r="CC47" s="260">
        <v>0</v>
      </c>
      <c r="CD47" s="260">
        <v>0</v>
      </c>
      <c r="CE47" s="260">
        <v>0</v>
      </c>
      <c r="CF47" s="260">
        <v>101</v>
      </c>
      <c r="CG47" s="260">
        <v>0</v>
      </c>
      <c r="CH47" s="260">
        <v>0</v>
      </c>
      <c r="CI47" s="260">
        <v>1204</v>
      </c>
      <c r="CJ47" s="260">
        <v>518</v>
      </c>
      <c r="CK47" s="260">
        <v>0</v>
      </c>
      <c r="CL47" s="260">
        <v>293</v>
      </c>
      <c r="CM47" s="260">
        <v>0</v>
      </c>
      <c r="CN47" s="42">
        <v>0</v>
      </c>
      <c r="CO47" s="42">
        <v>8096.6</v>
      </c>
      <c r="CP47" s="42">
        <v>1</v>
      </c>
      <c r="CR47" s="13">
        <v>39</v>
      </c>
      <c r="CS47" s="13" t="str">
        <f t="shared" si="10"/>
        <v/>
      </c>
      <c r="CT47" s="13" t="str">
        <f t="shared" si="10"/>
        <v/>
      </c>
      <c r="CU47" s="13" t="str">
        <f t="shared" si="10"/>
        <v/>
      </c>
      <c r="CV47" s="13" t="str">
        <f t="shared" si="10"/>
        <v/>
      </c>
      <c r="CW47" s="13" t="str">
        <f t="shared" si="10"/>
        <v/>
      </c>
      <c r="CX47" s="13" t="str">
        <f t="shared" si="10"/>
        <v/>
      </c>
      <c r="CY47" s="13" t="str">
        <f t="shared" si="10"/>
        <v/>
      </c>
      <c r="CZ47" s="13" t="str">
        <f t="shared" si="10"/>
        <v/>
      </c>
      <c r="DA47" s="13" t="str">
        <f t="shared" si="10"/>
        <v/>
      </c>
      <c r="DB47" s="13" t="str">
        <f t="shared" si="10"/>
        <v/>
      </c>
      <c r="DC47" s="13" t="str">
        <f t="shared" si="10"/>
        <v/>
      </c>
      <c r="DD47" s="13" t="str">
        <f t="shared" si="10"/>
        <v/>
      </c>
      <c r="DE47" s="13" t="str">
        <f t="shared" si="10"/>
        <v/>
      </c>
      <c r="DF47" s="13" t="str">
        <f t="shared" si="10"/>
        <v/>
      </c>
      <c r="DG47" s="13" t="str">
        <f t="shared" si="10"/>
        <v/>
      </c>
      <c r="DH47" s="13" t="str">
        <f t="shared" si="9"/>
        <v/>
      </c>
      <c r="DI47" s="13" t="str">
        <f t="shared" si="9"/>
        <v/>
      </c>
      <c r="DJ47" s="13" t="str">
        <f t="shared" si="9"/>
        <v/>
      </c>
      <c r="DK47" s="13" t="str">
        <f t="shared" si="9"/>
        <v/>
      </c>
      <c r="DL47" s="13" t="str">
        <f t="shared" si="9"/>
        <v/>
      </c>
      <c r="DM47" s="13" t="str">
        <f t="shared" si="9"/>
        <v/>
      </c>
      <c r="DN47" s="13" t="str">
        <f t="shared" si="9"/>
        <v/>
      </c>
      <c r="DO47" s="13" t="str">
        <f t="shared" si="9"/>
        <v/>
      </c>
      <c r="DP47" s="13" t="str">
        <f t="shared" si="9"/>
        <v/>
      </c>
      <c r="DQ47" s="13" t="str">
        <f t="shared" si="9"/>
        <v/>
      </c>
      <c r="DR47" s="13" t="str">
        <f t="shared" si="9"/>
        <v/>
      </c>
      <c r="DS47" s="13" t="str">
        <f t="shared" si="9"/>
        <v/>
      </c>
      <c r="DT47" s="13" t="str">
        <f t="shared" si="9"/>
        <v/>
      </c>
      <c r="DU47" s="13" t="str">
        <f t="shared" si="9"/>
        <v/>
      </c>
      <c r="DV47" s="13" t="str">
        <f t="shared" si="8"/>
        <v/>
      </c>
      <c r="DW47" s="13" t="str">
        <f t="shared" si="8"/>
        <v/>
      </c>
      <c r="DX47" s="13" t="str">
        <f t="shared" si="5"/>
        <v/>
      </c>
      <c r="DY47" s="13" t="str">
        <f t="shared" si="5"/>
        <v/>
      </c>
      <c r="DZ47" s="13" t="str">
        <f t="shared" si="5"/>
        <v/>
      </c>
      <c r="EA47" s="13" t="str">
        <f t="shared" si="5"/>
        <v/>
      </c>
      <c r="EB47" s="13" t="str">
        <f t="shared" si="7"/>
        <v/>
      </c>
      <c r="EC47" s="13" t="str">
        <f t="shared" si="7"/>
        <v/>
      </c>
      <c r="ED47" s="13" t="str">
        <f t="shared" si="7"/>
        <v/>
      </c>
      <c r="EE47" s="13" t="str">
        <f t="shared" si="7"/>
        <v/>
      </c>
      <c r="EF47" s="13" t="str">
        <f t="shared" si="7"/>
        <v/>
      </c>
      <c r="EG47" s="13" t="str">
        <f t="shared" si="7"/>
        <v/>
      </c>
      <c r="EH47" s="13" t="str">
        <f t="shared" si="7"/>
        <v/>
      </c>
      <c r="EI47" s="13" t="str">
        <f t="shared" si="7"/>
        <v/>
      </c>
      <c r="EJ47" s="13" t="str">
        <f t="shared" si="7"/>
        <v/>
      </c>
      <c r="EK47" s="13"/>
      <c r="EL47" s="82" t="str">
        <f t="shared" si="3"/>
        <v/>
      </c>
    </row>
    <row r="48" spans="1:142" x14ac:dyDescent="0.25">
      <c r="A48" s="267" t="s">
        <v>622</v>
      </c>
      <c r="B48" s="267" t="s">
        <v>489</v>
      </c>
      <c r="C48" s="301" t="s">
        <v>161</v>
      </c>
      <c r="D48" s="211">
        <v>40</v>
      </c>
      <c r="E48" s="401">
        <v>0</v>
      </c>
      <c r="F48" s="401">
        <v>0</v>
      </c>
      <c r="G48" s="401">
        <v>0</v>
      </c>
      <c r="H48" s="401">
        <v>0</v>
      </c>
      <c r="I48" s="401">
        <v>0</v>
      </c>
      <c r="J48" s="401">
        <v>0</v>
      </c>
      <c r="K48" s="401">
        <v>0</v>
      </c>
      <c r="L48" s="401">
        <v>0</v>
      </c>
      <c r="M48" s="401">
        <v>0</v>
      </c>
      <c r="N48" s="401">
        <v>0</v>
      </c>
      <c r="O48" s="401">
        <v>0</v>
      </c>
      <c r="P48" s="401">
        <v>0</v>
      </c>
      <c r="Q48" s="401">
        <v>0</v>
      </c>
      <c r="R48" s="401">
        <v>0</v>
      </c>
      <c r="S48" s="401">
        <v>0</v>
      </c>
      <c r="T48" s="401">
        <v>0</v>
      </c>
      <c r="U48" s="401">
        <v>0</v>
      </c>
      <c r="V48" s="401">
        <v>0</v>
      </c>
      <c r="W48" s="401">
        <v>0</v>
      </c>
      <c r="X48" s="401">
        <v>0</v>
      </c>
      <c r="Y48" s="401">
        <v>0</v>
      </c>
      <c r="Z48" s="401">
        <v>0</v>
      </c>
      <c r="AA48" s="401">
        <v>0</v>
      </c>
      <c r="AB48" s="401">
        <v>0</v>
      </c>
      <c r="AC48" s="401">
        <v>0</v>
      </c>
      <c r="AD48" s="401">
        <v>0</v>
      </c>
      <c r="AE48" s="401">
        <v>0</v>
      </c>
      <c r="AF48" s="401">
        <v>0</v>
      </c>
      <c r="AG48" s="401">
        <v>0</v>
      </c>
      <c r="AH48" s="401">
        <v>0</v>
      </c>
      <c r="AI48" s="401">
        <v>0</v>
      </c>
      <c r="AJ48" s="401">
        <v>0</v>
      </c>
      <c r="AK48" s="401">
        <v>0</v>
      </c>
      <c r="AL48" s="401">
        <v>0</v>
      </c>
      <c r="AM48" s="401">
        <v>0</v>
      </c>
      <c r="AN48" s="401">
        <v>0</v>
      </c>
      <c r="AO48" s="401">
        <v>0</v>
      </c>
      <c r="AP48" s="401">
        <v>0</v>
      </c>
      <c r="AQ48" s="401">
        <v>0</v>
      </c>
      <c r="AR48" s="402">
        <v>0</v>
      </c>
      <c r="AS48" s="402">
        <v>0</v>
      </c>
      <c r="AT48" s="402">
        <v>0</v>
      </c>
      <c r="AU48" s="404">
        <v>0</v>
      </c>
      <c r="AV48" s="402">
        <v>0</v>
      </c>
      <c r="AW48" s="76"/>
      <c r="AX48" s="211">
        <v>40</v>
      </c>
      <c r="AY48" s="260">
        <v>0</v>
      </c>
      <c r="AZ48" s="260">
        <v>0</v>
      </c>
      <c r="BA48" s="260">
        <v>0</v>
      </c>
      <c r="BB48" s="260">
        <v>0</v>
      </c>
      <c r="BC48" s="260">
        <v>0</v>
      </c>
      <c r="BD48" s="260">
        <v>0</v>
      </c>
      <c r="BE48" s="260">
        <v>0</v>
      </c>
      <c r="BF48" s="260">
        <v>0</v>
      </c>
      <c r="BG48" s="260">
        <v>0</v>
      </c>
      <c r="BH48" s="260">
        <v>269</v>
      </c>
      <c r="BI48" s="260">
        <v>0</v>
      </c>
      <c r="BJ48" s="260">
        <v>2</v>
      </c>
      <c r="BK48" s="260">
        <v>0</v>
      </c>
      <c r="BL48" s="260">
        <v>0</v>
      </c>
      <c r="BM48" s="260">
        <v>0</v>
      </c>
      <c r="BN48" s="260">
        <v>0</v>
      </c>
      <c r="BO48" s="260">
        <v>13</v>
      </c>
      <c r="BP48" s="260">
        <v>0</v>
      </c>
      <c r="BQ48" s="260">
        <v>74</v>
      </c>
      <c r="BR48" s="260">
        <v>0</v>
      </c>
      <c r="BS48" s="260">
        <v>0</v>
      </c>
      <c r="BT48" s="260">
        <v>9809</v>
      </c>
      <c r="BU48" s="260">
        <v>0</v>
      </c>
      <c r="BV48" s="260">
        <v>0</v>
      </c>
      <c r="BW48" s="260">
        <v>0</v>
      </c>
      <c r="BX48" s="260">
        <v>0</v>
      </c>
      <c r="BY48" s="260">
        <v>0</v>
      </c>
      <c r="BZ48" s="260">
        <v>0</v>
      </c>
      <c r="CA48" s="260">
        <v>0</v>
      </c>
      <c r="CB48" s="260">
        <v>0</v>
      </c>
      <c r="CC48" s="260">
        <v>0</v>
      </c>
      <c r="CD48" s="260">
        <v>0</v>
      </c>
      <c r="CE48" s="260">
        <v>0</v>
      </c>
      <c r="CF48" s="260">
        <v>0</v>
      </c>
      <c r="CG48" s="260">
        <v>0</v>
      </c>
      <c r="CH48" s="260">
        <v>0</v>
      </c>
      <c r="CI48" s="260">
        <v>0</v>
      </c>
      <c r="CJ48" s="260">
        <v>0</v>
      </c>
      <c r="CK48" s="260">
        <v>0</v>
      </c>
      <c r="CL48" s="260">
        <v>3871</v>
      </c>
      <c r="CM48" s="260">
        <v>0</v>
      </c>
      <c r="CN48" s="42">
        <v>0</v>
      </c>
      <c r="CO48" s="42">
        <v>0</v>
      </c>
      <c r="CP48" s="42">
        <v>0</v>
      </c>
      <c r="CR48" s="13">
        <v>40</v>
      </c>
      <c r="CS48" s="13" t="str">
        <f t="shared" si="10"/>
        <v/>
      </c>
      <c r="CT48" s="13" t="str">
        <f t="shared" si="10"/>
        <v/>
      </c>
      <c r="CU48" s="13" t="str">
        <f t="shared" si="10"/>
        <v/>
      </c>
      <c r="CV48" s="13" t="str">
        <f t="shared" si="10"/>
        <v/>
      </c>
      <c r="CW48" s="13" t="str">
        <f t="shared" si="10"/>
        <v/>
      </c>
      <c r="CX48" s="13" t="str">
        <f t="shared" si="10"/>
        <v/>
      </c>
      <c r="CY48" s="13" t="str">
        <f t="shared" si="10"/>
        <v/>
      </c>
      <c r="CZ48" s="13" t="str">
        <f t="shared" si="10"/>
        <v/>
      </c>
      <c r="DA48" s="13" t="str">
        <f t="shared" si="10"/>
        <v/>
      </c>
      <c r="DB48" s="13" t="str">
        <f t="shared" si="10"/>
        <v/>
      </c>
      <c r="DC48" s="13" t="str">
        <f t="shared" si="10"/>
        <v/>
      </c>
      <c r="DD48" s="13" t="str">
        <f t="shared" si="10"/>
        <v/>
      </c>
      <c r="DE48" s="13" t="str">
        <f t="shared" si="10"/>
        <v/>
      </c>
      <c r="DF48" s="13" t="str">
        <f t="shared" si="10"/>
        <v/>
      </c>
      <c r="DG48" s="13" t="str">
        <f t="shared" si="10"/>
        <v/>
      </c>
      <c r="DH48" s="13" t="str">
        <f t="shared" si="9"/>
        <v/>
      </c>
      <c r="DI48" s="13" t="str">
        <f t="shared" si="9"/>
        <v/>
      </c>
      <c r="DJ48" s="13" t="str">
        <f t="shared" si="9"/>
        <v/>
      </c>
      <c r="DK48" s="13" t="str">
        <f t="shared" si="9"/>
        <v/>
      </c>
      <c r="DL48" s="13" t="str">
        <f t="shared" si="9"/>
        <v/>
      </c>
      <c r="DM48" s="13" t="str">
        <f t="shared" si="9"/>
        <v/>
      </c>
      <c r="DN48" s="13" t="str">
        <f t="shared" si="9"/>
        <v/>
      </c>
      <c r="DO48" s="13" t="str">
        <f t="shared" si="9"/>
        <v/>
      </c>
      <c r="DP48" s="13" t="str">
        <f t="shared" si="9"/>
        <v/>
      </c>
      <c r="DQ48" s="13" t="str">
        <f t="shared" si="9"/>
        <v/>
      </c>
      <c r="DR48" s="13" t="str">
        <f t="shared" si="9"/>
        <v/>
      </c>
      <c r="DS48" s="13" t="str">
        <f t="shared" si="9"/>
        <v/>
      </c>
      <c r="DT48" s="13" t="str">
        <f t="shared" si="9"/>
        <v/>
      </c>
      <c r="DU48" s="13" t="str">
        <f t="shared" si="9"/>
        <v/>
      </c>
      <c r="DV48" s="13" t="str">
        <f t="shared" si="8"/>
        <v/>
      </c>
      <c r="DW48" s="13" t="str">
        <f t="shared" si="8"/>
        <v/>
      </c>
      <c r="DX48" s="13" t="str">
        <f t="shared" si="5"/>
        <v/>
      </c>
      <c r="DY48" s="13" t="str">
        <f t="shared" si="5"/>
        <v/>
      </c>
      <c r="DZ48" s="13" t="str">
        <f t="shared" si="5"/>
        <v/>
      </c>
      <c r="EA48" s="13" t="str">
        <f t="shared" si="5"/>
        <v/>
      </c>
      <c r="EB48" s="13" t="str">
        <f t="shared" si="7"/>
        <v/>
      </c>
      <c r="EC48" s="13" t="str">
        <f t="shared" si="7"/>
        <v/>
      </c>
      <c r="ED48" s="13" t="str">
        <f t="shared" si="7"/>
        <v/>
      </c>
      <c r="EE48" s="13" t="str">
        <f t="shared" si="7"/>
        <v/>
      </c>
      <c r="EF48" s="13" t="str">
        <f t="shared" si="7"/>
        <v/>
      </c>
      <c r="EG48" s="13" t="str">
        <f t="shared" si="7"/>
        <v/>
      </c>
      <c r="EH48" s="13" t="str">
        <f t="shared" si="7"/>
        <v/>
      </c>
      <c r="EI48" s="13" t="str">
        <f t="shared" si="7"/>
        <v/>
      </c>
      <c r="EJ48" s="13" t="str">
        <f t="shared" si="7"/>
        <v/>
      </c>
      <c r="EK48" s="13"/>
      <c r="EL48" s="82" t="str">
        <f t="shared" si="3"/>
        <v/>
      </c>
    </row>
    <row r="49" spans="1:142" x14ac:dyDescent="0.25">
      <c r="A49" s="267" t="s">
        <v>622</v>
      </c>
      <c r="B49" s="267" t="s">
        <v>500</v>
      </c>
      <c r="C49" s="301" t="s">
        <v>161</v>
      </c>
      <c r="D49" s="211">
        <v>41</v>
      </c>
      <c r="E49" s="401">
        <v>0</v>
      </c>
      <c r="F49" s="401">
        <v>0</v>
      </c>
      <c r="G49" s="401">
        <v>0</v>
      </c>
      <c r="H49" s="401">
        <v>0</v>
      </c>
      <c r="I49" s="401">
        <v>0</v>
      </c>
      <c r="J49" s="401">
        <v>0</v>
      </c>
      <c r="K49" s="401">
        <v>0</v>
      </c>
      <c r="L49" s="401">
        <v>0</v>
      </c>
      <c r="M49" s="401">
        <v>0</v>
      </c>
      <c r="N49" s="401">
        <v>0</v>
      </c>
      <c r="O49" s="401">
        <v>0</v>
      </c>
      <c r="P49" s="401">
        <v>0</v>
      </c>
      <c r="Q49" s="401">
        <v>0</v>
      </c>
      <c r="R49" s="401">
        <v>0</v>
      </c>
      <c r="S49" s="401">
        <v>0</v>
      </c>
      <c r="T49" s="401">
        <v>0</v>
      </c>
      <c r="U49" s="401">
        <v>0</v>
      </c>
      <c r="V49" s="401">
        <v>0</v>
      </c>
      <c r="W49" s="401">
        <v>0</v>
      </c>
      <c r="X49" s="401">
        <v>0</v>
      </c>
      <c r="Y49" s="401">
        <v>0</v>
      </c>
      <c r="Z49" s="401">
        <v>0</v>
      </c>
      <c r="AA49" s="401">
        <v>0</v>
      </c>
      <c r="AB49" s="401">
        <v>0</v>
      </c>
      <c r="AC49" s="401">
        <v>0</v>
      </c>
      <c r="AD49" s="401">
        <v>0</v>
      </c>
      <c r="AE49" s="401">
        <v>0</v>
      </c>
      <c r="AF49" s="401">
        <v>0</v>
      </c>
      <c r="AG49" s="401">
        <v>0</v>
      </c>
      <c r="AH49" s="401">
        <v>0</v>
      </c>
      <c r="AI49" s="401">
        <v>0</v>
      </c>
      <c r="AJ49" s="401">
        <v>0</v>
      </c>
      <c r="AK49" s="401">
        <v>0</v>
      </c>
      <c r="AL49" s="401">
        <v>0</v>
      </c>
      <c r="AM49" s="401">
        <v>0</v>
      </c>
      <c r="AN49" s="401">
        <v>0</v>
      </c>
      <c r="AO49" s="401">
        <v>0</v>
      </c>
      <c r="AP49" s="401">
        <v>0</v>
      </c>
      <c r="AQ49" s="401">
        <v>0</v>
      </c>
      <c r="AR49" s="402">
        <v>0</v>
      </c>
      <c r="AS49" s="402">
        <v>0</v>
      </c>
      <c r="AT49" s="402">
        <v>0</v>
      </c>
      <c r="AU49" s="404">
        <v>0</v>
      </c>
      <c r="AV49" s="402">
        <v>0</v>
      </c>
      <c r="AW49" s="76"/>
      <c r="AX49" s="211">
        <v>41</v>
      </c>
      <c r="AY49" s="260">
        <v>0</v>
      </c>
      <c r="AZ49" s="260">
        <v>0</v>
      </c>
      <c r="BA49" s="260">
        <v>35</v>
      </c>
      <c r="BB49" s="260">
        <v>0</v>
      </c>
      <c r="BC49" s="260">
        <v>0</v>
      </c>
      <c r="BD49" s="260">
        <v>0</v>
      </c>
      <c r="BE49" s="260">
        <v>0</v>
      </c>
      <c r="BF49" s="260">
        <v>0</v>
      </c>
      <c r="BG49" s="260">
        <v>0</v>
      </c>
      <c r="BH49" s="260">
        <v>0</v>
      </c>
      <c r="BI49" s="260">
        <v>0</v>
      </c>
      <c r="BJ49" s="260">
        <v>0</v>
      </c>
      <c r="BK49" s="260">
        <v>17556</v>
      </c>
      <c r="BL49" s="260">
        <v>59</v>
      </c>
      <c r="BM49" s="260">
        <v>0</v>
      </c>
      <c r="BN49" s="260">
        <v>0</v>
      </c>
      <c r="BO49" s="260">
        <v>0</v>
      </c>
      <c r="BP49" s="260">
        <v>0</v>
      </c>
      <c r="BQ49" s="260">
        <v>0</v>
      </c>
      <c r="BR49" s="260">
        <v>0</v>
      </c>
      <c r="BS49" s="260">
        <v>0</v>
      </c>
      <c r="BT49" s="260">
        <v>0</v>
      </c>
      <c r="BU49" s="260">
        <v>0</v>
      </c>
      <c r="BV49" s="260">
        <v>0</v>
      </c>
      <c r="BW49" s="260">
        <v>0</v>
      </c>
      <c r="BX49" s="260">
        <v>0</v>
      </c>
      <c r="BY49" s="260">
        <v>0</v>
      </c>
      <c r="BZ49" s="260">
        <v>0</v>
      </c>
      <c r="CA49" s="260">
        <v>0</v>
      </c>
      <c r="CB49" s="260">
        <v>0</v>
      </c>
      <c r="CC49" s="260">
        <v>0</v>
      </c>
      <c r="CD49" s="260">
        <v>0</v>
      </c>
      <c r="CE49" s="260">
        <v>0</v>
      </c>
      <c r="CF49" s="260">
        <v>0</v>
      </c>
      <c r="CG49" s="260">
        <v>0</v>
      </c>
      <c r="CH49" s="260">
        <v>1106</v>
      </c>
      <c r="CI49" s="260">
        <v>0</v>
      </c>
      <c r="CJ49" s="260">
        <v>0</v>
      </c>
      <c r="CK49" s="260">
        <v>0</v>
      </c>
      <c r="CL49" s="260">
        <v>0</v>
      </c>
      <c r="CM49" s="260">
        <v>0</v>
      </c>
      <c r="CN49" s="42">
        <v>0</v>
      </c>
      <c r="CO49" s="42">
        <v>0</v>
      </c>
      <c r="CP49" s="42">
        <v>0</v>
      </c>
      <c r="CR49" s="13">
        <v>41</v>
      </c>
      <c r="CS49" s="13" t="str">
        <f t="shared" si="10"/>
        <v/>
      </c>
      <c r="CT49" s="13" t="str">
        <f t="shared" si="10"/>
        <v/>
      </c>
      <c r="CU49" s="13" t="str">
        <f t="shared" si="10"/>
        <v/>
      </c>
      <c r="CV49" s="13" t="str">
        <f t="shared" si="10"/>
        <v/>
      </c>
      <c r="CW49" s="13" t="str">
        <f t="shared" si="10"/>
        <v/>
      </c>
      <c r="CX49" s="13" t="str">
        <f t="shared" si="10"/>
        <v/>
      </c>
      <c r="CY49" s="13" t="str">
        <f t="shared" si="10"/>
        <v/>
      </c>
      <c r="CZ49" s="13" t="str">
        <f t="shared" si="10"/>
        <v/>
      </c>
      <c r="DA49" s="13" t="str">
        <f t="shared" si="10"/>
        <v/>
      </c>
      <c r="DB49" s="13" t="str">
        <f t="shared" si="10"/>
        <v/>
      </c>
      <c r="DC49" s="13" t="str">
        <f t="shared" si="10"/>
        <v/>
      </c>
      <c r="DD49" s="13" t="str">
        <f t="shared" si="10"/>
        <v/>
      </c>
      <c r="DE49" s="13" t="str">
        <f t="shared" si="10"/>
        <v/>
      </c>
      <c r="DF49" s="13" t="str">
        <f t="shared" si="10"/>
        <v/>
      </c>
      <c r="DG49" s="13" t="str">
        <f t="shared" si="10"/>
        <v/>
      </c>
      <c r="DH49" s="13" t="str">
        <f t="shared" si="9"/>
        <v/>
      </c>
      <c r="DI49" s="13" t="str">
        <f t="shared" si="9"/>
        <v/>
      </c>
      <c r="DJ49" s="13" t="str">
        <f t="shared" si="9"/>
        <v/>
      </c>
      <c r="DK49" s="13" t="str">
        <f t="shared" si="9"/>
        <v/>
      </c>
      <c r="DL49" s="13" t="str">
        <f t="shared" si="9"/>
        <v/>
      </c>
      <c r="DM49" s="13" t="str">
        <f t="shared" si="9"/>
        <v/>
      </c>
      <c r="DN49" s="13" t="str">
        <f t="shared" si="9"/>
        <v/>
      </c>
      <c r="DO49" s="13" t="str">
        <f t="shared" si="9"/>
        <v/>
      </c>
      <c r="DP49" s="13" t="str">
        <f t="shared" si="9"/>
        <v/>
      </c>
      <c r="DQ49" s="13" t="str">
        <f t="shared" si="9"/>
        <v/>
      </c>
      <c r="DR49" s="13" t="str">
        <f t="shared" si="9"/>
        <v/>
      </c>
      <c r="DS49" s="13" t="str">
        <f t="shared" si="9"/>
        <v/>
      </c>
      <c r="DT49" s="13" t="str">
        <f t="shared" si="9"/>
        <v/>
      </c>
      <c r="DU49" s="13" t="str">
        <f t="shared" si="9"/>
        <v/>
      </c>
      <c r="DV49" s="13" t="str">
        <f t="shared" si="8"/>
        <v/>
      </c>
      <c r="DW49" s="13" t="str">
        <f t="shared" si="8"/>
        <v/>
      </c>
      <c r="DX49" s="13" t="str">
        <f t="shared" si="5"/>
        <v/>
      </c>
      <c r="DY49" s="13" t="str">
        <f t="shared" si="5"/>
        <v/>
      </c>
      <c r="DZ49" s="13" t="str">
        <f t="shared" si="5"/>
        <v/>
      </c>
      <c r="EA49" s="13" t="str">
        <f t="shared" si="5"/>
        <v/>
      </c>
      <c r="EB49" s="13" t="str">
        <f t="shared" si="7"/>
        <v/>
      </c>
      <c r="EC49" s="13" t="str">
        <f t="shared" si="7"/>
        <v/>
      </c>
      <c r="ED49" s="13" t="str">
        <f t="shared" si="7"/>
        <v/>
      </c>
      <c r="EE49" s="13" t="str">
        <f t="shared" si="7"/>
        <v/>
      </c>
      <c r="EF49" s="13" t="str">
        <f t="shared" si="7"/>
        <v/>
      </c>
      <c r="EG49" s="13" t="str">
        <f t="shared" si="7"/>
        <v/>
      </c>
      <c r="EH49" s="13" t="str">
        <f t="shared" si="7"/>
        <v/>
      </c>
      <c r="EI49" s="13" t="str">
        <f t="shared" si="7"/>
        <v/>
      </c>
      <c r="EJ49" s="13" t="str">
        <f t="shared" si="7"/>
        <v/>
      </c>
      <c r="EK49" s="13"/>
      <c r="EL49" s="82" t="str">
        <f t="shared" si="3"/>
        <v/>
      </c>
    </row>
    <row r="50" spans="1:142" x14ac:dyDescent="0.25">
      <c r="A50" s="267" t="s">
        <v>622</v>
      </c>
      <c r="B50" s="267" t="s">
        <v>502</v>
      </c>
      <c r="C50" s="301" t="s">
        <v>161</v>
      </c>
      <c r="D50" s="211">
        <v>42</v>
      </c>
      <c r="E50" s="401">
        <v>0</v>
      </c>
      <c r="F50" s="401">
        <v>0</v>
      </c>
      <c r="G50" s="401">
        <v>0</v>
      </c>
      <c r="H50" s="401">
        <v>0</v>
      </c>
      <c r="I50" s="401">
        <v>0</v>
      </c>
      <c r="J50" s="401">
        <v>0</v>
      </c>
      <c r="K50" s="401">
        <v>0</v>
      </c>
      <c r="L50" s="401">
        <v>0</v>
      </c>
      <c r="M50" s="401">
        <v>0</v>
      </c>
      <c r="N50" s="401">
        <v>0</v>
      </c>
      <c r="O50" s="401">
        <v>0</v>
      </c>
      <c r="P50" s="401">
        <v>0</v>
      </c>
      <c r="Q50" s="401">
        <v>0</v>
      </c>
      <c r="R50" s="401">
        <v>0</v>
      </c>
      <c r="S50" s="401">
        <v>0</v>
      </c>
      <c r="T50" s="401">
        <v>0</v>
      </c>
      <c r="U50" s="401">
        <v>0</v>
      </c>
      <c r="V50" s="401">
        <v>0</v>
      </c>
      <c r="W50" s="401">
        <v>0</v>
      </c>
      <c r="X50" s="401">
        <v>0</v>
      </c>
      <c r="Y50" s="401">
        <v>0</v>
      </c>
      <c r="Z50" s="401">
        <v>0</v>
      </c>
      <c r="AA50" s="401">
        <v>0</v>
      </c>
      <c r="AB50" s="401">
        <v>0</v>
      </c>
      <c r="AC50" s="401">
        <v>0</v>
      </c>
      <c r="AD50" s="401">
        <v>0</v>
      </c>
      <c r="AE50" s="401">
        <v>0</v>
      </c>
      <c r="AF50" s="401">
        <v>0</v>
      </c>
      <c r="AG50" s="401">
        <v>0</v>
      </c>
      <c r="AH50" s="401">
        <v>0</v>
      </c>
      <c r="AI50" s="401">
        <v>0</v>
      </c>
      <c r="AJ50" s="401">
        <v>0</v>
      </c>
      <c r="AK50" s="401">
        <v>0</v>
      </c>
      <c r="AL50" s="401">
        <v>0</v>
      </c>
      <c r="AM50" s="401">
        <v>0</v>
      </c>
      <c r="AN50" s="401">
        <v>0</v>
      </c>
      <c r="AO50" s="401">
        <v>0</v>
      </c>
      <c r="AP50" s="401">
        <v>0</v>
      </c>
      <c r="AQ50" s="401">
        <v>0</v>
      </c>
      <c r="AR50" s="402">
        <v>0</v>
      </c>
      <c r="AS50" s="402">
        <v>0</v>
      </c>
      <c r="AT50" s="402">
        <v>0</v>
      </c>
      <c r="AU50" s="404">
        <v>0</v>
      </c>
      <c r="AV50" s="402">
        <v>0</v>
      </c>
      <c r="AW50" s="76"/>
      <c r="AX50" s="211">
        <v>42</v>
      </c>
      <c r="AY50" s="260">
        <v>0</v>
      </c>
      <c r="AZ50" s="260">
        <v>0</v>
      </c>
      <c r="BA50" s="260">
        <v>0</v>
      </c>
      <c r="BB50" s="260">
        <v>0</v>
      </c>
      <c r="BC50" s="260">
        <v>0</v>
      </c>
      <c r="BD50" s="260">
        <v>0</v>
      </c>
      <c r="BE50" s="260">
        <v>0</v>
      </c>
      <c r="BF50" s="260">
        <v>0</v>
      </c>
      <c r="BG50" s="260">
        <v>0</v>
      </c>
      <c r="BH50" s="260">
        <v>14111</v>
      </c>
      <c r="BI50" s="260">
        <v>0</v>
      </c>
      <c r="BJ50" s="260">
        <v>0</v>
      </c>
      <c r="BK50" s="260">
        <v>0</v>
      </c>
      <c r="BL50" s="260">
        <v>0</v>
      </c>
      <c r="BM50" s="260">
        <v>0</v>
      </c>
      <c r="BN50" s="260">
        <v>0</v>
      </c>
      <c r="BO50" s="260">
        <v>0</v>
      </c>
      <c r="BP50" s="260">
        <v>0</v>
      </c>
      <c r="BQ50" s="260">
        <v>0</v>
      </c>
      <c r="BR50" s="260">
        <v>0</v>
      </c>
      <c r="BS50" s="260">
        <v>0</v>
      </c>
      <c r="BT50" s="260">
        <v>913</v>
      </c>
      <c r="BU50" s="260">
        <v>58144</v>
      </c>
      <c r="BV50" s="260">
        <v>0</v>
      </c>
      <c r="BW50" s="260">
        <v>0</v>
      </c>
      <c r="BX50" s="260">
        <v>0</v>
      </c>
      <c r="BY50" s="260">
        <v>0</v>
      </c>
      <c r="BZ50" s="260">
        <v>0</v>
      </c>
      <c r="CA50" s="260">
        <v>0</v>
      </c>
      <c r="CB50" s="260">
        <v>0</v>
      </c>
      <c r="CC50" s="260">
        <v>0</v>
      </c>
      <c r="CD50" s="260">
        <v>0</v>
      </c>
      <c r="CE50" s="260">
        <v>0</v>
      </c>
      <c r="CF50" s="260">
        <v>0</v>
      </c>
      <c r="CG50" s="260">
        <v>0</v>
      </c>
      <c r="CH50" s="260">
        <v>0</v>
      </c>
      <c r="CI50" s="260">
        <v>0</v>
      </c>
      <c r="CJ50" s="260">
        <v>0</v>
      </c>
      <c r="CK50" s="260">
        <v>0</v>
      </c>
      <c r="CL50" s="260">
        <v>191</v>
      </c>
      <c r="CM50" s="260">
        <v>0</v>
      </c>
      <c r="CN50" s="42">
        <v>0</v>
      </c>
      <c r="CO50" s="42">
        <v>0</v>
      </c>
      <c r="CP50" s="42">
        <v>0</v>
      </c>
      <c r="CR50" s="13">
        <v>42</v>
      </c>
      <c r="CS50" s="13" t="str">
        <f t="shared" si="10"/>
        <v/>
      </c>
      <c r="CT50" s="13" t="str">
        <f t="shared" si="10"/>
        <v/>
      </c>
      <c r="CU50" s="13" t="str">
        <f t="shared" si="10"/>
        <v/>
      </c>
      <c r="CV50" s="13" t="str">
        <f t="shared" si="10"/>
        <v/>
      </c>
      <c r="CW50" s="13" t="str">
        <f t="shared" si="10"/>
        <v/>
      </c>
      <c r="CX50" s="13" t="str">
        <f t="shared" si="10"/>
        <v/>
      </c>
      <c r="CY50" s="13" t="str">
        <f t="shared" si="10"/>
        <v/>
      </c>
      <c r="CZ50" s="13" t="str">
        <f t="shared" si="10"/>
        <v/>
      </c>
      <c r="DA50" s="13" t="str">
        <f t="shared" si="10"/>
        <v/>
      </c>
      <c r="DB50" s="13" t="str">
        <f t="shared" si="10"/>
        <v/>
      </c>
      <c r="DC50" s="13" t="str">
        <f t="shared" si="10"/>
        <v/>
      </c>
      <c r="DD50" s="13" t="str">
        <f t="shared" si="10"/>
        <v/>
      </c>
      <c r="DE50" s="13" t="str">
        <f t="shared" si="10"/>
        <v/>
      </c>
      <c r="DF50" s="13" t="str">
        <f t="shared" si="10"/>
        <v/>
      </c>
      <c r="DG50" s="13" t="str">
        <f t="shared" si="10"/>
        <v/>
      </c>
      <c r="DH50" s="13" t="str">
        <f t="shared" si="9"/>
        <v/>
      </c>
      <c r="DI50" s="13" t="str">
        <f t="shared" si="9"/>
        <v/>
      </c>
      <c r="DJ50" s="13" t="str">
        <f t="shared" si="9"/>
        <v/>
      </c>
      <c r="DK50" s="13" t="str">
        <f t="shared" si="9"/>
        <v/>
      </c>
      <c r="DL50" s="13" t="str">
        <f t="shared" si="9"/>
        <v/>
      </c>
      <c r="DM50" s="13" t="str">
        <f t="shared" si="9"/>
        <v/>
      </c>
      <c r="DN50" s="13" t="str">
        <f t="shared" si="9"/>
        <v/>
      </c>
      <c r="DO50" s="13" t="str">
        <f t="shared" si="9"/>
        <v/>
      </c>
      <c r="DP50" s="13" t="str">
        <f t="shared" si="9"/>
        <v/>
      </c>
      <c r="DQ50" s="13" t="str">
        <f t="shared" si="9"/>
        <v/>
      </c>
      <c r="DR50" s="13" t="str">
        <f t="shared" si="9"/>
        <v/>
      </c>
      <c r="DS50" s="13" t="str">
        <f t="shared" si="9"/>
        <v/>
      </c>
      <c r="DT50" s="13" t="str">
        <f t="shared" si="9"/>
        <v/>
      </c>
      <c r="DU50" s="13" t="str">
        <f t="shared" si="9"/>
        <v/>
      </c>
      <c r="DV50" s="13" t="str">
        <f t="shared" si="8"/>
        <v/>
      </c>
      <c r="DW50" s="13" t="str">
        <f t="shared" si="8"/>
        <v/>
      </c>
      <c r="DX50" s="13" t="str">
        <f t="shared" si="5"/>
        <v/>
      </c>
      <c r="DY50" s="13" t="str">
        <f t="shared" si="5"/>
        <v/>
      </c>
      <c r="DZ50" s="13" t="str">
        <f t="shared" si="5"/>
        <v/>
      </c>
      <c r="EA50" s="13" t="str">
        <f t="shared" si="5"/>
        <v/>
      </c>
      <c r="EB50" s="13" t="str">
        <f t="shared" si="7"/>
        <v/>
      </c>
      <c r="EC50" s="13" t="str">
        <f t="shared" si="7"/>
        <v/>
      </c>
      <c r="ED50" s="13" t="str">
        <f t="shared" si="7"/>
        <v/>
      </c>
      <c r="EE50" s="13" t="str">
        <f t="shared" si="7"/>
        <v/>
      </c>
      <c r="EF50" s="13" t="str">
        <f t="shared" si="7"/>
        <v/>
      </c>
      <c r="EG50" s="13" t="str">
        <f t="shared" si="7"/>
        <v/>
      </c>
      <c r="EH50" s="13" t="str">
        <f t="shared" si="7"/>
        <v/>
      </c>
      <c r="EI50" s="13" t="str">
        <f t="shared" si="7"/>
        <v/>
      </c>
      <c r="EJ50" s="13" t="str">
        <f t="shared" si="7"/>
        <v/>
      </c>
      <c r="EK50" s="13"/>
      <c r="EL50" s="82" t="str">
        <f t="shared" si="3"/>
        <v/>
      </c>
    </row>
    <row r="51" spans="1:142" x14ac:dyDescent="0.25">
      <c r="A51" s="267" t="s">
        <v>622</v>
      </c>
      <c r="B51" s="267" t="s">
        <v>505</v>
      </c>
      <c r="C51" s="301" t="s">
        <v>161</v>
      </c>
      <c r="D51" s="211">
        <v>43</v>
      </c>
      <c r="E51" s="401">
        <v>0</v>
      </c>
      <c r="F51" s="401">
        <v>0</v>
      </c>
      <c r="G51" s="401">
        <v>0</v>
      </c>
      <c r="H51" s="401">
        <v>0</v>
      </c>
      <c r="I51" s="401">
        <v>0</v>
      </c>
      <c r="J51" s="401">
        <v>0</v>
      </c>
      <c r="K51" s="401">
        <v>0</v>
      </c>
      <c r="L51" s="401">
        <v>0</v>
      </c>
      <c r="M51" s="401">
        <v>0</v>
      </c>
      <c r="N51" s="401">
        <v>0</v>
      </c>
      <c r="O51" s="401">
        <v>0</v>
      </c>
      <c r="P51" s="401">
        <v>0</v>
      </c>
      <c r="Q51" s="401">
        <v>0</v>
      </c>
      <c r="R51" s="401">
        <v>0</v>
      </c>
      <c r="S51" s="401">
        <v>0</v>
      </c>
      <c r="T51" s="401">
        <v>0</v>
      </c>
      <c r="U51" s="401">
        <v>0</v>
      </c>
      <c r="V51" s="401">
        <v>0</v>
      </c>
      <c r="W51" s="401">
        <v>0</v>
      </c>
      <c r="X51" s="401">
        <v>0</v>
      </c>
      <c r="Y51" s="401">
        <v>0</v>
      </c>
      <c r="Z51" s="401">
        <v>0</v>
      </c>
      <c r="AA51" s="401">
        <v>0</v>
      </c>
      <c r="AB51" s="401">
        <v>0</v>
      </c>
      <c r="AC51" s="401">
        <v>0</v>
      </c>
      <c r="AD51" s="401">
        <v>0</v>
      </c>
      <c r="AE51" s="401">
        <v>0</v>
      </c>
      <c r="AF51" s="401">
        <v>0</v>
      </c>
      <c r="AG51" s="401">
        <v>0</v>
      </c>
      <c r="AH51" s="401">
        <v>0</v>
      </c>
      <c r="AI51" s="401">
        <v>0</v>
      </c>
      <c r="AJ51" s="401">
        <v>0</v>
      </c>
      <c r="AK51" s="401">
        <v>0</v>
      </c>
      <c r="AL51" s="401">
        <v>0</v>
      </c>
      <c r="AM51" s="401">
        <v>0</v>
      </c>
      <c r="AN51" s="401">
        <v>0</v>
      </c>
      <c r="AO51" s="401">
        <v>0</v>
      </c>
      <c r="AP51" s="401">
        <v>0</v>
      </c>
      <c r="AQ51" s="401">
        <v>0</v>
      </c>
      <c r="AR51" s="402">
        <v>0</v>
      </c>
      <c r="AS51" s="402">
        <v>0</v>
      </c>
      <c r="AT51" s="402">
        <v>0</v>
      </c>
      <c r="AU51" s="404">
        <v>0</v>
      </c>
      <c r="AV51" s="402">
        <v>0</v>
      </c>
      <c r="AW51" s="76"/>
      <c r="AX51" s="211">
        <v>43</v>
      </c>
      <c r="AY51" s="260">
        <v>0</v>
      </c>
      <c r="AZ51" s="260">
        <v>0</v>
      </c>
      <c r="BA51" s="260">
        <v>0</v>
      </c>
      <c r="BB51" s="260">
        <v>9</v>
      </c>
      <c r="BC51" s="260">
        <v>0</v>
      </c>
      <c r="BD51" s="260">
        <v>0</v>
      </c>
      <c r="BE51" s="260">
        <v>42</v>
      </c>
      <c r="BF51" s="260">
        <v>0</v>
      </c>
      <c r="BG51" s="260">
        <v>0</v>
      </c>
      <c r="BH51" s="260">
        <v>25</v>
      </c>
      <c r="BI51" s="260">
        <v>27</v>
      </c>
      <c r="BJ51" s="260">
        <v>175</v>
      </c>
      <c r="BK51" s="260">
        <v>20</v>
      </c>
      <c r="BL51" s="260">
        <v>0</v>
      </c>
      <c r="BM51" s="260">
        <v>0</v>
      </c>
      <c r="BN51" s="260">
        <v>0</v>
      </c>
      <c r="BO51" s="260">
        <v>10</v>
      </c>
      <c r="BP51" s="260">
        <v>0</v>
      </c>
      <c r="BQ51" s="260">
        <v>13</v>
      </c>
      <c r="BR51" s="260">
        <v>0</v>
      </c>
      <c r="BS51" s="260">
        <v>0</v>
      </c>
      <c r="BT51" s="260">
        <v>199</v>
      </c>
      <c r="BU51" s="260">
        <v>0</v>
      </c>
      <c r="BV51" s="260">
        <v>10</v>
      </c>
      <c r="BW51" s="260">
        <v>0</v>
      </c>
      <c r="BX51" s="260">
        <v>0</v>
      </c>
      <c r="BY51" s="260">
        <v>0</v>
      </c>
      <c r="BZ51" s="260">
        <v>2343</v>
      </c>
      <c r="CA51" s="260">
        <v>35</v>
      </c>
      <c r="CB51" s="260">
        <v>0</v>
      </c>
      <c r="CC51" s="260">
        <v>0</v>
      </c>
      <c r="CD51" s="260">
        <v>0</v>
      </c>
      <c r="CE51" s="260">
        <v>0</v>
      </c>
      <c r="CF51" s="260">
        <v>0</v>
      </c>
      <c r="CG51" s="260">
        <v>0</v>
      </c>
      <c r="CH51" s="260">
        <v>0</v>
      </c>
      <c r="CI51" s="260">
        <v>0</v>
      </c>
      <c r="CJ51" s="260">
        <v>58</v>
      </c>
      <c r="CK51" s="260">
        <v>0</v>
      </c>
      <c r="CL51" s="260">
        <v>5243</v>
      </c>
      <c r="CM51" s="260">
        <v>0</v>
      </c>
      <c r="CN51" s="42">
        <v>0</v>
      </c>
      <c r="CO51" s="42">
        <v>10</v>
      </c>
      <c r="CP51" s="42">
        <v>0</v>
      </c>
      <c r="CR51" s="13">
        <v>43</v>
      </c>
      <c r="CS51" s="13" t="str">
        <f t="shared" si="10"/>
        <v/>
      </c>
      <c r="CT51" s="13" t="str">
        <f t="shared" si="10"/>
        <v/>
      </c>
      <c r="CU51" s="13" t="str">
        <f t="shared" si="10"/>
        <v/>
      </c>
      <c r="CV51" s="13" t="str">
        <f t="shared" si="10"/>
        <v/>
      </c>
      <c r="CW51" s="13" t="str">
        <f t="shared" si="10"/>
        <v/>
      </c>
      <c r="CX51" s="13" t="str">
        <f t="shared" si="10"/>
        <v/>
      </c>
      <c r="CY51" s="13" t="str">
        <f t="shared" si="10"/>
        <v/>
      </c>
      <c r="CZ51" s="13" t="str">
        <f t="shared" si="10"/>
        <v/>
      </c>
      <c r="DA51" s="13" t="str">
        <f t="shared" si="10"/>
        <v/>
      </c>
      <c r="DB51" s="13" t="str">
        <f t="shared" si="10"/>
        <v/>
      </c>
      <c r="DC51" s="13" t="str">
        <f t="shared" si="10"/>
        <v/>
      </c>
      <c r="DD51" s="13" t="str">
        <f t="shared" si="10"/>
        <v/>
      </c>
      <c r="DE51" s="13" t="str">
        <f t="shared" si="10"/>
        <v/>
      </c>
      <c r="DF51" s="13" t="str">
        <f t="shared" si="10"/>
        <v/>
      </c>
      <c r="DG51" s="13" t="str">
        <f t="shared" si="10"/>
        <v/>
      </c>
      <c r="DH51" s="13" t="str">
        <f t="shared" si="9"/>
        <v/>
      </c>
      <c r="DI51" s="13" t="str">
        <f t="shared" si="9"/>
        <v/>
      </c>
      <c r="DJ51" s="13" t="str">
        <f t="shared" si="9"/>
        <v/>
      </c>
      <c r="DK51" s="13" t="str">
        <f t="shared" si="9"/>
        <v/>
      </c>
      <c r="DL51" s="13" t="str">
        <f t="shared" si="9"/>
        <v/>
      </c>
      <c r="DM51" s="13" t="str">
        <f t="shared" si="9"/>
        <v/>
      </c>
      <c r="DN51" s="13" t="str">
        <f t="shared" si="9"/>
        <v/>
      </c>
      <c r="DO51" s="13" t="str">
        <f t="shared" si="9"/>
        <v/>
      </c>
      <c r="DP51" s="13" t="str">
        <f t="shared" si="9"/>
        <v/>
      </c>
      <c r="DQ51" s="13" t="str">
        <f t="shared" si="9"/>
        <v/>
      </c>
      <c r="DR51" s="13" t="str">
        <f t="shared" si="9"/>
        <v/>
      </c>
      <c r="DS51" s="13" t="str">
        <f t="shared" si="9"/>
        <v/>
      </c>
      <c r="DT51" s="13" t="str">
        <f t="shared" si="9"/>
        <v/>
      </c>
      <c r="DU51" s="13" t="str">
        <f t="shared" si="9"/>
        <v/>
      </c>
      <c r="DV51" s="13" t="str">
        <f t="shared" si="8"/>
        <v/>
      </c>
      <c r="DW51" s="13" t="str">
        <f t="shared" si="8"/>
        <v/>
      </c>
      <c r="DX51" s="13" t="str">
        <f t="shared" si="5"/>
        <v/>
      </c>
      <c r="DY51" s="13" t="str">
        <f t="shared" si="5"/>
        <v/>
      </c>
      <c r="DZ51" s="13" t="str">
        <f t="shared" si="5"/>
        <v/>
      </c>
      <c r="EA51" s="13" t="str">
        <f t="shared" si="5"/>
        <v/>
      </c>
      <c r="EB51" s="13" t="str">
        <f t="shared" si="7"/>
        <v/>
      </c>
      <c r="EC51" s="13" t="str">
        <f t="shared" si="7"/>
        <v/>
      </c>
      <c r="ED51" s="13" t="str">
        <f t="shared" si="7"/>
        <v/>
      </c>
      <c r="EE51" s="13" t="str">
        <f t="shared" si="7"/>
        <v/>
      </c>
      <c r="EF51" s="13" t="str">
        <f t="shared" si="7"/>
        <v/>
      </c>
      <c r="EG51" s="13" t="str">
        <f t="shared" si="7"/>
        <v/>
      </c>
      <c r="EH51" s="13" t="str">
        <f t="shared" si="7"/>
        <v/>
      </c>
      <c r="EI51" s="13" t="str">
        <f t="shared" si="7"/>
        <v/>
      </c>
      <c r="EJ51" s="13" t="str">
        <f t="shared" si="7"/>
        <v/>
      </c>
      <c r="EK51" s="13"/>
      <c r="EL51" s="82" t="str">
        <f t="shared" si="3"/>
        <v/>
      </c>
    </row>
    <row r="52" spans="1:142" x14ac:dyDescent="0.25">
      <c r="A52" s="267" t="s">
        <v>622</v>
      </c>
      <c r="B52" s="267" t="s">
        <v>507</v>
      </c>
      <c r="C52" s="301" t="s">
        <v>161</v>
      </c>
      <c r="D52" s="211">
        <v>44</v>
      </c>
      <c r="E52" s="401">
        <v>0</v>
      </c>
      <c r="F52" s="401">
        <v>0</v>
      </c>
      <c r="G52" s="401">
        <v>0</v>
      </c>
      <c r="H52" s="401">
        <v>0</v>
      </c>
      <c r="I52" s="401">
        <v>0</v>
      </c>
      <c r="J52" s="401">
        <v>0</v>
      </c>
      <c r="K52" s="401">
        <v>0</v>
      </c>
      <c r="L52" s="401">
        <v>0</v>
      </c>
      <c r="M52" s="401">
        <v>0</v>
      </c>
      <c r="N52" s="401">
        <v>0</v>
      </c>
      <c r="O52" s="401">
        <v>0</v>
      </c>
      <c r="P52" s="401">
        <v>0</v>
      </c>
      <c r="Q52" s="401">
        <v>0</v>
      </c>
      <c r="R52" s="401">
        <v>0</v>
      </c>
      <c r="S52" s="401">
        <v>0</v>
      </c>
      <c r="T52" s="401">
        <v>0</v>
      </c>
      <c r="U52" s="401">
        <v>0</v>
      </c>
      <c r="V52" s="401">
        <v>0</v>
      </c>
      <c r="W52" s="401">
        <v>0</v>
      </c>
      <c r="X52" s="401">
        <v>0</v>
      </c>
      <c r="Y52" s="401">
        <v>0</v>
      </c>
      <c r="Z52" s="401">
        <v>0</v>
      </c>
      <c r="AA52" s="401">
        <v>0</v>
      </c>
      <c r="AB52" s="401">
        <v>0</v>
      </c>
      <c r="AC52" s="401">
        <v>0</v>
      </c>
      <c r="AD52" s="401">
        <v>0</v>
      </c>
      <c r="AE52" s="401">
        <v>0</v>
      </c>
      <c r="AF52" s="401">
        <v>0</v>
      </c>
      <c r="AG52" s="401">
        <v>0</v>
      </c>
      <c r="AH52" s="401">
        <v>0</v>
      </c>
      <c r="AI52" s="401">
        <v>0</v>
      </c>
      <c r="AJ52" s="401">
        <v>0</v>
      </c>
      <c r="AK52" s="401">
        <v>0</v>
      </c>
      <c r="AL52" s="401">
        <v>0</v>
      </c>
      <c r="AM52" s="401">
        <v>0</v>
      </c>
      <c r="AN52" s="401">
        <v>0</v>
      </c>
      <c r="AO52" s="401">
        <v>0</v>
      </c>
      <c r="AP52" s="401">
        <v>0</v>
      </c>
      <c r="AQ52" s="401">
        <v>0</v>
      </c>
      <c r="AR52" s="402">
        <v>0</v>
      </c>
      <c r="AS52" s="402">
        <v>0</v>
      </c>
      <c r="AT52" s="402">
        <v>0</v>
      </c>
      <c r="AU52" s="404">
        <v>0</v>
      </c>
      <c r="AV52" s="402">
        <v>0</v>
      </c>
      <c r="AW52" s="76"/>
      <c r="AX52" s="211">
        <v>44</v>
      </c>
      <c r="AY52" s="260">
        <v>0</v>
      </c>
      <c r="AZ52" s="260">
        <v>0</v>
      </c>
      <c r="BA52" s="260">
        <v>0</v>
      </c>
      <c r="BB52" s="260">
        <v>0</v>
      </c>
      <c r="BC52" s="260">
        <v>0</v>
      </c>
      <c r="BD52" s="260">
        <v>0</v>
      </c>
      <c r="BE52" s="260">
        <v>0</v>
      </c>
      <c r="BF52" s="260">
        <v>0</v>
      </c>
      <c r="BG52" s="260">
        <v>0</v>
      </c>
      <c r="BH52" s="260">
        <v>0</v>
      </c>
      <c r="BI52" s="260">
        <v>0</v>
      </c>
      <c r="BJ52" s="260">
        <v>0</v>
      </c>
      <c r="BK52" s="260">
        <v>0</v>
      </c>
      <c r="BL52" s="260">
        <v>4</v>
      </c>
      <c r="BM52" s="260">
        <v>0</v>
      </c>
      <c r="BN52" s="260">
        <v>1494</v>
      </c>
      <c r="BO52" s="260">
        <v>0</v>
      </c>
      <c r="BP52" s="260">
        <v>0</v>
      </c>
      <c r="BQ52" s="260">
        <v>0</v>
      </c>
      <c r="BR52" s="260">
        <v>0</v>
      </c>
      <c r="BS52" s="260">
        <v>0</v>
      </c>
      <c r="BT52" s="260">
        <v>0</v>
      </c>
      <c r="BU52" s="260">
        <v>0</v>
      </c>
      <c r="BV52" s="260">
        <v>0</v>
      </c>
      <c r="BW52" s="260">
        <v>0</v>
      </c>
      <c r="BX52" s="260">
        <v>0</v>
      </c>
      <c r="BY52" s="260">
        <v>0</v>
      </c>
      <c r="BZ52" s="260">
        <v>0</v>
      </c>
      <c r="CA52" s="260">
        <v>0</v>
      </c>
      <c r="CB52" s="260">
        <v>0</v>
      </c>
      <c r="CC52" s="260">
        <v>0</v>
      </c>
      <c r="CD52" s="260">
        <v>0</v>
      </c>
      <c r="CE52" s="260">
        <v>0</v>
      </c>
      <c r="CF52" s="260">
        <v>0</v>
      </c>
      <c r="CG52" s="260">
        <v>0</v>
      </c>
      <c r="CH52" s="260">
        <v>0</v>
      </c>
      <c r="CI52" s="260">
        <v>0</v>
      </c>
      <c r="CJ52" s="260">
        <v>0</v>
      </c>
      <c r="CK52" s="260">
        <v>0</v>
      </c>
      <c r="CL52" s="260">
        <v>0</v>
      </c>
      <c r="CM52" s="260">
        <v>0</v>
      </c>
      <c r="CN52" s="42">
        <v>0</v>
      </c>
      <c r="CO52" s="42">
        <v>0</v>
      </c>
      <c r="CP52" s="42">
        <v>0</v>
      </c>
      <c r="CR52" s="13">
        <v>44</v>
      </c>
      <c r="CS52" s="13" t="str">
        <f t="shared" si="10"/>
        <v/>
      </c>
      <c r="CT52" s="13" t="str">
        <f t="shared" si="10"/>
        <v/>
      </c>
      <c r="CU52" s="13" t="str">
        <f t="shared" si="10"/>
        <v/>
      </c>
      <c r="CV52" s="13" t="str">
        <f t="shared" si="10"/>
        <v/>
      </c>
      <c r="CW52" s="13" t="str">
        <f t="shared" si="10"/>
        <v/>
      </c>
      <c r="CX52" s="13" t="str">
        <f t="shared" si="10"/>
        <v/>
      </c>
      <c r="CY52" s="13" t="str">
        <f t="shared" si="10"/>
        <v/>
      </c>
      <c r="CZ52" s="13" t="str">
        <f t="shared" si="10"/>
        <v/>
      </c>
      <c r="DA52" s="13" t="str">
        <f t="shared" si="10"/>
        <v/>
      </c>
      <c r="DB52" s="13" t="str">
        <f t="shared" si="10"/>
        <v/>
      </c>
      <c r="DC52" s="13" t="str">
        <f t="shared" si="10"/>
        <v/>
      </c>
      <c r="DD52" s="13" t="str">
        <f t="shared" si="10"/>
        <v/>
      </c>
      <c r="DE52" s="13" t="str">
        <f t="shared" si="10"/>
        <v/>
      </c>
      <c r="DF52" s="13" t="str">
        <f t="shared" si="10"/>
        <v/>
      </c>
      <c r="DG52" s="13" t="str">
        <f t="shared" si="10"/>
        <v/>
      </c>
      <c r="DH52" s="13" t="str">
        <f t="shared" si="9"/>
        <v/>
      </c>
      <c r="DI52" s="13" t="str">
        <f t="shared" si="9"/>
        <v/>
      </c>
      <c r="DJ52" s="13" t="str">
        <f t="shared" si="9"/>
        <v/>
      </c>
      <c r="DK52" s="13" t="str">
        <f t="shared" si="9"/>
        <v/>
      </c>
      <c r="DL52" s="13" t="str">
        <f t="shared" si="9"/>
        <v/>
      </c>
      <c r="DM52" s="13" t="str">
        <f t="shared" si="9"/>
        <v/>
      </c>
      <c r="DN52" s="13" t="str">
        <f t="shared" si="9"/>
        <v/>
      </c>
      <c r="DO52" s="13" t="str">
        <f t="shared" si="9"/>
        <v/>
      </c>
      <c r="DP52" s="13" t="str">
        <f t="shared" si="9"/>
        <v/>
      </c>
      <c r="DQ52" s="13" t="str">
        <f t="shared" si="9"/>
        <v/>
      </c>
      <c r="DR52" s="13" t="str">
        <f t="shared" si="9"/>
        <v/>
      </c>
      <c r="DS52" s="13" t="str">
        <f t="shared" si="9"/>
        <v/>
      </c>
      <c r="DT52" s="13" t="str">
        <f t="shared" si="9"/>
        <v/>
      </c>
      <c r="DU52" s="13" t="str">
        <f t="shared" si="9"/>
        <v/>
      </c>
      <c r="DV52" s="13" t="str">
        <f t="shared" si="8"/>
        <v/>
      </c>
      <c r="DW52" s="13" t="str">
        <f t="shared" si="8"/>
        <v/>
      </c>
      <c r="DX52" s="13" t="str">
        <f t="shared" si="5"/>
        <v/>
      </c>
      <c r="DY52" s="13" t="str">
        <f t="shared" si="5"/>
        <v/>
      </c>
      <c r="DZ52" s="13" t="str">
        <f t="shared" si="5"/>
        <v/>
      </c>
      <c r="EA52" s="13" t="str">
        <f t="shared" si="5"/>
        <v/>
      </c>
      <c r="EB52" s="13" t="str">
        <f t="shared" si="7"/>
        <v/>
      </c>
      <c r="EC52" s="13" t="str">
        <f t="shared" si="7"/>
        <v/>
      </c>
      <c r="ED52" s="13" t="str">
        <f t="shared" si="7"/>
        <v/>
      </c>
      <c r="EE52" s="13" t="str">
        <f t="shared" si="7"/>
        <v/>
      </c>
      <c r="EF52" s="13" t="str">
        <f t="shared" si="7"/>
        <v/>
      </c>
      <c r="EG52" s="13" t="str">
        <f t="shared" si="7"/>
        <v/>
      </c>
      <c r="EH52" s="13" t="str">
        <f t="shared" si="7"/>
        <v/>
      </c>
      <c r="EI52" s="13" t="str">
        <f t="shared" si="7"/>
        <v/>
      </c>
      <c r="EJ52" s="13" t="str">
        <f t="shared" si="7"/>
        <v/>
      </c>
      <c r="EK52" s="13"/>
      <c r="EL52" s="82" t="str">
        <f t="shared" si="3"/>
        <v/>
      </c>
    </row>
    <row r="53" spans="1:142" x14ac:dyDescent="0.25">
      <c r="A53" s="267" t="s">
        <v>622</v>
      </c>
      <c r="B53" s="267" t="s">
        <v>508</v>
      </c>
      <c r="C53" s="301" t="s">
        <v>161</v>
      </c>
      <c r="D53" s="211">
        <v>45</v>
      </c>
      <c r="E53" s="401">
        <v>0</v>
      </c>
      <c r="F53" s="401">
        <v>0</v>
      </c>
      <c r="G53" s="401">
        <v>0</v>
      </c>
      <c r="H53" s="401">
        <v>0</v>
      </c>
      <c r="I53" s="401">
        <v>0</v>
      </c>
      <c r="J53" s="401">
        <v>0</v>
      </c>
      <c r="K53" s="401">
        <v>0</v>
      </c>
      <c r="L53" s="401">
        <v>0</v>
      </c>
      <c r="M53" s="401">
        <v>0</v>
      </c>
      <c r="N53" s="401">
        <v>0</v>
      </c>
      <c r="O53" s="401">
        <v>0</v>
      </c>
      <c r="P53" s="401">
        <v>0</v>
      </c>
      <c r="Q53" s="401">
        <v>0</v>
      </c>
      <c r="R53" s="401">
        <v>0</v>
      </c>
      <c r="S53" s="401">
        <v>0</v>
      </c>
      <c r="T53" s="401">
        <v>0</v>
      </c>
      <c r="U53" s="401">
        <v>0</v>
      </c>
      <c r="V53" s="401">
        <v>0</v>
      </c>
      <c r="W53" s="401">
        <v>0</v>
      </c>
      <c r="X53" s="401">
        <v>0</v>
      </c>
      <c r="Y53" s="401">
        <v>0</v>
      </c>
      <c r="Z53" s="401">
        <v>0</v>
      </c>
      <c r="AA53" s="401">
        <v>0</v>
      </c>
      <c r="AB53" s="401">
        <v>0</v>
      </c>
      <c r="AC53" s="401">
        <v>0</v>
      </c>
      <c r="AD53" s="401">
        <v>0</v>
      </c>
      <c r="AE53" s="401">
        <v>0</v>
      </c>
      <c r="AF53" s="401">
        <v>0</v>
      </c>
      <c r="AG53" s="401">
        <v>0</v>
      </c>
      <c r="AH53" s="401">
        <v>0</v>
      </c>
      <c r="AI53" s="401">
        <v>0</v>
      </c>
      <c r="AJ53" s="401">
        <v>0</v>
      </c>
      <c r="AK53" s="401">
        <v>0</v>
      </c>
      <c r="AL53" s="401">
        <v>0</v>
      </c>
      <c r="AM53" s="401">
        <v>0</v>
      </c>
      <c r="AN53" s="401">
        <v>0</v>
      </c>
      <c r="AO53" s="401">
        <v>0</v>
      </c>
      <c r="AP53" s="401">
        <v>0</v>
      </c>
      <c r="AQ53" s="401">
        <v>0</v>
      </c>
      <c r="AR53" s="402">
        <v>0</v>
      </c>
      <c r="AS53" s="402">
        <v>0</v>
      </c>
      <c r="AT53" s="402">
        <v>0</v>
      </c>
      <c r="AU53" s="404">
        <v>0</v>
      </c>
      <c r="AV53" s="402">
        <v>0</v>
      </c>
      <c r="AW53" s="76"/>
      <c r="AX53" s="211">
        <v>45</v>
      </c>
      <c r="AY53" s="260">
        <v>0</v>
      </c>
      <c r="AZ53" s="260">
        <v>0</v>
      </c>
      <c r="BA53" s="260">
        <v>0</v>
      </c>
      <c r="BB53" s="260">
        <v>0</v>
      </c>
      <c r="BC53" s="260">
        <v>0</v>
      </c>
      <c r="BD53" s="260">
        <v>0</v>
      </c>
      <c r="BE53" s="260">
        <v>0</v>
      </c>
      <c r="BF53" s="260">
        <v>0</v>
      </c>
      <c r="BG53" s="260">
        <v>0</v>
      </c>
      <c r="BH53" s="260">
        <v>0</v>
      </c>
      <c r="BI53" s="260">
        <v>0</v>
      </c>
      <c r="BJ53" s="260">
        <v>0</v>
      </c>
      <c r="BK53" s="260">
        <v>0</v>
      </c>
      <c r="BL53" s="260">
        <v>0</v>
      </c>
      <c r="BM53" s="260">
        <v>0</v>
      </c>
      <c r="BN53" s="260">
        <v>0</v>
      </c>
      <c r="BO53" s="260">
        <v>0</v>
      </c>
      <c r="BP53" s="260">
        <v>0</v>
      </c>
      <c r="BQ53" s="260">
        <v>0</v>
      </c>
      <c r="BR53" s="260">
        <v>0</v>
      </c>
      <c r="BS53" s="260">
        <v>0</v>
      </c>
      <c r="BT53" s="260">
        <v>0</v>
      </c>
      <c r="BU53" s="260">
        <v>1100</v>
      </c>
      <c r="BV53" s="260">
        <v>0</v>
      </c>
      <c r="BW53" s="260">
        <v>0</v>
      </c>
      <c r="BX53" s="260">
        <v>0</v>
      </c>
      <c r="BY53" s="260">
        <v>0</v>
      </c>
      <c r="BZ53" s="260">
        <v>0</v>
      </c>
      <c r="CA53" s="260">
        <v>0</v>
      </c>
      <c r="CB53" s="260">
        <v>0</v>
      </c>
      <c r="CC53" s="260">
        <v>0</v>
      </c>
      <c r="CD53" s="260">
        <v>0</v>
      </c>
      <c r="CE53" s="260">
        <v>300</v>
      </c>
      <c r="CF53" s="260">
        <v>0</v>
      </c>
      <c r="CG53" s="260">
        <v>0</v>
      </c>
      <c r="CH53" s="260">
        <v>0</v>
      </c>
      <c r="CI53" s="260">
        <v>0</v>
      </c>
      <c r="CJ53" s="260">
        <v>0</v>
      </c>
      <c r="CK53" s="260">
        <v>0</v>
      </c>
      <c r="CL53" s="260">
        <v>0</v>
      </c>
      <c r="CM53" s="260">
        <v>0</v>
      </c>
      <c r="CN53" s="42">
        <v>0</v>
      </c>
      <c r="CO53" s="42">
        <v>0</v>
      </c>
      <c r="CP53" s="42">
        <v>0</v>
      </c>
      <c r="CR53" s="13">
        <v>45</v>
      </c>
      <c r="CS53" s="13" t="str">
        <f t="shared" si="10"/>
        <v/>
      </c>
      <c r="CT53" s="13" t="str">
        <f t="shared" si="10"/>
        <v/>
      </c>
      <c r="CU53" s="13" t="str">
        <f t="shared" si="10"/>
        <v/>
      </c>
      <c r="CV53" s="13" t="str">
        <f t="shared" si="10"/>
        <v/>
      </c>
      <c r="CW53" s="13" t="str">
        <f t="shared" si="10"/>
        <v/>
      </c>
      <c r="CX53" s="13" t="str">
        <f t="shared" si="10"/>
        <v/>
      </c>
      <c r="CY53" s="13" t="str">
        <f t="shared" si="10"/>
        <v/>
      </c>
      <c r="CZ53" s="13" t="str">
        <f t="shared" si="10"/>
        <v/>
      </c>
      <c r="DA53" s="13" t="str">
        <f t="shared" si="10"/>
        <v/>
      </c>
      <c r="DB53" s="13" t="str">
        <f t="shared" si="10"/>
        <v/>
      </c>
      <c r="DC53" s="13" t="str">
        <f t="shared" si="10"/>
        <v/>
      </c>
      <c r="DD53" s="13" t="str">
        <f t="shared" si="10"/>
        <v/>
      </c>
      <c r="DE53" s="13" t="str">
        <f t="shared" si="10"/>
        <v/>
      </c>
      <c r="DF53" s="13" t="str">
        <f t="shared" si="10"/>
        <v/>
      </c>
      <c r="DG53" s="13" t="str">
        <f t="shared" si="10"/>
        <v/>
      </c>
      <c r="DH53" s="13" t="str">
        <f t="shared" si="9"/>
        <v/>
      </c>
      <c r="DI53" s="13" t="str">
        <f t="shared" si="9"/>
        <v/>
      </c>
      <c r="DJ53" s="13" t="str">
        <f t="shared" si="9"/>
        <v/>
      </c>
      <c r="DK53" s="13" t="str">
        <f t="shared" si="9"/>
        <v/>
      </c>
      <c r="DL53" s="13" t="str">
        <f t="shared" si="9"/>
        <v/>
      </c>
      <c r="DM53" s="13" t="str">
        <f t="shared" si="9"/>
        <v/>
      </c>
      <c r="DN53" s="13" t="str">
        <f t="shared" si="9"/>
        <v/>
      </c>
      <c r="DO53" s="13" t="str">
        <f t="shared" si="9"/>
        <v/>
      </c>
      <c r="DP53" s="13" t="str">
        <f t="shared" si="9"/>
        <v/>
      </c>
      <c r="DQ53" s="13" t="str">
        <f t="shared" si="9"/>
        <v/>
      </c>
      <c r="DR53" s="13" t="str">
        <f t="shared" si="9"/>
        <v/>
      </c>
      <c r="DS53" s="13" t="str">
        <f t="shared" si="9"/>
        <v/>
      </c>
      <c r="DT53" s="13" t="str">
        <f t="shared" si="9"/>
        <v/>
      </c>
      <c r="DU53" s="13" t="str">
        <f t="shared" si="9"/>
        <v/>
      </c>
      <c r="DV53" s="13" t="str">
        <f t="shared" si="8"/>
        <v/>
      </c>
      <c r="DW53" s="13" t="str">
        <f t="shared" si="8"/>
        <v/>
      </c>
      <c r="DX53" s="13" t="str">
        <f t="shared" si="5"/>
        <v/>
      </c>
      <c r="DY53" s="13" t="str">
        <f t="shared" si="5"/>
        <v/>
      </c>
      <c r="DZ53" s="13" t="str">
        <f t="shared" si="5"/>
        <v/>
      </c>
      <c r="EA53" s="13" t="str">
        <f t="shared" si="5"/>
        <v/>
      </c>
      <c r="EB53" s="13" t="str">
        <f t="shared" si="7"/>
        <v/>
      </c>
      <c r="EC53" s="13" t="str">
        <f t="shared" si="7"/>
        <v/>
      </c>
      <c r="ED53" s="13" t="str">
        <f t="shared" si="7"/>
        <v/>
      </c>
      <c r="EE53" s="13" t="str">
        <f t="shared" si="7"/>
        <v/>
      </c>
      <c r="EF53" s="13" t="str">
        <f t="shared" si="7"/>
        <v/>
      </c>
      <c r="EG53" s="13" t="str">
        <f t="shared" si="7"/>
        <v/>
      </c>
      <c r="EH53" s="13" t="str">
        <f t="shared" si="7"/>
        <v/>
      </c>
      <c r="EI53" s="13" t="str">
        <f t="shared" si="7"/>
        <v/>
      </c>
      <c r="EJ53" s="13" t="str">
        <f t="shared" si="7"/>
        <v/>
      </c>
      <c r="EK53" s="13"/>
      <c r="EL53" s="82" t="str">
        <f t="shared" si="3"/>
        <v/>
      </c>
    </row>
    <row r="54" spans="1:142" x14ac:dyDescent="0.25">
      <c r="A54" s="267" t="s">
        <v>622</v>
      </c>
      <c r="B54" s="267" t="s">
        <v>511</v>
      </c>
      <c r="C54" s="301" t="s">
        <v>161</v>
      </c>
      <c r="D54" s="211">
        <v>46</v>
      </c>
      <c r="E54" s="401">
        <v>0</v>
      </c>
      <c r="F54" s="401">
        <v>0</v>
      </c>
      <c r="G54" s="401">
        <v>0</v>
      </c>
      <c r="H54" s="401">
        <v>0</v>
      </c>
      <c r="I54" s="401">
        <v>0</v>
      </c>
      <c r="J54" s="401">
        <v>0</v>
      </c>
      <c r="K54" s="401">
        <v>0</v>
      </c>
      <c r="L54" s="401">
        <v>0</v>
      </c>
      <c r="M54" s="401">
        <v>0</v>
      </c>
      <c r="N54" s="401">
        <v>0</v>
      </c>
      <c r="O54" s="401">
        <v>0</v>
      </c>
      <c r="P54" s="401">
        <v>0</v>
      </c>
      <c r="Q54" s="401">
        <v>0</v>
      </c>
      <c r="R54" s="401">
        <v>0</v>
      </c>
      <c r="S54" s="401">
        <v>0</v>
      </c>
      <c r="T54" s="401">
        <v>0</v>
      </c>
      <c r="U54" s="401">
        <v>0</v>
      </c>
      <c r="V54" s="401">
        <v>0</v>
      </c>
      <c r="W54" s="401">
        <v>0</v>
      </c>
      <c r="X54" s="401">
        <v>0</v>
      </c>
      <c r="Y54" s="401">
        <v>0</v>
      </c>
      <c r="Z54" s="401">
        <v>0</v>
      </c>
      <c r="AA54" s="401">
        <v>0</v>
      </c>
      <c r="AB54" s="401">
        <v>0</v>
      </c>
      <c r="AC54" s="401">
        <v>0</v>
      </c>
      <c r="AD54" s="401">
        <v>0</v>
      </c>
      <c r="AE54" s="401">
        <v>0</v>
      </c>
      <c r="AF54" s="401">
        <v>0</v>
      </c>
      <c r="AG54" s="401">
        <v>0</v>
      </c>
      <c r="AH54" s="401">
        <v>0</v>
      </c>
      <c r="AI54" s="401">
        <v>0</v>
      </c>
      <c r="AJ54" s="401">
        <v>0</v>
      </c>
      <c r="AK54" s="401">
        <v>0</v>
      </c>
      <c r="AL54" s="401">
        <v>0</v>
      </c>
      <c r="AM54" s="401">
        <v>0</v>
      </c>
      <c r="AN54" s="401">
        <v>0</v>
      </c>
      <c r="AO54" s="401">
        <v>0</v>
      </c>
      <c r="AP54" s="401">
        <v>0</v>
      </c>
      <c r="AQ54" s="401">
        <v>0</v>
      </c>
      <c r="AR54" s="402">
        <v>0</v>
      </c>
      <c r="AS54" s="402">
        <v>0</v>
      </c>
      <c r="AT54" s="402">
        <v>0</v>
      </c>
      <c r="AU54" s="404">
        <v>0</v>
      </c>
      <c r="AV54" s="402">
        <v>0</v>
      </c>
      <c r="AW54" s="76"/>
      <c r="AX54" s="211">
        <v>46</v>
      </c>
      <c r="AY54" s="260">
        <v>0</v>
      </c>
      <c r="AZ54" s="260">
        <v>0</v>
      </c>
      <c r="BA54" s="260">
        <v>0</v>
      </c>
      <c r="BB54" s="260">
        <v>0</v>
      </c>
      <c r="BC54" s="260">
        <v>0</v>
      </c>
      <c r="BD54" s="260">
        <v>0</v>
      </c>
      <c r="BE54" s="260">
        <v>0</v>
      </c>
      <c r="BF54" s="260">
        <v>0</v>
      </c>
      <c r="BG54" s="260">
        <v>0</v>
      </c>
      <c r="BH54" s="260">
        <v>0</v>
      </c>
      <c r="BI54" s="260">
        <v>0</v>
      </c>
      <c r="BJ54" s="260">
        <v>0</v>
      </c>
      <c r="BK54" s="260">
        <v>0</v>
      </c>
      <c r="BL54" s="260">
        <v>0</v>
      </c>
      <c r="BM54" s="260">
        <v>0</v>
      </c>
      <c r="BN54" s="260">
        <v>0</v>
      </c>
      <c r="BO54" s="260">
        <v>0</v>
      </c>
      <c r="BP54" s="260">
        <v>0</v>
      </c>
      <c r="BQ54" s="260">
        <v>0</v>
      </c>
      <c r="BR54" s="260">
        <v>0</v>
      </c>
      <c r="BS54" s="260">
        <v>0</v>
      </c>
      <c r="BT54" s="260">
        <v>0</v>
      </c>
      <c r="BU54" s="260">
        <v>0</v>
      </c>
      <c r="BV54" s="260">
        <v>0</v>
      </c>
      <c r="BW54" s="260">
        <v>0</v>
      </c>
      <c r="BX54" s="260">
        <v>0</v>
      </c>
      <c r="BY54" s="260">
        <v>0</v>
      </c>
      <c r="BZ54" s="260">
        <v>0</v>
      </c>
      <c r="CA54" s="260">
        <v>0</v>
      </c>
      <c r="CB54" s="260">
        <v>0</v>
      </c>
      <c r="CC54" s="260">
        <v>0</v>
      </c>
      <c r="CD54" s="260">
        <v>0</v>
      </c>
      <c r="CE54" s="260">
        <v>73700</v>
      </c>
      <c r="CF54" s="260">
        <v>0</v>
      </c>
      <c r="CG54" s="260">
        <v>172400</v>
      </c>
      <c r="CH54" s="260">
        <v>0</v>
      </c>
      <c r="CI54" s="260">
        <v>0</v>
      </c>
      <c r="CJ54" s="260">
        <v>0</v>
      </c>
      <c r="CK54" s="260">
        <v>0</v>
      </c>
      <c r="CL54" s="260">
        <v>0</v>
      </c>
      <c r="CM54" s="260">
        <v>0</v>
      </c>
      <c r="CN54" s="42">
        <v>0</v>
      </c>
      <c r="CO54" s="42">
        <v>0</v>
      </c>
      <c r="CP54" s="42">
        <v>0</v>
      </c>
      <c r="CR54" s="13">
        <v>46</v>
      </c>
      <c r="CS54" s="13" t="str">
        <f t="shared" si="10"/>
        <v/>
      </c>
      <c r="CT54" s="13" t="str">
        <f t="shared" si="10"/>
        <v/>
      </c>
      <c r="CU54" s="13" t="str">
        <f t="shared" si="10"/>
        <v/>
      </c>
      <c r="CV54" s="13" t="str">
        <f t="shared" si="10"/>
        <v/>
      </c>
      <c r="CW54" s="13" t="str">
        <f t="shared" si="10"/>
        <v/>
      </c>
      <c r="CX54" s="13" t="str">
        <f t="shared" si="10"/>
        <v/>
      </c>
      <c r="CY54" s="13" t="str">
        <f t="shared" si="10"/>
        <v/>
      </c>
      <c r="CZ54" s="13" t="str">
        <f t="shared" si="10"/>
        <v/>
      </c>
      <c r="DA54" s="13" t="str">
        <f t="shared" si="10"/>
        <v/>
      </c>
      <c r="DB54" s="13" t="str">
        <f t="shared" si="10"/>
        <v/>
      </c>
      <c r="DC54" s="13" t="str">
        <f t="shared" si="10"/>
        <v/>
      </c>
      <c r="DD54" s="13" t="str">
        <f t="shared" si="10"/>
        <v/>
      </c>
      <c r="DE54" s="13" t="str">
        <f t="shared" si="10"/>
        <v/>
      </c>
      <c r="DF54" s="13" t="str">
        <f t="shared" si="10"/>
        <v/>
      </c>
      <c r="DG54" s="13" t="str">
        <f t="shared" si="10"/>
        <v/>
      </c>
      <c r="DH54" s="13" t="str">
        <f t="shared" si="9"/>
        <v/>
      </c>
      <c r="DI54" s="13" t="str">
        <f t="shared" si="9"/>
        <v/>
      </c>
      <c r="DJ54" s="13" t="str">
        <f t="shared" si="9"/>
        <v/>
      </c>
      <c r="DK54" s="13" t="str">
        <f t="shared" si="9"/>
        <v/>
      </c>
      <c r="DL54" s="13" t="str">
        <f t="shared" si="9"/>
        <v/>
      </c>
      <c r="DM54" s="13" t="str">
        <f t="shared" si="9"/>
        <v/>
      </c>
      <c r="DN54" s="13" t="str">
        <f t="shared" si="9"/>
        <v/>
      </c>
      <c r="DO54" s="13" t="str">
        <f t="shared" si="9"/>
        <v/>
      </c>
      <c r="DP54" s="13" t="str">
        <f t="shared" si="9"/>
        <v/>
      </c>
      <c r="DQ54" s="13" t="str">
        <f t="shared" si="9"/>
        <v/>
      </c>
      <c r="DR54" s="13" t="str">
        <f t="shared" si="9"/>
        <v/>
      </c>
      <c r="DS54" s="13" t="str">
        <f t="shared" si="9"/>
        <v/>
      </c>
      <c r="DT54" s="13" t="str">
        <f t="shared" si="9"/>
        <v/>
      </c>
      <c r="DU54" s="13" t="str">
        <f t="shared" si="9"/>
        <v/>
      </c>
      <c r="DV54" s="13" t="str">
        <f t="shared" si="8"/>
        <v/>
      </c>
      <c r="DW54" s="13" t="str">
        <f t="shared" si="8"/>
        <v/>
      </c>
      <c r="DX54" s="13" t="str">
        <f t="shared" si="5"/>
        <v/>
      </c>
      <c r="DY54" s="13" t="str">
        <f t="shared" si="5"/>
        <v/>
      </c>
      <c r="DZ54" s="13" t="str">
        <f t="shared" si="5"/>
        <v/>
      </c>
      <c r="EA54" s="13" t="str">
        <f t="shared" si="5"/>
        <v/>
      </c>
      <c r="EB54" s="13" t="str">
        <f t="shared" si="7"/>
        <v/>
      </c>
      <c r="EC54" s="13" t="str">
        <f t="shared" si="7"/>
        <v/>
      </c>
      <c r="ED54" s="13" t="str">
        <f t="shared" si="7"/>
        <v/>
      </c>
      <c r="EE54" s="13" t="str">
        <f t="shared" si="7"/>
        <v/>
      </c>
      <c r="EF54" s="13" t="str">
        <f t="shared" si="7"/>
        <v/>
      </c>
      <c r="EG54" s="13" t="str">
        <f t="shared" si="7"/>
        <v/>
      </c>
      <c r="EH54" s="13" t="str">
        <f t="shared" si="7"/>
        <v/>
      </c>
      <c r="EI54" s="13" t="str">
        <f t="shared" si="7"/>
        <v/>
      </c>
      <c r="EJ54" s="13" t="str">
        <f t="shared" si="7"/>
        <v/>
      </c>
      <c r="EK54" s="13"/>
      <c r="EL54" s="82" t="str">
        <f t="shared" si="3"/>
        <v/>
      </c>
    </row>
    <row r="55" spans="1:142" x14ac:dyDescent="0.25">
      <c r="A55" s="267" t="s">
        <v>622</v>
      </c>
      <c r="B55" s="267" t="s">
        <v>512</v>
      </c>
      <c r="C55" s="301" t="s">
        <v>161</v>
      </c>
      <c r="D55" s="211">
        <v>47</v>
      </c>
      <c r="E55" s="401">
        <v>0</v>
      </c>
      <c r="F55" s="401">
        <v>0</v>
      </c>
      <c r="G55" s="401">
        <v>0</v>
      </c>
      <c r="H55" s="401">
        <v>0</v>
      </c>
      <c r="I55" s="401">
        <v>0</v>
      </c>
      <c r="J55" s="401">
        <v>0</v>
      </c>
      <c r="K55" s="401">
        <v>0</v>
      </c>
      <c r="L55" s="401">
        <v>0</v>
      </c>
      <c r="M55" s="401">
        <v>0</v>
      </c>
      <c r="N55" s="401">
        <v>0</v>
      </c>
      <c r="O55" s="401">
        <v>0</v>
      </c>
      <c r="P55" s="401">
        <v>0</v>
      </c>
      <c r="Q55" s="401">
        <v>0</v>
      </c>
      <c r="R55" s="401">
        <v>0</v>
      </c>
      <c r="S55" s="401">
        <v>0</v>
      </c>
      <c r="T55" s="401">
        <v>0</v>
      </c>
      <c r="U55" s="401">
        <v>0</v>
      </c>
      <c r="V55" s="401">
        <v>0</v>
      </c>
      <c r="W55" s="401">
        <v>0</v>
      </c>
      <c r="X55" s="401">
        <v>0</v>
      </c>
      <c r="Y55" s="401">
        <v>0</v>
      </c>
      <c r="Z55" s="401">
        <v>0</v>
      </c>
      <c r="AA55" s="401">
        <v>0</v>
      </c>
      <c r="AB55" s="401">
        <v>0</v>
      </c>
      <c r="AC55" s="401">
        <v>0</v>
      </c>
      <c r="AD55" s="401">
        <v>0</v>
      </c>
      <c r="AE55" s="401">
        <v>0</v>
      </c>
      <c r="AF55" s="401">
        <v>0</v>
      </c>
      <c r="AG55" s="401">
        <v>0</v>
      </c>
      <c r="AH55" s="401">
        <v>0</v>
      </c>
      <c r="AI55" s="401">
        <v>0</v>
      </c>
      <c r="AJ55" s="401">
        <v>0</v>
      </c>
      <c r="AK55" s="401">
        <v>0</v>
      </c>
      <c r="AL55" s="401">
        <v>0</v>
      </c>
      <c r="AM55" s="401">
        <v>0</v>
      </c>
      <c r="AN55" s="401">
        <v>0</v>
      </c>
      <c r="AO55" s="401">
        <v>0</v>
      </c>
      <c r="AP55" s="401">
        <v>0</v>
      </c>
      <c r="AQ55" s="401">
        <v>0</v>
      </c>
      <c r="AR55" s="402">
        <v>0</v>
      </c>
      <c r="AS55" s="402">
        <v>0</v>
      </c>
      <c r="AT55" s="402">
        <v>0</v>
      </c>
      <c r="AU55" s="404">
        <v>0</v>
      </c>
      <c r="AV55" s="402">
        <v>0</v>
      </c>
      <c r="AW55" s="76"/>
      <c r="AX55" s="211">
        <v>47</v>
      </c>
      <c r="AY55" s="260">
        <v>0</v>
      </c>
      <c r="AZ55" s="260">
        <v>0</v>
      </c>
      <c r="BA55" s="260">
        <v>0</v>
      </c>
      <c r="BB55" s="260">
        <v>0</v>
      </c>
      <c r="BC55" s="260">
        <v>0</v>
      </c>
      <c r="BD55" s="260">
        <v>0</v>
      </c>
      <c r="BE55" s="260">
        <v>379</v>
      </c>
      <c r="BF55" s="260">
        <v>0</v>
      </c>
      <c r="BG55" s="260">
        <v>0</v>
      </c>
      <c r="BH55" s="260">
        <v>0</v>
      </c>
      <c r="BI55" s="260">
        <v>0</v>
      </c>
      <c r="BJ55" s="260">
        <v>0</v>
      </c>
      <c r="BK55" s="260">
        <v>0</v>
      </c>
      <c r="BL55" s="260">
        <v>0</v>
      </c>
      <c r="BM55" s="260">
        <v>0</v>
      </c>
      <c r="BN55" s="260">
        <v>0</v>
      </c>
      <c r="BO55" s="260">
        <v>0</v>
      </c>
      <c r="BP55" s="260">
        <v>0</v>
      </c>
      <c r="BQ55" s="260">
        <v>0</v>
      </c>
      <c r="BR55" s="260">
        <v>0</v>
      </c>
      <c r="BS55" s="260">
        <v>0</v>
      </c>
      <c r="BT55" s="260">
        <v>0</v>
      </c>
      <c r="BU55" s="260">
        <v>101421</v>
      </c>
      <c r="BV55" s="260">
        <v>0</v>
      </c>
      <c r="BW55" s="260">
        <v>0</v>
      </c>
      <c r="BX55" s="260">
        <v>0</v>
      </c>
      <c r="BY55" s="260">
        <v>0</v>
      </c>
      <c r="BZ55" s="260">
        <v>0</v>
      </c>
      <c r="CA55" s="260">
        <v>0</v>
      </c>
      <c r="CB55" s="260">
        <v>0</v>
      </c>
      <c r="CC55" s="260">
        <v>0</v>
      </c>
      <c r="CD55" s="260">
        <v>0</v>
      </c>
      <c r="CE55" s="260">
        <v>0</v>
      </c>
      <c r="CF55" s="260">
        <v>0</v>
      </c>
      <c r="CG55" s="260">
        <v>0</v>
      </c>
      <c r="CH55" s="260">
        <v>0</v>
      </c>
      <c r="CI55" s="260">
        <v>0</v>
      </c>
      <c r="CJ55" s="260">
        <v>0</v>
      </c>
      <c r="CK55" s="260">
        <v>0</v>
      </c>
      <c r="CL55" s="260">
        <v>0</v>
      </c>
      <c r="CM55" s="260">
        <v>0</v>
      </c>
      <c r="CN55" s="42">
        <v>0</v>
      </c>
      <c r="CO55" s="42">
        <v>0</v>
      </c>
      <c r="CP55" s="42">
        <v>0</v>
      </c>
      <c r="CR55" s="13">
        <v>47</v>
      </c>
      <c r="CS55" s="13" t="str">
        <f t="shared" si="10"/>
        <v/>
      </c>
      <c r="CT55" s="13" t="str">
        <f t="shared" si="10"/>
        <v/>
      </c>
      <c r="CU55" s="13" t="str">
        <f t="shared" si="10"/>
        <v/>
      </c>
      <c r="CV55" s="13" t="str">
        <f t="shared" si="10"/>
        <v/>
      </c>
      <c r="CW55" s="13" t="str">
        <f t="shared" si="10"/>
        <v/>
      </c>
      <c r="CX55" s="13" t="str">
        <f t="shared" si="10"/>
        <v/>
      </c>
      <c r="CY55" s="13" t="str">
        <f t="shared" si="10"/>
        <v/>
      </c>
      <c r="CZ55" s="13" t="str">
        <f t="shared" si="10"/>
        <v/>
      </c>
      <c r="DA55" s="13" t="str">
        <f t="shared" si="10"/>
        <v/>
      </c>
      <c r="DB55" s="13" t="str">
        <f t="shared" si="10"/>
        <v/>
      </c>
      <c r="DC55" s="13" t="str">
        <f t="shared" si="10"/>
        <v/>
      </c>
      <c r="DD55" s="13" t="str">
        <f t="shared" si="10"/>
        <v/>
      </c>
      <c r="DE55" s="13" t="str">
        <f t="shared" si="10"/>
        <v/>
      </c>
      <c r="DF55" s="13" t="str">
        <f t="shared" si="10"/>
        <v/>
      </c>
      <c r="DG55" s="13" t="str">
        <f t="shared" si="10"/>
        <v/>
      </c>
      <c r="DH55" s="13" t="str">
        <f t="shared" si="9"/>
        <v/>
      </c>
      <c r="DI55" s="13" t="str">
        <f t="shared" si="9"/>
        <v/>
      </c>
      <c r="DJ55" s="13" t="str">
        <f t="shared" si="9"/>
        <v/>
      </c>
      <c r="DK55" s="13" t="str">
        <f t="shared" si="9"/>
        <v/>
      </c>
      <c r="DL55" s="13" t="str">
        <f t="shared" si="9"/>
        <v/>
      </c>
      <c r="DM55" s="13" t="str">
        <f t="shared" si="9"/>
        <v/>
      </c>
      <c r="DN55" s="13" t="str">
        <f t="shared" si="9"/>
        <v/>
      </c>
      <c r="DO55" s="13" t="str">
        <f t="shared" si="9"/>
        <v/>
      </c>
      <c r="DP55" s="13" t="str">
        <f t="shared" si="9"/>
        <v/>
      </c>
      <c r="DQ55" s="13" t="str">
        <f t="shared" si="9"/>
        <v/>
      </c>
      <c r="DR55" s="13" t="str">
        <f t="shared" si="9"/>
        <v/>
      </c>
      <c r="DS55" s="13" t="str">
        <f t="shared" si="9"/>
        <v/>
      </c>
      <c r="DT55" s="13" t="str">
        <f t="shared" si="9"/>
        <v/>
      </c>
      <c r="DU55" s="13" t="str">
        <f t="shared" si="9"/>
        <v/>
      </c>
      <c r="DV55" s="13" t="str">
        <f t="shared" si="8"/>
        <v/>
      </c>
      <c r="DW55" s="13" t="str">
        <f t="shared" si="8"/>
        <v/>
      </c>
      <c r="DX55" s="13" t="str">
        <f t="shared" si="5"/>
        <v/>
      </c>
      <c r="DY55" s="13" t="str">
        <f t="shared" si="5"/>
        <v/>
      </c>
      <c r="DZ55" s="13" t="str">
        <f t="shared" si="5"/>
        <v/>
      </c>
      <c r="EA55" s="13" t="str">
        <f t="shared" si="5"/>
        <v/>
      </c>
      <c r="EB55" s="13" t="str">
        <f t="shared" si="7"/>
        <v/>
      </c>
      <c r="EC55" s="13" t="str">
        <f t="shared" si="7"/>
        <v/>
      </c>
      <c r="ED55" s="13" t="str">
        <f t="shared" si="7"/>
        <v/>
      </c>
      <c r="EE55" s="13" t="str">
        <f t="shared" si="7"/>
        <v/>
      </c>
      <c r="EF55" s="13" t="str">
        <f t="shared" si="7"/>
        <v/>
      </c>
      <c r="EG55" s="13" t="str">
        <f t="shared" si="7"/>
        <v/>
      </c>
      <c r="EH55" s="13" t="str">
        <f t="shared" si="7"/>
        <v/>
      </c>
      <c r="EI55" s="13" t="str">
        <f t="shared" si="7"/>
        <v/>
      </c>
      <c r="EJ55" s="13" t="str">
        <f t="shared" si="7"/>
        <v/>
      </c>
      <c r="EK55" s="13"/>
      <c r="EL55" s="82" t="str">
        <f t="shared" si="3"/>
        <v/>
      </c>
    </row>
    <row r="56" spans="1:142" x14ac:dyDescent="0.25">
      <c r="A56" s="267" t="s">
        <v>622</v>
      </c>
      <c r="B56" s="267" t="s">
        <v>513</v>
      </c>
      <c r="C56" s="301" t="s">
        <v>161</v>
      </c>
      <c r="D56" s="211">
        <v>48</v>
      </c>
      <c r="E56" s="401">
        <v>0</v>
      </c>
      <c r="F56" s="401">
        <v>0</v>
      </c>
      <c r="G56" s="401">
        <v>0</v>
      </c>
      <c r="H56" s="401">
        <v>0</v>
      </c>
      <c r="I56" s="401">
        <v>0</v>
      </c>
      <c r="J56" s="401">
        <v>0</v>
      </c>
      <c r="K56" s="401">
        <v>0</v>
      </c>
      <c r="L56" s="401">
        <v>0</v>
      </c>
      <c r="M56" s="401">
        <v>0</v>
      </c>
      <c r="N56" s="401">
        <v>0</v>
      </c>
      <c r="O56" s="401">
        <v>0</v>
      </c>
      <c r="P56" s="401">
        <v>0</v>
      </c>
      <c r="Q56" s="401">
        <v>0</v>
      </c>
      <c r="R56" s="401">
        <v>0</v>
      </c>
      <c r="S56" s="401">
        <v>0</v>
      </c>
      <c r="T56" s="401">
        <v>0</v>
      </c>
      <c r="U56" s="401">
        <v>0</v>
      </c>
      <c r="V56" s="401">
        <v>0</v>
      </c>
      <c r="W56" s="401">
        <v>0</v>
      </c>
      <c r="X56" s="401">
        <v>0</v>
      </c>
      <c r="Y56" s="401">
        <v>0</v>
      </c>
      <c r="Z56" s="401">
        <v>0</v>
      </c>
      <c r="AA56" s="401">
        <v>0</v>
      </c>
      <c r="AB56" s="401">
        <v>0</v>
      </c>
      <c r="AC56" s="401">
        <v>0</v>
      </c>
      <c r="AD56" s="401">
        <v>0</v>
      </c>
      <c r="AE56" s="401">
        <v>0</v>
      </c>
      <c r="AF56" s="401">
        <v>0</v>
      </c>
      <c r="AG56" s="401">
        <v>0</v>
      </c>
      <c r="AH56" s="401">
        <v>0</v>
      </c>
      <c r="AI56" s="401">
        <v>0</v>
      </c>
      <c r="AJ56" s="401">
        <v>0</v>
      </c>
      <c r="AK56" s="401">
        <v>0</v>
      </c>
      <c r="AL56" s="401">
        <v>0</v>
      </c>
      <c r="AM56" s="401">
        <v>0</v>
      </c>
      <c r="AN56" s="401">
        <v>0</v>
      </c>
      <c r="AO56" s="401">
        <v>0</v>
      </c>
      <c r="AP56" s="401">
        <v>0</v>
      </c>
      <c r="AQ56" s="401">
        <v>0</v>
      </c>
      <c r="AR56" s="402">
        <v>0</v>
      </c>
      <c r="AS56" s="402">
        <v>0</v>
      </c>
      <c r="AT56" s="402">
        <v>0</v>
      </c>
      <c r="AU56" s="404">
        <v>0</v>
      </c>
      <c r="AV56" s="402">
        <v>0</v>
      </c>
      <c r="AW56" s="76"/>
      <c r="AX56" s="211">
        <v>48</v>
      </c>
      <c r="AY56" s="260">
        <v>0</v>
      </c>
      <c r="AZ56" s="260">
        <v>0</v>
      </c>
      <c r="BA56" s="260">
        <v>241</v>
      </c>
      <c r="BB56" s="260">
        <v>0</v>
      </c>
      <c r="BC56" s="260">
        <v>0</v>
      </c>
      <c r="BD56" s="260">
        <v>0</v>
      </c>
      <c r="BE56" s="260">
        <v>0</v>
      </c>
      <c r="BF56" s="260">
        <v>0</v>
      </c>
      <c r="BG56" s="260">
        <v>0</v>
      </c>
      <c r="BH56" s="260">
        <v>0</v>
      </c>
      <c r="BI56" s="260">
        <v>0</v>
      </c>
      <c r="BJ56" s="260">
        <v>0</v>
      </c>
      <c r="BK56" s="260">
        <v>0</v>
      </c>
      <c r="BL56" s="260">
        <v>0</v>
      </c>
      <c r="BM56" s="260">
        <v>0</v>
      </c>
      <c r="BN56" s="260">
        <v>0</v>
      </c>
      <c r="BO56" s="260">
        <v>0</v>
      </c>
      <c r="BP56" s="260">
        <v>0</v>
      </c>
      <c r="BQ56" s="260">
        <v>0</v>
      </c>
      <c r="BR56" s="260">
        <v>0</v>
      </c>
      <c r="BS56" s="260">
        <v>0</v>
      </c>
      <c r="BT56" s="260">
        <v>0</v>
      </c>
      <c r="BU56" s="260">
        <v>0</v>
      </c>
      <c r="BV56" s="260">
        <v>0</v>
      </c>
      <c r="BW56" s="260">
        <v>0</v>
      </c>
      <c r="BX56" s="260">
        <v>0</v>
      </c>
      <c r="BY56" s="260">
        <v>0</v>
      </c>
      <c r="BZ56" s="260">
        <v>0</v>
      </c>
      <c r="CA56" s="260">
        <v>0</v>
      </c>
      <c r="CB56" s="260">
        <v>0</v>
      </c>
      <c r="CC56" s="260">
        <v>0</v>
      </c>
      <c r="CD56" s="260">
        <v>0</v>
      </c>
      <c r="CE56" s="260">
        <v>0</v>
      </c>
      <c r="CF56" s="260">
        <v>0</v>
      </c>
      <c r="CG56" s="260">
        <v>0</v>
      </c>
      <c r="CH56" s="260">
        <v>2444</v>
      </c>
      <c r="CI56" s="260">
        <v>0</v>
      </c>
      <c r="CJ56" s="260">
        <v>0</v>
      </c>
      <c r="CK56" s="260">
        <v>0</v>
      </c>
      <c r="CL56" s="260">
        <v>0</v>
      </c>
      <c r="CM56" s="260">
        <v>0</v>
      </c>
      <c r="CN56" s="42">
        <v>0</v>
      </c>
      <c r="CO56" s="42">
        <v>0</v>
      </c>
      <c r="CP56" s="42">
        <v>0</v>
      </c>
      <c r="CR56" s="13">
        <v>48</v>
      </c>
      <c r="CS56" s="13" t="str">
        <f t="shared" si="10"/>
        <v/>
      </c>
      <c r="CT56" s="13" t="str">
        <f t="shared" si="10"/>
        <v/>
      </c>
      <c r="CU56" s="13" t="str">
        <f t="shared" si="10"/>
        <v/>
      </c>
      <c r="CV56" s="13" t="str">
        <f t="shared" si="10"/>
        <v/>
      </c>
      <c r="CW56" s="13" t="str">
        <f t="shared" si="10"/>
        <v/>
      </c>
      <c r="CX56" s="13" t="str">
        <f t="shared" si="10"/>
        <v/>
      </c>
      <c r="CY56" s="13" t="str">
        <f t="shared" si="10"/>
        <v/>
      </c>
      <c r="CZ56" s="13" t="str">
        <f t="shared" si="10"/>
        <v/>
      </c>
      <c r="DA56" s="13" t="str">
        <f t="shared" si="10"/>
        <v/>
      </c>
      <c r="DB56" s="13" t="str">
        <f t="shared" si="10"/>
        <v/>
      </c>
      <c r="DC56" s="13" t="str">
        <f t="shared" si="10"/>
        <v/>
      </c>
      <c r="DD56" s="13" t="str">
        <f t="shared" si="10"/>
        <v/>
      </c>
      <c r="DE56" s="13" t="str">
        <f t="shared" si="10"/>
        <v/>
      </c>
      <c r="DF56" s="13" t="str">
        <f t="shared" si="10"/>
        <v/>
      </c>
      <c r="DG56" s="13" t="str">
        <f t="shared" si="10"/>
        <v/>
      </c>
      <c r="DH56" s="13" t="str">
        <f t="shared" si="9"/>
        <v/>
      </c>
      <c r="DI56" s="13" t="str">
        <f t="shared" si="9"/>
        <v/>
      </c>
      <c r="DJ56" s="13" t="str">
        <f t="shared" si="9"/>
        <v/>
      </c>
      <c r="DK56" s="13" t="str">
        <f t="shared" si="9"/>
        <v/>
      </c>
      <c r="DL56" s="13" t="str">
        <f t="shared" si="9"/>
        <v/>
      </c>
      <c r="DM56" s="13" t="str">
        <f t="shared" si="9"/>
        <v/>
      </c>
      <c r="DN56" s="13" t="str">
        <f t="shared" si="9"/>
        <v/>
      </c>
      <c r="DO56" s="13" t="str">
        <f t="shared" si="9"/>
        <v/>
      </c>
      <c r="DP56" s="13" t="str">
        <f t="shared" si="9"/>
        <v/>
      </c>
      <c r="DQ56" s="13" t="str">
        <f t="shared" si="9"/>
        <v/>
      </c>
      <c r="DR56" s="13" t="str">
        <f t="shared" si="9"/>
        <v/>
      </c>
      <c r="DS56" s="13" t="str">
        <f t="shared" si="9"/>
        <v/>
      </c>
      <c r="DT56" s="13" t="str">
        <f t="shared" si="9"/>
        <v/>
      </c>
      <c r="DU56" s="13" t="str">
        <f t="shared" si="9"/>
        <v/>
      </c>
      <c r="DV56" s="13" t="str">
        <f t="shared" si="8"/>
        <v/>
      </c>
      <c r="DW56" s="13" t="str">
        <f t="shared" si="8"/>
        <v/>
      </c>
      <c r="DX56" s="13" t="str">
        <f t="shared" si="5"/>
        <v/>
      </c>
      <c r="DY56" s="13" t="str">
        <f t="shared" si="5"/>
        <v/>
      </c>
      <c r="DZ56" s="13" t="str">
        <f t="shared" si="5"/>
        <v/>
      </c>
      <c r="EA56" s="13" t="str">
        <f t="shared" si="5"/>
        <v/>
      </c>
      <c r="EB56" s="13" t="str">
        <f t="shared" si="7"/>
        <v/>
      </c>
      <c r="EC56" s="13" t="str">
        <f t="shared" si="7"/>
        <v/>
      </c>
      <c r="ED56" s="13" t="str">
        <f t="shared" si="7"/>
        <v/>
      </c>
      <c r="EE56" s="13" t="str">
        <f t="shared" si="7"/>
        <v/>
      </c>
      <c r="EF56" s="13" t="str">
        <f t="shared" si="7"/>
        <v/>
      </c>
      <c r="EG56" s="13" t="str">
        <f t="shared" si="7"/>
        <v/>
      </c>
      <c r="EH56" s="13" t="str">
        <f t="shared" si="7"/>
        <v/>
      </c>
      <c r="EI56" s="13" t="str">
        <f t="shared" si="7"/>
        <v/>
      </c>
      <c r="EJ56" s="13" t="str">
        <f t="shared" si="7"/>
        <v/>
      </c>
      <c r="EK56" s="13"/>
      <c r="EL56" s="82" t="str">
        <f t="shared" si="3"/>
        <v/>
      </c>
    </row>
    <row r="57" spans="1:142" x14ac:dyDescent="0.25">
      <c r="A57" s="267" t="s">
        <v>622</v>
      </c>
      <c r="B57" s="267" t="s">
        <v>518</v>
      </c>
      <c r="C57" s="301" t="s">
        <v>161</v>
      </c>
      <c r="D57" s="211">
        <v>49</v>
      </c>
      <c r="E57" s="401">
        <v>0</v>
      </c>
      <c r="F57" s="401">
        <v>0</v>
      </c>
      <c r="G57" s="401">
        <v>0</v>
      </c>
      <c r="H57" s="401">
        <v>0</v>
      </c>
      <c r="I57" s="401">
        <v>0</v>
      </c>
      <c r="J57" s="401">
        <v>0</v>
      </c>
      <c r="K57" s="401">
        <v>0</v>
      </c>
      <c r="L57" s="401">
        <v>0</v>
      </c>
      <c r="M57" s="401">
        <v>0</v>
      </c>
      <c r="N57" s="401">
        <v>0</v>
      </c>
      <c r="O57" s="401">
        <v>0</v>
      </c>
      <c r="P57" s="401">
        <v>0</v>
      </c>
      <c r="Q57" s="401">
        <v>0</v>
      </c>
      <c r="R57" s="401">
        <v>0</v>
      </c>
      <c r="S57" s="401">
        <v>0</v>
      </c>
      <c r="T57" s="401">
        <v>0</v>
      </c>
      <c r="U57" s="401">
        <v>0</v>
      </c>
      <c r="V57" s="401">
        <v>0</v>
      </c>
      <c r="W57" s="401">
        <v>0</v>
      </c>
      <c r="X57" s="401">
        <v>0</v>
      </c>
      <c r="Y57" s="401">
        <v>0</v>
      </c>
      <c r="Z57" s="401">
        <v>0</v>
      </c>
      <c r="AA57" s="401">
        <v>0</v>
      </c>
      <c r="AB57" s="401">
        <v>0</v>
      </c>
      <c r="AC57" s="401">
        <v>0</v>
      </c>
      <c r="AD57" s="401">
        <v>0</v>
      </c>
      <c r="AE57" s="401">
        <v>0</v>
      </c>
      <c r="AF57" s="401">
        <v>0</v>
      </c>
      <c r="AG57" s="401">
        <v>0</v>
      </c>
      <c r="AH57" s="401">
        <v>0</v>
      </c>
      <c r="AI57" s="401">
        <v>0</v>
      </c>
      <c r="AJ57" s="401">
        <v>0</v>
      </c>
      <c r="AK57" s="401">
        <v>0</v>
      </c>
      <c r="AL57" s="401">
        <v>0</v>
      </c>
      <c r="AM57" s="401">
        <v>0</v>
      </c>
      <c r="AN57" s="401">
        <v>0</v>
      </c>
      <c r="AO57" s="401">
        <v>0</v>
      </c>
      <c r="AP57" s="401">
        <v>0</v>
      </c>
      <c r="AQ57" s="401">
        <v>0</v>
      </c>
      <c r="AR57" s="402">
        <v>0</v>
      </c>
      <c r="AS57" s="402">
        <v>0</v>
      </c>
      <c r="AT57" s="402">
        <v>0</v>
      </c>
      <c r="AU57" s="404">
        <v>0</v>
      </c>
      <c r="AV57" s="402">
        <v>0</v>
      </c>
      <c r="AW57" s="76"/>
      <c r="AX57" s="211">
        <v>49</v>
      </c>
      <c r="AY57" s="260">
        <v>0</v>
      </c>
      <c r="AZ57" s="260">
        <v>0</v>
      </c>
      <c r="BA57" s="260">
        <v>0</v>
      </c>
      <c r="BB57" s="260">
        <v>0</v>
      </c>
      <c r="BC57" s="260">
        <v>0</v>
      </c>
      <c r="BD57" s="260">
        <v>0</v>
      </c>
      <c r="BE57" s="260">
        <v>0</v>
      </c>
      <c r="BF57" s="260">
        <v>0</v>
      </c>
      <c r="BG57" s="260">
        <v>0</v>
      </c>
      <c r="BH57" s="260">
        <v>558</v>
      </c>
      <c r="BI57" s="260">
        <v>0</v>
      </c>
      <c r="BJ57" s="260">
        <v>0</v>
      </c>
      <c r="BK57" s="260">
        <v>0</v>
      </c>
      <c r="BL57" s="260">
        <v>0</v>
      </c>
      <c r="BM57" s="260">
        <v>150</v>
      </c>
      <c r="BN57" s="260">
        <v>0</v>
      </c>
      <c r="BO57" s="260">
        <v>0</v>
      </c>
      <c r="BP57" s="260">
        <v>0</v>
      </c>
      <c r="BQ57" s="260">
        <v>0</v>
      </c>
      <c r="BR57" s="260">
        <v>0</v>
      </c>
      <c r="BS57" s="260">
        <v>0</v>
      </c>
      <c r="BT57" s="260">
        <v>1249</v>
      </c>
      <c r="BU57" s="260">
        <v>1407</v>
      </c>
      <c r="BV57" s="260">
        <v>0</v>
      </c>
      <c r="BW57" s="260">
        <v>0</v>
      </c>
      <c r="BX57" s="260">
        <v>0</v>
      </c>
      <c r="BY57" s="260">
        <v>0</v>
      </c>
      <c r="BZ57" s="260">
        <v>0</v>
      </c>
      <c r="CA57" s="260">
        <v>0</v>
      </c>
      <c r="CB57" s="260">
        <v>0</v>
      </c>
      <c r="CC57" s="260">
        <v>0</v>
      </c>
      <c r="CD57" s="260">
        <v>0</v>
      </c>
      <c r="CE57" s="260">
        <v>0</v>
      </c>
      <c r="CF57" s="260">
        <v>0</v>
      </c>
      <c r="CG57" s="260">
        <v>0</v>
      </c>
      <c r="CH57" s="260">
        <v>0</v>
      </c>
      <c r="CI57" s="260">
        <v>0</v>
      </c>
      <c r="CJ57" s="260">
        <v>0</v>
      </c>
      <c r="CK57" s="260">
        <v>0</v>
      </c>
      <c r="CL57" s="260">
        <v>18331</v>
      </c>
      <c r="CM57" s="260">
        <v>0</v>
      </c>
      <c r="CN57" s="42">
        <v>0</v>
      </c>
      <c r="CO57" s="42">
        <v>0</v>
      </c>
      <c r="CP57" s="42">
        <v>0</v>
      </c>
      <c r="CR57" s="13">
        <v>49</v>
      </c>
      <c r="CS57" s="13" t="str">
        <f t="shared" si="10"/>
        <v/>
      </c>
      <c r="CT57" s="13" t="str">
        <f t="shared" si="10"/>
        <v/>
      </c>
      <c r="CU57" s="13" t="str">
        <f t="shared" si="10"/>
        <v/>
      </c>
      <c r="CV57" s="13" t="str">
        <f t="shared" si="10"/>
        <v/>
      </c>
      <c r="CW57" s="13" t="str">
        <f t="shared" si="10"/>
        <v/>
      </c>
      <c r="CX57" s="13" t="str">
        <f t="shared" si="10"/>
        <v/>
      </c>
      <c r="CY57" s="13" t="str">
        <f t="shared" si="10"/>
        <v/>
      </c>
      <c r="CZ57" s="13" t="str">
        <f t="shared" si="10"/>
        <v/>
      </c>
      <c r="DA57" s="13" t="str">
        <f t="shared" si="10"/>
        <v/>
      </c>
      <c r="DB57" s="13" t="str">
        <f t="shared" si="10"/>
        <v/>
      </c>
      <c r="DC57" s="13" t="str">
        <f t="shared" si="10"/>
        <v/>
      </c>
      <c r="DD57" s="13" t="str">
        <f t="shared" si="10"/>
        <v/>
      </c>
      <c r="DE57" s="13" t="str">
        <f t="shared" si="10"/>
        <v/>
      </c>
      <c r="DF57" s="13" t="str">
        <f t="shared" si="10"/>
        <v/>
      </c>
      <c r="DG57" s="13" t="str">
        <f t="shared" si="10"/>
        <v/>
      </c>
      <c r="DH57" s="13" t="str">
        <f t="shared" si="9"/>
        <v/>
      </c>
      <c r="DI57" s="13" t="str">
        <f t="shared" si="9"/>
        <v/>
      </c>
      <c r="DJ57" s="13" t="str">
        <f t="shared" si="9"/>
        <v/>
      </c>
      <c r="DK57" s="13" t="str">
        <f t="shared" si="9"/>
        <v/>
      </c>
      <c r="DL57" s="13" t="str">
        <f t="shared" si="9"/>
        <v/>
      </c>
      <c r="DM57" s="13" t="str">
        <f t="shared" si="9"/>
        <v/>
      </c>
      <c r="DN57" s="13" t="str">
        <f t="shared" si="9"/>
        <v/>
      </c>
      <c r="DO57" s="13" t="str">
        <f t="shared" si="9"/>
        <v/>
      </c>
      <c r="DP57" s="13" t="str">
        <f t="shared" si="9"/>
        <v/>
      </c>
      <c r="DQ57" s="13" t="str">
        <f t="shared" si="9"/>
        <v/>
      </c>
      <c r="DR57" s="13" t="str">
        <f t="shared" si="9"/>
        <v/>
      </c>
      <c r="DS57" s="13" t="str">
        <f t="shared" si="9"/>
        <v/>
      </c>
      <c r="DT57" s="13" t="str">
        <f t="shared" si="9"/>
        <v/>
      </c>
      <c r="DU57" s="13" t="str">
        <f t="shared" si="9"/>
        <v/>
      </c>
      <c r="DV57" s="13" t="str">
        <f t="shared" si="8"/>
        <v/>
      </c>
      <c r="DW57" s="13" t="str">
        <f t="shared" si="8"/>
        <v/>
      </c>
      <c r="DX57" s="13" t="str">
        <f t="shared" si="5"/>
        <v/>
      </c>
      <c r="DY57" s="13" t="str">
        <f t="shared" si="5"/>
        <v/>
      </c>
      <c r="DZ57" s="13" t="str">
        <f t="shared" si="5"/>
        <v/>
      </c>
      <c r="EA57" s="13" t="str">
        <f t="shared" si="5"/>
        <v/>
      </c>
      <c r="EB57" s="13" t="str">
        <f t="shared" si="7"/>
        <v/>
      </c>
      <c r="EC57" s="13" t="str">
        <f t="shared" si="7"/>
        <v/>
      </c>
      <c r="ED57" s="13" t="str">
        <f t="shared" si="7"/>
        <v/>
      </c>
      <c r="EE57" s="13" t="str">
        <f t="shared" si="7"/>
        <v/>
      </c>
      <c r="EF57" s="13" t="str">
        <f t="shared" si="7"/>
        <v/>
      </c>
      <c r="EG57" s="13" t="str">
        <f t="shared" si="7"/>
        <v/>
      </c>
      <c r="EH57" s="13" t="str">
        <f t="shared" si="7"/>
        <v/>
      </c>
      <c r="EI57" s="13" t="str">
        <f t="shared" si="7"/>
        <v/>
      </c>
      <c r="EJ57" s="13" t="str">
        <f t="shared" si="7"/>
        <v/>
      </c>
      <c r="EK57" s="13"/>
      <c r="EL57" s="82" t="str">
        <f t="shared" si="3"/>
        <v/>
      </c>
    </row>
    <row r="58" spans="1:142" x14ac:dyDescent="0.25">
      <c r="A58" s="267" t="s">
        <v>622</v>
      </c>
      <c r="B58" s="267" t="s">
        <v>522</v>
      </c>
      <c r="C58" s="301" t="s">
        <v>161</v>
      </c>
      <c r="D58" s="211">
        <v>50</v>
      </c>
      <c r="E58" s="401">
        <v>0</v>
      </c>
      <c r="F58" s="401">
        <v>0</v>
      </c>
      <c r="G58" s="401">
        <v>0</v>
      </c>
      <c r="H58" s="401">
        <v>0</v>
      </c>
      <c r="I58" s="401">
        <v>0</v>
      </c>
      <c r="J58" s="401">
        <v>0</v>
      </c>
      <c r="K58" s="401">
        <v>0</v>
      </c>
      <c r="L58" s="401">
        <v>0</v>
      </c>
      <c r="M58" s="401">
        <v>0</v>
      </c>
      <c r="N58" s="401">
        <v>0</v>
      </c>
      <c r="O58" s="401">
        <v>0</v>
      </c>
      <c r="P58" s="401">
        <v>0</v>
      </c>
      <c r="Q58" s="401">
        <v>0</v>
      </c>
      <c r="R58" s="401">
        <v>0</v>
      </c>
      <c r="S58" s="401">
        <v>0</v>
      </c>
      <c r="T58" s="401">
        <v>0</v>
      </c>
      <c r="U58" s="401">
        <v>0</v>
      </c>
      <c r="V58" s="401">
        <v>0</v>
      </c>
      <c r="W58" s="401">
        <v>0</v>
      </c>
      <c r="X58" s="401">
        <v>0</v>
      </c>
      <c r="Y58" s="401">
        <v>0</v>
      </c>
      <c r="Z58" s="401">
        <v>0</v>
      </c>
      <c r="AA58" s="401">
        <v>0</v>
      </c>
      <c r="AB58" s="401">
        <v>0</v>
      </c>
      <c r="AC58" s="401">
        <v>0</v>
      </c>
      <c r="AD58" s="401">
        <v>0</v>
      </c>
      <c r="AE58" s="401">
        <v>0</v>
      </c>
      <c r="AF58" s="401">
        <v>0</v>
      </c>
      <c r="AG58" s="401">
        <v>0</v>
      </c>
      <c r="AH58" s="401">
        <v>0</v>
      </c>
      <c r="AI58" s="401">
        <v>0</v>
      </c>
      <c r="AJ58" s="401">
        <v>0</v>
      </c>
      <c r="AK58" s="401">
        <v>0</v>
      </c>
      <c r="AL58" s="401">
        <v>0</v>
      </c>
      <c r="AM58" s="401">
        <v>0</v>
      </c>
      <c r="AN58" s="401">
        <v>0</v>
      </c>
      <c r="AO58" s="401">
        <v>0</v>
      </c>
      <c r="AP58" s="401">
        <v>0</v>
      </c>
      <c r="AQ58" s="401">
        <v>0</v>
      </c>
      <c r="AR58" s="402">
        <v>0</v>
      </c>
      <c r="AS58" s="402">
        <v>0</v>
      </c>
      <c r="AT58" s="402">
        <v>0</v>
      </c>
      <c r="AU58" s="404">
        <v>0</v>
      </c>
      <c r="AV58" s="402">
        <v>0</v>
      </c>
      <c r="AW58" s="76"/>
      <c r="AX58" s="211">
        <v>50</v>
      </c>
      <c r="AY58" s="260">
        <v>0</v>
      </c>
      <c r="AZ58" s="260">
        <v>0</v>
      </c>
      <c r="BA58" s="260">
        <v>0</v>
      </c>
      <c r="BB58" s="260">
        <v>0</v>
      </c>
      <c r="BC58" s="260">
        <v>0</v>
      </c>
      <c r="BD58" s="260">
        <v>0</v>
      </c>
      <c r="BE58" s="260">
        <v>0</v>
      </c>
      <c r="BF58" s="260">
        <v>0</v>
      </c>
      <c r="BG58" s="260">
        <v>0</v>
      </c>
      <c r="BH58" s="260">
        <v>0</v>
      </c>
      <c r="BI58" s="260">
        <v>0</v>
      </c>
      <c r="BJ58" s="260">
        <v>0</v>
      </c>
      <c r="BK58" s="260">
        <v>0</v>
      </c>
      <c r="BL58" s="260">
        <v>0</v>
      </c>
      <c r="BM58" s="260">
        <v>0</v>
      </c>
      <c r="BN58" s="260">
        <v>0</v>
      </c>
      <c r="BO58" s="260">
        <v>0</v>
      </c>
      <c r="BP58" s="260">
        <v>0</v>
      </c>
      <c r="BQ58" s="260">
        <v>0</v>
      </c>
      <c r="BR58" s="260">
        <v>0</v>
      </c>
      <c r="BS58" s="260">
        <v>0</v>
      </c>
      <c r="BT58" s="260">
        <v>0</v>
      </c>
      <c r="BU58" s="260">
        <v>170</v>
      </c>
      <c r="BV58" s="260">
        <v>0</v>
      </c>
      <c r="BW58" s="260">
        <v>0</v>
      </c>
      <c r="BX58" s="260">
        <v>0</v>
      </c>
      <c r="BY58" s="260">
        <v>0</v>
      </c>
      <c r="BZ58" s="260">
        <v>0</v>
      </c>
      <c r="CA58" s="260">
        <v>0</v>
      </c>
      <c r="CB58" s="260">
        <v>0</v>
      </c>
      <c r="CC58" s="260">
        <v>0</v>
      </c>
      <c r="CD58" s="260">
        <v>0</v>
      </c>
      <c r="CE58" s="260">
        <v>38690</v>
      </c>
      <c r="CF58" s="260">
        <v>0</v>
      </c>
      <c r="CG58" s="260">
        <v>306</v>
      </c>
      <c r="CH58" s="260">
        <v>0</v>
      </c>
      <c r="CI58" s="260">
        <v>0</v>
      </c>
      <c r="CJ58" s="260">
        <v>0</v>
      </c>
      <c r="CK58" s="260">
        <v>0</v>
      </c>
      <c r="CL58" s="260">
        <v>0</v>
      </c>
      <c r="CM58" s="260">
        <v>10</v>
      </c>
      <c r="CN58" s="42">
        <v>0</v>
      </c>
      <c r="CO58" s="42">
        <v>0</v>
      </c>
      <c r="CP58" s="42">
        <v>0</v>
      </c>
      <c r="CR58" s="13">
        <v>50</v>
      </c>
      <c r="CS58" s="13" t="str">
        <f t="shared" si="10"/>
        <v/>
      </c>
      <c r="CT58" s="13" t="str">
        <f t="shared" si="10"/>
        <v/>
      </c>
      <c r="CU58" s="13" t="str">
        <f t="shared" si="10"/>
        <v/>
      </c>
      <c r="CV58" s="13" t="str">
        <f t="shared" si="10"/>
        <v/>
      </c>
      <c r="CW58" s="13" t="str">
        <f t="shared" si="10"/>
        <v/>
      </c>
      <c r="CX58" s="13" t="str">
        <f t="shared" si="10"/>
        <v/>
      </c>
      <c r="CY58" s="13" t="str">
        <f t="shared" si="10"/>
        <v/>
      </c>
      <c r="CZ58" s="13" t="str">
        <f t="shared" si="10"/>
        <v/>
      </c>
      <c r="DA58" s="13" t="str">
        <f t="shared" si="10"/>
        <v/>
      </c>
      <c r="DB58" s="13" t="str">
        <f t="shared" si="10"/>
        <v/>
      </c>
      <c r="DC58" s="13" t="str">
        <f t="shared" si="10"/>
        <v/>
      </c>
      <c r="DD58" s="13" t="str">
        <f t="shared" si="10"/>
        <v/>
      </c>
      <c r="DE58" s="13" t="str">
        <f t="shared" si="10"/>
        <v/>
      </c>
      <c r="DF58" s="13" t="str">
        <f t="shared" si="10"/>
        <v/>
      </c>
      <c r="DG58" s="13" t="str">
        <f t="shared" si="10"/>
        <v/>
      </c>
      <c r="DH58" s="13" t="str">
        <f t="shared" si="9"/>
        <v/>
      </c>
      <c r="DI58" s="13" t="str">
        <f t="shared" si="9"/>
        <v/>
      </c>
      <c r="DJ58" s="13" t="str">
        <f t="shared" si="9"/>
        <v/>
      </c>
      <c r="DK58" s="13" t="str">
        <f t="shared" si="9"/>
        <v/>
      </c>
      <c r="DL58" s="13" t="str">
        <f t="shared" si="9"/>
        <v/>
      </c>
      <c r="DM58" s="13" t="str">
        <f t="shared" si="9"/>
        <v/>
      </c>
      <c r="DN58" s="13" t="str">
        <f t="shared" si="9"/>
        <v/>
      </c>
      <c r="DO58" s="13" t="str">
        <f t="shared" si="9"/>
        <v/>
      </c>
      <c r="DP58" s="13" t="str">
        <f t="shared" si="9"/>
        <v/>
      </c>
      <c r="DQ58" s="13" t="str">
        <f t="shared" si="9"/>
        <v/>
      </c>
      <c r="DR58" s="13" t="str">
        <f t="shared" si="9"/>
        <v/>
      </c>
      <c r="DS58" s="13" t="str">
        <f t="shared" si="9"/>
        <v/>
      </c>
      <c r="DT58" s="13" t="str">
        <f t="shared" si="9"/>
        <v/>
      </c>
      <c r="DU58" s="13" t="str">
        <f t="shared" si="9"/>
        <v/>
      </c>
      <c r="DV58" s="13" t="str">
        <f t="shared" si="8"/>
        <v/>
      </c>
      <c r="DW58" s="13" t="str">
        <f t="shared" si="8"/>
        <v/>
      </c>
      <c r="DX58" s="13" t="str">
        <f t="shared" si="5"/>
        <v/>
      </c>
      <c r="DY58" s="13" t="str">
        <f t="shared" si="5"/>
        <v/>
      </c>
      <c r="DZ58" s="13" t="str">
        <f t="shared" si="5"/>
        <v/>
      </c>
      <c r="EA58" s="13" t="str">
        <f t="shared" si="5"/>
        <v/>
      </c>
      <c r="EB58" s="13" t="str">
        <f t="shared" si="7"/>
        <v/>
      </c>
      <c r="EC58" s="13" t="str">
        <f t="shared" si="7"/>
        <v/>
      </c>
      <c r="ED58" s="13" t="str">
        <f t="shared" si="7"/>
        <v/>
      </c>
      <c r="EE58" s="13" t="str">
        <f t="shared" ref="EE58:EJ100" si="11">IF(AQ58&gt;0,AQ$8,"")</f>
        <v/>
      </c>
      <c r="EF58" s="13" t="str">
        <f t="shared" si="11"/>
        <v/>
      </c>
      <c r="EG58" s="13" t="str">
        <f t="shared" si="11"/>
        <v/>
      </c>
      <c r="EH58" s="13" t="str">
        <f t="shared" si="11"/>
        <v/>
      </c>
      <c r="EI58" s="13" t="str">
        <f t="shared" si="11"/>
        <v/>
      </c>
      <c r="EJ58" s="13" t="str">
        <f t="shared" si="11"/>
        <v/>
      </c>
      <c r="EK58" s="13"/>
      <c r="EL58" s="82" t="str">
        <f t="shared" si="3"/>
        <v/>
      </c>
    </row>
    <row r="59" spans="1:142" x14ac:dyDescent="0.25">
      <c r="A59" s="267" t="s">
        <v>622</v>
      </c>
      <c r="B59" s="267" t="s">
        <v>528</v>
      </c>
      <c r="C59" s="301" t="s">
        <v>161</v>
      </c>
      <c r="D59" s="211">
        <v>51</v>
      </c>
      <c r="E59" s="401">
        <v>0</v>
      </c>
      <c r="F59" s="401">
        <v>0</v>
      </c>
      <c r="G59" s="401">
        <v>0</v>
      </c>
      <c r="H59" s="401">
        <v>0</v>
      </c>
      <c r="I59" s="401">
        <v>0</v>
      </c>
      <c r="J59" s="401">
        <v>0</v>
      </c>
      <c r="K59" s="401">
        <v>0</v>
      </c>
      <c r="L59" s="401">
        <v>0</v>
      </c>
      <c r="M59" s="401">
        <v>0</v>
      </c>
      <c r="N59" s="401">
        <v>0</v>
      </c>
      <c r="O59" s="401">
        <v>0</v>
      </c>
      <c r="P59" s="401">
        <v>0</v>
      </c>
      <c r="Q59" s="401">
        <v>0</v>
      </c>
      <c r="R59" s="401">
        <v>0</v>
      </c>
      <c r="S59" s="401">
        <v>0</v>
      </c>
      <c r="T59" s="401">
        <v>0</v>
      </c>
      <c r="U59" s="401">
        <v>0</v>
      </c>
      <c r="V59" s="401">
        <v>0</v>
      </c>
      <c r="W59" s="401">
        <v>0</v>
      </c>
      <c r="X59" s="401">
        <v>0</v>
      </c>
      <c r="Y59" s="401">
        <v>0</v>
      </c>
      <c r="Z59" s="401">
        <v>0</v>
      </c>
      <c r="AA59" s="401">
        <v>0</v>
      </c>
      <c r="AB59" s="401">
        <v>0</v>
      </c>
      <c r="AC59" s="401">
        <v>0</v>
      </c>
      <c r="AD59" s="401">
        <v>0</v>
      </c>
      <c r="AE59" s="401">
        <v>0</v>
      </c>
      <c r="AF59" s="401">
        <v>0</v>
      </c>
      <c r="AG59" s="401">
        <v>0</v>
      </c>
      <c r="AH59" s="401">
        <v>0</v>
      </c>
      <c r="AI59" s="401">
        <v>0</v>
      </c>
      <c r="AJ59" s="401">
        <v>0</v>
      </c>
      <c r="AK59" s="401">
        <v>0</v>
      </c>
      <c r="AL59" s="401">
        <v>0</v>
      </c>
      <c r="AM59" s="401">
        <v>0</v>
      </c>
      <c r="AN59" s="401">
        <v>0</v>
      </c>
      <c r="AO59" s="401">
        <v>0</v>
      </c>
      <c r="AP59" s="401">
        <v>0</v>
      </c>
      <c r="AQ59" s="401">
        <v>0</v>
      </c>
      <c r="AR59" s="402">
        <v>0</v>
      </c>
      <c r="AS59" s="402">
        <v>0</v>
      </c>
      <c r="AT59" s="402">
        <v>0</v>
      </c>
      <c r="AU59" s="404">
        <v>0</v>
      </c>
      <c r="AV59" s="402">
        <v>0</v>
      </c>
      <c r="AW59" s="76"/>
      <c r="AX59" s="211">
        <v>51</v>
      </c>
      <c r="AY59" s="260">
        <v>0</v>
      </c>
      <c r="AZ59" s="260">
        <v>0</v>
      </c>
      <c r="BA59" s="260">
        <v>0</v>
      </c>
      <c r="BB59" s="260">
        <v>0</v>
      </c>
      <c r="BC59" s="260">
        <v>0</v>
      </c>
      <c r="BD59" s="260">
        <v>0</v>
      </c>
      <c r="BE59" s="260">
        <v>0</v>
      </c>
      <c r="BF59" s="260">
        <v>0</v>
      </c>
      <c r="BG59" s="260">
        <v>0</v>
      </c>
      <c r="BH59" s="260">
        <v>0</v>
      </c>
      <c r="BI59" s="260">
        <v>0</v>
      </c>
      <c r="BJ59" s="260">
        <v>0</v>
      </c>
      <c r="BK59" s="260">
        <v>0</v>
      </c>
      <c r="BL59" s="260">
        <v>12302.6</v>
      </c>
      <c r="BM59" s="260">
        <v>0</v>
      </c>
      <c r="BN59" s="260">
        <v>12088</v>
      </c>
      <c r="BO59" s="260">
        <v>0</v>
      </c>
      <c r="BP59" s="260">
        <v>0</v>
      </c>
      <c r="BQ59" s="260">
        <v>0</v>
      </c>
      <c r="BR59" s="260">
        <v>0</v>
      </c>
      <c r="BS59" s="260">
        <v>0</v>
      </c>
      <c r="BT59" s="260">
        <v>0</v>
      </c>
      <c r="BU59" s="260">
        <v>0</v>
      </c>
      <c r="BV59" s="260">
        <v>0</v>
      </c>
      <c r="BW59" s="260">
        <v>0</v>
      </c>
      <c r="BX59" s="260">
        <v>0</v>
      </c>
      <c r="BY59" s="260">
        <v>0</v>
      </c>
      <c r="BZ59" s="260">
        <v>0</v>
      </c>
      <c r="CA59" s="260">
        <v>0</v>
      </c>
      <c r="CB59" s="260">
        <v>0</v>
      </c>
      <c r="CC59" s="260">
        <v>0</v>
      </c>
      <c r="CD59" s="260">
        <v>0</v>
      </c>
      <c r="CE59" s="260">
        <v>0</v>
      </c>
      <c r="CF59" s="260">
        <v>0</v>
      </c>
      <c r="CG59" s="260">
        <v>0</v>
      </c>
      <c r="CH59" s="260">
        <v>0</v>
      </c>
      <c r="CI59" s="260">
        <v>0</v>
      </c>
      <c r="CJ59" s="260">
        <v>0</v>
      </c>
      <c r="CK59" s="260">
        <v>0</v>
      </c>
      <c r="CL59" s="260">
        <v>0</v>
      </c>
      <c r="CM59" s="260">
        <v>0</v>
      </c>
      <c r="CN59" s="42">
        <v>0</v>
      </c>
      <c r="CO59" s="42">
        <v>0</v>
      </c>
      <c r="CP59" s="42">
        <v>0</v>
      </c>
      <c r="CR59" s="13">
        <v>51</v>
      </c>
      <c r="CS59" s="13" t="str">
        <f t="shared" ref="CS59:DH74" si="12">IF(E59&gt;0,E$8,"")</f>
        <v/>
      </c>
      <c r="CT59" s="13" t="str">
        <f t="shared" si="12"/>
        <v/>
      </c>
      <c r="CU59" s="13" t="str">
        <f t="shared" si="12"/>
        <v/>
      </c>
      <c r="CV59" s="13" t="str">
        <f t="shared" si="12"/>
        <v/>
      </c>
      <c r="CW59" s="13" t="str">
        <f t="shared" si="12"/>
        <v/>
      </c>
      <c r="CX59" s="13" t="str">
        <f t="shared" si="12"/>
        <v/>
      </c>
      <c r="CY59" s="13" t="str">
        <f t="shared" si="12"/>
        <v/>
      </c>
      <c r="CZ59" s="13" t="str">
        <f t="shared" si="12"/>
        <v/>
      </c>
      <c r="DA59" s="13" t="str">
        <f t="shared" si="12"/>
        <v/>
      </c>
      <c r="DB59" s="13" t="str">
        <f t="shared" si="12"/>
        <v/>
      </c>
      <c r="DC59" s="13" t="str">
        <f t="shared" si="12"/>
        <v/>
      </c>
      <c r="DD59" s="13" t="str">
        <f t="shared" si="12"/>
        <v/>
      </c>
      <c r="DE59" s="13" t="str">
        <f t="shared" si="12"/>
        <v/>
      </c>
      <c r="DF59" s="13" t="str">
        <f t="shared" si="12"/>
        <v/>
      </c>
      <c r="DG59" s="13" t="str">
        <f t="shared" si="12"/>
        <v/>
      </c>
      <c r="DH59" s="13" t="str">
        <f t="shared" si="9"/>
        <v/>
      </c>
      <c r="DI59" s="13" t="str">
        <f t="shared" si="9"/>
        <v/>
      </c>
      <c r="DJ59" s="13" t="str">
        <f t="shared" si="9"/>
        <v/>
      </c>
      <c r="DK59" s="13" t="str">
        <f t="shared" ref="DK59:DU82" si="13">IF(W59&gt;0,W$8,"")</f>
        <v/>
      </c>
      <c r="DL59" s="13" t="str">
        <f t="shared" si="13"/>
        <v/>
      </c>
      <c r="DM59" s="13" t="str">
        <f t="shared" si="13"/>
        <v/>
      </c>
      <c r="DN59" s="13" t="str">
        <f t="shared" si="13"/>
        <v/>
      </c>
      <c r="DO59" s="13" t="str">
        <f t="shared" si="13"/>
        <v/>
      </c>
      <c r="DP59" s="13" t="str">
        <f t="shared" si="13"/>
        <v/>
      </c>
      <c r="DQ59" s="13" t="str">
        <f t="shared" si="13"/>
        <v/>
      </c>
      <c r="DR59" s="13" t="str">
        <f t="shared" si="13"/>
        <v/>
      </c>
      <c r="DS59" s="13" t="str">
        <f t="shared" si="13"/>
        <v/>
      </c>
      <c r="DT59" s="13" t="str">
        <f t="shared" si="13"/>
        <v/>
      </c>
      <c r="DU59" s="13" t="str">
        <f t="shared" si="13"/>
        <v/>
      </c>
      <c r="DV59" s="13" t="str">
        <f t="shared" si="8"/>
        <v/>
      </c>
      <c r="DW59" s="13" t="str">
        <f t="shared" si="8"/>
        <v/>
      </c>
      <c r="DX59" s="13" t="str">
        <f t="shared" si="5"/>
        <v/>
      </c>
      <c r="DY59" s="13" t="str">
        <f t="shared" si="5"/>
        <v/>
      </c>
      <c r="DZ59" s="13" t="str">
        <f t="shared" si="5"/>
        <v/>
      </c>
      <c r="EA59" s="13" t="str">
        <f t="shared" si="5"/>
        <v/>
      </c>
      <c r="EB59" s="13" t="str">
        <f t="shared" si="5"/>
        <v/>
      </c>
      <c r="EC59" s="13" t="str">
        <f t="shared" si="5"/>
        <v/>
      </c>
      <c r="ED59" s="13" t="str">
        <f t="shared" si="5"/>
        <v/>
      </c>
      <c r="EE59" s="13" t="str">
        <f t="shared" si="11"/>
        <v/>
      </c>
      <c r="EF59" s="13" t="str">
        <f t="shared" si="11"/>
        <v/>
      </c>
      <c r="EG59" s="13" t="str">
        <f t="shared" si="11"/>
        <v/>
      </c>
      <c r="EH59" s="13" t="str">
        <f t="shared" si="11"/>
        <v/>
      </c>
      <c r="EI59" s="13" t="str">
        <f t="shared" si="11"/>
        <v/>
      </c>
      <c r="EJ59" s="13" t="str">
        <f t="shared" si="11"/>
        <v/>
      </c>
      <c r="EK59" s="13"/>
      <c r="EL59" s="82" t="str">
        <f t="shared" si="3"/>
        <v/>
      </c>
    </row>
    <row r="60" spans="1:142" x14ac:dyDescent="0.25">
      <c r="A60" s="267" t="s">
        <v>622</v>
      </c>
      <c r="B60" s="267" t="s">
        <v>529</v>
      </c>
      <c r="C60" s="301" t="s">
        <v>161</v>
      </c>
      <c r="D60" s="211">
        <v>52</v>
      </c>
      <c r="E60" s="401">
        <v>0</v>
      </c>
      <c r="F60" s="401">
        <v>0</v>
      </c>
      <c r="G60" s="401">
        <v>0</v>
      </c>
      <c r="H60" s="401">
        <v>0</v>
      </c>
      <c r="I60" s="401">
        <v>0</v>
      </c>
      <c r="J60" s="401">
        <v>0</v>
      </c>
      <c r="K60" s="401">
        <v>0</v>
      </c>
      <c r="L60" s="401">
        <v>0</v>
      </c>
      <c r="M60" s="401">
        <v>0</v>
      </c>
      <c r="N60" s="401">
        <v>0</v>
      </c>
      <c r="O60" s="401">
        <v>0</v>
      </c>
      <c r="P60" s="401">
        <v>0</v>
      </c>
      <c r="Q60" s="401">
        <v>0</v>
      </c>
      <c r="R60" s="401">
        <v>0</v>
      </c>
      <c r="S60" s="401">
        <v>0</v>
      </c>
      <c r="T60" s="401">
        <v>0</v>
      </c>
      <c r="U60" s="401">
        <v>0</v>
      </c>
      <c r="V60" s="401">
        <v>0</v>
      </c>
      <c r="W60" s="401">
        <v>0</v>
      </c>
      <c r="X60" s="401">
        <v>0</v>
      </c>
      <c r="Y60" s="401">
        <v>0</v>
      </c>
      <c r="Z60" s="401">
        <v>0</v>
      </c>
      <c r="AA60" s="401">
        <v>0</v>
      </c>
      <c r="AB60" s="401">
        <v>0</v>
      </c>
      <c r="AC60" s="401">
        <v>0</v>
      </c>
      <c r="AD60" s="401">
        <v>0</v>
      </c>
      <c r="AE60" s="401">
        <v>0</v>
      </c>
      <c r="AF60" s="401">
        <v>0</v>
      </c>
      <c r="AG60" s="401">
        <v>0</v>
      </c>
      <c r="AH60" s="401">
        <v>0</v>
      </c>
      <c r="AI60" s="401">
        <v>0</v>
      </c>
      <c r="AJ60" s="401">
        <v>0</v>
      </c>
      <c r="AK60" s="401">
        <v>0</v>
      </c>
      <c r="AL60" s="401">
        <v>0</v>
      </c>
      <c r="AM60" s="401">
        <v>0</v>
      </c>
      <c r="AN60" s="401">
        <v>0</v>
      </c>
      <c r="AO60" s="401">
        <v>0</v>
      </c>
      <c r="AP60" s="401">
        <v>0</v>
      </c>
      <c r="AQ60" s="401">
        <v>0</v>
      </c>
      <c r="AR60" s="402">
        <v>0</v>
      </c>
      <c r="AS60" s="402">
        <v>0</v>
      </c>
      <c r="AT60" s="402">
        <v>0</v>
      </c>
      <c r="AU60" s="404">
        <v>0</v>
      </c>
      <c r="AV60" s="402">
        <v>0</v>
      </c>
      <c r="AW60" s="76"/>
      <c r="AX60" s="211">
        <v>52</v>
      </c>
      <c r="AY60" s="260">
        <v>0</v>
      </c>
      <c r="AZ60" s="260">
        <v>0</v>
      </c>
      <c r="BA60" s="260">
        <v>25</v>
      </c>
      <c r="BB60" s="260">
        <v>0</v>
      </c>
      <c r="BC60" s="260">
        <v>0</v>
      </c>
      <c r="BD60" s="260">
        <v>0</v>
      </c>
      <c r="BE60" s="260">
        <v>0</v>
      </c>
      <c r="BF60" s="260">
        <v>0</v>
      </c>
      <c r="BG60" s="260">
        <v>0</v>
      </c>
      <c r="BH60" s="260">
        <v>0</v>
      </c>
      <c r="BI60" s="260">
        <v>0</v>
      </c>
      <c r="BJ60" s="260">
        <v>0</v>
      </c>
      <c r="BK60" s="260">
        <v>0</v>
      </c>
      <c r="BL60" s="260">
        <v>198</v>
      </c>
      <c r="BM60" s="260">
        <v>0</v>
      </c>
      <c r="BN60" s="260">
        <v>49963</v>
      </c>
      <c r="BO60" s="260">
        <v>0</v>
      </c>
      <c r="BP60" s="260">
        <v>0</v>
      </c>
      <c r="BQ60" s="260">
        <v>0</v>
      </c>
      <c r="BR60" s="260">
        <v>0</v>
      </c>
      <c r="BS60" s="260">
        <v>0</v>
      </c>
      <c r="BT60" s="260">
        <v>0</v>
      </c>
      <c r="BU60" s="260">
        <v>0</v>
      </c>
      <c r="BV60" s="260">
        <v>0</v>
      </c>
      <c r="BW60" s="260">
        <v>0</v>
      </c>
      <c r="BX60" s="260">
        <v>0</v>
      </c>
      <c r="BY60" s="260">
        <v>0</v>
      </c>
      <c r="BZ60" s="260">
        <v>0</v>
      </c>
      <c r="CA60" s="260">
        <v>0</v>
      </c>
      <c r="CB60" s="260">
        <v>0</v>
      </c>
      <c r="CC60" s="260">
        <v>0</v>
      </c>
      <c r="CD60" s="260">
        <v>0</v>
      </c>
      <c r="CE60" s="260">
        <v>0</v>
      </c>
      <c r="CF60" s="260">
        <v>0</v>
      </c>
      <c r="CG60" s="260">
        <v>0</v>
      </c>
      <c r="CH60" s="260">
        <v>2</v>
      </c>
      <c r="CI60" s="260">
        <v>0</v>
      </c>
      <c r="CJ60" s="260">
        <v>0</v>
      </c>
      <c r="CK60" s="260">
        <v>0</v>
      </c>
      <c r="CL60" s="260">
        <v>0</v>
      </c>
      <c r="CM60" s="260">
        <v>0</v>
      </c>
      <c r="CN60" s="42">
        <v>0</v>
      </c>
      <c r="CO60" s="42">
        <v>0</v>
      </c>
      <c r="CP60" s="42">
        <v>0</v>
      </c>
      <c r="CR60" s="13">
        <v>52</v>
      </c>
      <c r="CS60" s="13" t="str">
        <f t="shared" si="12"/>
        <v/>
      </c>
      <c r="CT60" s="13" t="str">
        <f t="shared" si="12"/>
        <v/>
      </c>
      <c r="CU60" s="13" t="str">
        <f t="shared" si="12"/>
        <v/>
      </c>
      <c r="CV60" s="13" t="str">
        <f t="shared" si="12"/>
        <v/>
      </c>
      <c r="CW60" s="13" t="str">
        <f t="shared" si="12"/>
        <v/>
      </c>
      <c r="CX60" s="13" t="str">
        <f t="shared" si="12"/>
        <v/>
      </c>
      <c r="CY60" s="13" t="str">
        <f t="shared" si="12"/>
        <v/>
      </c>
      <c r="CZ60" s="13" t="str">
        <f t="shared" si="12"/>
        <v/>
      </c>
      <c r="DA60" s="13" t="str">
        <f t="shared" si="12"/>
        <v/>
      </c>
      <c r="DB60" s="13" t="str">
        <f t="shared" si="12"/>
        <v/>
      </c>
      <c r="DC60" s="13" t="str">
        <f t="shared" si="12"/>
        <v/>
      </c>
      <c r="DD60" s="13" t="str">
        <f t="shared" si="12"/>
        <v/>
      </c>
      <c r="DE60" s="13" t="str">
        <f t="shared" si="12"/>
        <v/>
      </c>
      <c r="DF60" s="13" t="str">
        <f t="shared" si="12"/>
        <v/>
      </c>
      <c r="DG60" s="13" t="str">
        <f t="shared" si="12"/>
        <v/>
      </c>
      <c r="DH60" s="13" t="str">
        <f t="shared" si="12"/>
        <v/>
      </c>
      <c r="DI60" s="13" t="str">
        <f t="shared" ref="DI60:DM123" si="14">IF(U60&gt;0,U$8,"")</f>
        <v/>
      </c>
      <c r="DJ60" s="13" t="str">
        <f t="shared" si="14"/>
        <v/>
      </c>
      <c r="DK60" s="13" t="str">
        <f t="shared" si="13"/>
        <v/>
      </c>
      <c r="DL60" s="13" t="str">
        <f t="shared" si="13"/>
        <v/>
      </c>
      <c r="DM60" s="13" t="str">
        <f t="shared" si="13"/>
        <v/>
      </c>
      <c r="DN60" s="13" t="str">
        <f t="shared" si="13"/>
        <v/>
      </c>
      <c r="DO60" s="13" t="str">
        <f t="shared" si="13"/>
        <v/>
      </c>
      <c r="DP60" s="13" t="str">
        <f t="shared" si="13"/>
        <v/>
      </c>
      <c r="DQ60" s="13" t="str">
        <f t="shared" si="13"/>
        <v/>
      </c>
      <c r="DR60" s="13" t="str">
        <f t="shared" si="13"/>
        <v/>
      </c>
      <c r="DS60" s="13" t="str">
        <f t="shared" si="13"/>
        <v/>
      </c>
      <c r="DT60" s="13" t="str">
        <f t="shared" si="13"/>
        <v/>
      </c>
      <c r="DU60" s="13" t="str">
        <f t="shared" si="13"/>
        <v/>
      </c>
      <c r="DV60" s="13" t="str">
        <f t="shared" si="8"/>
        <v/>
      </c>
      <c r="DW60" s="13" t="str">
        <f t="shared" si="8"/>
        <v/>
      </c>
      <c r="DX60" s="13" t="str">
        <f t="shared" si="5"/>
        <v/>
      </c>
      <c r="DY60" s="13" t="str">
        <f t="shared" si="5"/>
        <v/>
      </c>
      <c r="DZ60" s="13" t="str">
        <f t="shared" si="5"/>
        <v/>
      </c>
      <c r="EA60" s="13" t="str">
        <f t="shared" si="5"/>
        <v/>
      </c>
      <c r="EB60" s="13" t="str">
        <f t="shared" si="5"/>
        <v/>
      </c>
      <c r="EC60" s="13" t="str">
        <f t="shared" si="5"/>
        <v/>
      </c>
      <c r="ED60" s="13" t="str">
        <f t="shared" si="5"/>
        <v/>
      </c>
      <c r="EE60" s="13" t="str">
        <f t="shared" si="11"/>
        <v/>
      </c>
      <c r="EF60" s="13" t="str">
        <f t="shared" si="11"/>
        <v/>
      </c>
      <c r="EG60" s="13" t="str">
        <f t="shared" si="11"/>
        <v/>
      </c>
      <c r="EH60" s="13" t="str">
        <f t="shared" si="11"/>
        <v/>
      </c>
      <c r="EI60" s="13" t="str">
        <f t="shared" si="11"/>
        <v/>
      </c>
      <c r="EJ60" s="13" t="str">
        <f t="shared" si="11"/>
        <v/>
      </c>
      <c r="EK60" s="13"/>
      <c r="EL60" s="82" t="str">
        <f t="shared" si="3"/>
        <v/>
      </c>
    </row>
    <row r="61" spans="1:142" x14ac:dyDescent="0.25">
      <c r="A61" s="267" t="s">
        <v>622</v>
      </c>
      <c r="B61" s="267" t="s">
        <v>530</v>
      </c>
      <c r="C61" s="301" t="s">
        <v>161</v>
      </c>
      <c r="D61" s="211">
        <v>53</v>
      </c>
      <c r="E61" s="401">
        <v>0</v>
      </c>
      <c r="F61" s="401">
        <v>0</v>
      </c>
      <c r="G61" s="401">
        <v>0</v>
      </c>
      <c r="H61" s="401">
        <v>0</v>
      </c>
      <c r="I61" s="401">
        <v>0</v>
      </c>
      <c r="J61" s="401">
        <v>0</v>
      </c>
      <c r="K61" s="401">
        <v>0</v>
      </c>
      <c r="L61" s="401">
        <v>0</v>
      </c>
      <c r="M61" s="401">
        <v>0</v>
      </c>
      <c r="N61" s="401">
        <v>0</v>
      </c>
      <c r="O61" s="401">
        <v>0</v>
      </c>
      <c r="P61" s="401">
        <v>0</v>
      </c>
      <c r="Q61" s="401">
        <v>0</v>
      </c>
      <c r="R61" s="401">
        <v>0</v>
      </c>
      <c r="S61" s="401">
        <v>0</v>
      </c>
      <c r="T61" s="401">
        <v>0</v>
      </c>
      <c r="U61" s="401">
        <v>0</v>
      </c>
      <c r="V61" s="401">
        <v>0</v>
      </c>
      <c r="W61" s="401">
        <v>0</v>
      </c>
      <c r="X61" s="401">
        <v>0</v>
      </c>
      <c r="Y61" s="401">
        <v>0</v>
      </c>
      <c r="Z61" s="401">
        <v>0</v>
      </c>
      <c r="AA61" s="401">
        <v>0</v>
      </c>
      <c r="AB61" s="401">
        <v>0</v>
      </c>
      <c r="AC61" s="401">
        <v>0</v>
      </c>
      <c r="AD61" s="401">
        <v>0</v>
      </c>
      <c r="AE61" s="401">
        <v>0</v>
      </c>
      <c r="AF61" s="401">
        <v>0</v>
      </c>
      <c r="AG61" s="401">
        <v>0</v>
      </c>
      <c r="AH61" s="401">
        <v>0</v>
      </c>
      <c r="AI61" s="401">
        <v>0</v>
      </c>
      <c r="AJ61" s="401">
        <v>0</v>
      </c>
      <c r="AK61" s="401">
        <v>0</v>
      </c>
      <c r="AL61" s="401">
        <v>0</v>
      </c>
      <c r="AM61" s="401">
        <v>0</v>
      </c>
      <c r="AN61" s="401">
        <v>0</v>
      </c>
      <c r="AO61" s="401">
        <v>0</v>
      </c>
      <c r="AP61" s="401">
        <v>0</v>
      </c>
      <c r="AQ61" s="401">
        <v>0</v>
      </c>
      <c r="AR61" s="402">
        <v>0</v>
      </c>
      <c r="AS61" s="402">
        <v>0</v>
      </c>
      <c r="AT61" s="402">
        <v>0</v>
      </c>
      <c r="AU61" s="404">
        <v>0</v>
      </c>
      <c r="AV61" s="402">
        <v>0</v>
      </c>
      <c r="AW61" s="76"/>
      <c r="AX61" s="211">
        <v>53</v>
      </c>
      <c r="AY61" s="260">
        <v>0</v>
      </c>
      <c r="AZ61" s="260">
        <v>0</v>
      </c>
      <c r="BA61" s="260">
        <v>0</v>
      </c>
      <c r="BB61" s="260">
        <v>0</v>
      </c>
      <c r="BC61" s="260">
        <v>0</v>
      </c>
      <c r="BD61" s="260">
        <v>0</v>
      </c>
      <c r="BE61" s="260">
        <v>0</v>
      </c>
      <c r="BF61" s="260">
        <v>0</v>
      </c>
      <c r="BG61" s="260">
        <v>0</v>
      </c>
      <c r="BH61" s="260">
        <v>130</v>
      </c>
      <c r="BI61" s="260">
        <v>0</v>
      </c>
      <c r="BJ61" s="260">
        <v>0</v>
      </c>
      <c r="BK61" s="260">
        <v>0</v>
      </c>
      <c r="BL61" s="260">
        <v>0</v>
      </c>
      <c r="BM61" s="260">
        <v>82</v>
      </c>
      <c r="BN61" s="260">
        <v>0</v>
      </c>
      <c r="BO61" s="260">
        <v>2</v>
      </c>
      <c r="BP61" s="260">
        <v>0</v>
      </c>
      <c r="BQ61" s="260">
        <v>8</v>
      </c>
      <c r="BR61" s="260">
        <v>0</v>
      </c>
      <c r="BS61" s="260">
        <v>2</v>
      </c>
      <c r="BT61" s="260">
        <v>246</v>
      </c>
      <c r="BU61" s="260">
        <v>0</v>
      </c>
      <c r="BV61" s="260">
        <v>0</v>
      </c>
      <c r="BW61" s="260">
        <v>0</v>
      </c>
      <c r="BX61" s="260">
        <v>0</v>
      </c>
      <c r="BY61" s="260">
        <v>0</v>
      </c>
      <c r="BZ61" s="260">
        <v>0</v>
      </c>
      <c r="CA61" s="260">
        <v>5</v>
      </c>
      <c r="CB61" s="260">
        <v>0</v>
      </c>
      <c r="CC61" s="260">
        <v>0</v>
      </c>
      <c r="CD61" s="260">
        <v>0</v>
      </c>
      <c r="CE61" s="260">
        <v>0</v>
      </c>
      <c r="CF61" s="260">
        <v>0</v>
      </c>
      <c r="CG61" s="260">
        <v>0</v>
      </c>
      <c r="CH61" s="260">
        <v>0</v>
      </c>
      <c r="CI61" s="260">
        <v>0</v>
      </c>
      <c r="CJ61" s="260">
        <v>0</v>
      </c>
      <c r="CK61" s="260">
        <v>0</v>
      </c>
      <c r="CL61" s="260">
        <v>861</v>
      </c>
      <c r="CM61" s="260">
        <v>0</v>
      </c>
      <c r="CN61" s="42">
        <v>0</v>
      </c>
      <c r="CO61" s="42">
        <v>0</v>
      </c>
      <c r="CP61" s="42">
        <v>0</v>
      </c>
      <c r="CR61" s="13">
        <v>53</v>
      </c>
      <c r="CS61" s="13" t="str">
        <f t="shared" si="12"/>
        <v/>
      </c>
      <c r="CT61" s="13" t="str">
        <f t="shared" si="12"/>
        <v/>
      </c>
      <c r="CU61" s="13" t="str">
        <f t="shared" si="12"/>
        <v/>
      </c>
      <c r="CV61" s="13" t="str">
        <f t="shared" si="12"/>
        <v/>
      </c>
      <c r="CW61" s="13" t="str">
        <f t="shared" si="12"/>
        <v/>
      </c>
      <c r="CX61" s="13" t="str">
        <f t="shared" si="12"/>
        <v/>
      </c>
      <c r="CY61" s="13" t="str">
        <f t="shared" si="12"/>
        <v/>
      </c>
      <c r="CZ61" s="13" t="str">
        <f t="shared" si="12"/>
        <v/>
      </c>
      <c r="DA61" s="13" t="str">
        <f t="shared" si="12"/>
        <v/>
      </c>
      <c r="DB61" s="13" t="str">
        <f t="shared" si="12"/>
        <v/>
      </c>
      <c r="DC61" s="13" t="str">
        <f t="shared" si="12"/>
        <v/>
      </c>
      <c r="DD61" s="13" t="str">
        <f t="shared" si="12"/>
        <v/>
      </c>
      <c r="DE61" s="13" t="str">
        <f t="shared" si="12"/>
        <v/>
      </c>
      <c r="DF61" s="13" t="str">
        <f t="shared" si="12"/>
        <v/>
      </c>
      <c r="DG61" s="13" t="str">
        <f t="shared" si="12"/>
        <v/>
      </c>
      <c r="DH61" s="13" t="str">
        <f t="shared" si="12"/>
        <v/>
      </c>
      <c r="DI61" s="13" t="str">
        <f t="shared" si="14"/>
        <v/>
      </c>
      <c r="DJ61" s="13" t="str">
        <f t="shared" si="14"/>
        <v/>
      </c>
      <c r="DK61" s="13" t="str">
        <f t="shared" si="13"/>
        <v/>
      </c>
      <c r="DL61" s="13" t="str">
        <f t="shared" si="13"/>
        <v/>
      </c>
      <c r="DM61" s="13" t="str">
        <f t="shared" si="13"/>
        <v/>
      </c>
      <c r="DN61" s="13" t="str">
        <f t="shared" si="13"/>
        <v/>
      </c>
      <c r="DO61" s="13" t="str">
        <f t="shared" si="13"/>
        <v/>
      </c>
      <c r="DP61" s="13" t="str">
        <f t="shared" si="13"/>
        <v/>
      </c>
      <c r="DQ61" s="13" t="str">
        <f t="shared" si="13"/>
        <v/>
      </c>
      <c r="DR61" s="13" t="str">
        <f t="shared" si="13"/>
        <v/>
      </c>
      <c r="DS61" s="13" t="str">
        <f t="shared" si="13"/>
        <v/>
      </c>
      <c r="DT61" s="13" t="str">
        <f t="shared" si="13"/>
        <v/>
      </c>
      <c r="DU61" s="13" t="str">
        <f t="shared" si="13"/>
        <v/>
      </c>
      <c r="DV61" s="13" t="str">
        <f t="shared" si="8"/>
        <v/>
      </c>
      <c r="DW61" s="13" t="str">
        <f t="shared" si="8"/>
        <v/>
      </c>
      <c r="DX61" s="13" t="str">
        <f t="shared" si="5"/>
        <v/>
      </c>
      <c r="DY61" s="13" t="str">
        <f t="shared" si="5"/>
        <v/>
      </c>
      <c r="DZ61" s="13" t="str">
        <f t="shared" si="5"/>
        <v/>
      </c>
      <c r="EA61" s="13" t="str">
        <f t="shared" si="5"/>
        <v/>
      </c>
      <c r="EB61" s="13" t="str">
        <f t="shared" si="5"/>
        <v/>
      </c>
      <c r="EC61" s="13" t="str">
        <f t="shared" si="5"/>
        <v/>
      </c>
      <c r="ED61" s="13" t="str">
        <f t="shared" si="5"/>
        <v/>
      </c>
      <c r="EE61" s="13" t="str">
        <f t="shared" si="11"/>
        <v/>
      </c>
      <c r="EF61" s="13" t="str">
        <f t="shared" si="11"/>
        <v/>
      </c>
      <c r="EG61" s="13" t="str">
        <f t="shared" si="11"/>
        <v/>
      </c>
      <c r="EH61" s="13" t="str">
        <f t="shared" si="11"/>
        <v/>
      </c>
      <c r="EI61" s="13" t="str">
        <f t="shared" si="11"/>
        <v/>
      </c>
      <c r="EJ61" s="13" t="str">
        <f t="shared" si="11"/>
        <v/>
      </c>
      <c r="EK61" s="13"/>
      <c r="EL61" s="82" t="str">
        <f t="shared" si="3"/>
        <v/>
      </c>
    </row>
    <row r="62" spans="1:142" x14ac:dyDescent="0.25">
      <c r="A62" s="267" t="s">
        <v>622</v>
      </c>
      <c r="B62" s="267" t="s">
        <v>532</v>
      </c>
      <c r="C62" s="301" t="s">
        <v>161</v>
      </c>
      <c r="D62" s="211">
        <v>54</v>
      </c>
      <c r="E62" s="401">
        <v>0</v>
      </c>
      <c r="F62" s="401">
        <v>0</v>
      </c>
      <c r="G62" s="401">
        <v>0</v>
      </c>
      <c r="H62" s="401">
        <v>0</v>
      </c>
      <c r="I62" s="401">
        <v>0</v>
      </c>
      <c r="J62" s="401">
        <v>0</v>
      </c>
      <c r="K62" s="401">
        <v>0</v>
      </c>
      <c r="L62" s="401">
        <v>0</v>
      </c>
      <c r="M62" s="401">
        <v>0</v>
      </c>
      <c r="N62" s="401">
        <v>0</v>
      </c>
      <c r="O62" s="401">
        <v>0</v>
      </c>
      <c r="P62" s="401">
        <v>0</v>
      </c>
      <c r="Q62" s="401">
        <v>0</v>
      </c>
      <c r="R62" s="401">
        <v>0</v>
      </c>
      <c r="S62" s="401">
        <v>0</v>
      </c>
      <c r="T62" s="401">
        <v>0</v>
      </c>
      <c r="U62" s="401">
        <v>0</v>
      </c>
      <c r="V62" s="401">
        <v>0</v>
      </c>
      <c r="W62" s="401">
        <v>0</v>
      </c>
      <c r="X62" s="401">
        <v>0</v>
      </c>
      <c r="Y62" s="401">
        <v>0</v>
      </c>
      <c r="Z62" s="401">
        <v>0</v>
      </c>
      <c r="AA62" s="401">
        <v>0</v>
      </c>
      <c r="AB62" s="401">
        <v>0</v>
      </c>
      <c r="AC62" s="401">
        <v>0</v>
      </c>
      <c r="AD62" s="401">
        <v>0</v>
      </c>
      <c r="AE62" s="401">
        <v>0</v>
      </c>
      <c r="AF62" s="401">
        <v>0</v>
      </c>
      <c r="AG62" s="401">
        <v>0</v>
      </c>
      <c r="AH62" s="401">
        <v>0</v>
      </c>
      <c r="AI62" s="401">
        <v>0</v>
      </c>
      <c r="AJ62" s="401">
        <v>0</v>
      </c>
      <c r="AK62" s="401">
        <v>0</v>
      </c>
      <c r="AL62" s="401">
        <v>0</v>
      </c>
      <c r="AM62" s="401">
        <v>0</v>
      </c>
      <c r="AN62" s="401">
        <v>0</v>
      </c>
      <c r="AO62" s="401">
        <v>0</v>
      </c>
      <c r="AP62" s="401">
        <v>0</v>
      </c>
      <c r="AQ62" s="401">
        <v>0</v>
      </c>
      <c r="AR62" s="402">
        <v>0</v>
      </c>
      <c r="AS62" s="402">
        <v>0</v>
      </c>
      <c r="AT62" s="402">
        <v>0</v>
      </c>
      <c r="AU62" s="404">
        <v>0</v>
      </c>
      <c r="AV62" s="402">
        <v>0</v>
      </c>
      <c r="AW62" s="76"/>
      <c r="AX62" s="211">
        <v>54</v>
      </c>
      <c r="AY62" s="260">
        <v>0</v>
      </c>
      <c r="AZ62" s="260">
        <v>23</v>
      </c>
      <c r="BA62" s="260">
        <v>6460.5</v>
      </c>
      <c r="BB62" s="260">
        <v>0</v>
      </c>
      <c r="BC62" s="260">
        <v>0</v>
      </c>
      <c r="BD62" s="260">
        <v>0</v>
      </c>
      <c r="BE62" s="260">
        <v>0</v>
      </c>
      <c r="BF62" s="260">
        <v>0</v>
      </c>
      <c r="BG62" s="260">
        <v>0</v>
      </c>
      <c r="BH62" s="260">
        <v>0</v>
      </c>
      <c r="BI62" s="260">
        <v>0</v>
      </c>
      <c r="BJ62" s="260">
        <v>0</v>
      </c>
      <c r="BK62" s="260">
        <v>0</v>
      </c>
      <c r="BL62" s="260">
        <v>58</v>
      </c>
      <c r="BM62" s="260">
        <v>0</v>
      </c>
      <c r="BN62" s="260">
        <v>0</v>
      </c>
      <c r="BO62" s="260">
        <v>0</v>
      </c>
      <c r="BP62" s="260">
        <v>0</v>
      </c>
      <c r="BQ62" s="260">
        <v>0</v>
      </c>
      <c r="BR62" s="260">
        <v>0</v>
      </c>
      <c r="BS62" s="260">
        <v>0</v>
      </c>
      <c r="BT62" s="260">
        <v>0</v>
      </c>
      <c r="BU62" s="260">
        <v>0</v>
      </c>
      <c r="BV62" s="260">
        <v>0</v>
      </c>
      <c r="BW62" s="260">
        <v>0</v>
      </c>
      <c r="BX62" s="260">
        <v>0</v>
      </c>
      <c r="BY62" s="260">
        <v>0</v>
      </c>
      <c r="BZ62" s="260">
        <v>0</v>
      </c>
      <c r="CA62" s="260">
        <v>0</v>
      </c>
      <c r="CB62" s="260">
        <v>0</v>
      </c>
      <c r="CC62" s="260">
        <v>0</v>
      </c>
      <c r="CD62" s="260">
        <v>0</v>
      </c>
      <c r="CE62" s="260">
        <v>0</v>
      </c>
      <c r="CF62" s="260">
        <v>0</v>
      </c>
      <c r="CG62" s="260">
        <v>0</v>
      </c>
      <c r="CH62" s="260">
        <v>14116.9</v>
      </c>
      <c r="CI62" s="260">
        <v>0</v>
      </c>
      <c r="CJ62" s="260">
        <v>0</v>
      </c>
      <c r="CK62" s="260">
        <v>0</v>
      </c>
      <c r="CL62" s="260">
        <v>0</v>
      </c>
      <c r="CM62" s="260">
        <v>0</v>
      </c>
      <c r="CN62" s="42">
        <v>0</v>
      </c>
      <c r="CO62" s="42">
        <v>0</v>
      </c>
      <c r="CP62" s="42">
        <v>0</v>
      </c>
      <c r="CR62" s="13">
        <v>54</v>
      </c>
      <c r="CS62" s="13" t="str">
        <f t="shared" si="12"/>
        <v/>
      </c>
      <c r="CT62" s="13" t="str">
        <f t="shared" si="12"/>
        <v/>
      </c>
      <c r="CU62" s="13" t="str">
        <f t="shared" si="12"/>
        <v/>
      </c>
      <c r="CV62" s="13" t="str">
        <f t="shared" si="12"/>
        <v/>
      </c>
      <c r="CW62" s="13" t="str">
        <f t="shared" si="12"/>
        <v/>
      </c>
      <c r="CX62" s="13" t="str">
        <f t="shared" si="12"/>
        <v/>
      </c>
      <c r="CY62" s="13" t="str">
        <f t="shared" si="12"/>
        <v/>
      </c>
      <c r="CZ62" s="13" t="str">
        <f t="shared" si="12"/>
        <v/>
      </c>
      <c r="DA62" s="13" t="str">
        <f t="shared" si="12"/>
        <v/>
      </c>
      <c r="DB62" s="13" t="str">
        <f t="shared" si="12"/>
        <v/>
      </c>
      <c r="DC62" s="13" t="str">
        <f t="shared" si="12"/>
        <v/>
      </c>
      <c r="DD62" s="13" t="str">
        <f t="shared" si="12"/>
        <v/>
      </c>
      <c r="DE62" s="13" t="str">
        <f t="shared" si="12"/>
        <v/>
      </c>
      <c r="DF62" s="13" t="str">
        <f t="shared" si="12"/>
        <v/>
      </c>
      <c r="DG62" s="13" t="str">
        <f t="shared" si="12"/>
        <v/>
      </c>
      <c r="DH62" s="13" t="str">
        <f t="shared" si="12"/>
        <v/>
      </c>
      <c r="DI62" s="13" t="str">
        <f t="shared" si="14"/>
        <v/>
      </c>
      <c r="DJ62" s="13" t="str">
        <f t="shared" si="14"/>
        <v/>
      </c>
      <c r="DK62" s="13" t="str">
        <f t="shared" si="13"/>
        <v/>
      </c>
      <c r="DL62" s="13" t="str">
        <f t="shared" si="13"/>
        <v/>
      </c>
      <c r="DM62" s="13" t="str">
        <f t="shared" si="13"/>
        <v/>
      </c>
      <c r="DN62" s="13" t="str">
        <f t="shared" si="13"/>
        <v/>
      </c>
      <c r="DO62" s="13" t="str">
        <f t="shared" si="13"/>
        <v/>
      </c>
      <c r="DP62" s="13" t="str">
        <f t="shared" si="13"/>
        <v/>
      </c>
      <c r="DQ62" s="13" t="str">
        <f t="shared" si="13"/>
        <v/>
      </c>
      <c r="DR62" s="13" t="str">
        <f t="shared" si="13"/>
        <v/>
      </c>
      <c r="DS62" s="13" t="str">
        <f t="shared" si="13"/>
        <v/>
      </c>
      <c r="DT62" s="13" t="str">
        <f t="shared" si="13"/>
        <v/>
      </c>
      <c r="DU62" s="13" t="str">
        <f t="shared" si="13"/>
        <v/>
      </c>
      <c r="DV62" s="13" t="str">
        <f t="shared" si="8"/>
        <v/>
      </c>
      <c r="DW62" s="13" t="str">
        <f t="shared" si="8"/>
        <v/>
      </c>
      <c r="DX62" s="13" t="str">
        <f t="shared" si="5"/>
        <v/>
      </c>
      <c r="DY62" s="13" t="str">
        <f t="shared" si="5"/>
        <v/>
      </c>
      <c r="DZ62" s="13" t="str">
        <f t="shared" si="5"/>
        <v/>
      </c>
      <c r="EA62" s="13" t="str">
        <f t="shared" si="5"/>
        <v/>
      </c>
      <c r="EB62" s="13" t="str">
        <f t="shared" si="5"/>
        <v/>
      </c>
      <c r="EC62" s="13" t="str">
        <f t="shared" si="5"/>
        <v/>
      </c>
      <c r="ED62" s="13" t="str">
        <f t="shared" si="5"/>
        <v/>
      </c>
      <c r="EE62" s="13" t="str">
        <f t="shared" si="11"/>
        <v/>
      </c>
      <c r="EF62" s="13" t="str">
        <f t="shared" si="11"/>
        <v/>
      </c>
      <c r="EG62" s="13" t="str">
        <f t="shared" si="11"/>
        <v/>
      </c>
      <c r="EH62" s="13" t="str">
        <f t="shared" si="11"/>
        <v/>
      </c>
      <c r="EI62" s="13" t="str">
        <f t="shared" si="11"/>
        <v/>
      </c>
      <c r="EJ62" s="13" t="str">
        <f t="shared" si="11"/>
        <v/>
      </c>
      <c r="EK62" s="13"/>
      <c r="EL62" s="82" t="str">
        <f t="shared" si="3"/>
        <v/>
      </c>
    </row>
    <row r="63" spans="1:142" x14ac:dyDescent="0.25">
      <c r="A63" s="267" t="s">
        <v>623</v>
      </c>
      <c r="B63" s="267" t="s">
        <v>505</v>
      </c>
      <c r="C63" s="301" t="s">
        <v>615</v>
      </c>
      <c r="D63" s="211">
        <v>55</v>
      </c>
      <c r="E63" s="401">
        <v>0</v>
      </c>
      <c r="F63" s="401">
        <v>0</v>
      </c>
      <c r="G63" s="401">
        <v>0</v>
      </c>
      <c r="H63" s="401">
        <v>0</v>
      </c>
      <c r="I63" s="401">
        <v>0</v>
      </c>
      <c r="J63" s="401">
        <v>0</v>
      </c>
      <c r="K63" s="401">
        <v>0</v>
      </c>
      <c r="L63" s="401">
        <v>0</v>
      </c>
      <c r="M63" s="401">
        <v>0</v>
      </c>
      <c r="N63" s="401">
        <v>0</v>
      </c>
      <c r="O63" s="401">
        <v>0</v>
      </c>
      <c r="P63" s="401">
        <v>0</v>
      </c>
      <c r="Q63" s="401">
        <v>0</v>
      </c>
      <c r="R63" s="401">
        <v>0</v>
      </c>
      <c r="S63" s="401">
        <v>0</v>
      </c>
      <c r="T63" s="401">
        <v>0</v>
      </c>
      <c r="U63" s="401">
        <v>0</v>
      </c>
      <c r="V63" s="401">
        <v>0</v>
      </c>
      <c r="W63" s="401">
        <v>0</v>
      </c>
      <c r="X63" s="401">
        <v>0</v>
      </c>
      <c r="Y63" s="401">
        <v>0</v>
      </c>
      <c r="Z63" s="401">
        <v>0</v>
      </c>
      <c r="AA63" s="401">
        <v>0</v>
      </c>
      <c r="AB63" s="401">
        <v>0</v>
      </c>
      <c r="AC63" s="401">
        <v>0</v>
      </c>
      <c r="AD63" s="401">
        <v>0</v>
      </c>
      <c r="AE63" s="401">
        <v>0</v>
      </c>
      <c r="AF63" s="401">
        <v>3.9528000000000002E-3</v>
      </c>
      <c r="AG63" s="401">
        <v>0</v>
      </c>
      <c r="AH63" s="401">
        <v>0</v>
      </c>
      <c r="AI63" s="401">
        <v>0</v>
      </c>
      <c r="AJ63" s="401">
        <v>0</v>
      </c>
      <c r="AK63" s="401">
        <v>0</v>
      </c>
      <c r="AL63" s="401">
        <v>0</v>
      </c>
      <c r="AM63" s="401">
        <v>0</v>
      </c>
      <c r="AN63" s="401">
        <v>0</v>
      </c>
      <c r="AO63" s="401">
        <v>0</v>
      </c>
      <c r="AP63" s="401">
        <v>0</v>
      </c>
      <c r="AQ63" s="401">
        <v>0</v>
      </c>
      <c r="AR63" s="402">
        <v>8.0367000000000008E-3</v>
      </c>
      <c r="AS63" s="402">
        <v>0</v>
      </c>
      <c r="AT63" s="402">
        <v>0</v>
      </c>
      <c r="AU63" s="404">
        <v>0</v>
      </c>
      <c r="AV63" s="402">
        <v>0</v>
      </c>
      <c r="AW63" s="76"/>
      <c r="AX63" s="211">
        <v>55</v>
      </c>
      <c r="AY63" s="260">
        <v>0</v>
      </c>
      <c r="AZ63" s="260">
        <v>0</v>
      </c>
      <c r="BA63" s="260">
        <v>0</v>
      </c>
      <c r="BB63" s="260">
        <v>10</v>
      </c>
      <c r="BC63" s="260">
        <v>0</v>
      </c>
      <c r="BD63" s="260">
        <v>0</v>
      </c>
      <c r="BE63" s="260">
        <v>0</v>
      </c>
      <c r="BF63" s="260">
        <v>0</v>
      </c>
      <c r="BG63" s="260">
        <v>0</v>
      </c>
      <c r="BH63" s="260">
        <v>0</v>
      </c>
      <c r="BI63" s="260">
        <v>0</v>
      </c>
      <c r="BJ63" s="260">
        <v>0</v>
      </c>
      <c r="BK63" s="260">
        <v>0</v>
      </c>
      <c r="BL63" s="260">
        <v>0</v>
      </c>
      <c r="BM63" s="260">
        <v>0</v>
      </c>
      <c r="BN63" s="260">
        <v>0</v>
      </c>
      <c r="BO63" s="260">
        <v>0</v>
      </c>
      <c r="BP63" s="260">
        <v>0</v>
      </c>
      <c r="BQ63" s="260">
        <v>0</v>
      </c>
      <c r="BR63" s="260">
        <v>0</v>
      </c>
      <c r="BS63" s="260">
        <v>0</v>
      </c>
      <c r="BT63" s="260">
        <v>0</v>
      </c>
      <c r="BU63" s="260">
        <v>0</v>
      </c>
      <c r="BV63" s="260">
        <v>0</v>
      </c>
      <c r="BW63" s="260">
        <v>0</v>
      </c>
      <c r="BX63" s="260">
        <v>300</v>
      </c>
      <c r="BY63" s="260">
        <v>0</v>
      </c>
      <c r="BZ63" s="260">
        <v>4554</v>
      </c>
      <c r="CA63" s="260">
        <v>2</v>
      </c>
      <c r="CB63" s="260">
        <v>0</v>
      </c>
      <c r="CC63" s="260">
        <v>0</v>
      </c>
      <c r="CD63" s="260">
        <v>0</v>
      </c>
      <c r="CE63" s="260">
        <v>0</v>
      </c>
      <c r="CF63" s="260">
        <v>99</v>
      </c>
      <c r="CG63" s="260">
        <v>0</v>
      </c>
      <c r="CH63" s="260">
        <v>0</v>
      </c>
      <c r="CI63" s="260">
        <v>6546</v>
      </c>
      <c r="CJ63" s="260">
        <v>20</v>
      </c>
      <c r="CK63" s="260">
        <v>0</v>
      </c>
      <c r="CL63" s="260">
        <v>18002</v>
      </c>
      <c r="CM63" s="260">
        <v>0</v>
      </c>
      <c r="CN63" s="42">
        <v>0</v>
      </c>
      <c r="CO63" s="42">
        <v>0</v>
      </c>
      <c r="CP63" s="42">
        <v>3</v>
      </c>
      <c r="CR63" s="13">
        <v>55</v>
      </c>
      <c r="CS63" s="13" t="str">
        <f t="shared" si="12"/>
        <v/>
      </c>
      <c r="CT63" s="13" t="str">
        <f t="shared" si="12"/>
        <v/>
      </c>
      <c r="CU63" s="13" t="str">
        <f t="shared" si="12"/>
        <v/>
      </c>
      <c r="CV63" s="13" t="str">
        <f t="shared" si="12"/>
        <v/>
      </c>
      <c r="CW63" s="13" t="str">
        <f t="shared" si="12"/>
        <v/>
      </c>
      <c r="CX63" s="13" t="str">
        <f t="shared" si="12"/>
        <v/>
      </c>
      <c r="CY63" s="13" t="str">
        <f t="shared" si="12"/>
        <v/>
      </c>
      <c r="CZ63" s="13" t="str">
        <f t="shared" si="12"/>
        <v/>
      </c>
      <c r="DA63" s="13" t="str">
        <f t="shared" si="12"/>
        <v/>
      </c>
      <c r="DB63" s="13" t="str">
        <f t="shared" si="12"/>
        <v/>
      </c>
      <c r="DC63" s="13" t="str">
        <f t="shared" si="12"/>
        <v/>
      </c>
      <c r="DD63" s="13" t="str">
        <f t="shared" si="12"/>
        <v/>
      </c>
      <c r="DE63" s="13" t="str">
        <f t="shared" si="12"/>
        <v/>
      </c>
      <c r="DF63" s="13" t="str">
        <f t="shared" si="12"/>
        <v/>
      </c>
      <c r="DG63" s="13" t="str">
        <f t="shared" si="12"/>
        <v/>
      </c>
      <c r="DH63" s="13" t="str">
        <f t="shared" si="12"/>
        <v/>
      </c>
      <c r="DI63" s="13" t="str">
        <f t="shared" si="14"/>
        <v/>
      </c>
      <c r="DJ63" s="13" t="str">
        <f t="shared" si="14"/>
        <v/>
      </c>
      <c r="DK63" s="13" t="str">
        <f t="shared" si="13"/>
        <v/>
      </c>
      <c r="DL63" s="13" t="str">
        <f t="shared" si="13"/>
        <v/>
      </c>
      <c r="DM63" s="13" t="str">
        <f t="shared" si="13"/>
        <v/>
      </c>
      <c r="DN63" s="13" t="str">
        <f t="shared" si="13"/>
        <v/>
      </c>
      <c r="DO63" s="13" t="str">
        <f t="shared" si="13"/>
        <v/>
      </c>
      <c r="DP63" s="13" t="str">
        <f t="shared" si="13"/>
        <v/>
      </c>
      <c r="DQ63" s="13" t="str">
        <f t="shared" si="13"/>
        <v/>
      </c>
      <c r="DR63" s="13" t="str">
        <f t="shared" si="13"/>
        <v/>
      </c>
      <c r="DS63" s="13" t="str">
        <f t="shared" si="13"/>
        <v/>
      </c>
      <c r="DT63" s="13" t="str">
        <f t="shared" si="13"/>
        <v>Rodspotta</v>
      </c>
      <c r="DU63" s="13" t="str">
        <f t="shared" si="13"/>
        <v/>
      </c>
      <c r="DV63" s="13" t="str">
        <f t="shared" si="8"/>
        <v/>
      </c>
      <c r="DW63" s="13" t="str">
        <f t="shared" si="8"/>
        <v/>
      </c>
      <c r="DX63" s="13" t="str">
        <f t="shared" si="5"/>
        <v/>
      </c>
      <c r="DY63" s="13" t="str">
        <f t="shared" si="5"/>
        <v/>
      </c>
      <c r="DZ63" s="13" t="str">
        <f t="shared" si="5"/>
        <v/>
      </c>
      <c r="EA63" s="13" t="str">
        <f t="shared" si="5"/>
        <v/>
      </c>
      <c r="EB63" s="13" t="str">
        <f t="shared" si="5"/>
        <v/>
      </c>
      <c r="EC63" s="13" t="str">
        <f t="shared" si="5"/>
        <v/>
      </c>
      <c r="ED63" s="13" t="str">
        <f t="shared" si="5"/>
        <v/>
      </c>
      <c r="EE63" s="13" t="str">
        <f t="shared" si="11"/>
        <v/>
      </c>
      <c r="EF63" s="13" t="str">
        <f t="shared" si="11"/>
        <v>Torsk</v>
      </c>
      <c r="EG63" s="13" t="str">
        <f t="shared" si="11"/>
        <v/>
      </c>
      <c r="EH63" s="13" t="str">
        <f t="shared" si="11"/>
        <v/>
      </c>
      <c r="EI63" s="13" t="str">
        <f t="shared" si="11"/>
        <v/>
      </c>
      <c r="EJ63" s="13" t="str">
        <f t="shared" si="11"/>
        <v/>
      </c>
      <c r="EK63" s="13"/>
      <c r="EL63" s="82" t="str">
        <f t="shared" si="3"/>
        <v>RodspottaTorsk</v>
      </c>
    </row>
    <row r="64" spans="1:142" x14ac:dyDescent="0.25">
      <c r="A64" s="267" t="s">
        <v>623</v>
      </c>
      <c r="B64" s="267" t="s">
        <v>513</v>
      </c>
      <c r="C64" s="301" t="s">
        <v>615</v>
      </c>
      <c r="D64" s="211">
        <v>56</v>
      </c>
      <c r="E64" s="401">
        <v>0</v>
      </c>
      <c r="F64" s="401">
        <v>0</v>
      </c>
      <c r="G64" s="401">
        <v>0</v>
      </c>
      <c r="H64" s="401">
        <v>0</v>
      </c>
      <c r="I64" s="401">
        <v>0</v>
      </c>
      <c r="J64" s="401">
        <v>0</v>
      </c>
      <c r="K64" s="401">
        <v>0</v>
      </c>
      <c r="L64" s="401">
        <v>0</v>
      </c>
      <c r="M64" s="401">
        <v>0</v>
      </c>
      <c r="N64" s="401">
        <v>0</v>
      </c>
      <c r="O64" s="401">
        <v>0</v>
      </c>
      <c r="P64" s="401">
        <v>0</v>
      </c>
      <c r="Q64" s="401">
        <v>0</v>
      </c>
      <c r="R64" s="401">
        <v>0</v>
      </c>
      <c r="S64" s="401">
        <v>0</v>
      </c>
      <c r="T64" s="401">
        <v>0</v>
      </c>
      <c r="U64" s="401">
        <v>0</v>
      </c>
      <c r="V64" s="401">
        <v>0</v>
      </c>
      <c r="W64" s="401">
        <v>0</v>
      </c>
      <c r="X64" s="401">
        <v>0</v>
      </c>
      <c r="Y64" s="401">
        <v>0</v>
      </c>
      <c r="Z64" s="401">
        <v>0</v>
      </c>
      <c r="AA64" s="401">
        <v>0</v>
      </c>
      <c r="AB64" s="401">
        <v>0</v>
      </c>
      <c r="AC64" s="401">
        <v>0</v>
      </c>
      <c r="AD64" s="401">
        <v>0</v>
      </c>
      <c r="AE64" s="401">
        <v>0</v>
      </c>
      <c r="AF64" s="401">
        <v>0</v>
      </c>
      <c r="AG64" s="401">
        <v>0</v>
      </c>
      <c r="AH64" s="401">
        <v>0</v>
      </c>
      <c r="AI64" s="401">
        <v>0</v>
      </c>
      <c r="AJ64" s="401">
        <v>0</v>
      </c>
      <c r="AK64" s="401">
        <v>0</v>
      </c>
      <c r="AL64" s="401">
        <v>0</v>
      </c>
      <c r="AM64" s="401">
        <v>0</v>
      </c>
      <c r="AN64" s="401">
        <v>0</v>
      </c>
      <c r="AO64" s="401">
        <v>0</v>
      </c>
      <c r="AP64" s="401">
        <v>0</v>
      </c>
      <c r="AQ64" s="401">
        <v>0</v>
      </c>
      <c r="AR64" s="402">
        <v>0</v>
      </c>
      <c r="AS64" s="402">
        <v>0</v>
      </c>
      <c r="AT64" s="402">
        <v>0</v>
      </c>
      <c r="AU64" s="404">
        <v>0</v>
      </c>
      <c r="AV64" s="402">
        <v>0</v>
      </c>
      <c r="AW64" s="76"/>
      <c r="AX64" s="211">
        <v>56</v>
      </c>
      <c r="AY64" s="260">
        <v>0</v>
      </c>
      <c r="AZ64" s="260">
        <v>0</v>
      </c>
      <c r="BA64" s="260">
        <v>0</v>
      </c>
      <c r="BB64" s="260">
        <v>0</v>
      </c>
      <c r="BC64" s="260">
        <v>0</v>
      </c>
      <c r="BD64" s="260">
        <v>0</v>
      </c>
      <c r="BE64" s="260">
        <v>0</v>
      </c>
      <c r="BF64" s="260">
        <v>0</v>
      </c>
      <c r="BG64" s="260">
        <v>0</v>
      </c>
      <c r="BH64" s="260">
        <v>0</v>
      </c>
      <c r="BI64" s="260">
        <v>0</v>
      </c>
      <c r="BJ64" s="260">
        <v>0</v>
      </c>
      <c r="BK64" s="260">
        <v>0</v>
      </c>
      <c r="BL64" s="260">
        <v>0</v>
      </c>
      <c r="BM64" s="260">
        <v>0</v>
      </c>
      <c r="BN64" s="260">
        <v>0</v>
      </c>
      <c r="BO64" s="260">
        <v>0</v>
      </c>
      <c r="BP64" s="260">
        <v>0</v>
      </c>
      <c r="BQ64" s="260">
        <v>0</v>
      </c>
      <c r="BR64" s="260">
        <v>0</v>
      </c>
      <c r="BS64" s="260">
        <v>0</v>
      </c>
      <c r="BT64" s="260">
        <v>0</v>
      </c>
      <c r="BU64" s="260">
        <v>0</v>
      </c>
      <c r="BV64" s="260">
        <v>0</v>
      </c>
      <c r="BW64" s="260">
        <v>0</v>
      </c>
      <c r="BX64" s="260">
        <v>0</v>
      </c>
      <c r="BY64" s="260">
        <v>0</v>
      </c>
      <c r="BZ64" s="260">
        <v>0</v>
      </c>
      <c r="CA64" s="260">
        <v>0</v>
      </c>
      <c r="CB64" s="260">
        <v>0</v>
      </c>
      <c r="CC64" s="260">
        <v>0</v>
      </c>
      <c r="CD64" s="260">
        <v>0</v>
      </c>
      <c r="CE64" s="260">
        <v>0</v>
      </c>
      <c r="CF64" s="260">
        <v>0</v>
      </c>
      <c r="CG64" s="260">
        <v>0</v>
      </c>
      <c r="CH64" s="260">
        <v>0</v>
      </c>
      <c r="CI64" s="260">
        <v>0</v>
      </c>
      <c r="CJ64" s="260">
        <v>0</v>
      </c>
      <c r="CK64" s="260">
        <v>0</v>
      </c>
      <c r="CL64" s="260">
        <v>1699</v>
      </c>
      <c r="CM64" s="260">
        <v>0</v>
      </c>
      <c r="CN64" s="42">
        <v>0</v>
      </c>
      <c r="CO64" s="42">
        <v>0</v>
      </c>
      <c r="CP64" s="42">
        <v>0</v>
      </c>
      <c r="CR64" s="13">
        <v>56</v>
      </c>
      <c r="CS64" s="13" t="str">
        <f t="shared" si="12"/>
        <v/>
      </c>
      <c r="CT64" s="13" t="str">
        <f t="shared" si="12"/>
        <v/>
      </c>
      <c r="CU64" s="13" t="str">
        <f t="shared" si="12"/>
        <v/>
      </c>
      <c r="CV64" s="13" t="str">
        <f t="shared" si="12"/>
        <v/>
      </c>
      <c r="CW64" s="13" t="str">
        <f t="shared" si="12"/>
        <v/>
      </c>
      <c r="CX64" s="13" t="str">
        <f t="shared" si="12"/>
        <v/>
      </c>
      <c r="CY64" s="13" t="str">
        <f t="shared" si="12"/>
        <v/>
      </c>
      <c r="CZ64" s="13" t="str">
        <f t="shared" si="12"/>
        <v/>
      </c>
      <c r="DA64" s="13" t="str">
        <f t="shared" si="12"/>
        <v/>
      </c>
      <c r="DB64" s="13" t="str">
        <f t="shared" si="12"/>
        <v/>
      </c>
      <c r="DC64" s="13" t="str">
        <f t="shared" si="12"/>
        <v/>
      </c>
      <c r="DD64" s="13" t="str">
        <f t="shared" si="12"/>
        <v/>
      </c>
      <c r="DE64" s="13" t="str">
        <f t="shared" si="12"/>
        <v/>
      </c>
      <c r="DF64" s="13" t="str">
        <f t="shared" si="12"/>
        <v/>
      </c>
      <c r="DG64" s="13" t="str">
        <f t="shared" si="12"/>
        <v/>
      </c>
      <c r="DH64" s="13" t="str">
        <f t="shared" si="12"/>
        <v/>
      </c>
      <c r="DI64" s="13" t="str">
        <f t="shared" si="14"/>
        <v/>
      </c>
      <c r="DJ64" s="13" t="str">
        <f t="shared" si="14"/>
        <v/>
      </c>
      <c r="DK64" s="13" t="str">
        <f t="shared" si="13"/>
        <v/>
      </c>
      <c r="DL64" s="13" t="str">
        <f t="shared" si="13"/>
        <v/>
      </c>
      <c r="DM64" s="13" t="str">
        <f t="shared" si="13"/>
        <v/>
      </c>
      <c r="DN64" s="13" t="str">
        <f t="shared" si="13"/>
        <v/>
      </c>
      <c r="DO64" s="13" t="str">
        <f t="shared" si="13"/>
        <v/>
      </c>
      <c r="DP64" s="13" t="str">
        <f t="shared" si="13"/>
        <v/>
      </c>
      <c r="DQ64" s="13" t="str">
        <f t="shared" si="13"/>
        <v/>
      </c>
      <c r="DR64" s="13" t="str">
        <f t="shared" si="13"/>
        <v/>
      </c>
      <c r="DS64" s="13" t="str">
        <f t="shared" si="13"/>
        <v/>
      </c>
      <c r="DT64" s="13" t="str">
        <f t="shared" si="13"/>
        <v/>
      </c>
      <c r="DU64" s="13" t="str">
        <f t="shared" si="13"/>
        <v/>
      </c>
      <c r="DV64" s="13" t="str">
        <f t="shared" si="8"/>
        <v/>
      </c>
      <c r="DW64" s="13" t="str">
        <f t="shared" si="8"/>
        <v/>
      </c>
      <c r="DX64" s="13" t="str">
        <f t="shared" si="5"/>
        <v/>
      </c>
      <c r="DY64" s="13" t="str">
        <f t="shared" si="5"/>
        <v/>
      </c>
      <c r="DZ64" s="13" t="str">
        <f t="shared" si="5"/>
        <v/>
      </c>
      <c r="EA64" s="13" t="str">
        <f t="shared" si="5"/>
        <v/>
      </c>
      <c r="EB64" s="13" t="str">
        <f t="shared" si="5"/>
        <v/>
      </c>
      <c r="EC64" s="13" t="str">
        <f t="shared" si="5"/>
        <v/>
      </c>
      <c r="ED64" s="13" t="str">
        <f t="shared" si="5"/>
        <v/>
      </c>
      <c r="EE64" s="13" t="str">
        <f t="shared" si="11"/>
        <v/>
      </c>
      <c r="EF64" s="13" t="str">
        <f t="shared" si="11"/>
        <v/>
      </c>
      <c r="EG64" s="13" t="str">
        <f t="shared" si="11"/>
        <v/>
      </c>
      <c r="EH64" s="13" t="str">
        <f t="shared" si="11"/>
        <v/>
      </c>
      <c r="EI64" s="13" t="str">
        <f t="shared" si="11"/>
        <v/>
      </c>
      <c r="EJ64" s="13" t="str">
        <f t="shared" si="11"/>
        <v/>
      </c>
      <c r="EK64" s="13"/>
      <c r="EL64" s="82" t="str">
        <f t="shared" si="3"/>
        <v/>
      </c>
    </row>
    <row r="65" spans="1:142" x14ac:dyDescent="0.25">
      <c r="A65" s="267" t="s">
        <v>623</v>
      </c>
      <c r="B65" s="267" t="s">
        <v>517</v>
      </c>
      <c r="C65" s="301" t="s">
        <v>615</v>
      </c>
      <c r="D65" s="211">
        <v>57</v>
      </c>
      <c r="E65" s="401">
        <v>0</v>
      </c>
      <c r="F65" s="401">
        <v>0</v>
      </c>
      <c r="G65" s="401">
        <v>0</v>
      </c>
      <c r="H65" s="401">
        <v>0</v>
      </c>
      <c r="I65" s="401">
        <v>0</v>
      </c>
      <c r="J65" s="401">
        <v>0</v>
      </c>
      <c r="K65" s="401">
        <v>0</v>
      </c>
      <c r="L65" s="401">
        <v>0</v>
      </c>
      <c r="M65" s="401">
        <v>0</v>
      </c>
      <c r="N65" s="401">
        <v>0</v>
      </c>
      <c r="O65" s="401">
        <v>0</v>
      </c>
      <c r="P65" s="401">
        <v>0</v>
      </c>
      <c r="Q65" s="401">
        <v>0</v>
      </c>
      <c r="R65" s="401">
        <v>0</v>
      </c>
      <c r="S65" s="401">
        <v>0</v>
      </c>
      <c r="T65" s="401">
        <v>0</v>
      </c>
      <c r="U65" s="401">
        <v>0</v>
      </c>
      <c r="V65" s="401">
        <v>0</v>
      </c>
      <c r="W65" s="401">
        <v>0</v>
      </c>
      <c r="X65" s="401">
        <v>0</v>
      </c>
      <c r="Y65" s="401">
        <v>0</v>
      </c>
      <c r="Z65" s="401">
        <v>0</v>
      </c>
      <c r="AA65" s="401">
        <v>0</v>
      </c>
      <c r="AB65" s="401">
        <v>0</v>
      </c>
      <c r="AC65" s="401">
        <v>0</v>
      </c>
      <c r="AD65" s="401">
        <v>0</v>
      </c>
      <c r="AE65" s="401">
        <v>0</v>
      </c>
      <c r="AF65" s="401">
        <v>0</v>
      </c>
      <c r="AG65" s="401">
        <v>0</v>
      </c>
      <c r="AH65" s="401">
        <v>0</v>
      </c>
      <c r="AI65" s="401">
        <v>0</v>
      </c>
      <c r="AJ65" s="401">
        <v>0</v>
      </c>
      <c r="AK65" s="401">
        <v>0</v>
      </c>
      <c r="AL65" s="401">
        <v>0</v>
      </c>
      <c r="AM65" s="401">
        <v>0</v>
      </c>
      <c r="AN65" s="401">
        <v>0</v>
      </c>
      <c r="AO65" s="401">
        <v>0</v>
      </c>
      <c r="AP65" s="401">
        <v>0</v>
      </c>
      <c r="AQ65" s="401">
        <v>0</v>
      </c>
      <c r="AR65" s="402">
        <v>1.526E-3</v>
      </c>
      <c r="AS65" s="402">
        <v>0</v>
      </c>
      <c r="AT65" s="402">
        <v>0</v>
      </c>
      <c r="AU65" s="404">
        <v>0</v>
      </c>
      <c r="AV65" s="402">
        <v>0</v>
      </c>
      <c r="AW65" s="76"/>
      <c r="AX65" s="211">
        <v>57</v>
      </c>
      <c r="AY65" s="260">
        <v>7</v>
      </c>
      <c r="AZ65" s="260">
        <v>0</v>
      </c>
      <c r="BA65" s="260">
        <v>0</v>
      </c>
      <c r="BB65" s="260">
        <v>0</v>
      </c>
      <c r="BC65" s="260">
        <v>0</v>
      </c>
      <c r="BD65" s="260">
        <v>0</v>
      </c>
      <c r="BE65" s="260">
        <v>0</v>
      </c>
      <c r="BF65" s="260">
        <v>0</v>
      </c>
      <c r="BG65" s="260">
        <v>0</v>
      </c>
      <c r="BH65" s="260">
        <v>0</v>
      </c>
      <c r="BI65" s="260">
        <v>0</v>
      </c>
      <c r="BJ65" s="260">
        <v>0</v>
      </c>
      <c r="BK65" s="260">
        <v>0</v>
      </c>
      <c r="BL65" s="260">
        <v>0</v>
      </c>
      <c r="BM65" s="260">
        <v>0</v>
      </c>
      <c r="BN65" s="260">
        <v>0</v>
      </c>
      <c r="BO65" s="260">
        <v>0</v>
      </c>
      <c r="BP65" s="260">
        <v>0</v>
      </c>
      <c r="BQ65" s="260">
        <v>0</v>
      </c>
      <c r="BR65" s="260">
        <v>0</v>
      </c>
      <c r="BS65" s="260">
        <v>0</v>
      </c>
      <c r="BT65" s="260">
        <v>0</v>
      </c>
      <c r="BU65" s="260">
        <v>0</v>
      </c>
      <c r="BV65" s="260">
        <v>0</v>
      </c>
      <c r="BW65" s="260">
        <v>0</v>
      </c>
      <c r="BX65" s="260">
        <v>808.5</v>
      </c>
      <c r="BY65" s="260">
        <v>0</v>
      </c>
      <c r="BZ65" s="260">
        <v>69</v>
      </c>
      <c r="CA65" s="260">
        <v>0</v>
      </c>
      <c r="CB65" s="260">
        <v>0</v>
      </c>
      <c r="CC65" s="260">
        <v>0</v>
      </c>
      <c r="CD65" s="260">
        <v>0</v>
      </c>
      <c r="CE65" s="260">
        <v>0</v>
      </c>
      <c r="CF65" s="260">
        <v>10635</v>
      </c>
      <c r="CG65" s="260">
        <v>0</v>
      </c>
      <c r="CH65" s="260">
        <v>0</v>
      </c>
      <c r="CI65" s="260">
        <v>113</v>
      </c>
      <c r="CJ65" s="260">
        <v>0</v>
      </c>
      <c r="CK65" s="260">
        <v>0</v>
      </c>
      <c r="CL65" s="260">
        <v>2556</v>
      </c>
      <c r="CM65" s="260">
        <v>0</v>
      </c>
      <c r="CN65" s="42">
        <v>0</v>
      </c>
      <c r="CO65" s="42">
        <v>0</v>
      </c>
      <c r="CP65" s="42">
        <v>0</v>
      </c>
      <c r="CR65" s="13">
        <v>57</v>
      </c>
      <c r="CS65" s="13" t="str">
        <f t="shared" si="12"/>
        <v/>
      </c>
      <c r="CT65" s="13" t="str">
        <f t="shared" si="12"/>
        <v/>
      </c>
      <c r="CU65" s="13" t="str">
        <f t="shared" si="12"/>
        <v/>
      </c>
      <c r="CV65" s="13" t="str">
        <f t="shared" si="12"/>
        <v/>
      </c>
      <c r="CW65" s="13" t="str">
        <f t="shared" si="12"/>
        <v/>
      </c>
      <c r="CX65" s="13" t="str">
        <f t="shared" si="12"/>
        <v/>
      </c>
      <c r="CY65" s="13" t="str">
        <f t="shared" si="12"/>
        <v/>
      </c>
      <c r="CZ65" s="13" t="str">
        <f t="shared" si="12"/>
        <v/>
      </c>
      <c r="DA65" s="13" t="str">
        <f t="shared" si="12"/>
        <v/>
      </c>
      <c r="DB65" s="13" t="str">
        <f t="shared" si="12"/>
        <v/>
      </c>
      <c r="DC65" s="13" t="str">
        <f t="shared" si="12"/>
        <v/>
      </c>
      <c r="DD65" s="13" t="str">
        <f t="shared" si="12"/>
        <v/>
      </c>
      <c r="DE65" s="13" t="str">
        <f t="shared" si="12"/>
        <v/>
      </c>
      <c r="DF65" s="13" t="str">
        <f t="shared" si="12"/>
        <v/>
      </c>
      <c r="DG65" s="13" t="str">
        <f t="shared" si="12"/>
        <v/>
      </c>
      <c r="DH65" s="13" t="str">
        <f t="shared" si="12"/>
        <v/>
      </c>
      <c r="DI65" s="13" t="str">
        <f t="shared" si="14"/>
        <v/>
      </c>
      <c r="DJ65" s="13" t="str">
        <f t="shared" si="14"/>
        <v/>
      </c>
      <c r="DK65" s="13" t="str">
        <f t="shared" si="13"/>
        <v/>
      </c>
      <c r="DL65" s="13" t="str">
        <f t="shared" si="13"/>
        <v/>
      </c>
      <c r="DM65" s="13" t="str">
        <f t="shared" si="13"/>
        <v/>
      </c>
      <c r="DN65" s="13" t="str">
        <f t="shared" si="13"/>
        <v/>
      </c>
      <c r="DO65" s="13" t="str">
        <f t="shared" si="13"/>
        <v/>
      </c>
      <c r="DP65" s="13" t="str">
        <f t="shared" si="13"/>
        <v/>
      </c>
      <c r="DQ65" s="13" t="str">
        <f t="shared" si="13"/>
        <v/>
      </c>
      <c r="DR65" s="13" t="str">
        <f t="shared" si="13"/>
        <v/>
      </c>
      <c r="DS65" s="13" t="str">
        <f t="shared" si="13"/>
        <v/>
      </c>
      <c r="DT65" s="13" t="str">
        <f t="shared" si="13"/>
        <v/>
      </c>
      <c r="DU65" s="13" t="str">
        <f t="shared" si="13"/>
        <v/>
      </c>
      <c r="DV65" s="13" t="str">
        <f t="shared" si="8"/>
        <v/>
      </c>
      <c r="DW65" s="13" t="str">
        <f t="shared" si="8"/>
        <v/>
      </c>
      <c r="DX65" s="13" t="str">
        <f t="shared" si="5"/>
        <v/>
      </c>
      <c r="DY65" s="13" t="str">
        <f t="shared" si="5"/>
        <v/>
      </c>
      <c r="DZ65" s="13" t="str">
        <f t="shared" si="5"/>
        <v/>
      </c>
      <c r="EA65" s="13" t="str">
        <f t="shared" si="5"/>
        <v/>
      </c>
      <c r="EB65" s="13" t="str">
        <f t="shared" si="5"/>
        <v/>
      </c>
      <c r="EC65" s="13" t="str">
        <f t="shared" si="5"/>
        <v/>
      </c>
      <c r="ED65" s="13" t="str">
        <f t="shared" si="5"/>
        <v/>
      </c>
      <c r="EE65" s="13" t="str">
        <f t="shared" si="11"/>
        <v/>
      </c>
      <c r="EF65" s="13" t="str">
        <f t="shared" si="11"/>
        <v>Torsk</v>
      </c>
      <c r="EG65" s="13" t="str">
        <f t="shared" si="11"/>
        <v/>
      </c>
      <c r="EH65" s="13" t="str">
        <f t="shared" si="11"/>
        <v/>
      </c>
      <c r="EI65" s="13" t="str">
        <f t="shared" si="11"/>
        <v/>
      </c>
      <c r="EJ65" s="13" t="str">
        <f t="shared" si="11"/>
        <v/>
      </c>
      <c r="EK65" s="13"/>
      <c r="EL65" s="82" t="str">
        <f t="shared" si="3"/>
        <v>Torsk</v>
      </c>
    </row>
    <row r="66" spans="1:142" x14ac:dyDescent="0.25">
      <c r="A66" s="267" t="s">
        <v>623</v>
      </c>
      <c r="B66" s="267" t="s">
        <v>518</v>
      </c>
      <c r="C66" s="301" t="s">
        <v>615</v>
      </c>
      <c r="D66" s="211">
        <v>58</v>
      </c>
      <c r="E66" s="401">
        <v>0</v>
      </c>
      <c r="F66" s="401">
        <v>0</v>
      </c>
      <c r="G66" s="401">
        <v>0</v>
      </c>
      <c r="H66" s="401">
        <v>0</v>
      </c>
      <c r="I66" s="401">
        <v>0</v>
      </c>
      <c r="J66" s="401">
        <v>0</v>
      </c>
      <c r="K66" s="401">
        <v>0</v>
      </c>
      <c r="L66" s="401">
        <v>0</v>
      </c>
      <c r="M66" s="401">
        <v>0</v>
      </c>
      <c r="N66" s="401">
        <v>0</v>
      </c>
      <c r="O66" s="401">
        <v>0</v>
      </c>
      <c r="P66" s="401">
        <v>0</v>
      </c>
      <c r="Q66" s="401">
        <v>0</v>
      </c>
      <c r="R66" s="401">
        <v>0</v>
      </c>
      <c r="S66" s="401">
        <v>0</v>
      </c>
      <c r="T66" s="401">
        <v>0</v>
      </c>
      <c r="U66" s="401">
        <v>0</v>
      </c>
      <c r="V66" s="401">
        <v>0</v>
      </c>
      <c r="W66" s="401">
        <v>0</v>
      </c>
      <c r="X66" s="401">
        <v>0</v>
      </c>
      <c r="Y66" s="401">
        <v>0</v>
      </c>
      <c r="Z66" s="401">
        <v>0</v>
      </c>
      <c r="AA66" s="401">
        <v>0</v>
      </c>
      <c r="AB66" s="401">
        <v>0</v>
      </c>
      <c r="AC66" s="401">
        <v>0</v>
      </c>
      <c r="AD66" s="401">
        <v>0</v>
      </c>
      <c r="AE66" s="401">
        <v>0</v>
      </c>
      <c r="AF66" s="401">
        <v>0</v>
      </c>
      <c r="AG66" s="401">
        <v>0</v>
      </c>
      <c r="AH66" s="401">
        <v>0</v>
      </c>
      <c r="AI66" s="401">
        <v>0</v>
      </c>
      <c r="AJ66" s="401">
        <v>0</v>
      </c>
      <c r="AK66" s="401">
        <v>0</v>
      </c>
      <c r="AL66" s="401">
        <v>0</v>
      </c>
      <c r="AM66" s="401">
        <v>0</v>
      </c>
      <c r="AN66" s="401">
        <v>0</v>
      </c>
      <c r="AO66" s="401">
        <v>0</v>
      </c>
      <c r="AP66" s="401">
        <v>0</v>
      </c>
      <c r="AQ66" s="401">
        <v>0</v>
      </c>
      <c r="AR66" s="402">
        <v>0</v>
      </c>
      <c r="AS66" s="402">
        <v>0</v>
      </c>
      <c r="AT66" s="402">
        <v>0</v>
      </c>
      <c r="AU66" s="404">
        <v>0</v>
      </c>
      <c r="AV66" s="402">
        <v>0</v>
      </c>
      <c r="AW66" s="76"/>
      <c r="AX66" s="211">
        <v>58</v>
      </c>
      <c r="AY66" s="260">
        <v>0</v>
      </c>
      <c r="AZ66" s="260">
        <v>0</v>
      </c>
      <c r="BA66" s="260">
        <v>0</v>
      </c>
      <c r="BB66" s="260">
        <v>0</v>
      </c>
      <c r="BC66" s="260">
        <v>0</v>
      </c>
      <c r="BD66" s="260">
        <v>0</v>
      </c>
      <c r="BE66" s="260">
        <v>0</v>
      </c>
      <c r="BF66" s="260">
        <v>0</v>
      </c>
      <c r="BG66" s="260">
        <v>0</v>
      </c>
      <c r="BH66" s="260">
        <v>0</v>
      </c>
      <c r="BI66" s="260">
        <v>0</v>
      </c>
      <c r="BJ66" s="260">
        <v>0</v>
      </c>
      <c r="BK66" s="260">
        <v>0</v>
      </c>
      <c r="BL66" s="260">
        <v>0</v>
      </c>
      <c r="BM66" s="260">
        <v>0</v>
      </c>
      <c r="BN66" s="260">
        <v>0</v>
      </c>
      <c r="BO66" s="260">
        <v>0</v>
      </c>
      <c r="BP66" s="260">
        <v>0</v>
      </c>
      <c r="BQ66" s="260">
        <v>0</v>
      </c>
      <c r="BR66" s="260">
        <v>0</v>
      </c>
      <c r="BS66" s="260">
        <v>0</v>
      </c>
      <c r="BT66" s="260">
        <v>0</v>
      </c>
      <c r="BU66" s="260">
        <v>0</v>
      </c>
      <c r="BV66" s="260">
        <v>0</v>
      </c>
      <c r="BW66" s="260">
        <v>0</v>
      </c>
      <c r="BX66" s="260">
        <v>0</v>
      </c>
      <c r="BY66" s="260">
        <v>0</v>
      </c>
      <c r="BZ66" s="260">
        <v>0</v>
      </c>
      <c r="CA66" s="260">
        <v>0</v>
      </c>
      <c r="CB66" s="260">
        <v>0</v>
      </c>
      <c r="CC66" s="260">
        <v>0</v>
      </c>
      <c r="CD66" s="260">
        <v>0</v>
      </c>
      <c r="CE66" s="260">
        <v>0</v>
      </c>
      <c r="CF66" s="260">
        <v>0</v>
      </c>
      <c r="CG66" s="260">
        <v>0</v>
      </c>
      <c r="CH66" s="260">
        <v>0</v>
      </c>
      <c r="CI66" s="260">
        <v>0</v>
      </c>
      <c r="CJ66" s="260">
        <v>0</v>
      </c>
      <c r="CK66" s="260">
        <v>0</v>
      </c>
      <c r="CL66" s="260">
        <v>13568</v>
      </c>
      <c r="CM66" s="260">
        <v>0</v>
      </c>
      <c r="CN66" s="42">
        <v>0</v>
      </c>
      <c r="CO66" s="42">
        <v>0</v>
      </c>
      <c r="CP66" s="42">
        <v>0</v>
      </c>
      <c r="CR66" s="13">
        <v>58</v>
      </c>
      <c r="CS66" s="13" t="str">
        <f t="shared" si="12"/>
        <v/>
      </c>
      <c r="CT66" s="13" t="str">
        <f t="shared" si="12"/>
        <v/>
      </c>
      <c r="CU66" s="13" t="str">
        <f t="shared" si="12"/>
        <v/>
      </c>
      <c r="CV66" s="13" t="str">
        <f t="shared" si="12"/>
        <v/>
      </c>
      <c r="CW66" s="13" t="str">
        <f t="shared" si="12"/>
        <v/>
      </c>
      <c r="CX66" s="13" t="str">
        <f t="shared" si="12"/>
        <v/>
      </c>
      <c r="CY66" s="13" t="str">
        <f t="shared" si="12"/>
        <v/>
      </c>
      <c r="CZ66" s="13" t="str">
        <f t="shared" si="12"/>
        <v/>
      </c>
      <c r="DA66" s="13" t="str">
        <f t="shared" si="12"/>
        <v/>
      </c>
      <c r="DB66" s="13" t="str">
        <f t="shared" si="12"/>
        <v/>
      </c>
      <c r="DC66" s="13" t="str">
        <f t="shared" si="12"/>
        <v/>
      </c>
      <c r="DD66" s="13" t="str">
        <f t="shared" si="12"/>
        <v/>
      </c>
      <c r="DE66" s="13" t="str">
        <f t="shared" si="12"/>
        <v/>
      </c>
      <c r="DF66" s="13" t="str">
        <f t="shared" si="12"/>
        <v/>
      </c>
      <c r="DG66" s="13" t="str">
        <f t="shared" si="12"/>
        <v/>
      </c>
      <c r="DH66" s="13" t="str">
        <f t="shared" si="12"/>
        <v/>
      </c>
      <c r="DI66" s="13" t="str">
        <f t="shared" si="14"/>
        <v/>
      </c>
      <c r="DJ66" s="13" t="str">
        <f t="shared" si="14"/>
        <v/>
      </c>
      <c r="DK66" s="13" t="str">
        <f t="shared" si="13"/>
        <v/>
      </c>
      <c r="DL66" s="13" t="str">
        <f t="shared" si="13"/>
        <v/>
      </c>
      <c r="DM66" s="13" t="str">
        <f t="shared" si="13"/>
        <v/>
      </c>
      <c r="DN66" s="13" t="str">
        <f t="shared" si="13"/>
        <v/>
      </c>
      <c r="DO66" s="13" t="str">
        <f t="shared" si="13"/>
        <v/>
      </c>
      <c r="DP66" s="13" t="str">
        <f t="shared" si="13"/>
        <v/>
      </c>
      <c r="DQ66" s="13" t="str">
        <f t="shared" si="13"/>
        <v/>
      </c>
      <c r="DR66" s="13" t="str">
        <f t="shared" si="13"/>
        <v/>
      </c>
      <c r="DS66" s="13" t="str">
        <f t="shared" si="13"/>
        <v/>
      </c>
      <c r="DT66" s="13" t="str">
        <f t="shared" si="13"/>
        <v/>
      </c>
      <c r="DU66" s="13" t="str">
        <f t="shared" si="13"/>
        <v/>
      </c>
      <c r="DV66" s="13" t="str">
        <f t="shared" si="8"/>
        <v/>
      </c>
      <c r="DW66" s="13" t="str">
        <f t="shared" si="8"/>
        <v/>
      </c>
      <c r="DX66" s="13" t="str">
        <f t="shared" si="5"/>
        <v/>
      </c>
      <c r="DY66" s="13" t="str">
        <f t="shared" si="5"/>
        <v/>
      </c>
      <c r="DZ66" s="13" t="str">
        <f t="shared" si="5"/>
        <v/>
      </c>
      <c r="EA66" s="13" t="str">
        <f t="shared" si="5"/>
        <v/>
      </c>
      <c r="EB66" s="13" t="str">
        <f t="shared" si="5"/>
        <v/>
      </c>
      <c r="EC66" s="13" t="str">
        <f t="shared" si="5"/>
        <v/>
      </c>
      <c r="ED66" s="13" t="str">
        <f t="shared" si="5"/>
        <v/>
      </c>
      <c r="EE66" s="13" t="str">
        <f t="shared" si="11"/>
        <v/>
      </c>
      <c r="EF66" s="13" t="str">
        <f t="shared" si="11"/>
        <v/>
      </c>
      <c r="EG66" s="13" t="str">
        <f t="shared" si="11"/>
        <v/>
      </c>
      <c r="EH66" s="13" t="str">
        <f t="shared" si="11"/>
        <v/>
      </c>
      <c r="EI66" s="13" t="str">
        <f t="shared" si="11"/>
        <v/>
      </c>
      <c r="EJ66" s="13" t="str">
        <f t="shared" si="11"/>
        <v/>
      </c>
      <c r="EK66" s="13"/>
      <c r="EL66" s="82" t="str">
        <f t="shared" si="3"/>
        <v/>
      </c>
    </row>
    <row r="67" spans="1:142" x14ac:dyDescent="0.25">
      <c r="A67" s="267" t="s">
        <v>623</v>
      </c>
      <c r="B67" s="267" t="s">
        <v>522</v>
      </c>
      <c r="C67" s="301" t="s">
        <v>615</v>
      </c>
      <c r="D67" s="211">
        <v>59</v>
      </c>
      <c r="E67" s="401">
        <v>0</v>
      </c>
      <c r="F67" s="401">
        <v>0</v>
      </c>
      <c r="G67" s="401">
        <v>0</v>
      </c>
      <c r="H67" s="401">
        <v>0</v>
      </c>
      <c r="I67" s="401">
        <v>0</v>
      </c>
      <c r="J67" s="401">
        <v>0</v>
      </c>
      <c r="K67" s="401">
        <v>0</v>
      </c>
      <c r="L67" s="401">
        <v>0</v>
      </c>
      <c r="M67" s="401">
        <v>0</v>
      </c>
      <c r="N67" s="401">
        <v>0</v>
      </c>
      <c r="O67" s="401">
        <v>0</v>
      </c>
      <c r="P67" s="401">
        <v>0</v>
      </c>
      <c r="Q67" s="401">
        <v>0</v>
      </c>
      <c r="R67" s="401">
        <v>0</v>
      </c>
      <c r="S67" s="401">
        <v>0</v>
      </c>
      <c r="T67" s="401">
        <v>0</v>
      </c>
      <c r="U67" s="401">
        <v>0</v>
      </c>
      <c r="V67" s="401">
        <v>0</v>
      </c>
      <c r="W67" s="401">
        <v>0</v>
      </c>
      <c r="X67" s="401">
        <v>0</v>
      </c>
      <c r="Y67" s="401">
        <v>0</v>
      </c>
      <c r="Z67" s="401">
        <v>0</v>
      </c>
      <c r="AA67" s="401">
        <v>0</v>
      </c>
      <c r="AB67" s="401">
        <v>0</v>
      </c>
      <c r="AC67" s="401">
        <v>0</v>
      </c>
      <c r="AD67" s="401">
        <v>0</v>
      </c>
      <c r="AE67" s="401">
        <v>0</v>
      </c>
      <c r="AF67" s="401">
        <v>0</v>
      </c>
      <c r="AG67" s="401">
        <v>0</v>
      </c>
      <c r="AH67" s="401">
        <v>0</v>
      </c>
      <c r="AI67" s="401">
        <v>0</v>
      </c>
      <c r="AJ67" s="401">
        <v>0</v>
      </c>
      <c r="AK67" s="401">
        <v>0</v>
      </c>
      <c r="AL67" s="401">
        <v>0</v>
      </c>
      <c r="AM67" s="401">
        <v>0</v>
      </c>
      <c r="AN67" s="401">
        <v>0</v>
      </c>
      <c r="AO67" s="401">
        <v>0</v>
      </c>
      <c r="AP67" s="401">
        <v>0</v>
      </c>
      <c r="AQ67" s="401">
        <v>0</v>
      </c>
      <c r="AR67" s="402">
        <v>0</v>
      </c>
      <c r="AS67" s="402">
        <v>0</v>
      </c>
      <c r="AT67" s="402">
        <v>0</v>
      </c>
      <c r="AU67" s="404">
        <v>0</v>
      </c>
      <c r="AV67" s="402">
        <v>0</v>
      </c>
      <c r="AW67" s="76"/>
      <c r="AX67" s="211">
        <v>59</v>
      </c>
      <c r="AY67" s="260">
        <v>0</v>
      </c>
      <c r="AZ67" s="260">
        <v>0</v>
      </c>
      <c r="BA67" s="260">
        <v>0</v>
      </c>
      <c r="BB67" s="260">
        <v>0</v>
      </c>
      <c r="BC67" s="260">
        <v>0</v>
      </c>
      <c r="BD67" s="260">
        <v>0</v>
      </c>
      <c r="BE67" s="260">
        <v>0</v>
      </c>
      <c r="BF67" s="260">
        <v>0</v>
      </c>
      <c r="BG67" s="260">
        <v>0</v>
      </c>
      <c r="BH67" s="260">
        <v>0</v>
      </c>
      <c r="BI67" s="260">
        <v>0</v>
      </c>
      <c r="BJ67" s="260">
        <v>0</v>
      </c>
      <c r="BK67" s="260">
        <v>0</v>
      </c>
      <c r="BL67" s="260">
        <v>0</v>
      </c>
      <c r="BM67" s="260">
        <v>0</v>
      </c>
      <c r="BN67" s="260">
        <v>0</v>
      </c>
      <c r="BO67" s="260">
        <v>0</v>
      </c>
      <c r="BP67" s="260">
        <v>0</v>
      </c>
      <c r="BQ67" s="260">
        <v>0</v>
      </c>
      <c r="BR67" s="260">
        <v>0</v>
      </c>
      <c r="BS67" s="260">
        <v>0</v>
      </c>
      <c r="BT67" s="260">
        <v>0</v>
      </c>
      <c r="BU67" s="260">
        <v>20</v>
      </c>
      <c r="BV67" s="260">
        <v>0</v>
      </c>
      <c r="BW67" s="260">
        <v>0</v>
      </c>
      <c r="BX67" s="260">
        <v>0</v>
      </c>
      <c r="BY67" s="260">
        <v>0</v>
      </c>
      <c r="BZ67" s="260">
        <v>0</v>
      </c>
      <c r="CA67" s="260">
        <v>0</v>
      </c>
      <c r="CB67" s="260">
        <v>0</v>
      </c>
      <c r="CC67" s="260">
        <v>0</v>
      </c>
      <c r="CD67" s="260">
        <v>0</v>
      </c>
      <c r="CE67" s="260">
        <v>142025</v>
      </c>
      <c r="CF67" s="260">
        <v>0</v>
      </c>
      <c r="CG67" s="260">
        <v>0</v>
      </c>
      <c r="CH67" s="260">
        <v>0</v>
      </c>
      <c r="CI67" s="260">
        <v>0</v>
      </c>
      <c r="CJ67" s="260">
        <v>0</v>
      </c>
      <c r="CK67" s="260">
        <v>0</v>
      </c>
      <c r="CL67" s="260">
        <v>820</v>
      </c>
      <c r="CM67" s="260">
        <v>18</v>
      </c>
      <c r="CN67" s="42">
        <v>0</v>
      </c>
      <c r="CO67" s="42">
        <v>0</v>
      </c>
      <c r="CP67" s="42">
        <v>0</v>
      </c>
      <c r="CR67" s="13">
        <v>59</v>
      </c>
      <c r="CS67" s="13" t="str">
        <f t="shared" si="12"/>
        <v/>
      </c>
      <c r="CT67" s="13" t="str">
        <f t="shared" si="12"/>
        <v/>
      </c>
      <c r="CU67" s="13" t="str">
        <f t="shared" si="12"/>
        <v/>
      </c>
      <c r="CV67" s="13" t="str">
        <f t="shared" si="12"/>
        <v/>
      </c>
      <c r="CW67" s="13" t="str">
        <f t="shared" si="12"/>
        <v/>
      </c>
      <c r="CX67" s="13" t="str">
        <f t="shared" si="12"/>
        <v/>
      </c>
      <c r="CY67" s="13" t="str">
        <f t="shared" si="12"/>
        <v/>
      </c>
      <c r="CZ67" s="13" t="str">
        <f t="shared" si="12"/>
        <v/>
      </c>
      <c r="DA67" s="13" t="str">
        <f t="shared" si="12"/>
        <v/>
      </c>
      <c r="DB67" s="13" t="str">
        <f t="shared" si="12"/>
        <v/>
      </c>
      <c r="DC67" s="13" t="str">
        <f t="shared" si="12"/>
        <v/>
      </c>
      <c r="DD67" s="13" t="str">
        <f t="shared" si="12"/>
        <v/>
      </c>
      <c r="DE67" s="13" t="str">
        <f t="shared" si="12"/>
        <v/>
      </c>
      <c r="DF67" s="13" t="str">
        <f t="shared" si="12"/>
        <v/>
      </c>
      <c r="DG67" s="13" t="str">
        <f t="shared" si="12"/>
        <v/>
      </c>
      <c r="DH67" s="13" t="str">
        <f t="shared" si="12"/>
        <v/>
      </c>
      <c r="DI67" s="13" t="str">
        <f t="shared" si="14"/>
        <v/>
      </c>
      <c r="DJ67" s="13" t="str">
        <f t="shared" si="14"/>
        <v/>
      </c>
      <c r="DK67" s="13" t="str">
        <f t="shared" si="13"/>
        <v/>
      </c>
      <c r="DL67" s="13" t="str">
        <f t="shared" si="13"/>
        <v/>
      </c>
      <c r="DM67" s="13" t="str">
        <f t="shared" si="13"/>
        <v/>
      </c>
      <c r="DN67" s="13" t="str">
        <f t="shared" si="13"/>
        <v/>
      </c>
      <c r="DO67" s="13" t="str">
        <f t="shared" si="13"/>
        <v/>
      </c>
      <c r="DP67" s="13" t="str">
        <f t="shared" si="13"/>
        <v/>
      </c>
      <c r="DQ67" s="13" t="str">
        <f t="shared" si="13"/>
        <v/>
      </c>
      <c r="DR67" s="13" t="str">
        <f t="shared" si="13"/>
        <v/>
      </c>
      <c r="DS67" s="13" t="str">
        <f t="shared" si="13"/>
        <v/>
      </c>
      <c r="DT67" s="13" t="str">
        <f t="shared" si="13"/>
        <v/>
      </c>
      <c r="DU67" s="13" t="str">
        <f t="shared" si="13"/>
        <v/>
      </c>
      <c r="DV67" s="13" t="str">
        <f t="shared" si="8"/>
        <v/>
      </c>
      <c r="DW67" s="13" t="str">
        <f t="shared" si="8"/>
        <v/>
      </c>
      <c r="DX67" s="13" t="str">
        <f t="shared" si="5"/>
        <v/>
      </c>
      <c r="DY67" s="13" t="str">
        <f t="shared" si="5"/>
        <v/>
      </c>
      <c r="DZ67" s="13" t="str">
        <f t="shared" si="5"/>
        <v/>
      </c>
      <c r="EA67" s="13" t="str">
        <f t="shared" si="5"/>
        <v/>
      </c>
      <c r="EB67" s="13" t="str">
        <f t="shared" si="5"/>
        <v/>
      </c>
      <c r="EC67" s="13" t="str">
        <f t="shared" si="5"/>
        <v/>
      </c>
      <c r="ED67" s="13" t="str">
        <f t="shared" si="5"/>
        <v/>
      </c>
      <c r="EE67" s="13" t="str">
        <f t="shared" si="11"/>
        <v/>
      </c>
      <c r="EF67" s="13" t="str">
        <f t="shared" si="11"/>
        <v/>
      </c>
      <c r="EG67" s="13" t="str">
        <f t="shared" si="11"/>
        <v/>
      </c>
      <c r="EH67" s="13" t="str">
        <f t="shared" si="11"/>
        <v/>
      </c>
      <c r="EI67" s="13" t="str">
        <f t="shared" si="11"/>
        <v/>
      </c>
      <c r="EJ67" s="13" t="str">
        <f t="shared" si="11"/>
        <v/>
      </c>
      <c r="EK67" s="13"/>
      <c r="EL67" s="82" t="str">
        <f t="shared" si="3"/>
        <v/>
      </c>
    </row>
    <row r="68" spans="1:142" x14ac:dyDescent="0.25">
      <c r="A68" s="267" t="s">
        <v>623</v>
      </c>
      <c r="B68" s="267" t="s">
        <v>523</v>
      </c>
      <c r="C68" s="301" t="s">
        <v>615</v>
      </c>
      <c r="D68" s="211">
        <v>60</v>
      </c>
      <c r="E68" s="401">
        <v>0</v>
      </c>
      <c r="F68" s="401">
        <v>0</v>
      </c>
      <c r="G68" s="401">
        <v>0</v>
      </c>
      <c r="H68" s="401">
        <v>0</v>
      </c>
      <c r="I68" s="401">
        <v>0</v>
      </c>
      <c r="J68" s="401">
        <v>0</v>
      </c>
      <c r="K68" s="401">
        <v>0</v>
      </c>
      <c r="L68" s="401">
        <v>0</v>
      </c>
      <c r="M68" s="401">
        <v>0</v>
      </c>
      <c r="N68" s="401">
        <v>0</v>
      </c>
      <c r="O68" s="401">
        <v>0</v>
      </c>
      <c r="P68" s="401">
        <v>0</v>
      </c>
      <c r="Q68" s="401">
        <v>0</v>
      </c>
      <c r="R68" s="401">
        <v>0</v>
      </c>
      <c r="S68" s="401">
        <v>0</v>
      </c>
      <c r="T68" s="401">
        <v>0</v>
      </c>
      <c r="U68" s="401">
        <v>0</v>
      </c>
      <c r="V68" s="401">
        <v>0</v>
      </c>
      <c r="W68" s="401">
        <v>0</v>
      </c>
      <c r="X68" s="401">
        <v>0</v>
      </c>
      <c r="Y68" s="401">
        <v>0</v>
      </c>
      <c r="Z68" s="401">
        <v>0</v>
      </c>
      <c r="AA68" s="401">
        <v>0</v>
      </c>
      <c r="AB68" s="401">
        <v>0</v>
      </c>
      <c r="AC68" s="401">
        <v>0</v>
      </c>
      <c r="AD68" s="401">
        <v>0</v>
      </c>
      <c r="AE68" s="401">
        <v>0</v>
      </c>
      <c r="AF68" s="401">
        <v>6.2839999999999997E-3</v>
      </c>
      <c r="AG68" s="401">
        <v>0</v>
      </c>
      <c r="AH68" s="401">
        <v>0</v>
      </c>
      <c r="AI68" s="401">
        <v>0</v>
      </c>
      <c r="AJ68" s="401">
        <v>0</v>
      </c>
      <c r="AK68" s="401">
        <v>0</v>
      </c>
      <c r="AL68" s="401">
        <v>0</v>
      </c>
      <c r="AM68" s="401">
        <v>0</v>
      </c>
      <c r="AN68" s="401">
        <v>0</v>
      </c>
      <c r="AO68" s="401">
        <v>0</v>
      </c>
      <c r="AP68" s="401">
        <v>0</v>
      </c>
      <c r="AQ68" s="401">
        <v>0</v>
      </c>
      <c r="AR68" s="402">
        <v>1.3044E-2</v>
      </c>
      <c r="AS68" s="402">
        <v>0</v>
      </c>
      <c r="AT68" s="402">
        <v>0</v>
      </c>
      <c r="AU68" s="404">
        <v>0</v>
      </c>
      <c r="AV68" s="402">
        <v>0</v>
      </c>
      <c r="AW68" s="76"/>
      <c r="AX68" s="211">
        <v>60</v>
      </c>
      <c r="AY68" s="260">
        <v>1</v>
      </c>
      <c r="AZ68" s="260">
        <v>0</v>
      </c>
      <c r="BA68" s="260">
        <v>0</v>
      </c>
      <c r="BB68" s="260">
        <v>0</v>
      </c>
      <c r="BC68" s="260">
        <v>0</v>
      </c>
      <c r="BD68" s="260">
        <v>0</v>
      </c>
      <c r="BE68" s="260">
        <v>0</v>
      </c>
      <c r="BF68" s="260">
        <v>0</v>
      </c>
      <c r="BG68" s="260">
        <v>0</v>
      </c>
      <c r="BH68" s="260">
        <v>0</v>
      </c>
      <c r="BI68" s="260">
        <v>0</v>
      </c>
      <c r="BJ68" s="260">
        <v>0</v>
      </c>
      <c r="BK68" s="260">
        <v>0</v>
      </c>
      <c r="BL68" s="260">
        <v>0</v>
      </c>
      <c r="BM68" s="260">
        <v>0</v>
      </c>
      <c r="BN68" s="260">
        <v>0</v>
      </c>
      <c r="BO68" s="260">
        <v>0</v>
      </c>
      <c r="BP68" s="260">
        <v>0</v>
      </c>
      <c r="BQ68" s="260">
        <v>0</v>
      </c>
      <c r="BR68" s="260">
        <v>0</v>
      </c>
      <c r="BS68" s="260">
        <v>0</v>
      </c>
      <c r="BT68" s="260">
        <v>0</v>
      </c>
      <c r="BU68" s="260">
        <v>0</v>
      </c>
      <c r="BV68" s="260">
        <v>0</v>
      </c>
      <c r="BW68" s="260">
        <v>0</v>
      </c>
      <c r="BX68" s="260">
        <v>0</v>
      </c>
      <c r="BY68" s="260">
        <v>0</v>
      </c>
      <c r="BZ68" s="260">
        <v>670</v>
      </c>
      <c r="CA68" s="260">
        <v>0</v>
      </c>
      <c r="CB68" s="260">
        <v>20</v>
      </c>
      <c r="CC68" s="260">
        <v>0</v>
      </c>
      <c r="CD68" s="260">
        <v>0</v>
      </c>
      <c r="CE68" s="260">
        <v>0</v>
      </c>
      <c r="CF68" s="260">
        <v>283</v>
      </c>
      <c r="CG68" s="260">
        <v>0</v>
      </c>
      <c r="CH68" s="260">
        <v>0</v>
      </c>
      <c r="CI68" s="260">
        <v>3980</v>
      </c>
      <c r="CJ68" s="260">
        <v>0</v>
      </c>
      <c r="CK68" s="260">
        <v>0</v>
      </c>
      <c r="CL68" s="260">
        <v>883.5</v>
      </c>
      <c r="CM68" s="260">
        <v>0</v>
      </c>
      <c r="CN68" s="42">
        <v>0</v>
      </c>
      <c r="CO68" s="42">
        <v>0</v>
      </c>
      <c r="CP68" s="42">
        <v>10</v>
      </c>
      <c r="CR68" s="13">
        <v>60</v>
      </c>
      <c r="CS68" s="13" t="str">
        <f t="shared" si="12"/>
        <v/>
      </c>
      <c r="CT68" s="13" t="str">
        <f t="shared" si="12"/>
        <v/>
      </c>
      <c r="CU68" s="13" t="str">
        <f t="shared" si="12"/>
        <v/>
      </c>
      <c r="CV68" s="13" t="str">
        <f t="shared" si="12"/>
        <v/>
      </c>
      <c r="CW68" s="13" t="str">
        <f t="shared" si="12"/>
        <v/>
      </c>
      <c r="CX68" s="13" t="str">
        <f t="shared" si="12"/>
        <v/>
      </c>
      <c r="CY68" s="13" t="str">
        <f t="shared" si="12"/>
        <v/>
      </c>
      <c r="CZ68" s="13" t="str">
        <f t="shared" si="12"/>
        <v/>
      </c>
      <c r="DA68" s="13" t="str">
        <f t="shared" si="12"/>
        <v/>
      </c>
      <c r="DB68" s="13" t="str">
        <f t="shared" si="12"/>
        <v/>
      </c>
      <c r="DC68" s="13" t="str">
        <f t="shared" si="12"/>
        <v/>
      </c>
      <c r="DD68" s="13" t="str">
        <f t="shared" si="12"/>
        <v/>
      </c>
      <c r="DE68" s="13" t="str">
        <f t="shared" si="12"/>
        <v/>
      </c>
      <c r="DF68" s="13" t="str">
        <f t="shared" si="12"/>
        <v/>
      </c>
      <c r="DG68" s="13" t="str">
        <f t="shared" si="12"/>
        <v/>
      </c>
      <c r="DH68" s="13" t="str">
        <f t="shared" si="12"/>
        <v/>
      </c>
      <c r="DI68" s="13" t="str">
        <f t="shared" si="14"/>
        <v/>
      </c>
      <c r="DJ68" s="13" t="str">
        <f t="shared" si="14"/>
        <v/>
      </c>
      <c r="DK68" s="13" t="str">
        <f t="shared" si="13"/>
        <v/>
      </c>
      <c r="DL68" s="13" t="str">
        <f t="shared" si="13"/>
        <v/>
      </c>
      <c r="DM68" s="13" t="str">
        <f t="shared" si="13"/>
        <v/>
      </c>
      <c r="DN68" s="13" t="str">
        <f t="shared" si="13"/>
        <v/>
      </c>
      <c r="DO68" s="13" t="str">
        <f t="shared" si="13"/>
        <v/>
      </c>
      <c r="DP68" s="13" t="str">
        <f t="shared" si="13"/>
        <v/>
      </c>
      <c r="DQ68" s="13" t="str">
        <f t="shared" si="13"/>
        <v/>
      </c>
      <c r="DR68" s="13" t="str">
        <f t="shared" si="13"/>
        <v/>
      </c>
      <c r="DS68" s="13" t="str">
        <f t="shared" si="13"/>
        <v/>
      </c>
      <c r="DT68" s="13" t="str">
        <f t="shared" si="13"/>
        <v>Rodspotta</v>
      </c>
      <c r="DU68" s="13" t="str">
        <f t="shared" si="13"/>
        <v/>
      </c>
      <c r="DV68" s="13" t="str">
        <f t="shared" si="8"/>
        <v/>
      </c>
      <c r="DW68" s="13" t="str">
        <f t="shared" si="8"/>
        <v/>
      </c>
      <c r="DX68" s="13" t="str">
        <f t="shared" si="5"/>
        <v/>
      </c>
      <c r="DY68" s="13" t="str">
        <f t="shared" si="5"/>
        <v/>
      </c>
      <c r="DZ68" s="13" t="str">
        <f t="shared" si="5"/>
        <v/>
      </c>
      <c r="EA68" s="13" t="str">
        <f t="shared" si="5"/>
        <v/>
      </c>
      <c r="EB68" s="13" t="str">
        <f t="shared" si="5"/>
        <v/>
      </c>
      <c r="EC68" s="13" t="str">
        <f t="shared" si="5"/>
        <v/>
      </c>
      <c r="ED68" s="13" t="str">
        <f t="shared" si="5"/>
        <v/>
      </c>
      <c r="EE68" s="13" t="str">
        <f t="shared" si="11"/>
        <v/>
      </c>
      <c r="EF68" s="13" t="str">
        <f t="shared" si="11"/>
        <v>Torsk</v>
      </c>
      <c r="EG68" s="13" t="str">
        <f t="shared" si="11"/>
        <v/>
      </c>
      <c r="EH68" s="13" t="str">
        <f t="shared" si="11"/>
        <v/>
      </c>
      <c r="EI68" s="13" t="str">
        <f t="shared" si="11"/>
        <v/>
      </c>
      <c r="EJ68" s="13" t="str">
        <f t="shared" si="11"/>
        <v/>
      </c>
      <c r="EK68" s="13"/>
      <c r="EL68" s="82" t="str">
        <f t="shared" si="3"/>
        <v>RodspottaTorsk</v>
      </c>
    </row>
    <row r="69" spans="1:142" x14ac:dyDescent="0.25">
      <c r="A69" s="267" t="s">
        <v>623</v>
      </c>
      <c r="B69" s="267" t="s">
        <v>524</v>
      </c>
      <c r="C69" s="301" t="s">
        <v>615</v>
      </c>
      <c r="D69" s="211">
        <v>61</v>
      </c>
      <c r="E69" s="401">
        <v>0</v>
      </c>
      <c r="F69" s="401">
        <v>0</v>
      </c>
      <c r="G69" s="401">
        <v>0</v>
      </c>
      <c r="H69" s="401">
        <v>0</v>
      </c>
      <c r="I69" s="401">
        <v>0</v>
      </c>
      <c r="J69" s="401">
        <v>0</v>
      </c>
      <c r="K69" s="401">
        <v>0</v>
      </c>
      <c r="L69" s="401">
        <v>0</v>
      </c>
      <c r="M69" s="401">
        <v>0</v>
      </c>
      <c r="N69" s="401">
        <v>0</v>
      </c>
      <c r="O69" s="401">
        <v>0</v>
      </c>
      <c r="P69" s="401">
        <v>0</v>
      </c>
      <c r="Q69" s="401">
        <v>0</v>
      </c>
      <c r="R69" s="401">
        <v>0</v>
      </c>
      <c r="S69" s="401">
        <v>0</v>
      </c>
      <c r="T69" s="401">
        <v>0</v>
      </c>
      <c r="U69" s="401">
        <v>0</v>
      </c>
      <c r="V69" s="401">
        <v>0</v>
      </c>
      <c r="W69" s="401">
        <v>0</v>
      </c>
      <c r="X69" s="401">
        <v>0</v>
      </c>
      <c r="Y69" s="401">
        <v>0</v>
      </c>
      <c r="Z69" s="401">
        <v>0</v>
      </c>
      <c r="AA69" s="401">
        <v>0</v>
      </c>
      <c r="AB69" s="401">
        <v>0</v>
      </c>
      <c r="AC69" s="401">
        <v>0</v>
      </c>
      <c r="AD69" s="401">
        <v>0</v>
      </c>
      <c r="AE69" s="401">
        <v>0</v>
      </c>
      <c r="AF69" s="401">
        <v>0</v>
      </c>
      <c r="AG69" s="401">
        <v>0</v>
      </c>
      <c r="AH69" s="401">
        <v>0</v>
      </c>
      <c r="AI69" s="401">
        <v>0</v>
      </c>
      <c r="AJ69" s="401">
        <v>0</v>
      </c>
      <c r="AK69" s="401">
        <v>0</v>
      </c>
      <c r="AL69" s="401">
        <v>0</v>
      </c>
      <c r="AM69" s="401">
        <v>0</v>
      </c>
      <c r="AN69" s="401">
        <v>0</v>
      </c>
      <c r="AO69" s="401">
        <v>0</v>
      </c>
      <c r="AP69" s="401">
        <v>0</v>
      </c>
      <c r="AQ69" s="401">
        <v>0</v>
      </c>
      <c r="AR69" s="402">
        <v>0</v>
      </c>
      <c r="AS69" s="402">
        <v>0</v>
      </c>
      <c r="AT69" s="402">
        <v>0</v>
      </c>
      <c r="AU69" s="404">
        <v>0</v>
      </c>
      <c r="AV69" s="402">
        <v>0</v>
      </c>
      <c r="AW69" s="76"/>
      <c r="AX69" s="211">
        <v>61</v>
      </c>
      <c r="AY69" s="260">
        <v>0</v>
      </c>
      <c r="AZ69" s="260">
        <v>0</v>
      </c>
      <c r="BA69" s="260">
        <v>0</v>
      </c>
      <c r="BB69" s="260">
        <v>0</v>
      </c>
      <c r="BC69" s="260">
        <v>0</v>
      </c>
      <c r="BD69" s="260">
        <v>0</v>
      </c>
      <c r="BE69" s="260">
        <v>0</v>
      </c>
      <c r="BF69" s="260">
        <v>0</v>
      </c>
      <c r="BG69" s="260">
        <v>0</v>
      </c>
      <c r="BH69" s="260">
        <v>0</v>
      </c>
      <c r="BI69" s="260">
        <v>0</v>
      </c>
      <c r="BJ69" s="260">
        <v>0</v>
      </c>
      <c r="BK69" s="260">
        <v>0</v>
      </c>
      <c r="BL69" s="260">
        <v>0</v>
      </c>
      <c r="BM69" s="260">
        <v>0</v>
      </c>
      <c r="BN69" s="260">
        <v>0</v>
      </c>
      <c r="BO69" s="260">
        <v>0</v>
      </c>
      <c r="BP69" s="260">
        <v>0</v>
      </c>
      <c r="BQ69" s="260">
        <v>0</v>
      </c>
      <c r="BR69" s="260">
        <v>0</v>
      </c>
      <c r="BS69" s="260">
        <v>0</v>
      </c>
      <c r="BT69" s="260">
        <v>0</v>
      </c>
      <c r="BU69" s="260">
        <v>0</v>
      </c>
      <c r="BV69" s="260">
        <v>0</v>
      </c>
      <c r="BW69" s="260">
        <v>0</v>
      </c>
      <c r="BX69" s="260">
        <v>0</v>
      </c>
      <c r="BY69" s="260">
        <v>0</v>
      </c>
      <c r="BZ69" s="260">
        <v>0</v>
      </c>
      <c r="CA69" s="260">
        <v>0</v>
      </c>
      <c r="CB69" s="260">
        <v>0</v>
      </c>
      <c r="CC69" s="260">
        <v>0</v>
      </c>
      <c r="CD69" s="260">
        <v>0</v>
      </c>
      <c r="CE69" s="260">
        <v>0</v>
      </c>
      <c r="CF69" s="260">
        <v>0</v>
      </c>
      <c r="CG69" s="260">
        <v>0</v>
      </c>
      <c r="CH69" s="260">
        <v>0</v>
      </c>
      <c r="CI69" s="260">
        <v>27</v>
      </c>
      <c r="CJ69" s="260">
        <v>0</v>
      </c>
      <c r="CK69" s="260">
        <v>0</v>
      </c>
      <c r="CL69" s="260">
        <v>116268</v>
      </c>
      <c r="CM69" s="260">
        <v>211</v>
      </c>
      <c r="CN69" s="42">
        <v>0</v>
      </c>
      <c r="CO69" s="42">
        <v>0</v>
      </c>
      <c r="CP69" s="42">
        <v>0</v>
      </c>
      <c r="CR69" s="13">
        <v>61</v>
      </c>
      <c r="CS69" s="13" t="str">
        <f t="shared" si="12"/>
        <v/>
      </c>
      <c r="CT69" s="13" t="str">
        <f t="shared" si="12"/>
        <v/>
      </c>
      <c r="CU69" s="13" t="str">
        <f t="shared" si="12"/>
        <v/>
      </c>
      <c r="CV69" s="13" t="str">
        <f t="shared" si="12"/>
        <v/>
      </c>
      <c r="CW69" s="13" t="str">
        <f t="shared" si="12"/>
        <v/>
      </c>
      <c r="CX69" s="13" t="str">
        <f t="shared" si="12"/>
        <v/>
      </c>
      <c r="CY69" s="13" t="str">
        <f t="shared" si="12"/>
        <v/>
      </c>
      <c r="CZ69" s="13" t="str">
        <f t="shared" si="12"/>
        <v/>
      </c>
      <c r="DA69" s="13" t="str">
        <f t="shared" si="12"/>
        <v/>
      </c>
      <c r="DB69" s="13" t="str">
        <f t="shared" si="12"/>
        <v/>
      </c>
      <c r="DC69" s="13" t="str">
        <f t="shared" si="12"/>
        <v/>
      </c>
      <c r="DD69" s="13" t="str">
        <f t="shared" si="12"/>
        <v/>
      </c>
      <c r="DE69" s="13" t="str">
        <f t="shared" si="12"/>
        <v/>
      </c>
      <c r="DF69" s="13" t="str">
        <f t="shared" si="12"/>
        <v/>
      </c>
      <c r="DG69" s="13" t="str">
        <f t="shared" si="12"/>
        <v/>
      </c>
      <c r="DH69" s="13" t="str">
        <f t="shared" si="12"/>
        <v/>
      </c>
      <c r="DI69" s="13" t="str">
        <f t="shared" si="14"/>
        <v/>
      </c>
      <c r="DJ69" s="13" t="str">
        <f t="shared" si="14"/>
        <v/>
      </c>
      <c r="DK69" s="13" t="str">
        <f t="shared" si="13"/>
        <v/>
      </c>
      <c r="DL69" s="13" t="str">
        <f t="shared" si="13"/>
        <v/>
      </c>
      <c r="DM69" s="13" t="str">
        <f t="shared" si="13"/>
        <v/>
      </c>
      <c r="DN69" s="13" t="str">
        <f t="shared" si="13"/>
        <v/>
      </c>
      <c r="DO69" s="13" t="str">
        <f t="shared" si="13"/>
        <v/>
      </c>
      <c r="DP69" s="13" t="str">
        <f t="shared" si="13"/>
        <v/>
      </c>
      <c r="DQ69" s="13" t="str">
        <f t="shared" si="13"/>
        <v/>
      </c>
      <c r="DR69" s="13" t="str">
        <f t="shared" si="13"/>
        <v/>
      </c>
      <c r="DS69" s="13" t="str">
        <f t="shared" si="13"/>
        <v/>
      </c>
      <c r="DT69" s="13" t="str">
        <f t="shared" si="13"/>
        <v/>
      </c>
      <c r="DU69" s="13" t="str">
        <f t="shared" si="13"/>
        <v/>
      </c>
      <c r="DV69" s="13" t="str">
        <f t="shared" si="8"/>
        <v/>
      </c>
      <c r="DW69" s="13" t="str">
        <f t="shared" si="8"/>
        <v/>
      </c>
      <c r="DX69" s="13" t="str">
        <f t="shared" si="5"/>
        <v/>
      </c>
      <c r="DY69" s="13" t="str">
        <f t="shared" si="5"/>
        <v/>
      </c>
      <c r="DZ69" s="13" t="str">
        <f t="shared" si="5"/>
        <v/>
      </c>
      <c r="EA69" s="13" t="str">
        <f t="shared" si="5"/>
        <v/>
      </c>
      <c r="EB69" s="13" t="str">
        <f t="shared" si="5"/>
        <v/>
      </c>
      <c r="EC69" s="13" t="str">
        <f t="shared" si="5"/>
        <v/>
      </c>
      <c r="ED69" s="13" t="str">
        <f t="shared" si="5"/>
        <v/>
      </c>
      <c r="EE69" s="13" t="str">
        <f t="shared" si="11"/>
        <v/>
      </c>
      <c r="EF69" s="13" t="str">
        <f t="shared" si="11"/>
        <v/>
      </c>
      <c r="EG69" s="13" t="str">
        <f t="shared" si="11"/>
        <v/>
      </c>
      <c r="EH69" s="13" t="str">
        <f t="shared" si="11"/>
        <v/>
      </c>
      <c r="EI69" s="13" t="str">
        <f t="shared" si="11"/>
        <v/>
      </c>
      <c r="EJ69" s="13" t="str">
        <f t="shared" si="11"/>
        <v/>
      </c>
      <c r="EK69" s="13"/>
      <c r="EL69" s="82" t="str">
        <f t="shared" si="3"/>
        <v/>
      </c>
    </row>
    <row r="70" spans="1:142" x14ac:dyDescent="0.25">
      <c r="A70" s="267" t="s">
        <v>623</v>
      </c>
      <c r="B70" s="267" t="s">
        <v>530</v>
      </c>
      <c r="C70" s="301" t="s">
        <v>615</v>
      </c>
      <c r="D70" s="211">
        <v>62</v>
      </c>
      <c r="E70" s="401">
        <v>0</v>
      </c>
      <c r="F70" s="401">
        <v>0</v>
      </c>
      <c r="G70" s="401">
        <v>0</v>
      </c>
      <c r="H70" s="401">
        <v>0</v>
      </c>
      <c r="I70" s="401">
        <v>0</v>
      </c>
      <c r="J70" s="401">
        <v>0</v>
      </c>
      <c r="K70" s="401">
        <v>0</v>
      </c>
      <c r="L70" s="401">
        <v>0</v>
      </c>
      <c r="M70" s="401">
        <v>0</v>
      </c>
      <c r="N70" s="401">
        <v>0</v>
      </c>
      <c r="O70" s="401">
        <v>0</v>
      </c>
      <c r="P70" s="401">
        <v>0</v>
      </c>
      <c r="Q70" s="401">
        <v>0</v>
      </c>
      <c r="R70" s="401">
        <v>0</v>
      </c>
      <c r="S70" s="401">
        <v>0</v>
      </c>
      <c r="T70" s="401">
        <v>0</v>
      </c>
      <c r="U70" s="401">
        <v>0</v>
      </c>
      <c r="V70" s="401">
        <v>0</v>
      </c>
      <c r="W70" s="401">
        <v>0</v>
      </c>
      <c r="X70" s="401">
        <v>0</v>
      </c>
      <c r="Y70" s="401">
        <v>0</v>
      </c>
      <c r="Z70" s="401">
        <v>0</v>
      </c>
      <c r="AA70" s="401">
        <v>0</v>
      </c>
      <c r="AB70" s="401">
        <v>0</v>
      </c>
      <c r="AC70" s="401">
        <v>0</v>
      </c>
      <c r="AD70" s="401">
        <v>0</v>
      </c>
      <c r="AE70" s="401">
        <v>0</v>
      </c>
      <c r="AF70" s="401">
        <v>6.2839999999999997E-3</v>
      </c>
      <c r="AG70" s="401">
        <v>0</v>
      </c>
      <c r="AH70" s="401">
        <v>0</v>
      </c>
      <c r="AI70" s="401">
        <v>0</v>
      </c>
      <c r="AJ70" s="401">
        <v>0</v>
      </c>
      <c r="AK70" s="401">
        <v>0</v>
      </c>
      <c r="AL70" s="401">
        <v>0</v>
      </c>
      <c r="AM70" s="401">
        <v>0</v>
      </c>
      <c r="AN70" s="401">
        <v>0</v>
      </c>
      <c r="AO70" s="401">
        <v>0</v>
      </c>
      <c r="AP70" s="401">
        <v>0</v>
      </c>
      <c r="AQ70" s="401">
        <v>0</v>
      </c>
      <c r="AR70" s="402">
        <v>1.3044E-2</v>
      </c>
      <c r="AS70" s="402">
        <v>0</v>
      </c>
      <c r="AT70" s="402">
        <v>0</v>
      </c>
      <c r="AU70" s="404">
        <v>0</v>
      </c>
      <c r="AV70" s="402">
        <v>0</v>
      </c>
      <c r="AW70" s="76"/>
      <c r="AX70" s="211">
        <v>62</v>
      </c>
      <c r="AY70" s="260">
        <v>14</v>
      </c>
      <c r="AZ70" s="260">
        <v>0</v>
      </c>
      <c r="BA70" s="260">
        <v>0</v>
      </c>
      <c r="BB70" s="260">
        <v>0</v>
      </c>
      <c r="BC70" s="260">
        <v>0</v>
      </c>
      <c r="BD70" s="260">
        <v>0</v>
      </c>
      <c r="BE70" s="260">
        <v>0</v>
      </c>
      <c r="BF70" s="260">
        <v>0</v>
      </c>
      <c r="BG70" s="260">
        <v>0</v>
      </c>
      <c r="BH70" s="260">
        <v>0</v>
      </c>
      <c r="BI70" s="260">
        <v>0</v>
      </c>
      <c r="BJ70" s="260">
        <v>0</v>
      </c>
      <c r="BK70" s="260">
        <v>0</v>
      </c>
      <c r="BL70" s="260">
        <v>0</v>
      </c>
      <c r="BM70" s="260">
        <v>86</v>
      </c>
      <c r="BN70" s="260">
        <v>0</v>
      </c>
      <c r="BO70" s="260">
        <v>0</v>
      </c>
      <c r="BP70" s="260">
        <v>0</v>
      </c>
      <c r="BQ70" s="260">
        <v>0</v>
      </c>
      <c r="BR70" s="260">
        <v>86</v>
      </c>
      <c r="BS70" s="260">
        <v>0</v>
      </c>
      <c r="BT70" s="260">
        <v>0</v>
      </c>
      <c r="BU70" s="260">
        <v>0</v>
      </c>
      <c r="BV70" s="260">
        <v>0</v>
      </c>
      <c r="BW70" s="260">
        <v>0</v>
      </c>
      <c r="BX70" s="260">
        <v>1119.5</v>
      </c>
      <c r="BY70" s="260">
        <v>0</v>
      </c>
      <c r="BZ70" s="260">
        <v>7899.9</v>
      </c>
      <c r="CA70" s="260">
        <v>0</v>
      </c>
      <c r="CB70" s="260">
        <v>485</v>
      </c>
      <c r="CC70" s="260">
        <v>0</v>
      </c>
      <c r="CD70" s="260">
        <v>0</v>
      </c>
      <c r="CE70" s="260">
        <v>0</v>
      </c>
      <c r="CF70" s="260">
        <v>1707.5</v>
      </c>
      <c r="CG70" s="260">
        <v>0</v>
      </c>
      <c r="CH70" s="260">
        <v>0</v>
      </c>
      <c r="CI70" s="260">
        <v>19385</v>
      </c>
      <c r="CJ70" s="260">
        <v>39</v>
      </c>
      <c r="CK70" s="260">
        <v>0</v>
      </c>
      <c r="CL70" s="260">
        <v>646262.30000000005</v>
      </c>
      <c r="CM70" s="260">
        <v>4076</v>
      </c>
      <c r="CN70" s="42">
        <v>0</v>
      </c>
      <c r="CO70" s="42">
        <v>9.5</v>
      </c>
      <c r="CP70" s="42">
        <v>114.2</v>
      </c>
      <c r="CR70" s="13">
        <v>62</v>
      </c>
      <c r="CS70" s="13" t="str">
        <f t="shared" si="12"/>
        <v/>
      </c>
      <c r="CT70" s="13" t="str">
        <f t="shared" si="12"/>
        <v/>
      </c>
      <c r="CU70" s="13" t="str">
        <f t="shared" si="12"/>
        <v/>
      </c>
      <c r="CV70" s="13" t="str">
        <f t="shared" si="12"/>
        <v/>
      </c>
      <c r="CW70" s="13" t="str">
        <f t="shared" si="12"/>
        <v/>
      </c>
      <c r="CX70" s="13" t="str">
        <f t="shared" si="12"/>
        <v/>
      </c>
      <c r="CY70" s="13" t="str">
        <f t="shared" si="12"/>
        <v/>
      </c>
      <c r="CZ70" s="13" t="str">
        <f t="shared" si="12"/>
        <v/>
      </c>
      <c r="DA70" s="13" t="str">
        <f t="shared" si="12"/>
        <v/>
      </c>
      <c r="DB70" s="13" t="str">
        <f t="shared" si="12"/>
        <v/>
      </c>
      <c r="DC70" s="13" t="str">
        <f t="shared" si="12"/>
        <v/>
      </c>
      <c r="DD70" s="13" t="str">
        <f t="shared" si="12"/>
        <v/>
      </c>
      <c r="DE70" s="13" t="str">
        <f t="shared" si="12"/>
        <v/>
      </c>
      <c r="DF70" s="13" t="str">
        <f t="shared" si="12"/>
        <v/>
      </c>
      <c r="DG70" s="13" t="str">
        <f t="shared" si="12"/>
        <v/>
      </c>
      <c r="DH70" s="13" t="str">
        <f t="shared" si="12"/>
        <v/>
      </c>
      <c r="DI70" s="13" t="str">
        <f t="shared" si="14"/>
        <v/>
      </c>
      <c r="DJ70" s="13" t="str">
        <f t="shared" si="14"/>
        <v/>
      </c>
      <c r="DK70" s="13" t="str">
        <f t="shared" si="13"/>
        <v/>
      </c>
      <c r="DL70" s="13" t="str">
        <f t="shared" si="13"/>
        <v/>
      </c>
      <c r="DM70" s="13" t="str">
        <f t="shared" si="13"/>
        <v/>
      </c>
      <c r="DN70" s="13" t="str">
        <f t="shared" si="13"/>
        <v/>
      </c>
      <c r="DO70" s="13" t="str">
        <f t="shared" si="13"/>
        <v/>
      </c>
      <c r="DP70" s="13" t="str">
        <f t="shared" si="13"/>
        <v/>
      </c>
      <c r="DQ70" s="13" t="str">
        <f t="shared" si="13"/>
        <v/>
      </c>
      <c r="DR70" s="13" t="str">
        <f t="shared" si="13"/>
        <v/>
      </c>
      <c r="DS70" s="13" t="str">
        <f t="shared" si="13"/>
        <v/>
      </c>
      <c r="DT70" s="13" t="str">
        <f t="shared" si="13"/>
        <v>Rodspotta</v>
      </c>
      <c r="DU70" s="13" t="str">
        <f t="shared" si="13"/>
        <v/>
      </c>
      <c r="DV70" s="13" t="str">
        <f t="shared" si="8"/>
        <v/>
      </c>
      <c r="DW70" s="13" t="str">
        <f t="shared" si="8"/>
        <v/>
      </c>
      <c r="DX70" s="13" t="str">
        <f t="shared" si="5"/>
        <v/>
      </c>
      <c r="DY70" s="13" t="str">
        <f t="shared" si="5"/>
        <v/>
      </c>
      <c r="DZ70" s="13" t="str">
        <f t="shared" si="5"/>
        <v/>
      </c>
      <c r="EA70" s="13" t="str">
        <f t="shared" si="5"/>
        <v/>
      </c>
      <c r="EB70" s="13" t="str">
        <f t="shared" si="5"/>
        <v/>
      </c>
      <c r="EC70" s="13" t="str">
        <f t="shared" si="5"/>
        <v/>
      </c>
      <c r="ED70" s="13" t="str">
        <f t="shared" si="5"/>
        <v/>
      </c>
      <c r="EE70" s="13" t="str">
        <f t="shared" si="11"/>
        <v/>
      </c>
      <c r="EF70" s="13" t="str">
        <f t="shared" si="11"/>
        <v>Torsk</v>
      </c>
      <c r="EG70" s="13" t="str">
        <f t="shared" si="11"/>
        <v/>
      </c>
      <c r="EH70" s="13" t="str">
        <f t="shared" si="11"/>
        <v/>
      </c>
      <c r="EI70" s="13" t="str">
        <f t="shared" si="11"/>
        <v/>
      </c>
      <c r="EJ70" s="13" t="str">
        <f t="shared" si="11"/>
        <v/>
      </c>
      <c r="EK70" s="13"/>
      <c r="EL70" s="82" t="str">
        <f t="shared" si="3"/>
        <v>RodspottaTorsk</v>
      </c>
    </row>
    <row r="71" spans="1:142" x14ac:dyDescent="0.25">
      <c r="A71" s="267" t="s">
        <v>623</v>
      </c>
      <c r="B71" s="267" t="s">
        <v>505</v>
      </c>
      <c r="C71" s="301" t="s">
        <v>553</v>
      </c>
      <c r="D71" s="211">
        <v>63</v>
      </c>
      <c r="E71" s="401">
        <v>0</v>
      </c>
      <c r="F71" s="401">
        <v>0</v>
      </c>
      <c r="G71" s="401">
        <v>0</v>
      </c>
      <c r="H71" s="401">
        <v>0</v>
      </c>
      <c r="I71" s="401">
        <v>0</v>
      </c>
      <c r="J71" s="401">
        <v>0</v>
      </c>
      <c r="K71" s="401">
        <v>0</v>
      </c>
      <c r="L71" s="401">
        <v>0</v>
      </c>
      <c r="M71" s="401">
        <v>0</v>
      </c>
      <c r="N71" s="401">
        <v>0</v>
      </c>
      <c r="O71" s="401">
        <v>0</v>
      </c>
      <c r="P71" s="401">
        <v>0</v>
      </c>
      <c r="Q71" s="401">
        <v>0</v>
      </c>
      <c r="R71" s="401">
        <v>0</v>
      </c>
      <c r="S71" s="401">
        <v>0</v>
      </c>
      <c r="T71" s="401">
        <v>0</v>
      </c>
      <c r="U71" s="401">
        <v>0</v>
      </c>
      <c r="V71" s="401">
        <v>0</v>
      </c>
      <c r="W71" s="401">
        <v>0</v>
      </c>
      <c r="X71" s="401">
        <v>0</v>
      </c>
      <c r="Y71" s="401">
        <v>0</v>
      </c>
      <c r="Z71" s="401">
        <v>0</v>
      </c>
      <c r="AA71" s="401">
        <v>0</v>
      </c>
      <c r="AB71" s="401">
        <v>0</v>
      </c>
      <c r="AC71" s="401">
        <v>0</v>
      </c>
      <c r="AD71" s="401">
        <v>0</v>
      </c>
      <c r="AE71" s="401">
        <v>0</v>
      </c>
      <c r="AF71" s="401">
        <v>4.5430000000000002E-3</v>
      </c>
      <c r="AG71" s="401">
        <v>0</v>
      </c>
      <c r="AH71" s="401">
        <v>0</v>
      </c>
      <c r="AI71" s="401">
        <v>0</v>
      </c>
      <c r="AJ71" s="401">
        <v>0</v>
      </c>
      <c r="AK71" s="401">
        <v>0</v>
      </c>
      <c r="AL71" s="401">
        <v>0</v>
      </c>
      <c r="AM71" s="401">
        <v>0</v>
      </c>
      <c r="AN71" s="401">
        <v>0</v>
      </c>
      <c r="AO71" s="401">
        <v>0</v>
      </c>
      <c r="AP71" s="401">
        <v>0</v>
      </c>
      <c r="AQ71" s="401">
        <v>0</v>
      </c>
      <c r="AR71" s="402">
        <v>2.1646200000000001E-2</v>
      </c>
      <c r="AS71" s="402">
        <v>0</v>
      </c>
      <c r="AT71" s="402">
        <v>0</v>
      </c>
      <c r="AU71" s="404">
        <v>0</v>
      </c>
      <c r="AV71" s="402">
        <v>0</v>
      </c>
      <c r="AW71" s="76"/>
      <c r="AX71" s="211">
        <v>63</v>
      </c>
      <c r="AY71" s="260">
        <v>0</v>
      </c>
      <c r="AZ71" s="260">
        <v>81</v>
      </c>
      <c r="BA71" s="260">
        <v>0</v>
      </c>
      <c r="BB71" s="260">
        <v>0</v>
      </c>
      <c r="BC71" s="260">
        <v>0</v>
      </c>
      <c r="BD71" s="260">
        <v>0</v>
      </c>
      <c r="BE71" s="260">
        <v>0</v>
      </c>
      <c r="BF71" s="260">
        <v>0</v>
      </c>
      <c r="BG71" s="260">
        <v>0</v>
      </c>
      <c r="BH71" s="260">
        <v>0</v>
      </c>
      <c r="BI71" s="260">
        <v>0</v>
      </c>
      <c r="BJ71" s="260">
        <v>0</v>
      </c>
      <c r="BK71" s="260">
        <v>0</v>
      </c>
      <c r="BL71" s="260">
        <v>0</v>
      </c>
      <c r="BM71" s="260">
        <v>0</v>
      </c>
      <c r="BN71" s="260">
        <v>0</v>
      </c>
      <c r="BO71" s="260">
        <v>0</v>
      </c>
      <c r="BP71" s="260">
        <v>0</v>
      </c>
      <c r="BQ71" s="260">
        <v>0</v>
      </c>
      <c r="BR71" s="260">
        <v>0</v>
      </c>
      <c r="BS71" s="260">
        <v>0</v>
      </c>
      <c r="BT71" s="260">
        <v>0</v>
      </c>
      <c r="BU71" s="260">
        <v>0</v>
      </c>
      <c r="BV71" s="260">
        <v>0</v>
      </c>
      <c r="BW71" s="260">
        <v>0</v>
      </c>
      <c r="BX71" s="260">
        <v>141</v>
      </c>
      <c r="BY71" s="260">
        <v>0</v>
      </c>
      <c r="BZ71" s="260">
        <v>1039</v>
      </c>
      <c r="CA71" s="260">
        <v>0</v>
      </c>
      <c r="CB71" s="260">
        <v>0</v>
      </c>
      <c r="CC71" s="260">
        <v>0</v>
      </c>
      <c r="CD71" s="260">
        <v>0</v>
      </c>
      <c r="CE71" s="260">
        <v>0</v>
      </c>
      <c r="CF71" s="260">
        <v>0</v>
      </c>
      <c r="CG71" s="260">
        <v>0</v>
      </c>
      <c r="CH71" s="260">
        <v>0</v>
      </c>
      <c r="CI71" s="260">
        <v>884</v>
      </c>
      <c r="CJ71" s="260">
        <v>0</v>
      </c>
      <c r="CK71" s="260">
        <v>0</v>
      </c>
      <c r="CL71" s="260">
        <v>1684</v>
      </c>
      <c r="CM71" s="260">
        <v>0</v>
      </c>
      <c r="CN71" s="42">
        <v>0</v>
      </c>
      <c r="CO71" s="42">
        <v>0</v>
      </c>
      <c r="CP71" s="42">
        <v>0</v>
      </c>
      <c r="CR71" s="13">
        <v>63</v>
      </c>
      <c r="CS71" s="13" t="str">
        <f t="shared" si="12"/>
        <v/>
      </c>
      <c r="CT71" s="13" t="str">
        <f t="shared" si="12"/>
        <v/>
      </c>
      <c r="CU71" s="13" t="str">
        <f t="shared" si="12"/>
        <v/>
      </c>
      <c r="CV71" s="13" t="str">
        <f t="shared" si="12"/>
        <v/>
      </c>
      <c r="CW71" s="13" t="str">
        <f t="shared" si="12"/>
        <v/>
      </c>
      <c r="CX71" s="13" t="str">
        <f t="shared" si="12"/>
        <v/>
      </c>
      <c r="CY71" s="13" t="str">
        <f t="shared" si="12"/>
        <v/>
      </c>
      <c r="CZ71" s="13" t="str">
        <f t="shared" si="12"/>
        <v/>
      </c>
      <c r="DA71" s="13" t="str">
        <f t="shared" si="12"/>
        <v/>
      </c>
      <c r="DB71" s="13" t="str">
        <f t="shared" si="12"/>
        <v/>
      </c>
      <c r="DC71" s="13" t="str">
        <f t="shared" si="12"/>
        <v/>
      </c>
      <c r="DD71" s="13" t="str">
        <f t="shared" si="12"/>
        <v/>
      </c>
      <c r="DE71" s="13" t="str">
        <f t="shared" si="12"/>
        <v/>
      </c>
      <c r="DF71" s="13" t="str">
        <f t="shared" si="12"/>
        <v/>
      </c>
      <c r="DG71" s="13" t="str">
        <f t="shared" si="12"/>
        <v/>
      </c>
      <c r="DH71" s="13" t="str">
        <f t="shared" si="12"/>
        <v/>
      </c>
      <c r="DI71" s="13" t="str">
        <f t="shared" si="14"/>
        <v/>
      </c>
      <c r="DJ71" s="13" t="str">
        <f t="shared" si="14"/>
        <v/>
      </c>
      <c r="DK71" s="13" t="str">
        <f t="shared" si="13"/>
        <v/>
      </c>
      <c r="DL71" s="13" t="str">
        <f t="shared" si="13"/>
        <v/>
      </c>
      <c r="DM71" s="13" t="str">
        <f t="shared" si="13"/>
        <v/>
      </c>
      <c r="DN71" s="13" t="str">
        <f t="shared" si="13"/>
        <v/>
      </c>
      <c r="DO71" s="13" t="str">
        <f t="shared" si="13"/>
        <v/>
      </c>
      <c r="DP71" s="13" t="str">
        <f t="shared" si="13"/>
        <v/>
      </c>
      <c r="DQ71" s="13" t="str">
        <f t="shared" si="13"/>
        <v/>
      </c>
      <c r="DR71" s="13" t="str">
        <f t="shared" si="13"/>
        <v/>
      </c>
      <c r="DS71" s="13" t="str">
        <f t="shared" si="13"/>
        <v/>
      </c>
      <c r="DT71" s="13" t="str">
        <f t="shared" si="13"/>
        <v>Rodspotta</v>
      </c>
      <c r="DU71" s="13" t="str">
        <f t="shared" si="13"/>
        <v/>
      </c>
      <c r="DV71" s="13" t="str">
        <f t="shared" si="8"/>
        <v/>
      </c>
      <c r="DW71" s="13" t="str">
        <f t="shared" si="8"/>
        <v/>
      </c>
      <c r="DX71" s="13" t="str">
        <f t="shared" si="5"/>
        <v/>
      </c>
      <c r="DY71" s="13" t="str">
        <f t="shared" si="5"/>
        <v/>
      </c>
      <c r="DZ71" s="13" t="str">
        <f t="shared" si="5"/>
        <v/>
      </c>
      <c r="EA71" s="13" t="str">
        <f t="shared" si="5"/>
        <v/>
      </c>
      <c r="EB71" s="13" t="str">
        <f t="shared" si="5"/>
        <v/>
      </c>
      <c r="EC71" s="13" t="str">
        <f t="shared" si="5"/>
        <v/>
      </c>
      <c r="ED71" s="13" t="str">
        <f t="shared" si="5"/>
        <v/>
      </c>
      <c r="EE71" s="13" t="str">
        <f t="shared" si="11"/>
        <v/>
      </c>
      <c r="EF71" s="13" t="str">
        <f t="shared" si="11"/>
        <v>Torsk</v>
      </c>
      <c r="EG71" s="13" t="str">
        <f t="shared" si="11"/>
        <v/>
      </c>
      <c r="EH71" s="13" t="str">
        <f t="shared" si="11"/>
        <v/>
      </c>
      <c r="EI71" s="13" t="str">
        <f t="shared" si="11"/>
        <v/>
      </c>
      <c r="EJ71" s="13" t="str">
        <f t="shared" si="11"/>
        <v/>
      </c>
      <c r="EK71" s="13"/>
      <c r="EL71" s="82" t="str">
        <f t="shared" si="3"/>
        <v>RodspottaTorsk</v>
      </c>
    </row>
    <row r="72" spans="1:142" x14ac:dyDescent="0.25">
      <c r="A72" s="267" t="s">
        <v>623</v>
      </c>
      <c r="B72" s="267" t="s">
        <v>509</v>
      </c>
      <c r="C72" s="301" t="s">
        <v>553</v>
      </c>
      <c r="D72" s="211">
        <v>64</v>
      </c>
      <c r="E72" s="401">
        <v>0</v>
      </c>
      <c r="F72" s="401">
        <v>0</v>
      </c>
      <c r="G72" s="401">
        <v>0</v>
      </c>
      <c r="H72" s="401">
        <v>0</v>
      </c>
      <c r="I72" s="401">
        <v>0</v>
      </c>
      <c r="J72" s="401">
        <v>0</v>
      </c>
      <c r="K72" s="401">
        <v>0</v>
      </c>
      <c r="L72" s="401">
        <v>0</v>
      </c>
      <c r="M72" s="401">
        <v>0</v>
      </c>
      <c r="N72" s="401">
        <v>0</v>
      </c>
      <c r="O72" s="401">
        <v>0</v>
      </c>
      <c r="P72" s="401">
        <v>0</v>
      </c>
      <c r="Q72" s="401">
        <v>0</v>
      </c>
      <c r="R72" s="401">
        <v>0</v>
      </c>
      <c r="S72" s="401">
        <v>0</v>
      </c>
      <c r="T72" s="401">
        <v>0</v>
      </c>
      <c r="U72" s="401">
        <v>0</v>
      </c>
      <c r="V72" s="401">
        <v>0</v>
      </c>
      <c r="W72" s="401">
        <v>0</v>
      </c>
      <c r="X72" s="401">
        <v>0</v>
      </c>
      <c r="Y72" s="401">
        <v>0</v>
      </c>
      <c r="Z72" s="401">
        <v>0</v>
      </c>
      <c r="AA72" s="401">
        <v>0</v>
      </c>
      <c r="AB72" s="401">
        <v>0</v>
      </c>
      <c r="AC72" s="401">
        <v>0</v>
      </c>
      <c r="AD72" s="401">
        <v>0</v>
      </c>
      <c r="AE72" s="401">
        <v>0</v>
      </c>
      <c r="AF72" s="401">
        <v>0</v>
      </c>
      <c r="AG72" s="401">
        <v>0</v>
      </c>
      <c r="AH72" s="401">
        <v>0</v>
      </c>
      <c r="AI72" s="401">
        <v>0</v>
      </c>
      <c r="AJ72" s="401">
        <v>0</v>
      </c>
      <c r="AK72" s="401">
        <v>0</v>
      </c>
      <c r="AL72" s="401">
        <v>0</v>
      </c>
      <c r="AM72" s="401">
        <v>0</v>
      </c>
      <c r="AN72" s="401">
        <v>0</v>
      </c>
      <c r="AO72" s="401">
        <v>0</v>
      </c>
      <c r="AP72" s="401">
        <v>0</v>
      </c>
      <c r="AQ72" s="401">
        <v>0</v>
      </c>
      <c r="AR72" s="402">
        <v>0</v>
      </c>
      <c r="AS72" s="402">
        <v>0</v>
      </c>
      <c r="AT72" s="402">
        <v>0</v>
      </c>
      <c r="AU72" s="404">
        <v>0</v>
      </c>
      <c r="AV72" s="402">
        <v>0</v>
      </c>
      <c r="AW72" s="76"/>
      <c r="AX72" s="211">
        <v>64</v>
      </c>
      <c r="AY72" s="260">
        <v>0</v>
      </c>
      <c r="AZ72" s="260">
        <v>0</v>
      </c>
      <c r="BA72" s="260">
        <v>0</v>
      </c>
      <c r="BB72" s="260">
        <v>0</v>
      </c>
      <c r="BC72" s="260">
        <v>0</v>
      </c>
      <c r="BD72" s="260">
        <v>0</v>
      </c>
      <c r="BE72" s="260">
        <v>0</v>
      </c>
      <c r="BF72" s="260">
        <v>0</v>
      </c>
      <c r="BG72" s="260">
        <v>0</v>
      </c>
      <c r="BH72" s="260">
        <v>0</v>
      </c>
      <c r="BI72" s="260">
        <v>0</v>
      </c>
      <c r="BJ72" s="260">
        <v>0</v>
      </c>
      <c r="BK72" s="260">
        <v>0</v>
      </c>
      <c r="BL72" s="260">
        <v>0</v>
      </c>
      <c r="BM72" s="260">
        <v>0</v>
      </c>
      <c r="BN72" s="260">
        <v>0</v>
      </c>
      <c r="BO72" s="260">
        <v>0</v>
      </c>
      <c r="BP72" s="260">
        <v>0</v>
      </c>
      <c r="BQ72" s="260">
        <v>0</v>
      </c>
      <c r="BR72" s="260">
        <v>6259</v>
      </c>
      <c r="BS72" s="260">
        <v>0</v>
      </c>
      <c r="BT72" s="260">
        <v>0</v>
      </c>
      <c r="BU72" s="260">
        <v>0</v>
      </c>
      <c r="BV72" s="260">
        <v>0</v>
      </c>
      <c r="BW72" s="260">
        <v>0</v>
      </c>
      <c r="BX72" s="260">
        <v>0</v>
      </c>
      <c r="BY72" s="260">
        <v>0</v>
      </c>
      <c r="BZ72" s="260">
        <v>0</v>
      </c>
      <c r="CA72" s="260">
        <v>0</v>
      </c>
      <c r="CB72" s="260">
        <v>0</v>
      </c>
      <c r="CC72" s="260">
        <v>0</v>
      </c>
      <c r="CD72" s="260">
        <v>0</v>
      </c>
      <c r="CE72" s="260">
        <v>0</v>
      </c>
      <c r="CF72" s="260">
        <v>0</v>
      </c>
      <c r="CG72" s="260">
        <v>0</v>
      </c>
      <c r="CH72" s="260">
        <v>0</v>
      </c>
      <c r="CI72" s="260">
        <v>0</v>
      </c>
      <c r="CJ72" s="260">
        <v>0</v>
      </c>
      <c r="CK72" s="260">
        <v>0</v>
      </c>
      <c r="CL72" s="260">
        <v>14</v>
      </c>
      <c r="CM72" s="260">
        <v>0</v>
      </c>
      <c r="CN72" s="42">
        <v>0</v>
      </c>
      <c r="CO72" s="42">
        <v>0</v>
      </c>
      <c r="CP72" s="42">
        <v>37</v>
      </c>
      <c r="CR72" s="13">
        <v>64</v>
      </c>
      <c r="CS72" s="13" t="str">
        <f t="shared" si="12"/>
        <v/>
      </c>
      <c r="CT72" s="13" t="str">
        <f t="shared" si="12"/>
        <v/>
      </c>
      <c r="CU72" s="13" t="str">
        <f t="shared" si="12"/>
        <v/>
      </c>
      <c r="CV72" s="13" t="str">
        <f t="shared" si="12"/>
        <v/>
      </c>
      <c r="CW72" s="13" t="str">
        <f t="shared" si="12"/>
        <v/>
      </c>
      <c r="CX72" s="13" t="str">
        <f t="shared" si="12"/>
        <v/>
      </c>
      <c r="CY72" s="13" t="str">
        <f t="shared" si="12"/>
        <v/>
      </c>
      <c r="CZ72" s="13" t="str">
        <f t="shared" si="12"/>
        <v/>
      </c>
      <c r="DA72" s="13" t="str">
        <f t="shared" si="12"/>
        <v/>
      </c>
      <c r="DB72" s="13" t="str">
        <f t="shared" si="12"/>
        <v/>
      </c>
      <c r="DC72" s="13" t="str">
        <f t="shared" si="12"/>
        <v/>
      </c>
      <c r="DD72" s="13" t="str">
        <f t="shared" si="12"/>
        <v/>
      </c>
      <c r="DE72" s="13" t="str">
        <f t="shared" si="12"/>
        <v/>
      </c>
      <c r="DF72" s="13" t="str">
        <f t="shared" si="12"/>
        <v/>
      </c>
      <c r="DG72" s="13" t="str">
        <f t="shared" si="12"/>
        <v/>
      </c>
      <c r="DH72" s="13" t="str">
        <f t="shared" si="12"/>
        <v/>
      </c>
      <c r="DI72" s="13" t="str">
        <f t="shared" si="14"/>
        <v/>
      </c>
      <c r="DJ72" s="13" t="str">
        <f t="shared" si="14"/>
        <v/>
      </c>
      <c r="DK72" s="13" t="str">
        <f t="shared" si="13"/>
        <v/>
      </c>
      <c r="DL72" s="13" t="str">
        <f t="shared" si="13"/>
        <v/>
      </c>
      <c r="DM72" s="13" t="str">
        <f t="shared" si="13"/>
        <v/>
      </c>
      <c r="DN72" s="13" t="str">
        <f t="shared" si="13"/>
        <v/>
      </c>
      <c r="DO72" s="13" t="str">
        <f t="shared" si="13"/>
        <v/>
      </c>
      <c r="DP72" s="13" t="str">
        <f t="shared" si="13"/>
        <v/>
      </c>
      <c r="DQ72" s="13" t="str">
        <f t="shared" si="13"/>
        <v/>
      </c>
      <c r="DR72" s="13" t="str">
        <f t="shared" si="13"/>
        <v/>
      </c>
      <c r="DS72" s="13" t="str">
        <f t="shared" si="13"/>
        <v/>
      </c>
      <c r="DT72" s="13" t="str">
        <f t="shared" si="13"/>
        <v/>
      </c>
      <c r="DU72" s="13" t="str">
        <f t="shared" si="13"/>
        <v/>
      </c>
      <c r="DV72" s="13" t="str">
        <f t="shared" si="8"/>
        <v/>
      </c>
      <c r="DW72" s="13" t="str">
        <f t="shared" si="8"/>
        <v/>
      </c>
      <c r="DX72" s="13" t="str">
        <f t="shared" si="5"/>
        <v/>
      </c>
      <c r="DY72" s="13" t="str">
        <f t="shared" si="5"/>
        <v/>
      </c>
      <c r="DZ72" s="13" t="str">
        <f t="shared" si="5"/>
        <v/>
      </c>
      <c r="EA72" s="13" t="str">
        <f t="shared" si="5"/>
        <v/>
      </c>
      <c r="EB72" s="13" t="str">
        <f t="shared" si="5"/>
        <v/>
      </c>
      <c r="EC72" s="13" t="str">
        <f t="shared" si="5"/>
        <v/>
      </c>
      <c r="ED72" s="13" t="str">
        <f t="shared" si="5"/>
        <v/>
      </c>
      <c r="EE72" s="13" t="str">
        <f t="shared" si="11"/>
        <v/>
      </c>
      <c r="EF72" s="13" t="str">
        <f t="shared" si="11"/>
        <v/>
      </c>
      <c r="EG72" s="13" t="str">
        <f t="shared" si="11"/>
        <v/>
      </c>
      <c r="EH72" s="13" t="str">
        <f t="shared" si="11"/>
        <v/>
      </c>
      <c r="EI72" s="13" t="str">
        <f t="shared" si="11"/>
        <v/>
      </c>
      <c r="EJ72" s="13" t="str">
        <f t="shared" si="11"/>
        <v/>
      </c>
      <c r="EK72" s="13"/>
      <c r="EL72" s="82" t="str">
        <f t="shared" si="3"/>
        <v/>
      </c>
    </row>
    <row r="73" spans="1:142" x14ac:dyDescent="0.25">
      <c r="A73" s="267" t="s">
        <v>623</v>
      </c>
      <c r="B73" s="267" t="s">
        <v>513</v>
      </c>
      <c r="C73" s="301" t="s">
        <v>553</v>
      </c>
      <c r="D73" s="211">
        <v>65</v>
      </c>
      <c r="E73" s="401">
        <v>0</v>
      </c>
      <c r="F73" s="401">
        <v>0</v>
      </c>
      <c r="G73" s="401">
        <v>0</v>
      </c>
      <c r="H73" s="401">
        <v>0</v>
      </c>
      <c r="I73" s="401">
        <v>0</v>
      </c>
      <c r="J73" s="401">
        <v>0</v>
      </c>
      <c r="K73" s="401">
        <v>0</v>
      </c>
      <c r="L73" s="401">
        <v>0</v>
      </c>
      <c r="M73" s="401">
        <v>0</v>
      </c>
      <c r="N73" s="401">
        <v>0</v>
      </c>
      <c r="O73" s="401">
        <v>0</v>
      </c>
      <c r="P73" s="401">
        <v>0</v>
      </c>
      <c r="Q73" s="401">
        <v>0</v>
      </c>
      <c r="R73" s="401">
        <v>0</v>
      </c>
      <c r="S73" s="401">
        <v>0</v>
      </c>
      <c r="T73" s="401">
        <v>0</v>
      </c>
      <c r="U73" s="401">
        <v>0</v>
      </c>
      <c r="V73" s="401">
        <v>0</v>
      </c>
      <c r="W73" s="401">
        <v>0</v>
      </c>
      <c r="X73" s="401">
        <v>0</v>
      </c>
      <c r="Y73" s="401">
        <v>0</v>
      </c>
      <c r="Z73" s="401">
        <v>0</v>
      </c>
      <c r="AA73" s="401">
        <v>0</v>
      </c>
      <c r="AB73" s="401">
        <v>0</v>
      </c>
      <c r="AC73" s="401">
        <v>0</v>
      </c>
      <c r="AD73" s="401">
        <v>0</v>
      </c>
      <c r="AE73" s="401">
        <v>0</v>
      </c>
      <c r="AF73" s="401">
        <v>0</v>
      </c>
      <c r="AG73" s="401">
        <v>0</v>
      </c>
      <c r="AH73" s="401">
        <v>0</v>
      </c>
      <c r="AI73" s="401">
        <v>0</v>
      </c>
      <c r="AJ73" s="401">
        <v>0</v>
      </c>
      <c r="AK73" s="401">
        <v>0</v>
      </c>
      <c r="AL73" s="401">
        <v>0</v>
      </c>
      <c r="AM73" s="401">
        <v>0</v>
      </c>
      <c r="AN73" s="401">
        <v>0</v>
      </c>
      <c r="AO73" s="401">
        <v>0</v>
      </c>
      <c r="AP73" s="401">
        <v>0</v>
      </c>
      <c r="AQ73" s="401">
        <v>0</v>
      </c>
      <c r="AR73" s="402">
        <v>0</v>
      </c>
      <c r="AS73" s="402">
        <v>0</v>
      </c>
      <c r="AT73" s="402">
        <v>0</v>
      </c>
      <c r="AU73" s="404">
        <v>0</v>
      </c>
      <c r="AV73" s="402">
        <v>0</v>
      </c>
      <c r="AW73" s="76"/>
      <c r="AX73" s="211">
        <v>65</v>
      </c>
      <c r="AY73" s="260">
        <v>0</v>
      </c>
      <c r="AZ73" s="260">
        <v>0</v>
      </c>
      <c r="BA73" s="260">
        <v>0</v>
      </c>
      <c r="BB73" s="260">
        <v>0</v>
      </c>
      <c r="BC73" s="260">
        <v>0</v>
      </c>
      <c r="BD73" s="260">
        <v>0</v>
      </c>
      <c r="BE73" s="260">
        <v>0</v>
      </c>
      <c r="BF73" s="260">
        <v>0</v>
      </c>
      <c r="BG73" s="260">
        <v>0</v>
      </c>
      <c r="BH73" s="260">
        <v>0</v>
      </c>
      <c r="BI73" s="260">
        <v>0</v>
      </c>
      <c r="BJ73" s="260">
        <v>0</v>
      </c>
      <c r="BK73" s="260">
        <v>0</v>
      </c>
      <c r="BL73" s="260">
        <v>0</v>
      </c>
      <c r="BM73" s="260">
        <v>0</v>
      </c>
      <c r="BN73" s="260">
        <v>0</v>
      </c>
      <c r="BO73" s="260">
        <v>0</v>
      </c>
      <c r="BP73" s="260">
        <v>0</v>
      </c>
      <c r="BQ73" s="260">
        <v>0</v>
      </c>
      <c r="BR73" s="260">
        <v>0</v>
      </c>
      <c r="BS73" s="260">
        <v>0</v>
      </c>
      <c r="BT73" s="260">
        <v>0</v>
      </c>
      <c r="BU73" s="260">
        <v>0</v>
      </c>
      <c r="BV73" s="260">
        <v>0</v>
      </c>
      <c r="BW73" s="260">
        <v>0</v>
      </c>
      <c r="BX73" s="260">
        <v>0</v>
      </c>
      <c r="BY73" s="260">
        <v>0</v>
      </c>
      <c r="BZ73" s="260">
        <v>0</v>
      </c>
      <c r="CA73" s="260">
        <v>0</v>
      </c>
      <c r="CB73" s="260">
        <v>0</v>
      </c>
      <c r="CC73" s="260">
        <v>0</v>
      </c>
      <c r="CD73" s="260">
        <v>0</v>
      </c>
      <c r="CE73" s="260">
        <v>0</v>
      </c>
      <c r="CF73" s="260">
        <v>0</v>
      </c>
      <c r="CG73" s="260">
        <v>0</v>
      </c>
      <c r="CH73" s="260">
        <v>0</v>
      </c>
      <c r="CI73" s="260">
        <v>0</v>
      </c>
      <c r="CJ73" s="260">
        <v>0</v>
      </c>
      <c r="CK73" s="260">
        <v>0</v>
      </c>
      <c r="CL73" s="260">
        <v>1007</v>
      </c>
      <c r="CM73" s="260">
        <v>0</v>
      </c>
      <c r="CN73" s="42">
        <v>0</v>
      </c>
      <c r="CO73" s="42">
        <v>0</v>
      </c>
      <c r="CP73" s="42">
        <v>0</v>
      </c>
      <c r="CR73" s="13">
        <v>65</v>
      </c>
      <c r="CS73" s="13" t="str">
        <f t="shared" si="12"/>
        <v/>
      </c>
      <c r="CT73" s="13" t="str">
        <f t="shared" si="12"/>
        <v/>
      </c>
      <c r="CU73" s="13" t="str">
        <f t="shared" si="12"/>
        <v/>
      </c>
      <c r="CV73" s="13" t="str">
        <f t="shared" si="12"/>
        <v/>
      </c>
      <c r="CW73" s="13" t="str">
        <f t="shared" si="12"/>
        <v/>
      </c>
      <c r="CX73" s="13" t="str">
        <f t="shared" si="12"/>
        <v/>
      </c>
      <c r="CY73" s="13" t="str">
        <f t="shared" si="12"/>
        <v/>
      </c>
      <c r="CZ73" s="13" t="str">
        <f t="shared" si="12"/>
        <v/>
      </c>
      <c r="DA73" s="13" t="str">
        <f t="shared" si="12"/>
        <v/>
      </c>
      <c r="DB73" s="13" t="str">
        <f t="shared" si="12"/>
        <v/>
      </c>
      <c r="DC73" s="13" t="str">
        <f t="shared" si="12"/>
        <v/>
      </c>
      <c r="DD73" s="13" t="str">
        <f t="shared" si="12"/>
        <v/>
      </c>
      <c r="DE73" s="13" t="str">
        <f t="shared" si="12"/>
        <v/>
      </c>
      <c r="DF73" s="13" t="str">
        <f t="shared" si="12"/>
        <v/>
      </c>
      <c r="DG73" s="13" t="str">
        <f t="shared" si="12"/>
        <v/>
      </c>
      <c r="DH73" s="13" t="str">
        <f t="shared" si="12"/>
        <v/>
      </c>
      <c r="DI73" s="13" t="str">
        <f t="shared" si="14"/>
        <v/>
      </c>
      <c r="DJ73" s="13" t="str">
        <f t="shared" si="14"/>
        <v/>
      </c>
      <c r="DK73" s="13" t="str">
        <f t="shared" si="13"/>
        <v/>
      </c>
      <c r="DL73" s="13" t="str">
        <f t="shared" si="13"/>
        <v/>
      </c>
      <c r="DM73" s="13" t="str">
        <f t="shared" si="13"/>
        <v/>
      </c>
      <c r="DN73" s="13" t="str">
        <f t="shared" si="13"/>
        <v/>
      </c>
      <c r="DO73" s="13" t="str">
        <f t="shared" si="13"/>
        <v/>
      </c>
      <c r="DP73" s="13" t="str">
        <f t="shared" si="13"/>
        <v/>
      </c>
      <c r="DQ73" s="13" t="str">
        <f t="shared" si="13"/>
        <v/>
      </c>
      <c r="DR73" s="13" t="str">
        <f t="shared" si="13"/>
        <v/>
      </c>
      <c r="DS73" s="13" t="str">
        <f t="shared" si="13"/>
        <v/>
      </c>
      <c r="DT73" s="13" t="str">
        <f t="shared" si="13"/>
        <v/>
      </c>
      <c r="DU73" s="13" t="str">
        <f t="shared" si="13"/>
        <v/>
      </c>
      <c r="DV73" s="13" t="str">
        <f t="shared" si="8"/>
        <v/>
      </c>
      <c r="DW73" s="13" t="str">
        <f t="shared" si="8"/>
        <v/>
      </c>
      <c r="DX73" s="13" t="str">
        <f t="shared" si="5"/>
        <v/>
      </c>
      <c r="DY73" s="13" t="str">
        <f t="shared" si="5"/>
        <v/>
      </c>
      <c r="DZ73" s="13" t="str">
        <f t="shared" si="5"/>
        <v/>
      </c>
      <c r="EA73" s="13" t="str">
        <f t="shared" si="5"/>
        <v/>
      </c>
      <c r="EB73" s="13" t="str">
        <f t="shared" si="5"/>
        <v/>
      </c>
      <c r="EC73" s="13" t="str">
        <f t="shared" si="5"/>
        <v/>
      </c>
      <c r="ED73" s="13" t="str">
        <f t="shared" si="5"/>
        <v/>
      </c>
      <c r="EE73" s="13" t="str">
        <f t="shared" si="11"/>
        <v/>
      </c>
      <c r="EF73" s="13" t="str">
        <f t="shared" si="11"/>
        <v/>
      </c>
      <c r="EG73" s="13" t="str">
        <f t="shared" si="11"/>
        <v/>
      </c>
      <c r="EH73" s="13" t="str">
        <f t="shared" si="11"/>
        <v/>
      </c>
      <c r="EI73" s="13" t="str">
        <f t="shared" si="11"/>
        <v/>
      </c>
      <c r="EJ73" s="13" t="str">
        <f t="shared" si="11"/>
        <v/>
      </c>
      <c r="EK73" s="13"/>
      <c r="EL73" s="82" t="str">
        <f t="shared" si="3"/>
        <v/>
      </c>
    </row>
    <row r="74" spans="1:142" x14ac:dyDescent="0.25">
      <c r="A74" s="267" t="s">
        <v>623</v>
      </c>
      <c r="B74" s="267" t="s">
        <v>523</v>
      </c>
      <c r="C74" s="301" t="s">
        <v>553</v>
      </c>
      <c r="D74" s="211">
        <v>66</v>
      </c>
      <c r="E74" s="401">
        <v>0</v>
      </c>
      <c r="F74" s="401">
        <v>0</v>
      </c>
      <c r="G74" s="401">
        <v>0</v>
      </c>
      <c r="H74" s="401">
        <v>0</v>
      </c>
      <c r="I74" s="401">
        <v>0</v>
      </c>
      <c r="J74" s="401">
        <v>0</v>
      </c>
      <c r="K74" s="401">
        <v>0</v>
      </c>
      <c r="L74" s="401">
        <v>0</v>
      </c>
      <c r="M74" s="401">
        <v>0</v>
      </c>
      <c r="N74" s="401">
        <v>0</v>
      </c>
      <c r="O74" s="401">
        <v>0</v>
      </c>
      <c r="P74" s="401">
        <v>0</v>
      </c>
      <c r="Q74" s="401">
        <v>0</v>
      </c>
      <c r="R74" s="401">
        <v>0</v>
      </c>
      <c r="S74" s="401">
        <v>0</v>
      </c>
      <c r="T74" s="401">
        <v>0</v>
      </c>
      <c r="U74" s="401">
        <v>0</v>
      </c>
      <c r="V74" s="401">
        <v>0</v>
      </c>
      <c r="W74" s="401">
        <v>0</v>
      </c>
      <c r="X74" s="401">
        <v>0</v>
      </c>
      <c r="Y74" s="401">
        <v>0</v>
      </c>
      <c r="Z74" s="401">
        <v>0</v>
      </c>
      <c r="AA74" s="401">
        <v>0</v>
      </c>
      <c r="AB74" s="401">
        <v>0</v>
      </c>
      <c r="AC74" s="401">
        <v>0</v>
      </c>
      <c r="AD74" s="401">
        <v>0</v>
      </c>
      <c r="AE74" s="401">
        <v>0</v>
      </c>
      <c r="AF74" s="401">
        <v>9.1745999999999998E-3</v>
      </c>
      <c r="AG74" s="401">
        <v>0</v>
      </c>
      <c r="AH74" s="401">
        <v>0</v>
      </c>
      <c r="AI74" s="401">
        <v>0</v>
      </c>
      <c r="AJ74" s="401">
        <v>0</v>
      </c>
      <c r="AK74" s="401">
        <v>0</v>
      </c>
      <c r="AL74" s="401">
        <v>0</v>
      </c>
      <c r="AM74" s="401">
        <v>0</v>
      </c>
      <c r="AN74" s="401">
        <v>0</v>
      </c>
      <c r="AO74" s="401">
        <v>0</v>
      </c>
      <c r="AP74" s="401">
        <v>0</v>
      </c>
      <c r="AQ74" s="401">
        <v>0</v>
      </c>
      <c r="AR74" s="402">
        <v>2.5606199999999999E-2</v>
      </c>
      <c r="AS74" s="402">
        <v>1.2539000000000001E-3</v>
      </c>
      <c r="AT74" s="402">
        <v>0</v>
      </c>
      <c r="AU74" s="404">
        <v>0</v>
      </c>
      <c r="AV74" s="402">
        <v>0</v>
      </c>
      <c r="AW74" s="76"/>
      <c r="AX74" s="211">
        <v>66</v>
      </c>
      <c r="AY74" s="260">
        <v>0</v>
      </c>
      <c r="AZ74" s="260">
        <v>0</v>
      </c>
      <c r="BA74" s="260">
        <v>0</v>
      </c>
      <c r="BB74" s="260">
        <v>0</v>
      </c>
      <c r="BC74" s="260">
        <v>0</v>
      </c>
      <c r="BD74" s="260">
        <v>0</v>
      </c>
      <c r="BE74" s="260">
        <v>0</v>
      </c>
      <c r="BF74" s="260">
        <v>0</v>
      </c>
      <c r="BG74" s="260">
        <v>0</v>
      </c>
      <c r="BH74" s="260">
        <v>0</v>
      </c>
      <c r="BI74" s="260">
        <v>0</v>
      </c>
      <c r="BJ74" s="260">
        <v>0</v>
      </c>
      <c r="BK74" s="260">
        <v>0</v>
      </c>
      <c r="BL74" s="260">
        <v>0</v>
      </c>
      <c r="BM74" s="260">
        <v>0</v>
      </c>
      <c r="BN74" s="260">
        <v>0</v>
      </c>
      <c r="BO74" s="260">
        <v>0</v>
      </c>
      <c r="BP74" s="260">
        <v>0</v>
      </c>
      <c r="BQ74" s="260">
        <v>0</v>
      </c>
      <c r="BR74" s="260">
        <v>0</v>
      </c>
      <c r="BS74" s="260">
        <v>0</v>
      </c>
      <c r="BT74" s="260">
        <v>0</v>
      </c>
      <c r="BU74" s="260">
        <v>0</v>
      </c>
      <c r="BV74" s="260">
        <v>0</v>
      </c>
      <c r="BW74" s="260">
        <v>0</v>
      </c>
      <c r="BX74" s="260">
        <v>0</v>
      </c>
      <c r="BY74" s="260">
        <v>0</v>
      </c>
      <c r="BZ74" s="260">
        <v>0</v>
      </c>
      <c r="CA74" s="260">
        <v>0</v>
      </c>
      <c r="CB74" s="260">
        <v>65</v>
      </c>
      <c r="CC74" s="260">
        <v>2</v>
      </c>
      <c r="CD74" s="260">
        <v>0</v>
      </c>
      <c r="CE74" s="260">
        <v>0</v>
      </c>
      <c r="CF74" s="260">
        <v>0</v>
      </c>
      <c r="CG74" s="260">
        <v>0</v>
      </c>
      <c r="CH74" s="260">
        <v>0</v>
      </c>
      <c r="CI74" s="260">
        <v>1491</v>
      </c>
      <c r="CJ74" s="260">
        <v>0</v>
      </c>
      <c r="CK74" s="260">
        <v>0</v>
      </c>
      <c r="CL74" s="260">
        <v>169</v>
      </c>
      <c r="CM74" s="260">
        <v>0</v>
      </c>
      <c r="CN74" s="42">
        <v>0</v>
      </c>
      <c r="CO74" s="42">
        <v>0</v>
      </c>
      <c r="CP74" s="42">
        <v>0</v>
      </c>
      <c r="CR74" s="13">
        <v>66</v>
      </c>
      <c r="CS74" s="13" t="str">
        <f t="shared" si="12"/>
        <v/>
      </c>
      <c r="CT74" s="13" t="str">
        <f t="shared" si="12"/>
        <v/>
      </c>
      <c r="CU74" s="13" t="str">
        <f t="shared" si="12"/>
        <v/>
      </c>
      <c r="CV74" s="13" t="str">
        <f t="shared" si="12"/>
        <v/>
      </c>
      <c r="CW74" s="13" t="str">
        <f t="shared" si="12"/>
        <v/>
      </c>
      <c r="CX74" s="13" t="str">
        <f t="shared" si="12"/>
        <v/>
      </c>
      <c r="CY74" s="13" t="str">
        <f t="shared" si="12"/>
        <v/>
      </c>
      <c r="CZ74" s="13" t="str">
        <f t="shared" si="12"/>
        <v/>
      </c>
      <c r="DA74" s="13" t="str">
        <f t="shared" si="12"/>
        <v/>
      </c>
      <c r="DB74" s="13" t="str">
        <f t="shared" si="12"/>
        <v/>
      </c>
      <c r="DC74" s="13" t="str">
        <f t="shared" si="12"/>
        <v/>
      </c>
      <c r="DD74" s="13" t="str">
        <f t="shared" si="12"/>
        <v/>
      </c>
      <c r="DE74" s="13" t="str">
        <f t="shared" si="12"/>
        <v/>
      </c>
      <c r="DF74" s="13" t="str">
        <f t="shared" si="12"/>
        <v/>
      </c>
      <c r="DG74" s="13" t="str">
        <f t="shared" si="12"/>
        <v/>
      </c>
      <c r="DH74" s="13" t="str">
        <f t="shared" si="12"/>
        <v/>
      </c>
      <c r="DI74" s="13" t="str">
        <f t="shared" si="14"/>
        <v/>
      </c>
      <c r="DJ74" s="13" t="str">
        <f t="shared" si="14"/>
        <v/>
      </c>
      <c r="DK74" s="13" t="str">
        <f t="shared" si="13"/>
        <v/>
      </c>
      <c r="DL74" s="13" t="str">
        <f t="shared" si="13"/>
        <v/>
      </c>
      <c r="DM74" s="13" t="str">
        <f t="shared" si="13"/>
        <v/>
      </c>
      <c r="DN74" s="13" t="str">
        <f t="shared" si="13"/>
        <v/>
      </c>
      <c r="DO74" s="13" t="str">
        <f t="shared" si="13"/>
        <v/>
      </c>
      <c r="DP74" s="13" t="str">
        <f t="shared" si="13"/>
        <v/>
      </c>
      <c r="DQ74" s="13" t="str">
        <f t="shared" si="13"/>
        <v/>
      </c>
      <c r="DR74" s="13" t="str">
        <f t="shared" si="13"/>
        <v/>
      </c>
      <c r="DS74" s="13" t="str">
        <f t="shared" si="13"/>
        <v/>
      </c>
      <c r="DT74" s="13" t="str">
        <f t="shared" si="13"/>
        <v>Rodspotta</v>
      </c>
      <c r="DU74" s="13" t="str">
        <f t="shared" si="13"/>
        <v/>
      </c>
      <c r="DV74" s="13" t="str">
        <f t="shared" si="8"/>
        <v/>
      </c>
      <c r="DW74" s="13" t="str">
        <f t="shared" si="8"/>
        <v/>
      </c>
      <c r="DX74" s="13" t="str">
        <f t="shared" si="5"/>
        <v/>
      </c>
      <c r="DY74" s="13" t="str">
        <f t="shared" si="5"/>
        <v/>
      </c>
      <c r="DZ74" s="13" t="str">
        <f t="shared" si="5"/>
        <v/>
      </c>
      <c r="EA74" s="13" t="str">
        <f t="shared" si="5"/>
        <v/>
      </c>
      <c r="EB74" s="13" t="str">
        <f t="shared" si="5"/>
        <v/>
      </c>
      <c r="EC74" s="13" t="str">
        <f t="shared" si="5"/>
        <v/>
      </c>
      <c r="ED74" s="13" t="str">
        <f t="shared" si="5"/>
        <v/>
      </c>
      <c r="EE74" s="13" t="str">
        <f t="shared" si="11"/>
        <v/>
      </c>
      <c r="EF74" s="13" t="str">
        <f t="shared" si="11"/>
        <v>Torsk</v>
      </c>
      <c r="EG74" s="13" t="str">
        <f t="shared" si="11"/>
        <v>Vitling</v>
      </c>
      <c r="EH74" s="13" t="str">
        <f t="shared" si="11"/>
        <v/>
      </c>
      <c r="EI74" s="13" t="str">
        <f t="shared" si="11"/>
        <v/>
      </c>
      <c r="EJ74" s="13" t="str">
        <f t="shared" si="11"/>
        <v/>
      </c>
      <c r="EK74" s="13"/>
      <c r="EL74" s="82" t="str">
        <f t="shared" ref="EL74:EL137" si="15">CONCATENATE(CS74,CT74,CU74,CV74,CW74,CX74,CY74,CZ74,DA74,DB74,DC74,DD74,DE74,DF74,DG74,DH74,DI74,DJ74,DK74,DL74,DM74,DN74,DO74,DP74,DQ74,DR74,DS74,DT74,DU74,DV74,DW74,DX74,DY74,DZ74,EA74,EB74,EC74,ED74,EE74,EF74,EG74,EH74,EI74,EJ74)</f>
        <v>RodspottaTorskVitling</v>
      </c>
    </row>
    <row r="75" spans="1:142" x14ac:dyDescent="0.25">
      <c r="A75" s="267" t="s">
        <v>623</v>
      </c>
      <c r="B75" s="267" t="s">
        <v>524</v>
      </c>
      <c r="C75" s="301" t="s">
        <v>553</v>
      </c>
      <c r="D75" s="211">
        <v>67</v>
      </c>
      <c r="E75" s="401">
        <v>0</v>
      </c>
      <c r="F75" s="401">
        <v>0</v>
      </c>
      <c r="G75" s="401">
        <v>0</v>
      </c>
      <c r="H75" s="401">
        <v>0</v>
      </c>
      <c r="I75" s="401">
        <v>0</v>
      </c>
      <c r="J75" s="401">
        <v>0</v>
      </c>
      <c r="K75" s="401">
        <v>0</v>
      </c>
      <c r="L75" s="401">
        <v>0</v>
      </c>
      <c r="M75" s="401">
        <v>0</v>
      </c>
      <c r="N75" s="401">
        <v>0</v>
      </c>
      <c r="O75" s="401">
        <v>0</v>
      </c>
      <c r="P75" s="401">
        <v>0</v>
      </c>
      <c r="Q75" s="401">
        <v>0</v>
      </c>
      <c r="R75" s="401">
        <v>0</v>
      </c>
      <c r="S75" s="401">
        <v>0</v>
      </c>
      <c r="T75" s="401">
        <v>0</v>
      </c>
      <c r="U75" s="401">
        <v>0</v>
      </c>
      <c r="V75" s="401">
        <v>0</v>
      </c>
      <c r="W75" s="401">
        <v>0</v>
      </c>
      <c r="X75" s="401">
        <v>0</v>
      </c>
      <c r="Y75" s="401">
        <v>0</v>
      </c>
      <c r="Z75" s="401">
        <v>0</v>
      </c>
      <c r="AA75" s="401">
        <v>0</v>
      </c>
      <c r="AB75" s="401">
        <v>0</v>
      </c>
      <c r="AC75" s="401">
        <v>0</v>
      </c>
      <c r="AD75" s="401">
        <v>0</v>
      </c>
      <c r="AE75" s="401">
        <v>0</v>
      </c>
      <c r="AF75" s="401">
        <v>0</v>
      </c>
      <c r="AG75" s="401">
        <v>0</v>
      </c>
      <c r="AH75" s="401">
        <v>0</v>
      </c>
      <c r="AI75" s="401">
        <v>0</v>
      </c>
      <c r="AJ75" s="401">
        <v>0</v>
      </c>
      <c r="AK75" s="401">
        <v>0</v>
      </c>
      <c r="AL75" s="401">
        <v>0</v>
      </c>
      <c r="AM75" s="401">
        <v>0</v>
      </c>
      <c r="AN75" s="401">
        <v>0</v>
      </c>
      <c r="AO75" s="401">
        <v>0</v>
      </c>
      <c r="AP75" s="401">
        <v>0</v>
      </c>
      <c r="AQ75" s="401">
        <v>0</v>
      </c>
      <c r="AR75" s="402">
        <v>0</v>
      </c>
      <c r="AS75" s="402">
        <v>0</v>
      </c>
      <c r="AT75" s="402">
        <v>0</v>
      </c>
      <c r="AU75" s="404">
        <v>0</v>
      </c>
      <c r="AV75" s="402">
        <v>0</v>
      </c>
      <c r="AW75" s="76"/>
      <c r="AX75" s="211">
        <v>67</v>
      </c>
      <c r="AY75" s="260">
        <v>0</v>
      </c>
      <c r="AZ75" s="260">
        <v>0</v>
      </c>
      <c r="BA75" s="260">
        <v>0</v>
      </c>
      <c r="BB75" s="260">
        <v>0</v>
      </c>
      <c r="BC75" s="260">
        <v>0</v>
      </c>
      <c r="BD75" s="260">
        <v>0</v>
      </c>
      <c r="BE75" s="260">
        <v>0</v>
      </c>
      <c r="BF75" s="260">
        <v>0</v>
      </c>
      <c r="BG75" s="260">
        <v>0</v>
      </c>
      <c r="BH75" s="260">
        <v>0</v>
      </c>
      <c r="BI75" s="260">
        <v>0</v>
      </c>
      <c r="BJ75" s="260">
        <v>0</v>
      </c>
      <c r="BK75" s="260">
        <v>0</v>
      </c>
      <c r="BL75" s="260">
        <v>0</v>
      </c>
      <c r="BM75" s="260">
        <v>0</v>
      </c>
      <c r="BN75" s="260">
        <v>0</v>
      </c>
      <c r="BO75" s="260">
        <v>0</v>
      </c>
      <c r="BP75" s="260">
        <v>0</v>
      </c>
      <c r="BQ75" s="260">
        <v>0</v>
      </c>
      <c r="BR75" s="260">
        <v>0</v>
      </c>
      <c r="BS75" s="260">
        <v>0</v>
      </c>
      <c r="BT75" s="260">
        <v>0</v>
      </c>
      <c r="BU75" s="260">
        <v>0</v>
      </c>
      <c r="BV75" s="260">
        <v>0</v>
      </c>
      <c r="BW75" s="260">
        <v>0</v>
      </c>
      <c r="BX75" s="260">
        <v>0</v>
      </c>
      <c r="BY75" s="260">
        <v>0</v>
      </c>
      <c r="BZ75" s="260">
        <v>0</v>
      </c>
      <c r="CA75" s="260">
        <v>0</v>
      </c>
      <c r="CB75" s="260">
        <v>0</v>
      </c>
      <c r="CC75" s="260">
        <v>0</v>
      </c>
      <c r="CD75" s="260">
        <v>0</v>
      </c>
      <c r="CE75" s="260">
        <v>0</v>
      </c>
      <c r="CF75" s="260">
        <v>0</v>
      </c>
      <c r="CG75" s="260">
        <v>0</v>
      </c>
      <c r="CH75" s="260">
        <v>0</v>
      </c>
      <c r="CI75" s="260">
        <v>202</v>
      </c>
      <c r="CJ75" s="260">
        <v>0</v>
      </c>
      <c r="CK75" s="260">
        <v>0</v>
      </c>
      <c r="CL75" s="260">
        <v>288472.8</v>
      </c>
      <c r="CM75" s="260">
        <v>29</v>
      </c>
      <c r="CN75" s="42">
        <v>0</v>
      </c>
      <c r="CO75" s="42">
        <v>0</v>
      </c>
      <c r="CP75" s="42">
        <v>0</v>
      </c>
      <c r="CR75" s="13">
        <v>67</v>
      </c>
      <c r="CS75" s="13" t="str">
        <f t="shared" ref="CS75:DH90" si="16">IF(E75&gt;0,E$8,"")</f>
        <v/>
      </c>
      <c r="CT75" s="13" t="str">
        <f t="shared" si="16"/>
        <v/>
      </c>
      <c r="CU75" s="13" t="str">
        <f t="shared" si="16"/>
        <v/>
      </c>
      <c r="CV75" s="13" t="str">
        <f t="shared" si="16"/>
        <v/>
      </c>
      <c r="CW75" s="13" t="str">
        <f t="shared" si="16"/>
        <v/>
      </c>
      <c r="CX75" s="13" t="str">
        <f t="shared" si="16"/>
        <v/>
      </c>
      <c r="CY75" s="13" t="str">
        <f t="shared" si="16"/>
        <v/>
      </c>
      <c r="CZ75" s="13" t="str">
        <f t="shared" si="16"/>
        <v/>
      </c>
      <c r="DA75" s="13" t="str">
        <f t="shared" si="16"/>
        <v/>
      </c>
      <c r="DB75" s="13" t="str">
        <f t="shared" si="16"/>
        <v/>
      </c>
      <c r="DC75" s="13" t="str">
        <f t="shared" si="16"/>
        <v/>
      </c>
      <c r="DD75" s="13" t="str">
        <f t="shared" si="16"/>
        <v/>
      </c>
      <c r="DE75" s="13" t="str">
        <f t="shared" si="16"/>
        <v/>
      </c>
      <c r="DF75" s="13" t="str">
        <f t="shared" si="16"/>
        <v/>
      </c>
      <c r="DG75" s="13" t="str">
        <f t="shared" si="16"/>
        <v/>
      </c>
      <c r="DH75" s="13" t="str">
        <f t="shared" si="16"/>
        <v/>
      </c>
      <c r="DI75" s="13" t="str">
        <f t="shared" si="14"/>
        <v/>
      </c>
      <c r="DJ75" s="13" t="str">
        <f t="shared" si="14"/>
        <v/>
      </c>
      <c r="DK75" s="13" t="str">
        <f t="shared" si="13"/>
        <v/>
      </c>
      <c r="DL75" s="13" t="str">
        <f t="shared" si="13"/>
        <v/>
      </c>
      <c r="DM75" s="13" t="str">
        <f t="shared" si="13"/>
        <v/>
      </c>
      <c r="DN75" s="13" t="str">
        <f t="shared" si="13"/>
        <v/>
      </c>
      <c r="DO75" s="13" t="str">
        <f t="shared" si="13"/>
        <v/>
      </c>
      <c r="DP75" s="13" t="str">
        <f t="shared" si="13"/>
        <v/>
      </c>
      <c r="DQ75" s="13" t="str">
        <f t="shared" si="13"/>
        <v/>
      </c>
      <c r="DR75" s="13" t="str">
        <f t="shared" si="13"/>
        <v/>
      </c>
      <c r="DS75" s="13" t="str">
        <f t="shared" si="13"/>
        <v/>
      </c>
      <c r="DT75" s="13" t="str">
        <f t="shared" si="13"/>
        <v/>
      </c>
      <c r="DU75" s="13" t="str">
        <f t="shared" si="13"/>
        <v/>
      </c>
      <c r="DV75" s="13" t="str">
        <f t="shared" si="8"/>
        <v/>
      </c>
      <c r="DW75" s="13" t="str">
        <f t="shared" si="8"/>
        <v/>
      </c>
      <c r="DX75" s="13" t="str">
        <f t="shared" si="5"/>
        <v/>
      </c>
      <c r="DY75" s="13" t="str">
        <f t="shared" si="5"/>
        <v/>
      </c>
      <c r="DZ75" s="13" t="str">
        <f t="shared" si="5"/>
        <v/>
      </c>
      <c r="EA75" s="13" t="str">
        <f t="shared" si="5"/>
        <v/>
      </c>
      <c r="EB75" s="13" t="str">
        <f t="shared" si="5"/>
        <v/>
      </c>
      <c r="EC75" s="13" t="str">
        <f t="shared" si="5"/>
        <v/>
      </c>
      <c r="ED75" s="13" t="str">
        <f t="shared" si="5"/>
        <v/>
      </c>
      <c r="EE75" s="13" t="str">
        <f t="shared" si="11"/>
        <v/>
      </c>
      <c r="EF75" s="13" t="str">
        <f t="shared" si="11"/>
        <v/>
      </c>
      <c r="EG75" s="13" t="str">
        <f t="shared" si="11"/>
        <v/>
      </c>
      <c r="EH75" s="13" t="str">
        <f t="shared" si="11"/>
        <v/>
      </c>
      <c r="EI75" s="13" t="str">
        <f t="shared" si="11"/>
        <v/>
      </c>
      <c r="EJ75" s="13" t="str">
        <f t="shared" si="11"/>
        <v/>
      </c>
      <c r="EK75" s="13"/>
      <c r="EL75" s="82" t="str">
        <f t="shared" si="15"/>
        <v/>
      </c>
    </row>
    <row r="76" spans="1:142" x14ac:dyDescent="0.25">
      <c r="A76" s="267" t="s">
        <v>623</v>
      </c>
      <c r="B76" s="267" t="s">
        <v>530</v>
      </c>
      <c r="C76" s="301" t="s">
        <v>553</v>
      </c>
      <c r="D76" s="211">
        <v>68</v>
      </c>
      <c r="E76" s="401">
        <v>0</v>
      </c>
      <c r="F76" s="401">
        <v>0</v>
      </c>
      <c r="G76" s="401">
        <v>0</v>
      </c>
      <c r="H76" s="401">
        <v>0</v>
      </c>
      <c r="I76" s="401">
        <v>0</v>
      </c>
      <c r="J76" s="401">
        <v>0</v>
      </c>
      <c r="K76" s="401">
        <v>0</v>
      </c>
      <c r="L76" s="401">
        <v>0</v>
      </c>
      <c r="M76" s="401">
        <v>0</v>
      </c>
      <c r="N76" s="401">
        <v>0</v>
      </c>
      <c r="O76" s="401">
        <v>0</v>
      </c>
      <c r="P76" s="401">
        <v>0</v>
      </c>
      <c r="Q76" s="401">
        <v>0</v>
      </c>
      <c r="R76" s="401">
        <v>0</v>
      </c>
      <c r="S76" s="401">
        <v>0</v>
      </c>
      <c r="T76" s="401">
        <v>0</v>
      </c>
      <c r="U76" s="401">
        <v>0</v>
      </c>
      <c r="V76" s="401">
        <v>0</v>
      </c>
      <c r="W76" s="401">
        <v>0</v>
      </c>
      <c r="X76" s="401">
        <v>0</v>
      </c>
      <c r="Y76" s="401">
        <v>0</v>
      </c>
      <c r="Z76" s="401">
        <v>0</v>
      </c>
      <c r="AA76" s="401">
        <v>0</v>
      </c>
      <c r="AB76" s="401">
        <v>0</v>
      </c>
      <c r="AC76" s="401">
        <v>0</v>
      </c>
      <c r="AD76" s="401">
        <v>0</v>
      </c>
      <c r="AE76" s="401">
        <v>0</v>
      </c>
      <c r="AF76" s="401">
        <v>9.1745999999999998E-3</v>
      </c>
      <c r="AG76" s="401">
        <v>0</v>
      </c>
      <c r="AH76" s="401">
        <v>0</v>
      </c>
      <c r="AI76" s="401">
        <v>0</v>
      </c>
      <c r="AJ76" s="401">
        <v>0</v>
      </c>
      <c r="AK76" s="401">
        <v>0</v>
      </c>
      <c r="AL76" s="401">
        <v>0</v>
      </c>
      <c r="AM76" s="401">
        <v>0</v>
      </c>
      <c r="AN76" s="401">
        <v>0</v>
      </c>
      <c r="AO76" s="401">
        <v>0</v>
      </c>
      <c r="AP76" s="401">
        <v>0</v>
      </c>
      <c r="AQ76" s="401">
        <v>0</v>
      </c>
      <c r="AR76" s="402">
        <v>2.5606199999999999E-2</v>
      </c>
      <c r="AS76" s="402">
        <v>1.2539000000000001E-3</v>
      </c>
      <c r="AT76" s="402">
        <v>0</v>
      </c>
      <c r="AU76" s="404">
        <v>0</v>
      </c>
      <c r="AV76" s="402">
        <v>0</v>
      </c>
      <c r="AW76" s="76"/>
      <c r="AX76" s="211">
        <v>68</v>
      </c>
      <c r="AY76" s="260">
        <v>0</v>
      </c>
      <c r="AZ76" s="260">
        <v>0</v>
      </c>
      <c r="BA76" s="260">
        <v>0</v>
      </c>
      <c r="BB76" s="260">
        <v>0</v>
      </c>
      <c r="BC76" s="260">
        <v>0</v>
      </c>
      <c r="BD76" s="260">
        <v>0</v>
      </c>
      <c r="BE76" s="260">
        <v>0</v>
      </c>
      <c r="BF76" s="260">
        <v>0</v>
      </c>
      <c r="BG76" s="260">
        <v>0</v>
      </c>
      <c r="BH76" s="260">
        <v>0</v>
      </c>
      <c r="BI76" s="260">
        <v>0</v>
      </c>
      <c r="BJ76" s="260">
        <v>0</v>
      </c>
      <c r="BK76" s="260">
        <v>0</v>
      </c>
      <c r="BL76" s="260">
        <v>0</v>
      </c>
      <c r="BM76" s="260">
        <v>0</v>
      </c>
      <c r="BN76" s="260">
        <v>0</v>
      </c>
      <c r="BO76" s="260">
        <v>0</v>
      </c>
      <c r="BP76" s="260">
        <v>0</v>
      </c>
      <c r="BQ76" s="260">
        <v>0</v>
      </c>
      <c r="BR76" s="260">
        <v>0</v>
      </c>
      <c r="BS76" s="260">
        <v>0</v>
      </c>
      <c r="BT76" s="260">
        <v>0</v>
      </c>
      <c r="BU76" s="260">
        <v>0</v>
      </c>
      <c r="BV76" s="260">
        <v>0</v>
      </c>
      <c r="BW76" s="260">
        <v>0</v>
      </c>
      <c r="BX76" s="260">
        <v>366.4</v>
      </c>
      <c r="BY76" s="260">
        <v>0</v>
      </c>
      <c r="BZ76" s="260">
        <v>2303.3000000000002</v>
      </c>
      <c r="CA76" s="260">
        <v>0</v>
      </c>
      <c r="CB76" s="260">
        <v>1.5</v>
      </c>
      <c r="CC76" s="260">
        <v>17.5</v>
      </c>
      <c r="CD76" s="260">
        <v>0</v>
      </c>
      <c r="CE76" s="260">
        <v>8</v>
      </c>
      <c r="CF76" s="260">
        <v>0</v>
      </c>
      <c r="CG76" s="260">
        <v>0</v>
      </c>
      <c r="CH76" s="260">
        <v>0</v>
      </c>
      <c r="CI76" s="260">
        <v>8018</v>
      </c>
      <c r="CJ76" s="260">
        <v>0</v>
      </c>
      <c r="CK76" s="260">
        <v>0</v>
      </c>
      <c r="CL76" s="260">
        <v>646714.30000000005</v>
      </c>
      <c r="CM76" s="260">
        <v>935.4</v>
      </c>
      <c r="CN76" s="42">
        <v>0</v>
      </c>
      <c r="CO76" s="42">
        <v>0</v>
      </c>
      <c r="CP76" s="42">
        <v>8</v>
      </c>
      <c r="CR76" s="13">
        <v>68</v>
      </c>
      <c r="CS76" s="13" t="str">
        <f t="shared" si="16"/>
        <v/>
      </c>
      <c r="CT76" s="13" t="str">
        <f t="shared" si="16"/>
        <v/>
      </c>
      <c r="CU76" s="13" t="str">
        <f t="shared" si="16"/>
        <v/>
      </c>
      <c r="CV76" s="13" t="str">
        <f t="shared" si="16"/>
        <v/>
      </c>
      <c r="CW76" s="13" t="str">
        <f t="shared" si="16"/>
        <v/>
      </c>
      <c r="CX76" s="13" t="str">
        <f t="shared" si="16"/>
        <v/>
      </c>
      <c r="CY76" s="13" t="str">
        <f t="shared" si="16"/>
        <v/>
      </c>
      <c r="CZ76" s="13" t="str">
        <f t="shared" si="16"/>
        <v/>
      </c>
      <c r="DA76" s="13" t="str">
        <f t="shared" si="16"/>
        <v/>
      </c>
      <c r="DB76" s="13" t="str">
        <f t="shared" si="16"/>
        <v/>
      </c>
      <c r="DC76" s="13" t="str">
        <f t="shared" si="16"/>
        <v/>
      </c>
      <c r="DD76" s="13" t="str">
        <f t="shared" si="16"/>
        <v/>
      </c>
      <c r="DE76" s="13" t="str">
        <f t="shared" si="16"/>
        <v/>
      </c>
      <c r="DF76" s="13" t="str">
        <f t="shared" si="16"/>
        <v/>
      </c>
      <c r="DG76" s="13" t="str">
        <f t="shared" si="16"/>
        <v/>
      </c>
      <c r="DH76" s="13" t="str">
        <f t="shared" si="16"/>
        <v/>
      </c>
      <c r="DI76" s="13" t="str">
        <f t="shared" si="14"/>
        <v/>
      </c>
      <c r="DJ76" s="13" t="str">
        <f t="shared" si="14"/>
        <v/>
      </c>
      <c r="DK76" s="13" t="str">
        <f t="shared" si="13"/>
        <v/>
      </c>
      <c r="DL76" s="13" t="str">
        <f t="shared" si="13"/>
        <v/>
      </c>
      <c r="DM76" s="13" t="str">
        <f t="shared" si="13"/>
        <v/>
      </c>
      <c r="DN76" s="13" t="str">
        <f t="shared" si="13"/>
        <v/>
      </c>
      <c r="DO76" s="13" t="str">
        <f t="shared" si="13"/>
        <v/>
      </c>
      <c r="DP76" s="13" t="str">
        <f t="shared" si="13"/>
        <v/>
      </c>
      <c r="DQ76" s="13" t="str">
        <f t="shared" si="13"/>
        <v/>
      </c>
      <c r="DR76" s="13" t="str">
        <f t="shared" si="13"/>
        <v/>
      </c>
      <c r="DS76" s="13" t="str">
        <f t="shared" si="13"/>
        <v/>
      </c>
      <c r="DT76" s="13" t="str">
        <f t="shared" si="13"/>
        <v>Rodspotta</v>
      </c>
      <c r="DU76" s="13" t="str">
        <f t="shared" si="13"/>
        <v/>
      </c>
      <c r="DV76" s="13" t="str">
        <f t="shared" si="8"/>
        <v/>
      </c>
      <c r="DW76" s="13" t="str">
        <f t="shared" si="8"/>
        <v/>
      </c>
      <c r="DX76" s="13" t="str">
        <f t="shared" si="5"/>
        <v/>
      </c>
      <c r="DY76" s="13" t="str">
        <f t="shared" si="5"/>
        <v/>
      </c>
      <c r="DZ76" s="13" t="str">
        <f t="shared" si="5"/>
        <v/>
      </c>
      <c r="EA76" s="13" t="str">
        <f t="shared" si="5"/>
        <v/>
      </c>
      <c r="EB76" s="13" t="str">
        <f t="shared" si="5"/>
        <v/>
      </c>
      <c r="EC76" s="13" t="str">
        <f t="shared" si="5"/>
        <v/>
      </c>
      <c r="ED76" s="13" t="str">
        <f t="shared" si="5"/>
        <v/>
      </c>
      <c r="EE76" s="13" t="str">
        <f t="shared" si="11"/>
        <v/>
      </c>
      <c r="EF76" s="13" t="str">
        <f t="shared" si="11"/>
        <v>Torsk</v>
      </c>
      <c r="EG76" s="13" t="str">
        <f t="shared" si="11"/>
        <v>Vitling</v>
      </c>
      <c r="EH76" s="13" t="str">
        <f t="shared" si="11"/>
        <v/>
      </c>
      <c r="EI76" s="13" t="str">
        <f t="shared" si="11"/>
        <v/>
      </c>
      <c r="EJ76" s="13" t="str">
        <f t="shared" si="11"/>
        <v/>
      </c>
      <c r="EK76" s="13"/>
      <c r="EL76" s="82" t="str">
        <f t="shared" si="15"/>
        <v>RodspottaTorskVitling</v>
      </c>
    </row>
    <row r="77" spans="1:142" x14ac:dyDescent="0.25">
      <c r="A77" s="267" t="s">
        <v>623</v>
      </c>
      <c r="B77" s="267" t="s">
        <v>500</v>
      </c>
      <c r="C77" s="301" t="s">
        <v>161</v>
      </c>
      <c r="D77" s="211">
        <v>69</v>
      </c>
      <c r="E77" s="401">
        <v>0</v>
      </c>
      <c r="F77" s="401">
        <v>0</v>
      </c>
      <c r="G77" s="401">
        <v>0</v>
      </c>
      <c r="H77" s="401">
        <v>0</v>
      </c>
      <c r="I77" s="401">
        <v>0</v>
      </c>
      <c r="J77" s="401">
        <v>0</v>
      </c>
      <c r="K77" s="401">
        <v>0</v>
      </c>
      <c r="L77" s="401">
        <v>0</v>
      </c>
      <c r="M77" s="401">
        <v>0</v>
      </c>
      <c r="N77" s="401">
        <v>0</v>
      </c>
      <c r="O77" s="401">
        <v>0</v>
      </c>
      <c r="P77" s="401">
        <v>0</v>
      </c>
      <c r="Q77" s="401">
        <v>0</v>
      </c>
      <c r="R77" s="401">
        <v>0</v>
      </c>
      <c r="S77" s="401">
        <v>0</v>
      </c>
      <c r="T77" s="401">
        <v>0</v>
      </c>
      <c r="U77" s="401">
        <v>0</v>
      </c>
      <c r="V77" s="401">
        <v>0</v>
      </c>
      <c r="W77" s="401">
        <v>0</v>
      </c>
      <c r="X77" s="401">
        <v>0</v>
      </c>
      <c r="Y77" s="401">
        <v>0</v>
      </c>
      <c r="Z77" s="401">
        <v>0</v>
      </c>
      <c r="AA77" s="401">
        <v>0</v>
      </c>
      <c r="AB77" s="401">
        <v>0</v>
      </c>
      <c r="AC77" s="401">
        <v>0</v>
      </c>
      <c r="AD77" s="401">
        <v>0</v>
      </c>
      <c r="AE77" s="401">
        <v>0</v>
      </c>
      <c r="AF77" s="401">
        <v>0</v>
      </c>
      <c r="AG77" s="401">
        <v>0</v>
      </c>
      <c r="AH77" s="401">
        <v>0</v>
      </c>
      <c r="AI77" s="401">
        <v>0</v>
      </c>
      <c r="AJ77" s="401">
        <v>0</v>
      </c>
      <c r="AK77" s="401">
        <v>0</v>
      </c>
      <c r="AL77" s="401">
        <v>0</v>
      </c>
      <c r="AM77" s="401">
        <v>0</v>
      </c>
      <c r="AN77" s="401">
        <v>0</v>
      </c>
      <c r="AO77" s="401">
        <v>0</v>
      </c>
      <c r="AP77" s="401">
        <v>0</v>
      </c>
      <c r="AQ77" s="401">
        <v>0</v>
      </c>
      <c r="AR77" s="402">
        <v>0</v>
      </c>
      <c r="AS77" s="402">
        <v>0</v>
      </c>
      <c r="AT77" s="402">
        <v>0</v>
      </c>
      <c r="AU77" s="404">
        <v>0</v>
      </c>
      <c r="AV77" s="402">
        <v>0</v>
      </c>
      <c r="AW77" s="76"/>
      <c r="AX77" s="211">
        <v>69</v>
      </c>
      <c r="AY77" s="260">
        <v>0</v>
      </c>
      <c r="AZ77" s="260">
        <v>0</v>
      </c>
      <c r="BA77" s="260">
        <v>0</v>
      </c>
      <c r="BB77" s="260">
        <v>0</v>
      </c>
      <c r="BC77" s="260">
        <v>0</v>
      </c>
      <c r="BD77" s="260">
        <v>0</v>
      </c>
      <c r="BE77" s="260">
        <v>0</v>
      </c>
      <c r="BF77" s="260">
        <v>0</v>
      </c>
      <c r="BG77" s="260">
        <v>0</v>
      </c>
      <c r="BH77" s="260">
        <v>0</v>
      </c>
      <c r="BI77" s="260">
        <v>0</v>
      </c>
      <c r="BJ77" s="260">
        <v>0</v>
      </c>
      <c r="BK77" s="260">
        <v>1186</v>
      </c>
      <c r="BL77" s="260">
        <v>0</v>
      </c>
      <c r="BM77" s="260">
        <v>0</v>
      </c>
      <c r="BN77" s="260">
        <v>0</v>
      </c>
      <c r="BO77" s="260">
        <v>0</v>
      </c>
      <c r="BP77" s="260">
        <v>0</v>
      </c>
      <c r="BQ77" s="260">
        <v>0</v>
      </c>
      <c r="BR77" s="260">
        <v>0</v>
      </c>
      <c r="BS77" s="260">
        <v>0</v>
      </c>
      <c r="BT77" s="260">
        <v>0</v>
      </c>
      <c r="BU77" s="260">
        <v>0</v>
      </c>
      <c r="BV77" s="260">
        <v>0</v>
      </c>
      <c r="BW77" s="260">
        <v>0</v>
      </c>
      <c r="BX77" s="260">
        <v>0</v>
      </c>
      <c r="BY77" s="260">
        <v>0</v>
      </c>
      <c r="BZ77" s="260">
        <v>0</v>
      </c>
      <c r="CA77" s="260">
        <v>0</v>
      </c>
      <c r="CB77" s="260">
        <v>0</v>
      </c>
      <c r="CC77" s="260">
        <v>0</v>
      </c>
      <c r="CD77" s="260">
        <v>0</v>
      </c>
      <c r="CE77" s="260">
        <v>0</v>
      </c>
      <c r="CF77" s="260">
        <v>0</v>
      </c>
      <c r="CG77" s="260">
        <v>0</v>
      </c>
      <c r="CH77" s="260">
        <v>0</v>
      </c>
      <c r="CI77" s="260">
        <v>0</v>
      </c>
      <c r="CJ77" s="260">
        <v>0</v>
      </c>
      <c r="CK77" s="260">
        <v>0</v>
      </c>
      <c r="CL77" s="260">
        <v>0</v>
      </c>
      <c r="CM77" s="260">
        <v>0</v>
      </c>
      <c r="CN77" s="42">
        <v>0</v>
      </c>
      <c r="CO77" s="42">
        <v>0</v>
      </c>
      <c r="CP77" s="42">
        <v>0</v>
      </c>
      <c r="CR77" s="13">
        <v>69</v>
      </c>
      <c r="CS77" s="13" t="str">
        <f t="shared" si="16"/>
        <v/>
      </c>
      <c r="CT77" s="13" t="str">
        <f t="shared" si="16"/>
        <v/>
      </c>
      <c r="CU77" s="13" t="str">
        <f t="shared" si="16"/>
        <v/>
      </c>
      <c r="CV77" s="13" t="str">
        <f t="shared" si="16"/>
        <v/>
      </c>
      <c r="CW77" s="13" t="str">
        <f t="shared" si="16"/>
        <v/>
      </c>
      <c r="CX77" s="13" t="str">
        <f t="shared" si="16"/>
        <v/>
      </c>
      <c r="CY77" s="13" t="str">
        <f t="shared" si="16"/>
        <v/>
      </c>
      <c r="CZ77" s="13" t="str">
        <f t="shared" si="16"/>
        <v/>
      </c>
      <c r="DA77" s="13" t="str">
        <f t="shared" si="16"/>
        <v/>
      </c>
      <c r="DB77" s="13" t="str">
        <f t="shared" si="16"/>
        <v/>
      </c>
      <c r="DC77" s="13" t="str">
        <f t="shared" si="16"/>
        <v/>
      </c>
      <c r="DD77" s="13" t="str">
        <f t="shared" si="16"/>
        <v/>
      </c>
      <c r="DE77" s="13" t="str">
        <f t="shared" si="16"/>
        <v/>
      </c>
      <c r="DF77" s="13" t="str">
        <f t="shared" si="16"/>
        <v/>
      </c>
      <c r="DG77" s="13" t="str">
        <f t="shared" si="16"/>
        <v/>
      </c>
      <c r="DH77" s="13" t="str">
        <f t="shared" si="16"/>
        <v/>
      </c>
      <c r="DI77" s="13" t="str">
        <f t="shared" si="14"/>
        <v/>
      </c>
      <c r="DJ77" s="13" t="str">
        <f t="shared" si="14"/>
        <v/>
      </c>
      <c r="DK77" s="13" t="str">
        <f t="shared" si="13"/>
        <v/>
      </c>
      <c r="DL77" s="13" t="str">
        <f t="shared" si="13"/>
        <v/>
      </c>
      <c r="DM77" s="13" t="str">
        <f t="shared" si="13"/>
        <v/>
      </c>
      <c r="DN77" s="13" t="str">
        <f t="shared" si="13"/>
        <v/>
      </c>
      <c r="DO77" s="13" t="str">
        <f t="shared" si="13"/>
        <v/>
      </c>
      <c r="DP77" s="13" t="str">
        <f t="shared" si="13"/>
        <v/>
      </c>
      <c r="DQ77" s="13" t="str">
        <f t="shared" si="13"/>
        <v/>
      </c>
      <c r="DR77" s="13" t="str">
        <f t="shared" si="13"/>
        <v/>
      </c>
      <c r="DS77" s="13" t="str">
        <f t="shared" si="13"/>
        <v/>
      </c>
      <c r="DT77" s="13" t="str">
        <f t="shared" si="13"/>
        <v/>
      </c>
      <c r="DU77" s="13" t="str">
        <f t="shared" si="13"/>
        <v/>
      </c>
      <c r="DV77" s="13" t="str">
        <f t="shared" si="8"/>
        <v/>
      </c>
      <c r="DW77" s="13" t="str">
        <f t="shared" si="8"/>
        <v/>
      </c>
      <c r="DX77" s="13" t="str">
        <f t="shared" si="5"/>
        <v/>
      </c>
      <c r="DY77" s="13" t="str">
        <f t="shared" si="5"/>
        <v/>
      </c>
      <c r="DZ77" s="13" t="str">
        <f t="shared" si="5"/>
        <v/>
      </c>
      <c r="EA77" s="13" t="str">
        <f t="shared" si="5"/>
        <v/>
      </c>
      <c r="EB77" s="13" t="str">
        <f t="shared" si="5"/>
        <v/>
      </c>
      <c r="EC77" s="13" t="str">
        <f t="shared" si="5"/>
        <v/>
      </c>
      <c r="ED77" s="13" t="str">
        <f t="shared" si="5"/>
        <v/>
      </c>
      <c r="EE77" s="13" t="str">
        <f t="shared" si="11"/>
        <v/>
      </c>
      <c r="EF77" s="13" t="str">
        <f t="shared" si="11"/>
        <v/>
      </c>
      <c r="EG77" s="13" t="str">
        <f t="shared" si="11"/>
        <v/>
      </c>
      <c r="EH77" s="13" t="str">
        <f t="shared" si="11"/>
        <v/>
      </c>
      <c r="EI77" s="13" t="str">
        <f t="shared" si="11"/>
        <v/>
      </c>
      <c r="EJ77" s="13" t="str">
        <f t="shared" si="11"/>
        <v/>
      </c>
      <c r="EK77" s="13"/>
      <c r="EL77" s="82" t="str">
        <f t="shared" si="15"/>
        <v/>
      </c>
    </row>
    <row r="78" spans="1:142" x14ac:dyDescent="0.25">
      <c r="A78" s="267" t="s">
        <v>623</v>
      </c>
      <c r="B78" s="267" t="s">
        <v>502</v>
      </c>
      <c r="C78" s="301" t="s">
        <v>161</v>
      </c>
      <c r="D78" s="211">
        <v>70</v>
      </c>
      <c r="E78" s="401">
        <v>0</v>
      </c>
      <c r="F78" s="401">
        <v>0</v>
      </c>
      <c r="G78" s="401">
        <v>0</v>
      </c>
      <c r="H78" s="401">
        <v>0</v>
      </c>
      <c r="I78" s="401">
        <v>0</v>
      </c>
      <c r="J78" s="401">
        <v>0</v>
      </c>
      <c r="K78" s="401">
        <v>0</v>
      </c>
      <c r="L78" s="401">
        <v>0</v>
      </c>
      <c r="M78" s="401">
        <v>0</v>
      </c>
      <c r="N78" s="401">
        <v>0</v>
      </c>
      <c r="O78" s="401">
        <v>0</v>
      </c>
      <c r="P78" s="401">
        <v>0</v>
      </c>
      <c r="Q78" s="401">
        <v>0</v>
      </c>
      <c r="R78" s="401">
        <v>0</v>
      </c>
      <c r="S78" s="401">
        <v>0</v>
      </c>
      <c r="T78" s="401">
        <v>0</v>
      </c>
      <c r="U78" s="401">
        <v>0</v>
      </c>
      <c r="V78" s="401">
        <v>0</v>
      </c>
      <c r="W78" s="401">
        <v>0</v>
      </c>
      <c r="X78" s="401">
        <v>0</v>
      </c>
      <c r="Y78" s="401">
        <v>0</v>
      </c>
      <c r="Z78" s="401">
        <v>0</v>
      </c>
      <c r="AA78" s="401">
        <v>0</v>
      </c>
      <c r="AB78" s="401">
        <v>0</v>
      </c>
      <c r="AC78" s="401">
        <v>0</v>
      </c>
      <c r="AD78" s="401">
        <v>0</v>
      </c>
      <c r="AE78" s="401">
        <v>0</v>
      </c>
      <c r="AF78" s="401">
        <v>0</v>
      </c>
      <c r="AG78" s="401">
        <v>0</v>
      </c>
      <c r="AH78" s="401">
        <v>0</v>
      </c>
      <c r="AI78" s="401">
        <v>0</v>
      </c>
      <c r="AJ78" s="401">
        <v>0</v>
      </c>
      <c r="AK78" s="401">
        <v>0</v>
      </c>
      <c r="AL78" s="401">
        <v>0</v>
      </c>
      <c r="AM78" s="401">
        <v>0</v>
      </c>
      <c r="AN78" s="401">
        <v>0</v>
      </c>
      <c r="AO78" s="401">
        <v>0</v>
      </c>
      <c r="AP78" s="401">
        <v>0</v>
      </c>
      <c r="AQ78" s="401">
        <v>0</v>
      </c>
      <c r="AR78" s="402">
        <v>0</v>
      </c>
      <c r="AS78" s="402">
        <v>0</v>
      </c>
      <c r="AT78" s="402">
        <v>0</v>
      </c>
      <c r="AU78" s="404">
        <v>0</v>
      </c>
      <c r="AV78" s="402">
        <v>0</v>
      </c>
      <c r="AW78" s="76"/>
      <c r="AX78" s="211">
        <v>70</v>
      </c>
      <c r="AY78" s="260">
        <v>0</v>
      </c>
      <c r="AZ78" s="260">
        <v>0</v>
      </c>
      <c r="BA78" s="260">
        <v>0</v>
      </c>
      <c r="BB78" s="260">
        <v>0</v>
      </c>
      <c r="BC78" s="260">
        <v>0</v>
      </c>
      <c r="BD78" s="260">
        <v>0</v>
      </c>
      <c r="BE78" s="260">
        <v>0</v>
      </c>
      <c r="BF78" s="260">
        <v>0</v>
      </c>
      <c r="BG78" s="260">
        <v>0</v>
      </c>
      <c r="BH78" s="260">
        <v>203</v>
      </c>
      <c r="BI78" s="260">
        <v>0</v>
      </c>
      <c r="BJ78" s="260">
        <v>0</v>
      </c>
      <c r="BK78" s="260">
        <v>0</v>
      </c>
      <c r="BL78" s="260">
        <v>0</v>
      </c>
      <c r="BM78" s="260">
        <v>0</v>
      </c>
      <c r="BN78" s="260">
        <v>0</v>
      </c>
      <c r="BO78" s="260">
        <v>0</v>
      </c>
      <c r="BP78" s="260">
        <v>0</v>
      </c>
      <c r="BQ78" s="260">
        <v>0</v>
      </c>
      <c r="BR78" s="260">
        <v>0</v>
      </c>
      <c r="BS78" s="260">
        <v>0</v>
      </c>
      <c r="BT78" s="260">
        <v>0</v>
      </c>
      <c r="BU78" s="260">
        <v>1505</v>
      </c>
      <c r="BV78" s="260">
        <v>0</v>
      </c>
      <c r="BW78" s="260">
        <v>0</v>
      </c>
      <c r="BX78" s="260">
        <v>0</v>
      </c>
      <c r="BY78" s="260">
        <v>0</v>
      </c>
      <c r="BZ78" s="260">
        <v>0</v>
      </c>
      <c r="CA78" s="260">
        <v>0</v>
      </c>
      <c r="CB78" s="260">
        <v>0</v>
      </c>
      <c r="CC78" s="260">
        <v>0</v>
      </c>
      <c r="CD78" s="260">
        <v>0</v>
      </c>
      <c r="CE78" s="260">
        <v>0</v>
      </c>
      <c r="CF78" s="260">
        <v>0</v>
      </c>
      <c r="CG78" s="260">
        <v>0</v>
      </c>
      <c r="CH78" s="260">
        <v>0</v>
      </c>
      <c r="CI78" s="260">
        <v>0</v>
      </c>
      <c r="CJ78" s="260">
        <v>0</v>
      </c>
      <c r="CK78" s="260">
        <v>0</v>
      </c>
      <c r="CL78" s="260">
        <v>0</v>
      </c>
      <c r="CM78" s="260">
        <v>0</v>
      </c>
      <c r="CN78" s="42">
        <v>0</v>
      </c>
      <c r="CO78" s="42">
        <v>0</v>
      </c>
      <c r="CP78" s="42">
        <v>0</v>
      </c>
      <c r="CR78" s="13">
        <v>70</v>
      </c>
      <c r="CS78" s="13" t="str">
        <f t="shared" si="16"/>
        <v/>
      </c>
      <c r="CT78" s="13" t="str">
        <f t="shared" si="16"/>
        <v/>
      </c>
      <c r="CU78" s="13" t="str">
        <f t="shared" si="16"/>
        <v/>
      </c>
      <c r="CV78" s="13" t="str">
        <f t="shared" si="16"/>
        <v/>
      </c>
      <c r="CW78" s="13" t="str">
        <f t="shared" si="16"/>
        <v/>
      </c>
      <c r="CX78" s="13" t="str">
        <f t="shared" si="16"/>
        <v/>
      </c>
      <c r="CY78" s="13" t="str">
        <f t="shared" si="16"/>
        <v/>
      </c>
      <c r="CZ78" s="13" t="str">
        <f t="shared" si="16"/>
        <v/>
      </c>
      <c r="DA78" s="13" t="str">
        <f t="shared" si="16"/>
        <v/>
      </c>
      <c r="DB78" s="13" t="str">
        <f t="shared" si="16"/>
        <v/>
      </c>
      <c r="DC78" s="13" t="str">
        <f t="shared" si="16"/>
        <v/>
      </c>
      <c r="DD78" s="13" t="str">
        <f t="shared" si="16"/>
        <v/>
      </c>
      <c r="DE78" s="13" t="str">
        <f t="shared" si="16"/>
        <v/>
      </c>
      <c r="DF78" s="13" t="str">
        <f t="shared" si="16"/>
        <v/>
      </c>
      <c r="DG78" s="13" t="str">
        <f t="shared" si="16"/>
        <v/>
      </c>
      <c r="DH78" s="13" t="str">
        <f t="shared" si="16"/>
        <v/>
      </c>
      <c r="DI78" s="13" t="str">
        <f t="shared" si="14"/>
        <v/>
      </c>
      <c r="DJ78" s="13" t="str">
        <f t="shared" si="14"/>
        <v/>
      </c>
      <c r="DK78" s="13" t="str">
        <f t="shared" si="13"/>
        <v/>
      </c>
      <c r="DL78" s="13" t="str">
        <f t="shared" si="13"/>
        <v/>
      </c>
      <c r="DM78" s="13" t="str">
        <f t="shared" si="13"/>
        <v/>
      </c>
      <c r="DN78" s="13" t="str">
        <f t="shared" si="13"/>
        <v/>
      </c>
      <c r="DO78" s="13" t="str">
        <f t="shared" si="13"/>
        <v/>
      </c>
      <c r="DP78" s="13" t="str">
        <f t="shared" si="13"/>
        <v/>
      </c>
      <c r="DQ78" s="13" t="str">
        <f t="shared" si="13"/>
        <v/>
      </c>
      <c r="DR78" s="13" t="str">
        <f t="shared" si="13"/>
        <v/>
      </c>
      <c r="DS78" s="13" t="str">
        <f t="shared" si="13"/>
        <v/>
      </c>
      <c r="DT78" s="13" t="str">
        <f t="shared" si="13"/>
        <v/>
      </c>
      <c r="DU78" s="13" t="str">
        <f t="shared" si="13"/>
        <v/>
      </c>
      <c r="DV78" s="13" t="str">
        <f t="shared" si="8"/>
        <v/>
      </c>
      <c r="DW78" s="13" t="str">
        <f t="shared" si="8"/>
        <v/>
      </c>
      <c r="DX78" s="13" t="str">
        <f t="shared" si="5"/>
        <v/>
      </c>
      <c r="DY78" s="13" t="str">
        <f t="shared" si="5"/>
        <v/>
      </c>
      <c r="DZ78" s="13" t="str">
        <f t="shared" si="5"/>
        <v/>
      </c>
      <c r="EA78" s="13" t="str">
        <f t="shared" ref="EA78:EG124" si="17">IF(AM78&gt;0,AM$8,"")</f>
        <v/>
      </c>
      <c r="EB78" s="13" t="str">
        <f t="shared" si="17"/>
        <v/>
      </c>
      <c r="EC78" s="13" t="str">
        <f t="shared" si="17"/>
        <v/>
      </c>
      <c r="ED78" s="13" t="str">
        <f t="shared" si="17"/>
        <v/>
      </c>
      <c r="EE78" s="13" t="str">
        <f t="shared" si="11"/>
        <v/>
      </c>
      <c r="EF78" s="13" t="str">
        <f t="shared" si="11"/>
        <v/>
      </c>
      <c r="EG78" s="13" t="str">
        <f t="shared" si="11"/>
        <v/>
      </c>
      <c r="EH78" s="13" t="str">
        <f t="shared" si="11"/>
        <v/>
      </c>
      <c r="EI78" s="13" t="str">
        <f t="shared" si="11"/>
        <v/>
      </c>
      <c r="EJ78" s="13" t="str">
        <f t="shared" si="11"/>
        <v/>
      </c>
      <c r="EK78" s="13"/>
      <c r="EL78" s="82" t="str">
        <f t="shared" si="15"/>
        <v/>
      </c>
    </row>
    <row r="79" spans="1:142" x14ac:dyDescent="0.25">
      <c r="A79" s="267" t="s">
        <v>623</v>
      </c>
      <c r="B79" s="267" t="s">
        <v>505</v>
      </c>
      <c r="C79" s="301" t="s">
        <v>161</v>
      </c>
      <c r="D79" s="211">
        <v>71</v>
      </c>
      <c r="E79" s="401">
        <v>0</v>
      </c>
      <c r="F79" s="401">
        <v>0</v>
      </c>
      <c r="G79" s="401">
        <v>0</v>
      </c>
      <c r="H79" s="401">
        <v>0</v>
      </c>
      <c r="I79" s="401">
        <v>0</v>
      </c>
      <c r="J79" s="401">
        <v>0</v>
      </c>
      <c r="K79" s="401">
        <v>0</v>
      </c>
      <c r="L79" s="401">
        <v>0</v>
      </c>
      <c r="M79" s="401">
        <v>0</v>
      </c>
      <c r="N79" s="401">
        <v>0</v>
      </c>
      <c r="O79" s="401">
        <v>0</v>
      </c>
      <c r="P79" s="401">
        <v>0</v>
      </c>
      <c r="Q79" s="401">
        <v>0</v>
      </c>
      <c r="R79" s="401">
        <v>0</v>
      </c>
      <c r="S79" s="401">
        <v>0</v>
      </c>
      <c r="T79" s="401">
        <v>0</v>
      </c>
      <c r="U79" s="401">
        <v>0</v>
      </c>
      <c r="V79" s="401">
        <v>0</v>
      </c>
      <c r="W79" s="401">
        <v>0</v>
      </c>
      <c r="X79" s="401">
        <v>0</v>
      </c>
      <c r="Y79" s="401">
        <v>0</v>
      </c>
      <c r="Z79" s="401">
        <v>0</v>
      </c>
      <c r="AA79" s="401">
        <v>0</v>
      </c>
      <c r="AB79" s="401">
        <v>0</v>
      </c>
      <c r="AC79" s="401">
        <v>0</v>
      </c>
      <c r="AD79" s="401">
        <v>0</v>
      </c>
      <c r="AE79" s="401">
        <v>0</v>
      </c>
      <c r="AF79" s="401">
        <v>0</v>
      </c>
      <c r="AG79" s="401">
        <v>0</v>
      </c>
      <c r="AH79" s="401">
        <v>0</v>
      </c>
      <c r="AI79" s="401">
        <v>0</v>
      </c>
      <c r="AJ79" s="401">
        <v>0</v>
      </c>
      <c r="AK79" s="401">
        <v>0</v>
      </c>
      <c r="AL79" s="401">
        <v>0</v>
      </c>
      <c r="AM79" s="401">
        <v>0</v>
      </c>
      <c r="AN79" s="401">
        <v>0</v>
      </c>
      <c r="AO79" s="401">
        <v>0</v>
      </c>
      <c r="AP79" s="401">
        <v>0</v>
      </c>
      <c r="AQ79" s="401">
        <v>0</v>
      </c>
      <c r="AR79" s="402">
        <v>0</v>
      </c>
      <c r="AS79" s="402">
        <v>0</v>
      </c>
      <c r="AT79" s="402">
        <v>0</v>
      </c>
      <c r="AU79" s="404">
        <v>0</v>
      </c>
      <c r="AV79" s="402">
        <v>0</v>
      </c>
      <c r="AW79" s="76"/>
      <c r="AX79" s="211">
        <v>71</v>
      </c>
      <c r="AY79" s="260">
        <v>0</v>
      </c>
      <c r="AZ79" s="260">
        <v>0</v>
      </c>
      <c r="BA79" s="260">
        <v>0</v>
      </c>
      <c r="BB79" s="260">
        <v>114</v>
      </c>
      <c r="BC79" s="260">
        <v>0</v>
      </c>
      <c r="BD79" s="260">
        <v>0</v>
      </c>
      <c r="BE79" s="260">
        <v>0</v>
      </c>
      <c r="BF79" s="260">
        <v>0</v>
      </c>
      <c r="BG79" s="260">
        <v>0</v>
      </c>
      <c r="BH79" s="260">
        <v>430.5</v>
      </c>
      <c r="BI79" s="260">
        <v>3</v>
      </c>
      <c r="BJ79" s="260">
        <v>1510.5</v>
      </c>
      <c r="BK79" s="260">
        <v>2</v>
      </c>
      <c r="BL79" s="260">
        <v>0</v>
      </c>
      <c r="BM79" s="260">
        <v>19.5</v>
      </c>
      <c r="BN79" s="260">
        <v>52</v>
      </c>
      <c r="BO79" s="260">
        <v>25</v>
      </c>
      <c r="BP79" s="260">
        <v>0</v>
      </c>
      <c r="BQ79" s="260">
        <v>218</v>
      </c>
      <c r="BR79" s="260">
        <v>0</v>
      </c>
      <c r="BS79" s="260">
        <v>4</v>
      </c>
      <c r="BT79" s="260">
        <v>1471</v>
      </c>
      <c r="BU79" s="260">
        <v>0.5</v>
      </c>
      <c r="BV79" s="260">
        <v>310</v>
      </c>
      <c r="BW79" s="260">
        <v>0</v>
      </c>
      <c r="BX79" s="260">
        <v>42.5</v>
      </c>
      <c r="BY79" s="260">
        <v>0</v>
      </c>
      <c r="BZ79" s="260">
        <v>6799</v>
      </c>
      <c r="CA79" s="260">
        <v>254.3</v>
      </c>
      <c r="CB79" s="260">
        <v>0</v>
      </c>
      <c r="CC79" s="260">
        <v>0</v>
      </c>
      <c r="CD79" s="260">
        <v>0</v>
      </c>
      <c r="CE79" s="260">
        <v>0</v>
      </c>
      <c r="CF79" s="260">
        <v>101</v>
      </c>
      <c r="CG79" s="260">
        <v>0</v>
      </c>
      <c r="CH79" s="260">
        <v>0</v>
      </c>
      <c r="CI79" s="260">
        <v>0</v>
      </c>
      <c r="CJ79" s="260">
        <v>6</v>
      </c>
      <c r="CK79" s="260">
        <v>0</v>
      </c>
      <c r="CL79" s="260">
        <v>35370</v>
      </c>
      <c r="CM79" s="260">
        <v>0</v>
      </c>
      <c r="CN79" s="42">
        <v>0</v>
      </c>
      <c r="CO79" s="42">
        <v>16</v>
      </c>
      <c r="CP79" s="42">
        <v>0</v>
      </c>
      <c r="CR79" s="13">
        <v>71</v>
      </c>
      <c r="CS79" s="13" t="str">
        <f t="shared" si="16"/>
        <v/>
      </c>
      <c r="CT79" s="13" t="str">
        <f t="shared" si="16"/>
        <v/>
      </c>
      <c r="CU79" s="13" t="str">
        <f t="shared" si="16"/>
        <v/>
      </c>
      <c r="CV79" s="13" t="str">
        <f t="shared" si="16"/>
        <v/>
      </c>
      <c r="CW79" s="13" t="str">
        <f t="shared" si="16"/>
        <v/>
      </c>
      <c r="CX79" s="13" t="str">
        <f t="shared" si="16"/>
        <v/>
      </c>
      <c r="CY79" s="13" t="str">
        <f t="shared" si="16"/>
        <v/>
      </c>
      <c r="CZ79" s="13" t="str">
        <f t="shared" si="16"/>
        <v/>
      </c>
      <c r="DA79" s="13" t="str">
        <f t="shared" si="16"/>
        <v/>
      </c>
      <c r="DB79" s="13" t="str">
        <f t="shared" si="16"/>
        <v/>
      </c>
      <c r="DC79" s="13" t="str">
        <f t="shared" si="16"/>
        <v/>
      </c>
      <c r="DD79" s="13" t="str">
        <f t="shared" si="16"/>
        <v/>
      </c>
      <c r="DE79" s="13" t="str">
        <f t="shared" si="16"/>
        <v/>
      </c>
      <c r="DF79" s="13" t="str">
        <f t="shared" si="16"/>
        <v/>
      </c>
      <c r="DG79" s="13" t="str">
        <f t="shared" si="16"/>
        <v/>
      </c>
      <c r="DH79" s="13" t="str">
        <f t="shared" si="16"/>
        <v/>
      </c>
      <c r="DI79" s="13" t="str">
        <f t="shared" si="14"/>
        <v/>
      </c>
      <c r="DJ79" s="13" t="str">
        <f t="shared" si="14"/>
        <v/>
      </c>
      <c r="DK79" s="13" t="str">
        <f t="shared" si="13"/>
        <v/>
      </c>
      <c r="DL79" s="13" t="str">
        <f t="shared" si="13"/>
        <v/>
      </c>
      <c r="DM79" s="13" t="str">
        <f t="shared" si="13"/>
        <v/>
      </c>
      <c r="DN79" s="13" t="str">
        <f t="shared" si="13"/>
        <v/>
      </c>
      <c r="DO79" s="13" t="str">
        <f t="shared" si="13"/>
        <v/>
      </c>
      <c r="DP79" s="13" t="str">
        <f t="shared" si="13"/>
        <v/>
      </c>
      <c r="DQ79" s="13" t="str">
        <f t="shared" si="13"/>
        <v/>
      </c>
      <c r="DR79" s="13" t="str">
        <f t="shared" si="13"/>
        <v/>
      </c>
      <c r="DS79" s="13" t="str">
        <f t="shared" si="13"/>
        <v/>
      </c>
      <c r="DT79" s="13" t="str">
        <f t="shared" si="13"/>
        <v/>
      </c>
      <c r="DU79" s="13" t="str">
        <f t="shared" si="13"/>
        <v/>
      </c>
      <c r="DV79" s="13" t="str">
        <f t="shared" si="8"/>
        <v/>
      </c>
      <c r="DW79" s="13" t="str">
        <f t="shared" si="8"/>
        <v/>
      </c>
      <c r="DX79" s="13" t="str">
        <f t="shared" si="8"/>
        <v/>
      </c>
      <c r="DY79" s="13" t="str">
        <f t="shared" si="8"/>
        <v/>
      </c>
      <c r="DZ79" s="13" t="str">
        <f t="shared" si="8"/>
        <v/>
      </c>
      <c r="EA79" s="13" t="str">
        <f t="shared" si="17"/>
        <v/>
      </c>
      <c r="EB79" s="13" t="str">
        <f t="shared" si="17"/>
        <v/>
      </c>
      <c r="EC79" s="13" t="str">
        <f t="shared" si="17"/>
        <v/>
      </c>
      <c r="ED79" s="13" t="str">
        <f t="shared" si="17"/>
        <v/>
      </c>
      <c r="EE79" s="13" t="str">
        <f t="shared" si="11"/>
        <v/>
      </c>
      <c r="EF79" s="13" t="str">
        <f t="shared" si="11"/>
        <v/>
      </c>
      <c r="EG79" s="13" t="str">
        <f t="shared" si="11"/>
        <v/>
      </c>
      <c r="EH79" s="13" t="str">
        <f t="shared" si="11"/>
        <v/>
      </c>
      <c r="EI79" s="13" t="str">
        <f t="shared" si="11"/>
        <v/>
      </c>
      <c r="EJ79" s="13" t="str">
        <f t="shared" si="11"/>
        <v/>
      </c>
      <c r="EK79" s="13"/>
      <c r="EL79" s="82" t="str">
        <f t="shared" si="15"/>
        <v/>
      </c>
    </row>
    <row r="80" spans="1:142" x14ac:dyDescent="0.25">
      <c r="A80" s="267" t="s">
        <v>623</v>
      </c>
      <c r="B80" s="267" t="s">
        <v>518</v>
      </c>
      <c r="C80" s="301" t="s">
        <v>161</v>
      </c>
      <c r="D80" s="211">
        <v>72</v>
      </c>
      <c r="E80" s="401">
        <v>0</v>
      </c>
      <c r="F80" s="401">
        <v>0</v>
      </c>
      <c r="G80" s="401">
        <v>0</v>
      </c>
      <c r="H80" s="401">
        <v>0</v>
      </c>
      <c r="I80" s="401">
        <v>0</v>
      </c>
      <c r="J80" s="401">
        <v>0</v>
      </c>
      <c r="K80" s="401">
        <v>0</v>
      </c>
      <c r="L80" s="401">
        <v>0</v>
      </c>
      <c r="M80" s="401">
        <v>0</v>
      </c>
      <c r="N80" s="401">
        <v>0</v>
      </c>
      <c r="O80" s="401">
        <v>0</v>
      </c>
      <c r="P80" s="401">
        <v>0</v>
      </c>
      <c r="Q80" s="401">
        <v>0</v>
      </c>
      <c r="R80" s="401">
        <v>0</v>
      </c>
      <c r="S80" s="401">
        <v>0</v>
      </c>
      <c r="T80" s="401">
        <v>0</v>
      </c>
      <c r="U80" s="401">
        <v>0</v>
      </c>
      <c r="V80" s="401">
        <v>0</v>
      </c>
      <c r="W80" s="401">
        <v>0</v>
      </c>
      <c r="X80" s="401">
        <v>0</v>
      </c>
      <c r="Y80" s="401">
        <v>0</v>
      </c>
      <c r="Z80" s="401">
        <v>0</v>
      </c>
      <c r="AA80" s="401">
        <v>0</v>
      </c>
      <c r="AB80" s="401">
        <v>0</v>
      </c>
      <c r="AC80" s="401">
        <v>0</v>
      </c>
      <c r="AD80" s="401">
        <v>0</v>
      </c>
      <c r="AE80" s="401">
        <v>0</v>
      </c>
      <c r="AF80" s="401">
        <v>0</v>
      </c>
      <c r="AG80" s="401">
        <v>0</v>
      </c>
      <c r="AH80" s="401">
        <v>0</v>
      </c>
      <c r="AI80" s="401">
        <v>0</v>
      </c>
      <c r="AJ80" s="401">
        <v>0</v>
      </c>
      <c r="AK80" s="401">
        <v>0</v>
      </c>
      <c r="AL80" s="401">
        <v>0</v>
      </c>
      <c r="AM80" s="401">
        <v>0</v>
      </c>
      <c r="AN80" s="401">
        <v>0</v>
      </c>
      <c r="AO80" s="401">
        <v>0</v>
      </c>
      <c r="AP80" s="401">
        <v>0</v>
      </c>
      <c r="AQ80" s="401">
        <v>0</v>
      </c>
      <c r="AR80" s="402">
        <v>0</v>
      </c>
      <c r="AS80" s="402">
        <v>0</v>
      </c>
      <c r="AT80" s="402">
        <v>0</v>
      </c>
      <c r="AU80" s="404">
        <v>0</v>
      </c>
      <c r="AV80" s="402">
        <v>0</v>
      </c>
      <c r="AW80" s="76"/>
      <c r="AX80" s="211">
        <v>72</v>
      </c>
      <c r="AY80" s="260">
        <v>0</v>
      </c>
      <c r="AZ80" s="260">
        <v>0</v>
      </c>
      <c r="BA80" s="260">
        <v>0</v>
      </c>
      <c r="BB80" s="260">
        <v>0</v>
      </c>
      <c r="BC80" s="260">
        <v>0</v>
      </c>
      <c r="BD80" s="260">
        <v>0</v>
      </c>
      <c r="BE80" s="260">
        <v>0</v>
      </c>
      <c r="BF80" s="260">
        <v>0</v>
      </c>
      <c r="BG80" s="260">
        <v>0</v>
      </c>
      <c r="BH80" s="260">
        <v>8205</v>
      </c>
      <c r="BI80" s="260">
        <v>0</v>
      </c>
      <c r="BJ80" s="260">
        <v>0</v>
      </c>
      <c r="BK80" s="260">
        <v>0</v>
      </c>
      <c r="BL80" s="260">
        <v>0</v>
      </c>
      <c r="BM80" s="260">
        <v>0</v>
      </c>
      <c r="BN80" s="260">
        <v>0</v>
      </c>
      <c r="BO80" s="260">
        <v>0</v>
      </c>
      <c r="BP80" s="260">
        <v>0</v>
      </c>
      <c r="BQ80" s="260">
        <v>0</v>
      </c>
      <c r="BR80" s="260">
        <v>0</v>
      </c>
      <c r="BS80" s="260">
        <v>0</v>
      </c>
      <c r="BT80" s="260">
        <v>35</v>
      </c>
      <c r="BU80" s="260">
        <v>678</v>
      </c>
      <c r="BV80" s="260">
        <v>0</v>
      </c>
      <c r="BW80" s="260">
        <v>0</v>
      </c>
      <c r="BX80" s="260">
        <v>0</v>
      </c>
      <c r="BY80" s="260">
        <v>0</v>
      </c>
      <c r="BZ80" s="260">
        <v>0</v>
      </c>
      <c r="CA80" s="260">
        <v>0</v>
      </c>
      <c r="CB80" s="260">
        <v>0</v>
      </c>
      <c r="CC80" s="260">
        <v>0</v>
      </c>
      <c r="CD80" s="260">
        <v>0</v>
      </c>
      <c r="CE80" s="260">
        <v>0</v>
      </c>
      <c r="CF80" s="260">
        <v>0</v>
      </c>
      <c r="CG80" s="260">
        <v>0</v>
      </c>
      <c r="CH80" s="260">
        <v>0</v>
      </c>
      <c r="CI80" s="260">
        <v>0</v>
      </c>
      <c r="CJ80" s="260">
        <v>0</v>
      </c>
      <c r="CK80" s="260">
        <v>0</v>
      </c>
      <c r="CL80" s="260">
        <v>22301</v>
      </c>
      <c r="CM80" s="260">
        <v>0</v>
      </c>
      <c r="CN80" s="42">
        <v>0</v>
      </c>
      <c r="CO80" s="42">
        <v>0</v>
      </c>
      <c r="CP80" s="42">
        <v>0</v>
      </c>
      <c r="CR80" s="13">
        <v>72</v>
      </c>
      <c r="CS80" s="13" t="str">
        <f t="shared" si="16"/>
        <v/>
      </c>
      <c r="CT80" s="13" t="str">
        <f t="shared" si="16"/>
        <v/>
      </c>
      <c r="CU80" s="13" t="str">
        <f t="shared" si="16"/>
        <v/>
      </c>
      <c r="CV80" s="13" t="str">
        <f t="shared" si="16"/>
        <v/>
      </c>
      <c r="CW80" s="13" t="str">
        <f t="shared" si="16"/>
        <v/>
      </c>
      <c r="CX80" s="13" t="str">
        <f t="shared" si="16"/>
        <v/>
      </c>
      <c r="CY80" s="13" t="str">
        <f t="shared" si="16"/>
        <v/>
      </c>
      <c r="CZ80" s="13" t="str">
        <f t="shared" si="16"/>
        <v/>
      </c>
      <c r="DA80" s="13" t="str">
        <f t="shared" si="16"/>
        <v/>
      </c>
      <c r="DB80" s="13" t="str">
        <f t="shared" si="16"/>
        <v/>
      </c>
      <c r="DC80" s="13" t="str">
        <f t="shared" si="16"/>
        <v/>
      </c>
      <c r="DD80" s="13" t="str">
        <f t="shared" si="16"/>
        <v/>
      </c>
      <c r="DE80" s="13" t="str">
        <f t="shared" si="16"/>
        <v/>
      </c>
      <c r="DF80" s="13" t="str">
        <f t="shared" si="16"/>
        <v/>
      </c>
      <c r="DG80" s="13" t="str">
        <f t="shared" si="16"/>
        <v/>
      </c>
      <c r="DH80" s="13" t="str">
        <f t="shared" si="16"/>
        <v/>
      </c>
      <c r="DI80" s="13" t="str">
        <f t="shared" si="14"/>
        <v/>
      </c>
      <c r="DJ80" s="13" t="str">
        <f t="shared" si="14"/>
        <v/>
      </c>
      <c r="DK80" s="13" t="str">
        <f t="shared" si="13"/>
        <v/>
      </c>
      <c r="DL80" s="13" t="str">
        <f t="shared" si="13"/>
        <v/>
      </c>
      <c r="DM80" s="13" t="str">
        <f t="shared" si="13"/>
        <v/>
      </c>
      <c r="DN80" s="13" t="str">
        <f t="shared" si="13"/>
        <v/>
      </c>
      <c r="DO80" s="13" t="str">
        <f t="shared" si="13"/>
        <v/>
      </c>
      <c r="DP80" s="13" t="str">
        <f t="shared" si="13"/>
        <v/>
      </c>
      <c r="DQ80" s="13" t="str">
        <f t="shared" si="13"/>
        <v/>
      </c>
      <c r="DR80" s="13" t="str">
        <f t="shared" si="13"/>
        <v/>
      </c>
      <c r="DS80" s="13" t="str">
        <f t="shared" si="13"/>
        <v/>
      </c>
      <c r="DT80" s="13" t="str">
        <f t="shared" si="13"/>
        <v/>
      </c>
      <c r="DU80" s="13" t="str">
        <f t="shared" si="13"/>
        <v/>
      </c>
      <c r="DV80" s="13" t="str">
        <f t="shared" si="8"/>
        <v/>
      </c>
      <c r="DW80" s="13" t="str">
        <f t="shared" si="8"/>
        <v/>
      </c>
      <c r="DX80" s="13" t="str">
        <f t="shared" si="8"/>
        <v/>
      </c>
      <c r="DY80" s="13" t="str">
        <f t="shared" si="8"/>
        <v/>
      </c>
      <c r="DZ80" s="13" t="str">
        <f t="shared" si="8"/>
        <v/>
      </c>
      <c r="EA80" s="13" t="str">
        <f t="shared" si="17"/>
        <v/>
      </c>
      <c r="EB80" s="13" t="str">
        <f t="shared" si="17"/>
        <v/>
      </c>
      <c r="EC80" s="13" t="str">
        <f t="shared" si="17"/>
        <v/>
      </c>
      <c r="ED80" s="13" t="str">
        <f t="shared" si="17"/>
        <v/>
      </c>
      <c r="EE80" s="13" t="str">
        <f t="shared" si="11"/>
        <v/>
      </c>
      <c r="EF80" s="13" t="str">
        <f t="shared" si="11"/>
        <v/>
      </c>
      <c r="EG80" s="13" t="str">
        <f t="shared" si="11"/>
        <v/>
      </c>
      <c r="EH80" s="13" t="str">
        <f t="shared" si="11"/>
        <v/>
      </c>
      <c r="EI80" s="13" t="str">
        <f t="shared" si="11"/>
        <v/>
      </c>
      <c r="EJ80" s="13" t="str">
        <f t="shared" si="11"/>
        <v/>
      </c>
      <c r="EK80" s="13"/>
      <c r="EL80" s="82" t="str">
        <f t="shared" si="15"/>
        <v/>
      </c>
    </row>
    <row r="81" spans="1:142" x14ac:dyDescent="0.25">
      <c r="A81" s="267" t="s">
        <v>623</v>
      </c>
      <c r="B81" s="267" t="s">
        <v>530</v>
      </c>
      <c r="C81" s="301" t="s">
        <v>161</v>
      </c>
      <c r="D81" s="211">
        <v>73</v>
      </c>
      <c r="E81" s="401">
        <v>0</v>
      </c>
      <c r="F81" s="401">
        <v>0</v>
      </c>
      <c r="G81" s="401">
        <v>0</v>
      </c>
      <c r="H81" s="401">
        <v>0</v>
      </c>
      <c r="I81" s="401">
        <v>0</v>
      </c>
      <c r="J81" s="401">
        <v>0</v>
      </c>
      <c r="K81" s="401">
        <v>0</v>
      </c>
      <c r="L81" s="401">
        <v>0</v>
      </c>
      <c r="M81" s="401">
        <v>0</v>
      </c>
      <c r="N81" s="401">
        <v>0</v>
      </c>
      <c r="O81" s="401">
        <v>0</v>
      </c>
      <c r="P81" s="401">
        <v>0</v>
      </c>
      <c r="Q81" s="401">
        <v>0</v>
      </c>
      <c r="R81" s="401">
        <v>0</v>
      </c>
      <c r="S81" s="401">
        <v>0</v>
      </c>
      <c r="T81" s="401">
        <v>0</v>
      </c>
      <c r="U81" s="401">
        <v>0</v>
      </c>
      <c r="V81" s="401">
        <v>0</v>
      </c>
      <c r="W81" s="401">
        <v>0</v>
      </c>
      <c r="X81" s="401">
        <v>0</v>
      </c>
      <c r="Y81" s="401">
        <v>0</v>
      </c>
      <c r="Z81" s="401">
        <v>0</v>
      </c>
      <c r="AA81" s="401">
        <v>0</v>
      </c>
      <c r="AB81" s="401">
        <v>0</v>
      </c>
      <c r="AC81" s="401">
        <v>0</v>
      </c>
      <c r="AD81" s="401">
        <v>0</v>
      </c>
      <c r="AE81" s="401">
        <v>0</v>
      </c>
      <c r="AF81" s="401">
        <v>0</v>
      </c>
      <c r="AG81" s="401">
        <v>0</v>
      </c>
      <c r="AH81" s="401">
        <v>0</v>
      </c>
      <c r="AI81" s="401">
        <v>0</v>
      </c>
      <c r="AJ81" s="401">
        <v>0</v>
      </c>
      <c r="AK81" s="401">
        <v>0</v>
      </c>
      <c r="AL81" s="401">
        <v>0</v>
      </c>
      <c r="AM81" s="401">
        <v>0</v>
      </c>
      <c r="AN81" s="401">
        <v>0</v>
      </c>
      <c r="AO81" s="401">
        <v>0</v>
      </c>
      <c r="AP81" s="401">
        <v>0</v>
      </c>
      <c r="AQ81" s="401">
        <v>0</v>
      </c>
      <c r="AR81" s="402">
        <v>0</v>
      </c>
      <c r="AS81" s="402">
        <v>0</v>
      </c>
      <c r="AT81" s="402">
        <v>0</v>
      </c>
      <c r="AU81" s="404">
        <v>0</v>
      </c>
      <c r="AV81" s="402">
        <v>0</v>
      </c>
      <c r="AW81" s="76"/>
      <c r="AX81" s="211">
        <v>73</v>
      </c>
      <c r="AY81" s="260">
        <v>0</v>
      </c>
      <c r="AZ81" s="260">
        <v>0</v>
      </c>
      <c r="BA81" s="260">
        <v>0</v>
      </c>
      <c r="BB81" s="260">
        <v>0</v>
      </c>
      <c r="BC81" s="260">
        <v>0</v>
      </c>
      <c r="BD81" s="260">
        <v>0</v>
      </c>
      <c r="BE81" s="260">
        <v>0</v>
      </c>
      <c r="BF81" s="260">
        <v>0</v>
      </c>
      <c r="BG81" s="260">
        <v>0</v>
      </c>
      <c r="BH81" s="260">
        <v>335</v>
      </c>
      <c r="BI81" s="260">
        <v>0</v>
      </c>
      <c r="BJ81" s="260">
        <v>3.5</v>
      </c>
      <c r="BK81" s="260">
        <v>0</v>
      </c>
      <c r="BL81" s="260">
        <v>0</v>
      </c>
      <c r="BM81" s="260">
        <v>5.5</v>
      </c>
      <c r="BN81" s="260">
        <v>0</v>
      </c>
      <c r="BO81" s="260">
        <v>97</v>
      </c>
      <c r="BP81" s="260">
        <v>0</v>
      </c>
      <c r="BQ81" s="260">
        <v>7</v>
      </c>
      <c r="BR81" s="260">
        <v>0</v>
      </c>
      <c r="BS81" s="260">
        <v>18.5</v>
      </c>
      <c r="BT81" s="260">
        <v>163</v>
      </c>
      <c r="BU81" s="260">
        <v>0</v>
      </c>
      <c r="BV81" s="260">
        <v>25</v>
      </c>
      <c r="BW81" s="260">
        <v>0</v>
      </c>
      <c r="BX81" s="260">
        <v>0</v>
      </c>
      <c r="BY81" s="260">
        <v>0</v>
      </c>
      <c r="BZ81" s="260">
        <v>23</v>
      </c>
      <c r="CA81" s="260">
        <v>14</v>
      </c>
      <c r="CB81" s="260">
        <v>0</v>
      </c>
      <c r="CC81" s="260">
        <v>0</v>
      </c>
      <c r="CD81" s="260">
        <v>0</v>
      </c>
      <c r="CE81" s="260">
        <v>0</v>
      </c>
      <c r="CF81" s="260">
        <v>0</v>
      </c>
      <c r="CG81" s="260">
        <v>0</v>
      </c>
      <c r="CH81" s="260">
        <v>0</v>
      </c>
      <c r="CI81" s="260">
        <v>0</v>
      </c>
      <c r="CJ81" s="260">
        <v>0</v>
      </c>
      <c r="CK81" s="260">
        <v>0</v>
      </c>
      <c r="CL81" s="260">
        <v>3001</v>
      </c>
      <c r="CM81" s="260">
        <v>0</v>
      </c>
      <c r="CN81" s="42">
        <v>0</v>
      </c>
      <c r="CO81" s="42">
        <v>0</v>
      </c>
      <c r="CP81" s="42">
        <v>0</v>
      </c>
      <c r="CR81" s="13">
        <v>73</v>
      </c>
      <c r="CS81" s="13" t="str">
        <f t="shared" si="16"/>
        <v/>
      </c>
      <c r="CT81" s="13" t="str">
        <f t="shared" si="16"/>
        <v/>
      </c>
      <c r="CU81" s="13" t="str">
        <f t="shared" si="16"/>
        <v/>
      </c>
      <c r="CV81" s="13" t="str">
        <f t="shared" si="16"/>
        <v/>
      </c>
      <c r="CW81" s="13" t="str">
        <f t="shared" si="16"/>
        <v/>
      </c>
      <c r="CX81" s="13" t="str">
        <f t="shared" si="16"/>
        <v/>
      </c>
      <c r="CY81" s="13" t="str">
        <f t="shared" si="16"/>
        <v/>
      </c>
      <c r="CZ81" s="13" t="str">
        <f t="shared" si="16"/>
        <v/>
      </c>
      <c r="DA81" s="13" t="str">
        <f t="shared" si="16"/>
        <v/>
      </c>
      <c r="DB81" s="13" t="str">
        <f t="shared" si="16"/>
        <v/>
      </c>
      <c r="DC81" s="13" t="str">
        <f t="shared" si="16"/>
        <v/>
      </c>
      <c r="DD81" s="13" t="str">
        <f t="shared" si="16"/>
        <v/>
      </c>
      <c r="DE81" s="13" t="str">
        <f t="shared" si="16"/>
        <v/>
      </c>
      <c r="DF81" s="13" t="str">
        <f t="shared" si="16"/>
        <v/>
      </c>
      <c r="DG81" s="13" t="str">
        <f t="shared" si="16"/>
        <v/>
      </c>
      <c r="DH81" s="13" t="str">
        <f t="shared" si="16"/>
        <v/>
      </c>
      <c r="DI81" s="13" t="str">
        <f t="shared" si="14"/>
        <v/>
      </c>
      <c r="DJ81" s="13" t="str">
        <f t="shared" si="14"/>
        <v/>
      </c>
      <c r="DK81" s="13" t="str">
        <f t="shared" si="13"/>
        <v/>
      </c>
      <c r="DL81" s="13" t="str">
        <f t="shared" si="13"/>
        <v/>
      </c>
      <c r="DM81" s="13" t="str">
        <f t="shared" si="13"/>
        <v/>
      </c>
      <c r="DN81" s="13" t="str">
        <f t="shared" si="13"/>
        <v/>
      </c>
      <c r="DO81" s="13" t="str">
        <f t="shared" si="13"/>
        <v/>
      </c>
      <c r="DP81" s="13" t="str">
        <f t="shared" si="13"/>
        <v/>
      </c>
      <c r="DQ81" s="13" t="str">
        <f t="shared" si="13"/>
        <v/>
      </c>
      <c r="DR81" s="13" t="str">
        <f t="shared" si="13"/>
        <v/>
      </c>
      <c r="DS81" s="13" t="str">
        <f t="shared" si="13"/>
        <v/>
      </c>
      <c r="DT81" s="13" t="str">
        <f t="shared" si="13"/>
        <v/>
      </c>
      <c r="DU81" s="13" t="str">
        <f t="shared" si="13"/>
        <v/>
      </c>
      <c r="DV81" s="13" t="str">
        <f t="shared" si="8"/>
        <v/>
      </c>
      <c r="DW81" s="13" t="str">
        <f t="shared" si="8"/>
        <v/>
      </c>
      <c r="DX81" s="13" t="str">
        <f t="shared" si="8"/>
        <v/>
      </c>
      <c r="DY81" s="13" t="str">
        <f t="shared" si="8"/>
        <v/>
      </c>
      <c r="DZ81" s="13" t="str">
        <f t="shared" si="8"/>
        <v/>
      </c>
      <c r="EA81" s="13" t="str">
        <f t="shared" si="17"/>
        <v/>
      </c>
      <c r="EB81" s="13" t="str">
        <f t="shared" si="17"/>
        <v/>
      </c>
      <c r="EC81" s="13" t="str">
        <f t="shared" si="17"/>
        <v/>
      </c>
      <c r="ED81" s="13" t="str">
        <f t="shared" si="17"/>
        <v/>
      </c>
      <c r="EE81" s="13" t="str">
        <f t="shared" si="11"/>
        <v/>
      </c>
      <c r="EF81" s="13" t="str">
        <f t="shared" si="11"/>
        <v/>
      </c>
      <c r="EG81" s="13" t="str">
        <f t="shared" si="11"/>
        <v/>
      </c>
      <c r="EH81" s="13" t="str">
        <f t="shared" si="11"/>
        <v/>
      </c>
      <c r="EI81" s="13" t="str">
        <f t="shared" si="11"/>
        <v/>
      </c>
      <c r="EJ81" s="13" t="str">
        <f t="shared" si="11"/>
        <v/>
      </c>
      <c r="EK81" s="13"/>
      <c r="EL81" s="82" t="str">
        <f t="shared" si="15"/>
        <v/>
      </c>
    </row>
    <row r="82" spans="1:142" x14ac:dyDescent="0.25">
      <c r="A82" s="267" t="s">
        <v>624</v>
      </c>
      <c r="B82" s="267" t="s">
        <v>532</v>
      </c>
      <c r="C82" s="301" t="s">
        <v>615</v>
      </c>
      <c r="D82" s="211">
        <v>74</v>
      </c>
      <c r="E82" s="401">
        <v>0</v>
      </c>
      <c r="F82" s="401">
        <v>0</v>
      </c>
      <c r="G82" s="401">
        <v>0</v>
      </c>
      <c r="H82" s="401">
        <v>0</v>
      </c>
      <c r="I82" s="401">
        <v>0</v>
      </c>
      <c r="J82" s="401">
        <v>0</v>
      </c>
      <c r="K82" s="401">
        <v>0</v>
      </c>
      <c r="L82" s="401">
        <v>0</v>
      </c>
      <c r="M82" s="401">
        <v>0</v>
      </c>
      <c r="N82" s="401">
        <v>0</v>
      </c>
      <c r="O82" s="401">
        <v>0</v>
      </c>
      <c r="P82" s="401">
        <v>0</v>
      </c>
      <c r="Q82" s="401">
        <v>0</v>
      </c>
      <c r="R82" s="401">
        <v>0</v>
      </c>
      <c r="S82" s="401">
        <v>0</v>
      </c>
      <c r="T82" s="401">
        <v>0</v>
      </c>
      <c r="U82" s="401">
        <v>0</v>
      </c>
      <c r="V82" s="401">
        <v>0</v>
      </c>
      <c r="W82" s="401">
        <v>0</v>
      </c>
      <c r="X82" s="401">
        <v>0</v>
      </c>
      <c r="Y82" s="401">
        <v>0</v>
      </c>
      <c r="Z82" s="401">
        <v>0</v>
      </c>
      <c r="AA82" s="401">
        <v>0</v>
      </c>
      <c r="AB82" s="401">
        <v>0</v>
      </c>
      <c r="AC82" s="401">
        <v>0</v>
      </c>
      <c r="AD82" s="401">
        <v>0</v>
      </c>
      <c r="AE82" s="401">
        <v>0</v>
      </c>
      <c r="AF82" s="401">
        <v>0</v>
      </c>
      <c r="AG82" s="401">
        <v>0</v>
      </c>
      <c r="AH82" s="401">
        <v>0</v>
      </c>
      <c r="AI82" s="401">
        <v>0</v>
      </c>
      <c r="AJ82" s="401">
        <v>0</v>
      </c>
      <c r="AK82" s="401">
        <v>0</v>
      </c>
      <c r="AL82" s="401">
        <v>0</v>
      </c>
      <c r="AM82" s="401">
        <v>0</v>
      </c>
      <c r="AN82" s="401">
        <v>0</v>
      </c>
      <c r="AO82" s="401">
        <v>0</v>
      </c>
      <c r="AP82" s="401">
        <v>0</v>
      </c>
      <c r="AQ82" s="401">
        <v>0</v>
      </c>
      <c r="AR82" s="402">
        <v>0</v>
      </c>
      <c r="AS82" s="402">
        <v>0</v>
      </c>
      <c r="AT82" s="402">
        <v>0</v>
      </c>
      <c r="AU82" s="404">
        <v>0</v>
      </c>
      <c r="AV82" s="402">
        <v>0</v>
      </c>
      <c r="AW82" s="76"/>
      <c r="AX82" s="211">
        <v>74</v>
      </c>
      <c r="AY82" s="260">
        <v>20</v>
      </c>
      <c r="AZ82" s="260">
        <v>35160</v>
      </c>
      <c r="BA82" s="260">
        <v>0</v>
      </c>
      <c r="BB82" s="260">
        <v>0</v>
      </c>
      <c r="BC82" s="260">
        <v>0</v>
      </c>
      <c r="BD82" s="260">
        <v>0</v>
      </c>
      <c r="BE82" s="260">
        <v>0</v>
      </c>
      <c r="BF82" s="260">
        <v>30</v>
      </c>
      <c r="BG82" s="260">
        <v>0</v>
      </c>
      <c r="BH82" s="260">
        <v>0</v>
      </c>
      <c r="BI82" s="260">
        <v>0</v>
      </c>
      <c r="BJ82" s="260">
        <v>0</v>
      </c>
      <c r="BK82" s="260">
        <v>0</v>
      </c>
      <c r="BL82" s="260">
        <v>0</v>
      </c>
      <c r="BM82" s="260">
        <v>0</v>
      </c>
      <c r="BN82" s="260">
        <v>278</v>
      </c>
      <c r="BO82" s="260">
        <v>0</v>
      </c>
      <c r="BP82" s="260">
        <v>0</v>
      </c>
      <c r="BQ82" s="260">
        <v>0</v>
      </c>
      <c r="BR82" s="260">
        <v>0</v>
      </c>
      <c r="BS82" s="260">
        <v>0</v>
      </c>
      <c r="BT82" s="260">
        <v>0</v>
      </c>
      <c r="BU82" s="260">
        <v>0</v>
      </c>
      <c r="BV82" s="260">
        <v>0</v>
      </c>
      <c r="BW82" s="260">
        <v>0</v>
      </c>
      <c r="BX82" s="260">
        <v>0</v>
      </c>
      <c r="BY82" s="260">
        <v>0</v>
      </c>
      <c r="BZ82" s="260">
        <v>0</v>
      </c>
      <c r="CA82" s="260">
        <v>0</v>
      </c>
      <c r="CB82" s="260">
        <v>0</v>
      </c>
      <c r="CC82" s="260">
        <v>0</v>
      </c>
      <c r="CD82" s="260">
        <v>0</v>
      </c>
      <c r="CE82" s="260">
        <v>237</v>
      </c>
      <c r="CF82" s="260">
        <v>0</v>
      </c>
      <c r="CG82" s="260">
        <v>0</v>
      </c>
      <c r="CH82" s="260">
        <v>0</v>
      </c>
      <c r="CI82" s="260">
        <v>276</v>
      </c>
      <c r="CJ82" s="260">
        <v>0</v>
      </c>
      <c r="CK82" s="260">
        <v>0</v>
      </c>
      <c r="CL82" s="260">
        <v>2991</v>
      </c>
      <c r="CM82" s="260">
        <v>0</v>
      </c>
      <c r="CN82" s="42">
        <v>0</v>
      </c>
      <c r="CO82" s="42">
        <v>4</v>
      </c>
      <c r="CP82" s="42">
        <v>0</v>
      </c>
      <c r="CR82" s="13">
        <v>74</v>
      </c>
      <c r="CS82" s="13" t="str">
        <f t="shared" si="16"/>
        <v/>
      </c>
      <c r="CT82" s="13" t="str">
        <f t="shared" si="16"/>
        <v/>
      </c>
      <c r="CU82" s="13" t="str">
        <f t="shared" si="16"/>
        <v/>
      </c>
      <c r="CV82" s="13" t="str">
        <f t="shared" si="16"/>
        <v/>
      </c>
      <c r="CW82" s="13" t="str">
        <f t="shared" si="16"/>
        <v/>
      </c>
      <c r="CX82" s="13" t="str">
        <f t="shared" si="16"/>
        <v/>
      </c>
      <c r="CY82" s="13" t="str">
        <f t="shared" si="16"/>
        <v/>
      </c>
      <c r="CZ82" s="13" t="str">
        <f t="shared" si="16"/>
        <v/>
      </c>
      <c r="DA82" s="13" t="str">
        <f t="shared" si="16"/>
        <v/>
      </c>
      <c r="DB82" s="13" t="str">
        <f t="shared" si="16"/>
        <v/>
      </c>
      <c r="DC82" s="13" t="str">
        <f t="shared" si="16"/>
        <v/>
      </c>
      <c r="DD82" s="13" t="str">
        <f t="shared" si="16"/>
        <v/>
      </c>
      <c r="DE82" s="13" t="str">
        <f t="shared" si="16"/>
        <v/>
      </c>
      <c r="DF82" s="13" t="str">
        <f t="shared" si="16"/>
        <v/>
      </c>
      <c r="DG82" s="13" t="str">
        <f t="shared" si="16"/>
        <v/>
      </c>
      <c r="DH82" s="13" t="str">
        <f t="shared" si="16"/>
        <v/>
      </c>
      <c r="DI82" s="13" t="str">
        <f t="shared" si="14"/>
        <v/>
      </c>
      <c r="DJ82" s="13" t="str">
        <f t="shared" si="14"/>
        <v/>
      </c>
      <c r="DK82" s="13" t="str">
        <f t="shared" si="13"/>
        <v/>
      </c>
      <c r="DL82" s="13" t="str">
        <f t="shared" si="13"/>
        <v/>
      </c>
      <c r="DM82" s="13" t="str">
        <f t="shared" ref="DM82:DZ108" si="18">IF(Y82&gt;0,Y$8,"")</f>
        <v/>
      </c>
      <c r="DN82" s="13" t="str">
        <f t="shared" si="18"/>
        <v/>
      </c>
      <c r="DO82" s="13" t="str">
        <f t="shared" si="18"/>
        <v/>
      </c>
      <c r="DP82" s="13" t="str">
        <f t="shared" si="18"/>
        <v/>
      </c>
      <c r="DQ82" s="13" t="str">
        <f t="shared" si="18"/>
        <v/>
      </c>
      <c r="DR82" s="13" t="str">
        <f t="shared" si="18"/>
        <v/>
      </c>
      <c r="DS82" s="13" t="str">
        <f t="shared" si="18"/>
        <v/>
      </c>
      <c r="DT82" s="13" t="str">
        <f t="shared" si="18"/>
        <v/>
      </c>
      <c r="DU82" s="13" t="str">
        <f t="shared" si="18"/>
        <v/>
      </c>
      <c r="DV82" s="13" t="str">
        <f t="shared" si="8"/>
        <v/>
      </c>
      <c r="DW82" s="13" t="str">
        <f t="shared" si="8"/>
        <v/>
      </c>
      <c r="DX82" s="13" t="str">
        <f t="shared" si="8"/>
        <v/>
      </c>
      <c r="DY82" s="13" t="str">
        <f t="shared" si="8"/>
        <v/>
      </c>
      <c r="DZ82" s="13" t="str">
        <f t="shared" si="8"/>
        <v/>
      </c>
      <c r="EA82" s="13" t="str">
        <f t="shared" si="17"/>
        <v/>
      </c>
      <c r="EB82" s="13" t="str">
        <f t="shared" si="17"/>
        <v/>
      </c>
      <c r="EC82" s="13" t="str">
        <f t="shared" si="17"/>
        <v/>
      </c>
      <c r="ED82" s="13" t="str">
        <f t="shared" si="17"/>
        <v/>
      </c>
      <c r="EE82" s="13" t="str">
        <f t="shared" si="11"/>
        <v/>
      </c>
      <c r="EF82" s="13" t="str">
        <f t="shared" si="11"/>
        <v/>
      </c>
      <c r="EG82" s="13" t="str">
        <f t="shared" si="11"/>
        <v/>
      </c>
      <c r="EH82" s="13" t="str">
        <f t="shared" si="11"/>
        <v/>
      </c>
      <c r="EI82" s="13" t="str">
        <f t="shared" si="11"/>
        <v/>
      </c>
      <c r="EJ82" s="13" t="str">
        <f t="shared" si="11"/>
        <v/>
      </c>
      <c r="EK82" s="13"/>
      <c r="EL82" s="82" t="str">
        <f t="shared" si="15"/>
        <v/>
      </c>
    </row>
    <row r="83" spans="1:142" x14ac:dyDescent="0.25">
      <c r="A83" s="267" t="s">
        <v>624</v>
      </c>
      <c r="B83" s="267" t="s">
        <v>490</v>
      </c>
      <c r="C83" s="301" t="s">
        <v>553</v>
      </c>
      <c r="D83" s="211">
        <v>75</v>
      </c>
      <c r="E83" s="401">
        <v>0</v>
      </c>
      <c r="F83" s="401">
        <v>0</v>
      </c>
      <c r="G83" s="401">
        <v>0</v>
      </c>
      <c r="H83" s="401">
        <v>0</v>
      </c>
      <c r="I83" s="401">
        <v>0</v>
      </c>
      <c r="J83" s="401">
        <v>0</v>
      </c>
      <c r="K83" s="401">
        <v>0</v>
      </c>
      <c r="L83" s="401">
        <v>0</v>
      </c>
      <c r="M83" s="401">
        <v>0</v>
      </c>
      <c r="N83" s="401">
        <v>0</v>
      </c>
      <c r="O83" s="401">
        <v>0</v>
      </c>
      <c r="P83" s="401">
        <v>0</v>
      </c>
      <c r="Q83" s="401">
        <v>0</v>
      </c>
      <c r="R83" s="401">
        <v>0</v>
      </c>
      <c r="S83" s="401">
        <v>0</v>
      </c>
      <c r="T83" s="401">
        <v>0</v>
      </c>
      <c r="U83" s="401">
        <v>0</v>
      </c>
      <c r="V83" s="401">
        <v>0</v>
      </c>
      <c r="W83" s="401">
        <v>0</v>
      </c>
      <c r="X83" s="401">
        <v>0</v>
      </c>
      <c r="Y83" s="401">
        <v>0</v>
      </c>
      <c r="Z83" s="401">
        <v>0</v>
      </c>
      <c r="AA83" s="401">
        <v>0</v>
      </c>
      <c r="AB83" s="401">
        <v>0</v>
      </c>
      <c r="AC83" s="401">
        <v>0</v>
      </c>
      <c r="AD83" s="401">
        <v>0</v>
      </c>
      <c r="AE83" s="401">
        <v>0</v>
      </c>
      <c r="AF83" s="401">
        <v>0</v>
      </c>
      <c r="AG83" s="401">
        <v>0</v>
      </c>
      <c r="AH83" s="401">
        <v>0</v>
      </c>
      <c r="AI83" s="401">
        <v>0</v>
      </c>
      <c r="AJ83" s="401">
        <v>0</v>
      </c>
      <c r="AK83" s="401">
        <v>0</v>
      </c>
      <c r="AL83" s="401">
        <v>0</v>
      </c>
      <c r="AM83" s="401">
        <v>0</v>
      </c>
      <c r="AN83" s="401">
        <v>0</v>
      </c>
      <c r="AO83" s="401">
        <v>0</v>
      </c>
      <c r="AP83" s="401">
        <v>0</v>
      </c>
      <c r="AQ83" s="401">
        <v>0</v>
      </c>
      <c r="AR83" s="402">
        <v>0</v>
      </c>
      <c r="AS83" s="402">
        <v>0</v>
      </c>
      <c r="AT83" s="402">
        <v>0</v>
      </c>
      <c r="AU83" s="404">
        <v>0</v>
      </c>
      <c r="AV83" s="402">
        <v>0</v>
      </c>
      <c r="AW83" s="76"/>
      <c r="AX83" s="211">
        <v>75</v>
      </c>
      <c r="AY83" s="260">
        <v>100</v>
      </c>
      <c r="AZ83" s="260">
        <v>2566</v>
      </c>
      <c r="BA83" s="260">
        <v>0</v>
      </c>
      <c r="BB83" s="260">
        <v>0</v>
      </c>
      <c r="BC83" s="260">
        <v>0</v>
      </c>
      <c r="BD83" s="260">
        <v>0</v>
      </c>
      <c r="BE83" s="260">
        <v>0</v>
      </c>
      <c r="BF83" s="260">
        <v>609</v>
      </c>
      <c r="BG83" s="260">
        <v>311</v>
      </c>
      <c r="BH83" s="260">
        <v>0</v>
      </c>
      <c r="BI83" s="260">
        <v>0</v>
      </c>
      <c r="BJ83" s="260">
        <v>0</v>
      </c>
      <c r="BK83" s="260">
        <v>0</v>
      </c>
      <c r="BL83" s="260">
        <v>0</v>
      </c>
      <c r="BM83" s="260">
        <v>0</v>
      </c>
      <c r="BN83" s="260">
        <v>0</v>
      </c>
      <c r="BO83" s="260">
        <v>0</v>
      </c>
      <c r="BP83" s="260">
        <v>0</v>
      </c>
      <c r="BQ83" s="260">
        <v>0</v>
      </c>
      <c r="BR83" s="260">
        <v>0</v>
      </c>
      <c r="BS83" s="260">
        <v>0</v>
      </c>
      <c r="BT83" s="260">
        <v>0</v>
      </c>
      <c r="BU83" s="260">
        <v>0</v>
      </c>
      <c r="BV83" s="260">
        <v>0</v>
      </c>
      <c r="BW83" s="260">
        <v>0</v>
      </c>
      <c r="BX83" s="260">
        <v>0</v>
      </c>
      <c r="BY83" s="260">
        <v>0</v>
      </c>
      <c r="BZ83" s="260">
        <v>0</v>
      </c>
      <c r="CA83" s="260">
        <v>0</v>
      </c>
      <c r="CB83" s="260">
        <v>0</v>
      </c>
      <c r="CC83" s="260">
        <v>106</v>
      </c>
      <c r="CD83" s="260">
        <v>0</v>
      </c>
      <c r="CE83" s="260">
        <v>250</v>
      </c>
      <c r="CF83" s="260">
        <v>0</v>
      </c>
      <c r="CG83" s="260">
        <v>0</v>
      </c>
      <c r="CH83" s="260">
        <v>0</v>
      </c>
      <c r="CI83" s="260">
        <v>50</v>
      </c>
      <c r="CJ83" s="260">
        <v>0</v>
      </c>
      <c r="CK83" s="260">
        <v>0</v>
      </c>
      <c r="CL83" s="260">
        <v>0</v>
      </c>
      <c r="CM83" s="260">
        <v>0</v>
      </c>
      <c r="CN83" s="42">
        <v>0</v>
      </c>
      <c r="CO83" s="42">
        <v>0</v>
      </c>
      <c r="CP83" s="42">
        <v>8</v>
      </c>
      <c r="CR83" s="13">
        <v>75</v>
      </c>
      <c r="CS83" s="13" t="str">
        <f t="shared" si="16"/>
        <v/>
      </c>
      <c r="CT83" s="13" t="str">
        <f t="shared" si="16"/>
        <v/>
      </c>
      <c r="CU83" s="13" t="str">
        <f t="shared" si="16"/>
        <v/>
      </c>
      <c r="CV83" s="13" t="str">
        <f t="shared" si="16"/>
        <v/>
      </c>
      <c r="CW83" s="13" t="str">
        <f t="shared" si="16"/>
        <v/>
      </c>
      <c r="CX83" s="13" t="str">
        <f t="shared" si="16"/>
        <v/>
      </c>
      <c r="CY83" s="13" t="str">
        <f t="shared" si="16"/>
        <v/>
      </c>
      <c r="CZ83" s="13" t="str">
        <f t="shared" si="16"/>
        <v/>
      </c>
      <c r="DA83" s="13" t="str">
        <f t="shared" si="16"/>
        <v/>
      </c>
      <c r="DB83" s="13" t="str">
        <f t="shared" si="16"/>
        <v/>
      </c>
      <c r="DC83" s="13" t="str">
        <f t="shared" si="16"/>
        <v/>
      </c>
      <c r="DD83" s="13" t="str">
        <f t="shared" si="16"/>
        <v/>
      </c>
      <c r="DE83" s="13" t="str">
        <f t="shared" si="16"/>
        <v/>
      </c>
      <c r="DF83" s="13" t="str">
        <f t="shared" si="16"/>
        <v/>
      </c>
      <c r="DG83" s="13" t="str">
        <f t="shared" si="16"/>
        <v/>
      </c>
      <c r="DH83" s="13" t="str">
        <f t="shared" si="16"/>
        <v/>
      </c>
      <c r="DI83" s="13" t="str">
        <f t="shared" si="14"/>
        <v/>
      </c>
      <c r="DJ83" s="13" t="str">
        <f t="shared" si="14"/>
        <v/>
      </c>
      <c r="DK83" s="13" t="str">
        <f t="shared" si="14"/>
        <v/>
      </c>
      <c r="DL83" s="13" t="str">
        <f t="shared" si="14"/>
        <v/>
      </c>
      <c r="DM83" s="13" t="str">
        <f t="shared" si="18"/>
        <v/>
      </c>
      <c r="DN83" s="13" t="str">
        <f t="shared" si="18"/>
        <v/>
      </c>
      <c r="DO83" s="13" t="str">
        <f t="shared" si="18"/>
        <v/>
      </c>
      <c r="DP83" s="13" t="str">
        <f t="shared" si="18"/>
        <v/>
      </c>
      <c r="DQ83" s="13" t="str">
        <f t="shared" si="18"/>
        <v/>
      </c>
      <c r="DR83" s="13" t="str">
        <f t="shared" si="18"/>
        <v/>
      </c>
      <c r="DS83" s="13" t="str">
        <f t="shared" si="18"/>
        <v/>
      </c>
      <c r="DT83" s="13" t="str">
        <f t="shared" si="18"/>
        <v/>
      </c>
      <c r="DU83" s="13" t="str">
        <f t="shared" si="18"/>
        <v/>
      </c>
      <c r="DV83" s="13" t="str">
        <f t="shared" si="8"/>
        <v/>
      </c>
      <c r="DW83" s="13" t="str">
        <f t="shared" si="8"/>
        <v/>
      </c>
      <c r="DX83" s="13" t="str">
        <f t="shared" si="8"/>
        <v/>
      </c>
      <c r="DY83" s="13" t="str">
        <f t="shared" si="8"/>
        <v/>
      </c>
      <c r="DZ83" s="13" t="str">
        <f t="shared" si="8"/>
        <v/>
      </c>
      <c r="EA83" s="13" t="str">
        <f t="shared" si="17"/>
        <v/>
      </c>
      <c r="EB83" s="13" t="str">
        <f t="shared" si="17"/>
        <v/>
      </c>
      <c r="EC83" s="13" t="str">
        <f t="shared" si="17"/>
        <v/>
      </c>
      <c r="ED83" s="13" t="str">
        <f t="shared" si="17"/>
        <v/>
      </c>
      <c r="EE83" s="13" t="str">
        <f t="shared" si="11"/>
        <v/>
      </c>
      <c r="EF83" s="13" t="str">
        <f t="shared" si="11"/>
        <v/>
      </c>
      <c r="EG83" s="13" t="str">
        <f t="shared" si="11"/>
        <v/>
      </c>
      <c r="EH83" s="13" t="str">
        <f t="shared" si="11"/>
        <v/>
      </c>
      <c r="EI83" s="13" t="str">
        <f t="shared" si="11"/>
        <v/>
      </c>
      <c r="EJ83" s="13" t="str">
        <f t="shared" si="11"/>
        <v/>
      </c>
      <c r="EK83" s="13"/>
      <c r="EL83" s="82" t="str">
        <f t="shared" si="15"/>
        <v/>
      </c>
    </row>
    <row r="84" spans="1:142" x14ac:dyDescent="0.25">
      <c r="A84" s="267" t="s">
        <v>624</v>
      </c>
      <c r="B84" s="267" t="s">
        <v>522</v>
      </c>
      <c r="C84" s="301" t="s">
        <v>553</v>
      </c>
      <c r="D84" s="211">
        <v>76</v>
      </c>
      <c r="E84" s="401">
        <v>0</v>
      </c>
      <c r="F84" s="401">
        <v>0</v>
      </c>
      <c r="G84" s="401">
        <v>0</v>
      </c>
      <c r="H84" s="401">
        <v>0</v>
      </c>
      <c r="I84" s="401">
        <v>0</v>
      </c>
      <c r="J84" s="401">
        <v>0</v>
      </c>
      <c r="K84" s="401">
        <v>0</v>
      </c>
      <c r="L84" s="401">
        <v>0</v>
      </c>
      <c r="M84" s="401">
        <v>0</v>
      </c>
      <c r="N84" s="401">
        <v>0</v>
      </c>
      <c r="O84" s="401">
        <v>0</v>
      </c>
      <c r="P84" s="401">
        <v>0</v>
      </c>
      <c r="Q84" s="401">
        <v>0</v>
      </c>
      <c r="R84" s="401">
        <v>0</v>
      </c>
      <c r="S84" s="401">
        <v>0</v>
      </c>
      <c r="T84" s="401">
        <v>0</v>
      </c>
      <c r="U84" s="401">
        <v>0</v>
      </c>
      <c r="V84" s="401">
        <v>0</v>
      </c>
      <c r="W84" s="401">
        <v>0</v>
      </c>
      <c r="X84" s="401">
        <v>0</v>
      </c>
      <c r="Y84" s="401">
        <v>0</v>
      </c>
      <c r="Z84" s="401">
        <v>0</v>
      </c>
      <c r="AA84" s="401">
        <v>0</v>
      </c>
      <c r="AB84" s="401">
        <v>0</v>
      </c>
      <c r="AC84" s="401">
        <v>0</v>
      </c>
      <c r="AD84" s="401">
        <v>0</v>
      </c>
      <c r="AE84" s="401">
        <v>0</v>
      </c>
      <c r="AF84" s="401">
        <v>0</v>
      </c>
      <c r="AG84" s="401">
        <v>0</v>
      </c>
      <c r="AH84" s="401">
        <v>0</v>
      </c>
      <c r="AI84" s="401">
        <v>0</v>
      </c>
      <c r="AJ84" s="401">
        <v>0</v>
      </c>
      <c r="AK84" s="401">
        <v>0</v>
      </c>
      <c r="AL84" s="401">
        <v>0</v>
      </c>
      <c r="AM84" s="401">
        <v>0</v>
      </c>
      <c r="AN84" s="401">
        <v>0</v>
      </c>
      <c r="AO84" s="401">
        <v>0</v>
      </c>
      <c r="AP84" s="401">
        <v>0</v>
      </c>
      <c r="AQ84" s="401">
        <v>0</v>
      </c>
      <c r="AR84" s="402">
        <v>0</v>
      </c>
      <c r="AS84" s="402">
        <v>0</v>
      </c>
      <c r="AT84" s="402">
        <v>0</v>
      </c>
      <c r="AU84" s="404">
        <v>0</v>
      </c>
      <c r="AV84" s="402">
        <v>0</v>
      </c>
      <c r="AW84" s="76"/>
      <c r="AX84" s="211">
        <v>76</v>
      </c>
      <c r="AY84" s="260">
        <v>0</v>
      </c>
      <c r="AZ84" s="260">
        <v>0</v>
      </c>
      <c r="BA84" s="260">
        <v>0</v>
      </c>
      <c r="BB84" s="260">
        <v>0</v>
      </c>
      <c r="BC84" s="260">
        <v>0</v>
      </c>
      <c r="BD84" s="260">
        <v>0</v>
      </c>
      <c r="BE84" s="260">
        <v>0</v>
      </c>
      <c r="BF84" s="260">
        <v>0</v>
      </c>
      <c r="BG84" s="260">
        <v>0</v>
      </c>
      <c r="BH84" s="260">
        <v>0</v>
      </c>
      <c r="BI84" s="260">
        <v>0</v>
      </c>
      <c r="BJ84" s="260">
        <v>0</v>
      </c>
      <c r="BK84" s="260">
        <v>0</v>
      </c>
      <c r="BL84" s="260">
        <v>0</v>
      </c>
      <c r="BM84" s="260">
        <v>0</v>
      </c>
      <c r="BN84" s="260">
        <v>0</v>
      </c>
      <c r="BO84" s="260">
        <v>0</v>
      </c>
      <c r="BP84" s="260">
        <v>0</v>
      </c>
      <c r="BQ84" s="260">
        <v>0</v>
      </c>
      <c r="BR84" s="260">
        <v>0</v>
      </c>
      <c r="BS84" s="260">
        <v>0</v>
      </c>
      <c r="BT84" s="260">
        <v>0</v>
      </c>
      <c r="BU84" s="260">
        <v>0</v>
      </c>
      <c r="BV84" s="260">
        <v>0</v>
      </c>
      <c r="BW84" s="260">
        <v>0</v>
      </c>
      <c r="BX84" s="260">
        <v>0</v>
      </c>
      <c r="BY84" s="260">
        <v>0</v>
      </c>
      <c r="BZ84" s="260">
        <v>0</v>
      </c>
      <c r="CA84" s="260">
        <v>0</v>
      </c>
      <c r="CB84" s="260">
        <v>0</v>
      </c>
      <c r="CC84" s="260">
        <v>84</v>
      </c>
      <c r="CD84" s="260">
        <v>0</v>
      </c>
      <c r="CE84" s="260">
        <v>2328</v>
      </c>
      <c r="CF84" s="260">
        <v>0</v>
      </c>
      <c r="CG84" s="260">
        <v>0</v>
      </c>
      <c r="CH84" s="260">
        <v>0</v>
      </c>
      <c r="CI84" s="260">
        <v>0</v>
      </c>
      <c r="CJ84" s="260">
        <v>0</v>
      </c>
      <c r="CK84" s="260">
        <v>0</v>
      </c>
      <c r="CL84" s="260">
        <v>0</v>
      </c>
      <c r="CM84" s="260">
        <v>0</v>
      </c>
      <c r="CN84" s="42">
        <v>0</v>
      </c>
      <c r="CO84" s="42">
        <v>0</v>
      </c>
      <c r="CP84" s="42">
        <v>0</v>
      </c>
      <c r="CR84" s="13">
        <v>76</v>
      </c>
      <c r="CS84" s="13" t="str">
        <f t="shared" si="16"/>
        <v/>
      </c>
      <c r="CT84" s="13" t="str">
        <f t="shared" si="16"/>
        <v/>
      </c>
      <c r="CU84" s="13" t="str">
        <f t="shared" si="16"/>
        <v/>
      </c>
      <c r="CV84" s="13" t="str">
        <f t="shared" si="16"/>
        <v/>
      </c>
      <c r="CW84" s="13" t="str">
        <f t="shared" si="16"/>
        <v/>
      </c>
      <c r="CX84" s="13" t="str">
        <f t="shared" si="16"/>
        <v/>
      </c>
      <c r="CY84" s="13" t="str">
        <f t="shared" si="16"/>
        <v/>
      </c>
      <c r="CZ84" s="13" t="str">
        <f t="shared" si="16"/>
        <v/>
      </c>
      <c r="DA84" s="13" t="str">
        <f t="shared" si="16"/>
        <v/>
      </c>
      <c r="DB84" s="13" t="str">
        <f t="shared" si="16"/>
        <v/>
      </c>
      <c r="DC84" s="13" t="str">
        <f t="shared" si="16"/>
        <v/>
      </c>
      <c r="DD84" s="13" t="str">
        <f t="shared" si="16"/>
        <v/>
      </c>
      <c r="DE84" s="13" t="str">
        <f t="shared" si="16"/>
        <v/>
      </c>
      <c r="DF84" s="13" t="str">
        <f t="shared" si="16"/>
        <v/>
      </c>
      <c r="DG84" s="13" t="str">
        <f t="shared" si="16"/>
        <v/>
      </c>
      <c r="DH84" s="13" t="str">
        <f t="shared" si="16"/>
        <v/>
      </c>
      <c r="DI84" s="13" t="str">
        <f t="shared" si="14"/>
        <v/>
      </c>
      <c r="DJ84" s="13" t="str">
        <f t="shared" si="14"/>
        <v/>
      </c>
      <c r="DK84" s="13" t="str">
        <f t="shared" si="14"/>
        <v/>
      </c>
      <c r="DL84" s="13" t="str">
        <f t="shared" si="14"/>
        <v/>
      </c>
      <c r="DM84" s="13" t="str">
        <f t="shared" si="18"/>
        <v/>
      </c>
      <c r="DN84" s="13" t="str">
        <f t="shared" si="18"/>
        <v/>
      </c>
      <c r="DO84" s="13" t="str">
        <f t="shared" si="18"/>
        <v/>
      </c>
      <c r="DP84" s="13" t="str">
        <f t="shared" si="18"/>
        <v/>
      </c>
      <c r="DQ84" s="13" t="str">
        <f t="shared" si="18"/>
        <v/>
      </c>
      <c r="DR84" s="13" t="str">
        <f t="shared" si="18"/>
        <v/>
      </c>
      <c r="DS84" s="13" t="str">
        <f t="shared" si="18"/>
        <v/>
      </c>
      <c r="DT84" s="13" t="str">
        <f t="shared" si="18"/>
        <v/>
      </c>
      <c r="DU84" s="13" t="str">
        <f t="shared" si="18"/>
        <v/>
      </c>
      <c r="DV84" s="13" t="str">
        <f t="shared" si="8"/>
        <v/>
      </c>
      <c r="DW84" s="13" t="str">
        <f t="shared" si="8"/>
        <v/>
      </c>
      <c r="DX84" s="13" t="str">
        <f t="shared" si="8"/>
        <v/>
      </c>
      <c r="DY84" s="13" t="str">
        <f t="shared" si="8"/>
        <v/>
      </c>
      <c r="DZ84" s="13" t="str">
        <f t="shared" si="8"/>
        <v/>
      </c>
      <c r="EA84" s="13" t="str">
        <f t="shared" si="17"/>
        <v/>
      </c>
      <c r="EB84" s="13" t="str">
        <f t="shared" si="17"/>
        <v/>
      </c>
      <c r="EC84" s="13" t="str">
        <f t="shared" si="17"/>
        <v/>
      </c>
      <c r="ED84" s="13" t="str">
        <f t="shared" si="17"/>
        <v/>
      </c>
      <c r="EE84" s="13" t="str">
        <f t="shared" si="11"/>
        <v/>
      </c>
      <c r="EF84" s="13" t="str">
        <f t="shared" si="11"/>
        <v/>
      </c>
      <c r="EG84" s="13" t="str">
        <f t="shared" si="11"/>
        <v/>
      </c>
      <c r="EH84" s="13" t="str">
        <f t="shared" si="11"/>
        <v/>
      </c>
      <c r="EI84" s="13" t="str">
        <f t="shared" si="11"/>
        <v/>
      </c>
      <c r="EJ84" s="13" t="str">
        <f t="shared" si="11"/>
        <v/>
      </c>
      <c r="EK84" s="13"/>
      <c r="EL84" s="82" t="str">
        <f t="shared" si="15"/>
        <v/>
      </c>
    </row>
    <row r="85" spans="1:142" x14ac:dyDescent="0.25">
      <c r="A85" s="267" t="s">
        <v>624</v>
      </c>
      <c r="B85" s="267" t="s">
        <v>523</v>
      </c>
      <c r="C85" s="301" t="s">
        <v>553</v>
      </c>
      <c r="D85" s="211">
        <v>77</v>
      </c>
      <c r="E85" s="401">
        <v>0</v>
      </c>
      <c r="F85" s="401">
        <v>0</v>
      </c>
      <c r="G85" s="401">
        <v>0</v>
      </c>
      <c r="H85" s="401">
        <v>0</v>
      </c>
      <c r="I85" s="401">
        <v>0</v>
      </c>
      <c r="J85" s="401">
        <v>0</v>
      </c>
      <c r="K85" s="401">
        <v>0</v>
      </c>
      <c r="L85" s="401">
        <v>0</v>
      </c>
      <c r="M85" s="401">
        <v>0</v>
      </c>
      <c r="N85" s="401">
        <v>0</v>
      </c>
      <c r="O85" s="401">
        <v>0</v>
      </c>
      <c r="P85" s="401">
        <v>0</v>
      </c>
      <c r="Q85" s="401">
        <v>0</v>
      </c>
      <c r="R85" s="401">
        <v>0</v>
      </c>
      <c r="S85" s="401">
        <v>0</v>
      </c>
      <c r="T85" s="401">
        <v>0</v>
      </c>
      <c r="U85" s="401">
        <v>0</v>
      </c>
      <c r="V85" s="401">
        <v>0</v>
      </c>
      <c r="W85" s="401">
        <v>0</v>
      </c>
      <c r="X85" s="401">
        <v>0</v>
      </c>
      <c r="Y85" s="401">
        <v>0</v>
      </c>
      <c r="Z85" s="401">
        <v>0</v>
      </c>
      <c r="AA85" s="401">
        <v>0</v>
      </c>
      <c r="AB85" s="401">
        <v>0</v>
      </c>
      <c r="AC85" s="401">
        <v>0</v>
      </c>
      <c r="AD85" s="401">
        <v>0</v>
      </c>
      <c r="AE85" s="401">
        <v>0</v>
      </c>
      <c r="AF85" s="401">
        <v>8.8140000000000007E-3</v>
      </c>
      <c r="AG85" s="401">
        <v>0</v>
      </c>
      <c r="AH85" s="401">
        <v>0</v>
      </c>
      <c r="AI85" s="401">
        <v>0</v>
      </c>
      <c r="AJ85" s="401">
        <v>0</v>
      </c>
      <c r="AK85" s="401">
        <v>0</v>
      </c>
      <c r="AL85" s="401">
        <v>0</v>
      </c>
      <c r="AM85" s="401">
        <v>0</v>
      </c>
      <c r="AN85" s="401">
        <v>0</v>
      </c>
      <c r="AO85" s="401">
        <v>0</v>
      </c>
      <c r="AP85" s="401">
        <v>0</v>
      </c>
      <c r="AQ85" s="401">
        <v>0</v>
      </c>
      <c r="AR85" s="402">
        <v>2.74819E-2</v>
      </c>
      <c r="AS85" s="402">
        <v>1.2003000000000001E-3</v>
      </c>
      <c r="AT85" s="402">
        <v>0</v>
      </c>
      <c r="AU85" s="404">
        <v>0</v>
      </c>
      <c r="AV85" s="402">
        <v>0</v>
      </c>
      <c r="AW85" s="76"/>
      <c r="AX85" s="211">
        <v>77</v>
      </c>
      <c r="AY85" s="260">
        <v>0</v>
      </c>
      <c r="AZ85" s="260">
        <v>0</v>
      </c>
      <c r="BA85" s="260">
        <v>0</v>
      </c>
      <c r="BB85" s="260">
        <v>0</v>
      </c>
      <c r="BC85" s="260">
        <v>0</v>
      </c>
      <c r="BD85" s="260">
        <v>0</v>
      </c>
      <c r="BE85" s="260">
        <v>0</v>
      </c>
      <c r="BF85" s="260">
        <v>0</v>
      </c>
      <c r="BG85" s="260">
        <v>0</v>
      </c>
      <c r="BH85" s="260">
        <v>0</v>
      </c>
      <c r="BI85" s="260">
        <v>0</v>
      </c>
      <c r="BJ85" s="260">
        <v>0</v>
      </c>
      <c r="BK85" s="260">
        <v>0</v>
      </c>
      <c r="BL85" s="260">
        <v>0</v>
      </c>
      <c r="BM85" s="260">
        <v>0</v>
      </c>
      <c r="BN85" s="260">
        <v>0</v>
      </c>
      <c r="BO85" s="260">
        <v>0</v>
      </c>
      <c r="BP85" s="260">
        <v>0</v>
      </c>
      <c r="BQ85" s="260">
        <v>0</v>
      </c>
      <c r="BR85" s="260">
        <v>0</v>
      </c>
      <c r="BS85" s="260">
        <v>0</v>
      </c>
      <c r="BT85" s="260">
        <v>0</v>
      </c>
      <c r="BU85" s="260">
        <v>0</v>
      </c>
      <c r="BV85" s="260">
        <v>0</v>
      </c>
      <c r="BW85" s="260">
        <v>0</v>
      </c>
      <c r="BX85" s="260">
        <v>20</v>
      </c>
      <c r="BY85" s="260">
        <v>0</v>
      </c>
      <c r="BZ85" s="260">
        <v>178</v>
      </c>
      <c r="CA85" s="260">
        <v>0</v>
      </c>
      <c r="CB85" s="260">
        <v>0</v>
      </c>
      <c r="CC85" s="260">
        <v>0</v>
      </c>
      <c r="CD85" s="260">
        <v>0</v>
      </c>
      <c r="CE85" s="260">
        <v>0</v>
      </c>
      <c r="CF85" s="260">
        <v>0</v>
      </c>
      <c r="CG85" s="260">
        <v>0</v>
      </c>
      <c r="CH85" s="260">
        <v>0</v>
      </c>
      <c r="CI85" s="260">
        <v>2119</v>
      </c>
      <c r="CJ85" s="260">
        <v>0</v>
      </c>
      <c r="CK85" s="260">
        <v>0</v>
      </c>
      <c r="CL85" s="260">
        <v>171</v>
      </c>
      <c r="CM85" s="260">
        <v>0</v>
      </c>
      <c r="CN85" s="42">
        <v>0</v>
      </c>
      <c r="CO85" s="42">
        <v>0</v>
      </c>
      <c r="CP85" s="42">
        <v>0</v>
      </c>
      <c r="CR85" s="13">
        <v>77</v>
      </c>
      <c r="CS85" s="13" t="str">
        <f t="shared" si="16"/>
        <v/>
      </c>
      <c r="CT85" s="13" t="str">
        <f t="shared" si="16"/>
        <v/>
      </c>
      <c r="CU85" s="13" t="str">
        <f t="shared" si="16"/>
        <v/>
      </c>
      <c r="CV85" s="13" t="str">
        <f t="shared" si="16"/>
        <v/>
      </c>
      <c r="CW85" s="13" t="str">
        <f t="shared" si="16"/>
        <v/>
      </c>
      <c r="CX85" s="13" t="str">
        <f t="shared" si="16"/>
        <v/>
      </c>
      <c r="CY85" s="13" t="str">
        <f t="shared" si="16"/>
        <v/>
      </c>
      <c r="CZ85" s="13" t="str">
        <f t="shared" si="16"/>
        <v/>
      </c>
      <c r="DA85" s="13" t="str">
        <f t="shared" si="16"/>
        <v/>
      </c>
      <c r="DB85" s="13" t="str">
        <f t="shared" si="16"/>
        <v/>
      </c>
      <c r="DC85" s="13" t="str">
        <f t="shared" si="16"/>
        <v/>
      </c>
      <c r="DD85" s="13" t="str">
        <f t="shared" si="16"/>
        <v/>
      </c>
      <c r="DE85" s="13" t="str">
        <f t="shared" si="16"/>
        <v/>
      </c>
      <c r="DF85" s="13" t="str">
        <f t="shared" si="16"/>
        <v/>
      </c>
      <c r="DG85" s="13" t="str">
        <f t="shared" si="16"/>
        <v/>
      </c>
      <c r="DH85" s="13" t="str">
        <f t="shared" si="16"/>
        <v/>
      </c>
      <c r="DI85" s="13" t="str">
        <f t="shared" si="14"/>
        <v/>
      </c>
      <c r="DJ85" s="13" t="str">
        <f t="shared" si="14"/>
        <v/>
      </c>
      <c r="DK85" s="13" t="str">
        <f t="shared" si="14"/>
        <v/>
      </c>
      <c r="DL85" s="13" t="str">
        <f t="shared" si="14"/>
        <v/>
      </c>
      <c r="DM85" s="13" t="str">
        <f t="shared" si="18"/>
        <v/>
      </c>
      <c r="DN85" s="13" t="str">
        <f t="shared" si="18"/>
        <v/>
      </c>
      <c r="DO85" s="13" t="str">
        <f t="shared" si="18"/>
        <v/>
      </c>
      <c r="DP85" s="13" t="str">
        <f t="shared" si="18"/>
        <v/>
      </c>
      <c r="DQ85" s="13" t="str">
        <f t="shared" si="18"/>
        <v/>
      </c>
      <c r="DR85" s="13" t="str">
        <f t="shared" si="18"/>
        <v/>
      </c>
      <c r="DS85" s="13" t="str">
        <f t="shared" si="18"/>
        <v/>
      </c>
      <c r="DT85" s="13" t="str">
        <f t="shared" si="18"/>
        <v>Rodspotta</v>
      </c>
      <c r="DU85" s="13" t="str">
        <f t="shared" si="18"/>
        <v/>
      </c>
      <c r="DV85" s="13" t="str">
        <f t="shared" si="8"/>
        <v/>
      </c>
      <c r="DW85" s="13" t="str">
        <f t="shared" si="8"/>
        <v/>
      </c>
      <c r="DX85" s="13" t="str">
        <f t="shared" si="8"/>
        <v/>
      </c>
      <c r="DY85" s="13" t="str">
        <f t="shared" si="8"/>
        <v/>
      </c>
      <c r="DZ85" s="13" t="str">
        <f t="shared" si="8"/>
        <v/>
      </c>
      <c r="EA85" s="13" t="str">
        <f t="shared" si="17"/>
        <v/>
      </c>
      <c r="EB85" s="13" t="str">
        <f t="shared" si="17"/>
        <v/>
      </c>
      <c r="EC85" s="13" t="str">
        <f t="shared" si="17"/>
        <v/>
      </c>
      <c r="ED85" s="13" t="str">
        <f t="shared" si="17"/>
        <v/>
      </c>
      <c r="EE85" s="13" t="str">
        <f t="shared" si="11"/>
        <v/>
      </c>
      <c r="EF85" s="13" t="str">
        <f t="shared" si="11"/>
        <v>Torsk</v>
      </c>
      <c r="EG85" s="13" t="str">
        <f t="shared" si="11"/>
        <v>Vitling</v>
      </c>
      <c r="EH85" s="13" t="str">
        <f t="shared" si="11"/>
        <v/>
      </c>
      <c r="EI85" s="13" t="str">
        <f t="shared" si="11"/>
        <v/>
      </c>
      <c r="EJ85" s="13" t="str">
        <f t="shared" si="11"/>
        <v/>
      </c>
      <c r="EK85" s="13"/>
      <c r="EL85" s="82" t="str">
        <f t="shared" si="15"/>
        <v>RodspottaTorskVitling</v>
      </c>
    </row>
    <row r="86" spans="1:142" x14ac:dyDescent="0.25">
      <c r="A86" s="267" t="s">
        <v>624</v>
      </c>
      <c r="B86" s="267" t="s">
        <v>527</v>
      </c>
      <c r="C86" s="301" t="s">
        <v>553</v>
      </c>
      <c r="D86" s="211">
        <v>78</v>
      </c>
      <c r="E86" s="401">
        <v>0</v>
      </c>
      <c r="F86" s="401">
        <v>0</v>
      </c>
      <c r="G86" s="401">
        <v>0</v>
      </c>
      <c r="H86" s="401">
        <v>0</v>
      </c>
      <c r="I86" s="401">
        <v>0</v>
      </c>
      <c r="J86" s="401">
        <v>0</v>
      </c>
      <c r="K86" s="401">
        <v>0</v>
      </c>
      <c r="L86" s="401">
        <v>0</v>
      </c>
      <c r="M86" s="401">
        <v>0</v>
      </c>
      <c r="N86" s="401">
        <v>0</v>
      </c>
      <c r="O86" s="401">
        <v>0</v>
      </c>
      <c r="P86" s="401">
        <v>0</v>
      </c>
      <c r="Q86" s="401">
        <v>0</v>
      </c>
      <c r="R86" s="401">
        <v>0</v>
      </c>
      <c r="S86" s="401">
        <v>0</v>
      </c>
      <c r="T86" s="401">
        <v>0</v>
      </c>
      <c r="U86" s="401">
        <v>0</v>
      </c>
      <c r="V86" s="401">
        <v>0</v>
      </c>
      <c r="W86" s="401">
        <v>0</v>
      </c>
      <c r="X86" s="401">
        <v>0</v>
      </c>
      <c r="Y86" s="401">
        <v>0</v>
      </c>
      <c r="Z86" s="401">
        <v>0</v>
      </c>
      <c r="AA86" s="401">
        <v>0</v>
      </c>
      <c r="AB86" s="401">
        <v>0</v>
      </c>
      <c r="AC86" s="401">
        <v>0</v>
      </c>
      <c r="AD86" s="401">
        <v>0</v>
      </c>
      <c r="AE86" s="401">
        <v>0</v>
      </c>
      <c r="AF86" s="401">
        <v>0</v>
      </c>
      <c r="AG86" s="401">
        <v>0</v>
      </c>
      <c r="AH86" s="401">
        <v>0</v>
      </c>
      <c r="AI86" s="401">
        <v>0</v>
      </c>
      <c r="AJ86" s="401">
        <v>0</v>
      </c>
      <c r="AK86" s="401">
        <v>0</v>
      </c>
      <c r="AL86" s="401">
        <v>0</v>
      </c>
      <c r="AM86" s="401">
        <v>0</v>
      </c>
      <c r="AN86" s="401">
        <v>0</v>
      </c>
      <c r="AO86" s="401">
        <v>0</v>
      </c>
      <c r="AP86" s="401">
        <v>0</v>
      </c>
      <c r="AQ86" s="401">
        <v>0</v>
      </c>
      <c r="AR86" s="402">
        <v>0</v>
      </c>
      <c r="AS86" s="402">
        <v>0</v>
      </c>
      <c r="AT86" s="402">
        <v>0</v>
      </c>
      <c r="AU86" s="404">
        <v>0</v>
      </c>
      <c r="AV86" s="402">
        <v>0</v>
      </c>
      <c r="AW86" s="76"/>
      <c r="AX86" s="211">
        <v>78</v>
      </c>
      <c r="AY86" s="260">
        <v>2471</v>
      </c>
      <c r="AZ86" s="260">
        <v>0</v>
      </c>
      <c r="BA86" s="260">
        <v>0</v>
      </c>
      <c r="BB86" s="260">
        <v>0</v>
      </c>
      <c r="BC86" s="260">
        <v>0</v>
      </c>
      <c r="BD86" s="260">
        <v>0</v>
      </c>
      <c r="BE86" s="260">
        <v>0</v>
      </c>
      <c r="BF86" s="260">
        <v>3920</v>
      </c>
      <c r="BG86" s="260">
        <v>797</v>
      </c>
      <c r="BH86" s="260">
        <v>0</v>
      </c>
      <c r="BI86" s="260">
        <v>0</v>
      </c>
      <c r="BJ86" s="260">
        <v>0</v>
      </c>
      <c r="BK86" s="260">
        <v>0</v>
      </c>
      <c r="BL86" s="260">
        <v>0</v>
      </c>
      <c r="BM86" s="260">
        <v>0</v>
      </c>
      <c r="BN86" s="260">
        <v>0</v>
      </c>
      <c r="BO86" s="260">
        <v>0</v>
      </c>
      <c r="BP86" s="260">
        <v>0</v>
      </c>
      <c r="BQ86" s="260">
        <v>0</v>
      </c>
      <c r="BR86" s="260">
        <v>0</v>
      </c>
      <c r="BS86" s="260">
        <v>0</v>
      </c>
      <c r="BT86" s="260">
        <v>0</v>
      </c>
      <c r="BU86" s="260">
        <v>0</v>
      </c>
      <c r="BV86" s="260">
        <v>0</v>
      </c>
      <c r="BW86" s="260">
        <v>0</v>
      </c>
      <c r="BX86" s="260">
        <v>0</v>
      </c>
      <c r="BY86" s="260">
        <v>0</v>
      </c>
      <c r="BZ86" s="260">
        <v>0</v>
      </c>
      <c r="CA86" s="260">
        <v>0</v>
      </c>
      <c r="CB86" s="260">
        <v>0</v>
      </c>
      <c r="CC86" s="260">
        <v>3078</v>
      </c>
      <c r="CD86" s="260">
        <v>0</v>
      </c>
      <c r="CE86" s="260">
        <v>389</v>
      </c>
      <c r="CF86" s="260">
        <v>0</v>
      </c>
      <c r="CG86" s="260">
        <v>0</v>
      </c>
      <c r="CH86" s="260">
        <v>0</v>
      </c>
      <c r="CI86" s="260">
        <v>35</v>
      </c>
      <c r="CJ86" s="260">
        <v>0</v>
      </c>
      <c r="CK86" s="260">
        <v>0</v>
      </c>
      <c r="CL86" s="260">
        <v>80</v>
      </c>
      <c r="CM86" s="260">
        <v>0</v>
      </c>
      <c r="CN86" s="42">
        <v>0</v>
      </c>
      <c r="CO86" s="42">
        <v>0</v>
      </c>
      <c r="CP86" s="42">
        <v>45</v>
      </c>
      <c r="CR86" s="13">
        <v>78</v>
      </c>
      <c r="CS86" s="13" t="str">
        <f t="shared" si="16"/>
        <v/>
      </c>
      <c r="CT86" s="13" t="str">
        <f t="shared" si="16"/>
        <v/>
      </c>
      <c r="CU86" s="13" t="str">
        <f t="shared" si="16"/>
        <v/>
      </c>
      <c r="CV86" s="13" t="str">
        <f t="shared" si="16"/>
        <v/>
      </c>
      <c r="CW86" s="13" t="str">
        <f t="shared" si="16"/>
        <v/>
      </c>
      <c r="CX86" s="13" t="str">
        <f t="shared" si="16"/>
        <v/>
      </c>
      <c r="CY86" s="13" t="str">
        <f t="shared" si="16"/>
        <v/>
      </c>
      <c r="CZ86" s="13" t="str">
        <f t="shared" si="16"/>
        <v/>
      </c>
      <c r="DA86" s="13" t="str">
        <f t="shared" si="16"/>
        <v/>
      </c>
      <c r="DB86" s="13" t="str">
        <f t="shared" si="16"/>
        <v/>
      </c>
      <c r="DC86" s="13" t="str">
        <f t="shared" si="16"/>
        <v/>
      </c>
      <c r="DD86" s="13" t="str">
        <f t="shared" si="16"/>
        <v/>
      </c>
      <c r="DE86" s="13" t="str">
        <f t="shared" si="16"/>
        <v/>
      </c>
      <c r="DF86" s="13" t="str">
        <f t="shared" si="16"/>
        <v/>
      </c>
      <c r="DG86" s="13" t="str">
        <f t="shared" si="16"/>
        <v/>
      </c>
      <c r="DH86" s="13" t="str">
        <f t="shared" si="16"/>
        <v/>
      </c>
      <c r="DI86" s="13" t="str">
        <f t="shared" si="14"/>
        <v/>
      </c>
      <c r="DJ86" s="13" t="str">
        <f t="shared" si="14"/>
        <v/>
      </c>
      <c r="DK86" s="13" t="str">
        <f t="shared" si="14"/>
        <v/>
      </c>
      <c r="DL86" s="13" t="str">
        <f t="shared" si="14"/>
        <v/>
      </c>
      <c r="DM86" s="13" t="str">
        <f t="shared" si="18"/>
        <v/>
      </c>
      <c r="DN86" s="13" t="str">
        <f t="shared" si="18"/>
        <v/>
      </c>
      <c r="DO86" s="13" t="str">
        <f t="shared" si="18"/>
        <v/>
      </c>
      <c r="DP86" s="13" t="str">
        <f t="shared" si="18"/>
        <v/>
      </c>
      <c r="DQ86" s="13" t="str">
        <f t="shared" si="18"/>
        <v/>
      </c>
      <c r="DR86" s="13" t="str">
        <f t="shared" si="18"/>
        <v/>
      </c>
      <c r="DS86" s="13" t="str">
        <f t="shared" si="18"/>
        <v/>
      </c>
      <c r="DT86" s="13" t="str">
        <f t="shared" si="18"/>
        <v/>
      </c>
      <c r="DU86" s="13" t="str">
        <f t="shared" si="18"/>
        <v/>
      </c>
      <c r="DV86" s="13" t="str">
        <f t="shared" si="8"/>
        <v/>
      </c>
      <c r="DW86" s="13" t="str">
        <f t="shared" si="8"/>
        <v/>
      </c>
      <c r="DX86" s="13" t="str">
        <f t="shared" si="8"/>
        <v/>
      </c>
      <c r="DY86" s="13" t="str">
        <f t="shared" si="8"/>
        <v/>
      </c>
      <c r="DZ86" s="13" t="str">
        <f t="shared" si="8"/>
        <v/>
      </c>
      <c r="EA86" s="13" t="str">
        <f t="shared" si="17"/>
        <v/>
      </c>
      <c r="EB86" s="13" t="str">
        <f t="shared" si="17"/>
        <v/>
      </c>
      <c r="EC86" s="13" t="str">
        <f t="shared" si="17"/>
        <v/>
      </c>
      <c r="ED86" s="13" t="str">
        <f t="shared" si="17"/>
        <v/>
      </c>
      <c r="EE86" s="13" t="str">
        <f t="shared" si="11"/>
        <v/>
      </c>
      <c r="EF86" s="13" t="str">
        <f t="shared" si="11"/>
        <v/>
      </c>
      <c r="EG86" s="13" t="str">
        <f t="shared" si="11"/>
        <v/>
      </c>
      <c r="EH86" s="13" t="str">
        <f t="shared" si="11"/>
        <v/>
      </c>
      <c r="EI86" s="13" t="str">
        <f t="shared" si="11"/>
        <v/>
      </c>
      <c r="EJ86" s="13" t="str">
        <f t="shared" si="11"/>
        <v/>
      </c>
      <c r="EK86" s="13"/>
      <c r="EL86" s="82" t="str">
        <f t="shared" si="15"/>
        <v/>
      </c>
    </row>
    <row r="87" spans="1:142" x14ac:dyDescent="0.25">
      <c r="A87" s="267" t="s">
        <v>624</v>
      </c>
      <c r="B87" s="267" t="s">
        <v>530</v>
      </c>
      <c r="C87" s="301" t="s">
        <v>553</v>
      </c>
      <c r="D87" s="211">
        <v>79</v>
      </c>
      <c r="E87" s="401">
        <v>0</v>
      </c>
      <c r="F87" s="401">
        <v>0</v>
      </c>
      <c r="G87" s="401">
        <v>0</v>
      </c>
      <c r="H87" s="401">
        <v>0</v>
      </c>
      <c r="I87" s="401">
        <v>0</v>
      </c>
      <c r="J87" s="401">
        <v>0</v>
      </c>
      <c r="K87" s="401">
        <v>0</v>
      </c>
      <c r="L87" s="401">
        <v>0</v>
      </c>
      <c r="M87" s="401">
        <v>0</v>
      </c>
      <c r="N87" s="401">
        <v>0</v>
      </c>
      <c r="O87" s="401">
        <v>0</v>
      </c>
      <c r="P87" s="401">
        <v>0</v>
      </c>
      <c r="Q87" s="401">
        <v>0</v>
      </c>
      <c r="R87" s="401">
        <v>0</v>
      </c>
      <c r="S87" s="401">
        <v>0</v>
      </c>
      <c r="T87" s="401">
        <v>0</v>
      </c>
      <c r="U87" s="401">
        <v>0</v>
      </c>
      <c r="V87" s="401">
        <v>0</v>
      </c>
      <c r="W87" s="401">
        <v>0</v>
      </c>
      <c r="X87" s="401">
        <v>0</v>
      </c>
      <c r="Y87" s="401">
        <v>0</v>
      </c>
      <c r="Z87" s="401">
        <v>0</v>
      </c>
      <c r="AA87" s="401">
        <v>0</v>
      </c>
      <c r="AB87" s="401">
        <v>0</v>
      </c>
      <c r="AC87" s="401">
        <v>0</v>
      </c>
      <c r="AD87" s="401">
        <v>0</v>
      </c>
      <c r="AE87" s="401">
        <v>0</v>
      </c>
      <c r="AF87" s="401">
        <v>8.8140000000000007E-3</v>
      </c>
      <c r="AG87" s="401">
        <v>0</v>
      </c>
      <c r="AH87" s="401">
        <v>0</v>
      </c>
      <c r="AI87" s="401">
        <v>0</v>
      </c>
      <c r="AJ87" s="401">
        <v>0</v>
      </c>
      <c r="AK87" s="401">
        <v>0</v>
      </c>
      <c r="AL87" s="401">
        <v>0</v>
      </c>
      <c r="AM87" s="401">
        <v>0</v>
      </c>
      <c r="AN87" s="401">
        <v>0</v>
      </c>
      <c r="AO87" s="401">
        <v>0</v>
      </c>
      <c r="AP87" s="401">
        <v>0</v>
      </c>
      <c r="AQ87" s="401">
        <v>0</v>
      </c>
      <c r="AR87" s="402">
        <v>2.74819E-2</v>
      </c>
      <c r="AS87" s="402">
        <v>1.2003000000000001E-3</v>
      </c>
      <c r="AT87" s="402">
        <v>0</v>
      </c>
      <c r="AU87" s="404">
        <v>0</v>
      </c>
      <c r="AV87" s="402">
        <v>0</v>
      </c>
      <c r="AW87" s="76"/>
      <c r="AX87" s="211">
        <v>79</v>
      </c>
      <c r="AY87" s="260">
        <v>0</v>
      </c>
      <c r="AZ87" s="260">
        <v>0</v>
      </c>
      <c r="BA87" s="260">
        <v>0</v>
      </c>
      <c r="BB87" s="260">
        <v>0</v>
      </c>
      <c r="BC87" s="260">
        <v>0</v>
      </c>
      <c r="BD87" s="260">
        <v>0</v>
      </c>
      <c r="BE87" s="260">
        <v>0</v>
      </c>
      <c r="BF87" s="260">
        <v>0</v>
      </c>
      <c r="BG87" s="260">
        <v>0</v>
      </c>
      <c r="BH87" s="260">
        <v>0</v>
      </c>
      <c r="BI87" s="260">
        <v>0</v>
      </c>
      <c r="BJ87" s="260">
        <v>0</v>
      </c>
      <c r="BK87" s="260">
        <v>0</v>
      </c>
      <c r="BL87" s="260">
        <v>0</v>
      </c>
      <c r="BM87" s="260">
        <v>0</v>
      </c>
      <c r="BN87" s="260">
        <v>0</v>
      </c>
      <c r="BO87" s="260">
        <v>0</v>
      </c>
      <c r="BP87" s="260">
        <v>0</v>
      </c>
      <c r="BQ87" s="260">
        <v>0</v>
      </c>
      <c r="BR87" s="260">
        <v>0</v>
      </c>
      <c r="BS87" s="260">
        <v>0</v>
      </c>
      <c r="BT87" s="260">
        <v>0</v>
      </c>
      <c r="BU87" s="260">
        <v>0</v>
      </c>
      <c r="BV87" s="260">
        <v>0</v>
      </c>
      <c r="BW87" s="260">
        <v>0</v>
      </c>
      <c r="BX87" s="260">
        <v>0</v>
      </c>
      <c r="BY87" s="260">
        <v>0</v>
      </c>
      <c r="BZ87" s="260">
        <v>3</v>
      </c>
      <c r="CA87" s="260">
        <v>0</v>
      </c>
      <c r="CB87" s="260">
        <v>0</v>
      </c>
      <c r="CC87" s="260">
        <v>8</v>
      </c>
      <c r="CD87" s="260">
        <v>0</v>
      </c>
      <c r="CE87" s="260">
        <v>0</v>
      </c>
      <c r="CF87" s="260">
        <v>0</v>
      </c>
      <c r="CG87" s="260">
        <v>0</v>
      </c>
      <c r="CH87" s="260">
        <v>0</v>
      </c>
      <c r="CI87" s="260">
        <v>319</v>
      </c>
      <c r="CJ87" s="260">
        <v>0</v>
      </c>
      <c r="CK87" s="260">
        <v>0</v>
      </c>
      <c r="CL87" s="260">
        <v>1514</v>
      </c>
      <c r="CM87" s="260">
        <v>0</v>
      </c>
      <c r="CN87" s="42">
        <v>0</v>
      </c>
      <c r="CO87" s="42">
        <v>0</v>
      </c>
      <c r="CP87" s="42">
        <v>0</v>
      </c>
      <c r="CR87" s="13">
        <v>79</v>
      </c>
      <c r="CS87" s="13" t="str">
        <f t="shared" si="16"/>
        <v/>
      </c>
      <c r="CT87" s="13" t="str">
        <f t="shared" si="16"/>
        <v/>
      </c>
      <c r="CU87" s="13" t="str">
        <f t="shared" si="16"/>
        <v/>
      </c>
      <c r="CV87" s="13" t="str">
        <f t="shared" si="16"/>
        <v/>
      </c>
      <c r="CW87" s="13" t="str">
        <f t="shared" si="16"/>
        <v/>
      </c>
      <c r="CX87" s="13" t="str">
        <f t="shared" si="16"/>
        <v/>
      </c>
      <c r="CY87" s="13" t="str">
        <f t="shared" si="16"/>
        <v/>
      </c>
      <c r="CZ87" s="13" t="str">
        <f t="shared" si="16"/>
        <v/>
      </c>
      <c r="DA87" s="13" t="str">
        <f t="shared" si="16"/>
        <v/>
      </c>
      <c r="DB87" s="13" t="str">
        <f t="shared" si="16"/>
        <v/>
      </c>
      <c r="DC87" s="13" t="str">
        <f t="shared" si="16"/>
        <v/>
      </c>
      <c r="DD87" s="13" t="str">
        <f t="shared" si="16"/>
        <v/>
      </c>
      <c r="DE87" s="13" t="str">
        <f t="shared" si="16"/>
        <v/>
      </c>
      <c r="DF87" s="13" t="str">
        <f t="shared" si="16"/>
        <v/>
      </c>
      <c r="DG87" s="13" t="str">
        <f t="shared" si="16"/>
        <v/>
      </c>
      <c r="DH87" s="13" t="str">
        <f t="shared" si="16"/>
        <v/>
      </c>
      <c r="DI87" s="13" t="str">
        <f t="shared" si="14"/>
        <v/>
      </c>
      <c r="DJ87" s="13" t="str">
        <f t="shared" si="14"/>
        <v/>
      </c>
      <c r="DK87" s="13" t="str">
        <f t="shared" si="14"/>
        <v/>
      </c>
      <c r="DL87" s="13" t="str">
        <f t="shared" si="14"/>
        <v/>
      </c>
      <c r="DM87" s="13" t="str">
        <f t="shared" si="18"/>
        <v/>
      </c>
      <c r="DN87" s="13" t="str">
        <f t="shared" si="18"/>
        <v/>
      </c>
      <c r="DO87" s="13" t="str">
        <f t="shared" si="18"/>
        <v/>
      </c>
      <c r="DP87" s="13" t="str">
        <f t="shared" si="18"/>
        <v/>
      </c>
      <c r="DQ87" s="13" t="str">
        <f t="shared" si="18"/>
        <v/>
      </c>
      <c r="DR87" s="13" t="str">
        <f t="shared" si="18"/>
        <v/>
      </c>
      <c r="DS87" s="13" t="str">
        <f t="shared" si="18"/>
        <v/>
      </c>
      <c r="DT87" s="13" t="str">
        <f t="shared" si="18"/>
        <v>Rodspotta</v>
      </c>
      <c r="DU87" s="13" t="str">
        <f t="shared" si="18"/>
        <v/>
      </c>
      <c r="DV87" s="13" t="str">
        <f t="shared" si="8"/>
        <v/>
      </c>
      <c r="DW87" s="13" t="str">
        <f t="shared" si="8"/>
        <v/>
      </c>
      <c r="DX87" s="13" t="str">
        <f t="shared" si="8"/>
        <v/>
      </c>
      <c r="DY87" s="13" t="str">
        <f t="shared" si="8"/>
        <v/>
      </c>
      <c r="DZ87" s="13" t="str">
        <f t="shared" si="8"/>
        <v/>
      </c>
      <c r="EA87" s="13" t="str">
        <f t="shared" si="17"/>
        <v/>
      </c>
      <c r="EB87" s="13" t="str">
        <f t="shared" si="17"/>
        <v/>
      </c>
      <c r="EC87" s="13" t="str">
        <f t="shared" si="17"/>
        <v/>
      </c>
      <c r="ED87" s="13" t="str">
        <f t="shared" si="17"/>
        <v/>
      </c>
      <c r="EE87" s="13" t="str">
        <f t="shared" si="11"/>
        <v/>
      </c>
      <c r="EF87" s="13" t="str">
        <f t="shared" si="11"/>
        <v>Torsk</v>
      </c>
      <c r="EG87" s="13" t="str">
        <f t="shared" si="11"/>
        <v>Vitling</v>
      </c>
      <c r="EH87" s="13" t="str">
        <f t="shared" si="11"/>
        <v/>
      </c>
      <c r="EI87" s="13" t="str">
        <f t="shared" si="11"/>
        <v/>
      </c>
      <c r="EJ87" s="13" t="str">
        <f t="shared" si="11"/>
        <v/>
      </c>
      <c r="EK87" s="13"/>
      <c r="EL87" s="82" t="str">
        <f t="shared" si="15"/>
        <v>RodspottaTorskVitling</v>
      </c>
    </row>
    <row r="88" spans="1:142" x14ac:dyDescent="0.25">
      <c r="A88" s="267" t="s">
        <v>624</v>
      </c>
      <c r="B88" s="267" t="s">
        <v>532</v>
      </c>
      <c r="C88" s="301" t="s">
        <v>553</v>
      </c>
      <c r="D88" s="211">
        <v>80</v>
      </c>
      <c r="E88" s="401">
        <v>0</v>
      </c>
      <c r="F88" s="401">
        <v>0</v>
      </c>
      <c r="G88" s="401">
        <v>0</v>
      </c>
      <c r="H88" s="401">
        <v>0</v>
      </c>
      <c r="I88" s="401">
        <v>0</v>
      </c>
      <c r="J88" s="401">
        <v>0</v>
      </c>
      <c r="K88" s="401">
        <v>0</v>
      </c>
      <c r="L88" s="401">
        <v>0</v>
      </c>
      <c r="M88" s="401">
        <v>0</v>
      </c>
      <c r="N88" s="401">
        <v>0</v>
      </c>
      <c r="O88" s="401">
        <v>0</v>
      </c>
      <c r="P88" s="401">
        <v>0</v>
      </c>
      <c r="Q88" s="401">
        <v>0</v>
      </c>
      <c r="R88" s="401">
        <v>0</v>
      </c>
      <c r="S88" s="401">
        <v>0</v>
      </c>
      <c r="T88" s="401">
        <v>0</v>
      </c>
      <c r="U88" s="401">
        <v>0</v>
      </c>
      <c r="V88" s="401">
        <v>0</v>
      </c>
      <c r="W88" s="401">
        <v>0</v>
      </c>
      <c r="X88" s="401">
        <v>0</v>
      </c>
      <c r="Y88" s="401">
        <v>0</v>
      </c>
      <c r="Z88" s="401">
        <v>0</v>
      </c>
      <c r="AA88" s="401">
        <v>0</v>
      </c>
      <c r="AB88" s="401">
        <v>0</v>
      </c>
      <c r="AC88" s="401">
        <v>0</v>
      </c>
      <c r="AD88" s="401">
        <v>0</v>
      </c>
      <c r="AE88" s="401">
        <v>0</v>
      </c>
      <c r="AF88" s="401">
        <v>0</v>
      </c>
      <c r="AG88" s="401">
        <v>0</v>
      </c>
      <c r="AH88" s="401">
        <v>0</v>
      </c>
      <c r="AI88" s="401">
        <v>0</v>
      </c>
      <c r="AJ88" s="401">
        <v>0</v>
      </c>
      <c r="AK88" s="401">
        <v>0</v>
      </c>
      <c r="AL88" s="401">
        <v>0</v>
      </c>
      <c r="AM88" s="401">
        <v>0</v>
      </c>
      <c r="AN88" s="401">
        <v>0</v>
      </c>
      <c r="AO88" s="401">
        <v>0</v>
      </c>
      <c r="AP88" s="401">
        <v>0</v>
      </c>
      <c r="AQ88" s="401">
        <v>0</v>
      </c>
      <c r="AR88" s="402">
        <v>0</v>
      </c>
      <c r="AS88" s="402">
        <v>0</v>
      </c>
      <c r="AT88" s="402">
        <v>0</v>
      </c>
      <c r="AU88" s="404">
        <v>0</v>
      </c>
      <c r="AV88" s="402">
        <v>0</v>
      </c>
      <c r="AW88" s="76"/>
      <c r="AX88" s="211">
        <v>80</v>
      </c>
      <c r="AY88" s="260">
        <v>1016</v>
      </c>
      <c r="AZ88" s="260">
        <v>78779</v>
      </c>
      <c r="BA88" s="260">
        <v>0</v>
      </c>
      <c r="BB88" s="260">
        <v>0</v>
      </c>
      <c r="BC88" s="260">
        <v>0</v>
      </c>
      <c r="BD88" s="260">
        <v>0</v>
      </c>
      <c r="BE88" s="260">
        <v>0</v>
      </c>
      <c r="BF88" s="260">
        <v>290</v>
      </c>
      <c r="BG88" s="260">
        <v>0</v>
      </c>
      <c r="BH88" s="260">
        <v>0</v>
      </c>
      <c r="BI88" s="260">
        <v>0</v>
      </c>
      <c r="BJ88" s="260">
        <v>0</v>
      </c>
      <c r="BK88" s="260">
        <v>0</v>
      </c>
      <c r="BL88" s="260">
        <v>0</v>
      </c>
      <c r="BM88" s="260">
        <v>0</v>
      </c>
      <c r="BN88" s="260">
        <v>0</v>
      </c>
      <c r="BO88" s="260">
        <v>0</v>
      </c>
      <c r="BP88" s="260">
        <v>0</v>
      </c>
      <c r="BQ88" s="260">
        <v>0</v>
      </c>
      <c r="BR88" s="260">
        <v>0</v>
      </c>
      <c r="BS88" s="260">
        <v>0</v>
      </c>
      <c r="BT88" s="260">
        <v>0</v>
      </c>
      <c r="BU88" s="260">
        <v>0</v>
      </c>
      <c r="BV88" s="260">
        <v>0</v>
      </c>
      <c r="BW88" s="260">
        <v>0</v>
      </c>
      <c r="BX88" s="260">
        <v>36</v>
      </c>
      <c r="BY88" s="260">
        <v>0</v>
      </c>
      <c r="BZ88" s="260">
        <v>180</v>
      </c>
      <c r="CA88" s="260">
        <v>0</v>
      </c>
      <c r="CB88" s="260">
        <v>338</v>
      </c>
      <c r="CC88" s="260">
        <v>218</v>
      </c>
      <c r="CD88" s="260">
        <v>0</v>
      </c>
      <c r="CE88" s="260">
        <v>444</v>
      </c>
      <c r="CF88" s="260">
        <v>0</v>
      </c>
      <c r="CG88" s="260">
        <v>0</v>
      </c>
      <c r="CH88" s="260">
        <v>0</v>
      </c>
      <c r="CI88" s="260">
        <v>1709</v>
      </c>
      <c r="CJ88" s="260">
        <v>0</v>
      </c>
      <c r="CK88" s="260">
        <v>0</v>
      </c>
      <c r="CL88" s="260">
        <v>693</v>
      </c>
      <c r="CM88" s="260">
        <v>0</v>
      </c>
      <c r="CN88" s="42">
        <v>0</v>
      </c>
      <c r="CO88" s="42">
        <v>0</v>
      </c>
      <c r="CP88" s="42">
        <v>32</v>
      </c>
      <c r="CR88" s="13">
        <v>80</v>
      </c>
      <c r="CS88" s="13" t="str">
        <f t="shared" si="16"/>
        <v/>
      </c>
      <c r="CT88" s="13" t="str">
        <f t="shared" si="16"/>
        <v/>
      </c>
      <c r="CU88" s="13" t="str">
        <f t="shared" si="16"/>
        <v/>
      </c>
      <c r="CV88" s="13" t="str">
        <f t="shared" si="16"/>
        <v/>
      </c>
      <c r="CW88" s="13" t="str">
        <f t="shared" si="16"/>
        <v/>
      </c>
      <c r="CX88" s="13" t="str">
        <f t="shared" si="16"/>
        <v/>
      </c>
      <c r="CY88" s="13" t="str">
        <f t="shared" si="16"/>
        <v/>
      </c>
      <c r="CZ88" s="13" t="str">
        <f t="shared" si="16"/>
        <v/>
      </c>
      <c r="DA88" s="13" t="str">
        <f t="shared" si="16"/>
        <v/>
      </c>
      <c r="DB88" s="13" t="str">
        <f t="shared" si="16"/>
        <v/>
      </c>
      <c r="DC88" s="13" t="str">
        <f t="shared" si="16"/>
        <v/>
      </c>
      <c r="DD88" s="13" t="str">
        <f t="shared" si="16"/>
        <v/>
      </c>
      <c r="DE88" s="13" t="str">
        <f t="shared" si="16"/>
        <v/>
      </c>
      <c r="DF88" s="13" t="str">
        <f t="shared" si="16"/>
        <v/>
      </c>
      <c r="DG88" s="13" t="str">
        <f t="shared" si="16"/>
        <v/>
      </c>
      <c r="DH88" s="13" t="str">
        <f t="shared" si="16"/>
        <v/>
      </c>
      <c r="DI88" s="13" t="str">
        <f t="shared" si="14"/>
        <v/>
      </c>
      <c r="DJ88" s="13" t="str">
        <f t="shared" si="14"/>
        <v/>
      </c>
      <c r="DK88" s="13" t="str">
        <f t="shared" si="14"/>
        <v/>
      </c>
      <c r="DL88" s="13" t="str">
        <f t="shared" si="14"/>
        <v/>
      </c>
      <c r="DM88" s="13" t="str">
        <f t="shared" si="18"/>
        <v/>
      </c>
      <c r="DN88" s="13" t="str">
        <f t="shared" si="18"/>
        <v/>
      </c>
      <c r="DO88" s="13" t="str">
        <f t="shared" si="18"/>
        <v/>
      </c>
      <c r="DP88" s="13" t="str">
        <f t="shared" si="18"/>
        <v/>
      </c>
      <c r="DQ88" s="13" t="str">
        <f t="shared" si="18"/>
        <v/>
      </c>
      <c r="DR88" s="13" t="str">
        <f t="shared" si="18"/>
        <v/>
      </c>
      <c r="DS88" s="13" t="str">
        <f t="shared" si="18"/>
        <v/>
      </c>
      <c r="DT88" s="13" t="str">
        <f t="shared" si="18"/>
        <v/>
      </c>
      <c r="DU88" s="13" t="str">
        <f t="shared" si="18"/>
        <v/>
      </c>
      <c r="DV88" s="13" t="str">
        <f t="shared" si="8"/>
        <v/>
      </c>
      <c r="DW88" s="13" t="str">
        <f t="shared" si="8"/>
        <v/>
      </c>
      <c r="DX88" s="13" t="str">
        <f t="shared" si="8"/>
        <v/>
      </c>
      <c r="DY88" s="13" t="str">
        <f t="shared" si="8"/>
        <v/>
      </c>
      <c r="DZ88" s="13" t="str">
        <f t="shared" si="8"/>
        <v/>
      </c>
      <c r="EA88" s="13" t="str">
        <f t="shared" si="17"/>
        <v/>
      </c>
      <c r="EB88" s="13" t="str">
        <f t="shared" si="17"/>
        <v/>
      </c>
      <c r="EC88" s="13" t="str">
        <f t="shared" si="17"/>
        <v/>
      </c>
      <c r="ED88" s="13" t="str">
        <f t="shared" si="17"/>
        <v/>
      </c>
      <c r="EE88" s="13" t="str">
        <f t="shared" si="11"/>
        <v/>
      </c>
      <c r="EF88" s="13" t="str">
        <f t="shared" si="11"/>
        <v/>
      </c>
      <c r="EG88" s="13" t="str">
        <f t="shared" si="11"/>
        <v/>
      </c>
      <c r="EH88" s="13" t="str">
        <f t="shared" si="11"/>
        <v/>
      </c>
      <c r="EI88" s="13" t="str">
        <f t="shared" si="11"/>
        <v/>
      </c>
      <c r="EJ88" s="13" t="str">
        <f t="shared" si="11"/>
        <v/>
      </c>
      <c r="EK88" s="13"/>
      <c r="EL88" s="82" t="str">
        <f t="shared" si="15"/>
        <v/>
      </c>
    </row>
    <row r="89" spans="1:142" x14ac:dyDescent="0.25">
      <c r="A89" s="267" t="s">
        <v>625</v>
      </c>
      <c r="B89" s="267" t="s">
        <v>500</v>
      </c>
      <c r="C89" s="301" t="s">
        <v>165</v>
      </c>
      <c r="D89" s="211">
        <v>81</v>
      </c>
      <c r="E89" s="401">
        <v>0</v>
      </c>
      <c r="F89" s="401">
        <v>0</v>
      </c>
      <c r="G89" s="401">
        <v>0</v>
      </c>
      <c r="H89" s="401">
        <v>0</v>
      </c>
      <c r="I89" s="401">
        <v>0</v>
      </c>
      <c r="J89" s="401">
        <v>0</v>
      </c>
      <c r="K89" s="401">
        <v>0</v>
      </c>
      <c r="L89" s="401">
        <v>0</v>
      </c>
      <c r="M89" s="401">
        <v>0</v>
      </c>
      <c r="N89" s="401">
        <v>0</v>
      </c>
      <c r="O89" s="401">
        <v>0</v>
      </c>
      <c r="P89" s="401">
        <v>0</v>
      </c>
      <c r="Q89" s="401">
        <v>0</v>
      </c>
      <c r="R89" s="401">
        <v>0</v>
      </c>
      <c r="S89" s="401">
        <v>0</v>
      </c>
      <c r="T89" s="401">
        <v>0</v>
      </c>
      <c r="U89" s="401">
        <v>0</v>
      </c>
      <c r="V89" s="401">
        <v>0</v>
      </c>
      <c r="W89" s="401">
        <v>0</v>
      </c>
      <c r="X89" s="401">
        <v>0</v>
      </c>
      <c r="Y89" s="401">
        <v>0</v>
      </c>
      <c r="Z89" s="401">
        <v>0</v>
      </c>
      <c r="AA89" s="401">
        <v>0</v>
      </c>
      <c r="AB89" s="401">
        <v>0</v>
      </c>
      <c r="AC89" s="401">
        <v>0</v>
      </c>
      <c r="AD89" s="401">
        <v>0</v>
      </c>
      <c r="AE89" s="401">
        <v>0</v>
      </c>
      <c r="AF89" s="401">
        <v>0</v>
      </c>
      <c r="AG89" s="401">
        <v>0</v>
      </c>
      <c r="AH89" s="401">
        <v>0</v>
      </c>
      <c r="AI89" s="401">
        <v>0</v>
      </c>
      <c r="AJ89" s="401">
        <v>0</v>
      </c>
      <c r="AK89" s="401">
        <v>0</v>
      </c>
      <c r="AL89" s="401">
        <v>0</v>
      </c>
      <c r="AM89" s="401">
        <v>0</v>
      </c>
      <c r="AN89" s="401">
        <v>0</v>
      </c>
      <c r="AO89" s="401">
        <v>0</v>
      </c>
      <c r="AP89" s="401">
        <v>0</v>
      </c>
      <c r="AQ89" s="401">
        <v>0</v>
      </c>
      <c r="AR89" s="402">
        <v>0</v>
      </c>
      <c r="AS89" s="402">
        <v>0</v>
      </c>
      <c r="AT89" s="402">
        <v>0</v>
      </c>
      <c r="AU89" s="404">
        <v>0</v>
      </c>
      <c r="AV89" s="402">
        <v>0</v>
      </c>
      <c r="AW89" s="76"/>
      <c r="AX89" s="211">
        <v>81</v>
      </c>
      <c r="AY89" s="260">
        <v>0</v>
      </c>
      <c r="AZ89" s="260">
        <v>0</v>
      </c>
      <c r="BA89" s="260">
        <v>0</v>
      </c>
      <c r="BB89" s="260">
        <v>0</v>
      </c>
      <c r="BC89" s="260">
        <v>0</v>
      </c>
      <c r="BD89" s="260">
        <v>0</v>
      </c>
      <c r="BE89" s="260">
        <v>0</v>
      </c>
      <c r="BF89" s="260">
        <v>0</v>
      </c>
      <c r="BG89" s="260">
        <v>0</v>
      </c>
      <c r="BH89" s="260">
        <v>0</v>
      </c>
      <c r="BI89" s="260">
        <v>0</v>
      </c>
      <c r="BJ89" s="260">
        <v>0</v>
      </c>
      <c r="BK89" s="260">
        <v>30674</v>
      </c>
      <c r="BL89" s="260">
        <v>148</v>
      </c>
      <c r="BM89" s="260">
        <v>0</v>
      </c>
      <c r="BN89" s="260">
        <v>203</v>
      </c>
      <c r="BO89" s="260">
        <v>0</v>
      </c>
      <c r="BP89" s="260">
        <v>0</v>
      </c>
      <c r="BQ89" s="260">
        <v>0</v>
      </c>
      <c r="BR89" s="260">
        <v>0</v>
      </c>
      <c r="BS89" s="260">
        <v>0</v>
      </c>
      <c r="BT89" s="260">
        <v>0</v>
      </c>
      <c r="BU89" s="260">
        <v>0</v>
      </c>
      <c r="BV89" s="260">
        <v>0</v>
      </c>
      <c r="BW89" s="260">
        <v>0</v>
      </c>
      <c r="BX89" s="260">
        <v>0</v>
      </c>
      <c r="BY89" s="260">
        <v>0</v>
      </c>
      <c r="BZ89" s="260">
        <v>0</v>
      </c>
      <c r="CA89" s="260">
        <v>0</v>
      </c>
      <c r="CB89" s="260">
        <v>0</v>
      </c>
      <c r="CC89" s="260">
        <v>0</v>
      </c>
      <c r="CD89" s="260">
        <v>0</v>
      </c>
      <c r="CE89" s="260">
        <v>0</v>
      </c>
      <c r="CF89" s="260">
        <v>0</v>
      </c>
      <c r="CG89" s="260">
        <v>0</v>
      </c>
      <c r="CH89" s="260">
        <v>0</v>
      </c>
      <c r="CI89" s="260">
        <v>0</v>
      </c>
      <c r="CJ89" s="260">
        <v>0</v>
      </c>
      <c r="CK89" s="260">
        <v>0</v>
      </c>
      <c r="CL89" s="260">
        <v>0</v>
      </c>
      <c r="CM89" s="260">
        <v>0</v>
      </c>
      <c r="CN89" s="42">
        <v>0</v>
      </c>
      <c r="CO89" s="42">
        <v>0</v>
      </c>
      <c r="CP89" s="42">
        <v>0</v>
      </c>
      <c r="CR89" s="13">
        <v>81</v>
      </c>
      <c r="CS89" s="13" t="str">
        <f t="shared" si="16"/>
        <v/>
      </c>
      <c r="CT89" s="13" t="str">
        <f t="shared" si="16"/>
        <v/>
      </c>
      <c r="CU89" s="13" t="str">
        <f t="shared" si="16"/>
        <v/>
      </c>
      <c r="CV89" s="13" t="str">
        <f t="shared" si="16"/>
        <v/>
      </c>
      <c r="CW89" s="13" t="str">
        <f t="shared" si="16"/>
        <v/>
      </c>
      <c r="CX89" s="13" t="str">
        <f t="shared" si="16"/>
        <v/>
      </c>
      <c r="CY89" s="13" t="str">
        <f t="shared" si="16"/>
        <v/>
      </c>
      <c r="CZ89" s="13" t="str">
        <f t="shared" si="16"/>
        <v/>
      </c>
      <c r="DA89" s="13" t="str">
        <f t="shared" si="16"/>
        <v/>
      </c>
      <c r="DB89" s="13" t="str">
        <f t="shared" si="16"/>
        <v/>
      </c>
      <c r="DC89" s="13" t="str">
        <f t="shared" si="16"/>
        <v/>
      </c>
      <c r="DD89" s="13" t="str">
        <f t="shared" si="16"/>
        <v/>
      </c>
      <c r="DE89" s="13" t="str">
        <f t="shared" si="16"/>
        <v/>
      </c>
      <c r="DF89" s="13" t="str">
        <f t="shared" si="16"/>
        <v/>
      </c>
      <c r="DG89" s="13" t="str">
        <f t="shared" si="16"/>
        <v/>
      </c>
      <c r="DH89" s="13" t="str">
        <f t="shared" si="16"/>
        <v/>
      </c>
      <c r="DI89" s="13" t="str">
        <f t="shared" si="14"/>
        <v/>
      </c>
      <c r="DJ89" s="13" t="str">
        <f t="shared" si="14"/>
        <v/>
      </c>
      <c r="DK89" s="13" t="str">
        <f t="shared" si="14"/>
        <v/>
      </c>
      <c r="DL89" s="13" t="str">
        <f t="shared" si="14"/>
        <v/>
      </c>
      <c r="DM89" s="13" t="str">
        <f t="shared" si="18"/>
        <v/>
      </c>
      <c r="DN89" s="13" t="str">
        <f t="shared" si="18"/>
        <v/>
      </c>
      <c r="DO89" s="13" t="str">
        <f t="shared" si="18"/>
        <v/>
      </c>
      <c r="DP89" s="13" t="str">
        <f t="shared" si="18"/>
        <v/>
      </c>
      <c r="DQ89" s="13" t="str">
        <f t="shared" si="18"/>
        <v/>
      </c>
      <c r="DR89" s="13" t="str">
        <f t="shared" si="18"/>
        <v/>
      </c>
      <c r="DS89" s="13" t="str">
        <f t="shared" si="18"/>
        <v/>
      </c>
      <c r="DT89" s="13" t="str">
        <f t="shared" si="18"/>
        <v/>
      </c>
      <c r="DU89" s="13" t="str">
        <f t="shared" si="18"/>
        <v/>
      </c>
      <c r="DV89" s="13" t="str">
        <f t="shared" si="8"/>
        <v/>
      </c>
      <c r="DW89" s="13" t="str">
        <f t="shared" si="8"/>
        <v/>
      </c>
      <c r="DX89" s="13" t="str">
        <f t="shared" si="8"/>
        <v/>
      </c>
      <c r="DY89" s="13" t="str">
        <f t="shared" si="8"/>
        <v/>
      </c>
      <c r="DZ89" s="13" t="str">
        <f t="shared" si="8"/>
        <v/>
      </c>
      <c r="EA89" s="13" t="str">
        <f t="shared" si="17"/>
        <v/>
      </c>
      <c r="EB89" s="13" t="str">
        <f t="shared" si="17"/>
        <v/>
      </c>
      <c r="EC89" s="13" t="str">
        <f t="shared" si="17"/>
        <v/>
      </c>
      <c r="ED89" s="13" t="str">
        <f t="shared" si="17"/>
        <v/>
      </c>
      <c r="EE89" s="13" t="str">
        <f t="shared" si="11"/>
        <v/>
      </c>
      <c r="EF89" s="13" t="str">
        <f t="shared" si="11"/>
        <v/>
      </c>
      <c r="EG89" s="13" t="str">
        <f t="shared" si="11"/>
        <v/>
      </c>
      <c r="EH89" s="13" t="str">
        <f t="shared" si="11"/>
        <v/>
      </c>
      <c r="EI89" s="13" t="str">
        <f t="shared" si="11"/>
        <v/>
      </c>
      <c r="EJ89" s="13" t="str">
        <f t="shared" si="11"/>
        <v/>
      </c>
      <c r="EK89" s="13"/>
      <c r="EL89" s="82" t="str">
        <f t="shared" si="15"/>
        <v/>
      </c>
    </row>
    <row r="90" spans="1:142" x14ac:dyDescent="0.25">
      <c r="A90" s="267" t="s">
        <v>625</v>
      </c>
      <c r="B90" s="267" t="s">
        <v>528</v>
      </c>
      <c r="C90" s="301" t="s">
        <v>165</v>
      </c>
      <c r="D90" s="211">
        <v>82</v>
      </c>
      <c r="E90" s="401">
        <v>0</v>
      </c>
      <c r="F90" s="401">
        <v>0</v>
      </c>
      <c r="G90" s="401">
        <v>0</v>
      </c>
      <c r="H90" s="401">
        <v>0</v>
      </c>
      <c r="I90" s="401">
        <v>0</v>
      </c>
      <c r="J90" s="401">
        <v>0</v>
      </c>
      <c r="K90" s="401">
        <v>0</v>
      </c>
      <c r="L90" s="401">
        <v>0</v>
      </c>
      <c r="M90" s="401">
        <v>0</v>
      </c>
      <c r="N90" s="401">
        <v>0</v>
      </c>
      <c r="O90" s="401">
        <v>0</v>
      </c>
      <c r="P90" s="401">
        <v>0</v>
      </c>
      <c r="Q90" s="401">
        <v>0</v>
      </c>
      <c r="R90" s="401">
        <v>0</v>
      </c>
      <c r="S90" s="401">
        <v>0</v>
      </c>
      <c r="T90" s="401">
        <v>0</v>
      </c>
      <c r="U90" s="401">
        <v>0</v>
      </c>
      <c r="V90" s="401">
        <v>0</v>
      </c>
      <c r="W90" s="401">
        <v>0</v>
      </c>
      <c r="X90" s="401">
        <v>0</v>
      </c>
      <c r="Y90" s="401">
        <v>0</v>
      </c>
      <c r="Z90" s="401">
        <v>0</v>
      </c>
      <c r="AA90" s="401">
        <v>0</v>
      </c>
      <c r="AB90" s="401">
        <v>0</v>
      </c>
      <c r="AC90" s="401">
        <v>0</v>
      </c>
      <c r="AD90" s="401">
        <v>0</v>
      </c>
      <c r="AE90" s="401">
        <v>0</v>
      </c>
      <c r="AF90" s="401">
        <v>0</v>
      </c>
      <c r="AG90" s="401">
        <v>0</v>
      </c>
      <c r="AH90" s="401">
        <v>0</v>
      </c>
      <c r="AI90" s="401">
        <v>0</v>
      </c>
      <c r="AJ90" s="401">
        <v>0</v>
      </c>
      <c r="AK90" s="401">
        <v>0</v>
      </c>
      <c r="AL90" s="401">
        <v>0</v>
      </c>
      <c r="AM90" s="401">
        <v>0</v>
      </c>
      <c r="AN90" s="401">
        <v>0</v>
      </c>
      <c r="AO90" s="401">
        <v>0</v>
      </c>
      <c r="AP90" s="401">
        <v>0</v>
      </c>
      <c r="AQ90" s="401">
        <v>0</v>
      </c>
      <c r="AR90" s="402">
        <v>0</v>
      </c>
      <c r="AS90" s="402">
        <v>0</v>
      </c>
      <c r="AT90" s="402">
        <v>0</v>
      </c>
      <c r="AU90" s="404">
        <v>0</v>
      </c>
      <c r="AV90" s="402">
        <v>0</v>
      </c>
      <c r="AW90" s="76"/>
      <c r="AX90" s="211">
        <v>82</v>
      </c>
      <c r="AY90" s="260">
        <v>0</v>
      </c>
      <c r="AZ90" s="260">
        <v>0</v>
      </c>
      <c r="BA90" s="260">
        <v>0</v>
      </c>
      <c r="BB90" s="260">
        <v>0</v>
      </c>
      <c r="BC90" s="260">
        <v>0</v>
      </c>
      <c r="BD90" s="260">
        <v>0</v>
      </c>
      <c r="BE90" s="260">
        <v>0</v>
      </c>
      <c r="BF90" s="260">
        <v>0</v>
      </c>
      <c r="BG90" s="260">
        <v>0</v>
      </c>
      <c r="BH90" s="260">
        <v>0</v>
      </c>
      <c r="BI90" s="260">
        <v>0</v>
      </c>
      <c r="BJ90" s="260">
        <v>0</v>
      </c>
      <c r="BK90" s="260">
        <v>44</v>
      </c>
      <c r="BL90" s="260">
        <v>2590</v>
      </c>
      <c r="BM90" s="260">
        <v>0</v>
      </c>
      <c r="BN90" s="260">
        <v>2442</v>
      </c>
      <c r="BO90" s="260">
        <v>0</v>
      </c>
      <c r="BP90" s="260">
        <v>0</v>
      </c>
      <c r="BQ90" s="260">
        <v>0</v>
      </c>
      <c r="BR90" s="260">
        <v>0</v>
      </c>
      <c r="BS90" s="260">
        <v>0</v>
      </c>
      <c r="BT90" s="260">
        <v>0</v>
      </c>
      <c r="BU90" s="260">
        <v>0</v>
      </c>
      <c r="BV90" s="260">
        <v>0</v>
      </c>
      <c r="BW90" s="260">
        <v>0</v>
      </c>
      <c r="BX90" s="260">
        <v>0</v>
      </c>
      <c r="BY90" s="260">
        <v>0</v>
      </c>
      <c r="BZ90" s="260">
        <v>0</v>
      </c>
      <c r="CA90" s="260">
        <v>0</v>
      </c>
      <c r="CB90" s="260">
        <v>0</v>
      </c>
      <c r="CC90" s="260">
        <v>0</v>
      </c>
      <c r="CD90" s="260">
        <v>0</v>
      </c>
      <c r="CE90" s="260">
        <v>0</v>
      </c>
      <c r="CF90" s="260">
        <v>0</v>
      </c>
      <c r="CG90" s="260">
        <v>0</v>
      </c>
      <c r="CH90" s="260">
        <v>0</v>
      </c>
      <c r="CI90" s="260">
        <v>0</v>
      </c>
      <c r="CJ90" s="260">
        <v>0</v>
      </c>
      <c r="CK90" s="260">
        <v>0</v>
      </c>
      <c r="CL90" s="260">
        <v>0</v>
      </c>
      <c r="CM90" s="260">
        <v>0</v>
      </c>
      <c r="CN90" s="42">
        <v>0</v>
      </c>
      <c r="CO90" s="42">
        <v>0</v>
      </c>
      <c r="CP90" s="42">
        <v>0</v>
      </c>
      <c r="CR90" s="13">
        <v>82</v>
      </c>
      <c r="CS90" s="13" t="str">
        <f t="shared" si="16"/>
        <v/>
      </c>
      <c r="CT90" s="13" t="str">
        <f t="shared" si="16"/>
        <v/>
      </c>
      <c r="CU90" s="13" t="str">
        <f t="shared" si="16"/>
        <v/>
      </c>
      <c r="CV90" s="13" t="str">
        <f t="shared" si="16"/>
        <v/>
      </c>
      <c r="CW90" s="13" t="str">
        <f t="shared" si="16"/>
        <v/>
      </c>
      <c r="CX90" s="13" t="str">
        <f t="shared" si="16"/>
        <v/>
      </c>
      <c r="CY90" s="13" t="str">
        <f t="shared" si="16"/>
        <v/>
      </c>
      <c r="CZ90" s="13" t="str">
        <f t="shared" si="16"/>
        <v/>
      </c>
      <c r="DA90" s="13" t="str">
        <f t="shared" si="16"/>
        <v/>
      </c>
      <c r="DB90" s="13" t="str">
        <f t="shared" si="16"/>
        <v/>
      </c>
      <c r="DC90" s="13" t="str">
        <f t="shared" si="16"/>
        <v/>
      </c>
      <c r="DD90" s="13" t="str">
        <f t="shared" si="16"/>
        <v/>
      </c>
      <c r="DE90" s="13" t="str">
        <f t="shared" si="16"/>
        <v/>
      </c>
      <c r="DF90" s="13" t="str">
        <f t="shared" si="16"/>
        <v/>
      </c>
      <c r="DG90" s="13" t="str">
        <f t="shared" si="16"/>
        <v/>
      </c>
      <c r="DH90" s="13" t="str">
        <f t="shared" ref="DH90:DQ147" si="19">IF(T90&gt;0,T$8,"")</f>
        <v/>
      </c>
      <c r="DI90" s="13" t="str">
        <f t="shared" si="14"/>
        <v/>
      </c>
      <c r="DJ90" s="13" t="str">
        <f t="shared" si="14"/>
        <v/>
      </c>
      <c r="DK90" s="13" t="str">
        <f t="shared" si="14"/>
        <v/>
      </c>
      <c r="DL90" s="13" t="str">
        <f t="shared" si="14"/>
        <v/>
      </c>
      <c r="DM90" s="13" t="str">
        <f t="shared" si="18"/>
        <v/>
      </c>
      <c r="DN90" s="13" t="str">
        <f t="shared" si="18"/>
        <v/>
      </c>
      <c r="DO90" s="13" t="str">
        <f t="shared" si="18"/>
        <v/>
      </c>
      <c r="DP90" s="13" t="str">
        <f t="shared" si="18"/>
        <v/>
      </c>
      <c r="DQ90" s="13" t="str">
        <f t="shared" si="18"/>
        <v/>
      </c>
      <c r="DR90" s="13" t="str">
        <f t="shared" si="18"/>
        <v/>
      </c>
      <c r="DS90" s="13" t="str">
        <f t="shared" si="18"/>
        <v/>
      </c>
      <c r="DT90" s="13" t="str">
        <f t="shared" si="18"/>
        <v/>
      </c>
      <c r="DU90" s="13" t="str">
        <f t="shared" si="18"/>
        <v/>
      </c>
      <c r="DV90" s="13" t="str">
        <f t="shared" si="8"/>
        <v/>
      </c>
      <c r="DW90" s="13" t="str">
        <f t="shared" si="8"/>
        <v/>
      </c>
      <c r="DX90" s="13" t="str">
        <f t="shared" si="8"/>
        <v/>
      </c>
      <c r="DY90" s="13" t="str">
        <f t="shared" si="8"/>
        <v/>
      </c>
      <c r="DZ90" s="13" t="str">
        <f t="shared" si="8"/>
        <v/>
      </c>
      <c r="EA90" s="13" t="str">
        <f t="shared" si="17"/>
        <v/>
      </c>
      <c r="EB90" s="13" t="str">
        <f t="shared" si="17"/>
        <v/>
      </c>
      <c r="EC90" s="13" t="str">
        <f t="shared" si="17"/>
        <v/>
      </c>
      <c r="ED90" s="13" t="str">
        <f t="shared" si="17"/>
        <v/>
      </c>
      <c r="EE90" s="13" t="str">
        <f t="shared" si="11"/>
        <v/>
      </c>
      <c r="EF90" s="13" t="str">
        <f t="shared" si="11"/>
        <v/>
      </c>
      <c r="EG90" s="13" t="str">
        <f t="shared" si="11"/>
        <v/>
      </c>
      <c r="EH90" s="13" t="str">
        <f t="shared" si="11"/>
        <v/>
      </c>
      <c r="EI90" s="13" t="str">
        <f t="shared" si="11"/>
        <v/>
      </c>
      <c r="EJ90" s="13" t="str">
        <f t="shared" si="11"/>
        <v/>
      </c>
      <c r="EK90" s="13"/>
      <c r="EL90" s="82" t="str">
        <f t="shared" si="15"/>
        <v/>
      </c>
    </row>
    <row r="91" spans="1:142" x14ac:dyDescent="0.25">
      <c r="A91" s="267" t="s">
        <v>625</v>
      </c>
      <c r="B91" s="267" t="s">
        <v>529</v>
      </c>
      <c r="C91" s="301" t="s">
        <v>165</v>
      </c>
      <c r="D91" s="211">
        <v>83</v>
      </c>
      <c r="E91" s="401">
        <v>0</v>
      </c>
      <c r="F91" s="401">
        <v>0</v>
      </c>
      <c r="G91" s="401">
        <v>0</v>
      </c>
      <c r="H91" s="401">
        <v>0</v>
      </c>
      <c r="I91" s="401">
        <v>0</v>
      </c>
      <c r="J91" s="401">
        <v>0</v>
      </c>
      <c r="K91" s="401">
        <v>0</v>
      </c>
      <c r="L91" s="401">
        <v>0</v>
      </c>
      <c r="M91" s="401">
        <v>0</v>
      </c>
      <c r="N91" s="401">
        <v>0</v>
      </c>
      <c r="O91" s="401">
        <v>0</v>
      </c>
      <c r="P91" s="401">
        <v>0</v>
      </c>
      <c r="Q91" s="401">
        <v>0</v>
      </c>
      <c r="R91" s="401">
        <v>0</v>
      </c>
      <c r="S91" s="401">
        <v>0</v>
      </c>
      <c r="T91" s="401">
        <v>0</v>
      </c>
      <c r="U91" s="401">
        <v>0</v>
      </c>
      <c r="V91" s="401">
        <v>0</v>
      </c>
      <c r="W91" s="401">
        <v>0</v>
      </c>
      <c r="X91" s="401">
        <v>0</v>
      </c>
      <c r="Y91" s="401">
        <v>0</v>
      </c>
      <c r="Z91" s="401">
        <v>0</v>
      </c>
      <c r="AA91" s="401">
        <v>0</v>
      </c>
      <c r="AB91" s="401">
        <v>0</v>
      </c>
      <c r="AC91" s="401">
        <v>0</v>
      </c>
      <c r="AD91" s="401">
        <v>0</v>
      </c>
      <c r="AE91" s="401">
        <v>0</v>
      </c>
      <c r="AF91" s="401">
        <v>0</v>
      </c>
      <c r="AG91" s="401">
        <v>0</v>
      </c>
      <c r="AH91" s="401">
        <v>0</v>
      </c>
      <c r="AI91" s="401">
        <v>0</v>
      </c>
      <c r="AJ91" s="401">
        <v>0</v>
      </c>
      <c r="AK91" s="401">
        <v>0</v>
      </c>
      <c r="AL91" s="401">
        <v>0</v>
      </c>
      <c r="AM91" s="401">
        <v>0</v>
      </c>
      <c r="AN91" s="401">
        <v>0</v>
      </c>
      <c r="AO91" s="401">
        <v>0</v>
      </c>
      <c r="AP91" s="401">
        <v>0</v>
      </c>
      <c r="AQ91" s="401">
        <v>0</v>
      </c>
      <c r="AR91" s="402">
        <v>0</v>
      </c>
      <c r="AS91" s="402">
        <v>0</v>
      </c>
      <c r="AT91" s="402">
        <v>0</v>
      </c>
      <c r="AU91" s="404">
        <v>0</v>
      </c>
      <c r="AV91" s="402">
        <v>0</v>
      </c>
      <c r="AW91" s="76"/>
      <c r="AX91" s="211">
        <v>83</v>
      </c>
      <c r="AY91" s="260">
        <v>0</v>
      </c>
      <c r="AZ91" s="260">
        <v>0</v>
      </c>
      <c r="BA91" s="260">
        <v>0</v>
      </c>
      <c r="BB91" s="260">
        <v>0</v>
      </c>
      <c r="BC91" s="260">
        <v>0</v>
      </c>
      <c r="BD91" s="260">
        <v>0</v>
      </c>
      <c r="BE91" s="260">
        <v>0</v>
      </c>
      <c r="BF91" s="260">
        <v>0</v>
      </c>
      <c r="BG91" s="260">
        <v>0</v>
      </c>
      <c r="BH91" s="260">
        <v>0</v>
      </c>
      <c r="BI91" s="260">
        <v>0</v>
      </c>
      <c r="BJ91" s="260">
        <v>0</v>
      </c>
      <c r="BK91" s="260">
        <v>0</v>
      </c>
      <c r="BL91" s="260">
        <v>0</v>
      </c>
      <c r="BM91" s="260">
        <v>0</v>
      </c>
      <c r="BN91" s="260">
        <v>8745</v>
      </c>
      <c r="BO91" s="260">
        <v>0</v>
      </c>
      <c r="BP91" s="260">
        <v>0</v>
      </c>
      <c r="BQ91" s="260">
        <v>0</v>
      </c>
      <c r="BR91" s="260">
        <v>0</v>
      </c>
      <c r="BS91" s="260">
        <v>0</v>
      </c>
      <c r="BT91" s="260">
        <v>0</v>
      </c>
      <c r="BU91" s="260">
        <v>0</v>
      </c>
      <c r="BV91" s="260">
        <v>0</v>
      </c>
      <c r="BW91" s="260">
        <v>0</v>
      </c>
      <c r="BX91" s="260">
        <v>0</v>
      </c>
      <c r="BY91" s="260">
        <v>0</v>
      </c>
      <c r="BZ91" s="260">
        <v>0</v>
      </c>
      <c r="CA91" s="260">
        <v>0</v>
      </c>
      <c r="CB91" s="260">
        <v>0</v>
      </c>
      <c r="CC91" s="260">
        <v>0</v>
      </c>
      <c r="CD91" s="260">
        <v>0</v>
      </c>
      <c r="CE91" s="260">
        <v>0</v>
      </c>
      <c r="CF91" s="260">
        <v>0</v>
      </c>
      <c r="CG91" s="260">
        <v>0</v>
      </c>
      <c r="CH91" s="260">
        <v>0</v>
      </c>
      <c r="CI91" s="260">
        <v>0</v>
      </c>
      <c r="CJ91" s="260">
        <v>0</v>
      </c>
      <c r="CK91" s="260">
        <v>0</v>
      </c>
      <c r="CL91" s="260">
        <v>0</v>
      </c>
      <c r="CM91" s="260">
        <v>0</v>
      </c>
      <c r="CN91" s="42">
        <v>0</v>
      </c>
      <c r="CO91" s="42">
        <v>0</v>
      </c>
      <c r="CP91" s="42">
        <v>0</v>
      </c>
      <c r="CR91" s="13">
        <v>83</v>
      </c>
      <c r="CS91" s="13" t="str">
        <f t="shared" ref="CS91:DG107" si="20">IF(E91&gt;0,E$8,"")</f>
        <v/>
      </c>
      <c r="CT91" s="13" t="str">
        <f t="shared" si="20"/>
        <v/>
      </c>
      <c r="CU91" s="13" t="str">
        <f t="shared" si="20"/>
        <v/>
      </c>
      <c r="CV91" s="13" t="str">
        <f t="shared" si="20"/>
        <v/>
      </c>
      <c r="CW91" s="13" t="str">
        <f t="shared" si="20"/>
        <v/>
      </c>
      <c r="CX91" s="13" t="str">
        <f t="shared" si="20"/>
        <v/>
      </c>
      <c r="CY91" s="13" t="str">
        <f t="shared" si="20"/>
        <v/>
      </c>
      <c r="CZ91" s="13" t="str">
        <f t="shared" si="20"/>
        <v/>
      </c>
      <c r="DA91" s="13" t="str">
        <f t="shared" si="20"/>
        <v/>
      </c>
      <c r="DB91" s="13" t="str">
        <f t="shared" si="20"/>
        <v/>
      </c>
      <c r="DC91" s="13" t="str">
        <f t="shared" si="20"/>
        <v/>
      </c>
      <c r="DD91" s="13" t="str">
        <f t="shared" si="20"/>
        <v/>
      </c>
      <c r="DE91" s="13" t="str">
        <f t="shared" si="20"/>
        <v/>
      </c>
      <c r="DF91" s="13" t="str">
        <f t="shared" si="20"/>
        <v/>
      </c>
      <c r="DG91" s="13" t="str">
        <f t="shared" si="20"/>
        <v/>
      </c>
      <c r="DH91" s="13" t="str">
        <f t="shared" si="19"/>
        <v/>
      </c>
      <c r="DI91" s="13" t="str">
        <f t="shared" si="14"/>
        <v/>
      </c>
      <c r="DJ91" s="13" t="str">
        <f t="shared" si="14"/>
        <v/>
      </c>
      <c r="DK91" s="13" t="str">
        <f t="shared" si="14"/>
        <v/>
      </c>
      <c r="DL91" s="13" t="str">
        <f t="shared" si="14"/>
        <v/>
      </c>
      <c r="DM91" s="13" t="str">
        <f t="shared" si="18"/>
        <v/>
      </c>
      <c r="DN91" s="13" t="str">
        <f t="shared" si="18"/>
        <v/>
      </c>
      <c r="DO91" s="13" t="str">
        <f t="shared" si="18"/>
        <v/>
      </c>
      <c r="DP91" s="13" t="str">
        <f t="shared" si="18"/>
        <v/>
      </c>
      <c r="DQ91" s="13" t="str">
        <f t="shared" si="18"/>
        <v/>
      </c>
      <c r="DR91" s="13" t="str">
        <f t="shared" si="18"/>
        <v/>
      </c>
      <c r="DS91" s="13" t="str">
        <f t="shared" si="18"/>
        <v/>
      </c>
      <c r="DT91" s="13" t="str">
        <f t="shared" si="18"/>
        <v/>
      </c>
      <c r="DU91" s="13" t="str">
        <f t="shared" si="18"/>
        <v/>
      </c>
      <c r="DV91" s="13" t="str">
        <f t="shared" si="8"/>
        <v/>
      </c>
      <c r="DW91" s="13" t="str">
        <f t="shared" si="8"/>
        <v/>
      </c>
      <c r="DX91" s="13" t="str">
        <f t="shared" si="8"/>
        <v/>
      </c>
      <c r="DY91" s="13" t="str">
        <f t="shared" si="8"/>
        <v/>
      </c>
      <c r="DZ91" s="13" t="str">
        <f t="shared" si="8"/>
        <v/>
      </c>
      <c r="EA91" s="13" t="str">
        <f t="shared" si="17"/>
        <v/>
      </c>
      <c r="EB91" s="13" t="str">
        <f t="shared" si="17"/>
        <v/>
      </c>
      <c r="EC91" s="13" t="str">
        <f t="shared" si="17"/>
        <v/>
      </c>
      <c r="ED91" s="13" t="str">
        <f t="shared" si="17"/>
        <v/>
      </c>
      <c r="EE91" s="13" t="str">
        <f t="shared" si="11"/>
        <v/>
      </c>
      <c r="EF91" s="13" t="str">
        <f t="shared" si="11"/>
        <v/>
      </c>
      <c r="EG91" s="13" t="str">
        <f t="shared" si="11"/>
        <v/>
      </c>
      <c r="EH91" s="13" t="str">
        <f t="shared" si="11"/>
        <v/>
      </c>
      <c r="EI91" s="13" t="str">
        <f t="shared" si="11"/>
        <v/>
      </c>
      <c r="EJ91" s="13" t="str">
        <f t="shared" si="11"/>
        <v/>
      </c>
      <c r="EK91" s="13"/>
      <c r="EL91" s="82" t="str">
        <f t="shared" si="15"/>
        <v/>
      </c>
    </row>
    <row r="92" spans="1:142" x14ac:dyDescent="0.25">
      <c r="A92" s="267" t="s">
        <v>625</v>
      </c>
      <c r="B92" s="267" t="s">
        <v>489</v>
      </c>
      <c r="C92" s="301" t="s">
        <v>161</v>
      </c>
      <c r="D92" s="211">
        <v>84</v>
      </c>
      <c r="E92" s="401">
        <v>0</v>
      </c>
      <c r="F92" s="401">
        <v>0</v>
      </c>
      <c r="G92" s="401">
        <v>0</v>
      </c>
      <c r="H92" s="401">
        <v>0</v>
      </c>
      <c r="I92" s="401">
        <v>0</v>
      </c>
      <c r="J92" s="401">
        <v>0</v>
      </c>
      <c r="K92" s="401">
        <v>0</v>
      </c>
      <c r="L92" s="401">
        <v>0</v>
      </c>
      <c r="M92" s="401">
        <v>0</v>
      </c>
      <c r="N92" s="401">
        <v>0</v>
      </c>
      <c r="O92" s="401">
        <v>0</v>
      </c>
      <c r="P92" s="401">
        <v>0</v>
      </c>
      <c r="Q92" s="401">
        <v>0</v>
      </c>
      <c r="R92" s="401">
        <v>0</v>
      </c>
      <c r="S92" s="401">
        <v>0</v>
      </c>
      <c r="T92" s="401">
        <v>0</v>
      </c>
      <c r="U92" s="401">
        <v>0</v>
      </c>
      <c r="V92" s="401">
        <v>0</v>
      </c>
      <c r="W92" s="401">
        <v>0</v>
      </c>
      <c r="X92" s="401">
        <v>0</v>
      </c>
      <c r="Y92" s="401">
        <v>0</v>
      </c>
      <c r="Z92" s="401">
        <v>0</v>
      </c>
      <c r="AA92" s="401">
        <v>0</v>
      </c>
      <c r="AB92" s="401">
        <v>0</v>
      </c>
      <c r="AC92" s="401">
        <v>0</v>
      </c>
      <c r="AD92" s="401">
        <v>0</v>
      </c>
      <c r="AE92" s="401">
        <v>0</v>
      </c>
      <c r="AF92" s="401">
        <v>0</v>
      </c>
      <c r="AG92" s="401">
        <v>0</v>
      </c>
      <c r="AH92" s="401">
        <v>0</v>
      </c>
      <c r="AI92" s="401">
        <v>0</v>
      </c>
      <c r="AJ92" s="401">
        <v>0</v>
      </c>
      <c r="AK92" s="401">
        <v>0</v>
      </c>
      <c r="AL92" s="401">
        <v>0</v>
      </c>
      <c r="AM92" s="401">
        <v>0</v>
      </c>
      <c r="AN92" s="401">
        <v>0</v>
      </c>
      <c r="AO92" s="401">
        <v>0</v>
      </c>
      <c r="AP92" s="401">
        <v>0</v>
      </c>
      <c r="AQ92" s="401">
        <v>0</v>
      </c>
      <c r="AR92" s="402">
        <v>0</v>
      </c>
      <c r="AS92" s="402">
        <v>0</v>
      </c>
      <c r="AT92" s="402">
        <v>0</v>
      </c>
      <c r="AU92" s="404">
        <v>0</v>
      </c>
      <c r="AV92" s="402">
        <v>0</v>
      </c>
      <c r="AW92" s="76"/>
      <c r="AX92" s="211">
        <v>84</v>
      </c>
      <c r="AY92" s="260">
        <v>0</v>
      </c>
      <c r="AZ92" s="260">
        <v>0</v>
      </c>
      <c r="BA92" s="260">
        <v>0</v>
      </c>
      <c r="BB92" s="260">
        <v>0</v>
      </c>
      <c r="BC92" s="260">
        <v>0</v>
      </c>
      <c r="BD92" s="260">
        <v>0</v>
      </c>
      <c r="BE92" s="260">
        <v>0</v>
      </c>
      <c r="BF92" s="260">
        <v>0</v>
      </c>
      <c r="BG92" s="260">
        <v>0</v>
      </c>
      <c r="BH92" s="260">
        <v>46</v>
      </c>
      <c r="BI92" s="260">
        <v>0</v>
      </c>
      <c r="BJ92" s="260">
        <v>0</v>
      </c>
      <c r="BK92" s="260">
        <v>0</v>
      </c>
      <c r="BL92" s="260">
        <v>0</v>
      </c>
      <c r="BM92" s="260">
        <v>0</v>
      </c>
      <c r="BN92" s="260">
        <v>0</v>
      </c>
      <c r="BO92" s="260">
        <v>0</v>
      </c>
      <c r="BP92" s="260">
        <v>0</v>
      </c>
      <c r="BQ92" s="260">
        <v>0</v>
      </c>
      <c r="BR92" s="260">
        <v>0</v>
      </c>
      <c r="BS92" s="260">
        <v>0</v>
      </c>
      <c r="BT92" s="260">
        <v>830</v>
      </c>
      <c r="BU92" s="260">
        <v>0</v>
      </c>
      <c r="BV92" s="260">
        <v>0</v>
      </c>
      <c r="BW92" s="260">
        <v>0</v>
      </c>
      <c r="BX92" s="260">
        <v>0</v>
      </c>
      <c r="BY92" s="260">
        <v>0</v>
      </c>
      <c r="BZ92" s="260">
        <v>0</v>
      </c>
      <c r="CA92" s="260">
        <v>0</v>
      </c>
      <c r="CB92" s="260">
        <v>0</v>
      </c>
      <c r="CC92" s="260">
        <v>0</v>
      </c>
      <c r="CD92" s="260">
        <v>0</v>
      </c>
      <c r="CE92" s="260">
        <v>0</v>
      </c>
      <c r="CF92" s="260">
        <v>0</v>
      </c>
      <c r="CG92" s="260">
        <v>0</v>
      </c>
      <c r="CH92" s="260">
        <v>0</v>
      </c>
      <c r="CI92" s="260">
        <v>0</v>
      </c>
      <c r="CJ92" s="260">
        <v>0</v>
      </c>
      <c r="CK92" s="260">
        <v>0</v>
      </c>
      <c r="CL92" s="260">
        <v>278</v>
      </c>
      <c r="CM92" s="260">
        <v>0</v>
      </c>
      <c r="CN92" s="42">
        <v>0</v>
      </c>
      <c r="CO92" s="42">
        <v>0</v>
      </c>
      <c r="CP92" s="42">
        <v>0</v>
      </c>
      <c r="CR92" s="13">
        <v>84</v>
      </c>
      <c r="CS92" s="13" t="str">
        <f t="shared" si="20"/>
        <v/>
      </c>
      <c r="CT92" s="13" t="str">
        <f t="shared" si="20"/>
        <v/>
      </c>
      <c r="CU92" s="13" t="str">
        <f t="shared" si="20"/>
        <v/>
      </c>
      <c r="CV92" s="13" t="str">
        <f t="shared" si="20"/>
        <v/>
      </c>
      <c r="CW92" s="13" t="str">
        <f t="shared" si="20"/>
        <v/>
      </c>
      <c r="CX92" s="13" t="str">
        <f t="shared" si="20"/>
        <v/>
      </c>
      <c r="CY92" s="13" t="str">
        <f t="shared" si="20"/>
        <v/>
      </c>
      <c r="CZ92" s="13" t="str">
        <f t="shared" si="20"/>
        <v/>
      </c>
      <c r="DA92" s="13" t="str">
        <f t="shared" si="20"/>
        <v/>
      </c>
      <c r="DB92" s="13" t="str">
        <f t="shared" si="20"/>
        <v/>
      </c>
      <c r="DC92" s="13" t="str">
        <f t="shared" si="20"/>
        <v/>
      </c>
      <c r="DD92" s="13" t="str">
        <f t="shared" si="20"/>
        <v/>
      </c>
      <c r="DE92" s="13" t="str">
        <f t="shared" si="20"/>
        <v/>
      </c>
      <c r="DF92" s="13" t="str">
        <f t="shared" si="20"/>
        <v/>
      </c>
      <c r="DG92" s="13" t="str">
        <f t="shared" si="20"/>
        <v/>
      </c>
      <c r="DH92" s="13" t="str">
        <f t="shared" si="19"/>
        <v/>
      </c>
      <c r="DI92" s="13" t="str">
        <f t="shared" si="14"/>
        <v/>
      </c>
      <c r="DJ92" s="13" t="str">
        <f t="shared" si="14"/>
        <v/>
      </c>
      <c r="DK92" s="13" t="str">
        <f t="shared" si="14"/>
        <v/>
      </c>
      <c r="DL92" s="13" t="str">
        <f t="shared" si="14"/>
        <v/>
      </c>
      <c r="DM92" s="13" t="str">
        <f t="shared" si="18"/>
        <v/>
      </c>
      <c r="DN92" s="13" t="str">
        <f t="shared" si="18"/>
        <v/>
      </c>
      <c r="DO92" s="13" t="str">
        <f t="shared" si="18"/>
        <v/>
      </c>
      <c r="DP92" s="13" t="str">
        <f t="shared" si="18"/>
        <v/>
      </c>
      <c r="DQ92" s="13" t="str">
        <f t="shared" si="18"/>
        <v/>
      </c>
      <c r="DR92" s="13" t="str">
        <f t="shared" si="18"/>
        <v/>
      </c>
      <c r="DS92" s="13" t="str">
        <f t="shared" si="18"/>
        <v/>
      </c>
      <c r="DT92" s="13" t="str">
        <f t="shared" si="18"/>
        <v/>
      </c>
      <c r="DU92" s="13" t="str">
        <f t="shared" si="18"/>
        <v/>
      </c>
      <c r="DV92" s="13" t="str">
        <f t="shared" si="8"/>
        <v/>
      </c>
      <c r="DW92" s="13" t="str">
        <f t="shared" si="8"/>
        <v/>
      </c>
      <c r="DX92" s="13" t="str">
        <f t="shared" si="8"/>
        <v/>
      </c>
      <c r="DY92" s="13" t="str">
        <f t="shared" si="8"/>
        <v/>
      </c>
      <c r="DZ92" s="13" t="str">
        <f t="shared" si="8"/>
        <v/>
      </c>
      <c r="EA92" s="13" t="str">
        <f t="shared" si="17"/>
        <v/>
      </c>
      <c r="EB92" s="13" t="str">
        <f t="shared" si="17"/>
        <v/>
      </c>
      <c r="EC92" s="13" t="str">
        <f t="shared" si="17"/>
        <v/>
      </c>
      <c r="ED92" s="13" t="str">
        <f t="shared" si="17"/>
        <v/>
      </c>
      <c r="EE92" s="13" t="str">
        <f t="shared" si="11"/>
        <v/>
      </c>
      <c r="EF92" s="13" t="str">
        <f t="shared" si="11"/>
        <v/>
      </c>
      <c r="EG92" s="13" t="str">
        <f t="shared" si="11"/>
        <v/>
      </c>
      <c r="EH92" s="13" t="str">
        <f t="shared" si="11"/>
        <v/>
      </c>
      <c r="EI92" s="13" t="str">
        <f t="shared" si="11"/>
        <v/>
      </c>
      <c r="EJ92" s="13" t="str">
        <f t="shared" si="11"/>
        <v/>
      </c>
      <c r="EK92" s="13"/>
      <c r="EL92" s="82" t="str">
        <f t="shared" si="15"/>
        <v/>
      </c>
    </row>
    <row r="93" spans="1:142" x14ac:dyDescent="0.25">
      <c r="A93" s="267" t="s">
        <v>625</v>
      </c>
      <c r="B93" s="267" t="s">
        <v>493</v>
      </c>
      <c r="C93" s="301" t="s">
        <v>161</v>
      </c>
      <c r="D93" s="211">
        <v>85</v>
      </c>
      <c r="E93" s="401">
        <v>0</v>
      </c>
      <c r="F93" s="401">
        <v>0</v>
      </c>
      <c r="G93" s="401">
        <v>0</v>
      </c>
      <c r="H93" s="401">
        <v>4.0339E-3</v>
      </c>
      <c r="I93" s="401">
        <v>0</v>
      </c>
      <c r="J93" s="401">
        <v>0</v>
      </c>
      <c r="K93" s="401">
        <v>0</v>
      </c>
      <c r="L93" s="401">
        <v>0</v>
      </c>
      <c r="M93" s="401">
        <v>0</v>
      </c>
      <c r="N93" s="401">
        <v>0</v>
      </c>
      <c r="O93" s="401">
        <v>0</v>
      </c>
      <c r="P93" s="401">
        <v>0</v>
      </c>
      <c r="Q93" s="401">
        <v>1.2847949999999999</v>
      </c>
      <c r="R93" s="401">
        <v>0</v>
      </c>
      <c r="S93" s="401">
        <v>4.5611000000000002E-3</v>
      </c>
      <c r="T93" s="401">
        <v>0</v>
      </c>
      <c r="U93" s="401">
        <v>9.1760999999999995E-3</v>
      </c>
      <c r="V93" s="401">
        <v>0</v>
      </c>
      <c r="W93" s="401">
        <v>0</v>
      </c>
      <c r="X93" s="401">
        <v>0</v>
      </c>
      <c r="Y93" s="401">
        <v>0</v>
      </c>
      <c r="Z93" s="401">
        <v>0</v>
      </c>
      <c r="AA93" s="401">
        <v>0</v>
      </c>
      <c r="AB93" s="401">
        <v>0</v>
      </c>
      <c r="AC93" s="401">
        <v>0</v>
      </c>
      <c r="AD93" s="401">
        <v>0</v>
      </c>
      <c r="AE93" s="401">
        <v>0</v>
      </c>
      <c r="AF93" s="401">
        <v>4.4179200000000002E-2</v>
      </c>
      <c r="AG93" s="401">
        <v>2.1425E-2</v>
      </c>
      <c r="AH93" s="401">
        <v>0</v>
      </c>
      <c r="AI93" s="401">
        <v>0</v>
      </c>
      <c r="AJ93" s="401">
        <v>0</v>
      </c>
      <c r="AK93" s="401">
        <v>1.7298999999999999E-3</v>
      </c>
      <c r="AL93" s="401">
        <v>0</v>
      </c>
      <c r="AM93" s="401">
        <v>0</v>
      </c>
      <c r="AN93" s="401">
        <v>0</v>
      </c>
      <c r="AO93" s="401">
        <v>0</v>
      </c>
      <c r="AP93" s="401">
        <v>0</v>
      </c>
      <c r="AQ93" s="401">
        <v>0</v>
      </c>
      <c r="AR93" s="402">
        <v>2.4327100000000001E-2</v>
      </c>
      <c r="AS93" s="402">
        <v>1.53419E-2</v>
      </c>
      <c r="AT93" s="402">
        <v>0</v>
      </c>
      <c r="AU93" s="404">
        <v>0</v>
      </c>
      <c r="AV93" s="402">
        <v>0</v>
      </c>
      <c r="AW93" s="76"/>
      <c r="AX93" s="211">
        <v>85</v>
      </c>
      <c r="AY93" s="260">
        <v>0</v>
      </c>
      <c r="AZ93" s="260">
        <v>0</v>
      </c>
      <c r="BA93" s="260">
        <v>0</v>
      </c>
      <c r="BB93" s="260">
        <v>0</v>
      </c>
      <c r="BC93" s="260">
        <v>0</v>
      </c>
      <c r="BD93" s="260">
        <v>0</v>
      </c>
      <c r="BE93" s="260">
        <v>0</v>
      </c>
      <c r="BF93" s="260">
        <v>0</v>
      </c>
      <c r="BG93" s="260">
        <v>0</v>
      </c>
      <c r="BH93" s="260">
        <v>0</v>
      </c>
      <c r="BI93" s="260">
        <v>0</v>
      </c>
      <c r="BJ93" s="260">
        <v>0</v>
      </c>
      <c r="BK93" s="260">
        <v>7803</v>
      </c>
      <c r="BL93" s="260">
        <v>0</v>
      </c>
      <c r="BM93" s="260">
        <v>0</v>
      </c>
      <c r="BN93" s="260">
        <v>0</v>
      </c>
      <c r="BO93" s="260">
        <v>0</v>
      </c>
      <c r="BP93" s="260">
        <v>0</v>
      </c>
      <c r="BQ93" s="260">
        <v>0</v>
      </c>
      <c r="BR93" s="260">
        <v>0</v>
      </c>
      <c r="BS93" s="260">
        <v>0</v>
      </c>
      <c r="BT93" s="260">
        <v>0</v>
      </c>
      <c r="BU93" s="260">
        <v>0</v>
      </c>
      <c r="BV93" s="260">
        <v>0</v>
      </c>
      <c r="BW93" s="260">
        <v>0</v>
      </c>
      <c r="BX93" s="260">
        <v>0</v>
      </c>
      <c r="BY93" s="260">
        <v>0</v>
      </c>
      <c r="BZ93" s="260">
        <v>0</v>
      </c>
      <c r="CA93" s="260">
        <v>0</v>
      </c>
      <c r="CB93" s="260">
        <v>0</v>
      </c>
      <c r="CC93" s="260">
        <v>0</v>
      </c>
      <c r="CD93" s="260">
        <v>0</v>
      </c>
      <c r="CE93" s="260">
        <v>0</v>
      </c>
      <c r="CF93" s="260">
        <v>0</v>
      </c>
      <c r="CG93" s="260">
        <v>0</v>
      </c>
      <c r="CH93" s="260">
        <v>0</v>
      </c>
      <c r="CI93" s="260">
        <v>0</v>
      </c>
      <c r="CJ93" s="260">
        <v>0</v>
      </c>
      <c r="CK93" s="260">
        <v>0</v>
      </c>
      <c r="CL93" s="260">
        <v>0</v>
      </c>
      <c r="CM93" s="260">
        <v>0</v>
      </c>
      <c r="CN93" s="42">
        <v>0</v>
      </c>
      <c r="CO93" s="42">
        <v>0</v>
      </c>
      <c r="CP93" s="42">
        <v>0</v>
      </c>
      <c r="CR93" s="13">
        <v>85</v>
      </c>
      <c r="CS93" s="13" t="str">
        <f t="shared" si="20"/>
        <v/>
      </c>
      <c r="CT93" s="13" t="str">
        <f t="shared" si="20"/>
        <v/>
      </c>
      <c r="CU93" s="13" t="str">
        <f t="shared" si="20"/>
        <v/>
      </c>
      <c r="CV93" s="13" t="str">
        <f t="shared" si="20"/>
        <v>Bergtunga</v>
      </c>
      <c r="CW93" s="13" t="str">
        <f t="shared" si="20"/>
        <v/>
      </c>
      <c r="CX93" s="13" t="str">
        <f t="shared" si="20"/>
        <v/>
      </c>
      <c r="CY93" s="13" t="str">
        <f t="shared" si="20"/>
        <v/>
      </c>
      <c r="CZ93" s="13" t="str">
        <f t="shared" si="20"/>
        <v/>
      </c>
      <c r="DA93" s="13" t="str">
        <f t="shared" si="20"/>
        <v/>
      </c>
      <c r="DB93" s="13" t="str">
        <f t="shared" si="20"/>
        <v/>
      </c>
      <c r="DC93" s="13" t="str">
        <f t="shared" si="20"/>
        <v/>
      </c>
      <c r="DD93" s="13" t="str">
        <f t="shared" si="20"/>
        <v/>
      </c>
      <c r="DE93" s="13" t="str">
        <f t="shared" si="20"/>
        <v>Havskrafta</v>
      </c>
      <c r="DF93" s="13" t="str">
        <f t="shared" si="20"/>
        <v/>
      </c>
      <c r="DG93" s="13" t="str">
        <f t="shared" si="20"/>
        <v>Kolja</v>
      </c>
      <c r="DH93" s="13" t="str">
        <f t="shared" si="19"/>
        <v/>
      </c>
      <c r="DI93" s="13" t="str">
        <f t="shared" si="14"/>
        <v>Kummel</v>
      </c>
      <c r="DJ93" s="13" t="str">
        <f t="shared" si="14"/>
        <v/>
      </c>
      <c r="DK93" s="13" t="str">
        <f t="shared" si="14"/>
        <v/>
      </c>
      <c r="DL93" s="13" t="str">
        <f t="shared" si="14"/>
        <v/>
      </c>
      <c r="DM93" s="13" t="str">
        <f t="shared" si="18"/>
        <v/>
      </c>
      <c r="DN93" s="13" t="str">
        <f t="shared" si="18"/>
        <v/>
      </c>
      <c r="DO93" s="13" t="str">
        <f t="shared" si="18"/>
        <v/>
      </c>
      <c r="DP93" s="13" t="str">
        <f t="shared" si="18"/>
        <v/>
      </c>
      <c r="DQ93" s="13" t="str">
        <f t="shared" si="18"/>
        <v/>
      </c>
      <c r="DR93" s="13" t="str">
        <f t="shared" si="18"/>
        <v/>
      </c>
      <c r="DS93" s="13" t="str">
        <f t="shared" si="18"/>
        <v/>
      </c>
      <c r="DT93" s="13" t="str">
        <f t="shared" si="18"/>
        <v>Rodspotta</v>
      </c>
      <c r="DU93" s="13" t="str">
        <f t="shared" si="18"/>
        <v>Rodtunga</v>
      </c>
      <c r="DV93" s="13" t="str">
        <f t="shared" si="8"/>
        <v/>
      </c>
      <c r="DW93" s="13" t="str">
        <f t="shared" si="8"/>
        <v/>
      </c>
      <c r="DX93" s="13" t="str">
        <f t="shared" si="8"/>
        <v/>
      </c>
      <c r="DY93" s="13" t="str">
        <f t="shared" si="8"/>
        <v>Sill</v>
      </c>
      <c r="DZ93" s="13" t="str">
        <f t="shared" si="8"/>
        <v/>
      </c>
      <c r="EA93" s="13" t="str">
        <f t="shared" si="17"/>
        <v/>
      </c>
      <c r="EB93" s="13" t="str">
        <f t="shared" si="17"/>
        <v/>
      </c>
      <c r="EC93" s="13" t="str">
        <f t="shared" si="17"/>
        <v/>
      </c>
      <c r="ED93" s="13" t="str">
        <f t="shared" si="17"/>
        <v/>
      </c>
      <c r="EE93" s="13" t="str">
        <f t="shared" si="11"/>
        <v/>
      </c>
      <c r="EF93" s="13" t="str">
        <f t="shared" si="11"/>
        <v>Torsk</v>
      </c>
      <c r="EG93" s="13" t="str">
        <f t="shared" si="11"/>
        <v>Vitling</v>
      </c>
      <c r="EH93" s="13" t="str">
        <f t="shared" si="11"/>
        <v/>
      </c>
      <c r="EI93" s="13" t="str">
        <f t="shared" si="11"/>
        <v/>
      </c>
      <c r="EJ93" s="13" t="str">
        <f t="shared" si="11"/>
        <v/>
      </c>
      <c r="EK93" s="13"/>
      <c r="EL93" s="82" t="str">
        <f t="shared" si="15"/>
        <v>BergtungaHavskraftaKoljaKummelRodspottaRodtungaSillTorskVitling</v>
      </c>
    </row>
    <row r="94" spans="1:142" x14ac:dyDescent="0.25">
      <c r="A94" s="267" t="s">
        <v>625</v>
      </c>
      <c r="B94" s="267" t="s">
        <v>495</v>
      </c>
      <c r="C94" s="301" t="s">
        <v>161</v>
      </c>
      <c r="D94" s="211">
        <v>86</v>
      </c>
      <c r="E94" s="401">
        <v>0</v>
      </c>
      <c r="F94" s="401">
        <v>0</v>
      </c>
      <c r="G94" s="401">
        <v>0</v>
      </c>
      <c r="H94" s="401">
        <v>1.0721000000000001E-3</v>
      </c>
      <c r="I94" s="401">
        <v>8.4425999999999998E-3</v>
      </c>
      <c r="J94" s="401">
        <v>0</v>
      </c>
      <c r="K94" s="401">
        <v>0</v>
      </c>
      <c r="L94" s="401">
        <v>0</v>
      </c>
      <c r="M94" s="401">
        <v>0</v>
      </c>
      <c r="N94" s="401">
        <v>0</v>
      </c>
      <c r="O94" s="401">
        <v>0</v>
      </c>
      <c r="P94" s="401">
        <v>0</v>
      </c>
      <c r="Q94" s="401">
        <v>6.3654999999999996E-3</v>
      </c>
      <c r="R94" s="401">
        <v>0</v>
      </c>
      <c r="S94" s="401">
        <v>0</v>
      </c>
      <c r="T94" s="401">
        <v>0</v>
      </c>
      <c r="U94" s="401">
        <v>1.8090999999999999E-3</v>
      </c>
      <c r="V94" s="401">
        <v>0</v>
      </c>
      <c r="W94" s="401">
        <v>0</v>
      </c>
      <c r="X94" s="401">
        <v>0</v>
      </c>
      <c r="Y94" s="401">
        <v>0</v>
      </c>
      <c r="Z94" s="401">
        <v>0</v>
      </c>
      <c r="AA94" s="401">
        <v>0</v>
      </c>
      <c r="AB94" s="401">
        <v>0</v>
      </c>
      <c r="AC94" s="401">
        <v>0.3010526</v>
      </c>
      <c r="AD94" s="401">
        <v>0</v>
      </c>
      <c r="AE94" s="401">
        <v>0</v>
      </c>
      <c r="AF94" s="401">
        <v>1.9430999999999999E-3</v>
      </c>
      <c r="AG94" s="401">
        <v>5.5614000000000002E-3</v>
      </c>
      <c r="AH94" s="401">
        <v>0</v>
      </c>
      <c r="AI94" s="401">
        <v>0</v>
      </c>
      <c r="AJ94" s="401">
        <v>0</v>
      </c>
      <c r="AK94" s="401">
        <v>1.0721000000000001E-3</v>
      </c>
      <c r="AL94" s="401">
        <v>0</v>
      </c>
      <c r="AM94" s="401">
        <v>0</v>
      </c>
      <c r="AN94" s="401">
        <v>0</v>
      </c>
      <c r="AO94" s="401">
        <v>0</v>
      </c>
      <c r="AP94" s="401">
        <v>0</v>
      </c>
      <c r="AQ94" s="401">
        <v>0</v>
      </c>
      <c r="AR94" s="402">
        <v>1.7420999999999999E-3</v>
      </c>
      <c r="AS94" s="402">
        <v>3.6852999999999999E-3</v>
      </c>
      <c r="AT94" s="402">
        <v>9.3807000000000005E-3</v>
      </c>
      <c r="AU94" s="404">
        <v>0</v>
      </c>
      <c r="AV94" s="402">
        <v>0</v>
      </c>
      <c r="AW94" s="76"/>
      <c r="AX94" s="211">
        <v>86</v>
      </c>
      <c r="AY94" s="260">
        <v>0</v>
      </c>
      <c r="AZ94" s="260">
        <v>0</v>
      </c>
      <c r="BA94" s="260">
        <v>0</v>
      </c>
      <c r="BB94" s="260">
        <v>0</v>
      </c>
      <c r="BC94" s="260">
        <v>0</v>
      </c>
      <c r="BD94" s="260">
        <v>0</v>
      </c>
      <c r="BE94" s="260">
        <v>0</v>
      </c>
      <c r="BF94" s="260">
        <v>0</v>
      </c>
      <c r="BG94" s="260">
        <v>0</v>
      </c>
      <c r="BH94" s="260">
        <v>0</v>
      </c>
      <c r="BI94" s="260">
        <v>0</v>
      </c>
      <c r="BJ94" s="260">
        <v>0</v>
      </c>
      <c r="BK94" s="260">
        <v>0</v>
      </c>
      <c r="BL94" s="260">
        <v>0</v>
      </c>
      <c r="BM94" s="260">
        <v>0</v>
      </c>
      <c r="BN94" s="260">
        <v>0</v>
      </c>
      <c r="BO94" s="260">
        <v>0</v>
      </c>
      <c r="BP94" s="260">
        <v>0</v>
      </c>
      <c r="BQ94" s="260">
        <v>0</v>
      </c>
      <c r="BR94" s="260">
        <v>0</v>
      </c>
      <c r="BS94" s="260">
        <v>0</v>
      </c>
      <c r="BT94" s="260">
        <v>0</v>
      </c>
      <c r="BU94" s="260">
        <v>0</v>
      </c>
      <c r="BV94" s="260">
        <v>0</v>
      </c>
      <c r="BW94" s="260">
        <v>2037</v>
      </c>
      <c r="BX94" s="260">
        <v>0</v>
      </c>
      <c r="BY94" s="260">
        <v>0</v>
      </c>
      <c r="BZ94" s="260">
        <v>0</v>
      </c>
      <c r="CA94" s="260">
        <v>0</v>
      </c>
      <c r="CB94" s="260">
        <v>0</v>
      </c>
      <c r="CC94" s="260">
        <v>0</v>
      </c>
      <c r="CD94" s="260">
        <v>0</v>
      </c>
      <c r="CE94" s="260">
        <v>0</v>
      </c>
      <c r="CF94" s="260">
        <v>0</v>
      </c>
      <c r="CG94" s="260">
        <v>0</v>
      </c>
      <c r="CH94" s="260">
        <v>0</v>
      </c>
      <c r="CI94" s="260">
        <v>0</v>
      </c>
      <c r="CJ94" s="260">
        <v>0</v>
      </c>
      <c r="CK94" s="260">
        <v>0</v>
      </c>
      <c r="CL94" s="260">
        <v>0</v>
      </c>
      <c r="CM94" s="260">
        <v>0</v>
      </c>
      <c r="CN94" s="42">
        <v>0</v>
      </c>
      <c r="CO94" s="42">
        <v>0</v>
      </c>
      <c r="CP94" s="42">
        <v>0</v>
      </c>
      <c r="CR94" s="13">
        <v>86</v>
      </c>
      <c r="CS94" s="13" t="str">
        <f t="shared" si="20"/>
        <v/>
      </c>
      <c r="CT94" s="13" t="str">
        <f t="shared" si="20"/>
        <v/>
      </c>
      <c r="CU94" s="13" t="str">
        <f t="shared" si="20"/>
        <v/>
      </c>
      <c r="CV94" s="13" t="str">
        <f t="shared" si="20"/>
        <v>Bergtunga</v>
      </c>
      <c r="CW94" s="13" t="str">
        <f t="shared" si="20"/>
        <v>BlavitlingKolmule</v>
      </c>
      <c r="CX94" s="13" t="str">
        <f t="shared" si="20"/>
        <v/>
      </c>
      <c r="CY94" s="13" t="str">
        <f t="shared" si="20"/>
        <v/>
      </c>
      <c r="CZ94" s="13" t="str">
        <f t="shared" si="20"/>
        <v/>
      </c>
      <c r="DA94" s="13" t="str">
        <f t="shared" si="20"/>
        <v/>
      </c>
      <c r="DB94" s="13" t="str">
        <f t="shared" si="20"/>
        <v/>
      </c>
      <c r="DC94" s="13" t="str">
        <f t="shared" si="20"/>
        <v/>
      </c>
      <c r="DD94" s="13" t="str">
        <f t="shared" si="20"/>
        <v/>
      </c>
      <c r="DE94" s="13" t="str">
        <f t="shared" si="20"/>
        <v>Havskrafta</v>
      </c>
      <c r="DF94" s="13" t="str">
        <f t="shared" si="20"/>
        <v/>
      </c>
      <c r="DG94" s="13" t="str">
        <f t="shared" si="20"/>
        <v/>
      </c>
      <c r="DH94" s="13" t="str">
        <f t="shared" si="19"/>
        <v/>
      </c>
      <c r="DI94" s="13" t="str">
        <f t="shared" si="14"/>
        <v>Kummel</v>
      </c>
      <c r="DJ94" s="13" t="str">
        <f t="shared" si="14"/>
        <v/>
      </c>
      <c r="DK94" s="13" t="str">
        <f t="shared" si="14"/>
        <v/>
      </c>
      <c r="DL94" s="13" t="str">
        <f t="shared" si="14"/>
        <v/>
      </c>
      <c r="DM94" s="13" t="str">
        <f t="shared" si="18"/>
        <v/>
      </c>
      <c r="DN94" s="13" t="str">
        <f t="shared" si="18"/>
        <v/>
      </c>
      <c r="DO94" s="13" t="str">
        <f t="shared" si="18"/>
        <v/>
      </c>
      <c r="DP94" s="13" t="str">
        <f t="shared" si="18"/>
        <v/>
      </c>
      <c r="DQ94" s="13" t="str">
        <f t="shared" si="18"/>
        <v>Nordhavsraka</v>
      </c>
      <c r="DR94" s="13" t="str">
        <f t="shared" si="18"/>
        <v/>
      </c>
      <c r="DS94" s="13" t="str">
        <f t="shared" si="18"/>
        <v/>
      </c>
      <c r="DT94" s="13" t="str">
        <f t="shared" si="18"/>
        <v>Rodspotta</v>
      </c>
      <c r="DU94" s="13" t="str">
        <f t="shared" si="18"/>
        <v>Rodtunga</v>
      </c>
      <c r="DV94" s="13" t="str">
        <f t="shared" si="8"/>
        <v/>
      </c>
      <c r="DW94" s="13" t="str">
        <f t="shared" si="8"/>
        <v/>
      </c>
      <c r="DX94" s="13" t="str">
        <f t="shared" si="8"/>
        <v/>
      </c>
      <c r="DY94" s="13" t="str">
        <f t="shared" si="8"/>
        <v>Sill</v>
      </c>
      <c r="DZ94" s="13" t="str">
        <f t="shared" si="8"/>
        <v/>
      </c>
      <c r="EA94" s="13" t="str">
        <f t="shared" si="17"/>
        <v/>
      </c>
      <c r="EB94" s="13" t="str">
        <f t="shared" si="17"/>
        <v/>
      </c>
      <c r="EC94" s="13" t="str">
        <f t="shared" si="17"/>
        <v/>
      </c>
      <c r="ED94" s="13" t="str">
        <f t="shared" si="17"/>
        <v/>
      </c>
      <c r="EE94" s="13" t="str">
        <f t="shared" si="11"/>
        <v/>
      </c>
      <c r="EF94" s="13" t="str">
        <f t="shared" si="11"/>
        <v>Torsk</v>
      </c>
      <c r="EG94" s="13" t="str">
        <f t="shared" si="11"/>
        <v>Vitling</v>
      </c>
      <c r="EH94" s="13" t="str">
        <f t="shared" si="11"/>
        <v>Vitlinglyra</v>
      </c>
      <c r="EI94" s="13" t="str">
        <f t="shared" si="11"/>
        <v/>
      </c>
      <c r="EJ94" s="13" t="str">
        <f t="shared" si="11"/>
        <v/>
      </c>
      <c r="EK94" s="13"/>
      <c r="EL94" s="82" t="str">
        <f t="shared" si="15"/>
        <v>BergtungaBlavitlingKolmuleHavskraftaKummelNordhavsrakaRodspottaRodtungaSillTorskVitlingVitlinglyra</v>
      </c>
    </row>
    <row r="95" spans="1:142" x14ac:dyDescent="0.25">
      <c r="A95" s="267" t="s">
        <v>625</v>
      </c>
      <c r="B95" s="267" t="s">
        <v>500</v>
      </c>
      <c r="C95" s="301" t="s">
        <v>161</v>
      </c>
      <c r="D95" s="211">
        <v>87</v>
      </c>
      <c r="E95" s="401">
        <v>0</v>
      </c>
      <c r="F95" s="401">
        <v>0</v>
      </c>
      <c r="G95" s="401">
        <v>0</v>
      </c>
      <c r="H95" s="401">
        <v>0</v>
      </c>
      <c r="I95" s="401">
        <v>0</v>
      </c>
      <c r="J95" s="401">
        <v>0</v>
      </c>
      <c r="K95" s="401">
        <v>0</v>
      </c>
      <c r="L95" s="401">
        <v>0</v>
      </c>
      <c r="M95" s="401">
        <v>0</v>
      </c>
      <c r="N95" s="401">
        <v>0</v>
      </c>
      <c r="O95" s="401">
        <v>0</v>
      </c>
      <c r="P95" s="401">
        <v>0</v>
      </c>
      <c r="Q95" s="401">
        <v>0</v>
      </c>
      <c r="R95" s="401">
        <v>0</v>
      </c>
      <c r="S95" s="401">
        <v>0</v>
      </c>
      <c r="T95" s="401">
        <v>0</v>
      </c>
      <c r="U95" s="401">
        <v>0</v>
      </c>
      <c r="V95" s="401">
        <v>0</v>
      </c>
      <c r="W95" s="401">
        <v>0</v>
      </c>
      <c r="X95" s="401">
        <v>0</v>
      </c>
      <c r="Y95" s="401">
        <v>0</v>
      </c>
      <c r="Z95" s="401">
        <v>0</v>
      </c>
      <c r="AA95" s="401">
        <v>0</v>
      </c>
      <c r="AB95" s="401">
        <v>0</v>
      </c>
      <c r="AC95" s="401">
        <v>0</v>
      </c>
      <c r="AD95" s="401">
        <v>0</v>
      </c>
      <c r="AE95" s="401">
        <v>0</v>
      </c>
      <c r="AF95" s="401">
        <v>0</v>
      </c>
      <c r="AG95" s="401">
        <v>0</v>
      </c>
      <c r="AH95" s="401">
        <v>0</v>
      </c>
      <c r="AI95" s="401">
        <v>0</v>
      </c>
      <c r="AJ95" s="401">
        <v>0</v>
      </c>
      <c r="AK95" s="401">
        <v>0</v>
      </c>
      <c r="AL95" s="401">
        <v>0</v>
      </c>
      <c r="AM95" s="401">
        <v>0</v>
      </c>
      <c r="AN95" s="401">
        <v>0</v>
      </c>
      <c r="AO95" s="401">
        <v>0</v>
      </c>
      <c r="AP95" s="401">
        <v>0</v>
      </c>
      <c r="AQ95" s="401">
        <v>0</v>
      </c>
      <c r="AR95" s="402">
        <v>0</v>
      </c>
      <c r="AS95" s="402">
        <v>0</v>
      </c>
      <c r="AT95" s="402">
        <v>0</v>
      </c>
      <c r="AU95" s="404">
        <v>0</v>
      </c>
      <c r="AV95" s="402">
        <v>0</v>
      </c>
      <c r="AW95" s="76"/>
      <c r="AX95" s="211">
        <v>87</v>
      </c>
      <c r="AY95" s="260">
        <v>0</v>
      </c>
      <c r="AZ95" s="260">
        <v>0</v>
      </c>
      <c r="BA95" s="260">
        <v>47</v>
      </c>
      <c r="BB95" s="260">
        <v>0</v>
      </c>
      <c r="BC95" s="260">
        <v>0</v>
      </c>
      <c r="BD95" s="260">
        <v>0</v>
      </c>
      <c r="BE95" s="260">
        <v>0</v>
      </c>
      <c r="BF95" s="260">
        <v>0</v>
      </c>
      <c r="BG95" s="260">
        <v>0</v>
      </c>
      <c r="BH95" s="260">
        <v>0.6</v>
      </c>
      <c r="BI95" s="260">
        <v>0</v>
      </c>
      <c r="BJ95" s="260">
        <v>273.60000000000002</v>
      </c>
      <c r="BK95" s="260">
        <v>297994.5</v>
      </c>
      <c r="BL95" s="260">
        <v>84</v>
      </c>
      <c r="BM95" s="260">
        <v>0</v>
      </c>
      <c r="BN95" s="260">
        <v>2678.5</v>
      </c>
      <c r="BO95" s="260">
        <v>0</v>
      </c>
      <c r="BP95" s="260">
        <v>0</v>
      </c>
      <c r="BQ95" s="260">
        <v>428.9</v>
      </c>
      <c r="BR95" s="260">
        <v>0</v>
      </c>
      <c r="BS95" s="260">
        <v>0</v>
      </c>
      <c r="BT95" s="260">
        <v>5.3</v>
      </c>
      <c r="BU95" s="260">
        <v>0</v>
      </c>
      <c r="BV95" s="260">
        <v>0</v>
      </c>
      <c r="BW95" s="260">
        <v>0</v>
      </c>
      <c r="BX95" s="260">
        <v>0</v>
      </c>
      <c r="BY95" s="260">
        <v>0</v>
      </c>
      <c r="BZ95" s="260">
        <v>0</v>
      </c>
      <c r="CA95" s="260">
        <v>0</v>
      </c>
      <c r="CB95" s="260">
        <v>24.3</v>
      </c>
      <c r="CC95" s="260">
        <v>0</v>
      </c>
      <c r="CD95" s="260">
        <v>0</v>
      </c>
      <c r="CE95" s="260">
        <v>2</v>
      </c>
      <c r="CF95" s="260">
        <v>0</v>
      </c>
      <c r="CG95" s="260">
        <v>0</v>
      </c>
      <c r="CH95" s="260">
        <v>895</v>
      </c>
      <c r="CI95" s="260">
        <v>0.2</v>
      </c>
      <c r="CJ95" s="260">
        <v>0</v>
      </c>
      <c r="CK95" s="260">
        <v>0</v>
      </c>
      <c r="CL95" s="260">
        <v>1225.5</v>
      </c>
      <c r="CM95" s="260">
        <v>122.2</v>
      </c>
      <c r="CN95" s="42">
        <v>0</v>
      </c>
      <c r="CO95" s="42">
        <v>0</v>
      </c>
      <c r="CP95" s="42">
        <v>0</v>
      </c>
      <c r="CR95" s="13">
        <v>87</v>
      </c>
      <c r="CS95" s="13" t="str">
        <f t="shared" si="20"/>
        <v/>
      </c>
      <c r="CT95" s="13" t="str">
        <f t="shared" si="20"/>
        <v/>
      </c>
      <c r="CU95" s="13" t="str">
        <f t="shared" si="20"/>
        <v/>
      </c>
      <c r="CV95" s="13" t="str">
        <f t="shared" si="20"/>
        <v/>
      </c>
      <c r="CW95" s="13" t="str">
        <f t="shared" si="20"/>
        <v/>
      </c>
      <c r="CX95" s="13" t="str">
        <f t="shared" si="20"/>
        <v/>
      </c>
      <c r="CY95" s="13" t="str">
        <f t="shared" si="20"/>
        <v/>
      </c>
      <c r="CZ95" s="13" t="str">
        <f t="shared" si="20"/>
        <v/>
      </c>
      <c r="DA95" s="13" t="str">
        <f t="shared" si="20"/>
        <v/>
      </c>
      <c r="DB95" s="13" t="str">
        <f t="shared" si="20"/>
        <v/>
      </c>
      <c r="DC95" s="13" t="str">
        <f t="shared" si="20"/>
        <v/>
      </c>
      <c r="DD95" s="13" t="str">
        <f t="shared" si="20"/>
        <v/>
      </c>
      <c r="DE95" s="13" t="str">
        <f t="shared" si="20"/>
        <v/>
      </c>
      <c r="DF95" s="13" t="str">
        <f t="shared" si="20"/>
        <v/>
      </c>
      <c r="DG95" s="13" t="str">
        <f t="shared" si="20"/>
        <v/>
      </c>
      <c r="DH95" s="13" t="str">
        <f t="shared" si="19"/>
        <v/>
      </c>
      <c r="DI95" s="13" t="str">
        <f t="shared" si="14"/>
        <v/>
      </c>
      <c r="DJ95" s="13" t="str">
        <f t="shared" si="14"/>
        <v/>
      </c>
      <c r="DK95" s="13" t="str">
        <f t="shared" si="14"/>
        <v/>
      </c>
      <c r="DL95" s="13" t="str">
        <f t="shared" si="14"/>
        <v/>
      </c>
      <c r="DM95" s="13" t="str">
        <f t="shared" si="18"/>
        <v/>
      </c>
      <c r="DN95" s="13" t="str">
        <f t="shared" si="18"/>
        <v/>
      </c>
      <c r="DO95" s="13" t="str">
        <f t="shared" si="18"/>
        <v/>
      </c>
      <c r="DP95" s="13" t="str">
        <f t="shared" si="18"/>
        <v/>
      </c>
      <c r="DQ95" s="13" t="str">
        <f t="shared" si="18"/>
        <v/>
      </c>
      <c r="DR95" s="13" t="str">
        <f t="shared" si="18"/>
        <v/>
      </c>
      <c r="DS95" s="13" t="str">
        <f t="shared" si="18"/>
        <v/>
      </c>
      <c r="DT95" s="13" t="str">
        <f t="shared" si="18"/>
        <v/>
      </c>
      <c r="DU95" s="13" t="str">
        <f t="shared" si="18"/>
        <v/>
      </c>
      <c r="DV95" s="13" t="str">
        <f t="shared" si="8"/>
        <v/>
      </c>
      <c r="DW95" s="13" t="str">
        <f t="shared" si="8"/>
        <v/>
      </c>
      <c r="DX95" s="13" t="str">
        <f t="shared" si="8"/>
        <v/>
      </c>
      <c r="DY95" s="13" t="str">
        <f t="shared" si="8"/>
        <v/>
      </c>
      <c r="DZ95" s="13" t="str">
        <f t="shared" si="8"/>
        <v/>
      </c>
      <c r="EA95" s="13" t="str">
        <f t="shared" si="17"/>
        <v/>
      </c>
      <c r="EB95" s="13" t="str">
        <f t="shared" si="17"/>
        <v/>
      </c>
      <c r="EC95" s="13" t="str">
        <f t="shared" si="17"/>
        <v/>
      </c>
      <c r="ED95" s="13" t="str">
        <f t="shared" si="17"/>
        <v/>
      </c>
      <c r="EE95" s="13" t="str">
        <f t="shared" si="11"/>
        <v/>
      </c>
      <c r="EF95" s="13" t="str">
        <f t="shared" si="11"/>
        <v/>
      </c>
      <c r="EG95" s="13" t="str">
        <f t="shared" si="11"/>
        <v/>
      </c>
      <c r="EH95" s="13" t="str">
        <f t="shared" si="11"/>
        <v/>
      </c>
      <c r="EI95" s="13" t="str">
        <f t="shared" si="11"/>
        <v/>
      </c>
      <c r="EJ95" s="13" t="str">
        <f t="shared" si="11"/>
        <v/>
      </c>
      <c r="EK95" s="13"/>
      <c r="EL95" s="82" t="str">
        <f t="shared" si="15"/>
        <v/>
      </c>
    </row>
    <row r="96" spans="1:142" x14ac:dyDescent="0.25">
      <c r="A96" s="267" t="s">
        <v>625</v>
      </c>
      <c r="B96" s="267" t="s">
        <v>502</v>
      </c>
      <c r="C96" s="301" t="s">
        <v>161</v>
      </c>
      <c r="D96" s="211">
        <v>88</v>
      </c>
      <c r="E96" s="401">
        <v>0</v>
      </c>
      <c r="F96" s="401">
        <v>0</v>
      </c>
      <c r="G96" s="401">
        <v>0</v>
      </c>
      <c r="H96" s="401">
        <v>0</v>
      </c>
      <c r="I96" s="401">
        <v>0</v>
      </c>
      <c r="J96" s="401">
        <v>0</v>
      </c>
      <c r="K96" s="401">
        <v>0</v>
      </c>
      <c r="L96" s="401">
        <v>0</v>
      </c>
      <c r="M96" s="401">
        <v>0</v>
      </c>
      <c r="N96" s="401">
        <v>0</v>
      </c>
      <c r="O96" s="401">
        <v>0</v>
      </c>
      <c r="P96" s="401">
        <v>0</v>
      </c>
      <c r="Q96" s="401">
        <v>0</v>
      </c>
      <c r="R96" s="401">
        <v>0</v>
      </c>
      <c r="S96" s="401">
        <v>0</v>
      </c>
      <c r="T96" s="401">
        <v>0</v>
      </c>
      <c r="U96" s="401">
        <v>0</v>
      </c>
      <c r="V96" s="401">
        <v>0</v>
      </c>
      <c r="W96" s="401">
        <v>0</v>
      </c>
      <c r="X96" s="401">
        <v>0</v>
      </c>
      <c r="Y96" s="401">
        <v>0</v>
      </c>
      <c r="Z96" s="401">
        <v>0</v>
      </c>
      <c r="AA96" s="401">
        <v>0</v>
      </c>
      <c r="AB96" s="401">
        <v>0</v>
      </c>
      <c r="AC96" s="401">
        <v>0</v>
      </c>
      <c r="AD96" s="401">
        <v>0</v>
      </c>
      <c r="AE96" s="401">
        <v>0</v>
      </c>
      <c r="AF96" s="401">
        <v>0</v>
      </c>
      <c r="AG96" s="401">
        <v>0</v>
      </c>
      <c r="AH96" s="401">
        <v>0</v>
      </c>
      <c r="AI96" s="401">
        <v>0</v>
      </c>
      <c r="AJ96" s="401">
        <v>0</v>
      </c>
      <c r="AK96" s="401">
        <v>0</v>
      </c>
      <c r="AL96" s="401">
        <v>0</v>
      </c>
      <c r="AM96" s="401">
        <v>0</v>
      </c>
      <c r="AN96" s="401">
        <v>0</v>
      </c>
      <c r="AO96" s="401">
        <v>0</v>
      </c>
      <c r="AP96" s="401">
        <v>0</v>
      </c>
      <c r="AQ96" s="401">
        <v>0</v>
      </c>
      <c r="AR96" s="402">
        <v>0</v>
      </c>
      <c r="AS96" s="402">
        <v>0</v>
      </c>
      <c r="AT96" s="402">
        <v>0</v>
      </c>
      <c r="AU96" s="404">
        <v>0</v>
      </c>
      <c r="AV96" s="402">
        <v>0</v>
      </c>
      <c r="AW96" s="76"/>
      <c r="AX96" s="211">
        <v>88</v>
      </c>
      <c r="AY96" s="260">
        <v>0</v>
      </c>
      <c r="AZ96" s="260">
        <v>0</v>
      </c>
      <c r="BA96" s="260">
        <v>0</v>
      </c>
      <c r="BB96" s="260">
        <v>0</v>
      </c>
      <c r="BC96" s="260">
        <v>0</v>
      </c>
      <c r="BD96" s="260">
        <v>0</v>
      </c>
      <c r="BE96" s="260">
        <v>7</v>
      </c>
      <c r="BF96" s="260">
        <v>0</v>
      </c>
      <c r="BG96" s="260">
        <v>0</v>
      </c>
      <c r="BH96" s="260">
        <v>0</v>
      </c>
      <c r="BI96" s="260">
        <v>0</v>
      </c>
      <c r="BJ96" s="260">
        <v>0</v>
      </c>
      <c r="BK96" s="260">
        <v>0</v>
      </c>
      <c r="BL96" s="260">
        <v>0</v>
      </c>
      <c r="BM96" s="260">
        <v>0</v>
      </c>
      <c r="BN96" s="260">
        <v>0</v>
      </c>
      <c r="BO96" s="260">
        <v>0</v>
      </c>
      <c r="BP96" s="260">
        <v>0</v>
      </c>
      <c r="BQ96" s="260">
        <v>1.3</v>
      </c>
      <c r="BR96" s="260">
        <v>0</v>
      </c>
      <c r="BS96" s="260">
        <v>0</v>
      </c>
      <c r="BT96" s="260">
        <v>0</v>
      </c>
      <c r="BU96" s="260">
        <v>25985.5</v>
      </c>
      <c r="BV96" s="260">
        <v>0</v>
      </c>
      <c r="BW96" s="260">
        <v>0</v>
      </c>
      <c r="BX96" s="260">
        <v>0</v>
      </c>
      <c r="BY96" s="260">
        <v>0</v>
      </c>
      <c r="BZ96" s="260">
        <v>0</v>
      </c>
      <c r="CA96" s="260">
        <v>0</v>
      </c>
      <c r="CB96" s="260">
        <v>0</v>
      </c>
      <c r="CC96" s="260">
        <v>0</v>
      </c>
      <c r="CD96" s="260">
        <v>0</v>
      </c>
      <c r="CE96" s="260">
        <v>0</v>
      </c>
      <c r="CF96" s="260">
        <v>0</v>
      </c>
      <c r="CG96" s="260">
        <v>0</v>
      </c>
      <c r="CH96" s="260">
        <v>0</v>
      </c>
      <c r="CI96" s="260">
        <v>0</v>
      </c>
      <c r="CJ96" s="260">
        <v>0</v>
      </c>
      <c r="CK96" s="260">
        <v>0</v>
      </c>
      <c r="CL96" s="260">
        <v>2.2999999999999998</v>
      </c>
      <c r="CM96" s="260">
        <v>0</v>
      </c>
      <c r="CN96" s="42">
        <v>0</v>
      </c>
      <c r="CO96" s="42">
        <v>0</v>
      </c>
      <c r="CP96" s="42">
        <v>0</v>
      </c>
      <c r="CR96" s="13">
        <v>88</v>
      </c>
      <c r="CS96" s="13" t="str">
        <f t="shared" si="20"/>
        <v/>
      </c>
      <c r="CT96" s="13" t="str">
        <f t="shared" si="20"/>
        <v/>
      </c>
      <c r="CU96" s="13" t="str">
        <f t="shared" si="20"/>
        <v/>
      </c>
      <c r="CV96" s="13" t="str">
        <f t="shared" si="20"/>
        <v/>
      </c>
      <c r="CW96" s="13" t="str">
        <f t="shared" si="20"/>
        <v/>
      </c>
      <c r="CX96" s="13" t="str">
        <f t="shared" si="20"/>
        <v/>
      </c>
      <c r="CY96" s="13" t="str">
        <f t="shared" si="20"/>
        <v/>
      </c>
      <c r="CZ96" s="13" t="str">
        <f t="shared" si="20"/>
        <v/>
      </c>
      <c r="DA96" s="13" t="str">
        <f t="shared" si="20"/>
        <v/>
      </c>
      <c r="DB96" s="13" t="str">
        <f t="shared" si="20"/>
        <v/>
      </c>
      <c r="DC96" s="13" t="str">
        <f t="shared" si="20"/>
        <v/>
      </c>
      <c r="DD96" s="13" t="str">
        <f t="shared" si="20"/>
        <v/>
      </c>
      <c r="DE96" s="13" t="str">
        <f t="shared" si="20"/>
        <v/>
      </c>
      <c r="DF96" s="13" t="str">
        <f t="shared" si="20"/>
        <v/>
      </c>
      <c r="DG96" s="13" t="str">
        <f t="shared" si="20"/>
        <v/>
      </c>
      <c r="DH96" s="13" t="str">
        <f t="shared" si="19"/>
        <v/>
      </c>
      <c r="DI96" s="13" t="str">
        <f t="shared" si="14"/>
        <v/>
      </c>
      <c r="DJ96" s="13" t="str">
        <f t="shared" si="14"/>
        <v/>
      </c>
      <c r="DK96" s="13" t="str">
        <f t="shared" si="14"/>
        <v/>
      </c>
      <c r="DL96" s="13" t="str">
        <f t="shared" si="14"/>
        <v/>
      </c>
      <c r="DM96" s="13" t="str">
        <f t="shared" si="18"/>
        <v/>
      </c>
      <c r="DN96" s="13" t="str">
        <f t="shared" si="18"/>
        <v/>
      </c>
      <c r="DO96" s="13" t="str">
        <f t="shared" si="18"/>
        <v/>
      </c>
      <c r="DP96" s="13" t="str">
        <f t="shared" si="18"/>
        <v/>
      </c>
      <c r="DQ96" s="13" t="str">
        <f t="shared" si="18"/>
        <v/>
      </c>
      <c r="DR96" s="13" t="str">
        <f t="shared" si="18"/>
        <v/>
      </c>
      <c r="DS96" s="13" t="str">
        <f t="shared" si="18"/>
        <v/>
      </c>
      <c r="DT96" s="13" t="str">
        <f t="shared" si="18"/>
        <v/>
      </c>
      <c r="DU96" s="13" t="str">
        <f t="shared" si="18"/>
        <v/>
      </c>
      <c r="DV96" s="13" t="str">
        <f t="shared" si="8"/>
        <v/>
      </c>
      <c r="DW96" s="13" t="str">
        <f t="shared" si="8"/>
        <v/>
      </c>
      <c r="DX96" s="13" t="str">
        <f t="shared" si="8"/>
        <v/>
      </c>
      <c r="DY96" s="13" t="str">
        <f t="shared" si="8"/>
        <v/>
      </c>
      <c r="DZ96" s="13" t="str">
        <f t="shared" si="8"/>
        <v/>
      </c>
      <c r="EA96" s="13" t="str">
        <f t="shared" si="17"/>
        <v/>
      </c>
      <c r="EB96" s="13" t="str">
        <f t="shared" si="17"/>
        <v/>
      </c>
      <c r="EC96" s="13" t="str">
        <f t="shared" si="17"/>
        <v/>
      </c>
      <c r="ED96" s="13" t="str">
        <f t="shared" si="17"/>
        <v/>
      </c>
      <c r="EE96" s="13" t="str">
        <f t="shared" si="11"/>
        <v/>
      </c>
      <c r="EF96" s="13" t="str">
        <f t="shared" si="11"/>
        <v/>
      </c>
      <c r="EG96" s="13" t="str">
        <f t="shared" si="11"/>
        <v/>
      </c>
      <c r="EH96" s="13" t="str">
        <f t="shared" si="11"/>
        <v/>
      </c>
      <c r="EI96" s="13" t="str">
        <f t="shared" si="11"/>
        <v/>
      </c>
      <c r="EJ96" s="13" t="str">
        <f t="shared" si="11"/>
        <v/>
      </c>
      <c r="EK96" s="13"/>
      <c r="EL96" s="82" t="str">
        <f t="shared" si="15"/>
        <v/>
      </c>
    </row>
    <row r="97" spans="1:142" x14ac:dyDescent="0.25">
      <c r="A97" s="267" t="s">
        <v>625</v>
      </c>
      <c r="B97" s="267" t="s">
        <v>505</v>
      </c>
      <c r="C97" s="301" t="s">
        <v>161</v>
      </c>
      <c r="D97" s="211">
        <v>89</v>
      </c>
      <c r="E97" s="401">
        <v>0</v>
      </c>
      <c r="F97" s="401">
        <v>0</v>
      </c>
      <c r="G97" s="401">
        <v>0</v>
      </c>
      <c r="H97" s="401">
        <v>0</v>
      </c>
      <c r="I97" s="401">
        <v>0</v>
      </c>
      <c r="J97" s="401">
        <v>0</v>
      </c>
      <c r="K97" s="401">
        <v>0</v>
      </c>
      <c r="L97" s="401">
        <v>0</v>
      </c>
      <c r="M97" s="401">
        <v>0</v>
      </c>
      <c r="N97" s="401">
        <v>0</v>
      </c>
      <c r="O97" s="401">
        <v>0</v>
      </c>
      <c r="P97" s="401">
        <v>0</v>
      </c>
      <c r="Q97" s="401">
        <v>0</v>
      </c>
      <c r="R97" s="401">
        <v>0</v>
      </c>
      <c r="S97" s="401">
        <v>0</v>
      </c>
      <c r="T97" s="401">
        <v>0</v>
      </c>
      <c r="U97" s="401">
        <v>0</v>
      </c>
      <c r="V97" s="401">
        <v>0</v>
      </c>
      <c r="W97" s="401">
        <v>0</v>
      </c>
      <c r="X97" s="401">
        <v>0</v>
      </c>
      <c r="Y97" s="401">
        <v>0</v>
      </c>
      <c r="Z97" s="401">
        <v>0</v>
      </c>
      <c r="AA97" s="401">
        <v>0</v>
      </c>
      <c r="AB97" s="401">
        <v>0</v>
      </c>
      <c r="AC97" s="401">
        <v>0</v>
      </c>
      <c r="AD97" s="401">
        <v>0</v>
      </c>
      <c r="AE97" s="401">
        <v>0</v>
      </c>
      <c r="AF97" s="401">
        <v>0</v>
      </c>
      <c r="AG97" s="401">
        <v>0</v>
      </c>
      <c r="AH97" s="401">
        <v>0</v>
      </c>
      <c r="AI97" s="401">
        <v>0</v>
      </c>
      <c r="AJ97" s="401">
        <v>0</v>
      </c>
      <c r="AK97" s="401">
        <v>0</v>
      </c>
      <c r="AL97" s="401">
        <v>0</v>
      </c>
      <c r="AM97" s="401">
        <v>0</v>
      </c>
      <c r="AN97" s="401">
        <v>0</v>
      </c>
      <c r="AO97" s="401">
        <v>0</v>
      </c>
      <c r="AP97" s="401">
        <v>0</v>
      </c>
      <c r="AQ97" s="401">
        <v>0</v>
      </c>
      <c r="AR97" s="402">
        <v>0</v>
      </c>
      <c r="AS97" s="402">
        <v>0</v>
      </c>
      <c r="AT97" s="402">
        <v>0</v>
      </c>
      <c r="AU97" s="404">
        <v>0</v>
      </c>
      <c r="AV97" s="402">
        <v>0</v>
      </c>
      <c r="AW97" s="76"/>
      <c r="AX97" s="211">
        <v>89</v>
      </c>
      <c r="AY97" s="260">
        <v>0</v>
      </c>
      <c r="AZ97" s="260">
        <v>0</v>
      </c>
      <c r="BA97" s="260">
        <v>0</v>
      </c>
      <c r="BB97" s="260">
        <v>15.9</v>
      </c>
      <c r="BC97" s="260">
        <v>0</v>
      </c>
      <c r="BD97" s="260">
        <v>0</v>
      </c>
      <c r="BE97" s="260">
        <v>0</v>
      </c>
      <c r="BF97" s="260">
        <v>0</v>
      </c>
      <c r="BG97" s="260">
        <v>0</v>
      </c>
      <c r="BH97" s="260">
        <v>135.19999999999999</v>
      </c>
      <c r="BI97" s="260">
        <v>0</v>
      </c>
      <c r="BJ97" s="260">
        <v>155.80000000000001</v>
      </c>
      <c r="BK97" s="260">
        <v>5.3</v>
      </c>
      <c r="BL97" s="260">
        <v>0</v>
      </c>
      <c r="BM97" s="260">
        <v>0.6</v>
      </c>
      <c r="BN97" s="260">
        <v>1236</v>
      </c>
      <c r="BO97" s="260">
        <v>2</v>
      </c>
      <c r="BP97" s="260">
        <v>0</v>
      </c>
      <c r="BQ97" s="260">
        <v>24.8</v>
      </c>
      <c r="BR97" s="260">
        <v>0</v>
      </c>
      <c r="BS97" s="260">
        <v>0</v>
      </c>
      <c r="BT97" s="260">
        <v>27.8</v>
      </c>
      <c r="BU97" s="260">
        <v>0</v>
      </c>
      <c r="BV97" s="260">
        <v>107.7</v>
      </c>
      <c r="BW97" s="260">
        <v>0</v>
      </c>
      <c r="BX97" s="260">
        <v>19.899999999999999</v>
      </c>
      <c r="BY97" s="260">
        <v>0</v>
      </c>
      <c r="BZ97" s="260">
        <v>2202.1</v>
      </c>
      <c r="CA97" s="260">
        <v>171.8</v>
      </c>
      <c r="CB97" s="260">
        <v>43</v>
      </c>
      <c r="CC97" s="260">
        <v>0</v>
      </c>
      <c r="CD97" s="260">
        <v>0</v>
      </c>
      <c r="CE97" s="260">
        <v>0</v>
      </c>
      <c r="CF97" s="260">
        <v>91</v>
      </c>
      <c r="CG97" s="260">
        <v>0</v>
      </c>
      <c r="CH97" s="260">
        <v>0</v>
      </c>
      <c r="CI97" s="260">
        <v>0</v>
      </c>
      <c r="CJ97" s="260">
        <v>559.29999999999995</v>
      </c>
      <c r="CK97" s="260">
        <v>0</v>
      </c>
      <c r="CL97" s="260">
        <v>600.4</v>
      </c>
      <c r="CM97" s="260">
        <v>2</v>
      </c>
      <c r="CN97" s="42">
        <v>0</v>
      </c>
      <c r="CO97" s="42">
        <v>260</v>
      </c>
      <c r="CP97" s="42">
        <v>0</v>
      </c>
      <c r="CR97" s="13">
        <v>89</v>
      </c>
      <c r="CS97" s="13" t="str">
        <f t="shared" si="20"/>
        <v/>
      </c>
      <c r="CT97" s="13" t="str">
        <f t="shared" si="20"/>
        <v/>
      </c>
      <c r="CU97" s="13" t="str">
        <f t="shared" si="20"/>
        <v/>
      </c>
      <c r="CV97" s="13" t="str">
        <f t="shared" si="20"/>
        <v/>
      </c>
      <c r="CW97" s="13" t="str">
        <f t="shared" si="20"/>
        <v/>
      </c>
      <c r="CX97" s="13" t="str">
        <f t="shared" si="20"/>
        <v/>
      </c>
      <c r="CY97" s="13" t="str">
        <f t="shared" si="20"/>
        <v/>
      </c>
      <c r="CZ97" s="13" t="str">
        <f t="shared" si="20"/>
        <v/>
      </c>
      <c r="DA97" s="13" t="str">
        <f t="shared" si="20"/>
        <v/>
      </c>
      <c r="DB97" s="13" t="str">
        <f t="shared" si="20"/>
        <v/>
      </c>
      <c r="DC97" s="13" t="str">
        <f t="shared" si="20"/>
        <v/>
      </c>
      <c r="DD97" s="13" t="str">
        <f t="shared" si="20"/>
        <v/>
      </c>
      <c r="DE97" s="13" t="str">
        <f t="shared" si="20"/>
        <v/>
      </c>
      <c r="DF97" s="13" t="str">
        <f t="shared" si="20"/>
        <v/>
      </c>
      <c r="DG97" s="13" t="str">
        <f t="shared" si="20"/>
        <v/>
      </c>
      <c r="DH97" s="13" t="str">
        <f t="shared" si="19"/>
        <v/>
      </c>
      <c r="DI97" s="13" t="str">
        <f t="shared" si="14"/>
        <v/>
      </c>
      <c r="DJ97" s="13" t="str">
        <f t="shared" si="14"/>
        <v/>
      </c>
      <c r="DK97" s="13" t="str">
        <f t="shared" si="14"/>
        <v/>
      </c>
      <c r="DL97" s="13" t="str">
        <f t="shared" si="14"/>
        <v/>
      </c>
      <c r="DM97" s="13" t="str">
        <f t="shared" si="18"/>
        <v/>
      </c>
      <c r="DN97" s="13" t="str">
        <f t="shared" si="18"/>
        <v/>
      </c>
      <c r="DO97" s="13" t="str">
        <f t="shared" si="18"/>
        <v/>
      </c>
      <c r="DP97" s="13" t="str">
        <f t="shared" si="18"/>
        <v/>
      </c>
      <c r="DQ97" s="13" t="str">
        <f t="shared" si="18"/>
        <v/>
      </c>
      <c r="DR97" s="13" t="str">
        <f t="shared" si="18"/>
        <v/>
      </c>
      <c r="DS97" s="13" t="str">
        <f t="shared" si="18"/>
        <v/>
      </c>
      <c r="DT97" s="13" t="str">
        <f t="shared" si="18"/>
        <v/>
      </c>
      <c r="DU97" s="13" t="str">
        <f t="shared" si="18"/>
        <v/>
      </c>
      <c r="DV97" s="13" t="str">
        <f t="shared" si="8"/>
        <v/>
      </c>
      <c r="DW97" s="13" t="str">
        <f t="shared" si="8"/>
        <v/>
      </c>
      <c r="DX97" s="13" t="str">
        <f t="shared" si="8"/>
        <v/>
      </c>
      <c r="DY97" s="13" t="str">
        <f t="shared" si="8"/>
        <v/>
      </c>
      <c r="DZ97" s="13" t="str">
        <f t="shared" si="8"/>
        <v/>
      </c>
      <c r="EA97" s="13" t="str">
        <f t="shared" si="17"/>
        <v/>
      </c>
      <c r="EB97" s="13" t="str">
        <f t="shared" si="17"/>
        <v/>
      </c>
      <c r="EC97" s="13" t="str">
        <f t="shared" si="17"/>
        <v/>
      </c>
      <c r="ED97" s="13" t="str">
        <f t="shared" si="17"/>
        <v/>
      </c>
      <c r="EE97" s="13" t="str">
        <f t="shared" si="11"/>
        <v/>
      </c>
      <c r="EF97" s="13" t="str">
        <f t="shared" si="11"/>
        <v/>
      </c>
      <c r="EG97" s="13" t="str">
        <f t="shared" si="11"/>
        <v/>
      </c>
      <c r="EH97" s="13" t="str">
        <f t="shared" si="11"/>
        <v/>
      </c>
      <c r="EI97" s="13" t="str">
        <f t="shared" si="11"/>
        <v/>
      </c>
      <c r="EJ97" s="13" t="str">
        <f t="shared" si="11"/>
        <v/>
      </c>
      <c r="EK97" s="13"/>
      <c r="EL97" s="82" t="str">
        <f t="shared" si="15"/>
        <v/>
      </c>
    </row>
    <row r="98" spans="1:142" x14ac:dyDescent="0.25">
      <c r="A98" s="267" t="s">
        <v>625</v>
      </c>
      <c r="B98" s="267" t="s">
        <v>507</v>
      </c>
      <c r="C98" s="301" t="s">
        <v>161</v>
      </c>
      <c r="D98" s="211">
        <v>90</v>
      </c>
      <c r="E98" s="401">
        <v>0</v>
      </c>
      <c r="F98" s="401">
        <v>0</v>
      </c>
      <c r="G98" s="401">
        <v>0</v>
      </c>
      <c r="H98" s="401">
        <v>0</v>
      </c>
      <c r="I98" s="401">
        <v>0</v>
      </c>
      <c r="J98" s="401">
        <v>0</v>
      </c>
      <c r="K98" s="401">
        <v>0</v>
      </c>
      <c r="L98" s="401">
        <v>0</v>
      </c>
      <c r="M98" s="401">
        <v>0</v>
      </c>
      <c r="N98" s="401">
        <v>0</v>
      </c>
      <c r="O98" s="401">
        <v>0</v>
      </c>
      <c r="P98" s="401">
        <v>0</v>
      </c>
      <c r="Q98" s="401">
        <v>0</v>
      </c>
      <c r="R98" s="401">
        <v>0</v>
      </c>
      <c r="S98" s="401">
        <v>0</v>
      </c>
      <c r="T98" s="401">
        <v>0</v>
      </c>
      <c r="U98" s="401">
        <v>0</v>
      </c>
      <c r="V98" s="401">
        <v>0</v>
      </c>
      <c r="W98" s="401">
        <v>0</v>
      </c>
      <c r="X98" s="401">
        <v>0</v>
      </c>
      <c r="Y98" s="401">
        <v>0</v>
      </c>
      <c r="Z98" s="401">
        <v>0</v>
      </c>
      <c r="AA98" s="401">
        <v>0</v>
      </c>
      <c r="AB98" s="401">
        <v>0</v>
      </c>
      <c r="AC98" s="401">
        <v>0</v>
      </c>
      <c r="AD98" s="401">
        <v>0</v>
      </c>
      <c r="AE98" s="401">
        <v>0</v>
      </c>
      <c r="AF98" s="401">
        <v>0</v>
      </c>
      <c r="AG98" s="401">
        <v>0</v>
      </c>
      <c r="AH98" s="401">
        <v>0</v>
      </c>
      <c r="AI98" s="401">
        <v>0</v>
      </c>
      <c r="AJ98" s="401">
        <v>0</v>
      </c>
      <c r="AK98" s="401">
        <v>0</v>
      </c>
      <c r="AL98" s="401">
        <v>0</v>
      </c>
      <c r="AM98" s="401">
        <v>0</v>
      </c>
      <c r="AN98" s="401">
        <v>0</v>
      </c>
      <c r="AO98" s="401">
        <v>0</v>
      </c>
      <c r="AP98" s="401">
        <v>0</v>
      </c>
      <c r="AQ98" s="401">
        <v>0</v>
      </c>
      <c r="AR98" s="402">
        <v>0</v>
      </c>
      <c r="AS98" s="402">
        <v>0</v>
      </c>
      <c r="AT98" s="402">
        <v>0</v>
      </c>
      <c r="AU98" s="404">
        <v>0</v>
      </c>
      <c r="AV98" s="402">
        <v>0</v>
      </c>
      <c r="AW98" s="76"/>
      <c r="AX98" s="211">
        <v>90</v>
      </c>
      <c r="AY98" s="260">
        <v>0</v>
      </c>
      <c r="AZ98" s="260">
        <v>0</v>
      </c>
      <c r="BA98" s="260">
        <v>0</v>
      </c>
      <c r="BB98" s="260">
        <v>0</v>
      </c>
      <c r="BC98" s="260">
        <v>0</v>
      </c>
      <c r="BD98" s="260">
        <v>0</v>
      </c>
      <c r="BE98" s="260">
        <v>0</v>
      </c>
      <c r="BF98" s="260">
        <v>0</v>
      </c>
      <c r="BG98" s="260">
        <v>0</v>
      </c>
      <c r="BH98" s="260">
        <v>0</v>
      </c>
      <c r="BI98" s="260">
        <v>0</v>
      </c>
      <c r="BJ98" s="260">
        <v>0</v>
      </c>
      <c r="BK98" s="260">
        <v>0</v>
      </c>
      <c r="BL98" s="260">
        <v>0</v>
      </c>
      <c r="BM98" s="260">
        <v>0</v>
      </c>
      <c r="BN98" s="260">
        <v>3415</v>
      </c>
      <c r="BO98" s="260">
        <v>0</v>
      </c>
      <c r="BP98" s="260">
        <v>0</v>
      </c>
      <c r="BQ98" s="260">
        <v>0</v>
      </c>
      <c r="BR98" s="260">
        <v>0</v>
      </c>
      <c r="BS98" s="260">
        <v>0</v>
      </c>
      <c r="BT98" s="260">
        <v>0</v>
      </c>
      <c r="BU98" s="260">
        <v>0</v>
      </c>
      <c r="BV98" s="260">
        <v>0</v>
      </c>
      <c r="BW98" s="260">
        <v>0</v>
      </c>
      <c r="BX98" s="260">
        <v>0</v>
      </c>
      <c r="BY98" s="260">
        <v>0</v>
      </c>
      <c r="BZ98" s="260">
        <v>0</v>
      </c>
      <c r="CA98" s="260">
        <v>0</v>
      </c>
      <c r="CB98" s="260">
        <v>0</v>
      </c>
      <c r="CC98" s="260">
        <v>0</v>
      </c>
      <c r="CD98" s="260">
        <v>0</v>
      </c>
      <c r="CE98" s="260">
        <v>0</v>
      </c>
      <c r="CF98" s="260">
        <v>0</v>
      </c>
      <c r="CG98" s="260">
        <v>0</v>
      </c>
      <c r="CH98" s="260">
        <v>0</v>
      </c>
      <c r="CI98" s="260">
        <v>0</v>
      </c>
      <c r="CJ98" s="260">
        <v>0</v>
      </c>
      <c r="CK98" s="260">
        <v>0</v>
      </c>
      <c r="CL98" s="260">
        <v>0</v>
      </c>
      <c r="CM98" s="260">
        <v>0</v>
      </c>
      <c r="CN98" s="42">
        <v>0</v>
      </c>
      <c r="CO98" s="42">
        <v>0</v>
      </c>
      <c r="CP98" s="42">
        <v>0</v>
      </c>
      <c r="CR98" s="13">
        <v>90</v>
      </c>
      <c r="CS98" s="13" t="str">
        <f t="shared" si="20"/>
        <v/>
      </c>
      <c r="CT98" s="13" t="str">
        <f t="shared" si="20"/>
        <v/>
      </c>
      <c r="CU98" s="13" t="str">
        <f t="shared" si="20"/>
        <v/>
      </c>
      <c r="CV98" s="13" t="str">
        <f t="shared" si="20"/>
        <v/>
      </c>
      <c r="CW98" s="13" t="str">
        <f t="shared" si="20"/>
        <v/>
      </c>
      <c r="CX98" s="13" t="str">
        <f t="shared" si="20"/>
        <v/>
      </c>
      <c r="CY98" s="13" t="str">
        <f t="shared" si="20"/>
        <v/>
      </c>
      <c r="CZ98" s="13" t="str">
        <f t="shared" si="20"/>
        <v/>
      </c>
      <c r="DA98" s="13" t="str">
        <f t="shared" si="20"/>
        <v/>
      </c>
      <c r="DB98" s="13" t="str">
        <f t="shared" si="20"/>
        <v/>
      </c>
      <c r="DC98" s="13" t="str">
        <f t="shared" si="20"/>
        <v/>
      </c>
      <c r="DD98" s="13" t="str">
        <f t="shared" si="20"/>
        <v/>
      </c>
      <c r="DE98" s="13" t="str">
        <f t="shared" si="20"/>
        <v/>
      </c>
      <c r="DF98" s="13" t="str">
        <f t="shared" si="20"/>
        <v/>
      </c>
      <c r="DG98" s="13" t="str">
        <f t="shared" si="20"/>
        <v/>
      </c>
      <c r="DH98" s="13" t="str">
        <f t="shared" si="19"/>
        <v/>
      </c>
      <c r="DI98" s="13" t="str">
        <f t="shared" si="14"/>
        <v/>
      </c>
      <c r="DJ98" s="13" t="str">
        <f t="shared" si="14"/>
        <v/>
      </c>
      <c r="DK98" s="13" t="str">
        <f t="shared" si="14"/>
        <v/>
      </c>
      <c r="DL98" s="13" t="str">
        <f t="shared" si="14"/>
        <v/>
      </c>
      <c r="DM98" s="13" t="str">
        <f t="shared" si="18"/>
        <v/>
      </c>
      <c r="DN98" s="13" t="str">
        <f t="shared" si="18"/>
        <v/>
      </c>
      <c r="DO98" s="13" t="str">
        <f t="shared" si="18"/>
        <v/>
      </c>
      <c r="DP98" s="13" t="str">
        <f t="shared" si="18"/>
        <v/>
      </c>
      <c r="DQ98" s="13" t="str">
        <f t="shared" si="18"/>
        <v/>
      </c>
      <c r="DR98" s="13" t="str">
        <f t="shared" si="18"/>
        <v/>
      </c>
      <c r="DS98" s="13" t="str">
        <f t="shared" si="18"/>
        <v/>
      </c>
      <c r="DT98" s="13" t="str">
        <f t="shared" si="18"/>
        <v/>
      </c>
      <c r="DU98" s="13" t="str">
        <f t="shared" si="18"/>
        <v/>
      </c>
      <c r="DV98" s="13" t="str">
        <f t="shared" si="8"/>
        <v/>
      </c>
      <c r="DW98" s="13" t="str">
        <f t="shared" si="8"/>
        <v/>
      </c>
      <c r="DX98" s="13" t="str">
        <f t="shared" si="8"/>
        <v/>
      </c>
      <c r="DY98" s="13" t="str">
        <f t="shared" si="8"/>
        <v/>
      </c>
      <c r="DZ98" s="13" t="str">
        <f t="shared" si="8"/>
        <v/>
      </c>
      <c r="EA98" s="13" t="str">
        <f t="shared" si="17"/>
        <v/>
      </c>
      <c r="EB98" s="13" t="str">
        <f t="shared" si="17"/>
        <v/>
      </c>
      <c r="EC98" s="13" t="str">
        <f t="shared" si="17"/>
        <v/>
      </c>
      <c r="ED98" s="13" t="str">
        <f t="shared" si="17"/>
        <v/>
      </c>
      <c r="EE98" s="13" t="str">
        <f t="shared" si="11"/>
        <v/>
      </c>
      <c r="EF98" s="13" t="str">
        <f t="shared" si="11"/>
        <v/>
      </c>
      <c r="EG98" s="13" t="str">
        <f t="shared" si="11"/>
        <v/>
      </c>
      <c r="EH98" s="13" t="str">
        <f t="shared" si="11"/>
        <v/>
      </c>
      <c r="EI98" s="13" t="str">
        <f t="shared" si="11"/>
        <v/>
      </c>
      <c r="EJ98" s="13" t="str">
        <f t="shared" si="11"/>
        <v/>
      </c>
      <c r="EK98" s="13"/>
      <c r="EL98" s="82" t="str">
        <f t="shared" si="15"/>
        <v/>
      </c>
    </row>
    <row r="99" spans="1:142" x14ac:dyDescent="0.25">
      <c r="A99" s="267" t="s">
        <v>625</v>
      </c>
      <c r="B99" s="267" t="s">
        <v>508</v>
      </c>
      <c r="C99" s="301" t="s">
        <v>161</v>
      </c>
      <c r="D99" s="211">
        <v>91</v>
      </c>
      <c r="E99" s="401">
        <v>0</v>
      </c>
      <c r="F99" s="401">
        <v>0</v>
      </c>
      <c r="G99" s="401">
        <v>0</v>
      </c>
      <c r="H99" s="401">
        <v>0</v>
      </c>
      <c r="I99" s="401">
        <v>0</v>
      </c>
      <c r="J99" s="401">
        <v>0</v>
      </c>
      <c r="K99" s="401">
        <v>0</v>
      </c>
      <c r="L99" s="401">
        <v>0</v>
      </c>
      <c r="M99" s="401">
        <v>0</v>
      </c>
      <c r="N99" s="401">
        <v>0</v>
      </c>
      <c r="O99" s="401">
        <v>0</v>
      </c>
      <c r="P99" s="401">
        <v>0</v>
      </c>
      <c r="Q99" s="401">
        <v>0</v>
      </c>
      <c r="R99" s="401">
        <v>0</v>
      </c>
      <c r="S99" s="401">
        <v>0</v>
      </c>
      <c r="T99" s="401">
        <v>0</v>
      </c>
      <c r="U99" s="401">
        <v>0</v>
      </c>
      <c r="V99" s="401">
        <v>0</v>
      </c>
      <c r="W99" s="401">
        <v>0</v>
      </c>
      <c r="X99" s="401">
        <v>0</v>
      </c>
      <c r="Y99" s="401">
        <v>0</v>
      </c>
      <c r="Z99" s="401">
        <v>0</v>
      </c>
      <c r="AA99" s="401">
        <v>0</v>
      </c>
      <c r="AB99" s="401">
        <v>0</v>
      </c>
      <c r="AC99" s="401">
        <v>0</v>
      </c>
      <c r="AD99" s="401">
        <v>0</v>
      </c>
      <c r="AE99" s="401">
        <v>0</v>
      </c>
      <c r="AF99" s="401">
        <v>0</v>
      </c>
      <c r="AG99" s="401">
        <v>0</v>
      </c>
      <c r="AH99" s="401">
        <v>0</v>
      </c>
      <c r="AI99" s="401">
        <v>0</v>
      </c>
      <c r="AJ99" s="401">
        <v>0</v>
      </c>
      <c r="AK99" s="401">
        <v>0</v>
      </c>
      <c r="AL99" s="401">
        <v>0</v>
      </c>
      <c r="AM99" s="401">
        <v>0</v>
      </c>
      <c r="AN99" s="401">
        <v>0</v>
      </c>
      <c r="AO99" s="401">
        <v>0</v>
      </c>
      <c r="AP99" s="401">
        <v>0</v>
      </c>
      <c r="AQ99" s="401">
        <v>0</v>
      </c>
      <c r="AR99" s="402">
        <v>0</v>
      </c>
      <c r="AS99" s="402">
        <v>0</v>
      </c>
      <c r="AT99" s="402">
        <v>0</v>
      </c>
      <c r="AU99" s="404">
        <v>0</v>
      </c>
      <c r="AV99" s="402">
        <v>0</v>
      </c>
      <c r="AW99" s="76"/>
      <c r="AX99" s="211">
        <v>91</v>
      </c>
      <c r="AY99" s="260">
        <v>0</v>
      </c>
      <c r="AZ99" s="260">
        <v>0</v>
      </c>
      <c r="BA99" s="260">
        <v>0</v>
      </c>
      <c r="BB99" s="260">
        <v>0</v>
      </c>
      <c r="BC99" s="260">
        <v>0</v>
      </c>
      <c r="BD99" s="260">
        <v>0</v>
      </c>
      <c r="BE99" s="260">
        <v>0</v>
      </c>
      <c r="BF99" s="260">
        <v>0</v>
      </c>
      <c r="BG99" s="260">
        <v>0</v>
      </c>
      <c r="BH99" s="260">
        <v>0</v>
      </c>
      <c r="BI99" s="260">
        <v>0</v>
      </c>
      <c r="BJ99" s="260">
        <v>0</v>
      </c>
      <c r="BK99" s="260">
        <v>0</v>
      </c>
      <c r="BL99" s="260">
        <v>0</v>
      </c>
      <c r="BM99" s="260">
        <v>0</v>
      </c>
      <c r="BN99" s="260">
        <v>0</v>
      </c>
      <c r="BO99" s="260">
        <v>0</v>
      </c>
      <c r="BP99" s="260">
        <v>0</v>
      </c>
      <c r="BQ99" s="260">
        <v>0</v>
      </c>
      <c r="BR99" s="260">
        <v>0</v>
      </c>
      <c r="BS99" s="260">
        <v>0</v>
      </c>
      <c r="BT99" s="260">
        <v>0</v>
      </c>
      <c r="BU99" s="260">
        <v>5692</v>
      </c>
      <c r="BV99" s="260">
        <v>0</v>
      </c>
      <c r="BW99" s="260">
        <v>0</v>
      </c>
      <c r="BX99" s="260">
        <v>0</v>
      </c>
      <c r="BY99" s="260">
        <v>0</v>
      </c>
      <c r="BZ99" s="260">
        <v>0</v>
      </c>
      <c r="CA99" s="260">
        <v>0</v>
      </c>
      <c r="CB99" s="260">
        <v>0</v>
      </c>
      <c r="CC99" s="260">
        <v>0</v>
      </c>
      <c r="CD99" s="260">
        <v>0</v>
      </c>
      <c r="CE99" s="260">
        <v>0</v>
      </c>
      <c r="CF99" s="260">
        <v>0</v>
      </c>
      <c r="CG99" s="260">
        <v>0</v>
      </c>
      <c r="CH99" s="260">
        <v>0</v>
      </c>
      <c r="CI99" s="260">
        <v>0</v>
      </c>
      <c r="CJ99" s="260">
        <v>0</v>
      </c>
      <c r="CK99" s="260">
        <v>0</v>
      </c>
      <c r="CL99" s="260">
        <v>0</v>
      </c>
      <c r="CM99" s="260">
        <v>0</v>
      </c>
      <c r="CN99" s="42">
        <v>0</v>
      </c>
      <c r="CO99" s="42">
        <v>0</v>
      </c>
      <c r="CP99" s="42">
        <v>0</v>
      </c>
      <c r="CR99" s="13">
        <v>91</v>
      </c>
      <c r="CS99" s="13" t="str">
        <f t="shared" si="20"/>
        <v/>
      </c>
      <c r="CT99" s="13" t="str">
        <f t="shared" si="20"/>
        <v/>
      </c>
      <c r="CU99" s="13" t="str">
        <f t="shared" si="20"/>
        <v/>
      </c>
      <c r="CV99" s="13" t="str">
        <f t="shared" si="20"/>
        <v/>
      </c>
      <c r="CW99" s="13" t="str">
        <f t="shared" si="20"/>
        <v/>
      </c>
      <c r="CX99" s="13" t="str">
        <f t="shared" si="20"/>
        <v/>
      </c>
      <c r="CY99" s="13" t="str">
        <f t="shared" si="20"/>
        <v/>
      </c>
      <c r="CZ99" s="13" t="str">
        <f t="shared" si="20"/>
        <v/>
      </c>
      <c r="DA99" s="13" t="str">
        <f t="shared" si="20"/>
        <v/>
      </c>
      <c r="DB99" s="13" t="str">
        <f t="shared" si="20"/>
        <v/>
      </c>
      <c r="DC99" s="13" t="str">
        <f t="shared" si="20"/>
        <v/>
      </c>
      <c r="DD99" s="13" t="str">
        <f t="shared" si="20"/>
        <v/>
      </c>
      <c r="DE99" s="13" t="str">
        <f t="shared" si="20"/>
        <v/>
      </c>
      <c r="DF99" s="13" t="str">
        <f t="shared" si="20"/>
        <v/>
      </c>
      <c r="DG99" s="13" t="str">
        <f t="shared" si="20"/>
        <v/>
      </c>
      <c r="DH99" s="13" t="str">
        <f t="shared" si="19"/>
        <v/>
      </c>
      <c r="DI99" s="13" t="str">
        <f t="shared" si="14"/>
        <v/>
      </c>
      <c r="DJ99" s="13" t="str">
        <f t="shared" si="14"/>
        <v/>
      </c>
      <c r="DK99" s="13" t="str">
        <f t="shared" si="14"/>
        <v/>
      </c>
      <c r="DL99" s="13" t="str">
        <f t="shared" si="14"/>
        <v/>
      </c>
      <c r="DM99" s="13" t="str">
        <f t="shared" si="18"/>
        <v/>
      </c>
      <c r="DN99" s="13" t="str">
        <f t="shared" si="18"/>
        <v/>
      </c>
      <c r="DO99" s="13" t="str">
        <f t="shared" si="18"/>
        <v/>
      </c>
      <c r="DP99" s="13" t="str">
        <f t="shared" si="18"/>
        <v/>
      </c>
      <c r="DQ99" s="13" t="str">
        <f t="shared" si="18"/>
        <v/>
      </c>
      <c r="DR99" s="13" t="str">
        <f t="shared" si="18"/>
        <v/>
      </c>
      <c r="DS99" s="13" t="str">
        <f t="shared" si="18"/>
        <v/>
      </c>
      <c r="DT99" s="13" t="str">
        <f t="shared" si="18"/>
        <v/>
      </c>
      <c r="DU99" s="13" t="str">
        <f t="shared" si="18"/>
        <v/>
      </c>
      <c r="DV99" s="13" t="str">
        <f t="shared" si="8"/>
        <v/>
      </c>
      <c r="DW99" s="13" t="str">
        <f t="shared" si="8"/>
        <v/>
      </c>
      <c r="DX99" s="13" t="str">
        <f t="shared" si="8"/>
        <v/>
      </c>
      <c r="DY99" s="13" t="str">
        <f t="shared" si="8"/>
        <v/>
      </c>
      <c r="DZ99" s="13" t="str">
        <f t="shared" si="8"/>
        <v/>
      </c>
      <c r="EA99" s="13" t="str">
        <f t="shared" si="17"/>
        <v/>
      </c>
      <c r="EB99" s="13" t="str">
        <f t="shared" si="17"/>
        <v/>
      </c>
      <c r="EC99" s="13" t="str">
        <f t="shared" si="17"/>
        <v/>
      </c>
      <c r="ED99" s="13" t="str">
        <f t="shared" si="17"/>
        <v/>
      </c>
      <c r="EE99" s="13" t="str">
        <f t="shared" si="11"/>
        <v/>
      </c>
      <c r="EF99" s="13" t="str">
        <f t="shared" si="11"/>
        <v/>
      </c>
      <c r="EG99" s="13" t="str">
        <f t="shared" si="11"/>
        <v/>
      </c>
      <c r="EH99" s="13" t="str">
        <f t="shared" si="11"/>
        <v/>
      </c>
      <c r="EI99" s="13" t="str">
        <f t="shared" si="11"/>
        <v/>
      </c>
      <c r="EJ99" s="13" t="str">
        <f t="shared" si="11"/>
        <v/>
      </c>
      <c r="EK99" s="13"/>
      <c r="EL99" s="82" t="str">
        <f t="shared" si="15"/>
        <v/>
      </c>
    </row>
    <row r="100" spans="1:142" x14ac:dyDescent="0.25">
      <c r="A100" s="267" t="s">
        <v>625</v>
      </c>
      <c r="B100" s="267" t="s">
        <v>511</v>
      </c>
      <c r="C100" s="301" t="s">
        <v>161</v>
      </c>
      <c r="D100" s="211">
        <v>92</v>
      </c>
      <c r="E100" s="401">
        <v>0</v>
      </c>
      <c r="F100" s="401">
        <v>0</v>
      </c>
      <c r="G100" s="401">
        <v>0</v>
      </c>
      <c r="H100" s="401">
        <v>0</v>
      </c>
      <c r="I100" s="401">
        <v>0</v>
      </c>
      <c r="J100" s="401">
        <v>0</v>
      </c>
      <c r="K100" s="401">
        <v>0</v>
      </c>
      <c r="L100" s="401">
        <v>0</v>
      </c>
      <c r="M100" s="401">
        <v>0</v>
      </c>
      <c r="N100" s="401">
        <v>0</v>
      </c>
      <c r="O100" s="401">
        <v>0</v>
      </c>
      <c r="P100" s="401">
        <v>0</v>
      </c>
      <c r="Q100" s="401">
        <v>0</v>
      </c>
      <c r="R100" s="401">
        <v>0</v>
      </c>
      <c r="S100" s="401">
        <v>0</v>
      </c>
      <c r="T100" s="401">
        <v>0</v>
      </c>
      <c r="U100" s="401">
        <v>0</v>
      </c>
      <c r="V100" s="401">
        <v>0</v>
      </c>
      <c r="W100" s="401">
        <v>0</v>
      </c>
      <c r="X100" s="401">
        <v>0</v>
      </c>
      <c r="Y100" s="401">
        <v>0</v>
      </c>
      <c r="Z100" s="401">
        <v>0</v>
      </c>
      <c r="AA100" s="401">
        <v>0</v>
      </c>
      <c r="AB100" s="401">
        <v>0</v>
      </c>
      <c r="AC100" s="401">
        <v>0</v>
      </c>
      <c r="AD100" s="401">
        <v>0</v>
      </c>
      <c r="AE100" s="401">
        <v>0</v>
      </c>
      <c r="AF100" s="401">
        <v>0</v>
      </c>
      <c r="AG100" s="401">
        <v>0</v>
      </c>
      <c r="AH100" s="401">
        <v>0</v>
      </c>
      <c r="AI100" s="401">
        <v>0</v>
      </c>
      <c r="AJ100" s="401">
        <v>0</v>
      </c>
      <c r="AK100" s="401">
        <v>0</v>
      </c>
      <c r="AL100" s="401">
        <v>0</v>
      </c>
      <c r="AM100" s="401">
        <v>0</v>
      </c>
      <c r="AN100" s="401">
        <v>0</v>
      </c>
      <c r="AO100" s="401">
        <v>0</v>
      </c>
      <c r="AP100" s="401">
        <v>0</v>
      </c>
      <c r="AQ100" s="401">
        <v>0</v>
      </c>
      <c r="AR100" s="402">
        <v>0</v>
      </c>
      <c r="AS100" s="402">
        <v>0</v>
      </c>
      <c r="AT100" s="402">
        <v>0</v>
      </c>
      <c r="AU100" s="404">
        <v>0</v>
      </c>
      <c r="AV100" s="402">
        <v>0</v>
      </c>
      <c r="AW100" s="76"/>
      <c r="AX100" s="211">
        <v>92</v>
      </c>
      <c r="AY100" s="260">
        <v>0</v>
      </c>
      <c r="AZ100" s="260">
        <v>0</v>
      </c>
      <c r="BA100" s="260">
        <v>0</v>
      </c>
      <c r="BB100" s="260">
        <v>0</v>
      </c>
      <c r="BC100" s="260">
        <v>0</v>
      </c>
      <c r="BD100" s="260">
        <v>0</v>
      </c>
      <c r="BE100" s="260">
        <v>0</v>
      </c>
      <c r="BF100" s="260">
        <v>0</v>
      </c>
      <c r="BG100" s="260">
        <v>0</v>
      </c>
      <c r="BH100" s="260">
        <v>0</v>
      </c>
      <c r="BI100" s="260">
        <v>0</v>
      </c>
      <c r="BJ100" s="260">
        <v>0</v>
      </c>
      <c r="BK100" s="260">
        <v>0</v>
      </c>
      <c r="BL100" s="260">
        <v>0</v>
      </c>
      <c r="BM100" s="260">
        <v>0</v>
      </c>
      <c r="BN100" s="260">
        <v>0</v>
      </c>
      <c r="BO100" s="260">
        <v>0</v>
      </c>
      <c r="BP100" s="260">
        <v>0</v>
      </c>
      <c r="BQ100" s="260">
        <v>0</v>
      </c>
      <c r="BR100" s="260">
        <v>0</v>
      </c>
      <c r="BS100" s="260">
        <v>0</v>
      </c>
      <c r="BT100" s="260">
        <v>0</v>
      </c>
      <c r="BU100" s="260">
        <v>0</v>
      </c>
      <c r="BV100" s="260">
        <v>0</v>
      </c>
      <c r="BW100" s="260">
        <v>0</v>
      </c>
      <c r="BX100" s="260">
        <v>0</v>
      </c>
      <c r="BY100" s="260">
        <v>0</v>
      </c>
      <c r="BZ100" s="260">
        <v>0</v>
      </c>
      <c r="CA100" s="260">
        <v>0</v>
      </c>
      <c r="CB100" s="260">
        <v>0</v>
      </c>
      <c r="CC100" s="260">
        <v>0</v>
      </c>
      <c r="CD100" s="260">
        <v>0</v>
      </c>
      <c r="CE100" s="260">
        <v>49000</v>
      </c>
      <c r="CF100" s="260">
        <v>0</v>
      </c>
      <c r="CG100" s="260">
        <v>210200</v>
      </c>
      <c r="CH100" s="260">
        <v>0</v>
      </c>
      <c r="CI100" s="260">
        <v>0</v>
      </c>
      <c r="CJ100" s="260">
        <v>0</v>
      </c>
      <c r="CK100" s="260">
        <v>0</v>
      </c>
      <c r="CL100" s="260">
        <v>0</v>
      </c>
      <c r="CM100" s="260">
        <v>0</v>
      </c>
      <c r="CN100" s="42">
        <v>0</v>
      </c>
      <c r="CO100" s="42">
        <v>0</v>
      </c>
      <c r="CP100" s="42">
        <v>0</v>
      </c>
      <c r="CR100" s="13">
        <v>92</v>
      </c>
      <c r="CS100" s="13" t="str">
        <f t="shared" si="20"/>
        <v/>
      </c>
      <c r="CT100" s="13" t="str">
        <f t="shared" si="20"/>
        <v/>
      </c>
      <c r="CU100" s="13" t="str">
        <f t="shared" si="20"/>
        <v/>
      </c>
      <c r="CV100" s="13" t="str">
        <f t="shared" si="20"/>
        <v/>
      </c>
      <c r="CW100" s="13" t="str">
        <f t="shared" si="20"/>
        <v/>
      </c>
      <c r="CX100" s="13" t="str">
        <f t="shared" si="20"/>
        <v/>
      </c>
      <c r="CY100" s="13" t="str">
        <f t="shared" si="20"/>
        <v/>
      </c>
      <c r="CZ100" s="13" t="str">
        <f t="shared" si="20"/>
        <v/>
      </c>
      <c r="DA100" s="13" t="str">
        <f t="shared" si="20"/>
        <v/>
      </c>
      <c r="DB100" s="13" t="str">
        <f t="shared" si="20"/>
        <v/>
      </c>
      <c r="DC100" s="13" t="str">
        <f t="shared" si="20"/>
        <v/>
      </c>
      <c r="DD100" s="13" t="str">
        <f t="shared" si="20"/>
        <v/>
      </c>
      <c r="DE100" s="13" t="str">
        <f t="shared" si="20"/>
        <v/>
      </c>
      <c r="DF100" s="13" t="str">
        <f t="shared" si="20"/>
        <v/>
      </c>
      <c r="DG100" s="13" t="str">
        <f t="shared" si="20"/>
        <v/>
      </c>
      <c r="DH100" s="13" t="str">
        <f t="shared" si="19"/>
        <v/>
      </c>
      <c r="DI100" s="13" t="str">
        <f t="shared" si="14"/>
        <v/>
      </c>
      <c r="DJ100" s="13" t="str">
        <f t="shared" si="14"/>
        <v/>
      </c>
      <c r="DK100" s="13" t="str">
        <f t="shared" si="14"/>
        <v/>
      </c>
      <c r="DL100" s="13" t="str">
        <f t="shared" si="14"/>
        <v/>
      </c>
      <c r="DM100" s="13" t="str">
        <f t="shared" si="18"/>
        <v/>
      </c>
      <c r="DN100" s="13" t="str">
        <f t="shared" si="18"/>
        <v/>
      </c>
      <c r="DO100" s="13" t="str">
        <f t="shared" si="18"/>
        <v/>
      </c>
      <c r="DP100" s="13" t="str">
        <f t="shared" si="18"/>
        <v/>
      </c>
      <c r="DQ100" s="13" t="str">
        <f t="shared" si="18"/>
        <v/>
      </c>
      <c r="DR100" s="13" t="str">
        <f t="shared" si="18"/>
        <v/>
      </c>
      <c r="DS100" s="13" t="str">
        <f t="shared" si="18"/>
        <v/>
      </c>
      <c r="DT100" s="13" t="str">
        <f t="shared" si="18"/>
        <v/>
      </c>
      <c r="DU100" s="13" t="str">
        <f t="shared" si="18"/>
        <v/>
      </c>
      <c r="DV100" s="13" t="str">
        <f t="shared" si="8"/>
        <v/>
      </c>
      <c r="DW100" s="13" t="str">
        <f t="shared" si="8"/>
        <v/>
      </c>
      <c r="DX100" s="13" t="str">
        <f t="shared" si="8"/>
        <v/>
      </c>
      <c r="DY100" s="13" t="str">
        <f t="shared" si="8"/>
        <v/>
      </c>
      <c r="DZ100" s="13" t="str">
        <f t="shared" si="8"/>
        <v/>
      </c>
      <c r="EA100" s="13" t="str">
        <f t="shared" si="17"/>
        <v/>
      </c>
      <c r="EB100" s="13" t="str">
        <f t="shared" si="17"/>
        <v/>
      </c>
      <c r="EC100" s="13" t="str">
        <f t="shared" si="17"/>
        <v/>
      </c>
      <c r="ED100" s="13" t="str">
        <f t="shared" si="17"/>
        <v/>
      </c>
      <c r="EE100" s="13" t="str">
        <f t="shared" si="11"/>
        <v/>
      </c>
      <c r="EF100" s="13" t="str">
        <f t="shared" si="11"/>
        <v/>
      </c>
      <c r="EG100" s="13" t="str">
        <f t="shared" si="11"/>
        <v/>
      </c>
      <c r="EH100" s="13" t="str">
        <f t="shared" ref="EH100:EJ163" si="21">IF(AT100&gt;0,AT$8,"")</f>
        <v/>
      </c>
      <c r="EI100" s="13" t="str">
        <f t="shared" si="21"/>
        <v/>
      </c>
      <c r="EJ100" s="13" t="str">
        <f t="shared" si="21"/>
        <v/>
      </c>
      <c r="EK100" s="13"/>
      <c r="EL100" s="82" t="str">
        <f t="shared" si="15"/>
        <v/>
      </c>
    </row>
    <row r="101" spans="1:142" x14ac:dyDescent="0.25">
      <c r="A101" s="267" t="s">
        <v>625</v>
      </c>
      <c r="B101" s="267" t="s">
        <v>512</v>
      </c>
      <c r="C101" s="301" t="s">
        <v>161</v>
      </c>
      <c r="D101" s="211">
        <v>93</v>
      </c>
      <c r="E101" s="401">
        <v>0</v>
      </c>
      <c r="F101" s="401">
        <v>0</v>
      </c>
      <c r="G101" s="401">
        <v>0</v>
      </c>
      <c r="H101" s="401">
        <v>0</v>
      </c>
      <c r="I101" s="401">
        <v>0</v>
      </c>
      <c r="J101" s="401">
        <v>0</v>
      </c>
      <c r="K101" s="401">
        <v>0</v>
      </c>
      <c r="L101" s="401">
        <v>0</v>
      </c>
      <c r="M101" s="401">
        <v>0</v>
      </c>
      <c r="N101" s="401">
        <v>0</v>
      </c>
      <c r="O101" s="401">
        <v>0</v>
      </c>
      <c r="P101" s="401">
        <v>0</v>
      </c>
      <c r="Q101" s="401">
        <v>0</v>
      </c>
      <c r="R101" s="401">
        <v>0</v>
      </c>
      <c r="S101" s="401">
        <v>0</v>
      </c>
      <c r="T101" s="401">
        <v>0</v>
      </c>
      <c r="U101" s="401">
        <v>0</v>
      </c>
      <c r="V101" s="401">
        <v>0</v>
      </c>
      <c r="W101" s="401">
        <v>0</v>
      </c>
      <c r="X101" s="401">
        <v>0</v>
      </c>
      <c r="Y101" s="401">
        <v>0</v>
      </c>
      <c r="Z101" s="401">
        <v>0</v>
      </c>
      <c r="AA101" s="401">
        <v>0</v>
      </c>
      <c r="AB101" s="401">
        <v>0</v>
      </c>
      <c r="AC101" s="401">
        <v>0</v>
      </c>
      <c r="AD101" s="401">
        <v>0</v>
      </c>
      <c r="AE101" s="401">
        <v>0</v>
      </c>
      <c r="AF101" s="401">
        <v>0</v>
      </c>
      <c r="AG101" s="401">
        <v>0</v>
      </c>
      <c r="AH101" s="401">
        <v>0</v>
      </c>
      <c r="AI101" s="401">
        <v>0</v>
      </c>
      <c r="AJ101" s="401">
        <v>0</v>
      </c>
      <c r="AK101" s="401">
        <v>0</v>
      </c>
      <c r="AL101" s="401">
        <v>0</v>
      </c>
      <c r="AM101" s="401">
        <v>0</v>
      </c>
      <c r="AN101" s="401">
        <v>0</v>
      </c>
      <c r="AO101" s="401">
        <v>0</v>
      </c>
      <c r="AP101" s="401">
        <v>0</v>
      </c>
      <c r="AQ101" s="401">
        <v>0</v>
      </c>
      <c r="AR101" s="402">
        <v>0</v>
      </c>
      <c r="AS101" s="402">
        <v>0</v>
      </c>
      <c r="AT101" s="402">
        <v>0</v>
      </c>
      <c r="AU101" s="404">
        <v>0</v>
      </c>
      <c r="AV101" s="402">
        <v>0</v>
      </c>
      <c r="AW101" s="76"/>
      <c r="AX101" s="211">
        <v>93</v>
      </c>
      <c r="AY101" s="260">
        <v>0</v>
      </c>
      <c r="AZ101" s="260">
        <v>0</v>
      </c>
      <c r="BA101" s="260">
        <v>0</v>
      </c>
      <c r="BB101" s="260">
        <v>0</v>
      </c>
      <c r="BC101" s="260">
        <v>0</v>
      </c>
      <c r="BD101" s="260">
        <v>0</v>
      </c>
      <c r="BE101" s="260">
        <v>6</v>
      </c>
      <c r="BF101" s="260">
        <v>0</v>
      </c>
      <c r="BG101" s="260">
        <v>0</v>
      </c>
      <c r="BH101" s="260">
        <v>17</v>
      </c>
      <c r="BI101" s="260">
        <v>0</v>
      </c>
      <c r="BJ101" s="260">
        <v>0</v>
      </c>
      <c r="BK101" s="260">
        <v>0</v>
      </c>
      <c r="BL101" s="260">
        <v>0</v>
      </c>
      <c r="BM101" s="260">
        <v>0</v>
      </c>
      <c r="BN101" s="260">
        <v>0</v>
      </c>
      <c r="BO101" s="260">
        <v>0</v>
      </c>
      <c r="BP101" s="260">
        <v>0</v>
      </c>
      <c r="BQ101" s="260">
        <v>0</v>
      </c>
      <c r="BR101" s="260">
        <v>0</v>
      </c>
      <c r="BS101" s="260">
        <v>0</v>
      </c>
      <c r="BT101" s="260">
        <v>0</v>
      </c>
      <c r="BU101" s="260">
        <v>14433.5</v>
      </c>
      <c r="BV101" s="260">
        <v>0</v>
      </c>
      <c r="BW101" s="260">
        <v>0</v>
      </c>
      <c r="BX101" s="260">
        <v>0</v>
      </c>
      <c r="BY101" s="260">
        <v>0</v>
      </c>
      <c r="BZ101" s="260">
        <v>0</v>
      </c>
      <c r="CA101" s="260">
        <v>0</v>
      </c>
      <c r="CB101" s="260">
        <v>0</v>
      </c>
      <c r="CC101" s="260">
        <v>0</v>
      </c>
      <c r="CD101" s="260">
        <v>0</v>
      </c>
      <c r="CE101" s="260">
        <v>0</v>
      </c>
      <c r="CF101" s="260">
        <v>0</v>
      </c>
      <c r="CG101" s="260">
        <v>0</v>
      </c>
      <c r="CH101" s="260">
        <v>0</v>
      </c>
      <c r="CI101" s="260">
        <v>0</v>
      </c>
      <c r="CJ101" s="260">
        <v>0</v>
      </c>
      <c r="CK101" s="260">
        <v>0</v>
      </c>
      <c r="CL101" s="260">
        <v>0</v>
      </c>
      <c r="CM101" s="260">
        <v>0</v>
      </c>
      <c r="CN101" s="42">
        <v>0</v>
      </c>
      <c r="CO101" s="42">
        <v>0</v>
      </c>
      <c r="CP101" s="42">
        <v>0</v>
      </c>
      <c r="CR101" s="13">
        <v>93</v>
      </c>
      <c r="CS101" s="13" t="str">
        <f t="shared" si="20"/>
        <v/>
      </c>
      <c r="CT101" s="13" t="str">
        <f t="shared" si="20"/>
        <v/>
      </c>
      <c r="CU101" s="13" t="str">
        <f t="shared" si="20"/>
        <v/>
      </c>
      <c r="CV101" s="13" t="str">
        <f t="shared" si="20"/>
        <v/>
      </c>
      <c r="CW101" s="13" t="str">
        <f t="shared" si="20"/>
        <v/>
      </c>
      <c r="CX101" s="13" t="str">
        <f t="shared" si="20"/>
        <v/>
      </c>
      <c r="CY101" s="13" t="str">
        <f t="shared" si="20"/>
        <v/>
      </c>
      <c r="CZ101" s="13" t="str">
        <f t="shared" si="20"/>
        <v/>
      </c>
      <c r="DA101" s="13" t="str">
        <f t="shared" si="20"/>
        <v/>
      </c>
      <c r="DB101" s="13" t="str">
        <f t="shared" si="20"/>
        <v/>
      </c>
      <c r="DC101" s="13" t="str">
        <f t="shared" si="20"/>
        <v/>
      </c>
      <c r="DD101" s="13" t="str">
        <f t="shared" si="20"/>
        <v/>
      </c>
      <c r="DE101" s="13" t="str">
        <f t="shared" si="20"/>
        <v/>
      </c>
      <c r="DF101" s="13" t="str">
        <f t="shared" si="20"/>
        <v/>
      </c>
      <c r="DG101" s="13" t="str">
        <f t="shared" si="20"/>
        <v/>
      </c>
      <c r="DH101" s="13" t="str">
        <f t="shared" si="19"/>
        <v/>
      </c>
      <c r="DI101" s="13" t="str">
        <f t="shared" si="14"/>
        <v/>
      </c>
      <c r="DJ101" s="13" t="str">
        <f t="shared" si="14"/>
        <v/>
      </c>
      <c r="DK101" s="13" t="str">
        <f t="shared" si="14"/>
        <v/>
      </c>
      <c r="DL101" s="13" t="str">
        <f t="shared" si="14"/>
        <v/>
      </c>
      <c r="DM101" s="13" t="str">
        <f t="shared" si="18"/>
        <v/>
      </c>
      <c r="DN101" s="13" t="str">
        <f t="shared" si="18"/>
        <v/>
      </c>
      <c r="DO101" s="13" t="str">
        <f t="shared" si="18"/>
        <v/>
      </c>
      <c r="DP101" s="13" t="str">
        <f t="shared" si="18"/>
        <v/>
      </c>
      <c r="DQ101" s="13" t="str">
        <f t="shared" si="18"/>
        <v/>
      </c>
      <c r="DR101" s="13" t="str">
        <f t="shared" si="18"/>
        <v/>
      </c>
      <c r="DS101" s="13" t="str">
        <f t="shared" si="18"/>
        <v/>
      </c>
      <c r="DT101" s="13" t="str">
        <f t="shared" si="18"/>
        <v/>
      </c>
      <c r="DU101" s="13" t="str">
        <f t="shared" si="18"/>
        <v/>
      </c>
      <c r="DV101" s="13" t="str">
        <f t="shared" si="8"/>
        <v/>
      </c>
      <c r="DW101" s="13" t="str">
        <f t="shared" si="8"/>
        <v/>
      </c>
      <c r="DX101" s="13" t="str">
        <f t="shared" si="8"/>
        <v/>
      </c>
      <c r="DY101" s="13" t="str">
        <f t="shared" si="8"/>
        <v/>
      </c>
      <c r="DZ101" s="13" t="str">
        <f t="shared" si="8"/>
        <v/>
      </c>
      <c r="EA101" s="13" t="str">
        <f t="shared" si="17"/>
        <v/>
      </c>
      <c r="EB101" s="13" t="str">
        <f t="shared" si="17"/>
        <v/>
      </c>
      <c r="EC101" s="13" t="str">
        <f t="shared" si="17"/>
        <v/>
      </c>
      <c r="ED101" s="13" t="str">
        <f t="shared" si="17"/>
        <v/>
      </c>
      <c r="EE101" s="13" t="str">
        <f t="shared" si="17"/>
        <v/>
      </c>
      <c r="EF101" s="13" t="str">
        <f t="shared" si="17"/>
        <v/>
      </c>
      <c r="EG101" s="13" t="str">
        <f t="shared" si="17"/>
        <v/>
      </c>
      <c r="EH101" s="13" t="str">
        <f t="shared" si="21"/>
        <v/>
      </c>
      <c r="EI101" s="13" t="str">
        <f t="shared" si="21"/>
        <v/>
      </c>
      <c r="EJ101" s="13" t="str">
        <f t="shared" si="21"/>
        <v/>
      </c>
      <c r="EK101" s="13"/>
      <c r="EL101" s="82" t="str">
        <f t="shared" si="15"/>
        <v/>
      </c>
    </row>
    <row r="102" spans="1:142" x14ac:dyDescent="0.25">
      <c r="A102" s="267" t="s">
        <v>625</v>
      </c>
      <c r="B102" s="267" t="s">
        <v>517</v>
      </c>
      <c r="C102" s="301" t="s">
        <v>161</v>
      </c>
      <c r="D102" s="211">
        <v>94</v>
      </c>
      <c r="E102" s="401">
        <v>0</v>
      </c>
      <c r="F102" s="401">
        <v>0</v>
      </c>
      <c r="G102" s="401">
        <v>0</v>
      </c>
      <c r="H102" s="401">
        <v>0</v>
      </c>
      <c r="I102" s="401">
        <v>0</v>
      </c>
      <c r="J102" s="401">
        <v>0</v>
      </c>
      <c r="K102" s="401">
        <v>0</v>
      </c>
      <c r="L102" s="401">
        <v>0</v>
      </c>
      <c r="M102" s="401">
        <v>0</v>
      </c>
      <c r="N102" s="401">
        <v>0</v>
      </c>
      <c r="O102" s="401">
        <v>0</v>
      </c>
      <c r="P102" s="401">
        <v>0</v>
      </c>
      <c r="Q102" s="401">
        <v>0</v>
      </c>
      <c r="R102" s="401">
        <v>0</v>
      </c>
      <c r="S102" s="401">
        <v>0</v>
      </c>
      <c r="T102" s="401">
        <v>0</v>
      </c>
      <c r="U102" s="401">
        <v>0</v>
      </c>
      <c r="V102" s="401">
        <v>0</v>
      </c>
      <c r="W102" s="401">
        <v>0</v>
      </c>
      <c r="X102" s="401">
        <v>0</v>
      </c>
      <c r="Y102" s="401">
        <v>0</v>
      </c>
      <c r="Z102" s="401">
        <v>0</v>
      </c>
      <c r="AA102" s="401">
        <v>0</v>
      </c>
      <c r="AB102" s="401">
        <v>0</v>
      </c>
      <c r="AC102" s="401">
        <v>0</v>
      </c>
      <c r="AD102" s="401">
        <v>0</v>
      </c>
      <c r="AE102" s="401">
        <v>0</v>
      </c>
      <c r="AF102" s="401">
        <v>0</v>
      </c>
      <c r="AG102" s="401">
        <v>0</v>
      </c>
      <c r="AH102" s="401">
        <v>0</v>
      </c>
      <c r="AI102" s="401">
        <v>0</v>
      </c>
      <c r="AJ102" s="401">
        <v>0</v>
      </c>
      <c r="AK102" s="401">
        <v>0</v>
      </c>
      <c r="AL102" s="401">
        <v>0</v>
      </c>
      <c r="AM102" s="401">
        <v>0</v>
      </c>
      <c r="AN102" s="401">
        <v>0</v>
      </c>
      <c r="AO102" s="401">
        <v>0</v>
      </c>
      <c r="AP102" s="401">
        <v>0</v>
      </c>
      <c r="AQ102" s="401">
        <v>0</v>
      </c>
      <c r="AR102" s="402">
        <v>0</v>
      </c>
      <c r="AS102" s="402">
        <v>0</v>
      </c>
      <c r="AT102" s="402">
        <v>0</v>
      </c>
      <c r="AU102" s="404">
        <v>0</v>
      </c>
      <c r="AV102" s="402">
        <v>0</v>
      </c>
      <c r="AW102" s="76"/>
      <c r="AX102" s="211">
        <v>94</v>
      </c>
      <c r="AY102" s="260">
        <v>0</v>
      </c>
      <c r="AZ102" s="260">
        <v>0</v>
      </c>
      <c r="BA102" s="260">
        <v>0</v>
      </c>
      <c r="BB102" s="260">
        <v>0</v>
      </c>
      <c r="BC102" s="260">
        <v>0</v>
      </c>
      <c r="BD102" s="260">
        <v>0</v>
      </c>
      <c r="BE102" s="260">
        <v>0</v>
      </c>
      <c r="BF102" s="260">
        <v>0</v>
      </c>
      <c r="BG102" s="260">
        <v>0</v>
      </c>
      <c r="BH102" s="260">
        <v>0</v>
      </c>
      <c r="BI102" s="260">
        <v>38</v>
      </c>
      <c r="BJ102" s="260">
        <v>82</v>
      </c>
      <c r="BK102" s="260">
        <v>0</v>
      </c>
      <c r="BL102" s="260">
        <v>0</v>
      </c>
      <c r="BM102" s="260">
        <v>0</v>
      </c>
      <c r="BN102" s="260">
        <v>5188</v>
      </c>
      <c r="BO102" s="260">
        <v>0</v>
      </c>
      <c r="BP102" s="260">
        <v>0</v>
      </c>
      <c r="BQ102" s="260">
        <v>0</v>
      </c>
      <c r="BR102" s="260">
        <v>0</v>
      </c>
      <c r="BS102" s="260">
        <v>0</v>
      </c>
      <c r="BT102" s="260">
        <v>7.5</v>
      </c>
      <c r="BU102" s="260">
        <v>56</v>
      </c>
      <c r="BV102" s="260">
        <v>15</v>
      </c>
      <c r="BW102" s="260">
        <v>0</v>
      </c>
      <c r="BX102" s="260">
        <v>101</v>
      </c>
      <c r="BY102" s="260">
        <v>0</v>
      </c>
      <c r="BZ102" s="260">
        <v>3.5</v>
      </c>
      <c r="CA102" s="260">
        <v>0</v>
      </c>
      <c r="CB102" s="260">
        <v>0.1</v>
      </c>
      <c r="CC102" s="260">
        <v>0</v>
      </c>
      <c r="CD102" s="260">
        <v>0</v>
      </c>
      <c r="CE102" s="260">
        <v>0</v>
      </c>
      <c r="CF102" s="260">
        <v>2079.5</v>
      </c>
      <c r="CG102" s="260">
        <v>0</v>
      </c>
      <c r="CH102" s="260">
        <v>0</v>
      </c>
      <c r="CI102" s="260">
        <v>0.2</v>
      </c>
      <c r="CJ102" s="260">
        <v>277.7</v>
      </c>
      <c r="CK102" s="260">
        <v>0</v>
      </c>
      <c r="CL102" s="260">
        <v>40.5</v>
      </c>
      <c r="CM102" s="260">
        <v>2.6</v>
      </c>
      <c r="CN102" s="42">
        <v>0</v>
      </c>
      <c r="CO102" s="42">
        <v>1.2</v>
      </c>
      <c r="CP102" s="42">
        <v>0</v>
      </c>
      <c r="CR102" s="13">
        <v>94</v>
      </c>
      <c r="CS102" s="13" t="str">
        <f t="shared" si="20"/>
        <v/>
      </c>
      <c r="CT102" s="13" t="str">
        <f t="shared" si="20"/>
        <v/>
      </c>
      <c r="CU102" s="13" t="str">
        <f t="shared" si="20"/>
        <v/>
      </c>
      <c r="CV102" s="13" t="str">
        <f t="shared" si="20"/>
        <v/>
      </c>
      <c r="CW102" s="13" t="str">
        <f t="shared" si="20"/>
        <v/>
      </c>
      <c r="CX102" s="13" t="str">
        <f t="shared" si="20"/>
        <v/>
      </c>
      <c r="CY102" s="13" t="str">
        <f t="shared" si="20"/>
        <v/>
      </c>
      <c r="CZ102" s="13" t="str">
        <f t="shared" si="20"/>
        <v/>
      </c>
      <c r="DA102" s="13" t="str">
        <f t="shared" si="20"/>
        <v/>
      </c>
      <c r="DB102" s="13" t="str">
        <f t="shared" si="20"/>
        <v/>
      </c>
      <c r="DC102" s="13" t="str">
        <f t="shared" si="20"/>
        <v/>
      </c>
      <c r="DD102" s="13" t="str">
        <f t="shared" si="20"/>
        <v/>
      </c>
      <c r="DE102" s="13" t="str">
        <f t="shared" si="20"/>
        <v/>
      </c>
      <c r="DF102" s="13" t="str">
        <f t="shared" si="20"/>
        <v/>
      </c>
      <c r="DG102" s="13" t="str">
        <f t="shared" si="20"/>
        <v/>
      </c>
      <c r="DH102" s="13" t="str">
        <f t="shared" si="19"/>
        <v/>
      </c>
      <c r="DI102" s="13" t="str">
        <f t="shared" si="14"/>
        <v/>
      </c>
      <c r="DJ102" s="13" t="str">
        <f t="shared" si="14"/>
        <v/>
      </c>
      <c r="DK102" s="13" t="str">
        <f t="shared" si="14"/>
        <v/>
      </c>
      <c r="DL102" s="13" t="str">
        <f t="shared" si="14"/>
        <v/>
      </c>
      <c r="DM102" s="13" t="str">
        <f t="shared" si="18"/>
        <v/>
      </c>
      <c r="DN102" s="13" t="str">
        <f t="shared" si="18"/>
        <v/>
      </c>
      <c r="DO102" s="13" t="str">
        <f t="shared" si="18"/>
        <v/>
      </c>
      <c r="DP102" s="13" t="str">
        <f t="shared" si="18"/>
        <v/>
      </c>
      <c r="DQ102" s="13" t="str">
        <f t="shared" si="18"/>
        <v/>
      </c>
      <c r="DR102" s="13" t="str">
        <f t="shared" si="18"/>
        <v/>
      </c>
      <c r="DS102" s="13" t="str">
        <f t="shared" si="18"/>
        <v/>
      </c>
      <c r="DT102" s="13" t="str">
        <f t="shared" si="18"/>
        <v/>
      </c>
      <c r="DU102" s="13" t="str">
        <f t="shared" si="18"/>
        <v/>
      </c>
      <c r="DV102" s="13" t="str">
        <f t="shared" si="8"/>
        <v/>
      </c>
      <c r="DW102" s="13" t="str">
        <f t="shared" si="8"/>
        <v/>
      </c>
      <c r="DX102" s="13" t="str">
        <f t="shared" si="8"/>
        <v/>
      </c>
      <c r="DY102" s="13" t="str">
        <f t="shared" si="8"/>
        <v/>
      </c>
      <c r="DZ102" s="13" t="str">
        <f t="shared" si="8"/>
        <v/>
      </c>
      <c r="EA102" s="13" t="str">
        <f t="shared" si="17"/>
        <v/>
      </c>
      <c r="EB102" s="13" t="str">
        <f t="shared" si="17"/>
        <v/>
      </c>
      <c r="EC102" s="13" t="str">
        <f t="shared" si="17"/>
        <v/>
      </c>
      <c r="ED102" s="13" t="str">
        <f t="shared" si="17"/>
        <v/>
      </c>
      <c r="EE102" s="13" t="str">
        <f t="shared" si="17"/>
        <v/>
      </c>
      <c r="EF102" s="13" t="str">
        <f t="shared" si="17"/>
        <v/>
      </c>
      <c r="EG102" s="13" t="str">
        <f t="shared" si="17"/>
        <v/>
      </c>
      <c r="EH102" s="13" t="str">
        <f t="shared" si="21"/>
        <v/>
      </c>
      <c r="EI102" s="13" t="str">
        <f t="shared" si="21"/>
        <v/>
      </c>
      <c r="EJ102" s="13" t="str">
        <f t="shared" si="21"/>
        <v/>
      </c>
      <c r="EK102" s="13"/>
      <c r="EL102" s="82" t="str">
        <f t="shared" si="15"/>
        <v/>
      </c>
    </row>
    <row r="103" spans="1:142" x14ac:dyDescent="0.25">
      <c r="A103" s="267" t="s">
        <v>625</v>
      </c>
      <c r="B103" s="267" t="s">
        <v>522</v>
      </c>
      <c r="C103" s="301" t="s">
        <v>161</v>
      </c>
      <c r="D103" s="211">
        <v>95</v>
      </c>
      <c r="E103" s="401">
        <v>0</v>
      </c>
      <c r="F103" s="401">
        <v>0</v>
      </c>
      <c r="G103" s="401">
        <v>0</v>
      </c>
      <c r="H103" s="401">
        <v>0</v>
      </c>
      <c r="I103" s="401">
        <v>0</v>
      </c>
      <c r="J103" s="401">
        <v>0</v>
      </c>
      <c r="K103" s="401">
        <v>0</v>
      </c>
      <c r="L103" s="401">
        <v>0</v>
      </c>
      <c r="M103" s="401">
        <v>0</v>
      </c>
      <c r="N103" s="401">
        <v>0</v>
      </c>
      <c r="O103" s="401">
        <v>0</v>
      </c>
      <c r="P103" s="401">
        <v>0</v>
      </c>
      <c r="Q103" s="401">
        <v>0</v>
      </c>
      <c r="R103" s="401">
        <v>0</v>
      </c>
      <c r="S103" s="401">
        <v>0</v>
      </c>
      <c r="T103" s="401">
        <v>0</v>
      </c>
      <c r="U103" s="401">
        <v>0</v>
      </c>
      <c r="V103" s="401">
        <v>0</v>
      </c>
      <c r="W103" s="401">
        <v>0</v>
      </c>
      <c r="X103" s="401">
        <v>0</v>
      </c>
      <c r="Y103" s="401">
        <v>0</v>
      </c>
      <c r="Z103" s="401">
        <v>0</v>
      </c>
      <c r="AA103" s="401">
        <v>0</v>
      </c>
      <c r="AB103" s="401">
        <v>0</v>
      </c>
      <c r="AC103" s="401">
        <v>0</v>
      </c>
      <c r="AD103" s="401">
        <v>0</v>
      </c>
      <c r="AE103" s="401">
        <v>0</v>
      </c>
      <c r="AF103" s="401">
        <v>0</v>
      </c>
      <c r="AG103" s="401">
        <v>0</v>
      </c>
      <c r="AH103" s="401">
        <v>0</v>
      </c>
      <c r="AI103" s="401">
        <v>0</v>
      </c>
      <c r="AJ103" s="401">
        <v>0</v>
      </c>
      <c r="AK103" s="401">
        <v>0</v>
      </c>
      <c r="AL103" s="401">
        <v>0</v>
      </c>
      <c r="AM103" s="401">
        <v>0</v>
      </c>
      <c r="AN103" s="401">
        <v>0</v>
      </c>
      <c r="AO103" s="401">
        <v>0</v>
      </c>
      <c r="AP103" s="401">
        <v>0</v>
      </c>
      <c r="AQ103" s="401">
        <v>0</v>
      </c>
      <c r="AR103" s="402">
        <v>0</v>
      </c>
      <c r="AS103" s="402">
        <v>0</v>
      </c>
      <c r="AT103" s="402">
        <v>0</v>
      </c>
      <c r="AU103" s="404">
        <v>0</v>
      </c>
      <c r="AV103" s="402">
        <v>0</v>
      </c>
      <c r="AW103" s="76"/>
      <c r="AX103" s="211">
        <v>95</v>
      </c>
      <c r="AY103" s="260">
        <v>0</v>
      </c>
      <c r="AZ103" s="260">
        <v>0</v>
      </c>
      <c r="BA103" s="260">
        <v>0</v>
      </c>
      <c r="BB103" s="260">
        <v>0</v>
      </c>
      <c r="BC103" s="260">
        <v>0</v>
      </c>
      <c r="BD103" s="260">
        <v>0</v>
      </c>
      <c r="BE103" s="260">
        <v>0</v>
      </c>
      <c r="BF103" s="260">
        <v>0</v>
      </c>
      <c r="BG103" s="260">
        <v>0</v>
      </c>
      <c r="BH103" s="260">
        <v>0</v>
      </c>
      <c r="BI103" s="260">
        <v>0</v>
      </c>
      <c r="BJ103" s="260">
        <v>0</v>
      </c>
      <c r="BK103" s="260">
        <v>0</v>
      </c>
      <c r="BL103" s="260">
        <v>0</v>
      </c>
      <c r="BM103" s="260">
        <v>0</v>
      </c>
      <c r="BN103" s="260">
        <v>0</v>
      </c>
      <c r="BO103" s="260">
        <v>0</v>
      </c>
      <c r="BP103" s="260">
        <v>0</v>
      </c>
      <c r="BQ103" s="260">
        <v>0</v>
      </c>
      <c r="BR103" s="260">
        <v>0</v>
      </c>
      <c r="BS103" s="260">
        <v>0</v>
      </c>
      <c r="BT103" s="260">
        <v>0</v>
      </c>
      <c r="BU103" s="260">
        <v>64</v>
      </c>
      <c r="BV103" s="260">
        <v>0</v>
      </c>
      <c r="BW103" s="260">
        <v>0</v>
      </c>
      <c r="BX103" s="260">
        <v>0</v>
      </c>
      <c r="BY103" s="260">
        <v>0</v>
      </c>
      <c r="BZ103" s="260">
        <v>0</v>
      </c>
      <c r="CA103" s="260">
        <v>0</v>
      </c>
      <c r="CB103" s="260">
        <v>1.4</v>
      </c>
      <c r="CC103" s="260">
        <v>0</v>
      </c>
      <c r="CD103" s="260">
        <v>0</v>
      </c>
      <c r="CE103" s="260">
        <v>29943</v>
      </c>
      <c r="CF103" s="260">
        <v>0</v>
      </c>
      <c r="CG103" s="260">
        <v>1300.5</v>
      </c>
      <c r="CH103" s="260">
        <v>0</v>
      </c>
      <c r="CI103" s="260">
        <v>0</v>
      </c>
      <c r="CJ103" s="260">
        <v>0</v>
      </c>
      <c r="CK103" s="260">
        <v>0</v>
      </c>
      <c r="CL103" s="260">
        <v>0</v>
      </c>
      <c r="CM103" s="260">
        <v>40</v>
      </c>
      <c r="CN103" s="42">
        <v>0</v>
      </c>
      <c r="CO103" s="42">
        <v>0</v>
      </c>
      <c r="CP103" s="42">
        <v>0</v>
      </c>
      <c r="CR103" s="13">
        <v>95</v>
      </c>
      <c r="CS103" s="13" t="str">
        <f t="shared" si="20"/>
        <v/>
      </c>
      <c r="CT103" s="13" t="str">
        <f t="shared" si="20"/>
        <v/>
      </c>
      <c r="CU103" s="13" t="str">
        <f t="shared" si="20"/>
        <v/>
      </c>
      <c r="CV103" s="13" t="str">
        <f t="shared" si="20"/>
        <v/>
      </c>
      <c r="CW103" s="13" t="str">
        <f t="shared" si="20"/>
        <v/>
      </c>
      <c r="CX103" s="13" t="str">
        <f t="shared" si="20"/>
        <v/>
      </c>
      <c r="CY103" s="13" t="str">
        <f t="shared" si="20"/>
        <v/>
      </c>
      <c r="CZ103" s="13" t="str">
        <f t="shared" si="20"/>
        <v/>
      </c>
      <c r="DA103" s="13" t="str">
        <f t="shared" si="20"/>
        <v/>
      </c>
      <c r="DB103" s="13" t="str">
        <f t="shared" si="20"/>
        <v/>
      </c>
      <c r="DC103" s="13" t="str">
        <f t="shared" si="20"/>
        <v/>
      </c>
      <c r="DD103" s="13" t="str">
        <f t="shared" si="20"/>
        <v/>
      </c>
      <c r="DE103" s="13" t="str">
        <f t="shared" si="20"/>
        <v/>
      </c>
      <c r="DF103" s="13" t="str">
        <f t="shared" si="20"/>
        <v/>
      </c>
      <c r="DG103" s="13" t="str">
        <f t="shared" si="20"/>
        <v/>
      </c>
      <c r="DH103" s="13" t="str">
        <f t="shared" si="19"/>
        <v/>
      </c>
      <c r="DI103" s="13" t="str">
        <f t="shared" si="14"/>
        <v/>
      </c>
      <c r="DJ103" s="13" t="str">
        <f t="shared" si="14"/>
        <v/>
      </c>
      <c r="DK103" s="13" t="str">
        <f t="shared" si="14"/>
        <v/>
      </c>
      <c r="DL103" s="13" t="str">
        <f t="shared" si="14"/>
        <v/>
      </c>
      <c r="DM103" s="13" t="str">
        <f t="shared" si="18"/>
        <v/>
      </c>
      <c r="DN103" s="13" t="str">
        <f t="shared" si="18"/>
        <v/>
      </c>
      <c r="DO103" s="13" t="str">
        <f t="shared" si="18"/>
        <v/>
      </c>
      <c r="DP103" s="13" t="str">
        <f t="shared" si="18"/>
        <v/>
      </c>
      <c r="DQ103" s="13" t="str">
        <f t="shared" si="18"/>
        <v/>
      </c>
      <c r="DR103" s="13" t="str">
        <f t="shared" si="18"/>
        <v/>
      </c>
      <c r="DS103" s="13" t="str">
        <f t="shared" si="18"/>
        <v/>
      </c>
      <c r="DT103" s="13" t="str">
        <f t="shared" si="18"/>
        <v/>
      </c>
      <c r="DU103" s="13" t="str">
        <f t="shared" si="18"/>
        <v/>
      </c>
      <c r="DV103" s="13" t="str">
        <f t="shared" si="8"/>
        <v/>
      </c>
      <c r="DW103" s="13" t="str">
        <f t="shared" si="8"/>
        <v/>
      </c>
      <c r="DX103" s="13" t="str">
        <f t="shared" si="8"/>
        <v/>
      </c>
      <c r="DY103" s="13" t="str">
        <f t="shared" si="8"/>
        <v/>
      </c>
      <c r="DZ103" s="13" t="str">
        <f t="shared" si="8"/>
        <v/>
      </c>
      <c r="EA103" s="13" t="str">
        <f t="shared" si="17"/>
        <v/>
      </c>
      <c r="EB103" s="13" t="str">
        <f t="shared" si="17"/>
        <v/>
      </c>
      <c r="EC103" s="13" t="str">
        <f t="shared" si="17"/>
        <v/>
      </c>
      <c r="ED103" s="13" t="str">
        <f t="shared" si="17"/>
        <v/>
      </c>
      <c r="EE103" s="13" t="str">
        <f t="shared" si="17"/>
        <v/>
      </c>
      <c r="EF103" s="13" t="str">
        <f t="shared" si="17"/>
        <v/>
      </c>
      <c r="EG103" s="13" t="str">
        <f t="shared" si="17"/>
        <v/>
      </c>
      <c r="EH103" s="13" t="str">
        <f t="shared" si="21"/>
        <v/>
      </c>
      <c r="EI103" s="13" t="str">
        <f t="shared" si="21"/>
        <v/>
      </c>
      <c r="EJ103" s="13" t="str">
        <f t="shared" si="21"/>
        <v/>
      </c>
      <c r="EK103" s="13"/>
      <c r="EL103" s="82" t="str">
        <f t="shared" si="15"/>
        <v/>
      </c>
    </row>
    <row r="104" spans="1:142" x14ac:dyDescent="0.25">
      <c r="A104" s="267" t="s">
        <v>625</v>
      </c>
      <c r="B104" s="267" t="s">
        <v>528</v>
      </c>
      <c r="C104" s="301" t="s">
        <v>161</v>
      </c>
      <c r="D104" s="211">
        <v>96</v>
      </c>
      <c r="E104" s="401">
        <v>0</v>
      </c>
      <c r="F104" s="401">
        <v>0</v>
      </c>
      <c r="G104" s="401">
        <v>0</v>
      </c>
      <c r="H104" s="401">
        <v>0</v>
      </c>
      <c r="I104" s="401">
        <v>0</v>
      </c>
      <c r="J104" s="401">
        <v>0</v>
      </c>
      <c r="K104" s="401">
        <v>0</v>
      </c>
      <c r="L104" s="401">
        <v>0</v>
      </c>
      <c r="M104" s="401">
        <v>0</v>
      </c>
      <c r="N104" s="401">
        <v>0</v>
      </c>
      <c r="O104" s="401">
        <v>0</v>
      </c>
      <c r="P104" s="401">
        <v>0</v>
      </c>
      <c r="Q104" s="401">
        <v>0</v>
      </c>
      <c r="R104" s="401">
        <v>0</v>
      </c>
      <c r="S104" s="401">
        <v>0</v>
      </c>
      <c r="T104" s="401">
        <v>0</v>
      </c>
      <c r="U104" s="401">
        <v>0</v>
      </c>
      <c r="V104" s="401">
        <v>0</v>
      </c>
      <c r="W104" s="401">
        <v>0</v>
      </c>
      <c r="X104" s="401">
        <v>0</v>
      </c>
      <c r="Y104" s="401">
        <v>0</v>
      </c>
      <c r="Z104" s="401">
        <v>0</v>
      </c>
      <c r="AA104" s="401">
        <v>0</v>
      </c>
      <c r="AB104" s="401">
        <v>0</v>
      </c>
      <c r="AC104" s="401">
        <v>0</v>
      </c>
      <c r="AD104" s="401">
        <v>0</v>
      </c>
      <c r="AE104" s="401">
        <v>0</v>
      </c>
      <c r="AF104" s="401">
        <v>0</v>
      </c>
      <c r="AG104" s="401">
        <v>0</v>
      </c>
      <c r="AH104" s="401">
        <v>0</v>
      </c>
      <c r="AI104" s="401">
        <v>0</v>
      </c>
      <c r="AJ104" s="401">
        <v>0</v>
      </c>
      <c r="AK104" s="401">
        <v>0</v>
      </c>
      <c r="AL104" s="401">
        <v>0</v>
      </c>
      <c r="AM104" s="401">
        <v>0</v>
      </c>
      <c r="AN104" s="401">
        <v>0</v>
      </c>
      <c r="AO104" s="401">
        <v>0</v>
      </c>
      <c r="AP104" s="401">
        <v>0</v>
      </c>
      <c r="AQ104" s="401">
        <v>0</v>
      </c>
      <c r="AR104" s="402">
        <v>0</v>
      </c>
      <c r="AS104" s="402">
        <v>0</v>
      </c>
      <c r="AT104" s="402">
        <v>0</v>
      </c>
      <c r="AU104" s="404">
        <v>0</v>
      </c>
      <c r="AV104" s="402">
        <v>0</v>
      </c>
      <c r="AW104" s="76"/>
      <c r="AX104" s="211">
        <v>96</v>
      </c>
      <c r="AY104" s="260">
        <v>0</v>
      </c>
      <c r="AZ104" s="260">
        <v>0</v>
      </c>
      <c r="BA104" s="260">
        <v>0</v>
      </c>
      <c r="BB104" s="260">
        <v>0</v>
      </c>
      <c r="BC104" s="260">
        <v>0</v>
      </c>
      <c r="BD104" s="260">
        <v>0</v>
      </c>
      <c r="BE104" s="260">
        <v>0</v>
      </c>
      <c r="BF104" s="260">
        <v>0</v>
      </c>
      <c r="BG104" s="260">
        <v>0</v>
      </c>
      <c r="BH104" s="260">
        <v>0</v>
      </c>
      <c r="BI104" s="260">
        <v>0</v>
      </c>
      <c r="BJ104" s="260">
        <v>0</v>
      </c>
      <c r="BK104" s="260">
        <v>121</v>
      </c>
      <c r="BL104" s="260">
        <v>5185.3999999999996</v>
      </c>
      <c r="BM104" s="260">
        <v>0</v>
      </c>
      <c r="BN104" s="260">
        <v>6000</v>
      </c>
      <c r="BO104" s="260">
        <v>0</v>
      </c>
      <c r="BP104" s="260">
        <v>0</v>
      </c>
      <c r="BQ104" s="260">
        <v>0</v>
      </c>
      <c r="BR104" s="260">
        <v>0</v>
      </c>
      <c r="BS104" s="260">
        <v>0</v>
      </c>
      <c r="BT104" s="260">
        <v>0</v>
      </c>
      <c r="BU104" s="260">
        <v>0</v>
      </c>
      <c r="BV104" s="260">
        <v>0</v>
      </c>
      <c r="BW104" s="260">
        <v>0</v>
      </c>
      <c r="BX104" s="260">
        <v>0</v>
      </c>
      <c r="BY104" s="260">
        <v>0</v>
      </c>
      <c r="BZ104" s="260">
        <v>29</v>
      </c>
      <c r="CA104" s="260">
        <v>0</v>
      </c>
      <c r="CB104" s="260">
        <v>55.2</v>
      </c>
      <c r="CC104" s="260">
        <v>0</v>
      </c>
      <c r="CD104" s="260">
        <v>0</v>
      </c>
      <c r="CE104" s="260">
        <v>0</v>
      </c>
      <c r="CF104" s="260">
        <v>0</v>
      </c>
      <c r="CG104" s="260">
        <v>0</v>
      </c>
      <c r="CH104" s="260">
        <v>0</v>
      </c>
      <c r="CI104" s="260">
        <v>0</v>
      </c>
      <c r="CJ104" s="260">
        <v>0</v>
      </c>
      <c r="CK104" s="260">
        <v>0</v>
      </c>
      <c r="CL104" s="260">
        <v>0</v>
      </c>
      <c r="CM104" s="260">
        <v>0</v>
      </c>
      <c r="CN104" s="42">
        <v>0</v>
      </c>
      <c r="CO104" s="42">
        <v>0</v>
      </c>
      <c r="CP104" s="42">
        <v>0</v>
      </c>
      <c r="CR104" s="13">
        <v>96</v>
      </c>
      <c r="CS104" s="13" t="str">
        <f t="shared" si="20"/>
        <v/>
      </c>
      <c r="CT104" s="13" t="str">
        <f t="shared" si="20"/>
        <v/>
      </c>
      <c r="CU104" s="13" t="str">
        <f t="shared" si="20"/>
        <v/>
      </c>
      <c r="CV104" s="13" t="str">
        <f t="shared" si="20"/>
        <v/>
      </c>
      <c r="CW104" s="13" t="str">
        <f t="shared" si="20"/>
        <v/>
      </c>
      <c r="CX104" s="13" t="str">
        <f t="shared" si="20"/>
        <v/>
      </c>
      <c r="CY104" s="13" t="str">
        <f t="shared" si="20"/>
        <v/>
      </c>
      <c r="CZ104" s="13" t="str">
        <f t="shared" si="20"/>
        <v/>
      </c>
      <c r="DA104" s="13" t="str">
        <f t="shared" si="20"/>
        <v/>
      </c>
      <c r="DB104" s="13" t="str">
        <f t="shared" si="20"/>
        <v/>
      </c>
      <c r="DC104" s="13" t="str">
        <f t="shared" si="20"/>
        <v/>
      </c>
      <c r="DD104" s="13" t="str">
        <f t="shared" si="20"/>
        <v/>
      </c>
      <c r="DE104" s="13" t="str">
        <f t="shared" si="20"/>
        <v/>
      </c>
      <c r="DF104" s="13" t="str">
        <f t="shared" si="20"/>
        <v/>
      </c>
      <c r="DG104" s="13" t="str">
        <f t="shared" si="20"/>
        <v/>
      </c>
      <c r="DH104" s="13" t="str">
        <f t="shared" si="19"/>
        <v/>
      </c>
      <c r="DI104" s="13" t="str">
        <f t="shared" si="14"/>
        <v/>
      </c>
      <c r="DJ104" s="13" t="str">
        <f t="shared" si="14"/>
        <v/>
      </c>
      <c r="DK104" s="13" t="str">
        <f t="shared" si="14"/>
        <v/>
      </c>
      <c r="DL104" s="13" t="str">
        <f t="shared" si="14"/>
        <v/>
      </c>
      <c r="DM104" s="13" t="str">
        <f t="shared" si="18"/>
        <v/>
      </c>
      <c r="DN104" s="13" t="str">
        <f t="shared" si="18"/>
        <v/>
      </c>
      <c r="DO104" s="13" t="str">
        <f t="shared" si="18"/>
        <v/>
      </c>
      <c r="DP104" s="13" t="str">
        <f t="shared" si="18"/>
        <v/>
      </c>
      <c r="DQ104" s="13" t="str">
        <f t="shared" si="18"/>
        <v/>
      </c>
      <c r="DR104" s="13" t="str">
        <f t="shared" si="18"/>
        <v/>
      </c>
      <c r="DS104" s="13" t="str">
        <f t="shared" si="18"/>
        <v/>
      </c>
      <c r="DT104" s="13" t="str">
        <f t="shared" si="18"/>
        <v/>
      </c>
      <c r="DU104" s="13" t="str">
        <f t="shared" si="18"/>
        <v/>
      </c>
      <c r="DV104" s="13" t="str">
        <f t="shared" si="18"/>
        <v/>
      </c>
      <c r="DW104" s="13" t="str">
        <f t="shared" si="18"/>
        <v/>
      </c>
      <c r="DX104" s="13" t="str">
        <f t="shared" si="18"/>
        <v/>
      </c>
      <c r="DY104" s="13" t="str">
        <f t="shared" si="18"/>
        <v/>
      </c>
      <c r="DZ104" s="13" t="str">
        <f t="shared" si="18"/>
        <v/>
      </c>
      <c r="EA104" s="13" t="str">
        <f t="shared" si="17"/>
        <v/>
      </c>
      <c r="EB104" s="13" t="str">
        <f t="shared" si="17"/>
        <v/>
      </c>
      <c r="EC104" s="13" t="str">
        <f t="shared" si="17"/>
        <v/>
      </c>
      <c r="ED104" s="13" t="str">
        <f t="shared" si="17"/>
        <v/>
      </c>
      <c r="EE104" s="13" t="str">
        <f t="shared" si="17"/>
        <v/>
      </c>
      <c r="EF104" s="13" t="str">
        <f t="shared" si="17"/>
        <v/>
      </c>
      <c r="EG104" s="13" t="str">
        <f t="shared" si="17"/>
        <v/>
      </c>
      <c r="EH104" s="13" t="str">
        <f t="shared" si="21"/>
        <v/>
      </c>
      <c r="EI104" s="13" t="str">
        <f t="shared" si="21"/>
        <v/>
      </c>
      <c r="EJ104" s="13" t="str">
        <f t="shared" si="21"/>
        <v/>
      </c>
      <c r="EK104" s="13"/>
      <c r="EL104" s="82" t="str">
        <f t="shared" si="15"/>
        <v/>
      </c>
    </row>
    <row r="105" spans="1:142" x14ac:dyDescent="0.25">
      <c r="A105" s="267" t="s">
        <v>625</v>
      </c>
      <c r="B105" s="267" t="s">
        <v>529</v>
      </c>
      <c r="C105" s="301" t="s">
        <v>161</v>
      </c>
      <c r="D105" s="211">
        <v>97</v>
      </c>
      <c r="E105" s="401">
        <v>0</v>
      </c>
      <c r="F105" s="401">
        <v>0</v>
      </c>
      <c r="G105" s="401">
        <v>0</v>
      </c>
      <c r="H105" s="401">
        <v>0</v>
      </c>
      <c r="I105" s="401">
        <v>0</v>
      </c>
      <c r="J105" s="401">
        <v>0</v>
      </c>
      <c r="K105" s="401">
        <v>0</v>
      </c>
      <c r="L105" s="401">
        <v>0</v>
      </c>
      <c r="M105" s="401">
        <v>0</v>
      </c>
      <c r="N105" s="401">
        <v>0</v>
      </c>
      <c r="O105" s="401">
        <v>0</v>
      </c>
      <c r="P105" s="401">
        <v>0</v>
      </c>
      <c r="Q105" s="401">
        <v>0</v>
      </c>
      <c r="R105" s="401">
        <v>0</v>
      </c>
      <c r="S105" s="401">
        <v>0</v>
      </c>
      <c r="T105" s="401">
        <v>0</v>
      </c>
      <c r="U105" s="401">
        <v>0</v>
      </c>
      <c r="V105" s="401">
        <v>0</v>
      </c>
      <c r="W105" s="401">
        <v>0</v>
      </c>
      <c r="X105" s="401">
        <v>0</v>
      </c>
      <c r="Y105" s="401">
        <v>0</v>
      </c>
      <c r="Z105" s="401">
        <v>0</v>
      </c>
      <c r="AA105" s="401">
        <v>0</v>
      </c>
      <c r="AB105" s="401">
        <v>0</v>
      </c>
      <c r="AC105" s="401">
        <v>0</v>
      </c>
      <c r="AD105" s="401">
        <v>0</v>
      </c>
      <c r="AE105" s="401">
        <v>0</v>
      </c>
      <c r="AF105" s="401">
        <v>0</v>
      </c>
      <c r="AG105" s="401">
        <v>0</v>
      </c>
      <c r="AH105" s="401">
        <v>0</v>
      </c>
      <c r="AI105" s="401">
        <v>0</v>
      </c>
      <c r="AJ105" s="401">
        <v>0</v>
      </c>
      <c r="AK105" s="401">
        <v>0</v>
      </c>
      <c r="AL105" s="401">
        <v>0</v>
      </c>
      <c r="AM105" s="401">
        <v>0</v>
      </c>
      <c r="AN105" s="401">
        <v>0</v>
      </c>
      <c r="AO105" s="401">
        <v>0</v>
      </c>
      <c r="AP105" s="401">
        <v>0</v>
      </c>
      <c r="AQ105" s="401">
        <v>0</v>
      </c>
      <c r="AR105" s="402">
        <v>0</v>
      </c>
      <c r="AS105" s="402">
        <v>0</v>
      </c>
      <c r="AT105" s="402">
        <v>0</v>
      </c>
      <c r="AU105" s="404">
        <v>0</v>
      </c>
      <c r="AV105" s="402">
        <v>0</v>
      </c>
      <c r="AW105" s="76"/>
      <c r="AX105" s="211">
        <v>97</v>
      </c>
      <c r="AY105" s="260">
        <v>0</v>
      </c>
      <c r="AZ105" s="260">
        <v>0</v>
      </c>
      <c r="BA105" s="260">
        <v>0</v>
      </c>
      <c r="BB105" s="260">
        <v>0</v>
      </c>
      <c r="BC105" s="260">
        <v>0</v>
      </c>
      <c r="BD105" s="260">
        <v>0</v>
      </c>
      <c r="BE105" s="260">
        <v>0</v>
      </c>
      <c r="BF105" s="260">
        <v>0</v>
      </c>
      <c r="BG105" s="260">
        <v>0</v>
      </c>
      <c r="BH105" s="260">
        <v>0</v>
      </c>
      <c r="BI105" s="260">
        <v>0</v>
      </c>
      <c r="BJ105" s="260">
        <v>0</v>
      </c>
      <c r="BK105" s="260">
        <v>10</v>
      </c>
      <c r="BL105" s="260">
        <v>0</v>
      </c>
      <c r="BM105" s="260">
        <v>0</v>
      </c>
      <c r="BN105" s="260">
        <v>18013</v>
      </c>
      <c r="BO105" s="260">
        <v>0</v>
      </c>
      <c r="BP105" s="260">
        <v>0</v>
      </c>
      <c r="BQ105" s="260">
        <v>0</v>
      </c>
      <c r="BR105" s="260">
        <v>0</v>
      </c>
      <c r="BS105" s="260">
        <v>0</v>
      </c>
      <c r="BT105" s="260">
        <v>0</v>
      </c>
      <c r="BU105" s="260">
        <v>0</v>
      </c>
      <c r="BV105" s="260">
        <v>0</v>
      </c>
      <c r="BW105" s="260">
        <v>0</v>
      </c>
      <c r="BX105" s="260">
        <v>0</v>
      </c>
      <c r="BY105" s="260">
        <v>0</v>
      </c>
      <c r="BZ105" s="260">
        <v>0</v>
      </c>
      <c r="CA105" s="260">
        <v>0</v>
      </c>
      <c r="CB105" s="260">
        <v>0</v>
      </c>
      <c r="CC105" s="260">
        <v>0</v>
      </c>
      <c r="CD105" s="260">
        <v>0</v>
      </c>
      <c r="CE105" s="260">
        <v>0</v>
      </c>
      <c r="CF105" s="260">
        <v>0</v>
      </c>
      <c r="CG105" s="260">
        <v>0</v>
      </c>
      <c r="CH105" s="260">
        <v>0</v>
      </c>
      <c r="CI105" s="260">
        <v>0</v>
      </c>
      <c r="CJ105" s="260">
        <v>0</v>
      </c>
      <c r="CK105" s="260">
        <v>0</v>
      </c>
      <c r="CL105" s="260">
        <v>0</v>
      </c>
      <c r="CM105" s="260">
        <v>0</v>
      </c>
      <c r="CN105" s="42">
        <v>0</v>
      </c>
      <c r="CO105" s="42">
        <v>0</v>
      </c>
      <c r="CP105" s="42">
        <v>0</v>
      </c>
      <c r="CR105" s="13">
        <v>97</v>
      </c>
      <c r="CS105" s="13" t="str">
        <f t="shared" si="20"/>
        <v/>
      </c>
      <c r="CT105" s="13" t="str">
        <f t="shared" si="20"/>
        <v/>
      </c>
      <c r="CU105" s="13" t="str">
        <f t="shared" si="20"/>
        <v/>
      </c>
      <c r="CV105" s="13" t="str">
        <f t="shared" si="20"/>
        <v/>
      </c>
      <c r="CW105" s="13" t="str">
        <f t="shared" si="20"/>
        <v/>
      </c>
      <c r="CX105" s="13" t="str">
        <f t="shared" si="20"/>
        <v/>
      </c>
      <c r="CY105" s="13" t="str">
        <f t="shared" si="20"/>
        <v/>
      </c>
      <c r="CZ105" s="13" t="str">
        <f t="shared" si="20"/>
        <v/>
      </c>
      <c r="DA105" s="13" t="str">
        <f t="shared" si="20"/>
        <v/>
      </c>
      <c r="DB105" s="13" t="str">
        <f t="shared" si="20"/>
        <v/>
      </c>
      <c r="DC105" s="13" t="str">
        <f t="shared" si="20"/>
        <v/>
      </c>
      <c r="DD105" s="13" t="str">
        <f t="shared" si="20"/>
        <v/>
      </c>
      <c r="DE105" s="13" t="str">
        <f t="shared" si="20"/>
        <v/>
      </c>
      <c r="DF105" s="13" t="str">
        <f t="shared" si="20"/>
        <v/>
      </c>
      <c r="DG105" s="13" t="str">
        <f t="shared" si="20"/>
        <v/>
      </c>
      <c r="DH105" s="13" t="str">
        <f t="shared" si="19"/>
        <v/>
      </c>
      <c r="DI105" s="13" t="str">
        <f t="shared" si="14"/>
        <v/>
      </c>
      <c r="DJ105" s="13" t="str">
        <f t="shared" si="14"/>
        <v/>
      </c>
      <c r="DK105" s="13" t="str">
        <f t="shared" si="14"/>
        <v/>
      </c>
      <c r="DL105" s="13" t="str">
        <f t="shared" si="14"/>
        <v/>
      </c>
      <c r="DM105" s="13" t="str">
        <f t="shared" si="18"/>
        <v/>
      </c>
      <c r="DN105" s="13" t="str">
        <f t="shared" si="18"/>
        <v/>
      </c>
      <c r="DO105" s="13" t="str">
        <f t="shared" si="18"/>
        <v/>
      </c>
      <c r="DP105" s="13" t="str">
        <f t="shared" si="18"/>
        <v/>
      </c>
      <c r="DQ105" s="13" t="str">
        <f t="shared" si="18"/>
        <v/>
      </c>
      <c r="DR105" s="13" t="str">
        <f t="shared" si="18"/>
        <v/>
      </c>
      <c r="DS105" s="13" t="str">
        <f t="shared" si="18"/>
        <v/>
      </c>
      <c r="DT105" s="13" t="str">
        <f t="shared" si="18"/>
        <v/>
      </c>
      <c r="DU105" s="13" t="str">
        <f t="shared" si="18"/>
        <v/>
      </c>
      <c r="DV105" s="13" t="str">
        <f t="shared" si="18"/>
        <v/>
      </c>
      <c r="DW105" s="13" t="str">
        <f t="shared" si="18"/>
        <v/>
      </c>
      <c r="DX105" s="13" t="str">
        <f t="shared" si="18"/>
        <v/>
      </c>
      <c r="DY105" s="13" t="str">
        <f t="shared" si="18"/>
        <v/>
      </c>
      <c r="DZ105" s="13" t="str">
        <f t="shared" si="18"/>
        <v/>
      </c>
      <c r="EA105" s="13" t="str">
        <f t="shared" si="17"/>
        <v/>
      </c>
      <c r="EB105" s="13" t="str">
        <f t="shared" si="17"/>
        <v/>
      </c>
      <c r="EC105" s="13" t="str">
        <f t="shared" si="17"/>
        <v/>
      </c>
      <c r="ED105" s="13" t="str">
        <f t="shared" si="17"/>
        <v/>
      </c>
      <c r="EE105" s="13" t="str">
        <f t="shared" si="17"/>
        <v/>
      </c>
      <c r="EF105" s="13" t="str">
        <f t="shared" si="17"/>
        <v/>
      </c>
      <c r="EG105" s="13" t="str">
        <f t="shared" si="17"/>
        <v/>
      </c>
      <c r="EH105" s="13" t="str">
        <f t="shared" si="21"/>
        <v/>
      </c>
      <c r="EI105" s="13" t="str">
        <f t="shared" si="21"/>
        <v/>
      </c>
      <c r="EJ105" s="13" t="str">
        <f t="shared" si="21"/>
        <v/>
      </c>
      <c r="EK105" s="13"/>
      <c r="EL105" s="82" t="str">
        <f t="shared" si="15"/>
        <v/>
      </c>
    </row>
    <row r="106" spans="1:142" x14ac:dyDescent="0.25">
      <c r="A106" s="267" t="s">
        <v>625</v>
      </c>
      <c r="B106" s="267" t="s">
        <v>532</v>
      </c>
      <c r="C106" s="301" t="s">
        <v>161</v>
      </c>
      <c r="D106" s="211">
        <v>98</v>
      </c>
      <c r="E106" s="401">
        <v>0</v>
      </c>
      <c r="F106" s="401">
        <v>0</v>
      </c>
      <c r="G106" s="401">
        <v>0</v>
      </c>
      <c r="H106" s="401">
        <v>0</v>
      </c>
      <c r="I106" s="401">
        <v>0</v>
      </c>
      <c r="J106" s="401">
        <v>0</v>
      </c>
      <c r="K106" s="401">
        <v>0</v>
      </c>
      <c r="L106" s="401">
        <v>0</v>
      </c>
      <c r="M106" s="401">
        <v>0</v>
      </c>
      <c r="N106" s="401">
        <v>0</v>
      </c>
      <c r="O106" s="401">
        <v>0</v>
      </c>
      <c r="P106" s="401">
        <v>0</v>
      </c>
      <c r="Q106" s="401">
        <v>0</v>
      </c>
      <c r="R106" s="401">
        <v>0</v>
      </c>
      <c r="S106" s="401">
        <v>0</v>
      </c>
      <c r="T106" s="401">
        <v>0</v>
      </c>
      <c r="U106" s="401">
        <v>0</v>
      </c>
      <c r="V106" s="401">
        <v>0</v>
      </c>
      <c r="W106" s="401">
        <v>0</v>
      </c>
      <c r="X106" s="401">
        <v>0</v>
      </c>
      <c r="Y106" s="401">
        <v>0</v>
      </c>
      <c r="Z106" s="401">
        <v>0</v>
      </c>
      <c r="AA106" s="401">
        <v>0</v>
      </c>
      <c r="AB106" s="401">
        <v>0</v>
      </c>
      <c r="AC106" s="401">
        <v>0</v>
      </c>
      <c r="AD106" s="401">
        <v>0</v>
      </c>
      <c r="AE106" s="401">
        <v>0</v>
      </c>
      <c r="AF106" s="401">
        <v>0</v>
      </c>
      <c r="AG106" s="401">
        <v>0</v>
      </c>
      <c r="AH106" s="401">
        <v>0</v>
      </c>
      <c r="AI106" s="401">
        <v>0</v>
      </c>
      <c r="AJ106" s="401">
        <v>0</v>
      </c>
      <c r="AK106" s="401">
        <v>0</v>
      </c>
      <c r="AL106" s="401">
        <v>0</v>
      </c>
      <c r="AM106" s="401">
        <v>0</v>
      </c>
      <c r="AN106" s="401">
        <v>0</v>
      </c>
      <c r="AO106" s="401">
        <v>0</v>
      </c>
      <c r="AP106" s="401">
        <v>0</v>
      </c>
      <c r="AQ106" s="401">
        <v>0</v>
      </c>
      <c r="AR106" s="402">
        <v>0</v>
      </c>
      <c r="AS106" s="402">
        <v>0</v>
      </c>
      <c r="AT106" s="402">
        <v>0</v>
      </c>
      <c r="AU106" s="404">
        <v>0</v>
      </c>
      <c r="AV106" s="402">
        <v>0</v>
      </c>
      <c r="AW106" s="76"/>
      <c r="AX106" s="211">
        <v>98</v>
      </c>
      <c r="AY106" s="260">
        <v>0</v>
      </c>
      <c r="AZ106" s="260">
        <v>0</v>
      </c>
      <c r="BA106" s="260">
        <v>472</v>
      </c>
      <c r="BB106" s="260">
        <v>0</v>
      </c>
      <c r="BC106" s="260">
        <v>0</v>
      </c>
      <c r="BD106" s="260">
        <v>0</v>
      </c>
      <c r="BE106" s="260">
        <v>0</v>
      </c>
      <c r="BF106" s="260">
        <v>0</v>
      </c>
      <c r="BG106" s="260">
        <v>0</v>
      </c>
      <c r="BH106" s="260">
        <v>0</v>
      </c>
      <c r="BI106" s="260">
        <v>0</v>
      </c>
      <c r="BJ106" s="260">
        <v>0</v>
      </c>
      <c r="BK106" s="260">
        <v>0</v>
      </c>
      <c r="BL106" s="260">
        <v>0</v>
      </c>
      <c r="BM106" s="260">
        <v>0</v>
      </c>
      <c r="BN106" s="260">
        <v>0</v>
      </c>
      <c r="BO106" s="260">
        <v>0</v>
      </c>
      <c r="BP106" s="260">
        <v>0</v>
      </c>
      <c r="BQ106" s="260">
        <v>0</v>
      </c>
      <c r="BR106" s="260">
        <v>0</v>
      </c>
      <c r="BS106" s="260">
        <v>0</v>
      </c>
      <c r="BT106" s="260">
        <v>0</v>
      </c>
      <c r="BU106" s="260">
        <v>0</v>
      </c>
      <c r="BV106" s="260">
        <v>0</v>
      </c>
      <c r="BW106" s="260">
        <v>0</v>
      </c>
      <c r="BX106" s="260">
        <v>0</v>
      </c>
      <c r="BY106" s="260">
        <v>0</v>
      </c>
      <c r="BZ106" s="260">
        <v>0</v>
      </c>
      <c r="CA106" s="260">
        <v>0</v>
      </c>
      <c r="CB106" s="260">
        <v>0</v>
      </c>
      <c r="CC106" s="260">
        <v>0</v>
      </c>
      <c r="CD106" s="260">
        <v>0</v>
      </c>
      <c r="CE106" s="260">
        <v>0</v>
      </c>
      <c r="CF106" s="260">
        <v>0</v>
      </c>
      <c r="CG106" s="260">
        <v>0</v>
      </c>
      <c r="CH106" s="260">
        <v>1001</v>
      </c>
      <c r="CI106" s="260">
        <v>0</v>
      </c>
      <c r="CJ106" s="260">
        <v>0</v>
      </c>
      <c r="CK106" s="260">
        <v>0</v>
      </c>
      <c r="CL106" s="260">
        <v>0</v>
      </c>
      <c r="CM106" s="260">
        <v>0</v>
      </c>
      <c r="CN106" s="42">
        <v>0</v>
      </c>
      <c r="CO106" s="42">
        <v>0</v>
      </c>
      <c r="CP106" s="42">
        <v>0</v>
      </c>
      <c r="CR106" s="13">
        <v>98</v>
      </c>
      <c r="CS106" s="13" t="str">
        <f t="shared" si="20"/>
        <v/>
      </c>
      <c r="CT106" s="13" t="str">
        <f t="shared" si="20"/>
        <v/>
      </c>
      <c r="CU106" s="13" t="str">
        <f t="shared" si="20"/>
        <v/>
      </c>
      <c r="CV106" s="13" t="str">
        <f t="shared" si="20"/>
        <v/>
      </c>
      <c r="CW106" s="13" t="str">
        <f t="shared" si="20"/>
        <v/>
      </c>
      <c r="CX106" s="13" t="str">
        <f t="shared" si="20"/>
        <v/>
      </c>
      <c r="CY106" s="13" t="str">
        <f t="shared" si="20"/>
        <v/>
      </c>
      <c r="CZ106" s="13" t="str">
        <f t="shared" si="20"/>
        <v/>
      </c>
      <c r="DA106" s="13" t="str">
        <f t="shared" si="20"/>
        <v/>
      </c>
      <c r="DB106" s="13" t="str">
        <f t="shared" si="20"/>
        <v/>
      </c>
      <c r="DC106" s="13" t="str">
        <f t="shared" si="20"/>
        <v/>
      </c>
      <c r="DD106" s="13" t="str">
        <f t="shared" si="20"/>
        <v/>
      </c>
      <c r="DE106" s="13" t="str">
        <f t="shared" si="20"/>
        <v/>
      </c>
      <c r="DF106" s="13" t="str">
        <f t="shared" si="20"/>
        <v/>
      </c>
      <c r="DG106" s="13" t="str">
        <f t="shared" si="20"/>
        <v/>
      </c>
      <c r="DH106" s="13" t="str">
        <f t="shared" si="19"/>
        <v/>
      </c>
      <c r="DI106" s="13" t="str">
        <f t="shared" si="14"/>
        <v/>
      </c>
      <c r="DJ106" s="13" t="str">
        <f t="shared" si="14"/>
        <v/>
      </c>
      <c r="DK106" s="13" t="str">
        <f t="shared" si="14"/>
        <v/>
      </c>
      <c r="DL106" s="13" t="str">
        <f t="shared" si="14"/>
        <v/>
      </c>
      <c r="DM106" s="13" t="str">
        <f t="shared" si="18"/>
        <v/>
      </c>
      <c r="DN106" s="13" t="str">
        <f t="shared" si="18"/>
        <v/>
      </c>
      <c r="DO106" s="13" t="str">
        <f t="shared" si="18"/>
        <v/>
      </c>
      <c r="DP106" s="13" t="str">
        <f t="shared" si="18"/>
        <v/>
      </c>
      <c r="DQ106" s="13" t="str">
        <f t="shared" si="18"/>
        <v/>
      </c>
      <c r="DR106" s="13" t="str">
        <f t="shared" si="18"/>
        <v/>
      </c>
      <c r="DS106" s="13" t="str">
        <f t="shared" si="18"/>
        <v/>
      </c>
      <c r="DT106" s="13" t="str">
        <f t="shared" si="18"/>
        <v/>
      </c>
      <c r="DU106" s="13" t="str">
        <f t="shared" si="18"/>
        <v/>
      </c>
      <c r="DV106" s="13" t="str">
        <f t="shared" si="18"/>
        <v/>
      </c>
      <c r="DW106" s="13" t="str">
        <f t="shared" si="18"/>
        <v/>
      </c>
      <c r="DX106" s="13" t="str">
        <f t="shared" si="18"/>
        <v/>
      </c>
      <c r="DY106" s="13" t="str">
        <f t="shared" si="18"/>
        <v/>
      </c>
      <c r="DZ106" s="13" t="str">
        <f t="shared" si="18"/>
        <v/>
      </c>
      <c r="EA106" s="13" t="str">
        <f t="shared" si="17"/>
        <v/>
      </c>
      <c r="EB106" s="13" t="str">
        <f t="shared" si="17"/>
        <v/>
      </c>
      <c r="EC106" s="13" t="str">
        <f t="shared" si="17"/>
        <v/>
      </c>
      <c r="ED106" s="13" t="str">
        <f t="shared" si="17"/>
        <v/>
      </c>
      <c r="EE106" s="13" t="str">
        <f t="shared" si="17"/>
        <v/>
      </c>
      <c r="EF106" s="13" t="str">
        <f t="shared" si="17"/>
        <v/>
      </c>
      <c r="EG106" s="13" t="str">
        <f t="shared" si="17"/>
        <v/>
      </c>
      <c r="EH106" s="13" t="str">
        <f t="shared" si="21"/>
        <v/>
      </c>
      <c r="EI106" s="13" t="str">
        <f t="shared" si="21"/>
        <v/>
      </c>
      <c r="EJ106" s="13" t="str">
        <f t="shared" si="21"/>
        <v/>
      </c>
      <c r="EK106" s="13"/>
      <c r="EL106" s="82" t="str">
        <f t="shared" si="15"/>
        <v/>
      </c>
    </row>
    <row r="107" spans="1:142" x14ac:dyDescent="0.25">
      <c r="A107" s="267" t="s">
        <v>626</v>
      </c>
      <c r="B107" s="267" t="s">
        <v>509</v>
      </c>
      <c r="C107" s="301" t="s">
        <v>615</v>
      </c>
      <c r="D107" s="211">
        <v>99</v>
      </c>
      <c r="E107" s="401">
        <v>0</v>
      </c>
      <c r="F107" s="401">
        <v>0</v>
      </c>
      <c r="G107" s="401">
        <v>0</v>
      </c>
      <c r="H107" s="401">
        <v>0</v>
      </c>
      <c r="I107" s="401">
        <v>0</v>
      </c>
      <c r="J107" s="401">
        <v>0</v>
      </c>
      <c r="K107" s="401">
        <v>0</v>
      </c>
      <c r="L107" s="401">
        <v>0</v>
      </c>
      <c r="M107" s="401">
        <v>0</v>
      </c>
      <c r="N107" s="401">
        <v>0</v>
      </c>
      <c r="O107" s="401">
        <v>0</v>
      </c>
      <c r="P107" s="401">
        <v>0</v>
      </c>
      <c r="Q107" s="401">
        <v>0</v>
      </c>
      <c r="R107" s="401">
        <v>0</v>
      </c>
      <c r="S107" s="401">
        <v>0</v>
      </c>
      <c r="T107" s="401">
        <v>0</v>
      </c>
      <c r="U107" s="401">
        <v>0</v>
      </c>
      <c r="V107" s="401">
        <v>0</v>
      </c>
      <c r="W107" s="401">
        <v>0</v>
      </c>
      <c r="X107" s="401">
        <v>0</v>
      </c>
      <c r="Y107" s="401">
        <v>0</v>
      </c>
      <c r="Z107" s="401">
        <v>0</v>
      </c>
      <c r="AA107" s="401">
        <v>0</v>
      </c>
      <c r="AB107" s="401">
        <v>0</v>
      </c>
      <c r="AC107" s="401">
        <v>0</v>
      </c>
      <c r="AD107" s="401">
        <v>0</v>
      </c>
      <c r="AE107" s="401">
        <v>0</v>
      </c>
      <c r="AF107" s="401">
        <v>0</v>
      </c>
      <c r="AG107" s="401">
        <v>0</v>
      </c>
      <c r="AH107" s="401">
        <v>0</v>
      </c>
      <c r="AI107" s="401">
        <v>0</v>
      </c>
      <c r="AJ107" s="401">
        <v>0</v>
      </c>
      <c r="AK107" s="401">
        <v>0</v>
      </c>
      <c r="AL107" s="401">
        <v>0</v>
      </c>
      <c r="AM107" s="401">
        <v>0</v>
      </c>
      <c r="AN107" s="401">
        <v>0</v>
      </c>
      <c r="AO107" s="401">
        <v>0</v>
      </c>
      <c r="AP107" s="401">
        <v>0</v>
      </c>
      <c r="AQ107" s="401">
        <v>0</v>
      </c>
      <c r="AR107" s="402">
        <v>0</v>
      </c>
      <c r="AS107" s="402">
        <v>0</v>
      </c>
      <c r="AT107" s="402">
        <v>0</v>
      </c>
      <c r="AU107" s="404">
        <v>0</v>
      </c>
      <c r="AV107" s="402">
        <v>0</v>
      </c>
      <c r="AW107" s="76"/>
      <c r="AX107" s="211">
        <v>99</v>
      </c>
      <c r="AY107" s="260">
        <v>0</v>
      </c>
      <c r="AZ107" s="260">
        <v>0</v>
      </c>
      <c r="BA107" s="260">
        <v>0</v>
      </c>
      <c r="BB107" s="260">
        <v>0</v>
      </c>
      <c r="BC107" s="260">
        <v>0</v>
      </c>
      <c r="BD107" s="260">
        <v>0</v>
      </c>
      <c r="BE107" s="260">
        <v>0</v>
      </c>
      <c r="BF107" s="260">
        <v>0</v>
      </c>
      <c r="BG107" s="260">
        <v>0</v>
      </c>
      <c r="BH107" s="260">
        <v>0</v>
      </c>
      <c r="BI107" s="260">
        <v>0</v>
      </c>
      <c r="BJ107" s="260">
        <v>0</v>
      </c>
      <c r="BK107" s="260">
        <v>0</v>
      </c>
      <c r="BL107" s="260">
        <v>0</v>
      </c>
      <c r="BM107" s="260">
        <v>0</v>
      </c>
      <c r="BN107" s="260">
        <v>0</v>
      </c>
      <c r="BO107" s="260">
        <v>0</v>
      </c>
      <c r="BP107" s="260">
        <v>0</v>
      </c>
      <c r="BQ107" s="260">
        <v>0</v>
      </c>
      <c r="BR107" s="260">
        <v>10955</v>
      </c>
      <c r="BS107" s="260">
        <v>0</v>
      </c>
      <c r="BT107" s="260">
        <v>0</v>
      </c>
      <c r="BU107" s="260">
        <v>0</v>
      </c>
      <c r="BV107" s="260">
        <v>0</v>
      </c>
      <c r="BW107" s="260">
        <v>0</v>
      </c>
      <c r="BX107" s="260">
        <v>0</v>
      </c>
      <c r="BY107" s="260">
        <v>0</v>
      </c>
      <c r="BZ107" s="260">
        <v>0</v>
      </c>
      <c r="CA107" s="260">
        <v>0</v>
      </c>
      <c r="CB107" s="260">
        <v>0</v>
      </c>
      <c r="CC107" s="260">
        <v>0</v>
      </c>
      <c r="CD107" s="260">
        <v>0</v>
      </c>
      <c r="CE107" s="260">
        <v>0</v>
      </c>
      <c r="CF107" s="260">
        <v>0</v>
      </c>
      <c r="CG107" s="260">
        <v>0</v>
      </c>
      <c r="CH107" s="260">
        <v>0</v>
      </c>
      <c r="CI107" s="260">
        <v>0</v>
      </c>
      <c r="CJ107" s="260">
        <v>0</v>
      </c>
      <c r="CK107" s="260">
        <v>0</v>
      </c>
      <c r="CL107" s="260">
        <v>0</v>
      </c>
      <c r="CM107" s="260">
        <v>0</v>
      </c>
      <c r="CN107" s="42">
        <v>0</v>
      </c>
      <c r="CO107" s="42">
        <v>0</v>
      </c>
      <c r="CP107" s="42">
        <v>98</v>
      </c>
      <c r="CR107" s="13">
        <v>99</v>
      </c>
      <c r="CS107" s="13" t="str">
        <f t="shared" si="20"/>
        <v/>
      </c>
      <c r="CT107" s="13" t="str">
        <f t="shared" si="20"/>
        <v/>
      </c>
      <c r="CU107" s="13" t="str">
        <f t="shared" si="20"/>
        <v/>
      </c>
      <c r="CV107" s="13" t="str">
        <f t="shared" si="20"/>
        <v/>
      </c>
      <c r="CW107" s="13" t="str">
        <f t="shared" si="20"/>
        <v/>
      </c>
      <c r="CX107" s="13" t="str">
        <f t="shared" si="20"/>
        <v/>
      </c>
      <c r="CY107" s="13" t="str">
        <f t="shared" si="20"/>
        <v/>
      </c>
      <c r="CZ107" s="13" t="str">
        <f t="shared" si="20"/>
        <v/>
      </c>
      <c r="DA107" s="13" t="str">
        <f t="shared" si="20"/>
        <v/>
      </c>
      <c r="DB107" s="13" t="str">
        <f t="shared" si="20"/>
        <v/>
      </c>
      <c r="DC107" s="13" t="str">
        <f t="shared" si="20"/>
        <v/>
      </c>
      <c r="DD107" s="13" t="str">
        <f t="shared" si="20"/>
        <v/>
      </c>
      <c r="DE107" s="13" t="str">
        <f t="shared" si="20"/>
        <v/>
      </c>
      <c r="DF107" s="13" t="str">
        <f t="shared" si="20"/>
        <v/>
      </c>
      <c r="DG107" s="13" t="str">
        <f t="shared" si="20"/>
        <v/>
      </c>
      <c r="DH107" s="13" t="str">
        <f t="shared" si="19"/>
        <v/>
      </c>
      <c r="DI107" s="13" t="str">
        <f t="shared" si="14"/>
        <v/>
      </c>
      <c r="DJ107" s="13" t="str">
        <f t="shared" si="14"/>
        <v/>
      </c>
      <c r="DK107" s="13" t="str">
        <f t="shared" si="14"/>
        <v/>
      </c>
      <c r="DL107" s="13" t="str">
        <f t="shared" si="14"/>
        <v/>
      </c>
      <c r="DM107" s="13" t="str">
        <f t="shared" si="18"/>
        <v/>
      </c>
      <c r="DN107" s="13" t="str">
        <f t="shared" si="18"/>
        <v/>
      </c>
      <c r="DO107" s="13" t="str">
        <f t="shared" si="18"/>
        <v/>
      </c>
      <c r="DP107" s="13" t="str">
        <f t="shared" si="18"/>
        <v/>
      </c>
      <c r="DQ107" s="13" t="str">
        <f t="shared" si="18"/>
        <v/>
      </c>
      <c r="DR107" s="13" t="str">
        <f t="shared" si="18"/>
        <v/>
      </c>
      <c r="DS107" s="13" t="str">
        <f t="shared" si="18"/>
        <v/>
      </c>
      <c r="DT107" s="13" t="str">
        <f t="shared" si="18"/>
        <v/>
      </c>
      <c r="DU107" s="13" t="str">
        <f t="shared" si="18"/>
        <v/>
      </c>
      <c r="DV107" s="13" t="str">
        <f t="shared" si="18"/>
        <v/>
      </c>
      <c r="DW107" s="13" t="str">
        <f t="shared" si="18"/>
        <v/>
      </c>
      <c r="DX107" s="13" t="str">
        <f t="shared" si="18"/>
        <v/>
      </c>
      <c r="DY107" s="13" t="str">
        <f t="shared" si="18"/>
        <v/>
      </c>
      <c r="DZ107" s="13" t="str">
        <f t="shared" si="18"/>
        <v/>
      </c>
      <c r="EA107" s="13" t="str">
        <f t="shared" si="17"/>
        <v/>
      </c>
      <c r="EB107" s="13" t="str">
        <f t="shared" si="17"/>
        <v/>
      </c>
      <c r="EC107" s="13" t="str">
        <f t="shared" si="17"/>
        <v/>
      </c>
      <c r="ED107" s="13" t="str">
        <f t="shared" si="17"/>
        <v/>
      </c>
      <c r="EE107" s="13" t="str">
        <f t="shared" si="17"/>
        <v/>
      </c>
      <c r="EF107" s="13" t="str">
        <f t="shared" si="17"/>
        <v/>
      </c>
      <c r="EG107" s="13" t="str">
        <f t="shared" si="17"/>
        <v/>
      </c>
      <c r="EH107" s="13" t="str">
        <f t="shared" si="21"/>
        <v/>
      </c>
      <c r="EI107" s="13" t="str">
        <f t="shared" si="21"/>
        <v/>
      </c>
      <c r="EJ107" s="13" t="str">
        <f t="shared" si="21"/>
        <v/>
      </c>
      <c r="EK107" s="13"/>
      <c r="EL107" s="82" t="str">
        <f t="shared" si="15"/>
        <v/>
      </c>
    </row>
    <row r="108" spans="1:142" x14ac:dyDescent="0.25">
      <c r="A108" s="267" t="s">
        <v>626</v>
      </c>
      <c r="B108" s="267" t="s">
        <v>530</v>
      </c>
      <c r="C108" s="301" t="s">
        <v>615</v>
      </c>
      <c r="D108" s="211">
        <v>100</v>
      </c>
      <c r="E108" s="401">
        <v>0</v>
      </c>
      <c r="F108" s="401">
        <v>0</v>
      </c>
      <c r="G108" s="401">
        <v>0</v>
      </c>
      <c r="H108" s="401">
        <v>0</v>
      </c>
      <c r="I108" s="401">
        <v>0</v>
      </c>
      <c r="J108" s="401">
        <v>0</v>
      </c>
      <c r="K108" s="401">
        <v>0</v>
      </c>
      <c r="L108" s="401">
        <v>0</v>
      </c>
      <c r="M108" s="401">
        <v>0</v>
      </c>
      <c r="N108" s="401">
        <v>0</v>
      </c>
      <c r="O108" s="401">
        <v>0</v>
      </c>
      <c r="P108" s="401">
        <v>0</v>
      </c>
      <c r="Q108" s="401">
        <v>0</v>
      </c>
      <c r="R108" s="401">
        <v>0</v>
      </c>
      <c r="S108" s="401">
        <v>0</v>
      </c>
      <c r="T108" s="401">
        <v>0</v>
      </c>
      <c r="U108" s="401">
        <v>0</v>
      </c>
      <c r="V108" s="401">
        <v>0</v>
      </c>
      <c r="W108" s="401">
        <v>0</v>
      </c>
      <c r="X108" s="401">
        <v>0</v>
      </c>
      <c r="Y108" s="401">
        <v>0</v>
      </c>
      <c r="Z108" s="401">
        <v>0</v>
      </c>
      <c r="AA108" s="401">
        <v>0</v>
      </c>
      <c r="AB108" s="401">
        <v>0</v>
      </c>
      <c r="AC108" s="401">
        <v>0</v>
      </c>
      <c r="AD108" s="401">
        <v>0</v>
      </c>
      <c r="AE108" s="401">
        <v>0</v>
      </c>
      <c r="AF108" s="401">
        <v>6.2962000000000001E-3</v>
      </c>
      <c r="AG108" s="401">
        <v>0</v>
      </c>
      <c r="AH108" s="401">
        <v>0</v>
      </c>
      <c r="AI108" s="401">
        <v>0</v>
      </c>
      <c r="AJ108" s="401">
        <v>0</v>
      </c>
      <c r="AK108" s="401">
        <v>0</v>
      </c>
      <c r="AL108" s="401">
        <v>0</v>
      </c>
      <c r="AM108" s="401">
        <v>0</v>
      </c>
      <c r="AN108" s="401">
        <v>0</v>
      </c>
      <c r="AO108" s="401">
        <v>0</v>
      </c>
      <c r="AP108" s="401">
        <v>0</v>
      </c>
      <c r="AQ108" s="401">
        <v>0</v>
      </c>
      <c r="AR108" s="402">
        <v>1.30527E-2</v>
      </c>
      <c r="AS108" s="402">
        <v>0</v>
      </c>
      <c r="AT108" s="402">
        <v>0</v>
      </c>
      <c r="AU108" s="404">
        <v>0</v>
      </c>
      <c r="AV108" s="402">
        <v>0</v>
      </c>
      <c r="AW108" s="76"/>
      <c r="AX108" s="211">
        <v>100</v>
      </c>
      <c r="AY108" s="260">
        <v>0</v>
      </c>
      <c r="AZ108" s="260">
        <v>0</v>
      </c>
      <c r="BA108" s="260">
        <v>0</v>
      </c>
      <c r="BB108" s="260">
        <v>0</v>
      </c>
      <c r="BC108" s="260">
        <v>0</v>
      </c>
      <c r="BD108" s="260">
        <v>0</v>
      </c>
      <c r="BE108" s="260">
        <v>0</v>
      </c>
      <c r="BF108" s="260">
        <v>0</v>
      </c>
      <c r="BG108" s="260">
        <v>0</v>
      </c>
      <c r="BH108" s="260">
        <v>0</v>
      </c>
      <c r="BI108" s="260">
        <v>0</v>
      </c>
      <c r="BJ108" s="260">
        <v>0</v>
      </c>
      <c r="BK108" s="260">
        <v>0</v>
      </c>
      <c r="BL108" s="260">
        <v>0</v>
      </c>
      <c r="BM108" s="260">
        <v>0</v>
      </c>
      <c r="BN108" s="260">
        <v>0</v>
      </c>
      <c r="BO108" s="260">
        <v>0</v>
      </c>
      <c r="BP108" s="260">
        <v>0</v>
      </c>
      <c r="BQ108" s="260">
        <v>0</v>
      </c>
      <c r="BR108" s="260">
        <v>0</v>
      </c>
      <c r="BS108" s="260">
        <v>0</v>
      </c>
      <c r="BT108" s="260">
        <v>0</v>
      </c>
      <c r="BU108" s="260">
        <v>0</v>
      </c>
      <c r="BV108" s="260">
        <v>0</v>
      </c>
      <c r="BW108" s="260">
        <v>0</v>
      </c>
      <c r="BX108" s="260">
        <v>0</v>
      </c>
      <c r="BY108" s="260">
        <v>0</v>
      </c>
      <c r="BZ108" s="260">
        <v>167</v>
      </c>
      <c r="CA108" s="260">
        <v>0</v>
      </c>
      <c r="CB108" s="260">
        <v>0</v>
      </c>
      <c r="CC108" s="260">
        <v>0</v>
      </c>
      <c r="CD108" s="260">
        <v>0</v>
      </c>
      <c r="CE108" s="260">
        <v>0</v>
      </c>
      <c r="CF108" s="260">
        <v>0</v>
      </c>
      <c r="CG108" s="260">
        <v>0</v>
      </c>
      <c r="CH108" s="260">
        <v>0</v>
      </c>
      <c r="CI108" s="260">
        <v>0</v>
      </c>
      <c r="CJ108" s="260">
        <v>0</v>
      </c>
      <c r="CK108" s="260">
        <v>0</v>
      </c>
      <c r="CL108" s="260">
        <v>31912</v>
      </c>
      <c r="CM108" s="260">
        <v>965.7</v>
      </c>
      <c r="CN108" s="42">
        <v>0</v>
      </c>
      <c r="CO108" s="42">
        <v>0</v>
      </c>
      <c r="CP108" s="42">
        <v>0</v>
      </c>
      <c r="CR108" s="13">
        <v>100</v>
      </c>
      <c r="CS108" s="13" t="str">
        <f t="shared" ref="CS108:DG124" si="22">IF(E108&gt;0,E$8,"")</f>
        <v/>
      </c>
      <c r="CT108" s="13" t="str">
        <f t="shared" si="22"/>
        <v/>
      </c>
      <c r="CU108" s="13" t="str">
        <f t="shared" si="22"/>
        <v/>
      </c>
      <c r="CV108" s="13" t="str">
        <f t="shared" si="22"/>
        <v/>
      </c>
      <c r="CW108" s="13" t="str">
        <f t="shared" si="22"/>
        <v/>
      </c>
      <c r="CX108" s="13" t="str">
        <f t="shared" si="22"/>
        <v/>
      </c>
      <c r="CY108" s="13" t="str">
        <f t="shared" si="22"/>
        <v/>
      </c>
      <c r="CZ108" s="13" t="str">
        <f t="shared" si="22"/>
        <v/>
      </c>
      <c r="DA108" s="13" t="str">
        <f t="shared" si="22"/>
        <v/>
      </c>
      <c r="DB108" s="13" t="str">
        <f t="shared" si="22"/>
        <v/>
      </c>
      <c r="DC108" s="13" t="str">
        <f t="shared" si="22"/>
        <v/>
      </c>
      <c r="DD108" s="13" t="str">
        <f t="shared" si="22"/>
        <v/>
      </c>
      <c r="DE108" s="13" t="str">
        <f t="shared" si="22"/>
        <v/>
      </c>
      <c r="DF108" s="13" t="str">
        <f t="shared" si="22"/>
        <v/>
      </c>
      <c r="DG108" s="13" t="str">
        <f t="shared" si="22"/>
        <v/>
      </c>
      <c r="DH108" s="13" t="str">
        <f t="shared" si="19"/>
        <v/>
      </c>
      <c r="DI108" s="13" t="str">
        <f t="shared" si="14"/>
        <v/>
      </c>
      <c r="DJ108" s="13" t="str">
        <f t="shared" si="14"/>
        <v/>
      </c>
      <c r="DK108" s="13" t="str">
        <f t="shared" si="14"/>
        <v/>
      </c>
      <c r="DL108" s="13" t="str">
        <f t="shared" si="14"/>
        <v/>
      </c>
      <c r="DM108" s="13" t="str">
        <f t="shared" si="18"/>
        <v/>
      </c>
      <c r="DN108" s="13" t="str">
        <f t="shared" ref="DN108:EB127" si="23">IF(Z108&gt;0,Z$8,"")</f>
        <v/>
      </c>
      <c r="DO108" s="13" t="str">
        <f t="shared" si="23"/>
        <v/>
      </c>
      <c r="DP108" s="13" t="str">
        <f t="shared" si="23"/>
        <v/>
      </c>
      <c r="DQ108" s="13" t="str">
        <f t="shared" si="23"/>
        <v/>
      </c>
      <c r="DR108" s="13" t="str">
        <f t="shared" si="23"/>
        <v/>
      </c>
      <c r="DS108" s="13" t="str">
        <f t="shared" si="23"/>
        <v/>
      </c>
      <c r="DT108" s="13" t="str">
        <f t="shared" si="23"/>
        <v>Rodspotta</v>
      </c>
      <c r="DU108" s="13" t="str">
        <f t="shared" si="23"/>
        <v/>
      </c>
      <c r="DV108" s="13" t="str">
        <f t="shared" si="23"/>
        <v/>
      </c>
      <c r="DW108" s="13" t="str">
        <f t="shared" si="23"/>
        <v/>
      </c>
      <c r="DX108" s="13" t="str">
        <f t="shared" si="23"/>
        <v/>
      </c>
      <c r="DY108" s="13" t="str">
        <f t="shared" si="23"/>
        <v/>
      </c>
      <c r="DZ108" s="13" t="str">
        <f t="shared" si="23"/>
        <v/>
      </c>
      <c r="EA108" s="13" t="str">
        <f t="shared" si="17"/>
        <v/>
      </c>
      <c r="EB108" s="13" t="str">
        <f t="shared" si="17"/>
        <v/>
      </c>
      <c r="EC108" s="13" t="str">
        <f t="shared" si="17"/>
        <v/>
      </c>
      <c r="ED108" s="13" t="str">
        <f t="shared" si="17"/>
        <v/>
      </c>
      <c r="EE108" s="13" t="str">
        <f t="shared" si="17"/>
        <v/>
      </c>
      <c r="EF108" s="13" t="str">
        <f t="shared" si="17"/>
        <v>Torsk</v>
      </c>
      <c r="EG108" s="13" t="str">
        <f t="shared" si="17"/>
        <v/>
      </c>
      <c r="EH108" s="13" t="str">
        <f t="shared" si="21"/>
        <v/>
      </c>
      <c r="EI108" s="13" t="str">
        <f t="shared" si="21"/>
        <v/>
      </c>
      <c r="EJ108" s="13" t="str">
        <f t="shared" si="21"/>
        <v/>
      </c>
      <c r="EK108" s="13"/>
      <c r="EL108" s="82" t="str">
        <f t="shared" si="15"/>
        <v>RodspottaTorsk</v>
      </c>
    </row>
    <row r="109" spans="1:142" x14ac:dyDescent="0.25">
      <c r="A109" s="267" t="s">
        <v>626</v>
      </c>
      <c r="B109" s="267" t="s">
        <v>509</v>
      </c>
      <c r="C109" s="301" t="s">
        <v>553</v>
      </c>
      <c r="D109" s="211">
        <v>101</v>
      </c>
      <c r="E109" s="401">
        <v>0</v>
      </c>
      <c r="F109" s="401">
        <v>0</v>
      </c>
      <c r="G109" s="401">
        <v>0</v>
      </c>
      <c r="H109" s="401">
        <v>0</v>
      </c>
      <c r="I109" s="401">
        <v>0</v>
      </c>
      <c r="J109" s="401">
        <v>0</v>
      </c>
      <c r="K109" s="401">
        <v>0</v>
      </c>
      <c r="L109" s="401">
        <v>0</v>
      </c>
      <c r="M109" s="401">
        <v>0</v>
      </c>
      <c r="N109" s="401">
        <v>0</v>
      </c>
      <c r="O109" s="401">
        <v>0</v>
      </c>
      <c r="P109" s="401">
        <v>0</v>
      </c>
      <c r="Q109" s="401">
        <v>0</v>
      </c>
      <c r="R109" s="401">
        <v>0</v>
      </c>
      <c r="S109" s="401">
        <v>0</v>
      </c>
      <c r="T109" s="401">
        <v>0</v>
      </c>
      <c r="U109" s="401">
        <v>0</v>
      </c>
      <c r="V109" s="401">
        <v>0</v>
      </c>
      <c r="W109" s="401">
        <v>0</v>
      </c>
      <c r="X109" s="401">
        <v>0</v>
      </c>
      <c r="Y109" s="401">
        <v>0</v>
      </c>
      <c r="Z109" s="401">
        <v>0</v>
      </c>
      <c r="AA109" s="401">
        <v>0</v>
      </c>
      <c r="AB109" s="401">
        <v>0</v>
      </c>
      <c r="AC109" s="401">
        <v>0</v>
      </c>
      <c r="AD109" s="401">
        <v>0</v>
      </c>
      <c r="AE109" s="401">
        <v>0</v>
      </c>
      <c r="AF109" s="401">
        <v>0</v>
      </c>
      <c r="AG109" s="401">
        <v>0</v>
      </c>
      <c r="AH109" s="401">
        <v>0</v>
      </c>
      <c r="AI109" s="401">
        <v>0</v>
      </c>
      <c r="AJ109" s="401">
        <v>0</v>
      </c>
      <c r="AK109" s="401">
        <v>0</v>
      </c>
      <c r="AL109" s="401">
        <v>0</v>
      </c>
      <c r="AM109" s="401">
        <v>0</v>
      </c>
      <c r="AN109" s="401">
        <v>0</v>
      </c>
      <c r="AO109" s="401">
        <v>0</v>
      </c>
      <c r="AP109" s="401">
        <v>0</v>
      </c>
      <c r="AQ109" s="401">
        <v>0</v>
      </c>
      <c r="AR109" s="402">
        <v>0</v>
      </c>
      <c r="AS109" s="402">
        <v>0</v>
      </c>
      <c r="AT109" s="402">
        <v>0</v>
      </c>
      <c r="AU109" s="404">
        <v>0</v>
      </c>
      <c r="AV109" s="402">
        <v>0</v>
      </c>
      <c r="AW109" s="76"/>
      <c r="AX109" s="211">
        <v>101</v>
      </c>
      <c r="AY109" s="260">
        <v>0</v>
      </c>
      <c r="AZ109" s="260">
        <v>0</v>
      </c>
      <c r="BA109" s="260">
        <v>0</v>
      </c>
      <c r="BB109" s="260">
        <v>0</v>
      </c>
      <c r="BC109" s="260">
        <v>0</v>
      </c>
      <c r="BD109" s="260">
        <v>0</v>
      </c>
      <c r="BE109" s="260">
        <v>0</v>
      </c>
      <c r="BF109" s="260">
        <v>0</v>
      </c>
      <c r="BG109" s="260">
        <v>0</v>
      </c>
      <c r="BH109" s="260">
        <v>0</v>
      </c>
      <c r="BI109" s="260">
        <v>0</v>
      </c>
      <c r="BJ109" s="260">
        <v>0</v>
      </c>
      <c r="BK109" s="260">
        <v>0</v>
      </c>
      <c r="BL109" s="260">
        <v>0</v>
      </c>
      <c r="BM109" s="260">
        <v>0</v>
      </c>
      <c r="BN109" s="260">
        <v>0</v>
      </c>
      <c r="BO109" s="260">
        <v>0</v>
      </c>
      <c r="BP109" s="260">
        <v>0</v>
      </c>
      <c r="BQ109" s="260">
        <v>0</v>
      </c>
      <c r="BR109" s="260">
        <v>31969.5</v>
      </c>
      <c r="BS109" s="260">
        <v>0</v>
      </c>
      <c r="BT109" s="260">
        <v>0</v>
      </c>
      <c r="BU109" s="260">
        <v>0</v>
      </c>
      <c r="BV109" s="260">
        <v>0</v>
      </c>
      <c r="BW109" s="260">
        <v>0</v>
      </c>
      <c r="BX109" s="260">
        <v>0</v>
      </c>
      <c r="BY109" s="260">
        <v>0</v>
      </c>
      <c r="BZ109" s="260">
        <v>0</v>
      </c>
      <c r="CA109" s="260">
        <v>0</v>
      </c>
      <c r="CB109" s="260">
        <v>0</v>
      </c>
      <c r="CC109" s="260">
        <v>0</v>
      </c>
      <c r="CD109" s="260">
        <v>0</v>
      </c>
      <c r="CE109" s="260">
        <v>0</v>
      </c>
      <c r="CF109" s="260">
        <v>0</v>
      </c>
      <c r="CG109" s="260">
        <v>0</v>
      </c>
      <c r="CH109" s="260">
        <v>0</v>
      </c>
      <c r="CI109" s="260">
        <v>0</v>
      </c>
      <c r="CJ109" s="260">
        <v>0</v>
      </c>
      <c r="CK109" s="260">
        <v>0</v>
      </c>
      <c r="CL109" s="260">
        <v>10.1</v>
      </c>
      <c r="CM109" s="260">
        <v>0</v>
      </c>
      <c r="CN109" s="42">
        <v>0</v>
      </c>
      <c r="CO109" s="42">
        <v>0</v>
      </c>
      <c r="CP109" s="42">
        <v>99.2</v>
      </c>
      <c r="CR109" s="13">
        <v>101</v>
      </c>
      <c r="CS109" s="13" t="str">
        <f t="shared" si="22"/>
        <v/>
      </c>
      <c r="CT109" s="13" t="str">
        <f t="shared" si="22"/>
        <v/>
      </c>
      <c r="CU109" s="13" t="str">
        <f t="shared" si="22"/>
        <v/>
      </c>
      <c r="CV109" s="13" t="str">
        <f t="shared" si="22"/>
        <v/>
      </c>
      <c r="CW109" s="13" t="str">
        <f t="shared" si="22"/>
        <v/>
      </c>
      <c r="CX109" s="13" t="str">
        <f t="shared" si="22"/>
        <v/>
      </c>
      <c r="CY109" s="13" t="str">
        <f t="shared" si="22"/>
        <v/>
      </c>
      <c r="CZ109" s="13" t="str">
        <f t="shared" si="22"/>
        <v/>
      </c>
      <c r="DA109" s="13" t="str">
        <f t="shared" si="22"/>
        <v/>
      </c>
      <c r="DB109" s="13" t="str">
        <f t="shared" si="22"/>
        <v/>
      </c>
      <c r="DC109" s="13" t="str">
        <f t="shared" si="22"/>
        <v/>
      </c>
      <c r="DD109" s="13" t="str">
        <f t="shared" si="22"/>
        <v/>
      </c>
      <c r="DE109" s="13" t="str">
        <f t="shared" si="22"/>
        <v/>
      </c>
      <c r="DF109" s="13" t="str">
        <f t="shared" si="22"/>
        <v/>
      </c>
      <c r="DG109" s="13" t="str">
        <f t="shared" si="22"/>
        <v/>
      </c>
      <c r="DH109" s="13" t="str">
        <f t="shared" si="19"/>
        <v/>
      </c>
      <c r="DI109" s="13" t="str">
        <f t="shared" si="14"/>
        <v/>
      </c>
      <c r="DJ109" s="13" t="str">
        <f t="shared" si="14"/>
        <v/>
      </c>
      <c r="DK109" s="13" t="str">
        <f t="shared" si="14"/>
        <v/>
      </c>
      <c r="DL109" s="13" t="str">
        <f t="shared" si="14"/>
        <v/>
      </c>
      <c r="DM109" s="13" t="str">
        <f t="shared" si="14"/>
        <v/>
      </c>
      <c r="DN109" s="13" t="str">
        <f t="shared" si="23"/>
        <v/>
      </c>
      <c r="DO109" s="13" t="str">
        <f t="shared" si="23"/>
        <v/>
      </c>
      <c r="DP109" s="13" t="str">
        <f t="shared" si="23"/>
        <v/>
      </c>
      <c r="DQ109" s="13" t="str">
        <f t="shared" si="23"/>
        <v/>
      </c>
      <c r="DR109" s="13" t="str">
        <f t="shared" si="23"/>
        <v/>
      </c>
      <c r="DS109" s="13" t="str">
        <f t="shared" si="23"/>
        <v/>
      </c>
      <c r="DT109" s="13" t="str">
        <f t="shared" si="23"/>
        <v/>
      </c>
      <c r="DU109" s="13" t="str">
        <f t="shared" si="23"/>
        <v/>
      </c>
      <c r="DV109" s="13" t="str">
        <f t="shared" si="23"/>
        <v/>
      </c>
      <c r="DW109" s="13" t="str">
        <f t="shared" si="23"/>
        <v/>
      </c>
      <c r="DX109" s="13" t="str">
        <f t="shared" si="23"/>
        <v/>
      </c>
      <c r="DY109" s="13" t="str">
        <f t="shared" si="23"/>
        <v/>
      </c>
      <c r="DZ109" s="13" t="str">
        <f t="shared" si="23"/>
        <v/>
      </c>
      <c r="EA109" s="13" t="str">
        <f t="shared" si="17"/>
        <v/>
      </c>
      <c r="EB109" s="13" t="str">
        <f t="shared" si="17"/>
        <v/>
      </c>
      <c r="EC109" s="13" t="str">
        <f t="shared" si="17"/>
        <v/>
      </c>
      <c r="ED109" s="13" t="str">
        <f t="shared" si="17"/>
        <v/>
      </c>
      <c r="EE109" s="13" t="str">
        <f t="shared" si="17"/>
        <v/>
      </c>
      <c r="EF109" s="13" t="str">
        <f t="shared" si="17"/>
        <v/>
      </c>
      <c r="EG109" s="13" t="str">
        <f t="shared" si="17"/>
        <v/>
      </c>
      <c r="EH109" s="13" t="str">
        <f t="shared" si="21"/>
        <v/>
      </c>
      <c r="EI109" s="13" t="str">
        <f t="shared" si="21"/>
        <v/>
      </c>
      <c r="EJ109" s="13" t="str">
        <f t="shared" si="21"/>
        <v/>
      </c>
      <c r="EK109" s="13"/>
      <c r="EL109" s="82" t="str">
        <f t="shared" si="15"/>
        <v/>
      </c>
    </row>
    <row r="110" spans="1:142" x14ac:dyDescent="0.25">
      <c r="A110" s="267" t="s">
        <v>626</v>
      </c>
      <c r="B110" s="267" t="s">
        <v>524</v>
      </c>
      <c r="C110" s="301" t="s">
        <v>553</v>
      </c>
      <c r="D110" s="211">
        <v>102</v>
      </c>
      <c r="E110" s="401">
        <v>0</v>
      </c>
      <c r="F110" s="401">
        <v>0</v>
      </c>
      <c r="G110" s="401">
        <v>0</v>
      </c>
      <c r="H110" s="401">
        <v>0</v>
      </c>
      <c r="I110" s="401">
        <v>0</v>
      </c>
      <c r="J110" s="401">
        <v>0</v>
      </c>
      <c r="K110" s="401">
        <v>0</v>
      </c>
      <c r="L110" s="401">
        <v>0</v>
      </c>
      <c r="M110" s="401">
        <v>0</v>
      </c>
      <c r="N110" s="401">
        <v>0</v>
      </c>
      <c r="O110" s="401">
        <v>0</v>
      </c>
      <c r="P110" s="401">
        <v>0</v>
      </c>
      <c r="Q110" s="401">
        <v>0</v>
      </c>
      <c r="R110" s="401">
        <v>0</v>
      </c>
      <c r="S110" s="401">
        <v>0</v>
      </c>
      <c r="T110" s="401">
        <v>0</v>
      </c>
      <c r="U110" s="401">
        <v>0</v>
      </c>
      <c r="V110" s="401">
        <v>0</v>
      </c>
      <c r="W110" s="401">
        <v>0</v>
      </c>
      <c r="X110" s="401">
        <v>0</v>
      </c>
      <c r="Y110" s="401">
        <v>0</v>
      </c>
      <c r="Z110" s="401">
        <v>0</v>
      </c>
      <c r="AA110" s="401">
        <v>0</v>
      </c>
      <c r="AB110" s="401">
        <v>0</v>
      </c>
      <c r="AC110" s="401">
        <v>0</v>
      </c>
      <c r="AD110" s="401">
        <v>0</v>
      </c>
      <c r="AE110" s="401">
        <v>0</v>
      </c>
      <c r="AF110" s="401">
        <v>0</v>
      </c>
      <c r="AG110" s="401">
        <v>0</v>
      </c>
      <c r="AH110" s="401">
        <v>0</v>
      </c>
      <c r="AI110" s="401">
        <v>0</v>
      </c>
      <c r="AJ110" s="401">
        <v>0</v>
      </c>
      <c r="AK110" s="401">
        <v>0</v>
      </c>
      <c r="AL110" s="401">
        <v>0</v>
      </c>
      <c r="AM110" s="401">
        <v>0</v>
      </c>
      <c r="AN110" s="401">
        <v>0</v>
      </c>
      <c r="AO110" s="401">
        <v>0</v>
      </c>
      <c r="AP110" s="401">
        <v>0</v>
      </c>
      <c r="AQ110" s="401">
        <v>0</v>
      </c>
      <c r="AR110" s="402">
        <v>0</v>
      </c>
      <c r="AS110" s="402">
        <v>0</v>
      </c>
      <c r="AT110" s="402">
        <v>0</v>
      </c>
      <c r="AU110" s="404">
        <v>0</v>
      </c>
      <c r="AV110" s="402">
        <v>0</v>
      </c>
      <c r="AW110" s="76"/>
      <c r="AX110" s="211">
        <v>102</v>
      </c>
      <c r="AY110" s="260">
        <v>0</v>
      </c>
      <c r="AZ110" s="260">
        <v>0</v>
      </c>
      <c r="BA110" s="260">
        <v>0</v>
      </c>
      <c r="BB110" s="260">
        <v>0</v>
      </c>
      <c r="BC110" s="260">
        <v>0</v>
      </c>
      <c r="BD110" s="260">
        <v>0</v>
      </c>
      <c r="BE110" s="260">
        <v>0</v>
      </c>
      <c r="BF110" s="260">
        <v>0</v>
      </c>
      <c r="BG110" s="260">
        <v>0</v>
      </c>
      <c r="BH110" s="260">
        <v>0</v>
      </c>
      <c r="BI110" s="260">
        <v>0</v>
      </c>
      <c r="BJ110" s="260">
        <v>0</v>
      </c>
      <c r="BK110" s="260">
        <v>0</v>
      </c>
      <c r="BL110" s="260">
        <v>0</v>
      </c>
      <c r="BM110" s="260">
        <v>0</v>
      </c>
      <c r="BN110" s="260">
        <v>0</v>
      </c>
      <c r="BO110" s="260">
        <v>0</v>
      </c>
      <c r="BP110" s="260">
        <v>0</v>
      </c>
      <c r="BQ110" s="260">
        <v>0</v>
      </c>
      <c r="BR110" s="260">
        <v>0</v>
      </c>
      <c r="BS110" s="260">
        <v>0</v>
      </c>
      <c r="BT110" s="260">
        <v>0</v>
      </c>
      <c r="BU110" s="260">
        <v>0</v>
      </c>
      <c r="BV110" s="260">
        <v>0</v>
      </c>
      <c r="BW110" s="260">
        <v>0</v>
      </c>
      <c r="BX110" s="260">
        <v>0</v>
      </c>
      <c r="BY110" s="260">
        <v>0</v>
      </c>
      <c r="BZ110" s="260">
        <v>0</v>
      </c>
      <c r="CA110" s="260">
        <v>0</v>
      </c>
      <c r="CB110" s="260">
        <v>0</v>
      </c>
      <c r="CC110" s="260">
        <v>0</v>
      </c>
      <c r="CD110" s="260">
        <v>0</v>
      </c>
      <c r="CE110" s="260">
        <v>0</v>
      </c>
      <c r="CF110" s="260">
        <v>0</v>
      </c>
      <c r="CG110" s="260">
        <v>0</v>
      </c>
      <c r="CH110" s="260">
        <v>0</v>
      </c>
      <c r="CI110" s="260">
        <v>0</v>
      </c>
      <c r="CJ110" s="260">
        <v>0</v>
      </c>
      <c r="CK110" s="260">
        <v>0</v>
      </c>
      <c r="CL110" s="260">
        <v>3698</v>
      </c>
      <c r="CM110" s="260">
        <v>0</v>
      </c>
      <c r="CN110" s="42">
        <v>0</v>
      </c>
      <c r="CO110" s="42">
        <v>0</v>
      </c>
      <c r="CP110" s="42">
        <v>0</v>
      </c>
      <c r="CR110" s="13">
        <v>102</v>
      </c>
      <c r="CS110" s="13" t="str">
        <f t="shared" si="22"/>
        <v/>
      </c>
      <c r="CT110" s="13" t="str">
        <f t="shared" si="22"/>
        <v/>
      </c>
      <c r="CU110" s="13" t="str">
        <f t="shared" si="22"/>
        <v/>
      </c>
      <c r="CV110" s="13" t="str">
        <f t="shared" si="22"/>
        <v/>
      </c>
      <c r="CW110" s="13" t="str">
        <f t="shared" si="22"/>
        <v/>
      </c>
      <c r="CX110" s="13" t="str">
        <f t="shared" si="22"/>
        <v/>
      </c>
      <c r="CY110" s="13" t="str">
        <f t="shared" si="22"/>
        <v/>
      </c>
      <c r="CZ110" s="13" t="str">
        <f t="shared" si="22"/>
        <v/>
      </c>
      <c r="DA110" s="13" t="str">
        <f t="shared" si="22"/>
        <v/>
      </c>
      <c r="DB110" s="13" t="str">
        <f t="shared" si="22"/>
        <v/>
      </c>
      <c r="DC110" s="13" t="str">
        <f t="shared" si="22"/>
        <v/>
      </c>
      <c r="DD110" s="13" t="str">
        <f t="shared" si="22"/>
        <v/>
      </c>
      <c r="DE110" s="13" t="str">
        <f t="shared" si="22"/>
        <v/>
      </c>
      <c r="DF110" s="13" t="str">
        <f t="shared" si="22"/>
        <v/>
      </c>
      <c r="DG110" s="13" t="str">
        <f t="shared" si="22"/>
        <v/>
      </c>
      <c r="DH110" s="13" t="str">
        <f t="shared" si="19"/>
        <v/>
      </c>
      <c r="DI110" s="13" t="str">
        <f t="shared" si="14"/>
        <v/>
      </c>
      <c r="DJ110" s="13" t="str">
        <f t="shared" si="14"/>
        <v/>
      </c>
      <c r="DK110" s="13" t="str">
        <f t="shared" si="14"/>
        <v/>
      </c>
      <c r="DL110" s="13" t="str">
        <f t="shared" si="14"/>
        <v/>
      </c>
      <c r="DM110" s="13" t="str">
        <f t="shared" si="14"/>
        <v/>
      </c>
      <c r="DN110" s="13" t="str">
        <f t="shared" si="23"/>
        <v/>
      </c>
      <c r="DO110" s="13" t="str">
        <f t="shared" si="23"/>
        <v/>
      </c>
      <c r="DP110" s="13" t="str">
        <f t="shared" si="23"/>
        <v/>
      </c>
      <c r="DQ110" s="13" t="str">
        <f t="shared" si="23"/>
        <v/>
      </c>
      <c r="DR110" s="13" t="str">
        <f t="shared" si="23"/>
        <v/>
      </c>
      <c r="DS110" s="13" t="str">
        <f t="shared" si="23"/>
        <v/>
      </c>
      <c r="DT110" s="13" t="str">
        <f t="shared" si="23"/>
        <v/>
      </c>
      <c r="DU110" s="13" t="str">
        <f t="shared" si="23"/>
        <v/>
      </c>
      <c r="DV110" s="13" t="str">
        <f t="shared" si="23"/>
        <v/>
      </c>
      <c r="DW110" s="13" t="str">
        <f t="shared" si="23"/>
        <v/>
      </c>
      <c r="DX110" s="13" t="str">
        <f t="shared" si="23"/>
        <v/>
      </c>
      <c r="DY110" s="13" t="str">
        <f t="shared" si="23"/>
        <v/>
      </c>
      <c r="DZ110" s="13" t="str">
        <f t="shared" si="23"/>
        <v/>
      </c>
      <c r="EA110" s="13" t="str">
        <f t="shared" si="17"/>
        <v/>
      </c>
      <c r="EB110" s="13" t="str">
        <f t="shared" si="17"/>
        <v/>
      </c>
      <c r="EC110" s="13" t="str">
        <f t="shared" si="17"/>
        <v/>
      </c>
      <c r="ED110" s="13" t="str">
        <f t="shared" si="17"/>
        <v/>
      </c>
      <c r="EE110" s="13" t="str">
        <f t="shared" si="17"/>
        <v/>
      </c>
      <c r="EF110" s="13" t="str">
        <f t="shared" si="17"/>
        <v/>
      </c>
      <c r="EG110" s="13" t="str">
        <f t="shared" si="17"/>
        <v/>
      </c>
      <c r="EH110" s="13" t="str">
        <f t="shared" si="21"/>
        <v/>
      </c>
      <c r="EI110" s="13" t="str">
        <f t="shared" si="21"/>
        <v/>
      </c>
      <c r="EJ110" s="13" t="str">
        <f t="shared" si="21"/>
        <v/>
      </c>
      <c r="EK110" s="13"/>
      <c r="EL110" s="82" t="str">
        <f t="shared" si="15"/>
        <v/>
      </c>
    </row>
    <row r="111" spans="1:142" x14ac:dyDescent="0.25">
      <c r="A111" s="267" t="s">
        <v>626</v>
      </c>
      <c r="B111" s="267" t="s">
        <v>530</v>
      </c>
      <c r="C111" s="301" t="s">
        <v>553</v>
      </c>
      <c r="D111" s="211">
        <v>103</v>
      </c>
      <c r="E111" s="401">
        <v>0</v>
      </c>
      <c r="F111" s="401">
        <v>0</v>
      </c>
      <c r="G111" s="401">
        <v>0</v>
      </c>
      <c r="H111" s="401">
        <v>0</v>
      </c>
      <c r="I111" s="401">
        <v>0</v>
      </c>
      <c r="J111" s="401">
        <v>0</v>
      </c>
      <c r="K111" s="401">
        <v>0</v>
      </c>
      <c r="L111" s="401">
        <v>0</v>
      </c>
      <c r="M111" s="401">
        <v>0</v>
      </c>
      <c r="N111" s="401">
        <v>0</v>
      </c>
      <c r="O111" s="401">
        <v>0</v>
      </c>
      <c r="P111" s="401">
        <v>0</v>
      </c>
      <c r="Q111" s="401">
        <v>0</v>
      </c>
      <c r="R111" s="401">
        <v>0</v>
      </c>
      <c r="S111" s="401">
        <v>0</v>
      </c>
      <c r="T111" s="401">
        <v>0</v>
      </c>
      <c r="U111" s="401">
        <v>0</v>
      </c>
      <c r="V111" s="401">
        <v>0</v>
      </c>
      <c r="W111" s="401">
        <v>0</v>
      </c>
      <c r="X111" s="401">
        <v>0</v>
      </c>
      <c r="Y111" s="401">
        <v>0</v>
      </c>
      <c r="Z111" s="401">
        <v>0</v>
      </c>
      <c r="AA111" s="401">
        <v>0</v>
      </c>
      <c r="AB111" s="401">
        <v>0</v>
      </c>
      <c r="AC111" s="401">
        <v>0</v>
      </c>
      <c r="AD111" s="401">
        <v>0</v>
      </c>
      <c r="AE111" s="401">
        <v>0</v>
      </c>
      <c r="AF111" s="401">
        <v>9.3416000000000003E-3</v>
      </c>
      <c r="AG111" s="401">
        <v>0</v>
      </c>
      <c r="AH111" s="401">
        <v>0</v>
      </c>
      <c r="AI111" s="401">
        <v>0</v>
      </c>
      <c r="AJ111" s="401">
        <v>0</v>
      </c>
      <c r="AK111" s="401">
        <v>0</v>
      </c>
      <c r="AL111" s="401">
        <v>0</v>
      </c>
      <c r="AM111" s="401">
        <v>0</v>
      </c>
      <c r="AN111" s="401">
        <v>0</v>
      </c>
      <c r="AO111" s="401">
        <v>0</v>
      </c>
      <c r="AP111" s="401">
        <v>0</v>
      </c>
      <c r="AQ111" s="401">
        <v>0</v>
      </c>
      <c r="AR111" s="402">
        <v>2.6216400000000001E-2</v>
      </c>
      <c r="AS111" s="402">
        <v>1.2771E-3</v>
      </c>
      <c r="AT111" s="402">
        <v>0</v>
      </c>
      <c r="AU111" s="404">
        <v>0</v>
      </c>
      <c r="AV111" s="402">
        <v>0</v>
      </c>
      <c r="AW111" s="76"/>
      <c r="AX111" s="211">
        <v>103</v>
      </c>
      <c r="AY111" s="260">
        <v>0</v>
      </c>
      <c r="AZ111" s="260">
        <v>0</v>
      </c>
      <c r="BA111" s="260">
        <v>0</v>
      </c>
      <c r="BB111" s="260">
        <v>0</v>
      </c>
      <c r="BC111" s="260">
        <v>0</v>
      </c>
      <c r="BD111" s="260">
        <v>0</v>
      </c>
      <c r="BE111" s="260">
        <v>0</v>
      </c>
      <c r="BF111" s="260">
        <v>0</v>
      </c>
      <c r="BG111" s="260">
        <v>0</v>
      </c>
      <c r="BH111" s="260">
        <v>0</v>
      </c>
      <c r="BI111" s="260">
        <v>0</v>
      </c>
      <c r="BJ111" s="260">
        <v>0</v>
      </c>
      <c r="BK111" s="260">
        <v>0</v>
      </c>
      <c r="BL111" s="260">
        <v>0</v>
      </c>
      <c r="BM111" s="260">
        <v>0</v>
      </c>
      <c r="BN111" s="260">
        <v>0</v>
      </c>
      <c r="BO111" s="260">
        <v>0</v>
      </c>
      <c r="BP111" s="260">
        <v>0</v>
      </c>
      <c r="BQ111" s="260">
        <v>0</v>
      </c>
      <c r="BR111" s="260">
        <v>0</v>
      </c>
      <c r="BS111" s="260">
        <v>0</v>
      </c>
      <c r="BT111" s="260">
        <v>0</v>
      </c>
      <c r="BU111" s="260">
        <v>0</v>
      </c>
      <c r="BV111" s="260">
        <v>0</v>
      </c>
      <c r="BW111" s="260">
        <v>0</v>
      </c>
      <c r="BX111" s="260">
        <v>0</v>
      </c>
      <c r="BY111" s="260">
        <v>0</v>
      </c>
      <c r="BZ111" s="260">
        <v>23</v>
      </c>
      <c r="CA111" s="260">
        <v>0</v>
      </c>
      <c r="CB111" s="260">
        <v>0</v>
      </c>
      <c r="CC111" s="260">
        <v>0</v>
      </c>
      <c r="CD111" s="260">
        <v>0</v>
      </c>
      <c r="CE111" s="260">
        <v>0.5</v>
      </c>
      <c r="CF111" s="260">
        <v>0</v>
      </c>
      <c r="CG111" s="260">
        <v>0</v>
      </c>
      <c r="CH111" s="260">
        <v>0</v>
      </c>
      <c r="CI111" s="260">
        <v>11</v>
      </c>
      <c r="CJ111" s="260">
        <v>0</v>
      </c>
      <c r="CK111" s="260">
        <v>0</v>
      </c>
      <c r="CL111" s="260">
        <v>41591.5</v>
      </c>
      <c r="CM111" s="260">
        <v>2</v>
      </c>
      <c r="CN111" s="42">
        <v>0</v>
      </c>
      <c r="CO111" s="42">
        <v>0</v>
      </c>
      <c r="CP111" s="42">
        <v>0</v>
      </c>
      <c r="CR111" s="13">
        <v>103</v>
      </c>
      <c r="CS111" s="13" t="str">
        <f t="shared" si="22"/>
        <v/>
      </c>
      <c r="CT111" s="13" t="str">
        <f t="shared" si="22"/>
        <v/>
      </c>
      <c r="CU111" s="13" t="str">
        <f t="shared" si="22"/>
        <v/>
      </c>
      <c r="CV111" s="13" t="str">
        <f t="shared" si="22"/>
        <v/>
      </c>
      <c r="CW111" s="13" t="str">
        <f t="shared" si="22"/>
        <v/>
      </c>
      <c r="CX111" s="13" t="str">
        <f t="shared" si="22"/>
        <v/>
      </c>
      <c r="CY111" s="13" t="str">
        <f t="shared" si="22"/>
        <v/>
      </c>
      <c r="CZ111" s="13" t="str">
        <f t="shared" si="22"/>
        <v/>
      </c>
      <c r="DA111" s="13" t="str">
        <f t="shared" si="22"/>
        <v/>
      </c>
      <c r="DB111" s="13" t="str">
        <f t="shared" si="22"/>
        <v/>
      </c>
      <c r="DC111" s="13" t="str">
        <f t="shared" si="22"/>
        <v/>
      </c>
      <c r="DD111" s="13" t="str">
        <f t="shared" si="22"/>
        <v/>
      </c>
      <c r="DE111" s="13" t="str">
        <f t="shared" si="22"/>
        <v/>
      </c>
      <c r="DF111" s="13" t="str">
        <f t="shared" si="22"/>
        <v/>
      </c>
      <c r="DG111" s="13" t="str">
        <f t="shared" si="22"/>
        <v/>
      </c>
      <c r="DH111" s="13" t="str">
        <f t="shared" si="19"/>
        <v/>
      </c>
      <c r="DI111" s="13" t="str">
        <f t="shared" si="14"/>
        <v/>
      </c>
      <c r="DJ111" s="13" t="str">
        <f t="shared" si="14"/>
        <v/>
      </c>
      <c r="DK111" s="13" t="str">
        <f t="shared" si="14"/>
        <v/>
      </c>
      <c r="DL111" s="13" t="str">
        <f t="shared" si="14"/>
        <v/>
      </c>
      <c r="DM111" s="13" t="str">
        <f t="shared" si="14"/>
        <v/>
      </c>
      <c r="DN111" s="13" t="str">
        <f t="shared" si="23"/>
        <v/>
      </c>
      <c r="DO111" s="13" t="str">
        <f t="shared" si="23"/>
        <v/>
      </c>
      <c r="DP111" s="13" t="str">
        <f t="shared" si="23"/>
        <v/>
      </c>
      <c r="DQ111" s="13" t="str">
        <f t="shared" si="23"/>
        <v/>
      </c>
      <c r="DR111" s="13" t="str">
        <f t="shared" si="23"/>
        <v/>
      </c>
      <c r="DS111" s="13" t="str">
        <f t="shared" si="23"/>
        <v/>
      </c>
      <c r="DT111" s="13" t="str">
        <f t="shared" si="23"/>
        <v>Rodspotta</v>
      </c>
      <c r="DU111" s="13" t="str">
        <f t="shared" si="23"/>
        <v/>
      </c>
      <c r="DV111" s="13" t="str">
        <f t="shared" si="23"/>
        <v/>
      </c>
      <c r="DW111" s="13" t="str">
        <f t="shared" si="23"/>
        <v/>
      </c>
      <c r="DX111" s="13" t="str">
        <f t="shared" si="23"/>
        <v/>
      </c>
      <c r="DY111" s="13" t="str">
        <f t="shared" si="23"/>
        <v/>
      </c>
      <c r="DZ111" s="13" t="str">
        <f t="shared" si="23"/>
        <v/>
      </c>
      <c r="EA111" s="13" t="str">
        <f t="shared" si="17"/>
        <v/>
      </c>
      <c r="EB111" s="13" t="str">
        <f t="shared" si="17"/>
        <v/>
      </c>
      <c r="EC111" s="13" t="str">
        <f t="shared" si="17"/>
        <v/>
      </c>
      <c r="ED111" s="13" t="str">
        <f t="shared" si="17"/>
        <v/>
      </c>
      <c r="EE111" s="13" t="str">
        <f t="shared" si="17"/>
        <v/>
      </c>
      <c r="EF111" s="13" t="str">
        <f t="shared" si="17"/>
        <v>Torsk</v>
      </c>
      <c r="EG111" s="13" t="str">
        <f t="shared" si="17"/>
        <v>Vitling</v>
      </c>
      <c r="EH111" s="13" t="str">
        <f t="shared" si="21"/>
        <v/>
      </c>
      <c r="EI111" s="13" t="str">
        <f t="shared" si="21"/>
        <v/>
      </c>
      <c r="EJ111" s="13" t="str">
        <f t="shared" si="21"/>
        <v/>
      </c>
      <c r="EK111" s="13"/>
      <c r="EL111" s="82" t="str">
        <f t="shared" si="15"/>
        <v>RodspottaTorskVitling</v>
      </c>
    </row>
    <row r="112" spans="1:142" x14ac:dyDescent="0.25">
      <c r="A112" s="267" t="s">
        <v>626</v>
      </c>
      <c r="B112" s="267" t="s">
        <v>510</v>
      </c>
      <c r="C112" s="301" t="s">
        <v>616</v>
      </c>
      <c r="D112" s="211">
        <v>104</v>
      </c>
      <c r="E112" s="401">
        <v>0</v>
      </c>
      <c r="F112" s="401">
        <v>0</v>
      </c>
      <c r="G112" s="401">
        <v>0</v>
      </c>
      <c r="H112" s="401">
        <v>0</v>
      </c>
      <c r="I112" s="401">
        <v>0</v>
      </c>
      <c r="J112" s="401">
        <v>0</v>
      </c>
      <c r="K112" s="401">
        <v>0</v>
      </c>
      <c r="L112" s="401">
        <v>0</v>
      </c>
      <c r="M112" s="401">
        <v>0</v>
      </c>
      <c r="N112" s="401">
        <v>0</v>
      </c>
      <c r="O112" s="401">
        <v>0</v>
      </c>
      <c r="P112" s="401">
        <v>0</v>
      </c>
      <c r="Q112" s="401">
        <v>0</v>
      </c>
      <c r="R112" s="401">
        <v>0</v>
      </c>
      <c r="S112" s="401">
        <v>0</v>
      </c>
      <c r="T112" s="401">
        <v>0</v>
      </c>
      <c r="U112" s="401">
        <v>0</v>
      </c>
      <c r="V112" s="401">
        <v>0</v>
      </c>
      <c r="W112" s="401">
        <v>0</v>
      </c>
      <c r="X112" s="401">
        <v>0</v>
      </c>
      <c r="Y112" s="401">
        <v>0</v>
      </c>
      <c r="Z112" s="401">
        <v>0</v>
      </c>
      <c r="AA112" s="401">
        <v>0</v>
      </c>
      <c r="AB112" s="401">
        <v>0</v>
      </c>
      <c r="AC112" s="401">
        <v>0</v>
      </c>
      <c r="AD112" s="401">
        <v>0</v>
      </c>
      <c r="AE112" s="401">
        <v>0</v>
      </c>
      <c r="AF112" s="401">
        <v>0</v>
      </c>
      <c r="AG112" s="401">
        <v>0</v>
      </c>
      <c r="AH112" s="401">
        <v>0</v>
      </c>
      <c r="AI112" s="401">
        <v>0</v>
      </c>
      <c r="AJ112" s="401">
        <v>0</v>
      </c>
      <c r="AK112" s="401">
        <v>0</v>
      </c>
      <c r="AL112" s="401">
        <v>0</v>
      </c>
      <c r="AM112" s="401">
        <v>0</v>
      </c>
      <c r="AN112" s="401">
        <v>0</v>
      </c>
      <c r="AO112" s="401">
        <v>0</v>
      </c>
      <c r="AP112" s="401">
        <v>0</v>
      </c>
      <c r="AQ112" s="401">
        <v>0</v>
      </c>
      <c r="AR112" s="402">
        <v>0</v>
      </c>
      <c r="AS112" s="402">
        <v>0</v>
      </c>
      <c r="AT112" s="402">
        <v>0</v>
      </c>
      <c r="AU112" s="404">
        <v>0</v>
      </c>
      <c r="AV112" s="402">
        <v>0</v>
      </c>
      <c r="AW112" s="76"/>
      <c r="AX112" s="211">
        <v>104</v>
      </c>
      <c r="AY112" s="260">
        <v>337</v>
      </c>
      <c r="AZ112" s="260">
        <v>0</v>
      </c>
      <c r="BA112" s="260">
        <v>0</v>
      </c>
      <c r="BB112" s="260">
        <v>0</v>
      </c>
      <c r="BC112" s="260">
        <v>0</v>
      </c>
      <c r="BD112" s="260">
        <v>0</v>
      </c>
      <c r="BE112" s="260">
        <v>0</v>
      </c>
      <c r="BF112" s="260">
        <v>138</v>
      </c>
      <c r="BG112" s="260">
        <v>12.7</v>
      </c>
      <c r="BH112" s="260">
        <v>0</v>
      </c>
      <c r="BI112" s="260">
        <v>0</v>
      </c>
      <c r="BJ112" s="260">
        <v>0</v>
      </c>
      <c r="BK112" s="260">
        <v>0</v>
      </c>
      <c r="BL112" s="260">
        <v>0</v>
      </c>
      <c r="BM112" s="260">
        <v>0</v>
      </c>
      <c r="BN112" s="260">
        <v>0</v>
      </c>
      <c r="BO112" s="260">
        <v>0</v>
      </c>
      <c r="BP112" s="260">
        <v>0</v>
      </c>
      <c r="BQ112" s="260">
        <v>0</v>
      </c>
      <c r="BR112" s="260">
        <v>82584.3</v>
      </c>
      <c r="BS112" s="260">
        <v>0</v>
      </c>
      <c r="BT112" s="260">
        <v>0</v>
      </c>
      <c r="BU112" s="260">
        <v>0</v>
      </c>
      <c r="BV112" s="260">
        <v>0</v>
      </c>
      <c r="BW112" s="260">
        <v>0</v>
      </c>
      <c r="BX112" s="260">
        <v>0</v>
      </c>
      <c r="BY112" s="260">
        <v>0</v>
      </c>
      <c r="BZ112" s="260">
        <v>0</v>
      </c>
      <c r="CA112" s="260">
        <v>0</v>
      </c>
      <c r="CB112" s="260">
        <v>0</v>
      </c>
      <c r="CC112" s="260">
        <v>8298.2000000000007</v>
      </c>
      <c r="CD112" s="260">
        <v>0</v>
      </c>
      <c r="CE112" s="260">
        <v>0</v>
      </c>
      <c r="CF112" s="260">
        <v>0</v>
      </c>
      <c r="CG112" s="260">
        <v>0</v>
      </c>
      <c r="CH112" s="260">
        <v>0</v>
      </c>
      <c r="CI112" s="260">
        <v>0</v>
      </c>
      <c r="CJ112" s="260">
        <v>0</v>
      </c>
      <c r="CK112" s="260">
        <v>0</v>
      </c>
      <c r="CL112" s="260">
        <v>0</v>
      </c>
      <c r="CM112" s="260">
        <v>0</v>
      </c>
      <c r="CN112" s="42">
        <v>0</v>
      </c>
      <c r="CO112" s="42">
        <v>0</v>
      </c>
      <c r="CP112" s="42">
        <v>4276.3</v>
      </c>
      <c r="CR112" s="13">
        <v>104</v>
      </c>
      <c r="CS112" s="13" t="str">
        <f t="shared" si="22"/>
        <v/>
      </c>
      <c r="CT112" s="13" t="str">
        <f t="shared" si="22"/>
        <v/>
      </c>
      <c r="CU112" s="13" t="str">
        <f t="shared" si="22"/>
        <v/>
      </c>
      <c r="CV112" s="13" t="str">
        <f t="shared" si="22"/>
        <v/>
      </c>
      <c r="CW112" s="13" t="str">
        <f t="shared" si="22"/>
        <v/>
      </c>
      <c r="CX112" s="13" t="str">
        <f t="shared" si="22"/>
        <v/>
      </c>
      <c r="CY112" s="13" t="str">
        <f t="shared" si="22"/>
        <v/>
      </c>
      <c r="CZ112" s="13" t="str">
        <f t="shared" si="22"/>
        <v/>
      </c>
      <c r="DA112" s="13" t="str">
        <f t="shared" si="22"/>
        <v/>
      </c>
      <c r="DB112" s="13" t="str">
        <f t="shared" si="22"/>
        <v/>
      </c>
      <c r="DC112" s="13" t="str">
        <f t="shared" si="22"/>
        <v/>
      </c>
      <c r="DD112" s="13" t="str">
        <f t="shared" si="22"/>
        <v/>
      </c>
      <c r="DE112" s="13" t="str">
        <f t="shared" si="22"/>
        <v/>
      </c>
      <c r="DF112" s="13" t="str">
        <f t="shared" si="22"/>
        <v/>
      </c>
      <c r="DG112" s="13" t="str">
        <f t="shared" si="22"/>
        <v/>
      </c>
      <c r="DH112" s="13" t="str">
        <f t="shared" si="19"/>
        <v/>
      </c>
      <c r="DI112" s="13" t="str">
        <f t="shared" si="14"/>
        <v/>
      </c>
      <c r="DJ112" s="13" t="str">
        <f t="shared" si="14"/>
        <v/>
      </c>
      <c r="DK112" s="13" t="str">
        <f t="shared" si="14"/>
        <v/>
      </c>
      <c r="DL112" s="13" t="str">
        <f t="shared" si="14"/>
        <v/>
      </c>
      <c r="DM112" s="13" t="str">
        <f t="shared" si="14"/>
        <v/>
      </c>
      <c r="DN112" s="13" t="str">
        <f t="shared" si="23"/>
        <v/>
      </c>
      <c r="DO112" s="13" t="str">
        <f t="shared" si="23"/>
        <v/>
      </c>
      <c r="DP112" s="13" t="str">
        <f t="shared" si="23"/>
        <v/>
      </c>
      <c r="DQ112" s="13" t="str">
        <f t="shared" si="23"/>
        <v/>
      </c>
      <c r="DR112" s="13" t="str">
        <f t="shared" si="23"/>
        <v/>
      </c>
      <c r="DS112" s="13" t="str">
        <f t="shared" si="23"/>
        <v/>
      </c>
      <c r="DT112" s="13" t="str">
        <f t="shared" si="23"/>
        <v/>
      </c>
      <c r="DU112" s="13" t="str">
        <f t="shared" si="23"/>
        <v/>
      </c>
      <c r="DV112" s="13" t="str">
        <f t="shared" si="23"/>
        <v/>
      </c>
      <c r="DW112" s="13" t="str">
        <f t="shared" si="23"/>
        <v/>
      </c>
      <c r="DX112" s="13" t="str">
        <f t="shared" si="23"/>
        <v/>
      </c>
      <c r="DY112" s="13" t="str">
        <f t="shared" si="23"/>
        <v/>
      </c>
      <c r="DZ112" s="13" t="str">
        <f t="shared" si="23"/>
        <v/>
      </c>
      <c r="EA112" s="13" t="str">
        <f t="shared" si="17"/>
        <v/>
      </c>
      <c r="EB112" s="13" t="str">
        <f t="shared" si="17"/>
        <v/>
      </c>
      <c r="EC112" s="13" t="str">
        <f t="shared" si="17"/>
        <v/>
      </c>
      <c r="ED112" s="13" t="str">
        <f t="shared" si="17"/>
        <v/>
      </c>
      <c r="EE112" s="13" t="str">
        <f t="shared" si="17"/>
        <v/>
      </c>
      <c r="EF112" s="13" t="str">
        <f t="shared" si="17"/>
        <v/>
      </c>
      <c r="EG112" s="13" t="str">
        <f t="shared" si="17"/>
        <v/>
      </c>
      <c r="EH112" s="13" t="str">
        <f t="shared" si="21"/>
        <v/>
      </c>
      <c r="EI112" s="13" t="str">
        <f t="shared" si="21"/>
        <v/>
      </c>
      <c r="EJ112" s="13" t="str">
        <f t="shared" si="21"/>
        <v/>
      </c>
      <c r="EK112" s="13"/>
      <c r="EL112" s="82" t="str">
        <f t="shared" si="15"/>
        <v/>
      </c>
    </row>
    <row r="113" spans="1:142" x14ac:dyDescent="0.25">
      <c r="A113" s="267" t="s">
        <v>626</v>
      </c>
      <c r="B113" s="267" t="s">
        <v>521</v>
      </c>
      <c r="C113" s="301" t="s">
        <v>616</v>
      </c>
      <c r="D113" s="211">
        <v>105</v>
      </c>
      <c r="E113" s="401">
        <v>0</v>
      </c>
      <c r="F113" s="401">
        <v>0</v>
      </c>
      <c r="G113" s="401">
        <v>0</v>
      </c>
      <c r="H113" s="401">
        <v>0</v>
      </c>
      <c r="I113" s="401">
        <v>0</v>
      </c>
      <c r="J113" s="401">
        <v>0</v>
      </c>
      <c r="K113" s="401">
        <v>0</v>
      </c>
      <c r="L113" s="401">
        <v>0</v>
      </c>
      <c r="M113" s="401">
        <v>0</v>
      </c>
      <c r="N113" s="401">
        <v>0</v>
      </c>
      <c r="O113" s="401">
        <v>0</v>
      </c>
      <c r="P113" s="401">
        <v>0</v>
      </c>
      <c r="Q113" s="401">
        <v>0</v>
      </c>
      <c r="R113" s="401">
        <v>0</v>
      </c>
      <c r="S113" s="401">
        <v>0</v>
      </c>
      <c r="T113" s="401">
        <v>0</v>
      </c>
      <c r="U113" s="401">
        <v>0</v>
      </c>
      <c r="V113" s="401">
        <v>0</v>
      </c>
      <c r="W113" s="401">
        <v>0</v>
      </c>
      <c r="X113" s="401">
        <v>0</v>
      </c>
      <c r="Y113" s="401">
        <v>0</v>
      </c>
      <c r="Z113" s="401">
        <v>0</v>
      </c>
      <c r="AA113" s="401">
        <v>0</v>
      </c>
      <c r="AB113" s="401">
        <v>0</v>
      </c>
      <c r="AC113" s="401">
        <v>0</v>
      </c>
      <c r="AD113" s="401">
        <v>0</v>
      </c>
      <c r="AE113" s="401">
        <v>0</v>
      </c>
      <c r="AF113" s="401">
        <v>0</v>
      </c>
      <c r="AG113" s="401">
        <v>0</v>
      </c>
      <c r="AH113" s="401">
        <v>0</v>
      </c>
      <c r="AI113" s="401">
        <v>0</v>
      </c>
      <c r="AJ113" s="401">
        <v>0</v>
      </c>
      <c r="AK113" s="401">
        <v>0</v>
      </c>
      <c r="AL113" s="401">
        <v>0</v>
      </c>
      <c r="AM113" s="401">
        <v>0</v>
      </c>
      <c r="AN113" s="401">
        <v>0</v>
      </c>
      <c r="AO113" s="401">
        <v>0</v>
      </c>
      <c r="AP113" s="401">
        <v>0</v>
      </c>
      <c r="AQ113" s="401">
        <v>0</v>
      </c>
      <c r="AR113" s="402">
        <v>0</v>
      </c>
      <c r="AS113" s="402">
        <v>0</v>
      </c>
      <c r="AT113" s="402">
        <v>0</v>
      </c>
      <c r="AU113" s="404">
        <v>0</v>
      </c>
      <c r="AV113" s="402">
        <v>0</v>
      </c>
      <c r="AW113" s="76"/>
      <c r="AX113" s="211">
        <v>105</v>
      </c>
      <c r="AY113" s="260">
        <v>0</v>
      </c>
      <c r="AZ113" s="260">
        <v>0</v>
      </c>
      <c r="BA113" s="260">
        <v>0</v>
      </c>
      <c r="BB113" s="260">
        <v>0</v>
      </c>
      <c r="BC113" s="260">
        <v>0</v>
      </c>
      <c r="BD113" s="260">
        <v>0</v>
      </c>
      <c r="BE113" s="260">
        <v>0</v>
      </c>
      <c r="BF113" s="260">
        <v>0</v>
      </c>
      <c r="BG113" s="260">
        <v>0</v>
      </c>
      <c r="BH113" s="260">
        <v>0</v>
      </c>
      <c r="BI113" s="260">
        <v>0</v>
      </c>
      <c r="BJ113" s="260">
        <v>0</v>
      </c>
      <c r="BK113" s="260">
        <v>0</v>
      </c>
      <c r="BL113" s="260">
        <v>0</v>
      </c>
      <c r="BM113" s="260">
        <v>0</v>
      </c>
      <c r="BN113" s="260">
        <v>0</v>
      </c>
      <c r="BO113" s="260">
        <v>0</v>
      </c>
      <c r="BP113" s="260">
        <v>0</v>
      </c>
      <c r="BQ113" s="260">
        <v>0</v>
      </c>
      <c r="BR113" s="260">
        <v>0</v>
      </c>
      <c r="BS113" s="260">
        <v>0</v>
      </c>
      <c r="BT113" s="260">
        <v>0</v>
      </c>
      <c r="BU113" s="260">
        <v>0</v>
      </c>
      <c r="BV113" s="260">
        <v>0</v>
      </c>
      <c r="BW113" s="260">
        <v>0</v>
      </c>
      <c r="BX113" s="260">
        <v>0</v>
      </c>
      <c r="BY113" s="260">
        <v>0</v>
      </c>
      <c r="BZ113" s="260">
        <v>0</v>
      </c>
      <c r="CA113" s="260">
        <v>0</v>
      </c>
      <c r="CB113" s="260">
        <v>0</v>
      </c>
      <c r="CC113" s="260">
        <v>0</v>
      </c>
      <c r="CD113" s="260">
        <v>7100</v>
      </c>
      <c r="CE113" s="260">
        <v>2091</v>
      </c>
      <c r="CF113" s="260">
        <v>0</v>
      </c>
      <c r="CG113" s="260">
        <v>0</v>
      </c>
      <c r="CH113" s="260">
        <v>0</v>
      </c>
      <c r="CI113" s="260">
        <v>0</v>
      </c>
      <c r="CJ113" s="260">
        <v>0</v>
      </c>
      <c r="CK113" s="260">
        <v>0</v>
      </c>
      <c r="CL113" s="260">
        <v>0</v>
      </c>
      <c r="CM113" s="260">
        <v>0</v>
      </c>
      <c r="CN113" s="42">
        <v>0</v>
      </c>
      <c r="CO113" s="42">
        <v>0</v>
      </c>
      <c r="CP113" s="42">
        <v>0</v>
      </c>
      <c r="CR113" s="13">
        <v>105</v>
      </c>
      <c r="CS113" s="13" t="str">
        <f t="shared" si="22"/>
        <v/>
      </c>
      <c r="CT113" s="13" t="str">
        <f t="shared" si="22"/>
        <v/>
      </c>
      <c r="CU113" s="13" t="str">
        <f t="shared" si="22"/>
        <v/>
      </c>
      <c r="CV113" s="13" t="str">
        <f t="shared" si="22"/>
        <v/>
      </c>
      <c r="CW113" s="13" t="str">
        <f t="shared" si="22"/>
        <v/>
      </c>
      <c r="CX113" s="13" t="str">
        <f t="shared" si="22"/>
        <v/>
      </c>
      <c r="CY113" s="13" t="str">
        <f t="shared" si="22"/>
        <v/>
      </c>
      <c r="CZ113" s="13" t="str">
        <f t="shared" si="22"/>
        <v/>
      </c>
      <c r="DA113" s="13" t="str">
        <f t="shared" si="22"/>
        <v/>
      </c>
      <c r="DB113" s="13" t="str">
        <f t="shared" si="22"/>
        <v/>
      </c>
      <c r="DC113" s="13" t="str">
        <f t="shared" si="22"/>
        <v/>
      </c>
      <c r="DD113" s="13" t="str">
        <f t="shared" si="22"/>
        <v/>
      </c>
      <c r="DE113" s="13" t="str">
        <f t="shared" si="22"/>
        <v/>
      </c>
      <c r="DF113" s="13" t="str">
        <f t="shared" si="22"/>
        <v/>
      </c>
      <c r="DG113" s="13" t="str">
        <f t="shared" si="22"/>
        <v/>
      </c>
      <c r="DH113" s="13" t="str">
        <f t="shared" si="19"/>
        <v/>
      </c>
      <c r="DI113" s="13" t="str">
        <f t="shared" si="14"/>
        <v/>
      </c>
      <c r="DJ113" s="13" t="str">
        <f t="shared" si="14"/>
        <v/>
      </c>
      <c r="DK113" s="13" t="str">
        <f t="shared" si="14"/>
        <v/>
      </c>
      <c r="DL113" s="13" t="str">
        <f t="shared" si="14"/>
        <v/>
      </c>
      <c r="DM113" s="13" t="str">
        <f t="shared" si="14"/>
        <v/>
      </c>
      <c r="DN113" s="13" t="str">
        <f t="shared" si="23"/>
        <v/>
      </c>
      <c r="DO113" s="13" t="str">
        <f t="shared" si="23"/>
        <v/>
      </c>
      <c r="DP113" s="13" t="str">
        <f t="shared" si="23"/>
        <v/>
      </c>
      <c r="DQ113" s="13" t="str">
        <f t="shared" si="23"/>
        <v/>
      </c>
      <c r="DR113" s="13" t="str">
        <f t="shared" si="23"/>
        <v/>
      </c>
      <c r="DS113" s="13" t="str">
        <f t="shared" si="23"/>
        <v/>
      </c>
      <c r="DT113" s="13" t="str">
        <f t="shared" si="23"/>
        <v/>
      </c>
      <c r="DU113" s="13" t="str">
        <f t="shared" si="23"/>
        <v/>
      </c>
      <c r="DV113" s="13" t="str">
        <f t="shared" si="23"/>
        <v/>
      </c>
      <c r="DW113" s="13" t="str">
        <f t="shared" si="23"/>
        <v/>
      </c>
      <c r="DX113" s="13" t="str">
        <f t="shared" si="23"/>
        <v/>
      </c>
      <c r="DY113" s="13" t="str">
        <f t="shared" si="23"/>
        <v/>
      </c>
      <c r="DZ113" s="13" t="str">
        <f t="shared" si="23"/>
        <v/>
      </c>
      <c r="EA113" s="13" t="str">
        <f t="shared" si="17"/>
        <v/>
      </c>
      <c r="EB113" s="13" t="str">
        <f t="shared" si="17"/>
        <v/>
      </c>
      <c r="EC113" s="13" t="str">
        <f t="shared" si="17"/>
        <v/>
      </c>
      <c r="ED113" s="13" t="str">
        <f t="shared" si="17"/>
        <v/>
      </c>
      <c r="EE113" s="13" t="str">
        <f t="shared" si="17"/>
        <v/>
      </c>
      <c r="EF113" s="13" t="str">
        <f t="shared" si="17"/>
        <v/>
      </c>
      <c r="EG113" s="13" t="str">
        <f t="shared" si="17"/>
        <v/>
      </c>
      <c r="EH113" s="13" t="str">
        <f t="shared" si="21"/>
        <v/>
      </c>
      <c r="EI113" s="13" t="str">
        <f t="shared" si="21"/>
        <v/>
      </c>
      <c r="EJ113" s="13" t="str">
        <f t="shared" si="21"/>
        <v/>
      </c>
      <c r="EK113" s="13"/>
      <c r="EL113" s="82" t="str">
        <f t="shared" si="15"/>
        <v/>
      </c>
    </row>
    <row r="114" spans="1:142" x14ac:dyDescent="0.25">
      <c r="A114" s="267" t="s">
        <v>626</v>
      </c>
      <c r="B114" s="267" t="s">
        <v>527</v>
      </c>
      <c r="C114" s="301" t="s">
        <v>616</v>
      </c>
      <c r="D114" s="211">
        <v>106</v>
      </c>
      <c r="E114" s="401">
        <v>0</v>
      </c>
      <c r="F114" s="401">
        <v>0</v>
      </c>
      <c r="G114" s="401">
        <v>0</v>
      </c>
      <c r="H114" s="401">
        <v>0</v>
      </c>
      <c r="I114" s="401">
        <v>0</v>
      </c>
      <c r="J114" s="401">
        <v>0</v>
      </c>
      <c r="K114" s="401">
        <v>0</v>
      </c>
      <c r="L114" s="401">
        <v>0</v>
      </c>
      <c r="M114" s="401">
        <v>0</v>
      </c>
      <c r="N114" s="401">
        <v>0</v>
      </c>
      <c r="O114" s="401">
        <v>0</v>
      </c>
      <c r="P114" s="401">
        <v>0</v>
      </c>
      <c r="Q114" s="401">
        <v>0</v>
      </c>
      <c r="R114" s="401">
        <v>0</v>
      </c>
      <c r="S114" s="401">
        <v>0</v>
      </c>
      <c r="T114" s="401">
        <v>0</v>
      </c>
      <c r="U114" s="401">
        <v>0</v>
      </c>
      <c r="V114" s="401">
        <v>0</v>
      </c>
      <c r="W114" s="401">
        <v>0</v>
      </c>
      <c r="X114" s="401">
        <v>0</v>
      </c>
      <c r="Y114" s="401">
        <v>0</v>
      </c>
      <c r="Z114" s="401">
        <v>0</v>
      </c>
      <c r="AA114" s="401">
        <v>0</v>
      </c>
      <c r="AB114" s="401">
        <v>0</v>
      </c>
      <c r="AC114" s="401">
        <v>0</v>
      </c>
      <c r="AD114" s="401">
        <v>0</v>
      </c>
      <c r="AE114" s="401">
        <v>0</v>
      </c>
      <c r="AF114" s="401">
        <v>0</v>
      </c>
      <c r="AG114" s="401">
        <v>0</v>
      </c>
      <c r="AH114" s="401">
        <v>0</v>
      </c>
      <c r="AI114" s="401">
        <v>0</v>
      </c>
      <c r="AJ114" s="401">
        <v>0</v>
      </c>
      <c r="AK114" s="401">
        <v>0</v>
      </c>
      <c r="AL114" s="401">
        <v>0</v>
      </c>
      <c r="AM114" s="401">
        <v>0</v>
      </c>
      <c r="AN114" s="401">
        <v>0</v>
      </c>
      <c r="AO114" s="401">
        <v>0</v>
      </c>
      <c r="AP114" s="401">
        <v>0</v>
      </c>
      <c r="AQ114" s="401">
        <v>0</v>
      </c>
      <c r="AR114" s="402">
        <v>0</v>
      </c>
      <c r="AS114" s="402">
        <v>0</v>
      </c>
      <c r="AT114" s="402">
        <v>0</v>
      </c>
      <c r="AU114" s="404">
        <v>0</v>
      </c>
      <c r="AV114" s="402">
        <v>0</v>
      </c>
      <c r="AW114" s="76"/>
      <c r="AX114" s="211">
        <v>106</v>
      </c>
      <c r="AY114" s="260">
        <v>2081.8000000000002</v>
      </c>
      <c r="AZ114" s="260">
        <v>0</v>
      </c>
      <c r="BA114" s="260">
        <v>0</v>
      </c>
      <c r="BB114" s="260">
        <v>0</v>
      </c>
      <c r="BC114" s="260">
        <v>0</v>
      </c>
      <c r="BD114" s="260">
        <v>0</v>
      </c>
      <c r="BE114" s="260">
        <v>0</v>
      </c>
      <c r="BF114" s="260">
        <v>476</v>
      </c>
      <c r="BG114" s="260">
        <v>6</v>
      </c>
      <c r="BH114" s="260">
        <v>0</v>
      </c>
      <c r="BI114" s="260">
        <v>0</v>
      </c>
      <c r="BJ114" s="260">
        <v>0</v>
      </c>
      <c r="BK114" s="260">
        <v>0</v>
      </c>
      <c r="BL114" s="260">
        <v>0</v>
      </c>
      <c r="BM114" s="260">
        <v>0</v>
      </c>
      <c r="BN114" s="260">
        <v>0</v>
      </c>
      <c r="BO114" s="260">
        <v>0</v>
      </c>
      <c r="BP114" s="260">
        <v>0</v>
      </c>
      <c r="BQ114" s="260">
        <v>0</v>
      </c>
      <c r="BR114" s="260">
        <v>0</v>
      </c>
      <c r="BS114" s="260">
        <v>0</v>
      </c>
      <c r="BT114" s="260">
        <v>0</v>
      </c>
      <c r="BU114" s="260">
        <v>0</v>
      </c>
      <c r="BV114" s="260">
        <v>0</v>
      </c>
      <c r="BW114" s="260">
        <v>0</v>
      </c>
      <c r="BX114" s="260">
        <v>0</v>
      </c>
      <c r="BY114" s="260">
        <v>0</v>
      </c>
      <c r="BZ114" s="260">
        <v>0</v>
      </c>
      <c r="CA114" s="260">
        <v>0</v>
      </c>
      <c r="CB114" s="260">
        <v>0</v>
      </c>
      <c r="CC114" s="260">
        <v>5137.5</v>
      </c>
      <c r="CD114" s="260">
        <v>0</v>
      </c>
      <c r="CE114" s="260">
        <v>27</v>
      </c>
      <c r="CF114" s="260">
        <v>0</v>
      </c>
      <c r="CG114" s="260">
        <v>0</v>
      </c>
      <c r="CH114" s="260">
        <v>0</v>
      </c>
      <c r="CI114" s="260">
        <v>0</v>
      </c>
      <c r="CJ114" s="260">
        <v>0</v>
      </c>
      <c r="CK114" s="260">
        <v>0</v>
      </c>
      <c r="CL114" s="260">
        <v>0</v>
      </c>
      <c r="CM114" s="260">
        <v>0</v>
      </c>
      <c r="CN114" s="42">
        <v>0</v>
      </c>
      <c r="CO114" s="42">
        <v>0</v>
      </c>
      <c r="CP114" s="42">
        <v>291.5</v>
      </c>
      <c r="CR114" s="13">
        <v>106</v>
      </c>
      <c r="CS114" s="13" t="str">
        <f t="shared" si="22"/>
        <v/>
      </c>
      <c r="CT114" s="13" t="str">
        <f t="shared" si="22"/>
        <v/>
      </c>
      <c r="CU114" s="13" t="str">
        <f t="shared" si="22"/>
        <v/>
      </c>
      <c r="CV114" s="13" t="str">
        <f t="shared" si="22"/>
        <v/>
      </c>
      <c r="CW114" s="13" t="str">
        <f t="shared" si="22"/>
        <v/>
      </c>
      <c r="CX114" s="13" t="str">
        <f t="shared" si="22"/>
        <v/>
      </c>
      <c r="CY114" s="13" t="str">
        <f t="shared" si="22"/>
        <v/>
      </c>
      <c r="CZ114" s="13" t="str">
        <f t="shared" si="22"/>
        <v/>
      </c>
      <c r="DA114" s="13" t="str">
        <f t="shared" si="22"/>
        <v/>
      </c>
      <c r="DB114" s="13" t="str">
        <f t="shared" si="22"/>
        <v/>
      </c>
      <c r="DC114" s="13" t="str">
        <f t="shared" si="22"/>
        <v/>
      </c>
      <c r="DD114" s="13" t="str">
        <f t="shared" si="22"/>
        <v/>
      </c>
      <c r="DE114" s="13" t="str">
        <f t="shared" si="22"/>
        <v/>
      </c>
      <c r="DF114" s="13" t="str">
        <f t="shared" si="22"/>
        <v/>
      </c>
      <c r="DG114" s="13" t="str">
        <f t="shared" si="22"/>
        <v/>
      </c>
      <c r="DH114" s="13" t="str">
        <f t="shared" si="19"/>
        <v/>
      </c>
      <c r="DI114" s="13" t="str">
        <f t="shared" si="14"/>
        <v/>
      </c>
      <c r="DJ114" s="13" t="str">
        <f t="shared" si="14"/>
        <v/>
      </c>
      <c r="DK114" s="13" t="str">
        <f t="shared" si="14"/>
        <v/>
      </c>
      <c r="DL114" s="13" t="str">
        <f t="shared" si="14"/>
        <v/>
      </c>
      <c r="DM114" s="13" t="str">
        <f t="shared" si="14"/>
        <v/>
      </c>
      <c r="DN114" s="13" t="str">
        <f t="shared" si="23"/>
        <v/>
      </c>
      <c r="DO114" s="13" t="str">
        <f t="shared" si="23"/>
        <v/>
      </c>
      <c r="DP114" s="13" t="str">
        <f t="shared" si="23"/>
        <v/>
      </c>
      <c r="DQ114" s="13" t="str">
        <f t="shared" si="23"/>
        <v/>
      </c>
      <c r="DR114" s="13" t="str">
        <f t="shared" si="23"/>
        <v/>
      </c>
      <c r="DS114" s="13" t="str">
        <f t="shared" si="23"/>
        <v/>
      </c>
      <c r="DT114" s="13" t="str">
        <f t="shared" si="23"/>
        <v/>
      </c>
      <c r="DU114" s="13" t="str">
        <f t="shared" si="23"/>
        <v/>
      </c>
      <c r="DV114" s="13" t="str">
        <f t="shared" si="23"/>
        <v/>
      </c>
      <c r="DW114" s="13" t="str">
        <f t="shared" si="23"/>
        <v/>
      </c>
      <c r="DX114" s="13" t="str">
        <f t="shared" si="23"/>
        <v/>
      </c>
      <c r="DY114" s="13" t="str">
        <f t="shared" si="23"/>
        <v/>
      </c>
      <c r="DZ114" s="13" t="str">
        <f t="shared" si="23"/>
        <v/>
      </c>
      <c r="EA114" s="13" t="str">
        <f t="shared" si="17"/>
        <v/>
      </c>
      <c r="EB114" s="13" t="str">
        <f t="shared" si="17"/>
        <v/>
      </c>
      <c r="EC114" s="13" t="str">
        <f t="shared" si="17"/>
        <v/>
      </c>
      <c r="ED114" s="13" t="str">
        <f t="shared" si="17"/>
        <v/>
      </c>
      <c r="EE114" s="13" t="str">
        <f t="shared" si="17"/>
        <v/>
      </c>
      <c r="EF114" s="13" t="str">
        <f t="shared" si="17"/>
        <v/>
      </c>
      <c r="EG114" s="13" t="str">
        <f t="shared" si="17"/>
        <v/>
      </c>
      <c r="EH114" s="13" t="str">
        <f t="shared" si="21"/>
        <v/>
      </c>
      <c r="EI114" s="13" t="str">
        <f t="shared" si="21"/>
        <v/>
      </c>
      <c r="EJ114" s="13" t="str">
        <f t="shared" si="21"/>
        <v/>
      </c>
      <c r="EK114" s="13"/>
      <c r="EL114" s="82" t="str">
        <f t="shared" si="15"/>
        <v/>
      </c>
    </row>
    <row r="115" spans="1:142" x14ac:dyDescent="0.25">
      <c r="A115" s="267" t="s">
        <v>627</v>
      </c>
      <c r="B115" s="267" t="s">
        <v>510</v>
      </c>
      <c r="C115" s="301" t="s">
        <v>616</v>
      </c>
      <c r="D115" s="211">
        <v>107</v>
      </c>
      <c r="E115" s="401">
        <v>0</v>
      </c>
      <c r="F115" s="401">
        <v>0</v>
      </c>
      <c r="G115" s="401">
        <v>0</v>
      </c>
      <c r="H115" s="401">
        <v>0</v>
      </c>
      <c r="I115" s="401">
        <v>0</v>
      </c>
      <c r="J115" s="401">
        <v>0</v>
      </c>
      <c r="K115" s="401">
        <v>0</v>
      </c>
      <c r="L115" s="401">
        <v>0</v>
      </c>
      <c r="M115" s="401">
        <v>0</v>
      </c>
      <c r="N115" s="401">
        <v>0</v>
      </c>
      <c r="O115" s="401">
        <v>0</v>
      </c>
      <c r="P115" s="401">
        <v>0</v>
      </c>
      <c r="Q115" s="401">
        <v>0</v>
      </c>
      <c r="R115" s="401">
        <v>0</v>
      </c>
      <c r="S115" s="401">
        <v>0</v>
      </c>
      <c r="T115" s="401">
        <v>0</v>
      </c>
      <c r="U115" s="401">
        <v>0</v>
      </c>
      <c r="V115" s="401">
        <v>0</v>
      </c>
      <c r="W115" s="401">
        <v>0</v>
      </c>
      <c r="X115" s="401">
        <v>0</v>
      </c>
      <c r="Y115" s="401">
        <v>0</v>
      </c>
      <c r="Z115" s="401">
        <v>0</v>
      </c>
      <c r="AA115" s="401">
        <v>0</v>
      </c>
      <c r="AB115" s="401">
        <v>0</v>
      </c>
      <c r="AC115" s="401">
        <v>0</v>
      </c>
      <c r="AD115" s="401">
        <v>0</v>
      </c>
      <c r="AE115" s="401">
        <v>0</v>
      </c>
      <c r="AF115" s="401">
        <v>0</v>
      </c>
      <c r="AG115" s="401">
        <v>0</v>
      </c>
      <c r="AH115" s="401">
        <v>0</v>
      </c>
      <c r="AI115" s="401">
        <v>0</v>
      </c>
      <c r="AJ115" s="401">
        <v>0</v>
      </c>
      <c r="AK115" s="401">
        <v>0</v>
      </c>
      <c r="AL115" s="401">
        <v>0</v>
      </c>
      <c r="AM115" s="401">
        <v>0</v>
      </c>
      <c r="AN115" s="401">
        <v>0</v>
      </c>
      <c r="AO115" s="401">
        <v>0</v>
      </c>
      <c r="AP115" s="401">
        <v>0</v>
      </c>
      <c r="AQ115" s="401">
        <v>0</v>
      </c>
      <c r="AR115" s="402">
        <v>0</v>
      </c>
      <c r="AS115" s="402">
        <v>0</v>
      </c>
      <c r="AT115" s="402">
        <v>0</v>
      </c>
      <c r="AU115" s="404">
        <v>0</v>
      </c>
      <c r="AV115" s="402">
        <v>0</v>
      </c>
      <c r="AW115" s="76"/>
      <c r="AX115" s="211">
        <v>107</v>
      </c>
      <c r="AY115" s="260">
        <v>247</v>
      </c>
      <c r="AZ115" s="260">
        <v>0</v>
      </c>
      <c r="BA115" s="260">
        <v>0</v>
      </c>
      <c r="BB115" s="260">
        <v>0</v>
      </c>
      <c r="BC115" s="260">
        <v>0</v>
      </c>
      <c r="BD115" s="260">
        <v>0</v>
      </c>
      <c r="BE115" s="260">
        <v>0</v>
      </c>
      <c r="BF115" s="260">
        <v>0</v>
      </c>
      <c r="BG115" s="260">
        <v>0</v>
      </c>
      <c r="BH115" s="260">
        <v>0</v>
      </c>
      <c r="BI115" s="260">
        <v>0</v>
      </c>
      <c r="BJ115" s="260">
        <v>0</v>
      </c>
      <c r="BK115" s="260">
        <v>0</v>
      </c>
      <c r="BL115" s="260">
        <v>0</v>
      </c>
      <c r="BM115" s="260">
        <v>0</v>
      </c>
      <c r="BN115" s="260">
        <v>0</v>
      </c>
      <c r="BO115" s="260">
        <v>0</v>
      </c>
      <c r="BP115" s="260">
        <v>0</v>
      </c>
      <c r="BQ115" s="260">
        <v>0</v>
      </c>
      <c r="BR115" s="260">
        <v>2895</v>
      </c>
      <c r="BS115" s="260">
        <v>0</v>
      </c>
      <c r="BT115" s="260">
        <v>0</v>
      </c>
      <c r="BU115" s="260">
        <v>0</v>
      </c>
      <c r="BV115" s="260">
        <v>0</v>
      </c>
      <c r="BW115" s="260">
        <v>0</v>
      </c>
      <c r="BX115" s="260">
        <v>0</v>
      </c>
      <c r="BY115" s="260">
        <v>0</v>
      </c>
      <c r="BZ115" s="260">
        <v>0</v>
      </c>
      <c r="CA115" s="260">
        <v>0</v>
      </c>
      <c r="CB115" s="260">
        <v>0</v>
      </c>
      <c r="CC115" s="260">
        <v>5149</v>
      </c>
      <c r="CD115" s="260">
        <v>1020</v>
      </c>
      <c r="CE115" s="260">
        <v>0</v>
      </c>
      <c r="CF115" s="260">
        <v>0</v>
      </c>
      <c r="CG115" s="260">
        <v>0</v>
      </c>
      <c r="CH115" s="260">
        <v>0</v>
      </c>
      <c r="CI115" s="260">
        <v>0</v>
      </c>
      <c r="CJ115" s="260">
        <v>0</v>
      </c>
      <c r="CK115" s="260">
        <v>0</v>
      </c>
      <c r="CL115" s="260">
        <v>0</v>
      </c>
      <c r="CM115" s="260">
        <v>0</v>
      </c>
      <c r="CN115" s="42">
        <v>0</v>
      </c>
      <c r="CO115" s="42">
        <v>0</v>
      </c>
      <c r="CP115" s="42">
        <v>203</v>
      </c>
      <c r="CR115" s="13">
        <v>107</v>
      </c>
      <c r="CS115" s="13" t="str">
        <f t="shared" si="22"/>
        <v/>
      </c>
      <c r="CT115" s="13" t="str">
        <f t="shared" si="22"/>
        <v/>
      </c>
      <c r="CU115" s="13" t="str">
        <f t="shared" si="22"/>
        <v/>
      </c>
      <c r="CV115" s="13" t="str">
        <f t="shared" si="22"/>
        <v/>
      </c>
      <c r="CW115" s="13" t="str">
        <f t="shared" si="22"/>
        <v/>
      </c>
      <c r="CX115" s="13" t="str">
        <f t="shared" si="22"/>
        <v/>
      </c>
      <c r="CY115" s="13" t="str">
        <f t="shared" si="22"/>
        <v/>
      </c>
      <c r="CZ115" s="13" t="str">
        <f t="shared" si="22"/>
        <v/>
      </c>
      <c r="DA115" s="13" t="str">
        <f t="shared" si="22"/>
        <v/>
      </c>
      <c r="DB115" s="13" t="str">
        <f t="shared" si="22"/>
        <v/>
      </c>
      <c r="DC115" s="13" t="str">
        <f t="shared" si="22"/>
        <v/>
      </c>
      <c r="DD115" s="13" t="str">
        <f t="shared" si="22"/>
        <v/>
      </c>
      <c r="DE115" s="13" t="str">
        <f t="shared" si="22"/>
        <v/>
      </c>
      <c r="DF115" s="13" t="str">
        <f t="shared" si="22"/>
        <v/>
      </c>
      <c r="DG115" s="13" t="str">
        <f t="shared" si="22"/>
        <v/>
      </c>
      <c r="DH115" s="13" t="str">
        <f t="shared" si="19"/>
        <v/>
      </c>
      <c r="DI115" s="13" t="str">
        <f t="shared" si="14"/>
        <v/>
      </c>
      <c r="DJ115" s="13" t="str">
        <f t="shared" si="14"/>
        <v/>
      </c>
      <c r="DK115" s="13" t="str">
        <f t="shared" si="14"/>
        <v/>
      </c>
      <c r="DL115" s="13" t="str">
        <f t="shared" si="14"/>
        <v/>
      </c>
      <c r="DM115" s="13" t="str">
        <f t="shared" si="14"/>
        <v/>
      </c>
      <c r="DN115" s="13" t="str">
        <f t="shared" si="23"/>
        <v/>
      </c>
      <c r="DO115" s="13" t="str">
        <f t="shared" si="23"/>
        <v/>
      </c>
      <c r="DP115" s="13" t="str">
        <f t="shared" si="23"/>
        <v/>
      </c>
      <c r="DQ115" s="13" t="str">
        <f t="shared" si="23"/>
        <v/>
      </c>
      <c r="DR115" s="13" t="str">
        <f t="shared" si="23"/>
        <v/>
      </c>
      <c r="DS115" s="13" t="str">
        <f t="shared" si="23"/>
        <v/>
      </c>
      <c r="DT115" s="13" t="str">
        <f t="shared" si="23"/>
        <v/>
      </c>
      <c r="DU115" s="13" t="str">
        <f t="shared" si="23"/>
        <v/>
      </c>
      <c r="DV115" s="13" t="str">
        <f t="shared" si="23"/>
        <v/>
      </c>
      <c r="DW115" s="13" t="str">
        <f t="shared" si="23"/>
        <v/>
      </c>
      <c r="DX115" s="13" t="str">
        <f t="shared" si="23"/>
        <v/>
      </c>
      <c r="DY115" s="13" t="str">
        <f t="shared" si="23"/>
        <v/>
      </c>
      <c r="DZ115" s="13" t="str">
        <f t="shared" si="23"/>
        <v/>
      </c>
      <c r="EA115" s="13" t="str">
        <f t="shared" si="17"/>
        <v/>
      </c>
      <c r="EB115" s="13" t="str">
        <f t="shared" si="17"/>
        <v/>
      </c>
      <c r="EC115" s="13" t="str">
        <f t="shared" si="17"/>
        <v/>
      </c>
      <c r="ED115" s="13" t="str">
        <f t="shared" si="17"/>
        <v/>
      </c>
      <c r="EE115" s="13" t="str">
        <f t="shared" si="17"/>
        <v/>
      </c>
      <c r="EF115" s="13" t="str">
        <f t="shared" si="17"/>
        <v/>
      </c>
      <c r="EG115" s="13" t="str">
        <f t="shared" si="17"/>
        <v/>
      </c>
      <c r="EH115" s="13" t="str">
        <f t="shared" si="21"/>
        <v/>
      </c>
      <c r="EI115" s="13" t="str">
        <f t="shared" si="21"/>
        <v/>
      </c>
      <c r="EJ115" s="13" t="str">
        <f t="shared" si="21"/>
        <v/>
      </c>
      <c r="EK115" s="13"/>
      <c r="EL115" s="82" t="str">
        <f t="shared" si="15"/>
        <v/>
      </c>
    </row>
    <row r="116" spans="1:142" x14ac:dyDescent="0.25">
      <c r="A116" s="267" t="s">
        <v>627</v>
      </c>
      <c r="B116" s="267" t="s">
        <v>515</v>
      </c>
      <c r="C116" s="301" t="s">
        <v>616</v>
      </c>
      <c r="D116" s="211">
        <v>108</v>
      </c>
      <c r="E116" s="401">
        <v>0</v>
      </c>
      <c r="F116" s="401">
        <v>0</v>
      </c>
      <c r="G116" s="401">
        <v>0</v>
      </c>
      <c r="H116" s="401">
        <v>0</v>
      </c>
      <c r="I116" s="401">
        <v>0</v>
      </c>
      <c r="J116" s="401">
        <v>0</v>
      </c>
      <c r="K116" s="401">
        <v>0</v>
      </c>
      <c r="L116" s="401">
        <v>0</v>
      </c>
      <c r="M116" s="401">
        <v>0</v>
      </c>
      <c r="N116" s="401">
        <v>0</v>
      </c>
      <c r="O116" s="401">
        <v>0</v>
      </c>
      <c r="P116" s="401">
        <v>0</v>
      </c>
      <c r="Q116" s="401">
        <v>0</v>
      </c>
      <c r="R116" s="401">
        <v>0</v>
      </c>
      <c r="S116" s="401">
        <v>0</v>
      </c>
      <c r="T116" s="401">
        <v>0</v>
      </c>
      <c r="U116" s="401">
        <v>0</v>
      </c>
      <c r="V116" s="401">
        <v>0</v>
      </c>
      <c r="W116" s="401">
        <v>0</v>
      </c>
      <c r="X116" s="401">
        <v>0</v>
      </c>
      <c r="Y116" s="401">
        <v>0</v>
      </c>
      <c r="Z116" s="401">
        <v>0</v>
      </c>
      <c r="AA116" s="401">
        <v>0</v>
      </c>
      <c r="AB116" s="401">
        <v>0</v>
      </c>
      <c r="AC116" s="401">
        <v>0</v>
      </c>
      <c r="AD116" s="401">
        <v>0</v>
      </c>
      <c r="AE116" s="401">
        <v>0</v>
      </c>
      <c r="AF116" s="401">
        <v>0</v>
      </c>
      <c r="AG116" s="401">
        <v>0</v>
      </c>
      <c r="AH116" s="401">
        <v>0</v>
      </c>
      <c r="AI116" s="401">
        <v>0</v>
      </c>
      <c r="AJ116" s="401">
        <v>0</v>
      </c>
      <c r="AK116" s="401">
        <v>0</v>
      </c>
      <c r="AL116" s="401">
        <v>0</v>
      </c>
      <c r="AM116" s="401">
        <v>0</v>
      </c>
      <c r="AN116" s="401">
        <v>0</v>
      </c>
      <c r="AO116" s="401">
        <v>0</v>
      </c>
      <c r="AP116" s="401">
        <v>0</v>
      </c>
      <c r="AQ116" s="401">
        <v>0</v>
      </c>
      <c r="AR116" s="402">
        <v>0</v>
      </c>
      <c r="AS116" s="402">
        <v>0</v>
      </c>
      <c r="AT116" s="402">
        <v>0</v>
      </c>
      <c r="AU116" s="404">
        <v>0</v>
      </c>
      <c r="AV116" s="402">
        <v>0</v>
      </c>
      <c r="AW116" s="76"/>
      <c r="AX116" s="211">
        <v>108</v>
      </c>
      <c r="AY116" s="260">
        <v>0</v>
      </c>
      <c r="AZ116" s="260">
        <v>0</v>
      </c>
      <c r="BA116" s="260">
        <v>0</v>
      </c>
      <c r="BB116" s="260">
        <v>0</v>
      </c>
      <c r="BC116" s="260">
        <v>0</v>
      </c>
      <c r="BD116" s="260">
        <v>0</v>
      </c>
      <c r="BE116" s="260">
        <v>0</v>
      </c>
      <c r="BF116" s="260">
        <v>0</v>
      </c>
      <c r="BG116" s="260">
        <v>0</v>
      </c>
      <c r="BH116" s="260">
        <v>0</v>
      </c>
      <c r="BI116" s="260">
        <v>0</v>
      </c>
      <c r="BJ116" s="260">
        <v>0</v>
      </c>
      <c r="BK116" s="260">
        <v>0</v>
      </c>
      <c r="BL116" s="260">
        <v>0</v>
      </c>
      <c r="BM116" s="260">
        <v>0</v>
      </c>
      <c r="BN116" s="260">
        <v>0</v>
      </c>
      <c r="BO116" s="260">
        <v>0</v>
      </c>
      <c r="BP116" s="260">
        <v>0</v>
      </c>
      <c r="BQ116" s="260">
        <v>0</v>
      </c>
      <c r="BR116" s="260">
        <v>0</v>
      </c>
      <c r="BS116" s="260">
        <v>0</v>
      </c>
      <c r="BT116" s="260">
        <v>0</v>
      </c>
      <c r="BU116" s="260">
        <v>0</v>
      </c>
      <c r="BV116" s="260">
        <v>0</v>
      </c>
      <c r="BW116" s="260">
        <v>0</v>
      </c>
      <c r="BX116" s="260">
        <v>0</v>
      </c>
      <c r="BY116" s="260">
        <v>0</v>
      </c>
      <c r="BZ116" s="260">
        <v>0</v>
      </c>
      <c r="CA116" s="260">
        <v>0</v>
      </c>
      <c r="CB116" s="260">
        <v>0</v>
      </c>
      <c r="CC116" s="260">
        <v>0</v>
      </c>
      <c r="CD116" s="260">
        <v>64700</v>
      </c>
      <c r="CE116" s="260">
        <v>5350</v>
      </c>
      <c r="CF116" s="260">
        <v>0</v>
      </c>
      <c r="CG116" s="260">
        <v>0</v>
      </c>
      <c r="CH116" s="260">
        <v>0</v>
      </c>
      <c r="CI116" s="260">
        <v>0</v>
      </c>
      <c r="CJ116" s="260">
        <v>0</v>
      </c>
      <c r="CK116" s="260">
        <v>0</v>
      </c>
      <c r="CL116" s="260">
        <v>0</v>
      </c>
      <c r="CM116" s="260">
        <v>0</v>
      </c>
      <c r="CN116" s="42">
        <v>0</v>
      </c>
      <c r="CO116" s="42">
        <v>0</v>
      </c>
      <c r="CP116" s="42">
        <v>0</v>
      </c>
      <c r="CR116" s="13">
        <v>108</v>
      </c>
      <c r="CS116" s="13" t="str">
        <f t="shared" si="22"/>
        <v/>
      </c>
      <c r="CT116" s="13" t="str">
        <f t="shared" si="22"/>
        <v/>
      </c>
      <c r="CU116" s="13" t="str">
        <f t="shared" si="22"/>
        <v/>
      </c>
      <c r="CV116" s="13" t="str">
        <f t="shared" si="22"/>
        <v/>
      </c>
      <c r="CW116" s="13" t="str">
        <f t="shared" si="22"/>
        <v/>
      </c>
      <c r="CX116" s="13" t="str">
        <f t="shared" si="22"/>
        <v/>
      </c>
      <c r="CY116" s="13" t="str">
        <f t="shared" si="22"/>
        <v/>
      </c>
      <c r="CZ116" s="13" t="str">
        <f t="shared" si="22"/>
        <v/>
      </c>
      <c r="DA116" s="13" t="str">
        <f t="shared" si="22"/>
        <v/>
      </c>
      <c r="DB116" s="13" t="str">
        <f t="shared" si="22"/>
        <v/>
      </c>
      <c r="DC116" s="13" t="str">
        <f t="shared" si="22"/>
        <v/>
      </c>
      <c r="DD116" s="13" t="str">
        <f t="shared" si="22"/>
        <v/>
      </c>
      <c r="DE116" s="13" t="str">
        <f t="shared" si="22"/>
        <v/>
      </c>
      <c r="DF116" s="13" t="str">
        <f t="shared" si="22"/>
        <v/>
      </c>
      <c r="DG116" s="13" t="str">
        <f t="shared" si="22"/>
        <v/>
      </c>
      <c r="DH116" s="13" t="str">
        <f t="shared" si="19"/>
        <v/>
      </c>
      <c r="DI116" s="13" t="str">
        <f t="shared" si="14"/>
        <v/>
      </c>
      <c r="DJ116" s="13" t="str">
        <f t="shared" si="14"/>
        <v/>
      </c>
      <c r="DK116" s="13" t="str">
        <f t="shared" si="14"/>
        <v/>
      </c>
      <c r="DL116" s="13" t="str">
        <f t="shared" si="14"/>
        <v/>
      </c>
      <c r="DM116" s="13" t="str">
        <f t="shared" si="14"/>
        <v/>
      </c>
      <c r="DN116" s="13" t="str">
        <f t="shared" si="23"/>
        <v/>
      </c>
      <c r="DO116" s="13" t="str">
        <f t="shared" si="23"/>
        <v/>
      </c>
      <c r="DP116" s="13" t="str">
        <f t="shared" si="23"/>
        <v/>
      </c>
      <c r="DQ116" s="13" t="str">
        <f t="shared" si="23"/>
        <v/>
      </c>
      <c r="DR116" s="13" t="str">
        <f t="shared" si="23"/>
        <v/>
      </c>
      <c r="DS116" s="13" t="str">
        <f t="shared" si="23"/>
        <v/>
      </c>
      <c r="DT116" s="13" t="str">
        <f t="shared" si="23"/>
        <v/>
      </c>
      <c r="DU116" s="13" t="str">
        <f t="shared" si="23"/>
        <v/>
      </c>
      <c r="DV116" s="13" t="str">
        <f t="shared" si="23"/>
        <v/>
      </c>
      <c r="DW116" s="13" t="str">
        <f t="shared" si="23"/>
        <v/>
      </c>
      <c r="DX116" s="13" t="str">
        <f t="shared" si="23"/>
        <v/>
      </c>
      <c r="DY116" s="13" t="str">
        <f t="shared" si="23"/>
        <v/>
      </c>
      <c r="DZ116" s="13" t="str">
        <f t="shared" si="23"/>
        <v/>
      </c>
      <c r="EA116" s="13" t="str">
        <f t="shared" si="17"/>
        <v/>
      </c>
      <c r="EB116" s="13" t="str">
        <f t="shared" si="17"/>
        <v/>
      </c>
      <c r="EC116" s="13" t="str">
        <f t="shared" si="17"/>
        <v/>
      </c>
      <c r="ED116" s="13" t="str">
        <f t="shared" si="17"/>
        <v/>
      </c>
      <c r="EE116" s="13" t="str">
        <f t="shared" si="17"/>
        <v/>
      </c>
      <c r="EF116" s="13" t="str">
        <f t="shared" si="17"/>
        <v/>
      </c>
      <c r="EG116" s="13" t="str">
        <f t="shared" si="17"/>
        <v/>
      </c>
      <c r="EH116" s="13" t="str">
        <f t="shared" si="21"/>
        <v/>
      </c>
      <c r="EI116" s="13" t="str">
        <f t="shared" si="21"/>
        <v/>
      </c>
      <c r="EJ116" s="13" t="str">
        <f t="shared" si="21"/>
        <v/>
      </c>
      <c r="EK116" s="13"/>
      <c r="EL116" s="82" t="str">
        <f t="shared" si="15"/>
        <v/>
      </c>
    </row>
    <row r="117" spans="1:142" x14ac:dyDescent="0.25">
      <c r="A117" s="267" t="s">
        <v>627</v>
      </c>
      <c r="B117" s="267" t="s">
        <v>520</v>
      </c>
      <c r="C117" s="301" t="s">
        <v>616</v>
      </c>
      <c r="D117" s="211">
        <v>109</v>
      </c>
      <c r="E117" s="401">
        <v>0</v>
      </c>
      <c r="F117" s="401">
        <v>0</v>
      </c>
      <c r="G117" s="401">
        <v>0</v>
      </c>
      <c r="H117" s="401">
        <v>0</v>
      </c>
      <c r="I117" s="401">
        <v>0</v>
      </c>
      <c r="J117" s="401">
        <v>0</v>
      </c>
      <c r="K117" s="401">
        <v>0</v>
      </c>
      <c r="L117" s="401">
        <v>0</v>
      </c>
      <c r="M117" s="401">
        <v>0</v>
      </c>
      <c r="N117" s="401">
        <v>0</v>
      </c>
      <c r="O117" s="401">
        <v>0</v>
      </c>
      <c r="P117" s="401">
        <v>0</v>
      </c>
      <c r="Q117" s="401">
        <v>0</v>
      </c>
      <c r="R117" s="401">
        <v>0</v>
      </c>
      <c r="S117" s="401">
        <v>0</v>
      </c>
      <c r="T117" s="401">
        <v>0</v>
      </c>
      <c r="U117" s="401">
        <v>0</v>
      </c>
      <c r="V117" s="401">
        <v>0</v>
      </c>
      <c r="W117" s="401">
        <v>0</v>
      </c>
      <c r="X117" s="401">
        <v>0</v>
      </c>
      <c r="Y117" s="401">
        <v>0</v>
      </c>
      <c r="Z117" s="401">
        <v>0</v>
      </c>
      <c r="AA117" s="401">
        <v>0</v>
      </c>
      <c r="AB117" s="401">
        <v>0</v>
      </c>
      <c r="AC117" s="401">
        <v>0</v>
      </c>
      <c r="AD117" s="401">
        <v>0</v>
      </c>
      <c r="AE117" s="401">
        <v>0</v>
      </c>
      <c r="AF117" s="401">
        <v>0</v>
      </c>
      <c r="AG117" s="401">
        <v>0</v>
      </c>
      <c r="AH117" s="401">
        <v>0</v>
      </c>
      <c r="AI117" s="401">
        <v>0</v>
      </c>
      <c r="AJ117" s="401">
        <v>0</v>
      </c>
      <c r="AK117" s="401">
        <v>0</v>
      </c>
      <c r="AL117" s="401">
        <v>0</v>
      </c>
      <c r="AM117" s="401">
        <v>0</v>
      </c>
      <c r="AN117" s="401">
        <v>0</v>
      </c>
      <c r="AO117" s="401">
        <v>0</v>
      </c>
      <c r="AP117" s="401">
        <v>0</v>
      </c>
      <c r="AQ117" s="401">
        <v>0</v>
      </c>
      <c r="AR117" s="402">
        <v>0</v>
      </c>
      <c r="AS117" s="402">
        <v>0</v>
      </c>
      <c r="AT117" s="402">
        <v>0</v>
      </c>
      <c r="AU117" s="404">
        <v>0</v>
      </c>
      <c r="AV117" s="402">
        <v>0</v>
      </c>
      <c r="AW117" s="76"/>
      <c r="AX117" s="211">
        <v>109</v>
      </c>
      <c r="AY117" s="260">
        <v>0</v>
      </c>
      <c r="AZ117" s="260">
        <v>0</v>
      </c>
      <c r="BA117" s="260">
        <v>0</v>
      </c>
      <c r="BB117" s="260">
        <v>0</v>
      </c>
      <c r="BC117" s="260">
        <v>0</v>
      </c>
      <c r="BD117" s="260">
        <v>0</v>
      </c>
      <c r="BE117" s="260">
        <v>0</v>
      </c>
      <c r="BF117" s="260">
        <v>0</v>
      </c>
      <c r="BG117" s="260">
        <v>0</v>
      </c>
      <c r="BH117" s="260">
        <v>0</v>
      </c>
      <c r="BI117" s="260">
        <v>0</v>
      </c>
      <c r="BJ117" s="260">
        <v>0</v>
      </c>
      <c r="BK117" s="260">
        <v>0</v>
      </c>
      <c r="BL117" s="260">
        <v>0</v>
      </c>
      <c r="BM117" s="260">
        <v>0</v>
      </c>
      <c r="BN117" s="260">
        <v>0</v>
      </c>
      <c r="BO117" s="260">
        <v>0</v>
      </c>
      <c r="BP117" s="260">
        <v>0</v>
      </c>
      <c r="BQ117" s="260">
        <v>0</v>
      </c>
      <c r="BR117" s="260">
        <v>0</v>
      </c>
      <c r="BS117" s="260">
        <v>0</v>
      </c>
      <c r="BT117" s="260">
        <v>0</v>
      </c>
      <c r="BU117" s="260">
        <v>0</v>
      </c>
      <c r="BV117" s="260">
        <v>0</v>
      </c>
      <c r="BW117" s="260">
        <v>0</v>
      </c>
      <c r="BX117" s="260">
        <v>0</v>
      </c>
      <c r="BY117" s="260">
        <v>0</v>
      </c>
      <c r="BZ117" s="260">
        <v>0</v>
      </c>
      <c r="CA117" s="260">
        <v>0</v>
      </c>
      <c r="CB117" s="260">
        <v>0</v>
      </c>
      <c r="CC117" s="260">
        <v>0</v>
      </c>
      <c r="CD117" s="260">
        <v>17073</v>
      </c>
      <c r="CE117" s="260">
        <v>326</v>
      </c>
      <c r="CF117" s="260">
        <v>0</v>
      </c>
      <c r="CG117" s="260">
        <v>0</v>
      </c>
      <c r="CH117" s="260">
        <v>0</v>
      </c>
      <c r="CI117" s="260">
        <v>0</v>
      </c>
      <c r="CJ117" s="260">
        <v>0</v>
      </c>
      <c r="CK117" s="260">
        <v>0</v>
      </c>
      <c r="CL117" s="260">
        <v>0</v>
      </c>
      <c r="CM117" s="260">
        <v>0</v>
      </c>
      <c r="CN117" s="42">
        <v>0</v>
      </c>
      <c r="CO117" s="42">
        <v>0</v>
      </c>
      <c r="CP117" s="42">
        <v>0</v>
      </c>
      <c r="CR117" s="13">
        <v>109</v>
      </c>
      <c r="CS117" s="13" t="str">
        <f t="shared" si="22"/>
        <v/>
      </c>
      <c r="CT117" s="13" t="str">
        <f t="shared" si="22"/>
        <v/>
      </c>
      <c r="CU117" s="13" t="str">
        <f t="shared" si="22"/>
        <v/>
      </c>
      <c r="CV117" s="13" t="str">
        <f t="shared" si="22"/>
        <v/>
      </c>
      <c r="CW117" s="13" t="str">
        <f t="shared" si="22"/>
        <v/>
      </c>
      <c r="CX117" s="13" t="str">
        <f t="shared" si="22"/>
        <v/>
      </c>
      <c r="CY117" s="13" t="str">
        <f t="shared" si="22"/>
        <v/>
      </c>
      <c r="CZ117" s="13" t="str">
        <f t="shared" si="22"/>
        <v/>
      </c>
      <c r="DA117" s="13" t="str">
        <f t="shared" si="22"/>
        <v/>
      </c>
      <c r="DB117" s="13" t="str">
        <f t="shared" si="22"/>
        <v/>
      </c>
      <c r="DC117" s="13" t="str">
        <f t="shared" si="22"/>
        <v/>
      </c>
      <c r="DD117" s="13" t="str">
        <f t="shared" si="22"/>
        <v/>
      </c>
      <c r="DE117" s="13" t="str">
        <f t="shared" si="22"/>
        <v/>
      </c>
      <c r="DF117" s="13" t="str">
        <f t="shared" si="22"/>
        <v/>
      </c>
      <c r="DG117" s="13" t="str">
        <f t="shared" si="22"/>
        <v/>
      </c>
      <c r="DH117" s="13" t="str">
        <f t="shared" si="19"/>
        <v/>
      </c>
      <c r="DI117" s="13" t="str">
        <f t="shared" si="14"/>
        <v/>
      </c>
      <c r="DJ117" s="13" t="str">
        <f t="shared" si="14"/>
        <v/>
      </c>
      <c r="DK117" s="13" t="str">
        <f t="shared" si="14"/>
        <v/>
      </c>
      <c r="DL117" s="13" t="str">
        <f t="shared" si="14"/>
        <v/>
      </c>
      <c r="DM117" s="13" t="str">
        <f t="shared" si="14"/>
        <v/>
      </c>
      <c r="DN117" s="13" t="str">
        <f t="shared" si="23"/>
        <v/>
      </c>
      <c r="DO117" s="13" t="str">
        <f t="shared" si="23"/>
        <v/>
      </c>
      <c r="DP117" s="13" t="str">
        <f t="shared" si="23"/>
        <v/>
      </c>
      <c r="DQ117" s="13" t="str">
        <f t="shared" si="23"/>
        <v/>
      </c>
      <c r="DR117" s="13" t="str">
        <f t="shared" si="23"/>
        <v/>
      </c>
      <c r="DS117" s="13" t="str">
        <f t="shared" si="23"/>
        <v/>
      </c>
      <c r="DT117" s="13" t="str">
        <f t="shared" si="23"/>
        <v/>
      </c>
      <c r="DU117" s="13" t="str">
        <f t="shared" si="23"/>
        <v/>
      </c>
      <c r="DV117" s="13" t="str">
        <f t="shared" si="23"/>
        <v/>
      </c>
      <c r="DW117" s="13" t="str">
        <f t="shared" si="23"/>
        <v/>
      </c>
      <c r="DX117" s="13" t="str">
        <f t="shared" si="23"/>
        <v/>
      </c>
      <c r="DY117" s="13" t="str">
        <f t="shared" si="23"/>
        <v/>
      </c>
      <c r="DZ117" s="13" t="str">
        <f t="shared" si="23"/>
        <v/>
      </c>
      <c r="EA117" s="13" t="str">
        <f t="shared" si="17"/>
        <v/>
      </c>
      <c r="EB117" s="13" t="str">
        <f t="shared" si="17"/>
        <v/>
      </c>
      <c r="EC117" s="13" t="str">
        <f t="shared" si="17"/>
        <v/>
      </c>
      <c r="ED117" s="13" t="str">
        <f t="shared" si="17"/>
        <v/>
      </c>
      <c r="EE117" s="13" t="str">
        <f t="shared" si="17"/>
        <v/>
      </c>
      <c r="EF117" s="13" t="str">
        <f t="shared" si="17"/>
        <v/>
      </c>
      <c r="EG117" s="13" t="str">
        <f t="shared" si="17"/>
        <v/>
      </c>
      <c r="EH117" s="13" t="str">
        <f t="shared" si="21"/>
        <v/>
      </c>
      <c r="EI117" s="13" t="str">
        <f t="shared" si="21"/>
        <v/>
      </c>
      <c r="EJ117" s="13" t="str">
        <f t="shared" si="21"/>
        <v/>
      </c>
      <c r="EK117" s="13"/>
      <c r="EL117" s="82" t="str">
        <f t="shared" si="15"/>
        <v/>
      </c>
    </row>
    <row r="118" spans="1:142" x14ac:dyDescent="0.25">
      <c r="A118" s="267" t="s">
        <v>627</v>
      </c>
      <c r="B118" s="267" t="s">
        <v>521</v>
      </c>
      <c r="C118" s="301" t="s">
        <v>616</v>
      </c>
      <c r="D118" s="211">
        <v>110</v>
      </c>
      <c r="E118" s="401">
        <v>0</v>
      </c>
      <c r="F118" s="401">
        <v>0</v>
      </c>
      <c r="G118" s="401">
        <v>0</v>
      </c>
      <c r="H118" s="401">
        <v>0</v>
      </c>
      <c r="I118" s="401">
        <v>0</v>
      </c>
      <c r="J118" s="401">
        <v>0</v>
      </c>
      <c r="K118" s="401">
        <v>0</v>
      </c>
      <c r="L118" s="401">
        <v>0</v>
      </c>
      <c r="M118" s="401">
        <v>0</v>
      </c>
      <c r="N118" s="401">
        <v>0</v>
      </c>
      <c r="O118" s="401">
        <v>0</v>
      </c>
      <c r="P118" s="401">
        <v>0</v>
      </c>
      <c r="Q118" s="401">
        <v>0</v>
      </c>
      <c r="R118" s="401">
        <v>0</v>
      </c>
      <c r="S118" s="401">
        <v>0</v>
      </c>
      <c r="T118" s="401">
        <v>0</v>
      </c>
      <c r="U118" s="401">
        <v>0</v>
      </c>
      <c r="V118" s="401">
        <v>0</v>
      </c>
      <c r="W118" s="401">
        <v>0</v>
      </c>
      <c r="X118" s="401">
        <v>0</v>
      </c>
      <c r="Y118" s="401">
        <v>0</v>
      </c>
      <c r="Z118" s="401">
        <v>0</v>
      </c>
      <c r="AA118" s="401">
        <v>0</v>
      </c>
      <c r="AB118" s="401">
        <v>0</v>
      </c>
      <c r="AC118" s="401">
        <v>0</v>
      </c>
      <c r="AD118" s="401">
        <v>0</v>
      </c>
      <c r="AE118" s="401">
        <v>0</v>
      </c>
      <c r="AF118" s="401">
        <v>0</v>
      </c>
      <c r="AG118" s="401">
        <v>0</v>
      </c>
      <c r="AH118" s="401">
        <v>0</v>
      </c>
      <c r="AI118" s="401">
        <v>0</v>
      </c>
      <c r="AJ118" s="401">
        <v>0</v>
      </c>
      <c r="AK118" s="401">
        <v>0</v>
      </c>
      <c r="AL118" s="401">
        <v>0</v>
      </c>
      <c r="AM118" s="401">
        <v>0</v>
      </c>
      <c r="AN118" s="401">
        <v>0</v>
      </c>
      <c r="AO118" s="401">
        <v>0</v>
      </c>
      <c r="AP118" s="401">
        <v>0</v>
      </c>
      <c r="AQ118" s="401">
        <v>0</v>
      </c>
      <c r="AR118" s="402">
        <v>0</v>
      </c>
      <c r="AS118" s="402">
        <v>0</v>
      </c>
      <c r="AT118" s="402">
        <v>0</v>
      </c>
      <c r="AU118" s="404">
        <v>0</v>
      </c>
      <c r="AV118" s="402">
        <v>0</v>
      </c>
      <c r="AW118" s="76"/>
      <c r="AX118" s="211">
        <v>110</v>
      </c>
      <c r="AY118" s="260">
        <v>0</v>
      </c>
      <c r="AZ118" s="260">
        <v>0</v>
      </c>
      <c r="BA118" s="260">
        <v>0</v>
      </c>
      <c r="BB118" s="260">
        <v>0</v>
      </c>
      <c r="BC118" s="260">
        <v>0</v>
      </c>
      <c r="BD118" s="260">
        <v>0</v>
      </c>
      <c r="BE118" s="260">
        <v>0</v>
      </c>
      <c r="BF118" s="260">
        <v>0</v>
      </c>
      <c r="BG118" s="260">
        <v>0</v>
      </c>
      <c r="BH118" s="260">
        <v>0</v>
      </c>
      <c r="BI118" s="260">
        <v>0</v>
      </c>
      <c r="BJ118" s="260">
        <v>0</v>
      </c>
      <c r="BK118" s="260">
        <v>0</v>
      </c>
      <c r="BL118" s="260">
        <v>0</v>
      </c>
      <c r="BM118" s="260">
        <v>0</v>
      </c>
      <c r="BN118" s="260">
        <v>0</v>
      </c>
      <c r="BO118" s="260">
        <v>0</v>
      </c>
      <c r="BP118" s="260">
        <v>0</v>
      </c>
      <c r="BQ118" s="260">
        <v>0</v>
      </c>
      <c r="BR118" s="260">
        <v>0</v>
      </c>
      <c r="BS118" s="260">
        <v>0</v>
      </c>
      <c r="BT118" s="260">
        <v>0</v>
      </c>
      <c r="BU118" s="260">
        <v>0</v>
      </c>
      <c r="BV118" s="260">
        <v>0</v>
      </c>
      <c r="BW118" s="260">
        <v>0</v>
      </c>
      <c r="BX118" s="260">
        <v>0</v>
      </c>
      <c r="BY118" s="260">
        <v>0</v>
      </c>
      <c r="BZ118" s="260">
        <v>0</v>
      </c>
      <c r="CA118" s="260">
        <v>0</v>
      </c>
      <c r="CB118" s="260">
        <v>0</v>
      </c>
      <c r="CC118" s="260">
        <v>0</v>
      </c>
      <c r="CD118" s="260">
        <v>19648</v>
      </c>
      <c r="CE118" s="260">
        <v>125</v>
      </c>
      <c r="CF118" s="260">
        <v>0</v>
      </c>
      <c r="CG118" s="260">
        <v>0</v>
      </c>
      <c r="CH118" s="260">
        <v>0</v>
      </c>
      <c r="CI118" s="260">
        <v>0</v>
      </c>
      <c r="CJ118" s="260">
        <v>0</v>
      </c>
      <c r="CK118" s="260">
        <v>0</v>
      </c>
      <c r="CL118" s="260">
        <v>0</v>
      </c>
      <c r="CM118" s="260">
        <v>0</v>
      </c>
      <c r="CN118" s="42">
        <v>0</v>
      </c>
      <c r="CO118" s="42">
        <v>0</v>
      </c>
      <c r="CP118" s="42">
        <v>0</v>
      </c>
      <c r="CR118" s="13">
        <v>110</v>
      </c>
      <c r="CS118" s="13" t="str">
        <f t="shared" si="22"/>
        <v/>
      </c>
      <c r="CT118" s="13" t="str">
        <f t="shared" si="22"/>
        <v/>
      </c>
      <c r="CU118" s="13" t="str">
        <f t="shared" si="22"/>
        <v/>
      </c>
      <c r="CV118" s="13" t="str">
        <f t="shared" si="22"/>
        <v/>
      </c>
      <c r="CW118" s="13" t="str">
        <f t="shared" si="22"/>
        <v/>
      </c>
      <c r="CX118" s="13" t="str">
        <f t="shared" si="22"/>
        <v/>
      </c>
      <c r="CY118" s="13" t="str">
        <f t="shared" si="22"/>
        <v/>
      </c>
      <c r="CZ118" s="13" t="str">
        <f t="shared" si="22"/>
        <v/>
      </c>
      <c r="DA118" s="13" t="str">
        <f t="shared" si="22"/>
        <v/>
      </c>
      <c r="DB118" s="13" t="str">
        <f t="shared" si="22"/>
        <v/>
      </c>
      <c r="DC118" s="13" t="str">
        <f t="shared" si="22"/>
        <v/>
      </c>
      <c r="DD118" s="13" t="str">
        <f t="shared" si="22"/>
        <v/>
      </c>
      <c r="DE118" s="13" t="str">
        <f t="shared" si="22"/>
        <v/>
      </c>
      <c r="DF118" s="13" t="str">
        <f t="shared" si="22"/>
        <v/>
      </c>
      <c r="DG118" s="13" t="str">
        <f t="shared" si="22"/>
        <v/>
      </c>
      <c r="DH118" s="13" t="str">
        <f t="shared" si="19"/>
        <v/>
      </c>
      <c r="DI118" s="13" t="str">
        <f t="shared" si="14"/>
        <v/>
      </c>
      <c r="DJ118" s="13" t="str">
        <f t="shared" si="14"/>
        <v/>
      </c>
      <c r="DK118" s="13" t="str">
        <f t="shared" si="14"/>
        <v/>
      </c>
      <c r="DL118" s="13" t="str">
        <f t="shared" si="14"/>
        <v/>
      </c>
      <c r="DM118" s="13" t="str">
        <f t="shared" si="14"/>
        <v/>
      </c>
      <c r="DN118" s="13" t="str">
        <f t="shared" si="23"/>
        <v/>
      </c>
      <c r="DO118" s="13" t="str">
        <f t="shared" si="23"/>
        <v/>
      </c>
      <c r="DP118" s="13" t="str">
        <f t="shared" si="23"/>
        <v/>
      </c>
      <c r="DQ118" s="13" t="str">
        <f t="shared" si="23"/>
        <v/>
      </c>
      <c r="DR118" s="13" t="str">
        <f t="shared" si="23"/>
        <v/>
      </c>
      <c r="DS118" s="13" t="str">
        <f t="shared" si="23"/>
        <v/>
      </c>
      <c r="DT118" s="13" t="str">
        <f t="shared" si="23"/>
        <v/>
      </c>
      <c r="DU118" s="13" t="str">
        <f t="shared" si="23"/>
        <v/>
      </c>
      <c r="DV118" s="13" t="str">
        <f t="shared" si="23"/>
        <v/>
      </c>
      <c r="DW118" s="13" t="str">
        <f t="shared" si="23"/>
        <v/>
      </c>
      <c r="DX118" s="13" t="str">
        <f t="shared" si="23"/>
        <v/>
      </c>
      <c r="DY118" s="13" t="str">
        <f t="shared" si="23"/>
        <v/>
      </c>
      <c r="DZ118" s="13" t="str">
        <f t="shared" si="23"/>
        <v/>
      </c>
      <c r="EA118" s="13" t="str">
        <f t="shared" si="17"/>
        <v/>
      </c>
      <c r="EB118" s="13" t="str">
        <f t="shared" si="17"/>
        <v/>
      </c>
      <c r="EC118" s="13" t="str">
        <f t="shared" si="17"/>
        <v/>
      </c>
      <c r="ED118" s="13" t="str">
        <f t="shared" si="17"/>
        <v/>
      </c>
      <c r="EE118" s="13" t="str">
        <f t="shared" si="17"/>
        <v/>
      </c>
      <c r="EF118" s="13" t="str">
        <f t="shared" si="17"/>
        <v/>
      </c>
      <c r="EG118" s="13" t="str">
        <f t="shared" si="17"/>
        <v/>
      </c>
      <c r="EH118" s="13" t="str">
        <f t="shared" si="21"/>
        <v/>
      </c>
      <c r="EI118" s="13" t="str">
        <f t="shared" si="21"/>
        <v/>
      </c>
      <c r="EJ118" s="13" t="str">
        <f t="shared" si="21"/>
        <v/>
      </c>
      <c r="EK118" s="13"/>
      <c r="EL118" s="82" t="str">
        <f t="shared" si="15"/>
        <v/>
      </c>
    </row>
    <row r="119" spans="1:142" x14ac:dyDescent="0.25">
      <c r="A119" s="267" t="s">
        <v>627</v>
      </c>
      <c r="B119" s="267" t="s">
        <v>522</v>
      </c>
      <c r="C119" s="301" t="s">
        <v>616</v>
      </c>
      <c r="D119" s="211">
        <v>111</v>
      </c>
      <c r="E119" s="401">
        <v>0</v>
      </c>
      <c r="F119" s="401">
        <v>0</v>
      </c>
      <c r="G119" s="401">
        <v>0</v>
      </c>
      <c r="H119" s="401">
        <v>0</v>
      </c>
      <c r="I119" s="401">
        <v>0</v>
      </c>
      <c r="J119" s="401">
        <v>0</v>
      </c>
      <c r="K119" s="401">
        <v>0</v>
      </c>
      <c r="L119" s="401">
        <v>0</v>
      </c>
      <c r="M119" s="401">
        <v>0</v>
      </c>
      <c r="N119" s="401">
        <v>0</v>
      </c>
      <c r="O119" s="401">
        <v>0</v>
      </c>
      <c r="P119" s="401">
        <v>0</v>
      </c>
      <c r="Q119" s="401">
        <v>0</v>
      </c>
      <c r="R119" s="401">
        <v>0</v>
      </c>
      <c r="S119" s="401">
        <v>0</v>
      </c>
      <c r="T119" s="401">
        <v>0</v>
      </c>
      <c r="U119" s="401">
        <v>0</v>
      </c>
      <c r="V119" s="401">
        <v>0</v>
      </c>
      <c r="W119" s="401">
        <v>0</v>
      </c>
      <c r="X119" s="401">
        <v>0</v>
      </c>
      <c r="Y119" s="401">
        <v>0</v>
      </c>
      <c r="Z119" s="401">
        <v>0</v>
      </c>
      <c r="AA119" s="401">
        <v>0</v>
      </c>
      <c r="AB119" s="401">
        <v>0</v>
      </c>
      <c r="AC119" s="401">
        <v>0</v>
      </c>
      <c r="AD119" s="401">
        <v>0</v>
      </c>
      <c r="AE119" s="401">
        <v>0</v>
      </c>
      <c r="AF119" s="401">
        <v>0</v>
      </c>
      <c r="AG119" s="401">
        <v>0</v>
      </c>
      <c r="AH119" s="401">
        <v>0</v>
      </c>
      <c r="AI119" s="401">
        <v>0</v>
      </c>
      <c r="AJ119" s="401">
        <v>0</v>
      </c>
      <c r="AK119" s="401">
        <v>0</v>
      </c>
      <c r="AL119" s="401">
        <v>0</v>
      </c>
      <c r="AM119" s="401">
        <v>0</v>
      </c>
      <c r="AN119" s="401">
        <v>0</v>
      </c>
      <c r="AO119" s="401">
        <v>0</v>
      </c>
      <c r="AP119" s="401">
        <v>0</v>
      </c>
      <c r="AQ119" s="401">
        <v>0</v>
      </c>
      <c r="AR119" s="402">
        <v>0</v>
      </c>
      <c r="AS119" s="402">
        <v>0</v>
      </c>
      <c r="AT119" s="402">
        <v>0</v>
      </c>
      <c r="AU119" s="404">
        <v>0</v>
      </c>
      <c r="AV119" s="402">
        <v>0</v>
      </c>
      <c r="AW119" s="76"/>
      <c r="AX119" s="211">
        <v>111</v>
      </c>
      <c r="AY119" s="260">
        <v>0</v>
      </c>
      <c r="AZ119" s="260">
        <v>0</v>
      </c>
      <c r="BA119" s="260">
        <v>0</v>
      </c>
      <c r="BB119" s="260">
        <v>0</v>
      </c>
      <c r="BC119" s="260">
        <v>0</v>
      </c>
      <c r="BD119" s="260">
        <v>0</v>
      </c>
      <c r="BE119" s="260">
        <v>0</v>
      </c>
      <c r="BF119" s="260">
        <v>0</v>
      </c>
      <c r="BG119" s="260">
        <v>0</v>
      </c>
      <c r="BH119" s="260">
        <v>0</v>
      </c>
      <c r="BI119" s="260">
        <v>0</v>
      </c>
      <c r="BJ119" s="260">
        <v>0</v>
      </c>
      <c r="BK119" s="260">
        <v>0</v>
      </c>
      <c r="BL119" s="260">
        <v>0</v>
      </c>
      <c r="BM119" s="260">
        <v>0</v>
      </c>
      <c r="BN119" s="260">
        <v>0</v>
      </c>
      <c r="BO119" s="260">
        <v>0</v>
      </c>
      <c r="BP119" s="260">
        <v>0</v>
      </c>
      <c r="BQ119" s="260">
        <v>0</v>
      </c>
      <c r="BR119" s="260">
        <v>0</v>
      </c>
      <c r="BS119" s="260">
        <v>0</v>
      </c>
      <c r="BT119" s="260">
        <v>0</v>
      </c>
      <c r="BU119" s="260">
        <v>0</v>
      </c>
      <c r="BV119" s="260">
        <v>0</v>
      </c>
      <c r="BW119" s="260">
        <v>0</v>
      </c>
      <c r="BX119" s="260">
        <v>0</v>
      </c>
      <c r="BY119" s="260">
        <v>0</v>
      </c>
      <c r="BZ119" s="260">
        <v>0</v>
      </c>
      <c r="CA119" s="260">
        <v>0</v>
      </c>
      <c r="CB119" s="260">
        <v>0</v>
      </c>
      <c r="CC119" s="260">
        <v>0</v>
      </c>
      <c r="CD119" s="260">
        <v>0</v>
      </c>
      <c r="CE119" s="260">
        <v>32342</v>
      </c>
      <c r="CF119" s="260">
        <v>0</v>
      </c>
      <c r="CG119" s="260">
        <v>0</v>
      </c>
      <c r="CH119" s="260">
        <v>0</v>
      </c>
      <c r="CI119" s="260">
        <v>0</v>
      </c>
      <c r="CJ119" s="260">
        <v>0</v>
      </c>
      <c r="CK119" s="260">
        <v>0</v>
      </c>
      <c r="CL119" s="260">
        <v>0</v>
      </c>
      <c r="CM119" s="260">
        <v>0</v>
      </c>
      <c r="CN119" s="42">
        <v>0</v>
      </c>
      <c r="CO119" s="42">
        <v>0</v>
      </c>
      <c r="CP119" s="42">
        <v>0</v>
      </c>
      <c r="CR119" s="13">
        <v>111</v>
      </c>
      <c r="CS119" s="13" t="str">
        <f t="shared" si="22"/>
        <v/>
      </c>
      <c r="CT119" s="13" t="str">
        <f t="shared" si="22"/>
        <v/>
      </c>
      <c r="CU119" s="13" t="str">
        <f t="shared" si="22"/>
        <v/>
      </c>
      <c r="CV119" s="13" t="str">
        <f t="shared" si="22"/>
        <v/>
      </c>
      <c r="CW119" s="13" t="str">
        <f t="shared" si="22"/>
        <v/>
      </c>
      <c r="CX119" s="13" t="str">
        <f t="shared" si="22"/>
        <v/>
      </c>
      <c r="CY119" s="13" t="str">
        <f t="shared" si="22"/>
        <v/>
      </c>
      <c r="CZ119" s="13" t="str">
        <f t="shared" si="22"/>
        <v/>
      </c>
      <c r="DA119" s="13" t="str">
        <f t="shared" si="22"/>
        <v/>
      </c>
      <c r="DB119" s="13" t="str">
        <f t="shared" si="22"/>
        <v/>
      </c>
      <c r="DC119" s="13" t="str">
        <f t="shared" si="22"/>
        <v/>
      </c>
      <c r="DD119" s="13" t="str">
        <f t="shared" si="22"/>
        <v/>
      </c>
      <c r="DE119" s="13" t="str">
        <f t="shared" si="22"/>
        <v/>
      </c>
      <c r="DF119" s="13" t="str">
        <f t="shared" si="22"/>
        <v/>
      </c>
      <c r="DG119" s="13" t="str">
        <f t="shared" si="22"/>
        <v/>
      </c>
      <c r="DH119" s="13" t="str">
        <f t="shared" si="19"/>
        <v/>
      </c>
      <c r="DI119" s="13" t="str">
        <f t="shared" si="14"/>
        <v/>
      </c>
      <c r="DJ119" s="13" t="str">
        <f t="shared" si="14"/>
        <v/>
      </c>
      <c r="DK119" s="13" t="str">
        <f t="shared" si="14"/>
        <v/>
      </c>
      <c r="DL119" s="13" t="str">
        <f t="shared" si="14"/>
        <v/>
      </c>
      <c r="DM119" s="13" t="str">
        <f t="shared" si="14"/>
        <v/>
      </c>
      <c r="DN119" s="13" t="str">
        <f t="shared" si="23"/>
        <v/>
      </c>
      <c r="DO119" s="13" t="str">
        <f t="shared" si="23"/>
        <v/>
      </c>
      <c r="DP119" s="13" t="str">
        <f t="shared" si="23"/>
        <v/>
      </c>
      <c r="DQ119" s="13" t="str">
        <f t="shared" si="23"/>
        <v/>
      </c>
      <c r="DR119" s="13" t="str">
        <f t="shared" si="23"/>
        <v/>
      </c>
      <c r="DS119" s="13" t="str">
        <f t="shared" si="23"/>
        <v/>
      </c>
      <c r="DT119" s="13" t="str">
        <f t="shared" si="23"/>
        <v/>
      </c>
      <c r="DU119" s="13" t="str">
        <f t="shared" si="23"/>
        <v/>
      </c>
      <c r="DV119" s="13" t="str">
        <f t="shared" si="23"/>
        <v/>
      </c>
      <c r="DW119" s="13" t="str">
        <f t="shared" si="23"/>
        <v/>
      </c>
      <c r="DX119" s="13" t="str">
        <f t="shared" si="23"/>
        <v/>
      </c>
      <c r="DY119" s="13" t="str">
        <f t="shared" si="23"/>
        <v/>
      </c>
      <c r="DZ119" s="13" t="str">
        <f t="shared" si="23"/>
        <v/>
      </c>
      <c r="EA119" s="13" t="str">
        <f t="shared" si="17"/>
        <v/>
      </c>
      <c r="EB119" s="13" t="str">
        <f t="shared" si="17"/>
        <v/>
      </c>
      <c r="EC119" s="13" t="str">
        <f t="shared" si="17"/>
        <v/>
      </c>
      <c r="ED119" s="13" t="str">
        <f t="shared" si="17"/>
        <v/>
      </c>
      <c r="EE119" s="13" t="str">
        <f t="shared" si="17"/>
        <v/>
      </c>
      <c r="EF119" s="13" t="str">
        <f t="shared" si="17"/>
        <v/>
      </c>
      <c r="EG119" s="13" t="str">
        <f t="shared" si="17"/>
        <v/>
      </c>
      <c r="EH119" s="13" t="str">
        <f t="shared" si="21"/>
        <v/>
      </c>
      <c r="EI119" s="13" t="str">
        <f t="shared" si="21"/>
        <v/>
      </c>
      <c r="EJ119" s="13" t="str">
        <f t="shared" si="21"/>
        <v/>
      </c>
      <c r="EK119" s="13"/>
      <c r="EL119" s="82" t="str">
        <f t="shared" si="15"/>
        <v/>
      </c>
    </row>
    <row r="120" spans="1:142" x14ac:dyDescent="0.25">
      <c r="A120" s="267" t="s">
        <v>627</v>
      </c>
      <c r="B120" s="267" t="s">
        <v>527</v>
      </c>
      <c r="C120" s="301" t="s">
        <v>616</v>
      </c>
      <c r="D120" s="211">
        <v>112</v>
      </c>
      <c r="E120" s="401">
        <v>0</v>
      </c>
      <c r="F120" s="401">
        <v>0</v>
      </c>
      <c r="G120" s="401">
        <v>0</v>
      </c>
      <c r="H120" s="401">
        <v>0</v>
      </c>
      <c r="I120" s="401">
        <v>0</v>
      </c>
      <c r="J120" s="401">
        <v>0</v>
      </c>
      <c r="K120" s="401">
        <v>0</v>
      </c>
      <c r="L120" s="401">
        <v>0</v>
      </c>
      <c r="M120" s="401">
        <v>0</v>
      </c>
      <c r="N120" s="401">
        <v>0</v>
      </c>
      <c r="O120" s="401">
        <v>0</v>
      </c>
      <c r="P120" s="401">
        <v>0</v>
      </c>
      <c r="Q120" s="401">
        <v>0</v>
      </c>
      <c r="R120" s="401">
        <v>0</v>
      </c>
      <c r="S120" s="401">
        <v>0</v>
      </c>
      <c r="T120" s="401">
        <v>0</v>
      </c>
      <c r="U120" s="401">
        <v>0</v>
      </c>
      <c r="V120" s="401">
        <v>0</v>
      </c>
      <c r="W120" s="401">
        <v>0</v>
      </c>
      <c r="X120" s="401">
        <v>0</v>
      </c>
      <c r="Y120" s="401">
        <v>0</v>
      </c>
      <c r="Z120" s="401">
        <v>0</v>
      </c>
      <c r="AA120" s="401">
        <v>0</v>
      </c>
      <c r="AB120" s="401">
        <v>0</v>
      </c>
      <c r="AC120" s="401">
        <v>0</v>
      </c>
      <c r="AD120" s="401">
        <v>0</v>
      </c>
      <c r="AE120" s="401">
        <v>0</v>
      </c>
      <c r="AF120" s="401">
        <v>0</v>
      </c>
      <c r="AG120" s="401">
        <v>0</v>
      </c>
      <c r="AH120" s="401">
        <v>0</v>
      </c>
      <c r="AI120" s="401">
        <v>0</v>
      </c>
      <c r="AJ120" s="401">
        <v>0</v>
      </c>
      <c r="AK120" s="401">
        <v>0</v>
      </c>
      <c r="AL120" s="401">
        <v>0</v>
      </c>
      <c r="AM120" s="401">
        <v>0</v>
      </c>
      <c r="AN120" s="401">
        <v>0</v>
      </c>
      <c r="AO120" s="401">
        <v>0</v>
      </c>
      <c r="AP120" s="401">
        <v>0</v>
      </c>
      <c r="AQ120" s="401">
        <v>0</v>
      </c>
      <c r="AR120" s="402">
        <v>0</v>
      </c>
      <c r="AS120" s="402">
        <v>0</v>
      </c>
      <c r="AT120" s="402">
        <v>0</v>
      </c>
      <c r="AU120" s="404">
        <v>0</v>
      </c>
      <c r="AV120" s="402">
        <v>0</v>
      </c>
      <c r="AW120" s="76"/>
      <c r="AX120" s="211">
        <v>112</v>
      </c>
      <c r="AY120" s="260">
        <v>427</v>
      </c>
      <c r="AZ120" s="260">
        <v>0</v>
      </c>
      <c r="BA120" s="260">
        <v>0</v>
      </c>
      <c r="BB120" s="260">
        <v>0</v>
      </c>
      <c r="BC120" s="260">
        <v>0</v>
      </c>
      <c r="BD120" s="260">
        <v>0</v>
      </c>
      <c r="BE120" s="260">
        <v>0</v>
      </c>
      <c r="BF120" s="260">
        <v>714</v>
      </c>
      <c r="BG120" s="260">
        <v>0</v>
      </c>
      <c r="BH120" s="260">
        <v>0</v>
      </c>
      <c r="BI120" s="260">
        <v>0</v>
      </c>
      <c r="BJ120" s="260">
        <v>0</v>
      </c>
      <c r="BK120" s="260">
        <v>0</v>
      </c>
      <c r="BL120" s="260">
        <v>0</v>
      </c>
      <c r="BM120" s="260">
        <v>0</v>
      </c>
      <c r="BN120" s="260">
        <v>0</v>
      </c>
      <c r="BO120" s="260">
        <v>0</v>
      </c>
      <c r="BP120" s="260">
        <v>0</v>
      </c>
      <c r="BQ120" s="260">
        <v>0</v>
      </c>
      <c r="BR120" s="260">
        <v>0</v>
      </c>
      <c r="BS120" s="260">
        <v>0</v>
      </c>
      <c r="BT120" s="260">
        <v>0</v>
      </c>
      <c r="BU120" s="260">
        <v>0</v>
      </c>
      <c r="BV120" s="260">
        <v>0</v>
      </c>
      <c r="BW120" s="260">
        <v>0</v>
      </c>
      <c r="BX120" s="260">
        <v>0</v>
      </c>
      <c r="BY120" s="260">
        <v>0</v>
      </c>
      <c r="BZ120" s="260">
        <v>0</v>
      </c>
      <c r="CA120" s="260">
        <v>0</v>
      </c>
      <c r="CB120" s="260">
        <v>0</v>
      </c>
      <c r="CC120" s="260">
        <v>605</v>
      </c>
      <c r="CD120" s="260">
        <v>0</v>
      </c>
      <c r="CE120" s="260">
        <v>1300</v>
      </c>
      <c r="CF120" s="260">
        <v>0</v>
      </c>
      <c r="CG120" s="260">
        <v>0</v>
      </c>
      <c r="CH120" s="260">
        <v>0</v>
      </c>
      <c r="CI120" s="260">
        <v>0</v>
      </c>
      <c r="CJ120" s="260">
        <v>0</v>
      </c>
      <c r="CK120" s="260">
        <v>0</v>
      </c>
      <c r="CL120" s="260">
        <v>0</v>
      </c>
      <c r="CM120" s="260">
        <v>0</v>
      </c>
      <c r="CN120" s="42">
        <v>0</v>
      </c>
      <c r="CO120" s="42">
        <v>0</v>
      </c>
      <c r="CP120" s="42">
        <v>0</v>
      </c>
      <c r="CR120" s="13">
        <v>112</v>
      </c>
      <c r="CS120" s="13" t="str">
        <f t="shared" si="22"/>
        <v/>
      </c>
      <c r="CT120" s="13" t="str">
        <f t="shared" si="22"/>
        <v/>
      </c>
      <c r="CU120" s="13" t="str">
        <f t="shared" si="22"/>
        <v/>
      </c>
      <c r="CV120" s="13" t="str">
        <f t="shared" si="22"/>
        <v/>
      </c>
      <c r="CW120" s="13" t="str">
        <f t="shared" si="22"/>
        <v/>
      </c>
      <c r="CX120" s="13" t="str">
        <f t="shared" si="22"/>
        <v/>
      </c>
      <c r="CY120" s="13" t="str">
        <f t="shared" si="22"/>
        <v/>
      </c>
      <c r="CZ120" s="13" t="str">
        <f t="shared" si="22"/>
        <v/>
      </c>
      <c r="DA120" s="13" t="str">
        <f t="shared" si="22"/>
        <v/>
      </c>
      <c r="DB120" s="13" t="str">
        <f t="shared" si="22"/>
        <v/>
      </c>
      <c r="DC120" s="13" t="str">
        <f t="shared" si="22"/>
        <v/>
      </c>
      <c r="DD120" s="13" t="str">
        <f t="shared" si="22"/>
        <v/>
      </c>
      <c r="DE120" s="13" t="str">
        <f t="shared" si="22"/>
        <v/>
      </c>
      <c r="DF120" s="13" t="str">
        <f t="shared" si="22"/>
        <v/>
      </c>
      <c r="DG120" s="13" t="str">
        <f t="shared" si="22"/>
        <v/>
      </c>
      <c r="DH120" s="13" t="str">
        <f t="shared" si="19"/>
        <v/>
      </c>
      <c r="DI120" s="13" t="str">
        <f t="shared" si="14"/>
        <v/>
      </c>
      <c r="DJ120" s="13" t="str">
        <f t="shared" si="14"/>
        <v/>
      </c>
      <c r="DK120" s="13" t="str">
        <f t="shared" si="14"/>
        <v/>
      </c>
      <c r="DL120" s="13" t="str">
        <f t="shared" si="14"/>
        <v/>
      </c>
      <c r="DM120" s="13" t="str">
        <f t="shared" si="14"/>
        <v/>
      </c>
      <c r="DN120" s="13" t="str">
        <f t="shared" si="23"/>
        <v/>
      </c>
      <c r="DO120" s="13" t="str">
        <f t="shared" si="23"/>
        <v/>
      </c>
      <c r="DP120" s="13" t="str">
        <f t="shared" si="23"/>
        <v/>
      </c>
      <c r="DQ120" s="13" t="str">
        <f t="shared" si="23"/>
        <v/>
      </c>
      <c r="DR120" s="13" t="str">
        <f t="shared" si="23"/>
        <v/>
      </c>
      <c r="DS120" s="13" t="str">
        <f t="shared" si="23"/>
        <v/>
      </c>
      <c r="DT120" s="13" t="str">
        <f t="shared" si="23"/>
        <v/>
      </c>
      <c r="DU120" s="13" t="str">
        <f t="shared" si="23"/>
        <v/>
      </c>
      <c r="DV120" s="13" t="str">
        <f t="shared" si="23"/>
        <v/>
      </c>
      <c r="DW120" s="13" t="str">
        <f t="shared" si="23"/>
        <v/>
      </c>
      <c r="DX120" s="13" t="str">
        <f t="shared" si="23"/>
        <v/>
      </c>
      <c r="DY120" s="13" t="str">
        <f t="shared" si="23"/>
        <v/>
      </c>
      <c r="DZ120" s="13" t="str">
        <f t="shared" si="23"/>
        <v/>
      </c>
      <c r="EA120" s="13" t="str">
        <f t="shared" si="17"/>
        <v/>
      </c>
      <c r="EB120" s="13" t="str">
        <f t="shared" si="17"/>
        <v/>
      </c>
      <c r="EC120" s="13" t="str">
        <f t="shared" si="17"/>
        <v/>
      </c>
      <c r="ED120" s="13" t="str">
        <f t="shared" si="17"/>
        <v/>
      </c>
      <c r="EE120" s="13" t="str">
        <f t="shared" si="17"/>
        <v/>
      </c>
      <c r="EF120" s="13" t="str">
        <f t="shared" si="17"/>
        <v/>
      </c>
      <c r="EG120" s="13" t="str">
        <f t="shared" si="17"/>
        <v/>
      </c>
      <c r="EH120" s="13" t="str">
        <f t="shared" si="21"/>
        <v/>
      </c>
      <c r="EI120" s="13" t="str">
        <f t="shared" si="21"/>
        <v/>
      </c>
      <c r="EJ120" s="13" t="str">
        <f t="shared" si="21"/>
        <v/>
      </c>
      <c r="EK120" s="13"/>
      <c r="EL120" s="82" t="str">
        <f t="shared" si="15"/>
        <v/>
      </c>
    </row>
    <row r="121" spans="1:142" x14ac:dyDescent="0.25">
      <c r="A121" s="267" t="s">
        <v>628</v>
      </c>
      <c r="B121" s="267" t="s">
        <v>505</v>
      </c>
      <c r="C121" s="301" t="s">
        <v>615</v>
      </c>
      <c r="D121" s="211">
        <v>113</v>
      </c>
      <c r="E121" s="401">
        <v>0</v>
      </c>
      <c r="F121" s="401">
        <v>0</v>
      </c>
      <c r="G121" s="401">
        <v>0</v>
      </c>
      <c r="H121" s="401">
        <v>0</v>
      </c>
      <c r="I121" s="401">
        <v>0</v>
      </c>
      <c r="J121" s="401">
        <v>0</v>
      </c>
      <c r="K121" s="401">
        <v>0</v>
      </c>
      <c r="L121" s="401">
        <v>0</v>
      </c>
      <c r="M121" s="401">
        <v>0</v>
      </c>
      <c r="N121" s="401">
        <v>0</v>
      </c>
      <c r="O121" s="401">
        <v>0</v>
      </c>
      <c r="P121" s="401">
        <v>0</v>
      </c>
      <c r="Q121" s="401">
        <v>0</v>
      </c>
      <c r="R121" s="401">
        <v>0</v>
      </c>
      <c r="S121" s="401">
        <v>0</v>
      </c>
      <c r="T121" s="401">
        <v>0</v>
      </c>
      <c r="U121" s="401">
        <v>0</v>
      </c>
      <c r="V121" s="401">
        <v>0</v>
      </c>
      <c r="W121" s="401">
        <v>0</v>
      </c>
      <c r="X121" s="401">
        <v>0</v>
      </c>
      <c r="Y121" s="401">
        <v>0</v>
      </c>
      <c r="Z121" s="401">
        <v>0</v>
      </c>
      <c r="AA121" s="401">
        <v>0</v>
      </c>
      <c r="AB121" s="401">
        <v>0</v>
      </c>
      <c r="AC121" s="401">
        <v>0</v>
      </c>
      <c r="AD121" s="401">
        <v>0</v>
      </c>
      <c r="AE121" s="401">
        <v>0</v>
      </c>
      <c r="AF121" s="401">
        <v>6.2595999999999997E-3</v>
      </c>
      <c r="AG121" s="401">
        <v>0</v>
      </c>
      <c r="AH121" s="401">
        <v>0</v>
      </c>
      <c r="AI121" s="401">
        <v>0</v>
      </c>
      <c r="AJ121" s="401">
        <v>0</v>
      </c>
      <c r="AK121" s="401">
        <v>0</v>
      </c>
      <c r="AL121" s="401">
        <v>0</v>
      </c>
      <c r="AM121" s="401">
        <v>0</v>
      </c>
      <c r="AN121" s="401">
        <v>0</v>
      </c>
      <c r="AO121" s="401">
        <v>0</v>
      </c>
      <c r="AP121" s="401">
        <v>0</v>
      </c>
      <c r="AQ121" s="401">
        <v>0</v>
      </c>
      <c r="AR121" s="402">
        <v>1.1213799999999999E-2</v>
      </c>
      <c r="AS121" s="402">
        <v>0</v>
      </c>
      <c r="AT121" s="402">
        <v>0</v>
      </c>
      <c r="AU121" s="404">
        <v>0</v>
      </c>
      <c r="AV121" s="402">
        <v>0</v>
      </c>
      <c r="AW121" s="76"/>
      <c r="AX121" s="211">
        <v>113</v>
      </c>
      <c r="AY121" s="260">
        <v>0</v>
      </c>
      <c r="AZ121" s="260">
        <v>0</v>
      </c>
      <c r="BA121" s="260">
        <v>0</v>
      </c>
      <c r="BB121" s="260">
        <v>58</v>
      </c>
      <c r="BC121" s="260">
        <v>0</v>
      </c>
      <c r="BD121" s="260">
        <v>0</v>
      </c>
      <c r="BE121" s="260">
        <v>0</v>
      </c>
      <c r="BF121" s="260">
        <v>0</v>
      </c>
      <c r="BG121" s="260">
        <v>0</v>
      </c>
      <c r="BH121" s="260">
        <v>0</v>
      </c>
      <c r="BI121" s="260">
        <v>0</v>
      </c>
      <c r="BJ121" s="260">
        <v>0</v>
      </c>
      <c r="BK121" s="260">
        <v>0</v>
      </c>
      <c r="BL121" s="260">
        <v>0</v>
      </c>
      <c r="BM121" s="260">
        <v>91</v>
      </c>
      <c r="BN121" s="260">
        <v>0</v>
      </c>
      <c r="BO121" s="260">
        <v>0</v>
      </c>
      <c r="BP121" s="260">
        <v>0</v>
      </c>
      <c r="BQ121" s="260">
        <v>10</v>
      </c>
      <c r="BR121" s="260">
        <v>0</v>
      </c>
      <c r="BS121" s="260">
        <v>0</v>
      </c>
      <c r="BT121" s="260">
        <v>0</v>
      </c>
      <c r="BU121" s="260">
        <v>0</v>
      </c>
      <c r="BV121" s="260">
        <v>0</v>
      </c>
      <c r="BW121" s="260">
        <v>0</v>
      </c>
      <c r="BX121" s="260">
        <v>5</v>
      </c>
      <c r="BY121" s="260">
        <v>0</v>
      </c>
      <c r="BZ121" s="260">
        <v>2093</v>
      </c>
      <c r="CA121" s="260">
        <v>0</v>
      </c>
      <c r="CB121" s="260">
        <v>8</v>
      </c>
      <c r="CC121" s="260">
        <v>0</v>
      </c>
      <c r="CD121" s="260">
        <v>0</v>
      </c>
      <c r="CE121" s="260">
        <v>0</v>
      </c>
      <c r="CF121" s="260">
        <v>0</v>
      </c>
      <c r="CG121" s="260">
        <v>0</v>
      </c>
      <c r="CH121" s="260">
        <v>0</v>
      </c>
      <c r="CI121" s="260">
        <v>0</v>
      </c>
      <c r="CJ121" s="260">
        <v>0</v>
      </c>
      <c r="CK121" s="260">
        <v>0</v>
      </c>
      <c r="CL121" s="260">
        <v>28110</v>
      </c>
      <c r="CM121" s="260">
        <v>0</v>
      </c>
      <c r="CN121" s="42">
        <v>0</v>
      </c>
      <c r="CO121" s="42">
        <v>0</v>
      </c>
      <c r="CP121" s="42">
        <v>0</v>
      </c>
      <c r="CR121" s="13">
        <v>113</v>
      </c>
      <c r="CS121" s="13" t="str">
        <f t="shared" si="22"/>
        <v/>
      </c>
      <c r="CT121" s="13" t="str">
        <f t="shared" si="22"/>
        <v/>
      </c>
      <c r="CU121" s="13" t="str">
        <f t="shared" si="22"/>
        <v/>
      </c>
      <c r="CV121" s="13" t="str">
        <f t="shared" si="22"/>
        <v/>
      </c>
      <c r="CW121" s="13" t="str">
        <f t="shared" si="22"/>
        <v/>
      </c>
      <c r="CX121" s="13" t="str">
        <f t="shared" si="22"/>
        <v/>
      </c>
      <c r="CY121" s="13" t="str">
        <f t="shared" si="22"/>
        <v/>
      </c>
      <c r="CZ121" s="13" t="str">
        <f t="shared" si="22"/>
        <v/>
      </c>
      <c r="DA121" s="13" t="str">
        <f t="shared" si="22"/>
        <v/>
      </c>
      <c r="DB121" s="13" t="str">
        <f t="shared" si="22"/>
        <v/>
      </c>
      <c r="DC121" s="13" t="str">
        <f t="shared" si="22"/>
        <v/>
      </c>
      <c r="DD121" s="13" t="str">
        <f t="shared" si="22"/>
        <v/>
      </c>
      <c r="DE121" s="13" t="str">
        <f t="shared" si="22"/>
        <v/>
      </c>
      <c r="DF121" s="13" t="str">
        <f t="shared" si="22"/>
        <v/>
      </c>
      <c r="DG121" s="13" t="str">
        <f t="shared" si="22"/>
        <v/>
      </c>
      <c r="DH121" s="13" t="str">
        <f t="shared" si="19"/>
        <v/>
      </c>
      <c r="DI121" s="13" t="str">
        <f t="shared" si="14"/>
        <v/>
      </c>
      <c r="DJ121" s="13" t="str">
        <f t="shared" si="14"/>
        <v/>
      </c>
      <c r="DK121" s="13" t="str">
        <f t="shared" si="14"/>
        <v/>
      </c>
      <c r="DL121" s="13" t="str">
        <f t="shared" si="14"/>
        <v/>
      </c>
      <c r="DM121" s="13" t="str">
        <f t="shared" si="14"/>
        <v/>
      </c>
      <c r="DN121" s="13" t="str">
        <f t="shared" si="23"/>
        <v/>
      </c>
      <c r="DO121" s="13" t="str">
        <f t="shared" si="23"/>
        <v/>
      </c>
      <c r="DP121" s="13" t="str">
        <f t="shared" si="23"/>
        <v/>
      </c>
      <c r="DQ121" s="13" t="str">
        <f t="shared" si="23"/>
        <v/>
      </c>
      <c r="DR121" s="13" t="str">
        <f t="shared" si="23"/>
        <v/>
      </c>
      <c r="DS121" s="13" t="str">
        <f t="shared" si="23"/>
        <v/>
      </c>
      <c r="DT121" s="13" t="str">
        <f t="shared" si="23"/>
        <v>Rodspotta</v>
      </c>
      <c r="DU121" s="13" t="str">
        <f t="shared" si="23"/>
        <v/>
      </c>
      <c r="DV121" s="13" t="str">
        <f t="shared" si="23"/>
        <v/>
      </c>
      <c r="DW121" s="13" t="str">
        <f t="shared" si="23"/>
        <v/>
      </c>
      <c r="DX121" s="13" t="str">
        <f t="shared" si="23"/>
        <v/>
      </c>
      <c r="DY121" s="13" t="str">
        <f t="shared" si="23"/>
        <v/>
      </c>
      <c r="DZ121" s="13" t="str">
        <f t="shared" si="23"/>
        <v/>
      </c>
      <c r="EA121" s="13" t="str">
        <f t="shared" si="17"/>
        <v/>
      </c>
      <c r="EB121" s="13" t="str">
        <f t="shared" si="17"/>
        <v/>
      </c>
      <c r="EC121" s="13" t="str">
        <f t="shared" si="17"/>
        <v/>
      </c>
      <c r="ED121" s="13" t="str">
        <f t="shared" si="17"/>
        <v/>
      </c>
      <c r="EE121" s="13" t="str">
        <f t="shared" si="17"/>
        <v/>
      </c>
      <c r="EF121" s="13" t="str">
        <f t="shared" si="17"/>
        <v>Torsk</v>
      </c>
      <c r="EG121" s="13" t="str">
        <f t="shared" si="17"/>
        <v/>
      </c>
      <c r="EH121" s="13" t="str">
        <f t="shared" si="21"/>
        <v/>
      </c>
      <c r="EI121" s="13" t="str">
        <f t="shared" si="21"/>
        <v/>
      </c>
      <c r="EJ121" s="13" t="str">
        <f t="shared" si="21"/>
        <v/>
      </c>
      <c r="EK121" s="13"/>
      <c r="EL121" s="82" t="str">
        <f t="shared" si="15"/>
        <v>RodspottaTorsk</v>
      </c>
    </row>
    <row r="122" spans="1:142" x14ac:dyDescent="0.25">
      <c r="A122" s="267" t="s">
        <v>628</v>
      </c>
      <c r="B122" s="267" t="s">
        <v>522</v>
      </c>
      <c r="C122" s="301" t="s">
        <v>615</v>
      </c>
      <c r="D122" s="211">
        <v>114</v>
      </c>
      <c r="E122" s="401">
        <v>0</v>
      </c>
      <c r="F122" s="401">
        <v>0</v>
      </c>
      <c r="G122" s="401">
        <v>0</v>
      </c>
      <c r="H122" s="401">
        <v>0</v>
      </c>
      <c r="I122" s="401">
        <v>0</v>
      </c>
      <c r="J122" s="401">
        <v>0</v>
      </c>
      <c r="K122" s="401">
        <v>0</v>
      </c>
      <c r="L122" s="401">
        <v>0</v>
      </c>
      <c r="M122" s="401">
        <v>0</v>
      </c>
      <c r="N122" s="401">
        <v>0</v>
      </c>
      <c r="O122" s="401">
        <v>0</v>
      </c>
      <c r="P122" s="401">
        <v>0</v>
      </c>
      <c r="Q122" s="401">
        <v>0</v>
      </c>
      <c r="R122" s="401">
        <v>0</v>
      </c>
      <c r="S122" s="401">
        <v>0</v>
      </c>
      <c r="T122" s="401">
        <v>0</v>
      </c>
      <c r="U122" s="401">
        <v>0</v>
      </c>
      <c r="V122" s="401">
        <v>0</v>
      </c>
      <c r="W122" s="401">
        <v>0</v>
      </c>
      <c r="X122" s="401">
        <v>0</v>
      </c>
      <c r="Y122" s="401">
        <v>0</v>
      </c>
      <c r="Z122" s="401">
        <v>0</v>
      </c>
      <c r="AA122" s="401">
        <v>0</v>
      </c>
      <c r="AB122" s="401">
        <v>0</v>
      </c>
      <c r="AC122" s="401">
        <v>0</v>
      </c>
      <c r="AD122" s="401">
        <v>0</v>
      </c>
      <c r="AE122" s="401">
        <v>0</v>
      </c>
      <c r="AF122" s="401">
        <v>0</v>
      </c>
      <c r="AG122" s="401">
        <v>0</v>
      </c>
      <c r="AH122" s="401">
        <v>0</v>
      </c>
      <c r="AI122" s="401">
        <v>0</v>
      </c>
      <c r="AJ122" s="401">
        <v>0</v>
      </c>
      <c r="AK122" s="401">
        <v>0</v>
      </c>
      <c r="AL122" s="401">
        <v>0</v>
      </c>
      <c r="AM122" s="401">
        <v>0</v>
      </c>
      <c r="AN122" s="401">
        <v>0</v>
      </c>
      <c r="AO122" s="401">
        <v>0</v>
      </c>
      <c r="AP122" s="401">
        <v>0</v>
      </c>
      <c r="AQ122" s="401">
        <v>0</v>
      </c>
      <c r="AR122" s="402">
        <v>0</v>
      </c>
      <c r="AS122" s="402">
        <v>0</v>
      </c>
      <c r="AT122" s="402">
        <v>0</v>
      </c>
      <c r="AU122" s="404">
        <v>0</v>
      </c>
      <c r="AV122" s="402">
        <v>0</v>
      </c>
      <c r="AW122" s="76"/>
      <c r="AX122" s="211">
        <v>114</v>
      </c>
      <c r="AY122" s="260">
        <v>0</v>
      </c>
      <c r="AZ122" s="260">
        <v>0</v>
      </c>
      <c r="BA122" s="260">
        <v>0</v>
      </c>
      <c r="BB122" s="260">
        <v>0</v>
      </c>
      <c r="BC122" s="260">
        <v>0</v>
      </c>
      <c r="BD122" s="260">
        <v>0</v>
      </c>
      <c r="BE122" s="260">
        <v>0</v>
      </c>
      <c r="BF122" s="260">
        <v>0</v>
      </c>
      <c r="BG122" s="260">
        <v>0</v>
      </c>
      <c r="BH122" s="260">
        <v>0</v>
      </c>
      <c r="BI122" s="260">
        <v>0</v>
      </c>
      <c r="BJ122" s="260">
        <v>0</v>
      </c>
      <c r="BK122" s="260">
        <v>0</v>
      </c>
      <c r="BL122" s="260">
        <v>0</v>
      </c>
      <c r="BM122" s="260">
        <v>147</v>
      </c>
      <c r="BN122" s="260">
        <v>0</v>
      </c>
      <c r="BO122" s="260">
        <v>0</v>
      </c>
      <c r="BP122" s="260">
        <v>0</v>
      </c>
      <c r="BQ122" s="260">
        <v>0</v>
      </c>
      <c r="BR122" s="260">
        <v>0</v>
      </c>
      <c r="BS122" s="260">
        <v>0</v>
      </c>
      <c r="BT122" s="260">
        <v>0</v>
      </c>
      <c r="BU122" s="260">
        <v>13</v>
      </c>
      <c r="BV122" s="260">
        <v>0</v>
      </c>
      <c r="BW122" s="260">
        <v>0</v>
      </c>
      <c r="BX122" s="260">
        <v>0</v>
      </c>
      <c r="BY122" s="260">
        <v>0</v>
      </c>
      <c r="BZ122" s="260">
        <v>0</v>
      </c>
      <c r="CA122" s="260">
        <v>0</v>
      </c>
      <c r="CB122" s="260">
        <v>0</v>
      </c>
      <c r="CC122" s="260">
        <v>0</v>
      </c>
      <c r="CD122" s="260">
        <v>0</v>
      </c>
      <c r="CE122" s="260">
        <v>179845</v>
      </c>
      <c r="CF122" s="260">
        <v>0</v>
      </c>
      <c r="CG122" s="260">
        <v>0</v>
      </c>
      <c r="CH122" s="260">
        <v>0</v>
      </c>
      <c r="CI122" s="260">
        <v>0</v>
      </c>
      <c r="CJ122" s="260">
        <v>0</v>
      </c>
      <c r="CK122" s="260">
        <v>0</v>
      </c>
      <c r="CL122" s="260">
        <v>383</v>
      </c>
      <c r="CM122" s="260">
        <v>2</v>
      </c>
      <c r="CN122" s="42">
        <v>0</v>
      </c>
      <c r="CO122" s="42">
        <v>0</v>
      </c>
      <c r="CP122" s="42">
        <v>0</v>
      </c>
      <c r="CR122" s="13">
        <v>114</v>
      </c>
      <c r="CS122" s="13" t="str">
        <f t="shared" si="22"/>
        <v/>
      </c>
      <c r="CT122" s="13" t="str">
        <f t="shared" si="22"/>
        <v/>
      </c>
      <c r="CU122" s="13" t="str">
        <f t="shared" si="22"/>
        <v/>
      </c>
      <c r="CV122" s="13" t="str">
        <f t="shared" si="22"/>
        <v/>
      </c>
      <c r="CW122" s="13" t="str">
        <f t="shared" si="22"/>
        <v/>
      </c>
      <c r="CX122" s="13" t="str">
        <f t="shared" si="22"/>
        <v/>
      </c>
      <c r="CY122" s="13" t="str">
        <f t="shared" si="22"/>
        <v/>
      </c>
      <c r="CZ122" s="13" t="str">
        <f t="shared" si="22"/>
        <v/>
      </c>
      <c r="DA122" s="13" t="str">
        <f t="shared" si="22"/>
        <v/>
      </c>
      <c r="DB122" s="13" t="str">
        <f t="shared" si="22"/>
        <v/>
      </c>
      <c r="DC122" s="13" t="str">
        <f t="shared" si="22"/>
        <v/>
      </c>
      <c r="DD122" s="13" t="str">
        <f t="shared" si="22"/>
        <v/>
      </c>
      <c r="DE122" s="13" t="str">
        <f t="shared" si="22"/>
        <v/>
      </c>
      <c r="DF122" s="13" t="str">
        <f t="shared" si="22"/>
        <v/>
      </c>
      <c r="DG122" s="13" t="str">
        <f t="shared" si="22"/>
        <v/>
      </c>
      <c r="DH122" s="13" t="str">
        <f t="shared" si="19"/>
        <v/>
      </c>
      <c r="DI122" s="13" t="str">
        <f t="shared" si="14"/>
        <v/>
      </c>
      <c r="DJ122" s="13" t="str">
        <f t="shared" si="14"/>
        <v/>
      </c>
      <c r="DK122" s="13" t="str">
        <f t="shared" si="14"/>
        <v/>
      </c>
      <c r="DL122" s="13" t="str">
        <f t="shared" si="14"/>
        <v/>
      </c>
      <c r="DM122" s="13" t="str">
        <f t="shared" si="14"/>
        <v/>
      </c>
      <c r="DN122" s="13" t="str">
        <f t="shared" si="23"/>
        <v/>
      </c>
      <c r="DO122" s="13" t="str">
        <f t="shared" si="23"/>
        <v/>
      </c>
      <c r="DP122" s="13" t="str">
        <f t="shared" si="23"/>
        <v/>
      </c>
      <c r="DQ122" s="13" t="str">
        <f t="shared" si="23"/>
        <v/>
      </c>
      <c r="DR122" s="13" t="str">
        <f t="shared" si="23"/>
        <v/>
      </c>
      <c r="DS122" s="13" t="str">
        <f t="shared" si="23"/>
        <v/>
      </c>
      <c r="DT122" s="13" t="str">
        <f t="shared" si="23"/>
        <v/>
      </c>
      <c r="DU122" s="13" t="str">
        <f t="shared" si="23"/>
        <v/>
      </c>
      <c r="DV122" s="13" t="str">
        <f t="shared" si="23"/>
        <v/>
      </c>
      <c r="DW122" s="13" t="str">
        <f t="shared" si="23"/>
        <v/>
      </c>
      <c r="DX122" s="13" t="str">
        <f t="shared" si="23"/>
        <v/>
      </c>
      <c r="DY122" s="13" t="str">
        <f t="shared" si="23"/>
        <v/>
      </c>
      <c r="DZ122" s="13" t="str">
        <f t="shared" si="23"/>
        <v/>
      </c>
      <c r="EA122" s="13" t="str">
        <f t="shared" si="17"/>
        <v/>
      </c>
      <c r="EB122" s="13" t="str">
        <f t="shared" si="17"/>
        <v/>
      </c>
      <c r="EC122" s="13" t="str">
        <f t="shared" si="17"/>
        <v/>
      </c>
      <c r="ED122" s="13" t="str">
        <f t="shared" si="17"/>
        <v/>
      </c>
      <c r="EE122" s="13" t="str">
        <f t="shared" si="17"/>
        <v/>
      </c>
      <c r="EF122" s="13" t="str">
        <f t="shared" si="17"/>
        <v/>
      </c>
      <c r="EG122" s="13" t="str">
        <f t="shared" si="17"/>
        <v/>
      </c>
      <c r="EH122" s="13" t="str">
        <f t="shared" si="21"/>
        <v/>
      </c>
      <c r="EI122" s="13" t="str">
        <f t="shared" si="21"/>
        <v/>
      </c>
      <c r="EJ122" s="13" t="str">
        <f t="shared" si="21"/>
        <v/>
      </c>
      <c r="EK122" s="13"/>
      <c r="EL122" s="82" t="str">
        <f t="shared" si="15"/>
        <v/>
      </c>
    </row>
    <row r="123" spans="1:142" x14ac:dyDescent="0.25">
      <c r="A123" s="267" t="s">
        <v>628</v>
      </c>
      <c r="B123" s="267" t="s">
        <v>530</v>
      </c>
      <c r="C123" s="301" t="s">
        <v>615</v>
      </c>
      <c r="D123" s="211">
        <v>115</v>
      </c>
      <c r="E123" s="401">
        <v>0</v>
      </c>
      <c r="F123" s="401">
        <v>0</v>
      </c>
      <c r="G123" s="401">
        <v>0</v>
      </c>
      <c r="H123" s="401">
        <v>0</v>
      </c>
      <c r="I123" s="401">
        <v>0</v>
      </c>
      <c r="J123" s="401">
        <v>0</v>
      </c>
      <c r="K123" s="401">
        <v>0</v>
      </c>
      <c r="L123" s="401">
        <v>0</v>
      </c>
      <c r="M123" s="401">
        <v>0</v>
      </c>
      <c r="N123" s="401">
        <v>0</v>
      </c>
      <c r="O123" s="401">
        <v>0</v>
      </c>
      <c r="P123" s="401">
        <v>0</v>
      </c>
      <c r="Q123" s="401">
        <v>0</v>
      </c>
      <c r="R123" s="401">
        <v>0</v>
      </c>
      <c r="S123" s="401">
        <v>0</v>
      </c>
      <c r="T123" s="401">
        <v>0</v>
      </c>
      <c r="U123" s="401">
        <v>0</v>
      </c>
      <c r="V123" s="401">
        <v>0</v>
      </c>
      <c r="W123" s="401">
        <v>0</v>
      </c>
      <c r="X123" s="401">
        <v>0</v>
      </c>
      <c r="Y123" s="401">
        <v>0</v>
      </c>
      <c r="Z123" s="401">
        <v>0</v>
      </c>
      <c r="AA123" s="401">
        <v>0</v>
      </c>
      <c r="AB123" s="401">
        <v>0</v>
      </c>
      <c r="AC123" s="401">
        <v>0</v>
      </c>
      <c r="AD123" s="401">
        <v>0</v>
      </c>
      <c r="AE123" s="401">
        <v>0</v>
      </c>
      <c r="AF123" s="401">
        <v>6.3759999999999997E-3</v>
      </c>
      <c r="AG123" s="401">
        <v>0</v>
      </c>
      <c r="AH123" s="401">
        <v>0</v>
      </c>
      <c r="AI123" s="401">
        <v>0</v>
      </c>
      <c r="AJ123" s="401">
        <v>0</v>
      </c>
      <c r="AK123" s="401">
        <v>0</v>
      </c>
      <c r="AL123" s="401">
        <v>0</v>
      </c>
      <c r="AM123" s="401">
        <v>0</v>
      </c>
      <c r="AN123" s="401">
        <v>0</v>
      </c>
      <c r="AO123" s="401">
        <v>0</v>
      </c>
      <c r="AP123" s="401">
        <v>0</v>
      </c>
      <c r="AQ123" s="401">
        <v>0</v>
      </c>
      <c r="AR123" s="402">
        <v>1.17576E-2</v>
      </c>
      <c r="AS123" s="402">
        <v>0</v>
      </c>
      <c r="AT123" s="402">
        <v>0</v>
      </c>
      <c r="AU123" s="404">
        <v>0</v>
      </c>
      <c r="AV123" s="402">
        <v>0</v>
      </c>
      <c r="AW123" s="76"/>
      <c r="AX123" s="211">
        <v>115</v>
      </c>
      <c r="AY123" s="260">
        <v>0</v>
      </c>
      <c r="AZ123" s="260">
        <v>0</v>
      </c>
      <c r="BA123" s="260">
        <v>0</v>
      </c>
      <c r="BB123" s="260">
        <v>0</v>
      </c>
      <c r="BC123" s="260">
        <v>0</v>
      </c>
      <c r="BD123" s="260">
        <v>0</v>
      </c>
      <c r="BE123" s="260">
        <v>0</v>
      </c>
      <c r="BF123" s="260">
        <v>0</v>
      </c>
      <c r="BG123" s="260">
        <v>0</v>
      </c>
      <c r="BH123" s="260">
        <v>0</v>
      </c>
      <c r="BI123" s="260">
        <v>0</v>
      </c>
      <c r="BJ123" s="260">
        <v>0</v>
      </c>
      <c r="BK123" s="260">
        <v>0</v>
      </c>
      <c r="BL123" s="260">
        <v>0</v>
      </c>
      <c r="BM123" s="260">
        <v>0</v>
      </c>
      <c r="BN123" s="260">
        <v>0</v>
      </c>
      <c r="BO123" s="260">
        <v>0</v>
      </c>
      <c r="BP123" s="260">
        <v>0</v>
      </c>
      <c r="BQ123" s="260">
        <v>0</v>
      </c>
      <c r="BR123" s="260">
        <v>0</v>
      </c>
      <c r="BS123" s="260">
        <v>0</v>
      </c>
      <c r="BT123" s="260">
        <v>0</v>
      </c>
      <c r="BU123" s="260">
        <v>0</v>
      </c>
      <c r="BV123" s="260">
        <v>0</v>
      </c>
      <c r="BW123" s="260">
        <v>0</v>
      </c>
      <c r="BX123" s="260">
        <v>8</v>
      </c>
      <c r="BY123" s="260">
        <v>0</v>
      </c>
      <c r="BZ123" s="260">
        <v>55</v>
      </c>
      <c r="CA123" s="260">
        <v>0</v>
      </c>
      <c r="CB123" s="260">
        <v>0</v>
      </c>
      <c r="CC123" s="260">
        <v>0</v>
      </c>
      <c r="CD123" s="260">
        <v>0</v>
      </c>
      <c r="CE123" s="260">
        <v>325</v>
      </c>
      <c r="CF123" s="260">
        <v>216</v>
      </c>
      <c r="CG123" s="260">
        <v>0</v>
      </c>
      <c r="CH123" s="260">
        <v>0</v>
      </c>
      <c r="CI123" s="260">
        <v>27</v>
      </c>
      <c r="CJ123" s="260">
        <v>0</v>
      </c>
      <c r="CK123" s="260">
        <v>0</v>
      </c>
      <c r="CL123" s="260">
        <v>6741</v>
      </c>
      <c r="CM123" s="260">
        <v>3</v>
      </c>
      <c r="CN123" s="42">
        <v>0</v>
      </c>
      <c r="CO123" s="42">
        <v>0</v>
      </c>
      <c r="CP123" s="42">
        <v>0</v>
      </c>
      <c r="CR123" s="13">
        <v>115</v>
      </c>
      <c r="CS123" s="13" t="str">
        <f t="shared" si="22"/>
        <v/>
      </c>
      <c r="CT123" s="13" t="str">
        <f t="shared" si="22"/>
        <v/>
      </c>
      <c r="CU123" s="13" t="str">
        <f t="shared" si="22"/>
        <v/>
      </c>
      <c r="CV123" s="13" t="str">
        <f t="shared" si="22"/>
        <v/>
      </c>
      <c r="CW123" s="13" t="str">
        <f t="shared" si="22"/>
        <v/>
      </c>
      <c r="CX123" s="13" t="str">
        <f t="shared" si="22"/>
        <v/>
      </c>
      <c r="CY123" s="13" t="str">
        <f t="shared" si="22"/>
        <v/>
      </c>
      <c r="CZ123" s="13" t="str">
        <f t="shared" si="22"/>
        <v/>
      </c>
      <c r="DA123" s="13" t="str">
        <f t="shared" si="22"/>
        <v/>
      </c>
      <c r="DB123" s="13" t="str">
        <f t="shared" si="22"/>
        <v/>
      </c>
      <c r="DC123" s="13" t="str">
        <f t="shared" si="22"/>
        <v/>
      </c>
      <c r="DD123" s="13" t="str">
        <f t="shared" si="22"/>
        <v/>
      </c>
      <c r="DE123" s="13" t="str">
        <f t="shared" si="22"/>
        <v/>
      </c>
      <c r="DF123" s="13" t="str">
        <f t="shared" si="22"/>
        <v/>
      </c>
      <c r="DG123" s="13" t="str">
        <f t="shared" si="22"/>
        <v/>
      </c>
      <c r="DH123" s="13" t="str">
        <f t="shared" si="19"/>
        <v/>
      </c>
      <c r="DI123" s="13" t="str">
        <f t="shared" si="14"/>
        <v/>
      </c>
      <c r="DJ123" s="13" t="str">
        <f t="shared" si="14"/>
        <v/>
      </c>
      <c r="DK123" s="13" t="str">
        <f t="shared" si="14"/>
        <v/>
      </c>
      <c r="DL123" s="13" t="str">
        <f t="shared" si="14"/>
        <v/>
      </c>
      <c r="DM123" s="13" t="str">
        <f t="shared" si="14"/>
        <v/>
      </c>
      <c r="DN123" s="13" t="str">
        <f t="shared" si="23"/>
        <v/>
      </c>
      <c r="DO123" s="13" t="str">
        <f t="shared" si="23"/>
        <v/>
      </c>
      <c r="DP123" s="13" t="str">
        <f t="shared" si="23"/>
        <v/>
      </c>
      <c r="DQ123" s="13" t="str">
        <f t="shared" si="23"/>
        <v/>
      </c>
      <c r="DR123" s="13" t="str">
        <f t="shared" si="23"/>
        <v/>
      </c>
      <c r="DS123" s="13" t="str">
        <f t="shared" si="23"/>
        <v/>
      </c>
      <c r="DT123" s="13" t="str">
        <f t="shared" si="23"/>
        <v>Rodspotta</v>
      </c>
      <c r="DU123" s="13" t="str">
        <f t="shared" si="23"/>
        <v/>
      </c>
      <c r="DV123" s="13" t="str">
        <f t="shared" si="23"/>
        <v/>
      </c>
      <c r="DW123" s="13" t="str">
        <f t="shared" si="23"/>
        <v/>
      </c>
      <c r="DX123" s="13" t="str">
        <f t="shared" si="23"/>
        <v/>
      </c>
      <c r="DY123" s="13" t="str">
        <f t="shared" si="23"/>
        <v/>
      </c>
      <c r="DZ123" s="13" t="str">
        <f t="shared" si="23"/>
        <v/>
      </c>
      <c r="EA123" s="13" t="str">
        <f t="shared" si="17"/>
        <v/>
      </c>
      <c r="EB123" s="13" t="str">
        <f t="shared" si="17"/>
        <v/>
      </c>
      <c r="EC123" s="13" t="str">
        <f t="shared" si="17"/>
        <v/>
      </c>
      <c r="ED123" s="13" t="str">
        <f t="shared" si="17"/>
        <v/>
      </c>
      <c r="EE123" s="13" t="str">
        <f t="shared" si="17"/>
        <v/>
      </c>
      <c r="EF123" s="13" t="str">
        <f t="shared" si="17"/>
        <v>Torsk</v>
      </c>
      <c r="EG123" s="13" t="str">
        <f t="shared" si="17"/>
        <v/>
      </c>
      <c r="EH123" s="13" t="str">
        <f t="shared" si="21"/>
        <v/>
      </c>
      <c r="EI123" s="13" t="str">
        <f t="shared" si="21"/>
        <v/>
      </c>
      <c r="EJ123" s="13" t="str">
        <f t="shared" si="21"/>
        <v/>
      </c>
      <c r="EK123" s="13"/>
      <c r="EL123" s="82" t="str">
        <f t="shared" si="15"/>
        <v>RodspottaTorsk</v>
      </c>
    </row>
    <row r="124" spans="1:142" x14ac:dyDescent="0.25">
      <c r="A124" s="267" t="s">
        <v>628</v>
      </c>
      <c r="B124" s="267" t="s">
        <v>505</v>
      </c>
      <c r="C124" s="301" t="s">
        <v>165</v>
      </c>
      <c r="D124" s="211">
        <v>116</v>
      </c>
      <c r="E124" s="401">
        <v>0</v>
      </c>
      <c r="F124" s="401">
        <v>0</v>
      </c>
      <c r="G124" s="401">
        <v>0</v>
      </c>
      <c r="H124" s="401">
        <v>0</v>
      </c>
      <c r="I124" s="401">
        <v>0</v>
      </c>
      <c r="J124" s="401">
        <v>0</v>
      </c>
      <c r="K124" s="401">
        <v>0</v>
      </c>
      <c r="L124" s="401">
        <v>0</v>
      </c>
      <c r="M124" s="401">
        <v>0</v>
      </c>
      <c r="N124" s="401">
        <v>0</v>
      </c>
      <c r="O124" s="401">
        <v>0</v>
      </c>
      <c r="P124" s="401">
        <v>0</v>
      </c>
      <c r="Q124" s="401">
        <v>0</v>
      </c>
      <c r="R124" s="401">
        <v>0</v>
      </c>
      <c r="S124" s="401">
        <v>0</v>
      </c>
      <c r="T124" s="401">
        <v>0</v>
      </c>
      <c r="U124" s="401">
        <v>0</v>
      </c>
      <c r="V124" s="401">
        <v>0</v>
      </c>
      <c r="W124" s="401">
        <v>0</v>
      </c>
      <c r="X124" s="401">
        <v>0</v>
      </c>
      <c r="Y124" s="401">
        <v>0</v>
      </c>
      <c r="Z124" s="401">
        <v>0</v>
      </c>
      <c r="AA124" s="401">
        <v>0</v>
      </c>
      <c r="AB124" s="401">
        <v>0</v>
      </c>
      <c r="AC124" s="401">
        <v>0</v>
      </c>
      <c r="AD124" s="401">
        <v>0</v>
      </c>
      <c r="AE124" s="401">
        <v>0</v>
      </c>
      <c r="AF124" s="401">
        <v>0</v>
      </c>
      <c r="AG124" s="401">
        <v>0</v>
      </c>
      <c r="AH124" s="401">
        <v>0</v>
      </c>
      <c r="AI124" s="401">
        <v>0</v>
      </c>
      <c r="AJ124" s="401">
        <v>0</v>
      </c>
      <c r="AK124" s="401">
        <v>0</v>
      </c>
      <c r="AL124" s="401">
        <v>0</v>
      </c>
      <c r="AM124" s="401">
        <v>0</v>
      </c>
      <c r="AN124" s="401">
        <v>0</v>
      </c>
      <c r="AO124" s="401">
        <v>0</v>
      </c>
      <c r="AP124" s="401">
        <v>0</v>
      </c>
      <c r="AQ124" s="401">
        <v>0</v>
      </c>
      <c r="AR124" s="402">
        <v>0</v>
      </c>
      <c r="AS124" s="402">
        <v>0</v>
      </c>
      <c r="AT124" s="402">
        <v>0</v>
      </c>
      <c r="AU124" s="404">
        <v>0</v>
      </c>
      <c r="AV124" s="402">
        <v>0</v>
      </c>
      <c r="AW124" s="76"/>
      <c r="AX124" s="211">
        <v>116</v>
      </c>
      <c r="AY124" s="260">
        <v>0</v>
      </c>
      <c r="AZ124" s="260">
        <v>0</v>
      </c>
      <c r="BA124" s="260">
        <v>0</v>
      </c>
      <c r="BB124" s="260">
        <v>36</v>
      </c>
      <c r="BC124" s="260">
        <v>0</v>
      </c>
      <c r="BD124" s="260">
        <v>0</v>
      </c>
      <c r="BE124" s="260">
        <v>1</v>
      </c>
      <c r="BF124" s="260">
        <v>0</v>
      </c>
      <c r="BG124" s="260">
        <v>0</v>
      </c>
      <c r="BH124" s="260">
        <v>0</v>
      </c>
      <c r="BI124" s="260">
        <v>0</v>
      </c>
      <c r="BJ124" s="260">
        <v>13</v>
      </c>
      <c r="BK124" s="260">
        <v>0</v>
      </c>
      <c r="BL124" s="260">
        <v>0</v>
      </c>
      <c r="BM124" s="260">
        <v>0</v>
      </c>
      <c r="BN124" s="260">
        <v>130</v>
      </c>
      <c r="BO124" s="260">
        <v>0</v>
      </c>
      <c r="BP124" s="260">
        <v>0</v>
      </c>
      <c r="BQ124" s="260">
        <v>0</v>
      </c>
      <c r="BR124" s="260">
        <v>0</v>
      </c>
      <c r="BS124" s="260">
        <v>0</v>
      </c>
      <c r="BT124" s="260">
        <v>0</v>
      </c>
      <c r="BU124" s="260">
        <v>0</v>
      </c>
      <c r="BV124" s="260">
        <v>0</v>
      </c>
      <c r="BW124" s="260">
        <v>0</v>
      </c>
      <c r="BX124" s="260">
        <v>834</v>
      </c>
      <c r="BY124" s="260">
        <v>0</v>
      </c>
      <c r="BZ124" s="260">
        <v>2205</v>
      </c>
      <c r="CA124" s="260">
        <v>0</v>
      </c>
      <c r="CB124" s="260">
        <v>15</v>
      </c>
      <c r="CC124" s="260">
        <v>0</v>
      </c>
      <c r="CD124" s="260">
        <v>0</v>
      </c>
      <c r="CE124" s="260">
        <v>0</v>
      </c>
      <c r="CF124" s="260">
        <v>123</v>
      </c>
      <c r="CG124" s="260">
        <v>0</v>
      </c>
      <c r="CH124" s="260">
        <v>0</v>
      </c>
      <c r="CI124" s="260">
        <v>549</v>
      </c>
      <c r="CJ124" s="260">
        <v>570</v>
      </c>
      <c r="CK124" s="260">
        <v>0</v>
      </c>
      <c r="CL124" s="260">
        <v>30</v>
      </c>
      <c r="CM124" s="260">
        <v>0</v>
      </c>
      <c r="CN124" s="42">
        <v>0</v>
      </c>
      <c r="CO124" s="42">
        <v>8089</v>
      </c>
      <c r="CP124" s="42">
        <v>0</v>
      </c>
      <c r="CR124" s="13">
        <v>116</v>
      </c>
      <c r="CS124" s="13" t="str">
        <f t="shared" si="22"/>
        <v/>
      </c>
      <c r="CT124" s="13" t="str">
        <f t="shared" si="22"/>
        <v/>
      </c>
      <c r="CU124" s="13" t="str">
        <f t="shared" si="22"/>
        <v/>
      </c>
      <c r="CV124" s="13" t="str">
        <f t="shared" si="22"/>
        <v/>
      </c>
      <c r="CW124" s="13" t="str">
        <f t="shared" si="22"/>
        <v/>
      </c>
      <c r="CX124" s="13" t="str">
        <f t="shared" si="22"/>
        <v/>
      </c>
      <c r="CY124" s="13" t="str">
        <f t="shared" si="22"/>
        <v/>
      </c>
      <c r="CZ124" s="13" t="str">
        <f t="shared" si="22"/>
        <v/>
      </c>
      <c r="DA124" s="13" t="str">
        <f t="shared" si="22"/>
        <v/>
      </c>
      <c r="DB124" s="13" t="str">
        <f t="shared" si="22"/>
        <v/>
      </c>
      <c r="DC124" s="13" t="str">
        <f t="shared" si="22"/>
        <v/>
      </c>
      <c r="DD124" s="13" t="str">
        <f t="shared" si="22"/>
        <v/>
      </c>
      <c r="DE124" s="13" t="str">
        <f t="shared" si="22"/>
        <v/>
      </c>
      <c r="DF124" s="13" t="str">
        <f t="shared" si="22"/>
        <v/>
      </c>
      <c r="DG124" s="13" t="str">
        <f t="shared" si="22"/>
        <v/>
      </c>
      <c r="DH124" s="13" t="str">
        <f t="shared" si="19"/>
        <v/>
      </c>
      <c r="DI124" s="13" t="str">
        <f t="shared" si="19"/>
        <v/>
      </c>
      <c r="DJ124" s="13" t="str">
        <f t="shared" si="19"/>
        <v/>
      </c>
      <c r="DK124" s="13" t="str">
        <f t="shared" si="19"/>
        <v/>
      </c>
      <c r="DL124" s="13" t="str">
        <f t="shared" si="19"/>
        <v/>
      </c>
      <c r="DM124" s="13" t="str">
        <f t="shared" si="19"/>
        <v/>
      </c>
      <c r="DN124" s="13" t="str">
        <f t="shared" si="23"/>
        <v/>
      </c>
      <c r="DO124" s="13" t="str">
        <f t="shared" si="23"/>
        <v/>
      </c>
      <c r="DP124" s="13" t="str">
        <f t="shared" si="23"/>
        <v/>
      </c>
      <c r="DQ124" s="13" t="str">
        <f t="shared" si="23"/>
        <v/>
      </c>
      <c r="DR124" s="13" t="str">
        <f t="shared" si="23"/>
        <v/>
      </c>
      <c r="DS124" s="13" t="str">
        <f t="shared" si="23"/>
        <v/>
      </c>
      <c r="DT124" s="13" t="str">
        <f t="shared" si="23"/>
        <v/>
      </c>
      <c r="DU124" s="13" t="str">
        <f t="shared" si="23"/>
        <v/>
      </c>
      <c r="DV124" s="13" t="str">
        <f t="shared" si="23"/>
        <v/>
      </c>
      <c r="DW124" s="13" t="str">
        <f t="shared" si="23"/>
        <v/>
      </c>
      <c r="DX124" s="13" t="str">
        <f t="shared" si="23"/>
        <v/>
      </c>
      <c r="DY124" s="13" t="str">
        <f t="shared" si="23"/>
        <v/>
      </c>
      <c r="DZ124" s="13" t="str">
        <f t="shared" si="23"/>
        <v/>
      </c>
      <c r="EA124" s="13" t="str">
        <f t="shared" si="17"/>
        <v/>
      </c>
      <c r="EB124" s="13" t="str">
        <f t="shared" si="17"/>
        <v/>
      </c>
      <c r="EC124" s="13" t="str">
        <f t="shared" ref="EC124:EJ170" si="24">IF(AO124&gt;0,AO$8,"")</f>
        <v/>
      </c>
      <c r="ED124" s="13" t="str">
        <f t="shared" si="24"/>
        <v/>
      </c>
      <c r="EE124" s="13" t="str">
        <f t="shared" si="24"/>
        <v/>
      </c>
      <c r="EF124" s="13" t="str">
        <f t="shared" si="24"/>
        <v/>
      </c>
      <c r="EG124" s="13" t="str">
        <f t="shared" si="24"/>
        <v/>
      </c>
      <c r="EH124" s="13" t="str">
        <f t="shared" si="21"/>
        <v/>
      </c>
      <c r="EI124" s="13" t="str">
        <f t="shared" si="21"/>
        <v/>
      </c>
      <c r="EJ124" s="13" t="str">
        <f t="shared" si="21"/>
        <v/>
      </c>
      <c r="EK124" s="13"/>
      <c r="EL124" s="82" t="str">
        <f t="shared" si="15"/>
        <v/>
      </c>
    </row>
    <row r="125" spans="1:142" x14ac:dyDescent="0.25">
      <c r="A125" s="267" t="s">
        <v>628</v>
      </c>
      <c r="B125" s="267" t="s">
        <v>531</v>
      </c>
      <c r="C125" s="301" t="s">
        <v>165</v>
      </c>
      <c r="D125" s="211">
        <v>117</v>
      </c>
      <c r="E125" s="401">
        <v>0</v>
      </c>
      <c r="F125" s="401">
        <v>0</v>
      </c>
      <c r="G125" s="401">
        <v>0</v>
      </c>
      <c r="H125" s="401">
        <v>0</v>
      </c>
      <c r="I125" s="401">
        <v>0</v>
      </c>
      <c r="J125" s="401">
        <v>0</v>
      </c>
      <c r="K125" s="401">
        <v>0</v>
      </c>
      <c r="L125" s="401">
        <v>0</v>
      </c>
      <c r="M125" s="401">
        <v>0</v>
      </c>
      <c r="N125" s="401">
        <v>0</v>
      </c>
      <c r="O125" s="401">
        <v>0</v>
      </c>
      <c r="P125" s="401">
        <v>0</v>
      </c>
      <c r="Q125" s="401">
        <v>0</v>
      </c>
      <c r="R125" s="401">
        <v>0</v>
      </c>
      <c r="S125" s="401">
        <v>0</v>
      </c>
      <c r="T125" s="401">
        <v>0</v>
      </c>
      <c r="U125" s="401">
        <v>0</v>
      </c>
      <c r="V125" s="401">
        <v>0</v>
      </c>
      <c r="W125" s="401">
        <v>0</v>
      </c>
      <c r="X125" s="401">
        <v>0</v>
      </c>
      <c r="Y125" s="401">
        <v>0</v>
      </c>
      <c r="Z125" s="401">
        <v>0</v>
      </c>
      <c r="AA125" s="401">
        <v>0</v>
      </c>
      <c r="AB125" s="401">
        <v>0</v>
      </c>
      <c r="AC125" s="401">
        <v>0</v>
      </c>
      <c r="AD125" s="401">
        <v>0</v>
      </c>
      <c r="AE125" s="401">
        <v>0</v>
      </c>
      <c r="AF125" s="401">
        <v>0</v>
      </c>
      <c r="AG125" s="401">
        <v>0</v>
      </c>
      <c r="AH125" s="401">
        <v>0</v>
      </c>
      <c r="AI125" s="401">
        <v>0</v>
      </c>
      <c r="AJ125" s="401">
        <v>0</v>
      </c>
      <c r="AK125" s="401">
        <v>0</v>
      </c>
      <c r="AL125" s="401">
        <v>0</v>
      </c>
      <c r="AM125" s="401">
        <v>0</v>
      </c>
      <c r="AN125" s="401">
        <v>0</v>
      </c>
      <c r="AO125" s="401">
        <v>0</v>
      </c>
      <c r="AP125" s="401">
        <v>0</v>
      </c>
      <c r="AQ125" s="401">
        <v>0</v>
      </c>
      <c r="AR125" s="402">
        <v>0</v>
      </c>
      <c r="AS125" s="402">
        <v>0</v>
      </c>
      <c r="AT125" s="402">
        <v>0</v>
      </c>
      <c r="AU125" s="404">
        <v>0</v>
      </c>
      <c r="AV125" s="402">
        <v>0</v>
      </c>
      <c r="AW125" s="76"/>
      <c r="AX125" s="211">
        <v>117</v>
      </c>
      <c r="AY125" s="260">
        <v>0</v>
      </c>
      <c r="AZ125" s="260">
        <v>0</v>
      </c>
      <c r="BA125" s="260">
        <v>0</v>
      </c>
      <c r="BB125" s="260">
        <v>18</v>
      </c>
      <c r="BC125" s="260">
        <v>0</v>
      </c>
      <c r="BD125" s="260">
        <v>0</v>
      </c>
      <c r="BE125" s="260">
        <v>38</v>
      </c>
      <c r="BF125" s="260">
        <v>0</v>
      </c>
      <c r="BG125" s="260">
        <v>0</v>
      </c>
      <c r="BH125" s="260">
        <v>0</v>
      </c>
      <c r="BI125" s="260">
        <v>0</v>
      </c>
      <c r="BJ125" s="260">
        <v>5</v>
      </c>
      <c r="BK125" s="260">
        <v>0</v>
      </c>
      <c r="BL125" s="260">
        <v>0</v>
      </c>
      <c r="BM125" s="260">
        <v>0</v>
      </c>
      <c r="BN125" s="260">
        <v>31</v>
      </c>
      <c r="BO125" s="260">
        <v>0</v>
      </c>
      <c r="BP125" s="260">
        <v>0</v>
      </c>
      <c r="BQ125" s="260">
        <v>0</v>
      </c>
      <c r="BR125" s="260">
        <v>0</v>
      </c>
      <c r="BS125" s="260">
        <v>0</v>
      </c>
      <c r="BT125" s="260">
        <v>0</v>
      </c>
      <c r="BU125" s="260">
        <v>14</v>
      </c>
      <c r="BV125" s="260">
        <v>0</v>
      </c>
      <c r="BW125" s="260">
        <v>0</v>
      </c>
      <c r="BX125" s="260">
        <v>638</v>
      </c>
      <c r="BY125" s="260">
        <v>0</v>
      </c>
      <c r="BZ125" s="260">
        <v>2252</v>
      </c>
      <c r="CA125" s="260">
        <v>0</v>
      </c>
      <c r="CB125" s="260">
        <v>0</v>
      </c>
      <c r="CC125" s="260">
        <v>0</v>
      </c>
      <c r="CD125" s="260">
        <v>0</v>
      </c>
      <c r="CE125" s="260">
        <v>0</v>
      </c>
      <c r="CF125" s="260">
        <v>25</v>
      </c>
      <c r="CG125" s="260">
        <v>0</v>
      </c>
      <c r="CH125" s="260">
        <v>0</v>
      </c>
      <c r="CI125" s="260">
        <v>121</v>
      </c>
      <c r="CJ125" s="260">
        <v>747</v>
      </c>
      <c r="CK125" s="260">
        <v>0</v>
      </c>
      <c r="CL125" s="260">
        <v>17</v>
      </c>
      <c r="CM125" s="260">
        <v>0</v>
      </c>
      <c r="CN125" s="42">
        <v>0</v>
      </c>
      <c r="CO125" s="42">
        <v>7329</v>
      </c>
      <c r="CP125" s="42">
        <v>0</v>
      </c>
      <c r="CR125" s="13">
        <v>117</v>
      </c>
      <c r="CS125" s="13" t="str">
        <f t="shared" ref="CS125:DG141" si="25">IF(E125&gt;0,E$8,"")</f>
        <v/>
      </c>
      <c r="CT125" s="13" t="str">
        <f t="shared" si="25"/>
        <v/>
      </c>
      <c r="CU125" s="13" t="str">
        <f t="shared" si="25"/>
        <v/>
      </c>
      <c r="CV125" s="13" t="str">
        <f t="shared" si="25"/>
        <v/>
      </c>
      <c r="CW125" s="13" t="str">
        <f t="shared" si="25"/>
        <v/>
      </c>
      <c r="CX125" s="13" t="str">
        <f t="shared" si="25"/>
        <v/>
      </c>
      <c r="CY125" s="13" t="str">
        <f t="shared" si="25"/>
        <v/>
      </c>
      <c r="CZ125" s="13" t="str">
        <f t="shared" si="25"/>
        <v/>
      </c>
      <c r="DA125" s="13" t="str">
        <f t="shared" si="25"/>
        <v/>
      </c>
      <c r="DB125" s="13" t="str">
        <f t="shared" si="25"/>
        <v/>
      </c>
      <c r="DC125" s="13" t="str">
        <f t="shared" si="25"/>
        <v/>
      </c>
      <c r="DD125" s="13" t="str">
        <f t="shared" si="25"/>
        <v/>
      </c>
      <c r="DE125" s="13" t="str">
        <f t="shared" si="25"/>
        <v/>
      </c>
      <c r="DF125" s="13" t="str">
        <f t="shared" si="25"/>
        <v/>
      </c>
      <c r="DG125" s="13" t="str">
        <f t="shared" si="25"/>
        <v/>
      </c>
      <c r="DH125" s="13" t="str">
        <f t="shared" si="19"/>
        <v/>
      </c>
      <c r="DI125" s="13" t="str">
        <f t="shared" si="19"/>
        <v/>
      </c>
      <c r="DJ125" s="13" t="str">
        <f t="shared" si="19"/>
        <v/>
      </c>
      <c r="DK125" s="13" t="str">
        <f t="shared" si="19"/>
        <v/>
      </c>
      <c r="DL125" s="13" t="str">
        <f t="shared" si="19"/>
        <v/>
      </c>
      <c r="DM125" s="13" t="str">
        <f t="shared" si="19"/>
        <v/>
      </c>
      <c r="DN125" s="13" t="str">
        <f t="shared" si="23"/>
        <v/>
      </c>
      <c r="DO125" s="13" t="str">
        <f t="shared" si="23"/>
        <v/>
      </c>
      <c r="DP125" s="13" t="str">
        <f t="shared" si="23"/>
        <v/>
      </c>
      <c r="DQ125" s="13" t="str">
        <f t="shared" si="23"/>
        <v/>
      </c>
      <c r="DR125" s="13" t="str">
        <f t="shared" si="23"/>
        <v/>
      </c>
      <c r="DS125" s="13" t="str">
        <f t="shared" si="23"/>
        <v/>
      </c>
      <c r="DT125" s="13" t="str">
        <f t="shared" si="23"/>
        <v/>
      </c>
      <c r="DU125" s="13" t="str">
        <f t="shared" si="23"/>
        <v/>
      </c>
      <c r="DV125" s="13" t="str">
        <f t="shared" si="23"/>
        <v/>
      </c>
      <c r="DW125" s="13" t="str">
        <f t="shared" si="23"/>
        <v/>
      </c>
      <c r="DX125" s="13" t="str">
        <f t="shared" si="23"/>
        <v/>
      </c>
      <c r="DY125" s="13" t="str">
        <f t="shared" si="23"/>
        <v/>
      </c>
      <c r="DZ125" s="13" t="str">
        <f t="shared" si="23"/>
        <v/>
      </c>
      <c r="EA125" s="13" t="str">
        <f t="shared" si="23"/>
        <v/>
      </c>
      <c r="EB125" s="13" t="str">
        <f t="shared" si="23"/>
        <v/>
      </c>
      <c r="EC125" s="13" t="str">
        <f t="shared" si="24"/>
        <v/>
      </c>
      <c r="ED125" s="13" t="str">
        <f t="shared" si="24"/>
        <v/>
      </c>
      <c r="EE125" s="13" t="str">
        <f t="shared" si="24"/>
        <v/>
      </c>
      <c r="EF125" s="13" t="str">
        <f t="shared" si="24"/>
        <v/>
      </c>
      <c r="EG125" s="13" t="str">
        <f t="shared" si="24"/>
        <v/>
      </c>
      <c r="EH125" s="13" t="str">
        <f t="shared" si="21"/>
        <v/>
      </c>
      <c r="EI125" s="13" t="str">
        <f t="shared" si="21"/>
        <v/>
      </c>
      <c r="EJ125" s="13" t="str">
        <f t="shared" si="21"/>
        <v/>
      </c>
      <c r="EK125" s="13"/>
      <c r="EL125" s="82" t="str">
        <f t="shared" si="15"/>
        <v/>
      </c>
    </row>
    <row r="126" spans="1:142" x14ac:dyDescent="0.25">
      <c r="A126" s="267" t="s">
        <v>629</v>
      </c>
      <c r="B126" s="267" t="s">
        <v>524</v>
      </c>
      <c r="C126" s="301" t="s">
        <v>615</v>
      </c>
      <c r="D126" s="211">
        <v>118</v>
      </c>
      <c r="E126" s="401">
        <v>0</v>
      </c>
      <c r="F126" s="401">
        <v>0</v>
      </c>
      <c r="G126" s="401">
        <v>0</v>
      </c>
      <c r="H126" s="401">
        <v>0</v>
      </c>
      <c r="I126" s="401">
        <v>0</v>
      </c>
      <c r="J126" s="401">
        <v>0</v>
      </c>
      <c r="K126" s="401">
        <v>0</v>
      </c>
      <c r="L126" s="401">
        <v>0</v>
      </c>
      <c r="M126" s="401">
        <v>0</v>
      </c>
      <c r="N126" s="401">
        <v>0</v>
      </c>
      <c r="O126" s="401">
        <v>0</v>
      </c>
      <c r="P126" s="401">
        <v>0</v>
      </c>
      <c r="Q126" s="401">
        <v>0</v>
      </c>
      <c r="R126" s="401">
        <v>0</v>
      </c>
      <c r="S126" s="401">
        <v>0</v>
      </c>
      <c r="T126" s="401">
        <v>0</v>
      </c>
      <c r="U126" s="401">
        <v>0</v>
      </c>
      <c r="V126" s="401">
        <v>0</v>
      </c>
      <c r="W126" s="401">
        <v>0</v>
      </c>
      <c r="X126" s="401">
        <v>0</v>
      </c>
      <c r="Y126" s="401">
        <v>0</v>
      </c>
      <c r="Z126" s="401">
        <v>0</v>
      </c>
      <c r="AA126" s="401">
        <v>0</v>
      </c>
      <c r="AB126" s="401">
        <v>0</v>
      </c>
      <c r="AC126" s="401">
        <v>0</v>
      </c>
      <c r="AD126" s="401">
        <v>0</v>
      </c>
      <c r="AE126" s="401">
        <v>0</v>
      </c>
      <c r="AF126" s="401">
        <v>0</v>
      </c>
      <c r="AG126" s="401">
        <v>0</v>
      </c>
      <c r="AH126" s="401">
        <v>0</v>
      </c>
      <c r="AI126" s="401">
        <v>0</v>
      </c>
      <c r="AJ126" s="401">
        <v>0</v>
      </c>
      <c r="AK126" s="401">
        <v>0</v>
      </c>
      <c r="AL126" s="401">
        <v>0</v>
      </c>
      <c r="AM126" s="401">
        <v>0</v>
      </c>
      <c r="AN126" s="401">
        <v>0</v>
      </c>
      <c r="AO126" s="401">
        <v>0</v>
      </c>
      <c r="AP126" s="401">
        <v>0</v>
      </c>
      <c r="AQ126" s="401">
        <v>0</v>
      </c>
      <c r="AR126" s="402">
        <v>0</v>
      </c>
      <c r="AS126" s="402">
        <v>0</v>
      </c>
      <c r="AT126" s="402">
        <v>0</v>
      </c>
      <c r="AU126" s="404">
        <v>0</v>
      </c>
      <c r="AV126" s="402">
        <v>0</v>
      </c>
      <c r="AW126" s="76"/>
      <c r="AX126" s="211">
        <v>118</v>
      </c>
      <c r="AY126" s="260">
        <v>0</v>
      </c>
      <c r="AZ126" s="260">
        <v>0</v>
      </c>
      <c r="BA126" s="260">
        <v>0</v>
      </c>
      <c r="BB126" s="260">
        <v>0</v>
      </c>
      <c r="BC126" s="260">
        <v>0</v>
      </c>
      <c r="BD126" s="260">
        <v>0</v>
      </c>
      <c r="BE126" s="260">
        <v>0</v>
      </c>
      <c r="BF126" s="260">
        <v>0</v>
      </c>
      <c r="BG126" s="260">
        <v>0</v>
      </c>
      <c r="BH126" s="260">
        <v>0</v>
      </c>
      <c r="BI126" s="260">
        <v>0</v>
      </c>
      <c r="BJ126" s="260">
        <v>0</v>
      </c>
      <c r="BK126" s="260">
        <v>0</v>
      </c>
      <c r="BL126" s="260">
        <v>0</v>
      </c>
      <c r="BM126" s="260">
        <v>0</v>
      </c>
      <c r="BN126" s="260">
        <v>0</v>
      </c>
      <c r="BO126" s="260">
        <v>0</v>
      </c>
      <c r="BP126" s="260">
        <v>0</v>
      </c>
      <c r="BQ126" s="260">
        <v>0</v>
      </c>
      <c r="BR126" s="260">
        <v>0</v>
      </c>
      <c r="BS126" s="260">
        <v>0</v>
      </c>
      <c r="BT126" s="260">
        <v>0</v>
      </c>
      <c r="BU126" s="260">
        <v>0</v>
      </c>
      <c r="BV126" s="260">
        <v>0</v>
      </c>
      <c r="BW126" s="260">
        <v>0</v>
      </c>
      <c r="BX126" s="260">
        <v>0</v>
      </c>
      <c r="BY126" s="260">
        <v>0</v>
      </c>
      <c r="BZ126" s="260">
        <v>0</v>
      </c>
      <c r="CA126" s="260">
        <v>0</v>
      </c>
      <c r="CB126" s="260">
        <v>0</v>
      </c>
      <c r="CC126" s="260">
        <v>0</v>
      </c>
      <c r="CD126" s="260">
        <v>0</v>
      </c>
      <c r="CE126" s="260">
        <v>0</v>
      </c>
      <c r="CF126" s="260">
        <v>0</v>
      </c>
      <c r="CG126" s="260">
        <v>0</v>
      </c>
      <c r="CH126" s="260">
        <v>0</v>
      </c>
      <c r="CI126" s="260">
        <v>21</v>
      </c>
      <c r="CJ126" s="260">
        <v>0</v>
      </c>
      <c r="CK126" s="260">
        <v>0</v>
      </c>
      <c r="CL126" s="260">
        <v>83527</v>
      </c>
      <c r="CM126" s="260">
        <v>256</v>
      </c>
      <c r="CN126" s="42">
        <v>0</v>
      </c>
      <c r="CO126" s="42">
        <v>0</v>
      </c>
      <c r="CP126" s="42">
        <v>0</v>
      </c>
      <c r="CR126" s="13">
        <v>118</v>
      </c>
      <c r="CS126" s="13" t="str">
        <f t="shared" si="25"/>
        <v/>
      </c>
      <c r="CT126" s="13" t="str">
        <f t="shared" si="25"/>
        <v/>
      </c>
      <c r="CU126" s="13" t="str">
        <f t="shared" si="25"/>
        <v/>
      </c>
      <c r="CV126" s="13" t="str">
        <f t="shared" si="25"/>
        <v/>
      </c>
      <c r="CW126" s="13" t="str">
        <f t="shared" si="25"/>
        <v/>
      </c>
      <c r="CX126" s="13" t="str">
        <f t="shared" si="25"/>
        <v/>
      </c>
      <c r="CY126" s="13" t="str">
        <f t="shared" si="25"/>
        <v/>
      </c>
      <c r="CZ126" s="13" t="str">
        <f t="shared" si="25"/>
        <v/>
      </c>
      <c r="DA126" s="13" t="str">
        <f t="shared" si="25"/>
        <v/>
      </c>
      <c r="DB126" s="13" t="str">
        <f t="shared" si="25"/>
        <v/>
      </c>
      <c r="DC126" s="13" t="str">
        <f t="shared" si="25"/>
        <v/>
      </c>
      <c r="DD126" s="13" t="str">
        <f t="shared" si="25"/>
        <v/>
      </c>
      <c r="DE126" s="13" t="str">
        <f t="shared" si="25"/>
        <v/>
      </c>
      <c r="DF126" s="13" t="str">
        <f t="shared" si="25"/>
        <v/>
      </c>
      <c r="DG126" s="13" t="str">
        <f t="shared" si="25"/>
        <v/>
      </c>
      <c r="DH126" s="13" t="str">
        <f t="shared" si="19"/>
        <v/>
      </c>
      <c r="DI126" s="13" t="str">
        <f t="shared" si="19"/>
        <v/>
      </c>
      <c r="DJ126" s="13" t="str">
        <f t="shared" si="19"/>
        <v/>
      </c>
      <c r="DK126" s="13" t="str">
        <f t="shared" si="19"/>
        <v/>
      </c>
      <c r="DL126" s="13" t="str">
        <f t="shared" si="19"/>
        <v/>
      </c>
      <c r="DM126" s="13" t="str">
        <f t="shared" si="19"/>
        <v/>
      </c>
      <c r="DN126" s="13" t="str">
        <f t="shared" si="23"/>
        <v/>
      </c>
      <c r="DO126" s="13" t="str">
        <f t="shared" si="23"/>
        <v/>
      </c>
      <c r="DP126" s="13" t="str">
        <f t="shared" si="23"/>
        <v/>
      </c>
      <c r="DQ126" s="13" t="str">
        <f t="shared" si="23"/>
        <v/>
      </c>
      <c r="DR126" s="13" t="str">
        <f t="shared" si="23"/>
        <v/>
      </c>
      <c r="DS126" s="13" t="str">
        <f t="shared" si="23"/>
        <v/>
      </c>
      <c r="DT126" s="13" t="str">
        <f t="shared" si="23"/>
        <v/>
      </c>
      <c r="DU126" s="13" t="str">
        <f t="shared" si="23"/>
        <v/>
      </c>
      <c r="DV126" s="13" t="str">
        <f t="shared" si="23"/>
        <v/>
      </c>
      <c r="DW126" s="13" t="str">
        <f t="shared" si="23"/>
        <v/>
      </c>
      <c r="DX126" s="13" t="str">
        <f t="shared" si="23"/>
        <v/>
      </c>
      <c r="DY126" s="13" t="str">
        <f t="shared" si="23"/>
        <v/>
      </c>
      <c r="DZ126" s="13" t="str">
        <f t="shared" si="23"/>
        <v/>
      </c>
      <c r="EA126" s="13" t="str">
        <f t="shared" si="23"/>
        <v/>
      </c>
      <c r="EB126" s="13" t="str">
        <f t="shared" si="23"/>
        <v/>
      </c>
      <c r="EC126" s="13" t="str">
        <f t="shared" si="24"/>
        <v/>
      </c>
      <c r="ED126" s="13" t="str">
        <f t="shared" si="24"/>
        <v/>
      </c>
      <c r="EE126" s="13" t="str">
        <f t="shared" si="24"/>
        <v/>
      </c>
      <c r="EF126" s="13" t="str">
        <f t="shared" si="24"/>
        <v/>
      </c>
      <c r="EG126" s="13" t="str">
        <f t="shared" si="24"/>
        <v/>
      </c>
      <c r="EH126" s="13" t="str">
        <f t="shared" si="21"/>
        <v/>
      </c>
      <c r="EI126" s="13" t="str">
        <f t="shared" si="21"/>
        <v/>
      </c>
      <c r="EJ126" s="13" t="str">
        <f t="shared" si="21"/>
        <v/>
      </c>
      <c r="EK126" s="13"/>
      <c r="EL126" s="82" t="str">
        <f t="shared" si="15"/>
        <v/>
      </c>
    </row>
    <row r="127" spans="1:142" x14ac:dyDescent="0.25">
      <c r="A127" s="267" t="s">
        <v>629</v>
      </c>
      <c r="B127" s="267" t="s">
        <v>530</v>
      </c>
      <c r="C127" s="301" t="s">
        <v>615</v>
      </c>
      <c r="D127" s="211">
        <v>119</v>
      </c>
      <c r="E127" s="401">
        <v>0</v>
      </c>
      <c r="F127" s="401">
        <v>0</v>
      </c>
      <c r="G127" s="401">
        <v>0</v>
      </c>
      <c r="H127" s="401">
        <v>0</v>
      </c>
      <c r="I127" s="401">
        <v>0</v>
      </c>
      <c r="J127" s="401">
        <v>0</v>
      </c>
      <c r="K127" s="401">
        <v>0</v>
      </c>
      <c r="L127" s="401">
        <v>0</v>
      </c>
      <c r="M127" s="401">
        <v>0</v>
      </c>
      <c r="N127" s="401">
        <v>0</v>
      </c>
      <c r="O127" s="401">
        <v>0</v>
      </c>
      <c r="P127" s="401">
        <v>0</v>
      </c>
      <c r="Q127" s="401">
        <v>0</v>
      </c>
      <c r="R127" s="401">
        <v>0</v>
      </c>
      <c r="S127" s="401">
        <v>0</v>
      </c>
      <c r="T127" s="401">
        <v>0</v>
      </c>
      <c r="U127" s="401">
        <v>0</v>
      </c>
      <c r="V127" s="401">
        <v>0</v>
      </c>
      <c r="W127" s="401">
        <v>0</v>
      </c>
      <c r="X127" s="401">
        <v>0</v>
      </c>
      <c r="Y127" s="401">
        <v>0</v>
      </c>
      <c r="Z127" s="401">
        <v>0</v>
      </c>
      <c r="AA127" s="401">
        <v>0</v>
      </c>
      <c r="AB127" s="401">
        <v>0</v>
      </c>
      <c r="AC127" s="401">
        <v>0</v>
      </c>
      <c r="AD127" s="401">
        <v>0</v>
      </c>
      <c r="AE127" s="401">
        <v>0</v>
      </c>
      <c r="AF127" s="401">
        <v>6.3759999999999997E-3</v>
      </c>
      <c r="AG127" s="401">
        <v>0</v>
      </c>
      <c r="AH127" s="401">
        <v>0</v>
      </c>
      <c r="AI127" s="401">
        <v>0</v>
      </c>
      <c r="AJ127" s="401">
        <v>0</v>
      </c>
      <c r="AK127" s="401">
        <v>0</v>
      </c>
      <c r="AL127" s="401">
        <v>0</v>
      </c>
      <c r="AM127" s="401">
        <v>0</v>
      </c>
      <c r="AN127" s="401">
        <v>0</v>
      </c>
      <c r="AO127" s="401">
        <v>0</v>
      </c>
      <c r="AP127" s="401">
        <v>0</v>
      </c>
      <c r="AQ127" s="401">
        <v>0</v>
      </c>
      <c r="AR127" s="402">
        <v>1.17576E-2</v>
      </c>
      <c r="AS127" s="402">
        <v>0</v>
      </c>
      <c r="AT127" s="402">
        <v>0</v>
      </c>
      <c r="AU127" s="404">
        <v>0</v>
      </c>
      <c r="AV127" s="402">
        <v>0</v>
      </c>
      <c r="AW127" s="76"/>
      <c r="AX127" s="211">
        <v>119</v>
      </c>
      <c r="AY127" s="260">
        <v>0</v>
      </c>
      <c r="AZ127" s="260">
        <v>0</v>
      </c>
      <c r="BA127" s="260">
        <v>0</v>
      </c>
      <c r="BB127" s="260">
        <v>0</v>
      </c>
      <c r="BC127" s="260">
        <v>0</v>
      </c>
      <c r="BD127" s="260">
        <v>0</v>
      </c>
      <c r="BE127" s="260">
        <v>0</v>
      </c>
      <c r="BF127" s="260">
        <v>0</v>
      </c>
      <c r="BG127" s="260">
        <v>0</v>
      </c>
      <c r="BH127" s="260">
        <v>0</v>
      </c>
      <c r="BI127" s="260">
        <v>0</v>
      </c>
      <c r="BJ127" s="260">
        <v>0</v>
      </c>
      <c r="BK127" s="260">
        <v>0</v>
      </c>
      <c r="BL127" s="260">
        <v>0</v>
      </c>
      <c r="BM127" s="260">
        <v>0</v>
      </c>
      <c r="BN127" s="260">
        <v>0</v>
      </c>
      <c r="BO127" s="260">
        <v>0</v>
      </c>
      <c r="BP127" s="260">
        <v>0</v>
      </c>
      <c r="BQ127" s="260">
        <v>0</v>
      </c>
      <c r="BR127" s="260">
        <v>0</v>
      </c>
      <c r="BS127" s="260">
        <v>0</v>
      </c>
      <c r="BT127" s="260">
        <v>0</v>
      </c>
      <c r="BU127" s="260">
        <v>2</v>
      </c>
      <c r="BV127" s="260">
        <v>0</v>
      </c>
      <c r="BW127" s="260">
        <v>0</v>
      </c>
      <c r="BX127" s="260">
        <v>2</v>
      </c>
      <c r="BY127" s="260">
        <v>0</v>
      </c>
      <c r="BZ127" s="260">
        <v>1856</v>
      </c>
      <c r="CA127" s="260">
        <v>0</v>
      </c>
      <c r="CB127" s="260">
        <v>0</v>
      </c>
      <c r="CC127" s="260">
        <v>0</v>
      </c>
      <c r="CD127" s="260">
        <v>0</v>
      </c>
      <c r="CE127" s="260">
        <v>0</v>
      </c>
      <c r="CF127" s="260">
        <v>0</v>
      </c>
      <c r="CG127" s="260">
        <v>0</v>
      </c>
      <c r="CH127" s="260">
        <v>0</v>
      </c>
      <c r="CI127" s="260">
        <v>2908</v>
      </c>
      <c r="CJ127" s="260">
        <v>0</v>
      </c>
      <c r="CK127" s="260">
        <v>0</v>
      </c>
      <c r="CL127" s="260">
        <v>129754</v>
      </c>
      <c r="CM127" s="260">
        <v>836.9</v>
      </c>
      <c r="CN127" s="42">
        <v>0</v>
      </c>
      <c r="CO127" s="42">
        <v>0</v>
      </c>
      <c r="CP127" s="42">
        <v>10</v>
      </c>
      <c r="CR127" s="13">
        <v>119</v>
      </c>
      <c r="CS127" s="13" t="str">
        <f t="shared" si="25"/>
        <v/>
      </c>
      <c r="CT127" s="13" t="str">
        <f t="shared" si="25"/>
        <v/>
      </c>
      <c r="CU127" s="13" t="str">
        <f t="shared" si="25"/>
        <v/>
      </c>
      <c r="CV127" s="13" t="str">
        <f t="shared" si="25"/>
        <v/>
      </c>
      <c r="CW127" s="13" t="str">
        <f t="shared" si="25"/>
        <v/>
      </c>
      <c r="CX127" s="13" t="str">
        <f t="shared" si="25"/>
        <v/>
      </c>
      <c r="CY127" s="13" t="str">
        <f t="shared" si="25"/>
        <v/>
      </c>
      <c r="CZ127" s="13" t="str">
        <f t="shared" si="25"/>
        <v/>
      </c>
      <c r="DA127" s="13" t="str">
        <f t="shared" si="25"/>
        <v/>
      </c>
      <c r="DB127" s="13" t="str">
        <f t="shared" si="25"/>
        <v/>
      </c>
      <c r="DC127" s="13" t="str">
        <f t="shared" si="25"/>
        <v/>
      </c>
      <c r="DD127" s="13" t="str">
        <f t="shared" si="25"/>
        <v/>
      </c>
      <c r="DE127" s="13" t="str">
        <f t="shared" si="25"/>
        <v/>
      </c>
      <c r="DF127" s="13" t="str">
        <f t="shared" si="25"/>
        <v/>
      </c>
      <c r="DG127" s="13" t="str">
        <f t="shared" si="25"/>
        <v/>
      </c>
      <c r="DH127" s="13" t="str">
        <f t="shared" si="19"/>
        <v/>
      </c>
      <c r="DI127" s="13" t="str">
        <f t="shared" si="19"/>
        <v/>
      </c>
      <c r="DJ127" s="13" t="str">
        <f t="shared" si="19"/>
        <v/>
      </c>
      <c r="DK127" s="13" t="str">
        <f t="shared" si="19"/>
        <v/>
      </c>
      <c r="DL127" s="13" t="str">
        <f t="shared" si="19"/>
        <v/>
      </c>
      <c r="DM127" s="13" t="str">
        <f t="shared" si="19"/>
        <v/>
      </c>
      <c r="DN127" s="13" t="str">
        <f t="shared" si="23"/>
        <v/>
      </c>
      <c r="DO127" s="13" t="str">
        <f t="shared" si="23"/>
        <v/>
      </c>
      <c r="DP127" s="13" t="str">
        <f t="shared" si="23"/>
        <v/>
      </c>
      <c r="DQ127" s="13" t="str">
        <f t="shared" si="23"/>
        <v/>
      </c>
      <c r="DR127" s="13" t="str">
        <f t="shared" ref="DR127:EB150" si="26">IF(AD127&gt;0,AD$8,"")</f>
        <v/>
      </c>
      <c r="DS127" s="13" t="str">
        <f t="shared" si="26"/>
        <v/>
      </c>
      <c r="DT127" s="13" t="str">
        <f t="shared" si="26"/>
        <v>Rodspotta</v>
      </c>
      <c r="DU127" s="13" t="str">
        <f t="shared" si="26"/>
        <v/>
      </c>
      <c r="DV127" s="13" t="str">
        <f t="shared" si="26"/>
        <v/>
      </c>
      <c r="DW127" s="13" t="str">
        <f t="shared" si="26"/>
        <v/>
      </c>
      <c r="DX127" s="13" t="str">
        <f t="shared" si="26"/>
        <v/>
      </c>
      <c r="DY127" s="13" t="str">
        <f t="shared" si="26"/>
        <v/>
      </c>
      <c r="DZ127" s="13" t="str">
        <f t="shared" si="26"/>
        <v/>
      </c>
      <c r="EA127" s="13" t="str">
        <f t="shared" si="26"/>
        <v/>
      </c>
      <c r="EB127" s="13" t="str">
        <f t="shared" si="26"/>
        <v/>
      </c>
      <c r="EC127" s="13" t="str">
        <f t="shared" si="24"/>
        <v/>
      </c>
      <c r="ED127" s="13" t="str">
        <f t="shared" si="24"/>
        <v/>
      </c>
      <c r="EE127" s="13" t="str">
        <f t="shared" si="24"/>
        <v/>
      </c>
      <c r="EF127" s="13" t="str">
        <f t="shared" si="24"/>
        <v>Torsk</v>
      </c>
      <c r="EG127" s="13" t="str">
        <f t="shared" si="24"/>
        <v/>
      </c>
      <c r="EH127" s="13" t="str">
        <f t="shared" si="21"/>
        <v/>
      </c>
      <c r="EI127" s="13" t="str">
        <f t="shared" si="21"/>
        <v/>
      </c>
      <c r="EJ127" s="13" t="str">
        <f t="shared" si="21"/>
        <v/>
      </c>
      <c r="EK127" s="13"/>
      <c r="EL127" s="82" t="str">
        <f t="shared" si="15"/>
        <v>RodspottaTorsk</v>
      </c>
    </row>
    <row r="128" spans="1:142" x14ac:dyDescent="0.25">
      <c r="A128" s="267" t="s">
        <v>629</v>
      </c>
      <c r="B128" s="267" t="s">
        <v>524</v>
      </c>
      <c r="C128" s="301" t="s">
        <v>553</v>
      </c>
      <c r="D128" s="211">
        <v>120</v>
      </c>
      <c r="E128" s="401">
        <v>0</v>
      </c>
      <c r="F128" s="401">
        <v>0</v>
      </c>
      <c r="G128" s="401">
        <v>0</v>
      </c>
      <c r="H128" s="401">
        <v>0</v>
      </c>
      <c r="I128" s="401">
        <v>0</v>
      </c>
      <c r="J128" s="401">
        <v>0</v>
      </c>
      <c r="K128" s="401">
        <v>0</v>
      </c>
      <c r="L128" s="401">
        <v>0</v>
      </c>
      <c r="M128" s="401">
        <v>0</v>
      </c>
      <c r="N128" s="401">
        <v>0</v>
      </c>
      <c r="O128" s="401">
        <v>0</v>
      </c>
      <c r="P128" s="401">
        <v>0</v>
      </c>
      <c r="Q128" s="401">
        <v>0</v>
      </c>
      <c r="R128" s="401">
        <v>0</v>
      </c>
      <c r="S128" s="401">
        <v>0</v>
      </c>
      <c r="T128" s="401">
        <v>0</v>
      </c>
      <c r="U128" s="401">
        <v>0</v>
      </c>
      <c r="V128" s="401">
        <v>0</v>
      </c>
      <c r="W128" s="401">
        <v>0</v>
      </c>
      <c r="X128" s="401">
        <v>0</v>
      </c>
      <c r="Y128" s="401">
        <v>0</v>
      </c>
      <c r="Z128" s="401">
        <v>0</v>
      </c>
      <c r="AA128" s="401">
        <v>0</v>
      </c>
      <c r="AB128" s="401">
        <v>0</v>
      </c>
      <c r="AC128" s="401">
        <v>0</v>
      </c>
      <c r="AD128" s="401">
        <v>0</v>
      </c>
      <c r="AE128" s="401">
        <v>0</v>
      </c>
      <c r="AF128" s="401">
        <v>0</v>
      </c>
      <c r="AG128" s="401">
        <v>0</v>
      </c>
      <c r="AH128" s="401">
        <v>0</v>
      </c>
      <c r="AI128" s="401">
        <v>0</v>
      </c>
      <c r="AJ128" s="401">
        <v>0</v>
      </c>
      <c r="AK128" s="401">
        <v>0</v>
      </c>
      <c r="AL128" s="401">
        <v>0</v>
      </c>
      <c r="AM128" s="401">
        <v>0</v>
      </c>
      <c r="AN128" s="401">
        <v>0</v>
      </c>
      <c r="AO128" s="401">
        <v>0</v>
      </c>
      <c r="AP128" s="401">
        <v>0</v>
      </c>
      <c r="AQ128" s="401">
        <v>0</v>
      </c>
      <c r="AR128" s="402">
        <v>0</v>
      </c>
      <c r="AS128" s="402">
        <v>0</v>
      </c>
      <c r="AT128" s="402">
        <v>0</v>
      </c>
      <c r="AU128" s="404">
        <v>0</v>
      </c>
      <c r="AV128" s="402">
        <v>0</v>
      </c>
      <c r="AW128" s="76"/>
      <c r="AX128" s="211">
        <v>120</v>
      </c>
      <c r="AY128" s="260">
        <v>0</v>
      </c>
      <c r="AZ128" s="260">
        <v>0</v>
      </c>
      <c r="BA128" s="260">
        <v>0</v>
      </c>
      <c r="BB128" s="260">
        <v>0</v>
      </c>
      <c r="BC128" s="260">
        <v>0</v>
      </c>
      <c r="BD128" s="260">
        <v>0</v>
      </c>
      <c r="BE128" s="260">
        <v>0</v>
      </c>
      <c r="BF128" s="260">
        <v>0</v>
      </c>
      <c r="BG128" s="260">
        <v>0</v>
      </c>
      <c r="BH128" s="260">
        <v>0</v>
      </c>
      <c r="BI128" s="260">
        <v>0</v>
      </c>
      <c r="BJ128" s="260">
        <v>0</v>
      </c>
      <c r="BK128" s="260">
        <v>0</v>
      </c>
      <c r="BL128" s="260">
        <v>0</v>
      </c>
      <c r="BM128" s="260">
        <v>0</v>
      </c>
      <c r="BN128" s="260">
        <v>0</v>
      </c>
      <c r="BO128" s="260">
        <v>0</v>
      </c>
      <c r="BP128" s="260">
        <v>0</v>
      </c>
      <c r="BQ128" s="260">
        <v>0</v>
      </c>
      <c r="BR128" s="260">
        <v>0</v>
      </c>
      <c r="BS128" s="260">
        <v>0</v>
      </c>
      <c r="BT128" s="260">
        <v>0</v>
      </c>
      <c r="BU128" s="260">
        <v>0</v>
      </c>
      <c r="BV128" s="260">
        <v>0</v>
      </c>
      <c r="BW128" s="260">
        <v>0</v>
      </c>
      <c r="BX128" s="260">
        <v>0</v>
      </c>
      <c r="BY128" s="260">
        <v>0</v>
      </c>
      <c r="BZ128" s="260">
        <v>0</v>
      </c>
      <c r="CA128" s="260">
        <v>0</v>
      </c>
      <c r="CB128" s="260">
        <v>0</v>
      </c>
      <c r="CC128" s="260">
        <v>0</v>
      </c>
      <c r="CD128" s="260">
        <v>0</v>
      </c>
      <c r="CE128" s="260">
        <v>0</v>
      </c>
      <c r="CF128" s="260">
        <v>0</v>
      </c>
      <c r="CG128" s="260">
        <v>0</v>
      </c>
      <c r="CH128" s="260">
        <v>0</v>
      </c>
      <c r="CI128" s="260">
        <v>0</v>
      </c>
      <c r="CJ128" s="260">
        <v>0</v>
      </c>
      <c r="CK128" s="260">
        <v>0</v>
      </c>
      <c r="CL128" s="260">
        <v>19149</v>
      </c>
      <c r="CM128" s="260">
        <v>0</v>
      </c>
      <c r="CN128" s="42">
        <v>0</v>
      </c>
      <c r="CO128" s="42">
        <v>0</v>
      </c>
      <c r="CP128" s="42">
        <v>0</v>
      </c>
      <c r="CR128" s="13">
        <v>120</v>
      </c>
      <c r="CS128" s="13" t="str">
        <f t="shared" si="25"/>
        <v/>
      </c>
      <c r="CT128" s="13" t="str">
        <f t="shared" si="25"/>
        <v/>
      </c>
      <c r="CU128" s="13" t="str">
        <f t="shared" si="25"/>
        <v/>
      </c>
      <c r="CV128" s="13" t="str">
        <f t="shared" si="25"/>
        <v/>
      </c>
      <c r="CW128" s="13" t="str">
        <f t="shared" si="25"/>
        <v/>
      </c>
      <c r="CX128" s="13" t="str">
        <f t="shared" si="25"/>
        <v/>
      </c>
      <c r="CY128" s="13" t="str">
        <f t="shared" si="25"/>
        <v/>
      </c>
      <c r="CZ128" s="13" t="str">
        <f t="shared" si="25"/>
        <v/>
      </c>
      <c r="DA128" s="13" t="str">
        <f t="shared" si="25"/>
        <v/>
      </c>
      <c r="DB128" s="13" t="str">
        <f t="shared" si="25"/>
        <v/>
      </c>
      <c r="DC128" s="13" t="str">
        <f t="shared" si="25"/>
        <v/>
      </c>
      <c r="DD128" s="13" t="str">
        <f t="shared" si="25"/>
        <v/>
      </c>
      <c r="DE128" s="13" t="str">
        <f t="shared" si="25"/>
        <v/>
      </c>
      <c r="DF128" s="13" t="str">
        <f t="shared" si="25"/>
        <v/>
      </c>
      <c r="DG128" s="13" t="str">
        <f t="shared" si="25"/>
        <v/>
      </c>
      <c r="DH128" s="13" t="str">
        <f t="shared" si="19"/>
        <v/>
      </c>
      <c r="DI128" s="13" t="str">
        <f t="shared" si="19"/>
        <v/>
      </c>
      <c r="DJ128" s="13" t="str">
        <f t="shared" si="19"/>
        <v/>
      </c>
      <c r="DK128" s="13" t="str">
        <f t="shared" si="19"/>
        <v/>
      </c>
      <c r="DL128" s="13" t="str">
        <f t="shared" si="19"/>
        <v/>
      </c>
      <c r="DM128" s="13" t="str">
        <f t="shared" si="19"/>
        <v/>
      </c>
      <c r="DN128" s="13" t="str">
        <f t="shared" si="19"/>
        <v/>
      </c>
      <c r="DO128" s="13" t="str">
        <f t="shared" si="19"/>
        <v/>
      </c>
      <c r="DP128" s="13" t="str">
        <f t="shared" si="19"/>
        <v/>
      </c>
      <c r="DQ128" s="13" t="str">
        <f t="shared" si="19"/>
        <v/>
      </c>
      <c r="DR128" s="13" t="str">
        <f t="shared" si="26"/>
        <v/>
      </c>
      <c r="DS128" s="13" t="str">
        <f t="shared" si="26"/>
        <v/>
      </c>
      <c r="DT128" s="13" t="str">
        <f t="shared" si="26"/>
        <v/>
      </c>
      <c r="DU128" s="13" t="str">
        <f t="shared" si="26"/>
        <v/>
      </c>
      <c r="DV128" s="13" t="str">
        <f t="shared" si="26"/>
        <v/>
      </c>
      <c r="DW128" s="13" t="str">
        <f t="shared" si="26"/>
        <v/>
      </c>
      <c r="DX128" s="13" t="str">
        <f t="shared" si="26"/>
        <v/>
      </c>
      <c r="DY128" s="13" t="str">
        <f t="shared" si="26"/>
        <v/>
      </c>
      <c r="DZ128" s="13" t="str">
        <f t="shared" si="26"/>
        <v/>
      </c>
      <c r="EA128" s="13" t="str">
        <f t="shared" si="26"/>
        <v/>
      </c>
      <c r="EB128" s="13" t="str">
        <f t="shared" si="26"/>
        <v/>
      </c>
      <c r="EC128" s="13" t="str">
        <f t="shared" si="24"/>
        <v/>
      </c>
      <c r="ED128" s="13" t="str">
        <f t="shared" si="24"/>
        <v/>
      </c>
      <c r="EE128" s="13" t="str">
        <f t="shared" si="24"/>
        <v/>
      </c>
      <c r="EF128" s="13" t="str">
        <f t="shared" si="24"/>
        <v/>
      </c>
      <c r="EG128" s="13" t="str">
        <f t="shared" si="24"/>
        <v/>
      </c>
      <c r="EH128" s="13" t="str">
        <f t="shared" si="21"/>
        <v/>
      </c>
      <c r="EI128" s="13" t="str">
        <f t="shared" si="21"/>
        <v/>
      </c>
      <c r="EJ128" s="13" t="str">
        <f t="shared" si="21"/>
        <v/>
      </c>
      <c r="EK128" s="13"/>
      <c r="EL128" s="82" t="str">
        <f t="shared" si="15"/>
        <v/>
      </c>
    </row>
    <row r="129" spans="1:142" x14ac:dyDescent="0.25">
      <c r="A129" s="267" t="s">
        <v>629</v>
      </c>
      <c r="B129" s="267" t="s">
        <v>530</v>
      </c>
      <c r="C129" s="301" t="s">
        <v>553</v>
      </c>
      <c r="D129" s="211">
        <v>121</v>
      </c>
      <c r="E129" s="401">
        <v>0</v>
      </c>
      <c r="F129" s="401">
        <v>0</v>
      </c>
      <c r="G129" s="401">
        <v>0</v>
      </c>
      <c r="H129" s="401">
        <v>0</v>
      </c>
      <c r="I129" s="401">
        <v>0</v>
      </c>
      <c r="J129" s="401">
        <v>0</v>
      </c>
      <c r="K129" s="401">
        <v>0</v>
      </c>
      <c r="L129" s="401">
        <v>0</v>
      </c>
      <c r="M129" s="401">
        <v>0</v>
      </c>
      <c r="N129" s="401">
        <v>0</v>
      </c>
      <c r="O129" s="401">
        <v>0</v>
      </c>
      <c r="P129" s="401">
        <v>0</v>
      </c>
      <c r="Q129" s="401">
        <v>0</v>
      </c>
      <c r="R129" s="401">
        <v>0</v>
      </c>
      <c r="S129" s="401">
        <v>0</v>
      </c>
      <c r="T129" s="401">
        <v>0</v>
      </c>
      <c r="U129" s="401">
        <v>0</v>
      </c>
      <c r="V129" s="401">
        <v>0</v>
      </c>
      <c r="W129" s="401">
        <v>0</v>
      </c>
      <c r="X129" s="401">
        <v>0</v>
      </c>
      <c r="Y129" s="401">
        <v>0</v>
      </c>
      <c r="Z129" s="401">
        <v>0</v>
      </c>
      <c r="AA129" s="401">
        <v>0</v>
      </c>
      <c r="AB129" s="401">
        <v>0</v>
      </c>
      <c r="AC129" s="401">
        <v>0</v>
      </c>
      <c r="AD129" s="401">
        <v>0</v>
      </c>
      <c r="AE129" s="401">
        <v>0</v>
      </c>
      <c r="AF129" s="401">
        <v>9.6755000000000001E-3</v>
      </c>
      <c r="AG129" s="401">
        <v>0</v>
      </c>
      <c r="AH129" s="401">
        <v>0</v>
      </c>
      <c r="AI129" s="401">
        <v>0</v>
      </c>
      <c r="AJ129" s="401">
        <v>0</v>
      </c>
      <c r="AK129" s="401">
        <v>0</v>
      </c>
      <c r="AL129" s="401">
        <v>0</v>
      </c>
      <c r="AM129" s="401">
        <v>0</v>
      </c>
      <c r="AN129" s="401">
        <v>0</v>
      </c>
      <c r="AO129" s="401">
        <v>0</v>
      </c>
      <c r="AP129" s="401">
        <v>0</v>
      </c>
      <c r="AQ129" s="401">
        <v>0</v>
      </c>
      <c r="AR129" s="402">
        <v>2.7436800000000001E-2</v>
      </c>
      <c r="AS129" s="402">
        <v>1.3234E-3</v>
      </c>
      <c r="AT129" s="402">
        <v>0</v>
      </c>
      <c r="AU129" s="404">
        <v>0</v>
      </c>
      <c r="AV129" s="402">
        <v>0</v>
      </c>
      <c r="AW129" s="76"/>
      <c r="AX129" s="211">
        <v>121</v>
      </c>
      <c r="AY129" s="260">
        <v>5</v>
      </c>
      <c r="AZ129" s="260">
        <v>0</v>
      </c>
      <c r="BA129" s="260">
        <v>0</v>
      </c>
      <c r="BB129" s="260">
        <v>0</v>
      </c>
      <c r="BC129" s="260">
        <v>0</v>
      </c>
      <c r="BD129" s="260">
        <v>0</v>
      </c>
      <c r="BE129" s="260">
        <v>0</v>
      </c>
      <c r="BF129" s="260">
        <v>0</v>
      </c>
      <c r="BG129" s="260">
        <v>0</v>
      </c>
      <c r="BH129" s="260">
        <v>0</v>
      </c>
      <c r="BI129" s="260">
        <v>0</v>
      </c>
      <c r="BJ129" s="260">
        <v>0</v>
      </c>
      <c r="BK129" s="260">
        <v>0</v>
      </c>
      <c r="BL129" s="260">
        <v>0</v>
      </c>
      <c r="BM129" s="260">
        <v>0</v>
      </c>
      <c r="BN129" s="260">
        <v>0</v>
      </c>
      <c r="BO129" s="260">
        <v>0</v>
      </c>
      <c r="BP129" s="260">
        <v>0</v>
      </c>
      <c r="BQ129" s="260">
        <v>0</v>
      </c>
      <c r="BR129" s="260">
        <v>0</v>
      </c>
      <c r="BS129" s="260">
        <v>0</v>
      </c>
      <c r="BT129" s="260">
        <v>0</v>
      </c>
      <c r="BU129" s="260">
        <v>0</v>
      </c>
      <c r="BV129" s="260">
        <v>0</v>
      </c>
      <c r="BW129" s="260">
        <v>0</v>
      </c>
      <c r="BX129" s="260">
        <v>2</v>
      </c>
      <c r="BY129" s="260">
        <v>0</v>
      </c>
      <c r="BZ129" s="260">
        <v>68</v>
      </c>
      <c r="CA129" s="260">
        <v>0</v>
      </c>
      <c r="CB129" s="260">
        <v>0</v>
      </c>
      <c r="CC129" s="260">
        <v>0</v>
      </c>
      <c r="CD129" s="260">
        <v>0</v>
      </c>
      <c r="CE129" s="260">
        <v>0</v>
      </c>
      <c r="CF129" s="260">
        <v>0</v>
      </c>
      <c r="CG129" s="260">
        <v>0</v>
      </c>
      <c r="CH129" s="260">
        <v>0</v>
      </c>
      <c r="CI129" s="260">
        <v>1571</v>
      </c>
      <c r="CJ129" s="260">
        <v>0</v>
      </c>
      <c r="CK129" s="260">
        <v>0</v>
      </c>
      <c r="CL129" s="260">
        <v>79688</v>
      </c>
      <c r="CM129" s="260">
        <v>833.2</v>
      </c>
      <c r="CN129" s="42">
        <v>0</v>
      </c>
      <c r="CO129" s="42">
        <v>0</v>
      </c>
      <c r="CP129" s="42">
        <v>0</v>
      </c>
      <c r="CR129" s="13">
        <v>121</v>
      </c>
      <c r="CS129" s="13" t="str">
        <f t="shared" si="25"/>
        <v/>
      </c>
      <c r="CT129" s="13" t="str">
        <f t="shared" si="25"/>
        <v/>
      </c>
      <c r="CU129" s="13" t="str">
        <f t="shared" si="25"/>
        <v/>
      </c>
      <c r="CV129" s="13" t="str">
        <f t="shared" si="25"/>
        <v/>
      </c>
      <c r="CW129" s="13" t="str">
        <f t="shared" si="25"/>
        <v/>
      </c>
      <c r="CX129" s="13" t="str">
        <f t="shared" si="25"/>
        <v/>
      </c>
      <c r="CY129" s="13" t="str">
        <f t="shared" si="25"/>
        <v/>
      </c>
      <c r="CZ129" s="13" t="str">
        <f t="shared" si="25"/>
        <v/>
      </c>
      <c r="DA129" s="13" t="str">
        <f t="shared" si="25"/>
        <v/>
      </c>
      <c r="DB129" s="13" t="str">
        <f t="shared" si="25"/>
        <v/>
      </c>
      <c r="DC129" s="13" t="str">
        <f t="shared" si="25"/>
        <v/>
      </c>
      <c r="DD129" s="13" t="str">
        <f t="shared" si="25"/>
        <v/>
      </c>
      <c r="DE129" s="13" t="str">
        <f t="shared" si="25"/>
        <v/>
      </c>
      <c r="DF129" s="13" t="str">
        <f t="shared" si="25"/>
        <v/>
      </c>
      <c r="DG129" s="13" t="str">
        <f t="shared" si="25"/>
        <v/>
      </c>
      <c r="DH129" s="13" t="str">
        <f t="shared" si="19"/>
        <v/>
      </c>
      <c r="DI129" s="13" t="str">
        <f t="shared" si="19"/>
        <v/>
      </c>
      <c r="DJ129" s="13" t="str">
        <f t="shared" si="19"/>
        <v/>
      </c>
      <c r="DK129" s="13" t="str">
        <f t="shared" si="19"/>
        <v/>
      </c>
      <c r="DL129" s="13" t="str">
        <f t="shared" si="19"/>
        <v/>
      </c>
      <c r="DM129" s="13" t="str">
        <f t="shared" si="19"/>
        <v/>
      </c>
      <c r="DN129" s="13" t="str">
        <f t="shared" si="19"/>
        <v/>
      </c>
      <c r="DO129" s="13" t="str">
        <f t="shared" si="19"/>
        <v/>
      </c>
      <c r="DP129" s="13" t="str">
        <f t="shared" si="19"/>
        <v/>
      </c>
      <c r="DQ129" s="13" t="str">
        <f t="shared" si="19"/>
        <v/>
      </c>
      <c r="DR129" s="13" t="str">
        <f t="shared" si="26"/>
        <v/>
      </c>
      <c r="DS129" s="13" t="str">
        <f t="shared" si="26"/>
        <v/>
      </c>
      <c r="DT129" s="13" t="str">
        <f t="shared" si="26"/>
        <v>Rodspotta</v>
      </c>
      <c r="DU129" s="13" t="str">
        <f t="shared" si="26"/>
        <v/>
      </c>
      <c r="DV129" s="13" t="str">
        <f t="shared" si="26"/>
        <v/>
      </c>
      <c r="DW129" s="13" t="str">
        <f t="shared" si="26"/>
        <v/>
      </c>
      <c r="DX129" s="13" t="str">
        <f t="shared" si="26"/>
        <v/>
      </c>
      <c r="DY129" s="13" t="str">
        <f t="shared" si="26"/>
        <v/>
      </c>
      <c r="DZ129" s="13" t="str">
        <f t="shared" si="26"/>
        <v/>
      </c>
      <c r="EA129" s="13" t="str">
        <f t="shared" si="26"/>
        <v/>
      </c>
      <c r="EB129" s="13" t="str">
        <f t="shared" si="26"/>
        <v/>
      </c>
      <c r="EC129" s="13" t="str">
        <f t="shared" si="24"/>
        <v/>
      </c>
      <c r="ED129" s="13" t="str">
        <f t="shared" si="24"/>
        <v/>
      </c>
      <c r="EE129" s="13" t="str">
        <f t="shared" si="24"/>
        <v/>
      </c>
      <c r="EF129" s="13" t="str">
        <f t="shared" si="24"/>
        <v>Torsk</v>
      </c>
      <c r="EG129" s="13" t="str">
        <f t="shared" si="24"/>
        <v>Vitling</v>
      </c>
      <c r="EH129" s="13" t="str">
        <f t="shared" si="21"/>
        <v/>
      </c>
      <c r="EI129" s="13" t="str">
        <f t="shared" si="21"/>
        <v/>
      </c>
      <c r="EJ129" s="13" t="str">
        <f t="shared" si="21"/>
        <v/>
      </c>
      <c r="EK129" s="13"/>
      <c r="EL129" s="82" t="str">
        <f t="shared" si="15"/>
        <v>RodspottaTorskVitling</v>
      </c>
    </row>
    <row r="130" spans="1:142" x14ac:dyDescent="0.25">
      <c r="A130" s="267" t="s">
        <v>629</v>
      </c>
      <c r="B130" s="267" t="s">
        <v>518</v>
      </c>
      <c r="C130" s="301" t="s">
        <v>163</v>
      </c>
      <c r="D130" s="211">
        <v>122</v>
      </c>
      <c r="E130" s="401">
        <v>0</v>
      </c>
      <c r="F130" s="401">
        <v>0</v>
      </c>
      <c r="G130" s="401">
        <v>0</v>
      </c>
      <c r="H130" s="401">
        <v>0</v>
      </c>
      <c r="I130" s="401">
        <v>0</v>
      </c>
      <c r="J130" s="401">
        <v>0</v>
      </c>
      <c r="K130" s="401">
        <v>0</v>
      </c>
      <c r="L130" s="401">
        <v>0</v>
      </c>
      <c r="M130" s="401">
        <v>0</v>
      </c>
      <c r="N130" s="401">
        <v>0</v>
      </c>
      <c r="O130" s="401">
        <v>0</v>
      </c>
      <c r="P130" s="401">
        <v>0</v>
      </c>
      <c r="Q130" s="401">
        <v>0</v>
      </c>
      <c r="R130" s="401">
        <v>0</v>
      </c>
      <c r="S130" s="401">
        <v>0</v>
      </c>
      <c r="T130" s="401">
        <v>0</v>
      </c>
      <c r="U130" s="401">
        <v>0</v>
      </c>
      <c r="V130" s="401">
        <v>0</v>
      </c>
      <c r="W130" s="401">
        <v>0</v>
      </c>
      <c r="X130" s="401">
        <v>0</v>
      </c>
      <c r="Y130" s="401">
        <v>0</v>
      </c>
      <c r="Z130" s="401">
        <v>0</v>
      </c>
      <c r="AA130" s="401">
        <v>0</v>
      </c>
      <c r="AB130" s="401">
        <v>0</v>
      </c>
      <c r="AC130" s="401">
        <v>0</v>
      </c>
      <c r="AD130" s="401">
        <v>0</v>
      </c>
      <c r="AE130" s="401">
        <v>0</v>
      </c>
      <c r="AF130" s="401">
        <v>0</v>
      </c>
      <c r="AG130" s="401">
        <v>0</v>
      </c>
      <c r="AH130" s="401">
        <v>0</v>
      </c>
      <c r="AI130" s="401">
        <v>0</v>
      </c>
      <c r="AJ130" s="401">
        <v>0</v>
      </c>
      <c r="AK130" s="401">
        <v>0</v>
      </c>
      <c r="AL130" s="401">
        <v>0</v>
      </c>
      <c r="AM130" s="401">
        <v>0</v>
      </c>
      <c r="AN130" s="401">
        <v>0</v>
      </c>
      <c r="AO130" s="401">
        <v>0</v>
      </c>
      <c r="AP130" s="401">
        <v>0</v>
      </c>
      <c r="AQ130" s="401">
        <v>0</v>
      </c>
      <c r="AR130" s="402">
        <v>0</v>
      </c>
      <c r="AS130" s="402">
        <v>0</v>
      </c>
      <c r="AT130" s="402">
        <v>0</v>
      </c>
      <c r="AU130" s="404">
        <v>0</v>
      </c>
      <c r="AV130" s="402">
        <v>0</v>
      </c>
      <c r="AW130" s="76"/>
      <c r="AX130" s="211">
        <v>122</v>
      </c>
      <c r="AY130" s="260">
        <v>0</v>
      </c>
      <c r="AZ130" s="260">
        <v>0</v>
      </c>
      <c r="BA130" s="260">
        <v>0</v>
      </c>
      <c r="BB130" s="260">
        <v>0</v>
      </c>
      <c r="BC130" s="260">
        <v>0</v>
      </c>
      <c r="BD130" s="260">
        <v>0</v>
      </c>
      <c r="BE130" s="260">
        <v>0</v>
      </c>
      <c r="BF130" s="260">
        <v>0</v>
      </c>
      <c r="BG130" s="260">
        <v>0</v>
      </c>
      <c r="BH130" s="260">
        <v>1918</v>
      </c>
      <c r="BI130" s="260">
        <v>65</v>
      </c>
      <c r="BJ130" s="260">
        <v>265</v>
      </c>
      <c r="BK130" s="260">
        <v>0</v>
      </c>
      <c r="BL130" s="260">
        <v>0</v>
      </c>
      <c r="BM130" s="260">
        <v>8260</v>
      </c>
      <c r="BN130" s="260">
        <v>0</v>
      </c>
      <c r="BO130" s="260">
        <v>16</v>
      </c>
      <c r="BP130" s="260">
        <v>0</v>
      </c>
      <c r="BQ130" s="260">
        <v>2040</v>
      </c>
      <c r="BR130" s="260">
        <v>0</v>
      </c>
      <c r="BS130" s="260">
        <v>1355</v>
      </c>
      <c r="BT130" s="260">
        <v>96</v>
      </c>
      <c r="BU130" s="260">
        <v>0</v>
      </c>
      <c r="BV130" s="260">
        <v>115</v>
      </c>
      <c r="BW130" s="260">
        <v>0</v>
      </c>
      <c r="BX130" s="260">
        <v>0</v>
      </c>
      <c r="BY130" s="260">
        <v>0</v>
      </c>
      <c r="BZ130" s="260">
        <v>10</v>
      </c>
      <c r="CA130" s="260">
        <v>0</v>
      </c>
      <c r="CB130" s="260">
        <v>0</v>
      </c>
      <c r="CC130" s="260">
        <v>0</v>
      </c>
      <c r="CD130" s="260">
        <v>0</v>
      </c>
      <c r="CE130" s="260">
        <v>0</v>
      </c>
      <c r="CF130" s="260">
        <v>0</v>
      </c>
      <c r="CG130" s="260">
        <v>0</v>
      </c>
      <c r="CH130" s="260">
        <v>0</v>
      </c>
      <c r="CI130" s="260">
        <v>0</v>
      </c>
      <c r="CJ130" s="260">
        <v>0</v>
      </c>
      <c r="CK130" s="260">
        <v>0</v>
      </c>
      <c r="CL130" s="260">
        <v>12700</v>
      </c>
      <c r="CM130" s="260">
        <v>0</v>
      </c>
      <c r="CN130" s="42">
        <v>0</v>
      </c>
      <c r="CO130" s="42">
        <v>0</v>
      </c>
      <c r="CP130" s="42">
        <v>0</v>
      </c>
      <c r="CR130" s="13">
        <v>122</v>
      </c>
      <c r="CS130" s="13" t="str">
        <f t="shared" si="25"/>
        <v/>
      </c>
      <c r="CT130" s="13" t="str">
        <f t="shared" si="25"/>
        <v/>
      </c>
      <c r="CU130" s="13" t="str">
        <f t="shared" si="25"/>
        <v/>
      </c>
      <c r="CV130" s="13" t="str">
        <f t="shared" si="25"/>
        <v/>
      </c>
      <c r="CW130" s="13" t="str">
        <f t="shared" si="25"/>
        <v/>
      </c>
      <c r="CX130" s="13" t="str">
        <f t="shared" si="25"/>
        <v/>
      </c>
      <c r="CY130" s="13" t="str">
        <f t="shared" si="25"/>
        <v/>
      </c>
      <c r="CZ130" s="13" t="str">
        <f t="shared" si="25"/>
        <v/>
      </c>
      <c r="DA130" s="13" t="str">
        <f t="shared" si="25"/>
        <v/>
      </c>
      <c r="DB130" s="13" t="str">
        <f t="shared" si="25"/>
        <v/>
      </c>
      <c r="DC130" s="13" t="str">
        <f t="shared" si="25"/>
        <v/>
      </c>
      <c r="DD130" s="13" t="str">
        <f t="shared" si="25"/>
        <v/>
      </c>
      <c r="DE130" s="13" t="str">
        <f t="shared" si="25"/>
        <v/>
      </c>
      <c r="DF130" s="13" t="str">
        <f t="shared" si="25"/>
        <v/>
      </c>
      <c r="DG130" s="13" t="str">
        <f t="shared" si="25"/>
        <v/>
      </c>
      <c r="DH130" s="13" t="str">
        <f t="shared" si="19"/>
        <v/>
      </c>
      <c r="DI130" s="13" t="str">
        <f t="shared" si="19"/>
        <v/>
      </c>
      <c r="DJ130" s="13" t="str">
        <f t="shared" si="19"/>
        <v/>
      </c>
      <c r="DK130" s="13" t="str">
        <f t="shared" si="19"/>
        <v/>
      </c>
      <c r="DL130" s="13" t="str">
        <f t="shared" si="19"/>
        <v/>
      </c>
      <c r="DM130" s="13" t="str">
        <f t="shared" si="19"/>
        <v/>
      </c>
      <c r="DN130" s="13" t="str">
        <f t="shared" si="19"/>
        <v/>
      </c>
      <c r="DO130" s="13" t="str">
        <f t="shared" si="19"/>
        <v/>
      </c>
      <c r="DP130" s="13" t="str">
        <f t="shared" si="19"/>
        <v/>
      </c>
      <c r="DQ130" s="13" t="str">
        <f t="shared" si="19"/>
        <v/>
      </c>
      <c r="DR130" s="13" t="str">
        <f t="shared" si="26"/>
        <v/>
      </c>
      <c r="DS130" s="13" t="str">
        <f t="shared" si="26"/>
        <v/>
      </c>
      <c r="DT130" s="13" t="str">
        <f t="shared" si="26"/>
        <v/>
      </c>
      <c r="DU130" s="13" t="str">
        <f t="shared" si="26"/>
        <v/>
      </c>
      <c r="DV130" s="13" t="str">
        <f t="shared" si="26"/>
        <v/>
      </c>
      <c r="DW130" s="13" t="str">
        <f t="shared" si="26"/>
        <v/>
      </c>
      <c r="DX130" s="13" t="str">
        <f t="shared" si="26"/>
        <v/>
      </c>
      <c r="DY130" s="13" t="str">
        <f t="shared" si="26"/>
        <v/>
      </c>
      <c r="DZ130" s="13" t="str">
        <f t="shared" si="26"/>
        <v/>
      </c>
      <c r="EA130" s="13" t="str">
        <f t="shared" si="26"/>
        <v/>
      </c>
      <c r="EB130" s="13" t="str">
        <f t="shared" si="26"/>
        <v/>
      </c>
      <c r="EC130" s="13" t="str">
        <f t="shared" si="24"/>
        <v/>
      </c>
      <c r="ED130" s="13" t="str">
        <f t="shared" si="24"/>
        <v/>
      </c>
      <c r="EE130" s="13" t="str">
        <f t="shared" si="24"/>
        <v/>
      </c>
      <c r="EF130" s="13" t="str">
        <f t="shared" si="24"/>
        <v/>
      </c>
      <c r="EG130" s="13" t="str">
        <f t="shared" si="24"/>
        <v/>
      </c>
      <c r="EH130" s="13" t="str">
        <f t="shared" si="21"/>
        <v/>
      </c>
      <c r="EI130" s="13" t="str">
        <f t="shared" si="21"/>
        <v/>
      </c>
      <c r="EJ130" s="13" t="str">
        <f t="shared" si="21"/>
        <v/>
      </c>
      <c r="EK130" s="13"/>
      <c r="EL130" s="82" t="str">
        <f t="shared" si="15"/>
        <v/>
      </c>
    </row>
    <row r="131" spans="1:142" x14ac:dyDescent="0.25">
      <c r="A131" s="267" t="s">
        <v>629</v>
      </c>
      <c r="B131" s="267" t="s">
        <v>524</v>
      </c>
      <c r="C131" s="301" t="s">
        <v>163</v>
      </c>
      <c r="D131" s="211">
        <v>123</v>
      </c>
      <c r="E131" s="401">
        <v>0</v>
      </c>
      <c r="F131" s="401">
        <v>0</v>
      </c>
      <c r="G131" s="401">
        <v>0</v>
      </c>
      <c r="H131" s="401">
        <v>0</v>
      </c>
      <c r="I131" s="401">
        <v>0</v>
      </c>
      <c r="J131" s="401">
        <v>0</v>
      </c>
      <c r="K131" s="401">
        <v>0</v>
      </c>
      <c r="L131" s="401">
        <v>0</v>
      </c>
      <c r="M131" s="401">
        <v>0</v>
      </c>
      <c r="N131" s="401">
        <v>0</v>
      </c>
      <c r="O131" s="401">
        <v>0</v>
      </c>
      <c r="P131" s="401">
        <v>0</v>
      </c>
      <c r="Q131" s="401">
        <v>0</v>
      </c>
      <c r="R131" s="401">
        <v>0</v>
      </c>
      <c r="S131" s="401">
        <v>0</v>
      </c>
      <c r="T131" s="401">
        <v>0</v>
      </c>
      <c r="U131" s="401">
        <v>0</v>
      </c>
      <c r="V131" s="401">
        <v>0</v>
      </c>
      <c r="W131" s="401">
        <v>0</v>
      </c>
      <c r="X131" s="401">
        <v>0</v>
      </c>
      <c r="Y131" s="401">
        <v>0</v>
      </c>
      <c r="Z131" s="401">
        <v>0</v>
      </c>
      <c r="AA131" s="401">
        <v>0</v>
      </c>
      <c r="AB131" s="401">
        <v>0</v>
      </c>
      <c r="AC131" s="401">
        <v>0</v>
      </c>
      <c r="AD131" s="401">
        <v>0</v>
      </c>
      <c r="AE131" s="401">
        <v>0</v>
      </c>
      <c r="AF131" s="401">
        <v>0</v>
      </c>
      <c r="AG131" s="401">
        <v>0</v>
      </c>
      <c r="AH131" s="401">
        <v>0</v>
      </c>
      <c r="AI131" s="401">
        <v>0</v>
      </c>
      <c r="AJ131" s="401">
        <v>0</v>
      </c>
      <c r="AK131" s="401">
        <v>0</v>
      </c>
      <c r="AL131" s="401">
        <v>0</v>
      </c>
      <c r="AM131" s="401">
        <v>0</v>
      </c>
      <c r="AN131" s="401">
        <v>0</v>
      </c>
      <c r="AO131" s="401">
        <v>0</v>
      </c>
      <c r="AP131" s="401">
        <v>0</v>
      </c>
      <c r="AQ131" s="401">
        <v>0</v>
      </c>
      <c r="AR131" s="402">
        <v>0</v>
      </c>
      <c r="AS131" s="402">
        <v>0</v>
      </c>
      <c r="AT131" s="402">
        <v>0</v>
      </c>
      <c r="AU131" s="404">
        <v>0</v>
      </c>
      <c r="AV131" s="402">
        <v>0</v>
      </c>
      <c r="AW131" s="76"/>
      <c r="AX131" s="211">
        <v>123</v>
      </c>
      <c r="AY131" s="260">
        <v>0</v>
      </c>
      <c r="AZ131" s="260">
        <v>0</v>
      </c>
      <c r="BA131" s="260">
        <v>0</v>
      </c>
      <c r="BB131" s="260">
        <v>0</v>
      </c>
      <c r="BC131" s="260">
        <v>0</v>
      </c>
      <c r="BD131" s="260">
        <v>0</v>
      </c>
      <c r="BE131" s="260">
        <v>0</v>
      </c>
      <c r="BF131" s="260">
        <v>0</v>
      </c>
      <c r="BG131" s="260">
        <v>0</v>
      </c>
      <c r="BH131" s="260">
        <v>1584</v>
      </c>
      <c r="BI131" s="260">
        <v>25</v>
      </c>
      <c r="BJ131" s="260">
        <v>116</v>
      </c>
      <c r="BK131" s="260">
        <v>0</v>
      </c>
      <c r="BL131" s="260">
        <v>0</v>
      </c>
      <c r="BM131" s="260">
        <v>5437</v>
      </c>
      <c r="BN131" s="260">
        <v>0</v>
      </c>
      <c r="BO131" s="260">
        <v>0</v>
      </c>
      <c r="BP131" s="260">
        <v>0</v>
      </c>
      <c r="BQ131" s="260">
        <v>1461</v>
      </c>
      <c r="BR131" s="260">
        <v>0</v>
      </c>
      <c r="BS131" s="260">
        <v>565</v>
      </c>
      <c r="BT131" s="260">
        <v>523</v>
      </c>
      <c r="BU131" s="260">
        <v>0</v>
      </c>
      <c r="BV131" s="260">
        <v>100</v>
      </c>
      <c r="BW131" s="260">
        <v>0</v>
      </c>
      <c r="BX131" s="260">
        <v>0</v>
      </c>
      <c r="BY131" s="260">
        <v>0</v>
      </c>
      <c r="BZ131" s="260">
        <v>16</v>
      </c>
      <c r="CA131" s="260">
        <v>0</v>
      </c>
      <c r="CB131" s="260">
        <v>0</v>
      </c>
      <c r="CC131" s="260">
        <v>0</v>
      </c>
      <c r="CD131" s="260">
        <v>0</v>
      </c>
      <c r="CE131" s="260">
        <v>0</v>
      </c>
      <c r="CF131" s="260">
        <v>0</v>
      </c>
      <c r="CG131" s="260">
        <v>0</v>
      </c>
      <c r="CH131" s="260">
        <v>0</v>
      </c>
      <c r="CI131" s="260">
        <v>0</v>
      </c>
      <c r="CJ131" s="260">
        <v>0</v>
      </c>
      <c r="CK131" s="260">
        <v>0</v>
      </c>
      <c r="CL131" s="260">
        <v>137250</v>
      </c>
      <c r="CM131" s="260">
        <v>0</v>
      </c>
      <c r="CN131" s="42">
        <v>0</v>
      </c>
      <c r="CO131" s="42">
        <v>0</v>
      </c>
      <c r="CP131" s="42">
        <v>0</v>
      </c>
      <c r="CR131" s="13">
        <v>123</v>
      </c>
      <c r="CS131" s="13" t="str">
        <f t="shared" si="25"/>
        <v/>
      </c>
      <c r="CT131" s="13" t="str">
        <f t="shared" si="25"/>
        <v/>
      </c>
      <c r="CU131" s="13" t="str">
        <f t="shared" si="25"/>
        <v/>
      </c>
      <c r="CV131" s="13" t="str">
        <f t="shared" si="25"/>
        <v/>
      </c>
      <c r="CW131" s="13" t="str">
        <f t="shared" si="25"/>
        <v/>
      </c>
      <c r="CX131" s="13" t="str">
        <f t="shared" si="25"/>
        <v/>
      </c>
      <c r="CY131" s="13" t="str">
        <f t="shared" si="25"/>
        <v/>
      </c>
      <c r="CZ131" s="13" t="str">
        <f t="shared" si="25"/>
        <v/>
      </c>
      <c r="DA131" s="13" t="str">
        <f t="shared" si="25"/>
        <v/>
      </c>
      <c r="DB131" s="13" t="str">
        <f t="shared" si="25"/>
        <v/>
      </c>
      <c r="DC131" s="13" t="str">
        <f t="shared" si="25"/>
        <v/>
      </c>
      <c r="DD131" s="13" t="str">
        <f t="shared" si="25"/>
        <v/>
      </c>
      <c r="DE131" s="13" t="str">
        <f t="shared" si="25"/>
        <v/>
      </c>
      <c r="DF131" s="13" t="str">
        <f t="shared" si="25"/>
        <v/>
      </c>
      <c r="DG131" s="13" t="str">
        <f t="shared" si="25"/>
        <v/>
      </c>
      <c r="DH131" s="13" t="str">
        <f t="shared" si="19"/>
        <v/>
      </c>
      <c r="DI131" s="13" t="str">
        <f t="shared" si="19"/>
        <v/>
      </c>
      <c r="DJ131" s="13" t="str">
        <f t="shared" si="19"/>
        <v/>
      </c>
      <c r="DK131" s="13" t="str">
        <f t="shared" si="19"/>
        <v/>
      </c>
      <c r="DL131" s="13" t="str">
        <f t="shared" si="19"/>
        <v/>
      </c>
      <c r="DM131" s="13" t="str">
        <f t="shared" si="19"/>
        <v/>
      </c>
      <c r="DN131" s="13" t="str">
        <f t="shared" si="19"/>
        <v/>
      </c>
      <c r="DO131" s="13" t="str">
        <f t="shared" si="19"/>
        <v/>
      </c>
      <c r="DP131" s="13" t="str">
        <f t="shared" si="19"/>
        <v/>
      </c>
      <c r="DQ131" s="13" t="str">
        <f t="shared" si="19"/>
        <v/>
      </c>
      <c r="DR131" s="13" t="str">
        <f t="shared" si="26"/>
        <v/>
      </c>
      <c r="DS131" s="13" t="str">
        <f t="shared" si="26"/>
        <v/>
      </c>
      <c r="DT131" s="13" t="str">
        <f t="shared" si="26"/>
        <v/>
      </c>
      <c r="DU131" s="13" t="str">
        <f t="shared" si="26"/>
        <v/>
      </c>
      <c r="DV131" s="13" t="str">
        <f t="shared" si="26"/>
        <v/>
      </c>
      <c r="DW131" s="13" t="str">
        <f t="shared" si="26"/>
        <v/>
      </c>
      <c r="DX131" s="13" t="str">
        <f t="shared" si="26"/>
        <v/>
      </c>
      <c r="DY131" s="13" t="str">
        <f t="shared" si="26"/>
        <v/>
      </c>
      <c r="DZ131" s="13" t="str">
        <f t="shared" si="26"/>
        <v/>
      </c>
      <c r="EA131" s="13" t="str">
        <f t="shared" si="26"/>
        <v/>
      </c>
      <c r="EB131" s="13" t="str">
        <f t="shared" si="26"/>
        <v/>
      </c>
      <c r="EC131" s="13" t="str">
        <f t="shared" si="24"/>
        <v/>
      </c>
      <c r="ED131" s="13" t="str">
        <f t="shared" si="24"/>
        <v/>
      </c>
      <c r="EE131" s="13" t="str">
        <f t="shared" si="24"/>
        <v/>
      </c>
      <c r="EF131" s="13" t="str">
        <f t="shared" si="24"/>
        <v/>
      </c>
      <c r="EG131" s="13" t="str">
        <f t="shared" si="24"/>
        <v/>
      </c>
      <c r="EH131" s="13" t="str">
        <f t="shared" si="21"/>
        <v/>
      </c>
      <c r="EI131" s="13" t="str">
        <f t="shared" si="21"/>
        <v/>
      </c>
      <c r="EJ131" s="13" t="str">
        <f t="shared" si="21"/>
        <v/>
      </c>
      <c r="EK131" s="13"/>
      <c r="EL131" s="82" t="str">
        <f t="shared" si="15"/>
        <v/>
      </c>
    </row>
    <row r="132" spans="1:142" x14ac:dyDescent="0.25">
      <c r="A132" s="267" t="s">
        <v>630</v>
      </c>
      <c r="B132" s="267" t="s">
        <v>491</v>
      </c>
      <c r="C132" s="301" t="s">
        <v>165</v>
      </c>
      <c r="D132" s="211">
        <v>124</v>
      </c>
      <c r="E132" s="401">
        <v>0</v>
      </c>
      <c r="F132" s="401">
        <v>0</v>
      </c>
      <c r="G132" s="401">
        <v>0</v>
      </c>
      <c r="H132" s="401">
        <v>1.6789100000000001E-2</v>
      </c>
      <c r="I132" s="401">
        <v>0</v>
      </c>
      <c r="J132" s="401">
        <v>0</v>
      </c>
      <c r="K132" s="401">
        <v>0</v>
      </c>
      <c r="L132" s="401">
        <v>0</v>
      </c>
      <c r="M132" s="401">
        <v>0</v>
      </c>
      <c r="N132" s="401">
        <v>0</v>
      </c>
      <c r="O132" s="401">
        <v>0</v>
      </c>
      <c r="P132" s="401">
        <v>0</v>
      </c>
      <c r="Q132" s="401">
        <v>0.65020339999999999</v>
      </c>
      <c r="R132" s="401">
        <v>0</v>
      </c>
      <c r="S132" s="401">
        <v>7.6717900000000006E-2</v>
      </c>
      <c r="T132" s="401">
        <v>5.9331999999999996E-3</v>
      </c>
      <c r="U132" s="401">
        <v>1.5902300000000001E-2</v>
      </c>
      <c r="V132" s="401">
        <v>0</v>
      </c>
      <c r="W132" s="401">
        <v>0</v>
      </c>
      <c r="X132" s="401">
        <v>0</v>
      </c>
      <c r="Y132" s="401">
        <v>0</v>
      </c>
      <c r="Z132" s="401">
        <v>0</v>
      </c>
      <c r="AA132" s="401">
        <v>1.5983E-3</v>
      </c>
      <c r="AB132" s="401">
        <v>0</v>
      </c>
      <c r="AC132" s="401">
        <v>0</v>
      </c>
      <c r="AD132" s="401">
        <v>0</v>
      </c>
      <c r="AE132" s="401">
        <v>0</v>
      </c>
      <c r="AF132" s="401">
        <v>0.105306</v>
      </c>
      <c r="AG132" s="401">
        <v>1.9871900000000001E-2</v>
      </c>
      <c r="AH132" s="401">
        <v>0</v>
      </c>
      <c r="AI132" s="401">
        <v>0</v>
      </c>
      <c r="AJ132" s="401">
        <v>0</v>
      </c>
      <c r="AK132" s="401">
        <v>2.10575E-2</v>
      </c>
      <c r="AL132" s="401">
        <v>0</v>
      </c>
      <c r="AM132" s="401">
        <v>1.0954999999999999E-3</v>
      </c>
      <c r="AN132" s="401">
        <v>0</v>
      </c>
      <c r="AO132" s="401">
        <v>0</v>
      </c>
      <c r="AP132" s="401">
        <v>0</v>
      </c>
      <c r="AQ132" s="401">
        <v>0</v>
      </c>
      <c r="AR132" s="402">
        <v>0.1233147</v>
      </c>
      <c r="AS132" s="402">
        <v>7.6442599999999999E-2</v>
      </c>
      <c r="AT132" s="402">
        <v>0</v>
      </c>
      <c r="AU132" s="404">
        <v>1.4067100000000001E-2</v>
      </c>
      <c r="AV132" s="402">
        <v>0</v>
      </c>
      <c r="AW132" s="76"/>
      <c r="AX132" s="211">
        <v>124</v>
      </c>
      <c r="AY132" s="260">
        <v>0</v>
      </c>
      <c r="AZ132" s="260">
        <v>0</v>
      </c>
      <c r="BA132" s="260">
        <v>0</v>
      </c>
      <c r="BB132" s="260">
        <v>56</v>
      </c>
      <c r="BC132" s="260">
        <v>0</v>
      </c>
      <c r="BD132" s="260">
        <v>0</v>
      </c>
      <c r="BE132" s="260">
        <v>232</v>
      </c>
      <c r="BF132" s="260">
        <v>0</v>
      </c>
      <c r="BG132" s="260">
        <v>0</v>
      </c>
      <c r="BH132" s="260">
        <v>25</v>
      </c>
      <c r="BI132" s="260">
        <v>0</v>
      </c>
      <c r="BJ132" s="260">
        <v>32</v>
      </c>
      <c r="BK132" s="260">
        <v>32339</v>
      </c>
      <c r="BL132" s="260">
        <v>0</v>
      </c>
      <c r="BM132" s="260">
        <v>116</v>
      </c>
      <c r="BN132" s="260">
        <v>94</v>
      </c>
      <c r="BO132" s="260">
        <v>156</v>
      </c>
      <c r="BP132" s="260">
        <v>0</v>
      </c>
      <c r="BQ132" s="260">
        <v>73.5</v>
      </c>
      <c r="BR132" s="260">
        <v>0</v>
      </c>
      <c r="BS132" s="260">
        <v>0</v>
      </c>
      <c r="BT132" s="260">
        <v>534.5</v>
      </c>
      <c r="BU132" s="260">
        <v>2</v>
      </c>
      <c r="BV132" s="260">
        <v>22</v>
      </c>
      <c r="BW132" s="260">
        <v>2</v>
      </c>
      <c r="BX132" s="260">
        <v>34.299999999999997</v>
      </c>
      <c r="BY132" s="260">
        <v>0</v>
      </c>
      <c r="BZ132" s="260">
        <v>650.5</v>
      </c>
      <c r="CA132" s="260">
        <v>150</v>
      </c>
      <c r="CB132" s="260">
        <v>53</v>
      </c>
      <c r="CC132" s="260">
        <v>0</v>
      </c>
      <c r="CD132" s="260">
        <v>0</v>
      </c>
      <c r="CE132" s="260">
        <v>2</v>
      </c>
      <c r="CF132" s="260">
        <v>24</v>
      </c>
      <c r="CG132" s="260">
        <v>0</v>
      </c>
      <c r="CH132" s="260">
        <v>0</v>
      </c>
      <c r="CI132" s="260">
        <v>17</v>
      </c>
      <c r="CJ132" s="260">
        <v>854.6</v>
      </c>
      <c r="CK132" s="260">
        <v>0</v>
      </c>
      <c r="CL132" s="260">
        <v>3366.3</v>
      </c>
      <c r="CM132" s="260">
        <v>620.4</v>
      </c>
      <c r="CN132" s="42">
        <v>0</v>
      </c>
      <c r="CO132" s="42">
        <v>146</v>
      </c>
      <c r="CP132" s="42">
        <v>0</v>
      </c>
      <c r="CR132" s="13">
        <v>124</v>
      </c>
      <c r="CS132" s="13" t="str">
        <f t="shared" si="25"/>
        <v/>
      </c>
      <c r="CT132" s="13" t="str">
        <f t="shared" si="25"/>
        <v/>
      </c>
      <c r="CU132" s="13" t="str">
        <f t="shared" si="25"/>
        <v/>
      </c>
      <c r="CV132" s="13" t="str">
        <f t="shared" si="25"/>
        <v>Bergtunga</v>
      </c>
      <c r="CW132" s="13" t="str">
        <f t="shared" si="25"/>
        <v/>
      </c>
      <c r="CX132" s="13" t="str">
        <f t="shared" si="25"/>
        <v/>
      </c>
      <c r="CY132" s="13" t="str">
        <f t="shared" si="25"/>
        <v/>
      </c>
      <c r="CZ132" s="13" t="str">
        <f t="shared" si="25"/>
        <v/>
      </c>
      <c r="DA132" s="13" t="str">
        <f t="shared" si="25"/>
        <v/>
      </c>
      <c r="DB132" s="13" t="str">
        <f t="shared" si="25"/>
        <v/>
      </c>
      <c r="DC132" s="13" t="str">
        <f t="shared" si="25"/>
        <v/>
      </c>
      <c r="DD132" s="13" t="str">
        <f t="shared" si="25"/>
        <v/>
      </c>
      <c r="DE132" s="13" t="str">
        <f t="shared" si="25"/>
        <v>Havskrafta</v>
      </c>
      <c r="DF132" s="13" t="str">
        <f t="shared" si="25"/>
        <v/>
      </c>
      <c r="DG132" s="13" t="str">
        <f t="shared" si="25"/>
        <v>Kolja</v>
      </c>
      <c r="DH132" s="13" t="str">
        <f t="shared" si="19"/>
        <v>Krabbtaska</v>
      </c>
      <c r="DI132" s="13" t="str">
        <f t="shared" si="19"/>
        <v>Kummel</v>
      </c>
      <c r="DJ132" s="13" t="str">
        <f t="shared" si="19"/>
        <v/>
      </c>
      <c r="DK132" s="13" t="str">
        <f t="shared" si="19"/>
        <v/>
      </c>
      <c r="DL132" s="13" t="str">
        <f t="shared" si="19"/>
        <v/>
      </c>
      <c r="DM132" s="13" t="str">
        <f t="shared" si="19"/>
        <v/>
      </c>
      <c r="DN132" s="13" t="str">
        <f t="shared" si="19"/>
        <v/>
      </c>
      <c r="DO132" s="13" t="str">
        <f t="shared" si="19"/>
        <v>Makrill</v>
      </c>
      <c r="DP132" s="13" t="str">
        <f t="shared" si="19"/>
        <v/>
      </c>
      <c r="DQ132" s="13" t="str">
        <f t="shared" si="19"/>
        <v/>
      </c>
      <c r="DR132" s="13" t="str">
        <f t="shared" si="26"/>
        <v/>
      </c>
      <c r="DS132" s="13" t="str">
        <f t="shared" si="26"/>
        <v/>
      </c>
      <c r="DT132" s="13" t="str">
        <f t="shared" si="26"/>
        <v>Rodspotta</v>
      </c>
      <c r="DU132" s="13" t="str">
        <f t="shared" si="26"/>
        <v>Rodtunga</v>
      </c>
      <c r="DV132" s="13" t="str">
        <f t="shared" si="26"/>
        <v/>
      </c>
      <c r="DW132" s="13" t="str">
        <f t="shared" si="26"/>
        <v/>
      </c>
      <c r="DX132" s="13" t="str">
        <f t="shared" si="26"/>
        <v/>
      </c>
      <c r="DY132" s="13" t="str">
        <f t="shared" si="26"/>
        <v>Sill</v>
      </c>
      <c r="DZ132" s="13" t="str">
        <f t="shared" si="26"/>
        <v/>
      </c>
      <c r="EA132" s="13" t="str">
        <f t="shared" si="26"/>
        <v>Skarpsill</v>
      </c>
      <c r="EB132" s="13" t="str">
        <f t="shared" si="26"/>
        <v/>
      </c>
      <c r="EC132" s="13" t="str">
        <f t="shared" si="24"/>
        <v/>
      </c>
      <c r="ED132" s="13" t="str">
        <f t="shared" si="24"/>
        <v/>
      </c>
      <c r="EE132" s="13" t="str">
        <f t="shared" si="24"/>
        <v/>
      </c>
      <c r="EF132" s="13" t="str">
        <f t="shared" si="24"/>
        <v>Torsk</v>
      </c>
      <c r="EG132" s="13" t="str">
        <f t="shared" si="24"/>
        <v>Vitling</v>
      </c>
      <c r="EH132" s="13" t="str">
        <f t="shared" si="21"/>
        <v/>
      </c>
      <c r="EI132" s="13" t="str">
        <f t="shared" si="21"/>
        <v>aktaTunga</v>
      </c>
      <c r="EJ132" s="13" t="str">
        <f t="shared" si="21"/>
        <v/>
      </c>
      <c r="EK132" s="13"/>
      <c r="EL132" s="82" t="str">
        <f t="shared" si="15"/>
        <v>BergtungaHavskraftaKoljaKrabbtaskaKummelMakrillRodspottaRodtungaSillSkarpsillTorskVitlingaktaTunga</v>
      </c>
    </row>
    <row r="133" spans="1:142" x14ac:dyDescent="0.25">
      <c r="A133" s="267" t="s">
        <v>630</v>
      </c>
      <c r="B133" s="267" t="s">
        <v>493</v>
      </c>
      <c r="C133" s="301" t="s">
        <v>165</v>
      </c>
      <c r="D133" s="211">
        <v>125</v>
      </c>
      <c r="E133" s="401">
        <v>0</v>
      </c>
      <c r="F133" s="401">
        <v>0</v>
      </c>
      <c r="G133" s="401">
        <v>0</v>
      </c>
      <c r="H133" s="401">
        <v>2.3678500000000002E-2</v>
      </c>
      <c r="I133" s="401">
        <v>0</v>
      </c>
      <c r="J133" s="401">
        <v>0</v>
      </c>
      <c r="K133" s="401">
        <v>0</v>
      </c>
      <c r="L133" s="401">
        <v>0</v>
      </c>
      <c r="M133" s="401">
        <v>0</v>
      </c>
      <c r="N133" s="401">
        <v>0</v>
      </c>
      <c r="O133" s="401">
        <v>0</v>
      </c>
      <c r="P133" s="401">
        <v>0</v>
      </c>
      <c r="Q133" s="401">
        <v>0.82180819999999999</v>
      </c>
      <c r="R133" s="401">
        <v>0</v>
      </c>
      <c r="S133" s="401">
        <v>1.7258E-3</v>
      </c>
      <c r="T133" s="401">
        <v>0</v>
      </c>
      <c r="U133" s="401">
        <v>2.1952699999999999E-2</v>
      </c>
      <c r="V133" s="401">
        <v>0</v>
      </c>
      <c r="W133" s="401">
        <v>0</v>
      </c>
      <c r="X133" s="401">
        <v>0</v>
      </c>
      <c r="Y133" s="401">
        <v>0</v>
      </c>
      <c r="Z133" s="401">
        <v>0</v>
      </c>
      <c r="AA133" s="401">
        <v>0</v>
      </c>
      <c r="AB133" s="401">
        <v>0</v>
      </c>
      <c r="AC133" s="401">
        <v>0</v>
      </c>
      <c r="AD133" s="401">
        <v>0</v>
      </c>
      <c r="AE133" s="401">
        <v>0</v>
      </c>
      <c r="AF133" s="401">
        <v>6.8144700000000002E-2</v>
      </c>
      <c r="AG133" s="401">
        <v>1.41709E-2</v>
      </c>
      <c r="AH133" s="401">
        <v>0</v>
      </c>
      <c r="AI133" s="401">
        <v>0</v>
      </c>
      <c r="AJ133" s="401">
        <v>0</v>
      </c>
      <c r="AK133" s="401">
        <v>1.7328999999999999E-3</v>
      </c>
      <c r="AL133" s="401">
        <v>0</v>
      </c>
      <c r="AM133" s="401">
        <v>0</v>
      </c>
      <c r="AN133" s="401">
        <v>0</v>
      </c>
      <c r="AO133" s="401">
        <v>0</v>
      </c>
      <c r="AP133" s="401">
        <v>0</v>
      </c>
      <c r="AQ133" s="401">
        <v>0</v>
      </c>
      <c r="AR133" s="402">
        <v>4.0616199999999998E-2</v>
      </c>
      <c r="AS133" s="402">
        <v>0.12758449999999999</v>
      </c>
      <c r="AT133" s="402">
        <v>9.0486000000000004E-3</v>
      </c>
      <c r="AU133" s="404">
        <v>1.4338699999999999E-2</v>
      </c>
      <c r="AV133" s="402">
        <v>0</v>
      </c>
      <c r="AW133" s="76"/>
      <c r="AX133" s="211">
        <v>125</v>
      </c>
      <c r="AY133" s="260">
        <v>0</v>
      </c>
      <c r="AZ133" s="260">
        <v>0</v>
      </c>
      <c r="BA133" s="260">
        <v>0</v>
      </c>
      <c r="BB133" s="260">
        <v>6</v>
      </c>
      <c r="BC133" s="260">
        <v>0</v>
      </c>
      <c r="BD133" s="260">
        <v>0</v>
      </c>
      <c r="BE133" s="260">
        <v>42</v>
      </c>
      <c r="BF133" s="260">
        <v>0</v>
      </c>
      <c r="BG133" s="260">
        <v>0</v>
      </c>
      <c r="BH133" s="260">
        <v>0</v>
      </c>
      <c r="BI133" s="260">
        <v>0</v>
      </c>
      <c r="BJ133" s="260">
        <v>5</v>
      </c>
      <c r="BK133" s="260">
        <v>27491</v>
      </c>
      <c r="BL133" s="260">
        <v>0</v>
      </c>
      <c r="BM133" s="260">
        <v>0</v>
      </c>
      <c r="BN133" s="260">
        <v>0</v>
      </c>
      <c r="BO133" s="260">
        <v>19</v>
      </c>
      <c r="BP133" s="260">
        <v>0</v>
      </c>
      <c r="BQ133" s="260">
        <v>0</v>
      </c>
      <c r="BR133" s="260">
        <v>0</v>
      </c>
      <c r="BS133" s="260">
        <v>0</v>
      </c>
      <c r="BT133" s="260">
        <v>0</v>
      </c>
      <c r="BU133" s="260">
        <v>0</v>
      </c>
      <c r="BV133" s="260">
        <v>0</v>
      </c>
      <c r="BW133" s="260">
        <v>0</v>
      </c>
      <c r="BX133" s="260">
        <v>5</v>
      </c>
      <c r="BY133" s="260">
        <v>0</v>
      </c>
      <c r="BZ133" s="260">
        <v>42</v>
      </c>
      <c r="CA133" s="260">
        <v>14</v>
      </c>
      <c r="CB133" s="260">
        <v>0</v>
      </c>
      <c r="CC133" s="260">
        <v>0</v>
      </c>
      <c r="CD133" s="260">
        <v>0</v>
      </c>
      <c r="CE133" s="260">
        <v>0</v>
      </c>
      <c r="CF133" s="260">
        <v>0</v>
      </c>
      <c r="CG133" s="260">
        <v>0</v>
      </c>
      <c r="CH133" s="260">
        <v>0</v>
      </c>
      <c r="CI133" s="260">
        <v>0</v>
      </c>
      <c r="CJ133" s="260">
        <v>38</v>
      </c>
      <c r="CK133" s="260">
        <v>0</v>
      </c>
      <c r="CL133" s="260">
        <v>6</v>
      </c>
      <c r="CM133" s="260">
        <v>34</v>
      </c>
      <c r="CN133" s="42">
        <v>0</v>
      </c>
      <c r="CO133" s="42">
        <v>71</v>
      </c>
      <c r="CP133" s="42">
        <v>0</v>
      </c>
      <c r="CR133" s="13">
        <v>125</v>
      </c>
      <c r="CS133" s="13" t="str">
        <f t="shared" si="25"/>
        <v/>
      </c>
      <c r="CT133" s="13" t="str">
        <f t="shared" si="25"/>
        <v/>
      </c>
      <c r="CU133" s="13" t="str">
        <f t="shared" si="25"/>
        <v/>
      </c>
      <c r="CV133" s="13" t="str">
        <f t="shared" si="25"/>
        <v>Bergtunga</v>
      </c>
      <c r="CW133" s="13" t="str">
        <f t="shared" si="25"/>
        <v/>
      </c>
      <c r="CX133" s="13" t="str">
        <f t="shared" si="25"/>
        <v/>
      </c>
      <c r="CY133" s="13" t="str">
        <f t="shared" si="25"/>
        <v/>
      </c>
      <c r="CZ133" s="13" t="str">
        <f t="shared" si="25"/>
        <v/>
      </c>
      <c r="DA133" s="13" t="str">
        <f t="shared" si="25"/>
        <v/>
      </c>
      <c r="DB133" s="13" t="str">
        <f t="shared" si="25"/>
        <v/>
      </c>
      <c r="DC133" s="13" t="str">
        <f t="shared" si="25"/>
        <v/>
      </c>
      <c r="DD133" s="13" t="str">
        <f t="shared" si="25"/>
        <v/>
      </c>
      <c r="DE133" s="13" t="str">
        <f t="shared" si="25"/>
        <v>Havskrafta</v>
      </c>
      <c r="DF133" s="13" t="str">
        <f t="shared" si="25"/>
        <v/>
      </c>
      <c r="DG133" s="13" t="str">
        <f t="shared" si="25"/>
        <v>Kolja</v>
      </c>
      <c r="DH133" s="13" t="str">
        <f t="shared" si="19"/>
        <v/>
      </c>
      <c r="DI133" s="13" t="str">
        <f t="shared" si="19"/>
        <v>Kummel</v>
      </c>
      <c r="DJ133" s="13" t="str">
        <f t="shared" si="19"/>
        <v/>
      </c>
      <c r="DK133" s="13" t="str">
        <f t="shared" si="19"/>
        <v/>
      </c>
      <c r="DL133" s="13" t="str">
        <f t="shared" si="19"/>
        <v/>
      </c>
      <c r="DM133" s="13" t="str">
        <f t="shared" si="19"/>
        <v/>
      </c>
      <c r="DN133" s="13" t="str">
        <f t="shared" si="19"/>
        <v/>
      </c>
      <c r="DO133" s="13" t="str">
        <f t="shared" si="19"/>
        <v/>
      </c>
      <c r="DP133" s="13" t="str">
        <f t="shared" si="19"/>
        <v/>
      </c>
      <c r="DQ133" s="13" t="str">
        <f t="shared" si="19"/>
        <v/>
      </c>
      <c r="DR133" s="13" t="str">
        <f t="shared" si="26"/>
        <v/>
      </c>
      <c r="DS133" s="13" t="str">
        <f t="shared" si="26"/>
        <v/>
      </c>
      <c r="DT133" s="13" t="str">
        <f t="shared" si="26"/>
        <v>Rodspotta</v>
      </c>
      <c r="DU133" s="13" t="str">
        <f t="shared" si="26"/>
        <v>Rodtunga</v>
      </c>
      <c r="DV133" s="13" t="str">
        <f t="shared" si="26"/>
        <v/>
      </c>
      <c r="DW133" s="13" t="str">
        <f t="shared" si="26"/>
        <v/>
      </c>
      <c r="DX133" s="13" t="str">
        <f t="shared" si="26"/>
        <v/>
      </c>
      <c r="DY133" s="13" t="str">
        <f t="shared" si="26"/>
        <v>Sill</v>
      </c>
      <c r="DZ133" s="13" t="str">
        <f t="shared" si="26"/>
        <v/>
      </c>
      <c r="EA133" s="13" t="str">
        <f t="shared" si="26"/>
        <v/>
      </c>
      <c r="EB133" s="13" t="str">
        <f t="shared" si="26"/>
        <v/>
      </c>
      <c r="EC133" s="13" t="str">
        <f t="shared" si="24"/>
        <v/>
      </c>
      <c r="ED133" s="13" t="str">
        <f t="shared" si="24"/>
        <v/>
      </c>
      <c r="EE133" s="13" t="str">
        <f t="shared" si="24"/>
        <v/>
      </c>
      <c r="EF133" s="13" t="str">
        <f t="shared" si="24"/>
        <v>Torsk</v>
      </c>
      <c r="EG133" s="13" t="str">
        <f t="shared" si="24"/>
        <v>Vitling</v>
      </c>
      <c r="EH133" s="13" t="str">
        <f t="shared" si="21"/>
        <v>Vitlinglyra</v>
      </c>
      <c r="EI133" s="13" t="str">
        <f t="shared" si="21"/>
        <v>aktaTunga</v>
      </c>
      <c r="EJ133" s="13" t="str">
        <f t="shared" si="21"/>
        <v/>
      </c>
      <c r="EK133" s="13"/>
      <c r="EL133" s="82" t="str">
        <f t="shared" si="15"/>
        <v>BergtungaHavskraftaKoljaKummelRodspottaRodtungaSillTorskVitlingVitlinglyraaktaTunga</v>
      </c>
    </row>
    <row r="134" spans="1:142" x14ac:dyDescent="0.25">
      <c r="A134" s="267" t="s">
        <v>630</v>
      </c>
      <c r="B134" s="267" t="s">
        <v>491</v>
      </c>
      <c r="C134" s="301" t="s">
        <v>161</v>
      </c>
      <c r="D134" s="211">
        <v>126</v>
      </c>
      <c r="E134" s="401">
        <v>0</v>
      </c>
      <c r="F134" s="401">
        <v>0</v>
      </c>
      <c r="G134" s="401">
        <v>0</v>
      </c>
      <c r="H134" s="401">
        <v>1.08021E-2</v>
      </c>
      <c r="I134" s="401">
        <v>0</v>
      </c>
      <c r="J134" s="401">
        <v>0</v>
      </c>
      <c r="K134" s="401">
        <v>0</v>
      </c>
      <c r="L134" s="401">
        <v>0</v>
      </c>
      <c r="M134" s="401">
        <v>0</v>
      </c>
      <c r="N134" s="401">
        <v>8.7252899999999994E-2</v>
      </c>
      <c r="O134" s="401">
        <v>4.8015000000000002E-3</v>
      </c>
      <c r="P134" s="401">
        <v>0</v>
      </c>
      <c r="Q134" s="401">
        <v>5.7575399999999999E-2</v>
      </c>
      <c r="R134" s="401">
        <v>0</v>
      </c>
      <c r="S134" s="401">
        <v>6.0284299999999999E-2</v>
      </c>
      <c r="T134" s="401">
        <v>0</v>
      </c>
      <c r="U134" s="401">
        <v>3.6342000000000002E-3</v>
      </c>
      <c r="V134" s="401">
        <v>0</v>
      </c>
      <c r="W134" s="401">
        <v>1.1617000000000001E-3</v>
      </c>
      <c r="X134" s="401">
        <v>0</v>
      </c>
      <c r="Y134" s="401">
        <v>0</v>
      </c>
      <c r="Z134" s="401">
        <v>0</v>
      </c>
      <c r="AA134" s="401">
        <v>0</v>
      </c>
      <c r="AB134" s="401">
        <v>1.8561999999999999E-3</v>
      </c>
      <c r="AC134" s="401">
        <v>0</v>
      </c>
      <c r="AD134" s="401">
        <v>0</v>
      </c>
      <c r="AE134" s="401">
        <v>0</v>
      </c>
      <c r="AF134" s="401">
        <v>3.1602400000000003E-2</v>
      </c>
      <c r="AG134" s="401">
        <v>4.2957200000000001E-2</v>
      </c>
      <c r="AH134" s="401">
        <v>0</v>
      </c>
      <c r="AI134" s="401">
        <v>0</v>
      </c>
      <c r="AJ134" s="401">
        <v>0</v>
      </c>
      <c r="AK134" s="401">
        <v>2.9827E-3</v>
      </c>
      <c r="AL134" s="401">
        <v>0</v>
      </c>
      <c r="AM134" s="401">
        <v>0</v>
      </c>
      <c r="AN134" s="401">
        <v>0</v>
      </c>
      <c r="AO134" s="401">
        <v>0</v>
      </c>
      <c r="AP134" s="401">
        <v>0</v>
      </c>
      <c r="AQ134" s="401">
        <v>0</v>
      </c>
      <c r="AR134" s="402">
        <v>0.1549064</v>
      </c>
      <c r="AS134" s="402">
        <v>1.54681E-2</v>
      </c>
      <c r="AT134" s="402">
        <v>0</v>
      </c>
      <c r="AU134" s="404">
        <v>0</v>
      </c>
      <c r="AV134" s="402">
        <v>0</v>
      </c>
      <c r="AW134" s="76"/>
      <c r="AX134" s="211">
        <v>126</v>
      </c>
      <c r="AY134" s="260">
        <v>0</v>
      </c>
      <c r="AZ134" s="260">
        <v>0</v>
      </c>
      <c r="BA134" s="260">
        <v>0</v>
      </c>
      <c r="BB134" s="260">
        <v>615.4</v>
      </c>
      <c r="BC134" s="260">
        <v>0</v>
      </c>
      <c r="BD134" s="260">
        <v>0</v>
      </c>
      <c r="BE134" s="260">
        <v>0</v>
      </c>
      <c r="BF134" s="260">
        <v>0</v>
      </c>
      <c r="BG134" s="260">
        <v>0</v>
      </c>
      <c r="BH134" s="260">
        <v>3956.8</v>
      </c>
      <c r="BI134" s="260">
        <v>16</v>
      </c>
      <c r="BJ134" s="260">
        <v>152.5</v>
      </c>
      <c r="BK134" s="260">
        <v>19708</v>
      </c>
      <c r="BL134" s="260">
        <v>0</v>
      </c>
      <c r="BM134" s="260">
        <v>2513.9</v>
      </c>
      <c r="BN134" s="260">
        <v>0</v>
      </c>
      <c r="BO134" s="260">
        <v>1061</v>
      </c>
      <c r="BP134" s="260">
        <v>0</v>
      </c>
      <c r="BQ134" s="260">
        <v>172</v>
      </c>
      <c r="BR134" s="260">
        <v>0</v>
      </c>
      <c r="BS134" s="260">
        <v>0</v>
      </c>
      <c r="BT134" s="260">
        <v>2632</v>
      </c>
      <c r="BU134" s="260">
        <v>81</v>
      </c>
      <c r="BV134" s="260">
        <v>268.5</v>
      </c>
      <c r="BW134" s="260">
        <v>0</v>
      </c>
      <c r="BX134" s="260">
        <v>85.4</v>
      </c>
      <c r="BY134" s="260">
        <v>0</v>
      </c>
      <c r="BZ134" s="260">
        <v>2993</v>
      </c>
      <c r="CA134" s="260">
        <v>1435.2</v>
      </c>
      <c r="CB134" s="260">
        <v>7</v>
      </c>
      <c r="CC134" s="260">
        <v>0</v>
      </c>
      <c r="CD134" s="260">
        <v>0</v>
      </c>
      <c r="CE134" s="260">
        <v>0</v>
      </c>
      <c r="CF134" s="260">
        <v>0</v>
      </c>
      <c r="CG134" s="260">
        <v>0</v>
      </c>
      <c r="CH134" s="260">
        <v>0</v>
      </c>
      <c r="CI134" s="260">
        <v>11</v>
      </c>
      <c r="CJ134" s="260">
        <v>367.5</v>
      </c>
      <c r="CK134" s="260">
        <v>0</v>
      </c>
      <c r="CL134" s="260">
        <v>30346.5</v>
      </c>
      <c r="CM134" s="260">
        <v>571.20000000000005</v>
      </c>
      <c r="CN134" s="42">
        <v>0</v>
      </c>
      <c r="CO134" s="42">
        <v>151</v>
      </c>
      <c r="CP134" s="42">
        <v>0</v>
      </c>
      <c r="CR134" s="13">
        <v>126</v>
      </c>
      <c r="CS134" s="13" t="str">
        <f t="shared" si="25"/>
        <v/>
      </c>
      <c r="CT134" s="13" t="str">
        <f t="shared" si="25"/>
        <v/>
      </c>
      <c r="CU134" s="13" t="str">
        <f t="shared" si="25"/>
        <v/>
      </c>
      <c r="CV134" s="13" t="str">
        <f t="shared" si="25"/>
        <v>Bergtunga</v>
      </c>
      <c r="CW134" s="13" t="str">
        <f t="shared" si="25"/>
        <v/>
      </c>
      <c r="CX134" s="13" t="str">
        <f t="shared" si="25"/>
        <v/>
      </c>
      <c r="CY134" s="13" t="str">
        <f t="shared" si="25"/>
        <v/>
      </c>
      <c r="CZ134" s="13" t="str">
        <f t="shared" si="25"/>
        <v/>
      </c>
      <c r="DA134" s="13" t="str">
        <f t="shared" si="25"/>
        <v/>
      </c>
      <c r="DB134" s="13" t="str">
        <f t="shared" si="25"/>
        <v>Grasej</v>
      </c>
      <c r="DC134" s="13" t="str">
        <f t="shared" si="25"/>
        <v>Halleflundra</v>
      </c>
      <c r="DD134" s="13" t="str">
        <f t="shared" si="25"/>
        <v/>
      </c>
      <c r="DE134" s="13" t="str">
        <f t="shared" si="25"/>
        <v>Havskrafta</v>
      </c>
      <c r="DF134" s="13" t="str">
        <f t="shared" si="25"/>
        <v/>
      </c>
      <c r="DG134" s="13" t="str">
        <f t="shared" si="25"/>
        <v>Kolja</v>
      </c>
      <c r="DH134" s="13" t="str">
        <f t="shared" si="19"/>
        <v/>
      </c>
      <c r="DI134" s="13" t="str">
        <f t="shared" si="19"/>
        <v>Kummel</v>
      </c>
      <c r="DJ134" s="13" t="str">
        <f t="shared" si="19"/>
        <v/>
      </c>
      <c r="DK134" s="13" t="str">
        <f t="shared" si="19"/>
        <v>Langa</v>
      </c>
      <c r="DL134" s="13" t="str">
        <f t="shared" si="19"/>
        <v/>
      </c>
      <c r="DM134" s="13" t="str">
        <f t="shared" si="19"/>
        <v/>
      </c>
      <c r="DN134" s="13" t="str">
        <f t="shared" si="19"/>
        <v/>
      </c>
      <c r="DO134" s="13" t="str">
        <f t="shared" si="19"/>
        <v/>
      </c>
      <c r="DP134" s="13" t="str">
        <f t="shared" si="19"/>
        <v>Marulk</v>
      </c>
      <c r="DQ134" s="13" t="str">
        <f t="shared" si="19"/>
        <v/>
      </c>
      <c r="DR134" s="13" t="str">
        <f t="shared" si="26"/>
        <v/>
      </c>
      <c r="DS134" s="13" t="str">
        <f t="shared" si="26"/>
        <v/>
      </c>
      <c r="DT134" s="13" t="str">
        <f t="shared" si="26"/>
        <v>Rodspotta</v>
      </c>
      <c r="DU134" s="13" t="str">
        <f t="shared" si="26"/>
        <v>Rodtunga</v>
      </c>
      <c r="DV134" s="13" t="str">
        <f t="shared" si="26"/>
        <v/>
      </c>
      <c r="DW134" s="13" t="str">
        <f t="shared" si="26"/>
        <v/>
      </c>
      <c r="DX134" s="13" t="str">
        <f t="shared" si="26"/>
        <v/>
      </c>
      <c r="DY134" s="13" t="str">
        <f t="shared" si="26"/>
        <v>Sill</v>
      </c>
      <c r="DZ134" s="13" t="str">
        <f t="shared" si="26"/>
        <v/>
      </c>
      <c r="EA134" s="13" t="str">
        <f t="shared" si="26"/>
        <v/>
      </c>
      <c r="EB134" s="13" t="str">
        <f t="shared" si="26"/>
        <v/>
      </c>
      <c r="EC134" s="13" t="str">
        <f t="shared" si="24"/>
        <v/>
      </c>
      <c r="ED134" s="13" t="str">
        <f t="shared" si="24"/>
        <v/>
      </c>
      <c r="EE134" s="13" t="str">
        <f t="shared" si="24"/>
        <v/>
      </c>
      <c r="EF134" s="13" t="str">
        <f t="shared" si="24"/>
        <v>Torsk</v>
      </c>
      <c r="EG134" s="13" t="str">
        <f t="shared" si="24"/>
        <v>Vitling</v>
      </c>
      <c r="EH134" s="13" t="str">
        <f t="shared" si="21"/>
        <v/>
      </c>
      <c r="EI134" s="13" t="str">
        <f t="shared" si="21"/>
        <v/>
      </c>
      <c r="EJ134" s="13" t="str">
        <f t="shared" si="21"/>
        <v/>
      </c>
      <c r="EK134" s="13"/>
      <c r="EL134" s="82" t="str">
        <f t="shared" si="15"/>
        <v>BergtungaGrasejHalleflundraHavskraftaKoljaKummelLangaMarulkRodspottaRodtungaSillTorskVitling</v>
      </c>
    </row>
    <row r="135" spans="1:142" x14ac:dyDescent="0.25">
      <c r="A135" s="267" t="s">
        <v>630</v>
      </c>
      <c r="B135" s="267" t="s">
        <v>493</v>
      </c>
      <c r="C135" s="301" t="s">
        <v>161</v>
      </c>
      <c r="D135" s="211">
        <v>127</v>
      </c>
      <c r="E135" s="401">
        <v>0</v>
      </c>
      <c r="F135" s="401">
        <v>0</v>
      </c>
      <c r="G135" s="401">
        <v>0</v>
      </c>
      <c r="H135" s="401">
        <v>4.0244E-3</v>
      </c>
      <c r="I135" s="401">
        <v>0</v>
      </c>
      <c r="J135" s="401">
        <v>0</v>
      </c>
      <c r="K135" s="401">
        <v>0</v>
      </c>
      <c r="L135" s="401">
        <v>0</v>
      </c>
      <c r="M135" s="401">
        <v>0</v>
      </c>
      <c r="N135" s="401">
        <v>0</v>
      </c>
      <c r="O135" s="401">
        <v>0</v>
      </c>
      <c r="P135" s="401">
        <v>0</v>
      </c>
      <c r="Q135" s="401">
        <v>1.2821100000000001</v>
      </c>
      <c r="R135" s="401">
        <v>0</v>
      </c>
      <c r="S135" s="401">
        <v>4.5383000000000003E-3</v>
      </c>
      <c r="T135" s="401">
        <v>0</v>
      </c>
      <c r="U135" s="401">
        <v>9.1625999999999999E-3</v>
      </c>
      <c r="V135" s="401">
        <v>0</v>
      </c>
      <c r="W135" s="401">
        <v>0</v>
      </c>
      <c r="X135" s="401">
        <v>0</v>
      </c>
      <c r="Y135" s="401">
        <v>0</v>
      </c>
      <c r="Z135" s="401">
        <v>0</v>
      </c>
      <c r="AA135" s="401">
        <v>0</v>
      </c>
      <c r="AB135" s="401">
        <v>0</v>
      </c>
      <c r="AC135" s="401">
        <v>0</v>
      </c>
      <c r="AD135" s="401">
        <v>0</v>
      </c>
      <c r="AE135" s="401">
        <v>0</v>
      </c>
      <c r="AF135" s="401">
        <v>4.3180200000000002E-2</v>
      </c>
      <c r="AG135" s="401">
        <v>2.1391299999999999E-2</v>
      </c>
      <c r="AH135" s="401">
        <v>0</v>
      </c>
      <c r="AI135" s="401">
        <v>0</v>
      </c>
      <c r="AJ135" s="401">
        <v>0</v>
      </c>
      <c r="AK135" s="401">
        <v>1.7334E-3</v>
      </c>
      <c r="AL135" s="401">
        <v>0</v>
      </c>
      <c r="AM135" s="401">
        <v>0</v>
      </c>
      <c r="AN135" s="401">
        <v>0</v>
      </c>
      <c r="AO135" s="401">
        <v>0</v>
      </c>
      <c r="AP135" s="401">
        <v>0</v>
      </c>
      <c r="AQ135" s="401">
        <v>0</v>
      </c>
      <c r="AR135" s="402">
        <v>2.30601E-2</v>
      </c>
      <c r="AS135" s="402">
        <v>1.5318699999999999E-2</v>
      </c>
      <c r="AT135" s="402">
        <v>0</v>
      </c>
      <c r="AU135" s="404">
        <v>0</v>
      </c>
      <c r="AV135" s="402">
        <v>0</v>
      </c>
      <c r="AW135" s="76"/>
      <c r="AX135" s="211">
        <v>127</v>
      </c>
      <c r="AY135" s="260">
        <v>0</v>
      </c>
      <c r="AZ135" s="260">
        <v>0</v>
      </c>
      <c r="BA135" s="260">
        <v>0</v>
      </c>
      <c r="BB135" s="260">
        <v>74.5</v>
      </c>
      <c r="BC135" s="260">
        <v>0</v>
      </c>
      <c r="BD135" s="260">
        <v>0</v>
      </c>
      <c r="BE135" s="260">
        <v>0</v>
      </c>
      <c r="BF135" s="260">
        <v>0</v>
      </c>
      <c r="BG135" s="260">
        <v>0</v>
      </c>
      <c r="BH135" s="260">
        <v>7</v>
      </c>
      <c r="BI135" s="260">
        <v>0</v>
      </c>
      <c r="BJ135" s="260">
        <v>3</v>
      </c>
      <c r="BK135" s="260">
        <v>167658.5</v>
      </c>
      <c r="BL135" s="260">
        <v>0</v>
      </c>
      <c r="BM135" s="260">
        <v>31</v>
      </c>
      <c r="BN135" s="260">
        <v>114</v>
      </c>
      <c r="BO135" s="260">
        <v>53</v>
      </c>
      <c r="BP135" s="260">
        <v>0</v>
      </c>
      <c r="BQ135" s="260">
        <v>3</v>
      </c>
      <c r="BR135" s="260">
        <v>0</v>
      </c>
      <c r="BS135" s="260">
        <v>0</v>
      </c>
      <c r="BT135" s="260">
        <v>31</v>
      </c>
      <c r="BU135" s="260">
        <v>22</v>
      </c>
      <c r="BV135" s="260">
        <v>1.5</v>
      </c>
      <c r="BW135" s="260">
        <v>97</v>
      </c>
      <c r="BX135" s="260">
        <v>208.4</v>
      </c>
      <c r="BY135" s="260">
        <v>0</v>
      </c>
      <c r="BZ135" s="260">
        <v>485.9</v>
      </c>
      <c r="CA135" s="260">
        <v>61.4</v>
      </c>
      <c r="CB135" s="260">
        <v>15.5</v>
      </c>
      <c r="CC135" s="260">
        <v>0</v>
      </c>
      <c r="CD135" s="260">
        <v>0</v>
      </c>
      <c r="CE135" s="260">
        <v>80</v>
      </c>
      <c r="CF135" s="260">
        <v>70</v>
      </c>
      <c r="CG135" s="260">
        <v>0</v>
      </c>
      <c r="CH135" s="260">
        <v>0</v>
      </c>
      <c r="CI135" s="260">
        <v>115</v>
      </c>
      <c r="CJ135" s="260">
        <v>1452.1</v>
      </c>
      <c r="CK135" s="260">
        <v>0</v>
      </c>
      <c r="CL135" s="260">
        <v>47</v>
      </c>
      <c r="CM135" s="260">
        <v>676.7</v>
      </c>
      <c r="CN135" s="42">
        <v>0</v>
      </c>
      <c r="CO135" s="42">
        <v>421.6</v>
      </c>
      <c r="CP135" s="42">
        <v>0</v>
      </c>
      <c r="CR135" s="13">
        <v>127</v>
      </c>
      <c r="CS135" s="13" t="str">
        <f t="shared" si="25"/>
        <v/>
      </c>
      <c r="CT135" s="13" t="str">
        <f t="shared" si="25"/>
        <v/>
      </c>
      <c r="CU135" s="13" t="str">
        <f t="shared" si="25"/>
        <v/>
      </c>
      <c r="CV135" s="13" t="str">
        <f t="shared" si="25"/>
        <v>Bergtunga</v>
      </c>
      <c r="CW135" s="13" t="str">
        <f t="shared" si="25"/>
        <v/>
      </c>
      <c r="CX135" s="13" t="str">
        <f t="shared" si="25"/>
        <v/>
      </c>
      <c r="CY135" s="13" t="str">
        <f t="shared" si="25"/>
        <v/>
      </c>
      <c r="CZ135" s="13" t="str">
        <f t="shared" si="25"/>
        <v/>
      </c>
      <c r="DA135" s="13" t="str">
        <f t="shared" si="25"/>
        <v/>
      </c>
      <c r="DB135" s="13" t="str">
        <f t="shared" si="25"/>
        <v/>
      </c>
      <c r="DC135" s="13" t="str">
        <f t="shared" si="25"/>
        <v/>
      </c>
      <c r="DD135" s="13" t="str">
        <f t="shared" si="25"/>
        <v/>
      </c>
      <c r="DE135" s="13" t="str">
        <f t="shared" si="25"/>
        <v>Havskrafta</v>
      </c>
      <c r="DF135" s="13" t="str">
        <f t="shared" si="25"/>
        <v/>
      </c>
      <c r="DG135" s="13" t="str">
        <f t="shared" si="25"/>
        <v>Kolja</v>
      </c>
      <c r="DH135" s="13" t="str">
        <f t="shared" si="19"/>
        <v/>
      </c>
      <c r="DI135" s="13" t="str">
        <f t="shared" si="19"/>
        <v>Kummel</v>
      </c>
      <c r="DJ135" s="13" t="str">
        <f t="shared" si="19"/>
        <v/>
      </c>
      <c r="DK135" s="13" t="str">
        <f t="shared" si="19"/>
        <v/>
      </c>
      <c r="DL135" s="13" t="str">
        <f t="shared" si="19"/>
        <v/>
      </c>
      <c r="DM135" s="13" t="str">
        <f t="shared" si="19"/>
        <v/>
      </c>
      <c r="DN135" s="13" t="str">
        <f t="shared" si="19"/>
        <v/>
      </c>
      <c r="DO135" s="13" t="str">
        <f t="shared" si="19"/>
        <v/>
      </c>
      <c r="DP135" s="13" t="str">
        <f t="shared" si="19"/>
        <v/>
      </c>
      <c r="DQ135" s="13" t="str">
        <f t="shared" si="19"/>
        <v/>
      </c>
      <c r="DR135" s="13" t="str">
        <f t="shared" si="26"/>
        <v/>
      </c>
      <c r="DS135" s="13" t="str">
        <f t="shared" si="26"/>
        <v/>
      </c>
      <c r="DT135" s="13" t="str">
        <f t="shared" si="26"/>
        <v>Rodspotta</v>
      </c>
      <c r="DU135" s="13" t="str">
        <f t="shared" si="26"/>
        <v>Rodtunga</v>
      </c>
      <c r="DV135" s="13" t="str">
        <f t="shared" si="26"/>
        <v/>
      </c>
      <c r="DW135" s="13" t="str">
        <f t="shared" si="26"/>
        <v/>
      </c>
      <c r="DX135" s="13" t="str">
        <f t="shared" si="26"/>
        <v/>
      </c>
      <c r="DY135" s="13" t="str">
        <f t="shared" si="26"/>
        <v>Sill</v>
      </c>
      <c r="DZ135" s="13" t="str">
        <f t="shared" si="26"/>
        <v/>
      </c>
      <c r="EA135" s="13" t="str">
        <f t="shared" si="26"/>
        <v/>
      </c>
      <c r="EB135" s="13" t="str">
        <f t="shared" si="26"/>
        <v/>
      </c>
      <c r="EC135" s="13" t="str">
        <f t="shared" si="24"/>
        <v/>
      </c>
      <c r="ED135" s="13" t="str">
        <f t="shared" si="24"/>
        <v/>
      </c>
      <c r="EE135" s="13" t="str">
        <f t="shared" si="24"/>
        <v/>
      </c>
      <c r="EF135" s="13" t="str">
        <f t="shared" si="24"/>
        <v>Torsk</v>
      </c>
      <c r="EG135" s="13" t="str">
        <f t="shared" si="24"/>
        <v>Vitling</v>
      </c>
      <c r="EH135" s="13" t="str">
        <f t="shared" si="21"/>
        <v/>
      </c>
      <c r="EI135" s="13" t="str">
        <f t="shared" si="21"/>
        <v/>
      </c>
      <c r="EJ135" s="13" t="str">
        <f t="shared" si="21"/>
        <v/>
      </c>
      <c r="EK135" s="13"/>
      <c r="EL135" s="82" t="str">
        <f t="shared" si="15"/>
        <v>BergtungaHavskraftaKoljaKummelRodspottaRodtungaSillTorskVitling</v>
      </c>
    </row>
    <row r="136" spans="1:142" x14ac:dyDescent="0.25">
      <c r="A136" s="267" t="s">
        <v>630</v>
      </c>
      <c r="B136" s="267" t="s">
        <v>494</v>
      </c>
      <c r="C136" s="301" t="s">
        <v>161</v>
      </c>
      <c r="D136" s="211">
        <v>128</v>
      </c>
      <c r="E136" s="401">
        <v>0</v>
      </c>
      <c r="F136" s="401">
        <v>0</v>
      </c>
      <c r="G136" s="401">
        <v>0</v>
      </c>
      <c r="H136" s="401">
        <v>1.0173000000000001E-3</v>
      </c>
      <c r="I136" s="401">
        <v>1.47484E-2</v>
      </c>
      <c r="J136" s="401">
        <v>0</v>
      </c>
      <c r="K136" s="401">
        <v>0</v>
      </c>
      <c r="L136" s="401">
        <v>0</v>
      </c>
      <c r="M136" s="401">
        <v>0</v>
      </c>
      <c r="N136" s="401">
        <v>0</v>
      </c>
      <c r="O136" s="401">
        <v>0</v>
      </c>
      <c r="P136" s="401">
        <v>0</v>
      </c>
      <c r="Q136" s="401">
        <v>5.8763000000000001E-3</v>
      </c>
      <c r="R136" s="401">
        <v>0</v>
      </c>
      <c r="S136" s="401">
        <v>0</v>
      </c>
      <c r="T136" s="401">
        <v>0</v>
      </c>
      <c r="U136" s="401">
        <v>1.7801E-3</v>
      </c>
      <c r="V136" s="401">
        <v>0</v>
      </c>
      <c r="W136" s="401">
        <v>0</v>
      </c>
      <c r="X136" s="401">
        <v>0</v>
      </c>
      <c r="Y136" s="401">
        <v>0</v>
      </c>
      <c r="Z136" s="401">
        <v>0</v>
      </c>
      <c r="AA136" s="401">
        <v>0</v>
      </c>
      <c r="AB136" s="401">
        <v>0</v>
      </c>
      <c r="AC136" s="401">
        <v>0.28728769999999998</v>
      </c>
      <c r="AD136" s="401">
        <v>0</v>
      </c>
      <c r="AE136" s="401">
        <v>0</v>
      </c>
      <c r="AF136" s="401">
        <v>1.8404999999999999E-3</v>
      </c>
      <c r="AG136" s="401">
        <v>8.8663000000000006E-3</v>
      </c>
      <c r="AH136" s="401">
        <v>0</v>
      </c>
      <c r="AI136" s="401">
        <v>0</v>
      </c>
      <c r="AJ136" s="401">
        <v>0</v>
      </c>
      <c r="AK136" s="401">
        <v>1.024E-3</v>
      </c>
      <c r="AL136" s="401">
        <v>0</v>
      </c>
      <c r="AM136" s="401">
        <v>0</v>
      </c>
      <c r="AN136" s="401">
        <v>0</v>
      </c>
      <c r="AO136" s="401">
        <v>0</v>
      </c>
      <c r="AP136" s="401">
        <v>0</v>
      </c>
      <c r="AQ136" s="401">
        <v>0</v>
      </c>
      <c r="AR136" s="402">
        <v>5.5865000000000003E-3</v>
      </c>
      <c r="AS136" s="402">
        <v>3.4902000000000002E-3</v>
      </c>
      <c r="AT136" s="402">
        <v>1.4261599999999999E-2</v>
      </c>
      <c r="AU136" s="404">
        <v>0</v>
      </c>
      <c r="AV136" s="402">
        <v>0</v>
      </c>
      <c r="AW136" s="76"/>
      <c r="AX136" s="211">
        <v>128</v>
      </c>
      <c r="AY136" s="260">
        <v>0</v>
      </c>
      <c r="AZ136" s="260">
        <v>0</v>
      </c>
      <c r="BA136" s="260">
        <v>0</v>
      </c>
      <c r="BB136" s="260">
        <v>0</v>
      </c>
      <c r="BC136" s="260">
        <v>0</v>
      </c>
      <c r="BD136" s="260">
        <v>0</v>
      </c>
      <c r="BE136" s="260">
        <v>0</v>
      </c>
      <c r="BF136" s="260">
        <v>0</v>
      </c>
      <c r="BG136" s="260">
        <v>0</v>
      </c>
      <c r="BH136" s="260">
        <v>112</v>
      </c>
      <c r="BI136" s="260">
        <v>0</v>
      </c>
      <c r="BJ136" s="260">
        <v>0</v>
      </c>
      <c r="BK136" s="260">
        <v>335.5</v>
      </c>
      <c r="BL136" s="260">
        <v>0</v>
      </c>
      <c r="BM136" s="260">
        <v>242</v>
      </c>
      <c r="BN136" s="260">
        <v>0</v>
      </c>
      <c r="BO136" s="260">
        <v>23</v>
      </c>
      <c r="BP136" s="260">
        <v>0</v>
      </c>
      <c r="BQ136" s="260">
        <v>24</v>
      </c>
      <c r="BR136" s="260">
        <v>0</v>
      </c>
      <c r="BS136" s="260">
        <v>0</v>
      </c>
      <c r="BT136" s="260">
        <v>79</v>
      </c>
      <c r="BU136" s="260">
        <v>0</v>
      </c>
      <c r="BV136" s="260">
        <v>19</v>
      </c>
      <c r="BW136" s="260">
        <v>3326.5</v>
      </c>
      <c r="BX136" s="260">
        <v>0</v>
      </c>
      <c r="BY136" s="260">
        <v>0</v>
      </c>
      <c r="BZ136" s="260">
        <v>3</v>
      </c>
      <c r="CA136" s="260">
        <v>131</v>
      </c>
      <c r="CB136" s="260">
        <v>0</v>
      </c>
      <c r="CC136" s="260">
        <v>0</v>
      </c>
      <c r="CD136" s="260">
        <v>0</v>
      </c>
      <c r="CE136" s="260">
        <v>0</v>
      </c>
      <c r="CF136" s="260">
        <v>0</v>
      </c>
      <c r="CG136" s="260">
        <v>0</v>
      </c>
      <c r="CH136" s="260">
        <v>0</v>
      </c>
      <c r="CI136" s="260">
        <v>0</v>
      </c>
      <c r="CJ136" s="260">
        <v>0</v>
      </c>
      <c r="CK136" s="260">
        <v>0</v>
      </c>
      <c r="CL136" s="260">
        <v>2629</v>
      </c>
      <c r="CM136" s="260">
        <v>0</v>
      </c>
      <c r="CN136" s="42">
        <v>0</v>
      </c>
      <c r="CO136" s="42">
        <v>0</v>
      </c>
      <c r="CP136" s="42">
        <v>0</v>
      </c>
      <c r="CR136" s="13">
        <v>128</v>
      </c>
      <c r="CS136" s="13" t="str">
        <f t="shared" si="25"/>
        <v/>
      </c>
      <c r="CT136" s="13" t="str">
        <f t="shared" si="25"/>
        <v/>
      </c>
      <c r="CU136" s="13" t="str">
        <f t="shared" si="25"/>
        <v/>
      </c>
      <c r="CV136" s="13" t="str">
        <f t="shared" si="25"/>
        <v>Bergtunga</v>
      </c>
      <c r="CW136" s="13" t="str">
        <f t="shared" si="25"/>
        <v>BlavitlingKolmule</v>
      </c>
      <c r="CX136" s="13" t="str">
        <f t="shared" si="25"/>
        <v/>
      </c>
      <c r="CY136" s="13" t="str">
        <f t="shared" si="25"/>
        <v/>
      </c>
      <c r="CZ136" s="13" t="str">
        <f t="shared" si="25"/>
        <v/>
      </c>
      <c r="DA136" s="13" t="str">
        <f t="shared" si="25"/>
        <v/>
      </c>
      <c r="DB136" s="13" t="str">
        <f t="shared" si="25"/>
        <v/>
      </c>
      <c r="DC136" s="13" t="str">
        <f t="shared" si="25"/>
        <v/>
      </c>
      <c r="DD136" s="13" t="str">
        <f t="shared" si="25"/>
        <v/>
      </c>
      <c r="DE136" s="13" t="str">
        <f t="shared" si="25"/>
        <v>Havskrafta</v>
      </c>
      <c r="DF136" s="13" t="str">
        <f t="shared" si="25"/>
        <v/>
      </c>
      <c r="DG136" s="13" t="str">
        <f t="shared" si="25"/>
        <v/>
      </c>
      <c r="DH136" s="13" t="str">
        <f t="shared" si="19"/>
        <v/>
      </c>
      <c r="DI136" s="13" t="str">
        <f t="shared" si="19"/>
        <v>Kummel</v>
      </c>
      <c r="DJ136" s="13" t="str">
        <f t="shared" si="19"/>
        <v/>
      </c>
      <c r="DK136" s="13" t="str">
        <f t="shared" si="19"/>
        <v/>
      </c>
      <c r="DL136" s="13" t="str">
        <f t="shared" si="19"/>
        <v/>
      </c>
      <c r="DM136" s="13" t="str">
        <f t="shared" si="19"/>
        <v/>
      </c>
      <c r="DN136" s="13" t="str">
        <f t="shared" si="19"/>
        <v/>
      </c>
      <c r="DO136" s="13" t="str">
        <f t="shared" si="19"/>
        <v/>
      </c>
      <c r="DP136" s="13" t="str">
        <f t="shared" si="19"/>
        <v/>
      </c>
      <c r="DQ136" s="13" t="str">
        <f t="shared" si="19"/>
        <v>Nordhavsraka</v>
      </c>
      <c r="DR136" s="13" t="str">
        <f t="shared" si="26"/>
        <v/>
      </c>
      <c r="DS136" s="13" t="str">
        <f t="shared" si="26"/>
        <v/>
      </c>
      <c r="DT136" s="13" t="str">
        <f t="shared" si="26"/>
        <v>Rodspotta</v>
      </c>
      <c r="DU136" s="13" t="str">
        <f t="shared" si="26"/>
        <v>Rodtunga</v>
      </c>
      <c r="DV136" s="13" t="str">
        <f t="shared" si="26"/>
        <v/>
      </c>
      <c r="DW136" s="13" t="str">
        <f t="shared" si="26"/>
        <v/>
      </c>
      <c r="DX136" s="13" t="str">
        <f t="shared" si="26"/>
        <v/>
      </c>
      <c r="DY136" s="13" t="str">
        <f t="shared" si="26"/>
        <v>Sill</v>
      </c>
      <c r="DZ136" s="13" t="str">
        <f t="shared" si="26"/>
        <v/>
      </c>
      <c r="EA136" s="13" t="str">
        <f t="shared" si="26"/>
        <v/>
      </c>
      <c r="EB136" s="13" t="str">
        <f t="shared" si="26"/>
        <v/>
      </c>
      <c r="EC136" s="13" t="str">
        <f t="shared" si="24"/>
        <v/>
      </c>
      <c r="ED136" s="13" t="str">
        <f t="shared" si="24"/>
        <v/>
      </c>
      <c r="EE136" s="13" t="str">
        <f t="shared" si="24"/>
        <v/>
      </c>
      <c r="EF136" s="13" t="str">
        <f t="shared" si="24"/>
        <v>Torsk</v>
      </c>
      <c r="EG136" s="13" t="str">
        <f t="shared" si="24"/>
        <v>Vitling</v>
      </c>
      <c r="EH136" s="13" t="str">
        <f t="shared" si="21"/>
        <v>Vitlinglyra</v>
      </c>
      <c r="EI136" s="13" t="str">
        <f t="shared" si="21"/>
        <v/>
      </c>
      <c r="EJ136" s="13" t="str">
        <f t="shared" si="21"/>
        <v/>
      </c>
      <c r="EK136" s="13"/>
      <c r="EL136" s="82" t="str">
        <f t="shared" si="15"/>
        <v>BergtungaBlavitlingKolmuleHavskraftaKummelNordhavsrakaRodspottaRodtungaSillTorskVitlingVitlinglyra</v>
      </c>
    </row>
    <row r="137" spans="1:142" x14ac:dyDescent="0.25">
      <c r="A137" s="267" t="s">
        <v>630</v>
      </c>
      <c r="B137" s="267" t="s">
        <v>495</v>
      </c>
      <c r="C137" s="301" t="s">
        <v>161</v>
      </c>
      <c r="D137" s="211">
        <v>129</v>
      </c>
      <c r="E137" s="401">
        <v>0</v>
      </c>
      <c r="F137" s="401">
        <v>0</v>
      </c>
      <c r="G137" s="401">
        <v>0</v>
      </c>
      <c r="H137" s="401">
        <v>1.0173000000000001E-3</v>
      </c>
      <c r="I137" s="401">
        <v>1.47484E-2</v>
      </c>
      <c r="J137" s="401">
        <v>0</v>
      </c>
      <c r="K137" s="401">
        <v>0</v>
      </c>
      <c r="L137" s="401">
        <v>0</v>
      </c>
      <c r="M137" s="401">
        <v>0</v>
      </c>
      <c r="N137" s="401">
        <v>0</v>
      </c>
      <c r="O137" s="401">
        <v>0</v>
      </c>
      <c r="P137" s="401">
        <v>0</v>
      </c>
      <c r="Q137" s="401">
        <v>5.8763000000000001E-3</v>
      </c>
      <c r="R137" s="401">
        <v>0</v>
      </c>
      <c r="S137" s="401">
        <v>0</v>
      </c>
      <c r="T137" s="401">
        <v>0</v>
      </c>
      <c r="U137" s="401">
        <v>1.7801E-3</v>
      </c>
      <c r="V137" s="401">
        <v>0</v>
      </c>
      <c r="W137" s="401">
        <v>0</v>
      </c>
      <c r="X137" s="401">
        <v>0</v>
      </c>
      <c r="Y137" s="401">
        <v>0</v>
      </c>
      <c r="Z137" s="401">
        <v>0</v>
      </c>
      <c r="AA137" s="401">
        <v>0</v>
      </c>
      <c r="AB137" s="401">
        <v>0</v>
      </c>
      <c r="AC137" s="401">
        <v>0.28728769999999998</v>
      </c>
      <c r="AD137" s="401">
        <v>0</v>
      </c>
      <c r="AE137" s="401">
        <v>0</v>
      </c>
      <c r="AF137" s="401">
        <v>1.8404999999999999E-3</v>
      </c>
      <c r="AG137" s="401">
        <v>8.8663000000000006E-3</v>
      </c>
      <c r="AH137" s="401">
        <v>0</v>
      </c>
      <c r="AI137" s="401">
        <v>0</v>
      </c>
      <c r="AJ137" s="401">
        <v>0</v>
      </c>
      <c r="AK137" s="401">
        <v>1.024E-3</v>
      </c>
      <c r="AL137" s="401">
        <v>0</v>
      </c>
      <c r="AM137" s="401">
        <v>0</v>
      </c>
      <c r="AN137" s="401">
        <v>0</v>
      </c>
      <c r="AO137" s="401">
        <v>0</v>
      </c>
      <c r="AP137" s="401">
        <v>0</v>
      </c>
      <c r="AQ137" s="401">
        <v>0</v>
      </c>
      <c r="AR137" s="402">
        <v>5.5865000000000003E-3</v>
      </c>
      <c r="AS137" s="402">
        <v>3.4902000000000002E-3</v>
      </c>
      <c r="AT137" s="402">
        <v>1.4261599999999999E-2</v>
      </c>
      <c r="AU137" s="404">
        <v>0</v>
      </c>
      <c r="AV137" s="402">
        <v>0</v>
      </c>
      <c r="AW137" s="76"/>
      <c r="AX137" s="211">
        <v>129</v>
      </c>
      <c r="AY137" s="260">
        <v>0</v>
      </c>
      <c r="AZ137" s="260">
        <v>0</v>
      </c>
      <c r="BA137" s="260">
        <v>0</v>
      </c>
      <c r="BB137" s="260">
        <v>0</v>
      </c>
      <c r="BC137" s="260">
        <v>0</v>
      </c>
      <c r="BD137" s="260">
        <v>0</v>
      </c>
      <c r="BE137" s="260">
        <v>0</v>
      </c>
      <c r="BF137" s="260">
        <v>0</v>
      </c>
      <c r="BG137" s="260">
        <v>0</v>
      </c>
      <c r="BH137" s="260">
        <v>0</v>
      </c>
      <c r="BI137" s="260">
        <v>0</v>
      </c>
      <c r="BJ137" s="260">
        <v>0</v>
      </c>
      <c r="BK137" s="260">
        <v>112.8</v>
      </c>
      <c r="BL137" s="260">
        <v>0</v>
      </c>
      <c r="BM137" s="260">
        <v>0</v>
      </c>
      <c r="BN137" s="260">
        <v>0</v>
      </c>
      <c r="BO137" s="260">
        <v>0</v>
      </c>
      <c r="BP137" s="260">
        <v>0</v>
      </c>
      <c r="BQ137" s="260">
        <v>0</v>
      </c>
      <c r="BR137" s="260">
        <v>0</v>
      </c>
      <c r="BS137" s="260">
        <v>0</v>
      </c>
      <c r="BT137" s="260">
        <v>0</v>
      </c>
      <c r="BU137" s="260">
        <v>0</v>
      </c>
      <c r="BV137" s="260">
        <v>0</v>
      </c>
      <c r="BW137" s="260">
        <v>14922</v>
      </c>
      <c r="BX137" s="260">
        <v>0</v>
      </c>
      <c r="BY137" s="260">
        <v>0</v>
      </c>
      <c r="BZ137" s="260">
        <v>0</v>
      </c>
      <c r="CA137" s="260">
        <v>0</v>
      </c>
      <c r="CB137" s="260">
        <v>0</v>
      </c>
      <c r="CC137" s="260">
        <v>0</v>
      </c>
      <c r="CD137" s="260">
        <v>0</v>
      </c>
      <c r="CE137" s="260">
        <v>0</v>
      </c>
      <c r="CF137" s="260">
        <v>0</v>
      </c>
      <c r="CG137" s="260">
        <v>0</v>
      </c>
      <c r="CH137" s="260">
        <v>0</v>
      </c>
      <c r="CI137" s="260">
        <v>0</v>
      </c>
      <c r="CJ137" s="260">
        <v>2</v>
      </c>
      <c r="CK137" s="260">
        <v>0</v>
      </c>
      <c r="CL137" s="260">
        <v>0</v>
      </c>
      <c r="CM137" s="260">
        <v>0</v>
      </c>
      <c r="CN137" s="42">
        <v>0</v>
      </c>
      <c r="CO137" s="42">
        <v>0</v>
      </c>
      <c r="CP137" s="42">
        <v>0</v>
      </c>
      <c r="CR137" s="13">
        <v>129</v>
      </c>
      <c r="CS137" s="13" t="str">
        <f t="shared" si="25"/>
        <v/>
      </c>
      <c r="CT137" s="13" t="str">
        <f t="shared" si="25"/>
        <v/>
      </c>
      <c r="CU137" s="13" t="str">
        <f t="shared" si="25"/>
        <v/>
      </c>
      <c r="CV137" s="13" t="str">
        <f t="shared" si="25"/>
        <v>Bergtunga</v>
      </c>
      <c r="CW137" s="13" t="str">
        <f t="shared" si="25"/>
        <v>BlavitlingKolmule</v>
      </c>
      <c r="CX137" s="13" t="str">
        <f t="shared" si="25"/>
        <v/>
      </c>
      <c r="CY137" s="13" t="str">
        <f t="shared" si="25"/>
        <v/>
      </c>
      <c r="CZ137" s="13" t="str">
        <f t="shared" si="25"/>
        <v/>
      </c>
      <c r="DA137" s="13" t="str">
        <f t="shared" si="25"/>
        <v/>
      </c>
      <c r="DB137" s="13" t="str">
        <f t="shared" si="25"/>
        <v/>
      </c>
      <c r="DC137" s="13" t="str">
        <f t="shared" si="25"/>
        <v/>
      </c>
      <c r="DD137" s="13" t="str">
        <f t="shared" si="25"/>
        <v/>
      </c>
      <c r="DE137" s="13" t="str">
        <f t="shared" si="25"/>
        <v>Havskrafta</v>
      </c>
      <c r="DF137" s="13" t="str">
        <f t="shared" si="25"/>
        <v/>
      </c>
      <c r="DG137" s="13" t="str">
        <f t="shared" si="25"/>
        <v/>
      </c>
      <c r="DH137" s="13" t="str">
        <f t="shared" si="19"/>
        <v/>
      </c>
      <c r="DI137" s="13" t="str">
        <f t="shared" si="19"/>
        <v>Kummel</v>
      </c>
      <c r="DJ137" s="13" t="str">
        <f t="shared" si="19"/>
        <v/>
      </c>
      <c r="DK137" s="13" t="str">
        <f t="shared" si="19"/>
        <v/>
      </c>
      <c r="DL137" s="13" t="str">
        <f t="shared" si="19"/>
        <v/>
      </c>
      <c r="DM137" s="13" t="str">
        <f t="shared" si="19"/>
        <v/>
      </c>
      <c r="DN137" s="13" t="str">
        <f t="shared" si="19"/>
        <v/>
      </c>
      <c r="DO137" s="13" t="str">
        <f t="shared" si="19"/>
        <v/>
      </c>
      <c r="DP137" s="13" t="str">
        <f t="shared" si="19"/>
        <v/>
      </c>
      <c r="DQ137" s="13" t="str">
        <f t="shared" si="19"/>
        <v>Nordhavsraka</v>
      </c>
      <c r="DR137" s="13" t="str">
        <f t="shared" si="26"/>
        <v/>
      </c>
      <c r="DS137" s="13" t="str">
        <f t="shared" si="26"/>
        <v/>
      </c>
      <c r="DT137" s="13" t="str">
        <f t="shared" si="26"/>
        <v>Rodspotta</v>
      </c>
      <c r="DU137" s="13" t="str">
        <f t="shared" si="26"/>
        <v>Rodtunga</v>
      </c>
      <c r="DV137" s="13" t="str">
        <f t="shared" si="26"/>
        <v/>
      </c>
      <c r="DW137" s="13" t="str">
        <f t="shared" si="26"/>
        <v/>
      </c>
      <c r="DX137" s="13" t="str">
        <f t="shared" si="26"/>
        <v/>
      </c>
      <c r="DY137" s="13" t="str">
        <f t="shared" si="26"/>
        <v>Sill</v>
      </c>
      <c r="DZ137" s="13" t="str">
        <f t="shared" si="26"/>
        <v/>
      </c>
      <c r="EA137" s="13" t="str">
        <f t="shared" si="26"/>
        <v/>
      </c>
      <c r="EB137" s="13" t="str">
        <f t="shared" si="26"/>
        <v/>
      </c>
      <c r="EC137" s="13" t="str">
        <f t="shared" si="24"/>
        <v/>
      </c>
      <c r="ED137" s="13" t="str">
        <f t="shared" si="24"/>
        <v/>
      </c>
      <c r="EE137" s="13" t="str">
        <f t="shared" si="24"/>
        <v/>
      </c>
      <c r="EF137" s="13" t="str">
        <f t="shared" si="24"/>
        <v>Torsk</v>
      </c>
      <c r="EG137" s="13" t="str">
        <f t="shared" si="24"/>
        <v>Vitling</v>
      </c>
      <c r="EH137" s="13" t="str">
        <f t="shared" si="21"/>
        <v>Vitlinglyra</v>
      </c>
      <c r="EI137" s="13" t="str">
        <f t="shared" si="21"/>
        <v/>
      </c>
      <c r="EJ137" s="13" t="str">
        <f t="shared" si="21"/>
        <v/>
      </c>
      <c r="EK137" s="13"/>
      <c r="EL137" s="82" t="str">
        <f t="shared" si="15"/>
        <v>BergtungaBlavitlingKolmuleHavskraftaKummelNordhavsrakaRodspottaRodtungaSillTorskVitlingVitlinglyra</v>
      </c>
    </row>
    <row r="138" spans="1:142" x14ac:dyDescent="0.25">
      <c r="A138" s="267" t="s">
        <v>630</v>
      </c>
      <c r="B138" s="267" t="s">
        <v>500</v>
      </c>
      <c r="C138" s="301" t="s">
        <v>161</v>
      </c>
      <c r="D138" s="211">
        <v>130</v>
      </c>
      <c r="E138" s="401">
        <v>0</v>
      </c>
      <c r="F138" s="401">
        <v>0</v>
      </c>
      <c r="G138" s="401">
        <v>0</v>
      </c>
      <c r="H138" s="401">
        <v>0</v>
      </c>
      <c r="I138" s="401">
        <v>0</v>
      </c>
      <c r="J138" s="401">
        <v>0</v>
      </c>
      <c r="K138" s="401">
        <v>0</v>
      </c>
      <c r="L138" s="401">
        <v>0</v>
      </c>
      <c r="M138" s="401">
        <v>0</v>
      </c>
      <c r="N138" s="401">
        <v>0</v>
      </c>
      <c r="O138" s="401">
        <v>0</v>
      </c>
      <c r="P138" s="401">
        <v>0</v>
      </c>
      <c r="Q138" s="401">
        <v>0</v>
      </c>
      <c r="R138" s="401">
        <v>0</v>
      </c>
      <c r="S138" s="401">
        <v>0</v>
      </c>
      <c r="T138" s="401">
        <v>0</v>
      </c>
      <c r="U138" s="401">
        <v>0</v>
      </c>
      <c r="V138" s="401">
        <v>0</v>
      </c>
      <c r="W138" s="401">
        <v>0</v>
      </c>
      <c r="X138" s="401">
        <v>0</v>
      </c>
      <c r="Y138" s="401">
        <v>0</v>
      </c>
      <c r="Z138" s="401">
        <v>0</v>
      </c>
      <c r="AA138" s="401">
        <v>0</v>
      </c>
      <c r="AB138" s="401">
        <v>0</v>
      </c>
      <c r="AC138" s="401">
        <v>0</v>
      </c>
      <c r="AD138" s="401">
        <v>0</v>
      </c>
      <c r="AE138" s="401">
        <v>0</v>
      </c>
      <c r="AF138" s="401">
        <v>0</v>
      </c>
      <c r="AG138" s="401">
        <v>0</v>
      </c>
      <c r="AH138" s="401">
        <v>0</v>
      </c>
      <c r="AI138" s="401">
        <v>0</v>
      </c>
      <c r="AJ138" s="401">
        <v>0</v>
      </c>
      <c r="AK138" s="401">
        <v>0</v>
      </c>
      <c r="AL138" s="401">
        <v>0</v>
      </c>
      <c r="AM138" s="401">
        <v>0</v>
      </c>
      <c r="AN138" s="401">
        <v>0</v>
      </c>
      <c r="AO138" s="401">
        <v>0</v>
      </c>
      <c r="AP138" s="401">
        <v>0</v>
      </c>
      <c r="AQ138" s="401">
        <v>0</v>
      </c>
      <c r="AR138" s="402">
        <v>0</v>
      </c>
      <c r="AS138" s="402">
        <v>0</v>
      </c>
      <c r="AT138" s="402">
        <v>0</v>
      </c>
      <c r="AU138" s="404">
        <v>0</v>
      </c>
      <c r="AV138" s="402">
        <v>0</v>
      </c>
      <c r="AW138" s="76"/>
      <c r="AX138" s="211">
        <v>130</v>
      </c>
      <c r="AY138" s="260">
        <v>0</v>
      </c>
      <c r="AZ138" s="260">
        <v>0</v>
      </c>
      <c r="BA138" s="260">
        <v>0</v>
      </c>
      <c r="BB138" s="260">
        <v>0</v>
      </c>
      <c r="BC138" s="260">
        <v>0</v>
      </c>
      <c r="BD138" s="260">
        <v>0</v>
      </c>
      <c r="BE138" s="260">
        <v>0</v>
      </c>
      <c r="BF138" s="260">
        <v>0</v>
      </c>
      <c r="BG138" s="260">
        <v>0</v>
      </c>
      <c r="BH138" s="260">
        <v>0</v>
      </c>
      <c r="BI138" s="260">
        <v>0</v>
      </c>
      <c r="BJ138" s="260">
        <v>0</v>
      </c>
      <c r="BK138" s="260">
        <v>4208</v>
      </c>
      <c r="BL138" s="260">
        <v>0</v>
      </c>
      <c r="BM138" s="260">
        <v>0</v>
      </c>
      <c r="BN138" s="260">
        <v>0</v>
      </c>
      <c r="BO138" s="260">
        <v>0</v>
      </c>
      <c r="BP138" s="260">
        <v>0</v>
      </c>
      <c r="BQ138" s="260">
        <v>0</v>
      </c>
      <c r="BR138" s="260">
        <v>0</v>
      </c>
      <c r="BS138" s="260">
        <v>0</v>
      </c>
      <c r="BT138" s="260">
        <v>0</v>
      </c>
      <c r="BU138" s="260">
        <v>0</v>
      </c>
      <c r="BV138" s="260">
        <v>0</v>
      </c>
      <c r="BW138" s="260">
        <v>0</v>
      </c>
      <c r="BX138" s="260">
        <v>0</v>
      </c>
      <c r="BY138" s="260">
        <v>0</v>
      </c>
      <c r="BZ138" s="260">
        <v>0</v>
      </c>
      <c r="CA138" s="260">
        <v>0</v>
      </c>
      <c r="CB138" s="260">
        <v>0</v>
      </c>
      <c r="CC138" s="260">
        <v>0</v>
      </c>
      <c r="CD138" s="260">
        <v>0</v>
      </c>
      <c r="CE138" s="260">
        <v>0</v>
      </c>
      <c r="CF138" s="260">
        <v>0</v>
      </c>
      <c r="CG138" s="260">
        <v>0</v>
      </c>
      <c r="CH138" s="260">
        <v>0</v>
      </c>
      <c r="CI138" s="260">
        <v>0</v>
      </c>
      <c r="CJ138" s="260">
        <v>0</v>
      </c>
      <c r="CK138" s="260">
        <v>0</v>
      </c>
      <c r="CL138" s="260">
        <v>0</v>
      </c>
      <c r="CM138" s="260">
        <v>0</v>
      </c>
      <c r="CN138" s="42">
        <v>0</v>
      </c>
      <c r="CO138" s="42">
        <v>0</v>
      </c>
      <c r="CP138" s="42">
        <v>0</v>
      </c>
      <c r="CR138" s="13">
        <v>130</v>
      </c>
      <c r="CS138" s="13" t="str">
        <f t="shared" si="25"/>
        <v/>
      </c>
      <c r="CT138" s="13" t="str">
        <f t="shared" si="25"/>
        <v/>
      </c>
      <c r="CU138" s="13" t="str">
        <f t="shared" si="25"/>
        <v/>
      </c>
      <c r="CV138" s="13" t="str">
        <f t="shared" si="25"/>
        <v/>
      </c>
      <c r="CW138" s="13" t="str">
        <f t="shared" si="25"/>
        <v/>
      </c>
      <c r="CX138" s="13" t="str">
        <f t="shared" si="25"/>
        <v/>
      </c>
      <c r="CY138" s="13" t="str">
        <f t="shared" si="25"/>
        <v/>
      </c>
      <c r="CZ138" s="13" t="str">
        <f t="shared" si="25"/>
        <v/>
      </c>
      <c r="DA138" s="13" t="str">
        <f t="shared" si="25"/>
        <v/>
      </c>
      <c r="DB138" s="13" t="str">
        <f t="shared" si="25"/>
        <v/>
      </c>
      <c r="DC138" s="13" t="str">
        <f t="shared" si="25"/>
        <v/>
      </c>
      <c r="DD138" s="13" t="str">
        <f t="shared" si="25"/>
        <v/>
      </c>
      <c r="DE138" s="13" t="str">
        <f t="shared" si="25"/>
        <v/>
      </c>
      <c r="DF138" s="13" t="str">
        <f t="shared" si="25"/>
        <v/>
      </c>
      <c r="DG138" s="13" t="str">
        <f t="shared" si="25"/>
        <v/>
      </c>
      <c r="DH138" s="13" t="str">
        <f t="shared" si="19"/>
        <v/>
      </c>
      <c r="DI138" s="13" t="str">
        <f t="shared" si="19"/>
        <v/>
      </c>
      <c r="DJ138" s="13" t="str">
        <f t="shared" si="19"/>
        <v/>
      </c>
      <c r="DK138" s="13" t="str">
        <f t="shared" si="19"/>
        <v/>
      </c>
      <c r="DL138" s="13" t="str">
        <f t="shared" si="19"/>
        <v/>
      </c>
      <c r="DM138" s="13" t="str">
        <f t="shared" si="19"/>
        <v/>
      </c>
      <c r="DN138" s="13" t="str">
        <f t="shared" si="19"/>
        <v/>
      </c>
      <c r="DO138" s="13" t="str">
        <f t="shared" si="19"/>
        <v/>
      </c>
      <c r="DP138" s="13" t="str">
        <f t="shared" si="19"/>
        <v/>
      </c>
      <c r="DQ138" s="13" t="str">
        <f t="shared" si="19"/>
        <v/>
      </c>
      <c r="DR138" s="13" t="str">
        <f t="shared" si="26"/>
        <v/>
      </c>
      <c r="DS138" s="13" t="str">
        <f t="shared" si="26"/>
        <v/>
      </c>
      <c r="DT138" s="13" t="str">
        <f t="shared" si="26"/>
        <v/>
      </c>
      <c r="DU138" s="13" t="str">
        <f t="shared" si="26"/>
        <v/>
      </c>
      <c r="DV138" s="13" t="str">
        <f t="shared" si="26"/>
        <v/>
      </c>
      <c r="DW138" s="13" t="str">
        <f t="shared" si="26"/>
        <v/>
      </c>
      <c r="DX138" s="13" t="str">
        <f t="shared" si="26"/>
        <v/>
      </c>
      <c r="DY138" s="13" t="str">
        <f t="shared" si="26"/>
        <v/>
      </c>
      <c r="DZ138" s="13" t="str">
        <f t="shared" si="26"/>
        <v/>
      </c>
      <c r="EA138" s="13" t="str">
        <f t="shared" si="26"/>
        <v/>
      </c>
      <c r="EB138" s="13" t="str">
        <f t="shared" si="26"/>
        <v/>
      </c>
      <c r="EC138" s="13" t="str">
        <f t="shared" si="24"/>
        <v/>
      </c>
      <c r="ED138" s="13" t="str">
        <f t="shared" si="24"/>
        <v/>
      </c>
      <c r="EE138" s="13" t="str">
        <f t="shared" si="24"/>
        <v/>
      </c>
      <c r="EF138" s="13" t="str">
        <f t="shared" si="24"/>
        <v/>
      </c>
      <c r="EG138" s="13" t="str">
        <f t="shared" si="24"/>
        <v/>
      </c>
      <c r="EH138" s="13" t="str">
        <f t="shared" si="21"/>
        <v/>
      </c>
      <c r="EI138" s="13" t="str">
        <f t="shared" si="21"/>
        <v/>
      </c>
      <c r="EJ138" s="13" t="str">
        <f t="shared" si="21"/>
        <v/>
      </c>
      <c r="EK138" s="13"/>
      <c r="EL138" s="82" t="str">
        <f t="shared" ref="EL138:EL201" si="27">CONCATENATE(CS138,CT138,CU138,CV138,CW138,CX138,CY138,CZ138,DA138,DB138,DC138,DD138,DE138,DF138,DG138,DH138,DI138,DJ138,DK138,DL138,DM138,DN138,DO138,DP138,DQ138,DR138,DS138,DT138,DU138,DV138,DW138,DX138,DY138,DZ138,EA138,EB138,EC138,ED138,EE138,EF138,EG138,EH138,EI138,EJ138)</f>
        <v/>
      </c>
    </row>
    <row r="139" spans="1:142" x14ac:dyDescent="0.25">
      <c r="A139" s="267" t="s">
        <v>630</v>
      </c>
      <c r="B139" s="267" t="s">
        <v>518</v>
      </c>
      <c r="C139" s="301" t="s">
        <v>161</v>
      </c>
      <c r="D139" s="211">
        <v>131</v>
      </c>
      <c r="E139" s="401">
        <v>0</v>
      </c>
      <c r="F139" s="401">
        <v>0</v>
      </c>
      <c r="G139" s="401">
        <v>0</v>
      </c>
      <c r="H139" s="401">
        <v>0</v>
      </c>
      <c r="I139" s="401">
        <v>0</v>
      </c>
      <c r="J139" s="401">
        <v>0</v>
      </c>
      <c r="K139" s="401">
        <v>0</v>
      </c>
      <c r="L139" s="401">
        <v>0</v>
      </c>
      <c r="M139" s="401">
        <v>0</v>
      </c>
      <c r="N139" s="401">
        <v>0</v>
      </c>
      <c r="O139" s="401">
        <v>0</v>
      </c>
      <c r="P139" s="401">
        <v>0</v>
      </c>
      <c r="Q139" s="401">
        <v>0</v>
      </c>
      <c r="R139" s="401">
        <v>0</v>
      </c>
      <c r="S139" s="401">
        <v>0</v>
      </c>
      <c r="T139" s="401">
        <v>0</v>
      </c>
      <c r="U139" s="401">
        <v>0</v>
      </c>
      <c r="V139" s="401">
        <v>0</v>
      </c>
      <c r="W139" s="401">
        <v>0</v>
      </c>
      <c r="X139" s="401">
        <v>0</v>
      </c>
      <c r="Y139" s="401">
        <v>0</v>
      </c>
      <c r="Z139" s="401">
        <v>0</v>
      </c>
      <c r="AA139" s="401">
        <v>0</v>
      </c>
      <c r="AB139" s="401">
        <v>0</v>
      </c>
      <c r="AC139" s="401">
        <v>0</v>
      </c>
      <c r="AD139" s="401">
        <v>0</v>
      </c>
      <c r="AE139" s="401">
        <v>0</v>
      </c>
      <c r="AF139" s="401">
        <v>0</v>
      </c>
      <c r="AG139" s="401">
        <v>0</v>
      </c>
      <c r="AH139" s="401">
        <v>0</v>
      </c>
      <c r="AI139" s="401">
        <v>0</v>
      </c>
      <c r="AJ139" s="401">
        <v>0</v>
      </c>
      <c r="AK139" s="401">
        <v>0</v>
      </c>
      <c r="AL139" s="401">
        <v>0</v>
      </c>
      <c r="AM139" s="401">
        <v>0</v>
      </c>
      <c r="AN139" s="401">
        <v>0</v>
      </c>
      <c r="AO139" s="401">
        <v>0</v>
      </c>
      <c r="AP139" s="401">
        <v>0</v>
      </c>
      <c r="AQ139" s="401">
        <v>0</v>
      </c>
      <c r="AR139" s="402">
        <v>0</v>
      </c>
      <c r="AS139" s="402">
        <v>0</v>
      </c>
      <c r="AT139" s="402">
        <v>0</v>
      </c>
      <c r="AU139" s="404">
        <v>0</v>
      </c>
      <c r="AV139" s="402">
        <v>0</v>
      </c>
      <c r="AW139" s="76"/>
      <c r="AX139" s="211">
        <v>131</v>
      </c>
      <c r="AY139" s="260">
        <v>0</v>
      </c>
      <c r="AZ139" s="260">
        <v>0</v>
      </c>
      <c r="BA139" s="260">
        <v>0</v>
      </c>
      <c r="BB139" s="260">
        <v>0</v>
      </c>
      <c r="BC139" s="260">
        <v>0</v>
      </c>
      <c r="BD139" s="260">
        <v>0</v>
      </c>
      <c r="BE139" s="260">
        <v>0</v>
      </c>
      <c r="BF139" s="260">
        <v>0</v>
      </c>
      <c r="BG139" s="260">
        <v>0</v>
      </c>
      <c r="BH139" s="260">
        <v>0</v>
      </c>
      <c r="BI139" s="260">
        <v>0</v>
      </c>
      <c r="BJ139" s="260">
        <v>0</v>
      </c>
      <c r="BK139" s="260">
        <v>0</v>
      </c>
      <c r="BL139" s="260">
        <v>0</v>
      </c>
      <c r="BM139" s="260">
        <v>0</v>
      </c>
      <c r="BN139" s="260">
        <v>0</v>
      </c>
      <c r="BO139" s="260">
        <v>0</v>
      </c>
      <c r="BP139" s="260">
        <v>0</v>
      </c>
      <c r="BQ139" s="260">
        <v>0</v>
      </c>
      <c r="BR139" s="260">
        <v>0</v>
      </c>
      <c r="BS139" s="260">
        <v>0</v>
      </c>
      <c r="BT139" s="260">
        <v>0</v>
      </c>
      <c r="BU139" s="260">
        <v>0</v>
      </c>
      <c r="BV139" s="260">
        <v>0</v>
      </c>
      <c r="BW139" s="260">
        <v>0</v>
      </c>
      <c r="BX139" s="260">
        <v>0</v>
      </c>
      <c r="BY139" s="260">
        <v>0</v>
      </c>
      <c r="BZ139" s="260">
        <v>0</v>
      </c>
      <c r="CA139" s="260">
        <v>0</v>
      </c>
      <c r="CB139" s="260">
        <v>0</v>
      </c>
      <c r="CC139" s="260">
        <v>0</v>
      </c>
      <c r="CD139" s="260">
        <v>0</v>
      </c>
      <c r="CE139" s="260">
        <v>0</v>
      </c>
      <c r="CF139" s="260">
        <v>0</v>
      </c>
      <c r="CG139" s="260">
        <v>0</v>
      </c>
      <c r="CH139" s="260">
        <v>0</v>
      </c>
      <c r="CI139" s="260">
        <v>0</v>
      </c>
      <c r="CJ139" s="260">
        <v>0</v>
      </c>
      <c r="CK139" s="260">
        <v>0</v>
      </c>
      <c r="CL139" s="260">
        <v>3243</v>
      </c>
      <c r="CM139" s="260">
        <v>0</v>
      </c>
      <c r="CN139" s="42">
        <v>0</v>
      </c>
      <c r="CO139" s="42">
        <v>0</v>
      </c>
      <c r="CP139" s="42">
        <v>0</v>
      </c>
      <c r="CR139" s="13">
        <v>131</v>
      </c>
      <c r="CS139" s="13" t="str">
        <f t="shared" si="25"/>
        <v/>
      </c>
      <c r="CT139" s="13" t="str">
        <f t="shared" si="25"/>
        <v/>
      </c>
      <c r="CU139" s="13" t="str">
        <f t="shared" si="25"/>
        <v/>
      </c>
      <c r="CV139" s="13" t="str">
        <f t="shared" si="25"/>
        <v/>
      </c>
      <c r="CW139" s="13" t="str">
        <f t="shared" si="25"/>
        <v/>
      </c>
      <c r="CX139" s="13" t="str">
        <f t="shared" si="25"/>
        <v/>
      </c>
      <c r="CY139" s="13" t="str">
        <f t="shared" si="25"/>
        <v/>
      </c>
      <c r="CZ139" s="13" t="str">
        <f t="shared" si="25"/>
        <v/>
      </c>
      <c r="DA139" s="13" t="str">
        <f t="shared" si="25"/>
        <v/>
      </c>
      <c r="DB139" s="13" t="str">
        <f t="shared" si="25"/>
        <v/>
      </c>
      <c r="DC139" s="13" t="str">
        <f t="shared" si="25"/>
        <v/>
      </c>
      <c r="DD139" s="13" t="str">
        <f t="shared" si="25"/>
        <v/>
      </c>
      <c r="DE139" s="13" t="str">
        <f t="shared" si="25"/>
        <v/>
      </c>
      <c r="DF139" s="13" t="str">
        <f t="shared" si="25"/>
        <v/>
      </c>
      <c r="DG139" s="13" t="str">
        <f t="shared" si="25"/>
        <v/>
      </c>
      <c r="DH139" s="13" t="str">
        <f t="shared" si="19"/>
        <v/>
      </c>
      <c r="DI139" s="13" t="str">
        <f t="shared" si="19"/>
        <v/>
      </c>
      <c r="DJ139" s="13" t="str">
        <f t="shared" si="19"/>
        <v/>
      </c>
      <c r="DK139" s="13" t="str">
        <f t="shared" si="19"/>
        <v/>
      </c>
      <c r="DL139" s="13" t="str">
        <f t="shared" si="19"/>
        <v/>
      </c>
      <c r="DM139" s="13" t="str">
        <f t="shared" si="19"/>
        <v/>
      </c>
      <c r="DN139" s="13" t="str">
        <f t="shared" si="19"/>
        <v/>
      </c>
      <c r="DO139" s="13" t="str">
        <f t="shared" si="19"/>
        <v/>
      </c>
      <c r="DP139" s="13" t="str">
        <f t="shared" si="19"/>
        <v/>
      </c>
      <c r="DQ139" s="13" t="str">
        <f t="shared" si="19"/>
        <v/>
      </c>
      <c r="DR139" s="13" t="str">
        <f t="shared" si="26"/>
        <v/>
      </c>
      <c r="DS139" s="13" t="str">
        <f t="shared" si="26"/>
        <v/>
      </c>
      <c r="DT139" s="13" t="str">
        <f t="shared" si="26"/>
        <v/>
      </c>
      <c r="DU139" s="13" t="str">
        <f t="shared" si="26"/>
        <v/>
      </c>
      <c r="DV139" s="13" t="str">
        <f t="shared" si="26"/>
        <v/>
      </c>
      <c r="DW139" s="13" t="str">
        <f t="shared" si="26"/>
        <v/>
      </c>
      <c r="DX139" s="13" t="str">
        <f t="shared" si="26"/>
        <v/>
      </c>
      <c r="DY139" s="13" t="str">
        <f t="shared" si="26"/>
        <v/>
      </c>
      <c r="DZ139" s="13" t="str">
        <f t="shared" si="26"/>
        <v/>
      </c>
      <c r="EA139" s="13" t="str">
        <f t="shared" si="26"/>
        <v/>
      </c>
      <c r="EB139" s="13" t="str">
        <f t="shared" si="26"/>
        <v/>
      </c>
      <c r="EC139" s="13" t="str">
        <f t="shared" si="24"/>
        <v/>
      </c>
      <c r="ED139" s="13" t="str">
        <f t="shared" si="24"/>
        <v/>
      </c>
      <c r="EE139" s="13" t="str">
        <f t="shared" si="24"/>
        <v/>
      </c>
      <c r="EF139" s="13" t="str">
        <f t="shared" si="24"/>
        <v/>
      </c>
      <c r="EG139" s="13" t="str">
        <f t="shared" si="24"/>
        <v/>
      </c>
      <c r="EH139" s="13" t="str">
        <f t="shared" si="21"/>
        <v/>
      </c>
      <c r="EI139" s="13" t="str">
        <f t="shared" si="21"/>
        <v/>
      </c>
      <c r="EJ139" s="13" t="str">
        <f t="shared" si="21"/>
        <v/>
      </c>
      <c r="EK139" s="13"/>
      <c r="EL139" s="82" t="str">
        <f t="shared" si="27"/>
        <v/>
      </c>
    </row>
    <row r="140" spans="1:142" x14ac:dyDescent="0.25">
      <c r="A140" s="267" t="s">
        <v>631</v>
      </c>
      <c r="B140" s="267" t="s">
        <v>492</v>
      </c>
      <c r="C140" s="301" t="s">
        <v>615</v>
      </c>
      <c r="D140" s="211">
        <v>132</v>
      </c>
      <c r="E140" s="401">
        <v>0</v>
      </c>
      <c r="F140" s="401">
        <v>0</v>
      </c>
      <c r="G140" s="401">
        <v>0</v>
      </c>
      <c r="H140" s="401">
        <v>0</v>
      </c>
      <c r="I140" s="401">
        <v>0</v>
      </c>
      <c r="J140" s="401">
        <v>0</v>
      </c>
      <c r="K140" s="401">
        <v>0</v>
      </c>
      <c r="L140" s="401">
        <v>0</v>
      </c>
      <c r="M140" s="401">
        <v>0</v>
      </c>
      <c r="N140" s="401">
        <v>0</v>
      </c>
      <c r="O140" s="401">
        <v>0</v>
      </c>
      <c r="P140" s="401">
        <v>0</v>
      </c>
      <c r="Q140" s="401">
        <v>0</v>
      </c>
      <c r="R140" s="401">
        <v>0</v>
      </c>
      <c r="S140" s="401">
        <v>0</v>
      </c>
      <c r="T140" s="401">
        <v>0</v>
      </c>
      <c r="U140" s="401">
        <v>0</v>
      </c>
      <c r="V140" s="401">
        <v>0</v>
      </c>
      <c r="W140" s="401">
        <v>0</v>
      </c>
      <c r="X140" s="401">
        <v>0</v>
      </c>
      <c r="Y140" s="401">
        <v>0</v>
      </c>
      <c r="Z140" s="401">
        <v>0</v>
      </c>
      <c r="AA140" s="401">
        <v>0</v>
      </c>
      <c r="AB140" s="401">
        <v>0</v>
      </c>
      <c r="AC140" s="401">
        <v>0</v>
      </c>
      <c r="AD140" s="401">
        <v>0</v>
      </c>
      <c r="AE140" s="401">
        <v>0</v>
      </c>
      <c r="AF140" s="401">
        <v>0</v>
      </c>
      <c r="AG140" s="401">
        <v>0</v>
      </c>
      <c r="AH140" s="401">
        <v>0</v>
      </c>
      <c r="AI140" s="401">
        <v>0</v>
      </c>
      <c r="AJ140" s="401">
        <v>0</v>
      </c>
      <c r="AK140" s="401">
        <v>0</v>
      </c>
      <c r="AL140" s="401">
        <v>0</v>
      </c>
      <c r="AM140" s="401">
        <v>0</v>
      </c>
      <c r="AN140" s="401">
        <v>0</v>
      </c>
      <c r="AO140" s="401">
        <v>0</v>
      </c>
      <c r="AP140" s="401">
        <v>0</v>
      </c>
      <c r="AQ140" s="401">
        <v>0</v>
      </c>
      <c r="AR140" s="402">
        <v>0</v>
      </c>
      <c r="AS140" s="402">
        <v>0</v>
      </c>
      <c r="AT140" s="402">
        <v>0</v>
      </c>
      <c r="AU140" s="404">
        <v>0</v>
      </c>
      <c r="AV140" s="402">
        <v>0</v>
      </c>
      <c r="AW140" s="76"/>
      <c r="AX140" s="211">
        <v>132</v>
      </c>
      <c r="AY140" s="260">
        <v>0</v>
      </c>
      <c r="AZ140" s="260">
        <v>0</v>
      </c>
      <c r="BA140" s="260">
        <v>0</v>
      </c>
      <c r="BB140" s="260">
        <v>0</v>
      </c>
      <c r="BC140" s="260">
        <v>0</v>
      </c>
      <c r="BD140" s="260">
        <v>0</v>
      </c>
      <c r="BE140" s="260">
        <v>0</v>
      </c>
      <c r="BF140" s="260">
        <v>0</v>
      </c>
      <c r="BG140" s="260">
        <v>0</v>
      </c>
      <c r="BH140" s="260">
        <v>0</v>
      </c>
      <c r="BI140" s="260">
        <v>0</v>
      </c>
      <c r="BJ140" s="260">
        <v>0</v>
      </c>
      <c r="BK140" s="260">
        <v>0</v>
      </c>
      <c r="BL140" s="260">
        <v>0</v>
      </c>
      <c r="BM140" s="260">
        <v>0</v>
      </c>
      <c r="BN140" s="260">
        <v>0</v>
      </c>
      <c r="BO140" s="260">
        <v>0</v>
      </c>
      <c r="BP140" s="260">
        <v>0</v>
      </c>
      <c r="BQ140" s="260">
        <v>0</v>
      </c>
      <c r="BR140" s="260">
        <v>0</v>
      </c>
      <c r="BS140" s="260">
        <v>0</v>
      </c>
      <c r="BT140" s="260">
        <v>0</v>
      </c>
      <c r="BU140" s="260">
        <v>0</v>
      </c>
      <c r="BV140" s="260">
        <v>0</v>
      </c>
      <c r="BW140" s="260">
        <v>0</v>
      </c>
      <c r="BX140" s="260">
        <v>0</v>
      </c>
      <c r="BY140" s="260">
        <v>0</v>
      </c>
      <c r="BZ140" s="260">
        <v>0</v>
      </c>
      <c r="CA140" s="260">
        <v>0</v>
      </c>
      <c r="CB140" s="260">
        <v>0</v>
      </c>
      <c r="CC140" s="260">
        <v>0</v>
      </c>
      <c r="CD140" s="260">
        <v>0</v>
      </c>
      <c r="CE140" s="260">
        <v>75750</v>
      </c>
      <c r="CF140" s="260">
        <v>0</v>
      </c>
      <c r="CG140" s="260">
        <v>10450</v>
      </c>
      <c r="CH140" s="260">
        <v>0</v>
      </c>
      <c r="CI140" s="260">
        <v>0</v>
      </c>
      <c r="CJ140" s="260">
        <v>0</v>
      </c>
      <c r="CK140" s="260">
        <v>0</v>
      </c>
      <c r="CL140" s="260">
        <v>1349</v>
      </c>
      <c r="CM140" s="260">
        <v>15</v>
      </c>
      <c r="CN140" s="42">
        <v>0</v>
      </c>
      <c r="CO140" s="42">
        <v>0</v>
      </c>
      <c r="CP140" s="42">
        <v>0</v>
      </c>
      <c r="CR140" s="13">
        <v>132</v>
      </c>
      <c r="CS140" s="13" t="str">
        <f t="shared" si="25"/>
        <v/>
      </c>
      <c r="CT140" s="13" t="str">
        <f t="shared" si="25"/>
        <v/>
      </c>
      <c r="CU140" s="13" t="str">
        <f t="shared" si="25"/>
        <v/>
      </c>
      <c r="CV140" s="13" t="str">
        <f t="shared" si="25"/>
        <v/>
      </c>
      <c r="CW140" s="13" t="str">
        <f t="shared" si="25"/>
        <v/>
      </c>
      <c r="CX140" s="13" t="str">
        <f t="shared" si="25"/>
        <v/>
      </c>
      <c r="CY140" s="13" t="str">
        <f t="shared" si="25"/>
        <v/>
      </c>
      <c r="CZ140" s="13" t="str">
        <f t="shared" si="25"/>
        <v/>
      </c>
      <c r="DA140" s="13" t="str">
        <f t="shared" si="25"/>
        <v/>
      </c>
      <c r="DB140" s="13" t="str">
        <f t="shared" si="25"/>
        <v/>
      </c>
      <c r="DC140" s="13" t="str">
        <f t="shared" si="25"/>
        <v/>
      </c>
      <c r="DD140" s="13" t="str">
        <f t="shared" si="25"/>
        <v/>
      </c>
      <c r="DE140" s="13" t="str">
        <f t="shared" si="25"/>
        <v/>
      </c>
      <c r="DF140" s="13" t="str">
        <f t="shared" si="25"/>
        <v/>
      </c>
      <c r="DG140" s="13" t="str">
        <f t="shared" si="25"/>
        <v/>
      </c>
      <c r="DH140" s="13" t="str">
        <f t="shared" si="19"/>
        <v/>
      </c>
      <c r="DI140" s="13" t="str">
        <f t="shared" si="19"/>
        <v/>
      </c>
      <c r="DJ140" s="13" t="str">
        <f t="shared" si="19"/>
        <v/>
      </c>
      <c r="DK140" s="13" t="str">
        <f t="shared" si="19"/>
        <v/>
      </c>
      <c r="DL140" s="13" t="str">
        <f t="shared" si="19"/>
        <v/>
      </c>
      <c r="DM140" s="13" t="str">
        <f t="shared" si="19"/>
        <v/>
      </c>
      <c r="DN140" s="13" t="str">
        <f t="shared" si="19"/>
        <v/>
      </c>
      <c r="DO140" s="13" t="str">
        <f t="shared" si="19"/>
        <v/>
      </c>
      <c r="DP140" s="13" t="str">
        <f t="shared" si="19"/>
        <v/>
      </c>
      <c r="DQ140" s="13" t="str">
        <f t="shared" si="19"/>
        <v/>
      </c>
      <c r="DR140" s="13" t="str">
        <f t="shared" si="26"/>
        <v/>
      </c>
      <c r="DS140" s="13" t="str">
        <f t="shared" si="26"/>
        <v/>
      </c>
      <c r="DT140" s="13" t="str">
        <f t="shared" si="26"/>
        <v/>
      </c>
      <c r="DU140" s="13" t="str">
        <f t="shared" si="26"/>
        <v/>
      </c>
      <c r="DV140" s="13" t="str">
        <f t="shared" si="26"/>
        <v/>
      </c>
      <c r="DW140" s="13" t="str">
        <f t="shared" si="26"/>
        <v/>
      </c>
      <c r="DX140" s="13" t="str">
        <f t="shared" si="26"/>
        <v/>
      </c>
      <c r="DY140" s="13" t="str">
        <f t="shared" si="26"/>
        <v/>
      </c>
      <c r="DZ140" s="13" t="str">
        <f t="shared" si="26"/>
        <v/>
      </c>
      <c r="EA140" s="13" t="str">
        <f t="shared" si="26"/>
        <v/>
      </c>
      <c r="EB140" s="13" t="str">
        <f t="shared" si="26"/>
        <v/>
      </c>
      <c r="EC140" s="13" t="str">
        <f t="shared" si="24"/>
        <v/>
      </c>
      <c r="ED140" s="13" t="str">
        <f t="shared" si="24"/>
        <v/>
      </c>
      <c r="EE140" s="13" t="str">
        <f t="shared" si="24"/>
        <v/>
      </c>
      <c r="EF140" s="13" t="str">
        <f t="shared" si="24"/>
        <v/>
      </c>
      <c r="EG140" s="13" t="str">
        <f t="shared" si="24"/>
        <v/>
      </c>
      <c r="EH140" s="13" t="str">
        <f t="shared" si="21"/>
        <v/>
      </c>
      <c r="EI140" s="13" t="str">
        <f t="shared" si="21"/>
        <v/>
      </c>
      <c r="EJ140" s="13" t="str">
        <f t="shared" si="21"/>
        <v/>
      </c>
      <c r="EK140" s="13"/>
      <c r="EL140" s="82" t="str">
        <f t="shared" si="27"/>
        <v/>
      </c>
    </row>
    <row r="141" spans="1:142" x14ac:dyDescent="0.25">
      <c r="A141" s="267" t="s">
        <v>631</v>
      </c>
      <c r="B141" s="267" t="s">
        <v>492</v>
      </c>
      <c r="C141" s="301" t="s">
        <v>553</v>
      </c>
      <c r="D141" s="211">
        <v>133</v>
      </c>
      <c r="E141" s="401">
        <v>0</v>
      </c>
      <c r="F141" s="401">
        <v>0</v>
      </c>
      <c r="G141" s="401">
        <v>0</v>
      </c>
      <c r="H141" s="401">
        <v>0</v>
      </c>
      <c r="I141" s="401">
        <v>0</v>
      </c>
      <c r="J141" s="401">
        <v>0</v>
      </c>
      <c r="K141" s="401">
        <v>0</v>
      </c>
      <c r="L141" s="401">
        <v>0</v>
      </c>
      <c r="M141" s="401">
        <v>0</v>
      </c>
      <c r="N141" s="401">
        <v>0</v>
      </c>
      <c r="O141" s="401">
        <v>0</v>
      </c>
      <c r="P141" s="401">
        <v>0</v>
      </c>
      <c r="Q141" s="401">
        <v>0</v>
      </c>
      <c r="R141" s="401">
        <v>0</v>
      </c>
      <c r="S141" s="401">
        <v>0</v>
      </c>
      <c r="T141" s="401">
        <v>0</v>
      </c>
      <c r="U141" s="401">
        <v>0</v>
      </c>
      <c r="V141" s="401">
        <v>0</v>
      </c>
      <c r="W141" s="401">
        <v>0</v>
      </c>
      <c r="X141" s="401">
        <v>0</v>
      </c>
      <c r="Y141" s="401">
        <v>0</v>
      </c>
      <c r="Z141" s="401">
        <v>0</v>
      </c>
      <c r="AA141" s="401">
        <v>0</v>
      </c>
      <c r="AB141" s="401">
        <v>0</v>
      </c>
      <c r="AC141" s="401">
        <v>0</v>
      </c>
      <c r="AD141" s="401">
        <v>0</v>
      </c>
      <c r="AE141" s="401">
        <v>0</v>
      </c>
      <c r="AF141" s="401">
        <v>0</v>
      </c>
      <c r="AG141" s="401">
        <v>0</v>
      </c>
      <c r="AH141" s="401">
        <v>0</v>
      </c>
      <c r="AI141" s="401">
        <v>0</v>
      </c>
      <c r="AJ141" s="401">
        <v>0</v>
      </c>
      <c r="AK141" s="401">
        <v>0</v>
      </c>
      <c r="AL141" s="401">
        <v>0</v>
      </c>
      <c r="AM141" s="401">
        <v>0</v>
      </c>
      <c r="AN141" s="401">
        <v>0</v>
      </c>
      <c r="AO141" s="401">
        <v>0</v>
      </c>
      <c r="AP141" s="401">
        <v>0</v>
      </c>
      <c r="AQ141" s="401">
        <v>0</v>
      </c>
      <c r="AR141" s="402">
        <v>1.1301E-3</v>
      </c>
      <c r="AS141" s="402">
        <v>0</v>
      </c>
      <c r="AT141" s="402">
        <v>0</v>
      </c>
      <c r="AU141" s="404">
        <v>0</v>
      </c>
      <c r="AV141" s="402">
        <v>0</v>
      </c>
      <c r="AW141" s="76"/>
      <c r="AX141" s="211">
        <v>133</v>
      </c>
      <c r="AY141" s="260">
        <v>0</v>
      </c>
      <c r="AZ141" s="260">
        <v>0</v>
      </c>
      <c r="BA141" s="260">
        <v>0</v>
      </c>
      <c r="BB141" s="260">
        <v>0</v>
      </c>
      <c r="BC141" s="260">
        <v>0</v>
      </c>
      <c r="BD141" s="260">
        <v>0</v>
      </c>
      <c r="BE141" s="260">
        <v>0</v>
      </c>
      <c r="BF141" s="260">
        <v>0</v>
      </c>
      <c r="BG141" s="260">
        <v>0</v>
      </c>
      <c r="BH141" s="260">
        <v>0</v>
      </c>
      <c r="BI141" s="260">
        <v>0</v>
      </c>
      <c r="BJ141" s="260">
        <v>0</v>
      </c>
      <c r="BK141" s="260">
        <v>0</v>
      </c>
      <c r="BL141" s="260">
        <v>0</v>
      </c>
      <c r="BM141" s="260">
        <v>0</v>
      </c>
      <c r="BN141" s="260">
        <v>0</v>
      </c>
      <c r="BO141" s="260">
        <v>0</v>
      </c>
      <c r="BP141" s="260">
        <v>0</v>
      </c>
      <c r="BQ141" s="260">
        <v>0</v>
      </c>
      <c r="BR141" s="260">
        <v>0</v>
      </c>
      <c r="BS141" s="260">
        <v>0</v>
      </c>
      <c r="BT141" s="260">
        <v>0</v>
      </c>
      <c r="BU141" s="260">
        <v>0</v>
      </c>
      <c r="BV141" s="260">
        <v>0</v>
      </c>
      <c r="BW141" s="260">
        <v>0</v>
      </c>
      <c r="BX141" s="260">
        <v>0</v>
      </c>
      <c r="BY141" s="260">
        <v>0</v>
      </c>
      <c r="BZ141" s="260">
        <v>0</v>
      </c>
      <c r="CA141" s="260">
        <v>0</v>
      </c>
      <c r="CB141" s="260">
        <v>0</v>
      </c>
      <c r="CC141" s="260">
        <v>0</v>
      </c>
      <c r="CD141" s="260">
        <v>0</v>
      </c>
      <c r="CE141" s="260">
        <v>97065</v>
      </c>
      <c r="CF141" s="260">
        <v>0</v>
      </c>
      <c r="CG141" s="260">
        <v>18735</v>
      </c>
      <c r="CH141" s="260">
        <v>0</v>
      </c>
      <c r="CI141" s="260">
        <v>0</v>
      </c>
      <c r="CJ141" s="260">
        <v>0</v>
      </c>
      <c r="CK141" s="260">
        <v>0</v>
      </c>
      <c r="CL141" s="260">
        <v>555</v>
      </c>
      <c r="CM141" s="260">
        <v>20</v>
      </c>
      <c r="CN141" s="42">
        <v>0</v>
      </c>
      <c r="CO141" s="42">
        <v>0</v>
      </c>
      <c r="CP141" s="42">
        <v>0</v>
      </c>
      <c r="CR141" s="13">
        <v>133</v>
      </c>
      <c r="CS141" s="13" t="str">
        <f t="shared" si="25"/>
        <v/>
      </c>
      <c r="CT141" s="13" t="str">
        <f t="shared" si="25"/>
        <v/>
      </c>
      <c r="CU141" s="13" t="str">
        <f t="shared" si="25"/>
        <v/>
      </c>
      <c r="CV141" s="13" t="str">
        <f t="shared" si="25"/>
        <v/>
      </c>
      <c r="CW141" s="13" t="str">
        <f t="shared" si="25"/>
        <v/>
      </c>
      <c r="CX141" s="13" t="str">
        <f t="shared" si="25"/>
        <v/>
      </c>
      <c r="CY141" s="13" t="str">
        <f t="shared" si="25"/>
        <v/>
      </c>
      <c r="CZ141" s="13" t="str">
        <f t="shared" si="25"/>
        <v/>
      </c>
      <c r="DA141" s="13" t="str">
        <f t="shared" si="25"/>
        <v/>
      </c>
      <c r="DB141" s="13" t="str">
        <f t="shared" si="25"/>
        <v/>
      </c>
      <c r="DC141" s="13" t="str">
        <f t="shared" si="25"/>
        <v/>
      </c>
      <c r="DD141" s="13" t="str">
        <f t="shared" si="25"/>
        <v/>
      </c>
      <c r="DE141" s="13" t="str">
        <f t="shared" si="25"/>
        <v/>
      </c>
      <c r="DF141" s="13" t="str">
        <f t="shared" si="25"/>
        <v/>
      </c>
      <c r="DG141" s="13" t="str">
        <f t="shared" si="25"/>
        <v/>
      </c>
      <c r="DH141" s="13" t="str">
        <f t="shared" si="19"/>
        <v/>
      </c>
      <c r="DI141" s="13" t="str">
        <f t="shared" si="19"/>
        <v/>
      </c>
      <c r="DJ141" s="13" t="str">
        <f t="shared" si="19"/>
        <v/>
      </c>
      <c r="DK141" s="13" t="str">
        <f t="shared" si="19"/>
        <v/>
      </c>
      <c r="DL141" s="13" t="str">
        <f t="shared" si="19"/>
        <v/>
      </c>
      <c r="DM141" s="13" t="str">
        <f t="shared" si="19"/>
        <v/>
      </c>
      <c r="DN141" s="13" t="str">
        <f t="shared" si="19"/>
        <v/>
      </c>
      <c r="DO141" s="13" t="str">
        <f t="shared" si="19"/>
        <v/>
      </c>
      <c r="DP141" s="13" t="str">
        <f t="shared" si="19"/>
        <v/>
      </c>
      <c r="DQ141" s="13" t="str">
        <f t="shared" si="19"/>
        <v/>
      </c>
      <c r="DR141" s="13" t="str">
        <f t="shared" si="26"/>
        <v/>
      </c>
      <c r="DS141" s="13" t="str">
        <f t="shared" si="26"/>
        <v/>
      </c>
      <c r="DT141" s="13" t="str">
        <f t="shared" si="26"/>
        <v/>
      </c>
      <c r="DU141" s="13" t="str">
        <f t="shared" si="26"/>
        <v/>
      </c>
      <c r="DV141" s="13" t="str">
        <f t="shared" si="26"/>
        <v/>
      </c>
      <c r="DW141" s="13" t="str">
        <f t="shared" si="26"/>
        <v/>
      </c>
      <c r="DX141" s="13" t="str">
        <f t="shared" si="26"/>
        <v/>
      </c>
      <c r="DY141" s="13" t="str">
        <f t="shared" si="26"/>
        <v/>
      </c>
      <c r="DZ141" s="13" t="str">
        <f t="shared" si="26"/>
        <v/>
      </c>
      <c r="EA141" s="13" t="str">
        <f t="shared" si="26"/>
        <v/>
      </c>
      <c r="EB141" s="13" t="str">
        <f t="shared" si="26"/>
        <v/>
      </c>
      <c r="EC141" s="13" t="str">
        <f t="shared" si="24"/>
        <v/>
      </c>
      <c r="ED141" s="13" t="str">
        <f t="shared" si="24"/>
        <v/>
      </c>
      <c r="EE141" s="13" t="str">
        <f t="shared" si="24"/>
        <v/>
      </c>
      <c r="EF141" s="13" t="str">
        <f t="shared" si="24"/>
        <v>Torsk</v>
      </c>
      <c r="EG141" s="13" t="str">
        <f t="shared" si="24"/>
        <v/>
      </c>
      <c r="EH141" s="13" t="str">
        <f t="shared" si="21"/>
        <v/>
      </c>
      <c r="EI141" s="13" t="str">
        <f t="shared" si="21"/>
        <v/>
      </c>
      <c r="EJ141" s="13" t="str">
        <f t="shared" si="21"/>
        <v/>
      </c>
      <c r="EK141" s="13"/>
      <c r="EL141" s="82" t="str">
        <f t="shared" si="27"/>
        <v>Torsk</v>
      </c>
    </row>
    <row r="142" spans="1:142" x14ac:dyDescent="0.25">
      <c r="A142" s="267" t="s">
        <v>631</v>
      </c>
      <c r="B142" s="267" t="s">
        <v>514</v>
      </c>
      <c r="C142" s="301" t="s">
        <v>553</v>
      </c>
      <c r="D142" s="211">
        <v>134</v>
      </c>
      <c r="E142" s="401">
        <v>0</v>
      </c>
      <c r="F142" s="401">
        <v>0</v>
      </c>
      <c r="G142" s="401">
        <v>0</v>
      </c>
      <c r="H142" s="401">
        <v>0</v>
      </c>
      <c r="I142" s="401">
        <v>0</v>
      </c>
      <c r="J142" s="401">
        <v>0</v>
      </c>
      <c r="K142" s="401">
        <v>0</v>
      </c>
      <c r="L142" s="401">
        <v>0</v>
      </c>
      <c r="M142" s="401">
        <v>0</v>
      </c>
      <c r="N142" s="401">
        <v>0</v>
      </c>
      <c r="O142" s="401">
        <v>0</v>
      </c>
      <c r="P142" s="401">
        <v>0</v>
      </c>
      <c r="Q142" s="401">
        <v>0</v>
      </c>
      <c r="R142" s="401">
        <v>0</v>
      </c>
      <c r="S142" s="401">
        <v>0</v>
      </c>
      <c r="T142" s="401">
        <v>0</v>
      </c>
      <c r="U142" s="401">
        <v>0</v>
      </c>
      <c r="V142" s="401">
        <v>0</v>
      </c>
      <c r="W142" s="401">
        <v>0</v>
      </c>
      <c r="X142" s="401">
        <v>0</v>
      </c>
      <c r="Y142" s="401">
        <v>0</v>
      </c>
      <c r="Z142" s="401">
        <v>0</v>
      </c>
      <c r="AA142" s="401">
        <v>0</v>
      </c>
      <c r="AB142" s="401">
        <v>0</v>
      </c>
      <c r="AC142" s="401">
        <v>0</v>
      </c>
      <c r="AD142" s="401">
        <v>0</v>
      </c>
      <c r="AE142" s="401">
        <v>0</v>
      </c>
      <c r="AF142" s="401">
        <v>0</v>
      </c>
      <c r="AG142" s="401">
        <v>0</v>
      </c>
      <c r="AH142" s="401">
        <v>0</v>
      </c>
      <c r="AI142" s="401">
        <v>0</v>
      </c>
      <c r="AJ142" s="401">
        <v>0</v>
      </c>
      <c r="AK142" s="401">
        <v>0</v>
      </c>
      <c r="AL142" s="401">
        <v>0</v>
      </c>
      <c r="AM142" s="401">
        <v>0</v>
      </c>
      <c r="AN142" s="401">
        <v>0</v>
      </c>
      <c r="AO142" s="401">
        <v>0</v>
      </c>
      <c r="AP142" s="401">
        <v>0</v>
      </c>
      <c r="AQ142" s="401">
        <v>0</v>
      </c>
      <c r="AR142" s="402">
        <v>0</v>
      </c>
      <c r="AS142" s="402">
        <v>0</v>
      </c>
      <c r="AT142" s="402">
        <v>0</v>
      </c>
      <c r="AU142" s="404">
        <v>0</v>
      </c>
      <c r="AV142" s="402">
        <v>0</v>
      </c>
      <c r="AW142" s="76"/>
      <c r="AX142" s="211">
        <v>134</v>
      </c>
      <c r="AY142" s="260">
        <v>0</v>
      </c>
      <c r="AZ142" s="260">
        <v>0</v>
      </c>
      <c r="BA142" s="260">
        <v>0</v>
      </c>
      <c r="BB142" s="260">
        <v>0</v>
      </c>
      <c r="BC142" s="260">
        <v>0</v>
      </c>
      <c r="BD142" s="260">
        <v>0</v>
      </c>
      <c r="BE142" s="260">
        <v>0</v>
      </c>
      <c r="BF142" s="260">
        <v>0</v>
      </c>
      <c r="BG142" s="260">
        <v>0</v>
      </c>
      <c r="BH142" s="260">
        <v>0</v>
      </c>
      <c r="BI142" s="260">
        <v>0</v>
      </c>
      <c r="BJ142" s="260">
        <v>0</v>
      </c>
      <c r="BK142" s="260">
        <v>0</v>
      </c>
      <c r="BL142" s="260">
        <v>0</v>
      </c>
      <c r="BM142" s="260">
        <v>0</v>
      </c>
      <c r="BN142" s="260">
        <v>0</v>
      </c>
      <c r="BO142" s="260">
        <v>0</v>
      </c>
      <c r="BP142" s="260">
        <v>0</v>
      </c>
      <c r="BQ142" s="260">
        <v>0</v>
      </c>
      <c r="BR142" s="260">
        <v>0</v>
      </c>
      <c r="BS142" s="260">
        <v>0</v>
      </c>
      <c r="BT142" s="260">
        <v>0</v>
      </c>
      <c r="BU142" s="260">
        <v>0</v>
      </c>
      <c r="BV142" s="260">
        <v>0</v>
      </c>
      <c r="BW142" s="260">
        <v>0</v>
      </c>
      <c r="BX142" s="260">
        <v>0</v>
      </c>
      <c r="BY142" s="260">
        <v>0</v>
      </c>
      <c r="BZ142" s="260">
        <v>0</v>
      </c>
      <c r="CA142" s="260">
        <v>0</v>
      </c>
      <c r="CB142" s="260">
        <v>0</v>
      </c>
      <c r="CC142" s="260">
        <v>0</v>
      </c>
      <c r="CD142" s="260">
        <v>0</v>
      </c>
      <c r="CE142" s="260">
        <v>1660</v>
      </c>
      <c r="CF142" s="260">
        <v>0</v>
      </c>
      <c r="CG142" s="260">
        <v>0</v>
      </c>
      <c r="CH142" s="260">
        <v>0</v>
      </c>
      <c r="CI142" s="260">
        <v>0</v>
      </c>
      <c r="CJ142" s="260">
        <v>0</v>
      </c>
      <c r="CK142" s="260">
        <v>0</v>
      </c>
      <c r="CL142" s="260">
        <v>0</v>
      </c>
      <c r="CM142" s="260">
        <v>0</v>
      </c>
      <c r="CN142" s="42">
        <v>0</v>
      </c>
      <c r="CO142" s="42">
        <v>0</v>
      </c>
      <c r="CP142" s="42">
        <v>0</v>
      </c>
      <c r="CR142" s="13">
        <v>134</v>
      </c>
      <c r="CS142" s="13" t="str">
        <f t="shared" ref="CS142:DH158" si="28">IF(E142&gt;0,E$8,"")</f>
        <v/>
      </c>
      <c r="CT142" s="13" t="str">
        <f t="shared" si="28"/>
        <v/>
      </c>
      <c r="CU142" s="13" t="str">
        <f t="shared" si="28"/>
        <v/>
      </c>
      <c r="CV142" s="13" t="str">
        <f t="shared" si="28"/>
        <v/>
      </c>
      <c r="CW142" s="13" t="str">
        <f t="shared" si="28"/>
        <v/>
      </c>
      <c r="CX142" s="13" t="str">
        <f t="shared" si="28"/>
        <v/>
      </c>
      <c r="CY142" s="13" t="str">
        <f t="shared" si="28"/>
        <v/>
      </c>
      <c r="CZ142" s="13" t="str">
        <f t="shared" si="28"/>
        <v/>
      </c>
      <c r="DA142" s="13" t="str">
        <f t="shared" si="28"/>
        <v/>
      </c>
      <c r="DB142" s="13" t="str">
        <f t="shared" si="28"/>
        <v/>
      </c>
      <c r="DC142" s="13" t="str">
        <f t="shared" si="28"/>
        <v/>
      </c>
      <c r="DD142" s="13" t="str">
        <f t="shared" si="28"/>
        <v/>
      </c>
      <c r="DE142" s="13" t="str">
        <f t="shared" si="28"/>
        <v/>
      </c>
      <c r="DF142" s="13" t="str">
        <f t="shared" si="28"/>
        <v/>
      </c>
      <c r="DG142" s="13" t="str">
        <f t="shared" si="28"/>
        <v/>
      </c>
      <c r="DH142" s="13" t="str">
        <f t="shared" si="19"/>
        <v/>
      </c>
      <c r="DI142" s="13" t="str">
        <f t="shared" si="19"/>
        <v/>
      </c>
      <c r="DJ142" s="13" t="str">
        <f t="shared" si="19"/>
        <v/>
      </c>
      <c r="DK142" s="13" t="str">
        <f t="shared" si="19"/>
        <v/>
      </c>
      <c r="DL142" s="13" t="str">
        <f t="shared" si="19"/>
        <v/>
      </c>
      <c r="DM142" s="13" t="str">
        <f t="shared" si="19"/>
        <v/>
      </c>
      <c r="DN142" s="13" t="str">
        <f t="shared" si="19"/>
        <v/>
      </c>
      <c r="DO142" s="13" t="str">
        <f t="shared" si="19"/>
        <v/>
      </c>
      <c r="DP142" s="13" t="str">
        <f t="shared" si="19"/>
        <v/>
      </c>
      <c r="DQ142" s="13" t="str">
        <f t="shared" si="19"/>
        <v/>
      </c>
      <c r="DR142" s="13" t="str">
        <f t="shared" si="26"/>
        <v/>
      </c>
      <c r="DS142" s="13" t="str">
        <f t="shared" si="26"/>
        <v/>
      </c>
      <c r="DT142" s="13" t="str">
        <f t="shared" si="26"/>
        <v/>
      </c>
      <c r="DU142" s="13" t="str">
        <f t="shared" si="26"/>
        <v/>
      </c>
      <c r="DV142" s="13" t="str">
        <f t="shared" si="26"/>
        <v/>
      </c>
      <c r="DW142" s="13" t="str">
        <f t="shared" si="26"/>
        <v/>
      </c>
      <c r="DX142" s="13" t="str">
        <f t="shared" si="26"/>
        <v/>
      </c>
      <c r="DY142" s="13" t="str">
        <f t="shared" si="26"/>
        <v/>
      </c>
      <c r="DZ142" s="13" t="str">
        <f t="shared" si="26"/>
        <v/>
      </c>
      <c r="EA142" s="13" t="str">
        <f t="shared" si="26"/>
        <v/>
      </c>
      <c r="EB142" s="13" t="str">
        <f t="shared" si="26"/>
        <v/>
      </c>
      <c r="EC142" s="13" t="str">
        <f t="shared" si="24"/>
        <v/>
      </c>
      <c r="ED142" s="13" t="str">
        <f t="shared" si="24"/>
        <v/>
      </c>
      <c r="EE142" s="13" t="str">
        <f t="shared" si="24"/>
        <v/>
      </c>
      <c r="EF142" s="13" t="str">
        <f t="shared" si="24"/>
        <v/>
      </c>
      <c r="EG142" s="13" t="str">
        <f t="shared" si="24"/>
        <v/>
      </c>
      <c r="EH142" s="13" t="str">
        <f t="shared" si="21"/>
        <v/>
      </c>
      <c r="EI142" s="13" t="str">
        <f t="shared" si="21"/>
        <v/>
      </c>
      <c r="EJ142" s="13" t="str">
        <f t="shared" si="21"/>
        <v/>
      </c>
      <c r="EK142" s="13"/>
      <c r="EL142" s="82" t="str">
        <f t="shared" si="27"/>
        <v/>
      </c>
    </row>
    <row r="143" spans="1:142" x14ac:dyDescent="0.25">
      <c r="A143" s="267" t="s">
        <v>631</v>
      </c>
      <c r="B143" s="267" t="s">
        <v>522</v>
      </c>
      <c r="C143" s="301" t="s">
        <v>553</v>
      </c>
      <c r="D143" s="211">
        <v>135</v>
      </c>
      <c r="E143" s="401">
        <v>0</v>
      </c>
      <c r="F143" s="401">
        <v>0</v>
      </c>
      <c r="G143" s="401">
        <v>0</v>
      </c>
      <c r="H143" s="401">
        <v>0</v>
      </c>
      <c r="I143" s="401">
        <v>0</v>
      </c>
      <c r="J143" s="401">
        <v>0</v>
      </c>
      <c r="K143" s="401">
        <v>0</v>
      </c>
      <c r="L143" s="401">
        <v>0</v>
      </c>
      <c r="M143" s="401">
        <v>0</v>
      </c>
      <c r="N143" s="401">
        <v>0</v>
      </c>
      <c r="O143" s="401">
        <v>0</v>
      </c>
      <c r="P143" s="401">
        <v>0</v>
      </c>
      <c r="Q143" s="401">
        <v>0</v>
      </c>
      <c r="R143" s="401">
        <v>0</v>
      </c>
      <c r="S143" s="401">
        <v>0</v>
      </c>
      <c r="T143" s="401">
        <v>0</v>
      </c>
      <c r="U143" s="401">
        <v>0</v>
      </c>
      <c r="V143" s="401">
        <v>0</v>
      </c>
      <c r="W143" s="401">
        <v>0</v>
      </c>
      <c r="X143" s="401">
        <v>0</v>
      </c>
      <c r="Y143" s="401">
        <v>0</v>
      </c>
      <c r="Z143" s="401">
        <v>0</v>
      </c>
      <c r="AA143" s="401">
        <v>0</v>
      </c>
      <c r="AB143" s="401">
        <v>0</v>
      </c>
      <c r="AC143" s="401">
        <v>0</v>
      </c>
      <c r="AD143" s="401">
        <v>0</v>
      </c>
      <c r="AE143" s="401">
        <v>0</v>
      </c>
      <c r="AF143" s="401">
        <v>0</v>
      </c>
      <c r="AG143" s="401">
        <v>0</v>
      </c>
      <c r="AH143" s="401">
        <v>0</v>
      </c>
      <c r="AI143" s="401">
        <v>0</v>
      </c>
      <c r="AJ143" s="401">
        <v>0</v>
      </c>
      <c r="AK143" s="401">
        <v>0</v>
      </c>
      <c r="AL143" s="401">
        <v>0</v>
      </c>
      <c r="AM143" s="401">
        <v>0</v>
      </c>
      <c r="AN143" s="401">
        <v>0</v>
      </c>
      <c r="AO143" s="401">
        <v>0</v>
      </c>
      <c r="AP143" s="401">
        <v>0</v>
      </c>
      <c r="AQ143" s="401">
        <v>0</v>
      </c>
      <c r="AR143" s="402">
        <v>0</v>
      </c>
      <c r="AS143" s="402">
        <v>0</v>
      </c>
      <c r="AT143" s="402">
        <v>0</v>
      </c>
      <c r="AU143" s="404">
        <v>0</v>
      </c>
      <c r="AV143" s="402">
        <v>0</v>
      </c>
      <c r="AW143" s="76"/>
      <c r="AX143" s="211">
        <v>135</v>
      </c>
      <c r="AY143" s="260">
        <v>0</v>
      </c>
      <c r="AZ143" s="260">
        <v>0</v>
      </c>
      <c r="BA143" s="260">
        <v>0</v>
      </c>
      <c r="BB143" s="260">
        <v>0</v>
      </c>
      <c r="BC143" s="260">
        <v>0</v>
      </c>
      <c r="BD143" s="260">
        <v>0</v>
      </c>
      <c r="BE143" s="260">
        <v>0</v>
      </c>
      <c r="BF143" s="260">
        <v>0</v>
      </c>
      <c r="BG143" s="260">
        <v>0</v>
      </c>
      <c r="BH143" s="260">
        <v>0</v>
      </c>
      <c r="BI143" s="260">
        <v>0</v>
      </c>
      <c r="BJ143" s="260">
        <v>0</v>
      </c>
      <c r="BK143" s="260">
        <v>0</v>
      </c>
      <c r="BL143" s="260">
        <v>0</v>
      </c>
      <c r="BM143" s="260">
        <v>0</v>
      </c>
      <c r="BN143" s="260">
        <v>0</v>
      </c>
      <c r="BO143" s="260">
        <v>0</v>
      </c>
      <c r="BP143" s="260">
        <v>0</v>
      </c>
      <c r="BQ143" s="260">
        <v>0</v>
      </c>
      <c r="BR143" s="260">
        <v>0</v>
      </c>
      <c r="BS143" s="260">
        <v>0</v>
      </c>
      <c r="BT143" s="260">
        <v>0</v>
      </c>
      <c r="BU143" s="260">
        <v>0</v>
      </c>
      <c r="BV143" s="260">
        <v>0</v>
      </c>
      <c r="BW143" s="260">
        <v>0</v>
      </c>
      <c r="BX143" s="260">
        <v>0</v>
      </c>
      <c r="BY143" s="260">
        <v>0</v>
      </c>
      <c r="BZ143" s="260">
        <v>0</v>
      </c>
      <c r="CA143" s="260">
        <v>0</v>
      </c>
      <c r="CB143" s="260">
        <v>0</v>
      </c>
      <c r="CC143" s="260">
        <v>0</v>
      </c>
      <c r="CD143" s="260">
        <v>0</v>
      </c>
      <c r="CE143" s="260">
        <v>1400</v>
      </c>
      <c r="CF143" s="260">
        <v>0</v>
      </c>
      <c r="CG143" s="260">
        <v>0</v>
      </c>
      <c r="CH143" s="260">
        <v>0</v>
      </c>
      <c r="CI143" s="260">
        <v>0</v>
      </c>
      <c r="CJ143" s="260">
        <v>0</v>
      </c>
      <c r="CK143" s="260">
        <v>0</v>
      </c>
      <c r="CL143" s="260">
        <v>0</v>
      </c>
      <c r="CM143" s="260">
        <v>0</v>
      </c>
      <c r="CN143" s="42">
        <v>0</v>
      </c>
      <c r="CO143" s="42">
        <v>0</v>
      </c>
      <c r="CP143" s="42">
        <v>0</v>
      </c>
      <c r="CR143" s="13">
        <v>135</v>
      </c>
      <c r="CS143" s="13" t="str">
        <f t="shared" si="28"/>
        <v/>
      </c>
      <c r="CT143" s="13" t="str">
        <f t="shared" si="28"/>
        <v/>
      </c>
      <c r="CU143" s="13" t="str">
        <f t="shared" si="28"/>
        <v/>
      </c>
      <c r="CV143" s="13" t="str">
        <f t="shared" si="28"/>
        <v/>
      </c>
      <c r="CW143" s="13" t="str">
        <f t="shared" si="28"/>
        <v/>
      </c>
      <c r="CX143" s="13" t="str">
        <f t="shared" si="28"/>
        <v/>
      </c>
      <c r="CY143" s="13" t="str">
        <f t="shared" si="28"/>
        <v/>
      </c>
      <c r="CZ143" s="13" t="str">
        <f t="shared" si="28"/>
        <v/>
      </c>
      <c r="DA143" s="13" t="str">
        <f t="shared" si="28"/>
        <v/>
      </c>
      <c r="DB143" s="13" t="str">
        <f t="shared" si="28"/>
        <v/>
      </c>
      <c r="DC143" s="13" t="str">
        <f t="shared" si="28"/>
        <v/>
      </c>
      <c r="DD143" s="13" t="str">
        <f t="shared" si="28"/>
        <v/>
      </c>
      <c r="DE143" s="13" t="str">
        <f t="shared" si="28"/>
        <v/>
      </c>
      <c r="DF143" s="13" t="str">
        <f t="shared" si="28"/>
        <v/>
      </c>
      <c r="DG143" s="13" t="str">
        <f t="shared" si="28"/>
        <v/>
      </c>
      <c r="DH143" s="13" t="str">
        <f t="shared" si="19"/>
        <v/>
      </c>
      <c r="DI143" s="13" t="str">
        <f t="shared" si="19"/>
        <v/>
      </c>
      <c r="DJ143" s="13" t="str">
        <f t="shared" si="19"/>
        <v/>
      </c>
      <c r="DK143" s="13" t="str">
        <f t="shared" si="19"/>
        <v/>
      </c>
      <c r="DL143" s="13" t="str">
        <f t="shared" si="19"/>
        <v/>
      </c>
      <c r="DM143" s="13" t="str">
        <f t="shared" si="19"/>
        <v/>
      </c>
      <c r="DN143" s="13" t="str">
        <f t="shared" si="19"/>
        <v/>
      </c>
      <c r="DO143" s="13" t="str">
        <f t="shared" si="19"/>
        <v/>
      </c>
      <c r="DP143" s="13" t="str">
        <f t="shared" si="19"/>
        <v/>
      </c>
      <c r="DQ143" s="13" t="str">
        <f t="shared" si="19"/>
        <v/>
      </c>
      <c r="DR143" s="13" t="str">
        <f t="shared" si="26"/>
        <v/>
      </c>
      <c r="DS143" s="13" t="str">
        <f t="shared" si="26"/>
        <v/>
      </c>
      <c r="DT143" s="13" t="str">
        <f t="shared" si="26"/>
        <v/>
      </c>
      <c r="DU143" s="13" t="str">
        <f t="shared" si="26"/>
        <v/>
      </c>
      <c r="DV143" s="13" t="str">
        <f t="shared" si="26"/>
        <v/>
      </c>
      <c r="DW143" s="13" t="str">
        <f t="shared" si="26"/>
        <v/>
      </c>
      <c r="DX143" s="13" t="str">
        <f t="shared" si="26"/>
        <v/>
      </c>
      <c r="DY143" s="13" t="str">
        <f t="shared" si="26"/>
        <v/>
      </c>
      <c r="DZ143" s="13" t="str">
        <f t="shared" si="26"/>
        <v/>
      </c>
      <c r="EA143" s="13" t="str">
        <f t="shared" si="26"/>
        <v/>
      </c>
      <c r="EB143" s="13" t="str">
        <f t="shared" si="26"/>
        <v/>
      </c>
      <c r="EC143" s="13" t="str">
        <f t="shared" si="24"/>
        <v/>
      </c>
      <c r="ED143" s="13" t="str">
        <f t="shared" si="24"/>
        <v/>
      </c>
      <c r="EE143" s="13" t="str">
        <f t="shared" si="24"/>
        <v/>
      </c>
      <c r="EF143" s="13" t="str">
        <f t="shared" si="24"/>
        <v/>
      </c>
      <c r="EG143" s="13" t="str">
        <f t="shared" si="24"/>
        <v/>
      </c>
      <c r="EH143" s="13" t="str">
        <f t="shared" si="21"/>
        <v/>
      </c>
      <c r="EI143" s="13" t="str">
        <f t="shared" si="21"/>
        <v/>
      </c>
      <c r="EJ143" s="13" t="str">
        <f t="shared" si="21"/>
        <v/>
      </c>
      <c r="EK143" s="13"/>
      <c r="EL143" s="82" t="str">
        <f t="shared" si="27"/>
        <v/>
      </c>
    </row>
    <row r="144" spans="1:142" x14ac:dyDescent="0.25">
      <c r="A144" s="267" t="s">
        <v>631</v>
      </c>
      <c r="B144" s="267" t="s">
        <v>526</v>
      </c>
      <c r="C144" s="301" t="s">
        <v>553</v>
      </c>
      <c r="D144" s="211">
        <v>136</v>
      </c>
      <c r="E144" s="401">
        <v>0</v>
      </c>
      <c r="F144" s="401">
        <v>0</v>
      </c>
      <c r="G144" s="401">
        <v>0</v>
      </c>
      <c r="H144" s="401">
        <v>0</v>
      </c>
      <c r="I144" s="401">
        <v>0</v>
      </c>
      <c r="J144" s="401">
        <v>0</v>
      </c>
      <c r="K144" s="401">
        <v>0</v>
      </c>
      <c r="L144" s="401">
        <v>0</v>
      </c>
      <c r="M144" s="401">
        <v>0</v>
      </c>
      <c r="N144" s="401">
        <v>0</v>
      </c>
      <c r="O144" s="401">
        <v>0</v>
      </c>
      <c r="P144" s="401">
        <v>0</v>
      </c>
      <c r="Q144" s="401">
        <v>0</v>
      </c>
      <c r="R144" s="401">
        <v>0</v>
      </c>
      <c r="S144" s="401">
        <v>0</v>
      </c>
      <c r="T144" s="401">
        <v>0</v>
      </c>
      <c r="U144" s="401">
        <v>0</v>
      </c>
      <c r="V144" s="401">
        <v>0</v>
      </c>
      <c r="W144" s="401">
        <v>0</v>
      </c>
      <c r="X144" s="401">
        <v>0</v>
      </c>
      <c r="Y144" s="401">
        <v>0</v>
      </c>
      <c r="Z144" s="401">
        <v>0</v>
      </c>
      <c r="AA144" s="401">
        <v>0</v>
      </c>
      <c r="AB144" s="401">
        <v>0</v>
      </c>
      <c r="AC144" s="401">
        <v>0</v>
      </c>
      <c r="AD144" s="401">
        <v>0</v>
      </c>
      <c r="AE144" s="401">
        <v>0</v>
      </c>
      <c r="AF144" s="401">
        <v>0</v>
      </c>
      <c r="AG144" s="401">
        <v>0</v>
      </c>
      <c r="AH144" s="401">
        <v>0</v>
      </c>
      <c r="AI144" s="401">
        <v>0</v>
      </c>
      <c r="AJ144" s="401">
        <v>0</v>
      </c>
      <c r="AK144" s="401">
        <v>0</v>
      </c>
      <c r="AL144" s="401">
        <v>0</v>
      </c>
      <c r="AM144" s="401">
        <v>0</v>
      </c>
      <c r="AN144" s="401">
        <v>0</v>
      </c>
      <c r="AO144" s="401">
        <v>0</v>
      </c>
      <c r="AP144" s="401">
        <v>0</v>
      </c>
      <c r="AQ144" s="401">
        <v>0</v>
      </c>
      <c r="AR144" s="402">
        <v>0</v>
      </c>
      <c r="AS144" s="402">
        <v>0</v>
      </c>
      <c r="AT144" s="402">
        <v>0</v>
      </c>
      <c r="AU144" s="404">
        <v>0</v>
      </c>
      <c r="AV144" s="402">
        <v>0</v>
      </c>
      <c r="AW144" s="76"/>
      <c r="AX144" s="211">
        <v>136</v>
      </c>
      <c r="AY144" s="260">
        <v>0</v>
      </c>
      <c r="AZ144" s="260">
        <v>0</v>
      </c>
      <c r="BA144" s="260">
        <v>0</v>
      </c>
      <c r="BB144" s="260">
        <v>0</v>
      </c>
      <c r="BC144" s="260">
        <v>0</v>
      </c>
      <c r="BD144" s="260">
        <v>0</v>
      </c>
      <c r="BE144" s="260">
        <v>0</v>
      </c>
      <c r="BF144" s="260">
        <v>198</v>
      </c>
      <c r="BG144" s="260">
        <v>0</v>
      </c>
      <c r="BH144" s="260">
        <v>0</v>
      </c>
      <c r="BI144" s="260">
        <v>0</v>
      </c>
      <c r="BJ144" s="260">
        <v>0</v>
      </c>
      <c r="BK144" s="260">
        <v>0</v>
      </c>
      <c r="BL144" s="260">
        <v>0</v>
      </c>
      <c r="BM144" s="260">
        <v>0</v>
      </c>
      <c r="BN144" s="260">
        <v>0</v>
      </c>
      <c r="BO144" s="260">
        <v>0</v>
      </c>
      <c r="BP144" s="260">
        <v>0</v>
      </c>
      <c r="BQ144" s="260">
        <v>0</v>
      </c>
      <c r="BR144" s="260">
        <v>0</v>
      </c>
      <c r="BS144" s="260">
        <v>0</v>
      </c>
      <c r="BT144" s="260">
        <v>0</v>
      </c>
      <c r="BU144" s="260">
        <v>0</v>
      </c>
      <c r="BV144" s="260">
        <v>0</v>
      </c>
      <c r="BW144" s="260">
        <v>0</v>
      </c>
      <c r="BX144" s="260">
        <v>0</v>
      </c>
      <c r="BY144" s="260">
        <v>0</v>
      </c>
      <c r="BZ144" s="260">
        <v>0</v>
      </c>
      <c r="CA144" s="260">
        <v>0</v>
      </c>
      <c r="CB144" s="260">
        <v>0</v>
      </c>
      <c r="CC144" s="260">
        <v>0</v>
      </c>
      <c r="CD144" s="260">
        <v>0</v>
      </c>
      <c r="CE144" s="260">
        <v>211300</v>
      </c>
      <c r="CF144" s="260">
        <v>0</v>
      </c>
      <c r="CG144" s="260">
        <v>0</v>
      </c>
      <c r="CH144" s="260">
        <v>0</v>
      </c>
      <c r="CI144" s="260">
        <v>0</v>
      </c>
      <c r="CJ144" s="260">
        <v>0</v>
      </c>
      <c r="CK144" s="260">
        <v>0</v>
      </c>
      <c r="CL144" s="260">
        <v>0</v>
      </c>
      <c r="CM144" s="260">
        <v>0</v>
      </c>
      <c r="CN144" s="42">
        <v>0</v>
      </c>
      <c r="CO144" s="42">
        <v>0</v>
      </c>
      <c r="CP144" s="42">
        <v>0</v>
      </c>
      <c r="CR144" s="13">
        <v>136</v>
      </c>
      <c r="CS144" s="13" t="str">
        <f t="shared" si="28"/>
        <v/>
      </c>
      <c r="CT144" s="13" t="str">
        <f t="shared" si="28"/>
        <v/>
      </c>
      <c r="CU144" s="13" t="str">
        <f t="shared" si="28"/>
        <v/>
      </c>
      <c r="CV144" s="13" t="str">
        <f t="shared" si="28"/>
        <v/>
      </c>
      <c r="CW144" s="13" t="str">
        <f t="shared" si="28"/>
        <v/>
      </c>
      <c r="CX144" s="13" t="str">
        <f t="shared" si="28"/>
        <v/>
      </c>
      <c r="CY144" s="13" t="str">
        <f t="shared" si="28"/>
        <v/>
      </c>
      <c r="CZ144" s="13" t="str">
        <f t="shared" si="28"/>
        <v/>
      </c>
      <c r="DA144" s="13" t="str">
        <f t="shared" si="28"/>
        <v/>
      </c>
      <c r="DB144" s="13" t="str">
        <f t="shared" si="28"/>
        <v/>
      </c>
      <c r="DC144" s="13" t="str">
        <f t="shared" si="28"/>
        <v/>
      </c>
      <c r="DD144" s="13" t="str">
        <f t="shared" si="28"/>
        <v/>
      </c>
      <c r="DE144" s="13" t="str">
        <f t="shared" si="28"/>
        <v/>
      </c>
      <c r="DF144" s="13" t="str">
        <f t="shared" si="28"/>
        <v/>
      </c>
      <c r="DG144" s="13" t="str">
        <f t="shared" si="28"/>
        <v/>
      </c>
      <c r="DH144" s="13" t="str">
        <f t="shared" si="19"/>
        <v/>
      </c>
      <c r="DI144" s="13" t="str">
        <f t="shared" si="19"/>
        <v/>
      </c>
      <c r="DJ144" s="13" t="str">
        <f t="shared" si="19"/>
        <v/>
      </c>
      <c r="DK144" s="13" t="str">
        <f t="shared" si="19"/>
        <v/>
      </c>
      <c r="DL144" s="13" t="str">
        <f t="shared" si="19"/>
        <v/>
      </c>
      <c r="DM144" s="13" t="str">
        <f t="shared" si="19"/>
        <v/>
      </c>
      <c r="DN144" s="13" t="str">
        <f t="shared" si="19"/>
        <v/>
      </c>
      <c r="DO144" s="13" t="str">
        <f t="shared" si="19"/>
        <v/>
      </c>
      <c r="DP144" s="13" t="str">
        <f t="shared" si="19"/>
        <v/>
      </c>
      <c r="DQ144" s="13" t="str">
        <f t="shared" si="19"/>
        <v/>
      </c>
      <c r="DR144" s="13" t="str">
        <f t="shared" si="26"/>
        <v/>
      </c>
      <c r="DS144" s="13" t="str">
        <f t="shared" si="26"/>
        <v/>
      </c>
      <c r="DT144" s="13" t="str">
        <f t="shared" si="26"/>
        <v/>
      </c>
      <c r="DU144" s="13" t="str">
        <f t="shared" si="26"/>
        <v/>
      </c>
      <c r="DV144" s="13" t="str">
        <f t="shared" si="26"/>
        <v/>
      </c>
      <c r="DW144" s="13" t="str">
        <f t="shared" si="26"/>
        <v/>
      </c>
      <c r="DX144" s="13" t="str">
        <f t="shared" si="26"/>
        <v/>
      </c>
      <c r="DY144" s="13" t="str">
        <f t="shared" si="26"/>
        <v/>
      </c>
      <c r="DZ144" s="13" t="str">
        <f t="shared" si="26"/>
        <v/>
      </c>
      <c r="EA144" s="13" t="str">
        <f t="shared" si="26"/>
        <v/>
      </c>
      <c r="EB144" s="13" t="str">
        <f t="shared" si="26"/>
        <v/>
      </c>
      <c r="EC144" s="13" t="str">
        <f t="shared" si="24"/>
        <v/>
      </c>
      <c r="ED144" s="13" t="str">
        <f t="shared" si="24"/>
        <v/>
      </c>
      <c r="EE144" s="13" t="str">
        <f t="shared" si="24"/>
        <v/>
      </c>
      <c r="EF144" s="13" t="str">
        <f t="shared" si="24"/>
        <v/>
      </c>
      <c r="EG144" s="13" t="str">
        <f t="shared" si="24"/>
        <v/>
      </c>
      <c r="EH144" s="13" t="str">
        <f t="shared" si="21"/>
        <v/>
      </c>
      <c r="EI144" s="13" t="str">
        <f t="shared" si="21"/>
        <v/>
      </c>
      <c r="EJ144" s="13" t="str">
        <f t="shared" si="21"/>
        <v/>
      </c>
      <c r="EK144" s="13"/>
      <c r="EL144" s="82" t="str">
        <f t="shared" si="27"/>
        <v/>
      </c>
    </row>
    <row r="145" spans="1:142" x14ac:dyDescent="0.25">
      <c r="A145" s="267" t="s">
        <v>631</v>
      </c>
      <c r="B145" s="267" t="s">
        <v>492</v>
      </c>
      <c r="C145" s="301" t="s">
        <v>616</v>
      </c>
      <c r="D145" s="211">
        <v>137</v>
      </c>
      <c r="E145" s="401">
        <v>0</v>
      </c>
      <c r="F145" s="401">
        <v>0</v>
      </c>
      <c r="G145" s="401">
        <v>0</v>
      </c>
      <c r="H145" s="401">
        <v>0</v>
      </c>
      <c r="I145" s="401">
        <v>0</v>
      </c>
      <c r="J145" s="401">
        <v>0</v>
      </c>
      <c r="K145" s="401">
        <v>0</v>
      </c>
      <c r="L145" s="401">
        <v>0</v>
      </c>
      <c r="M145" s="401">
        <v>0</v>
      </c>
      <c r="N145" s="401">
        <v>0</v>
      </c>
      <c r="O145" s="401">
        <v>0</v>
      </c>
      <c r="P145" s="401">
        <v>0</v>
      </c>
      <c r="Q145" s="401">
        <v>0</v>
      </c>
      <c r="R145" s="401">
        <v>0</v>
      </c>
      <c r="S145" s="401">
        <v>0</v>
      </c>
      <c r="T145" s="401">
        <v>0</v>
      </c>
      <c r="U145" s="401">
        <v>0</v>
      </c>
      <c r="V145" s="401">
        <v>0</v>
      </c>
      <c r="W145" s="401">
        <v>0</v>
      </c>
      <c r="X145" s="401">
        <v>0</v>
      </c>
      <c r="Y145" s="401">
        <v>0</v>
      </c>
      <c r="Z145" s="401">
        <v>0</v>
      </c>
      <c r="AA145" s="401">
        <v>0</v>
      </c>
      <c r="AB145" s="401">
        <v>0</v>
      </c>
      <c r="AC145" s="401">
        <v>0</v>
      </c>
      <c r="AD145" s="401">
        <v>0</v>
      </c>
      <c r="AE145" s="401">
        <v>0</v>
      </c>
      <c r="AF145" s="401">
        <v>0</v>
      </c>
      <c r="AG145" s="401">
        <v>0</v>
      </c>
      <c r="AH145" s="401">
        <v>0</v>
      </c>
      <c r="AI145" s="401">
        <v>0</v>
      </c>
      <c r="AJ145" s="401">
        <v>0</v>
      </c>
      <c r="AK145" s="401">
        <v>0</v>
      </c>
      <c r="AL145" s="401">
        <v>0</v>
      </c>
      <c r="AM145" s="401">
        <v>0</v>
      </c>
      <c r="AN145" s="401">
        <v>0</v>
      </c>
      <c r="AO145" s="401">
        <v>0</v>
      </c>
      <c r="AP145" s="401">
        <v>0</v>
      </c>
      <c r="AQ145" s="401">
        <v>0</v>
      </c>
      <c r="AR145" s="402">
        <v>0</v>
      </c>
      <c r="AS145" s="402">
        <v>0</v>
      </c>
      <c r="AT145" s="402">
        <v>0</v>
      </c>
      <c r="AU145" s="404">
        <v>0</v>
      </c>
      <c r="AV145" s="402">
        <v>0</v>
      </c>
      <c r="AW145" s="76"/>
      <c r="AX145" s="211">
        <v>137</v>
      </c>
      <c r="AY145" s="260">
        <v>0</v>
      </c>
      <c r="AZ145" s="260">
        <v>0</v>
      </c>
      <c r="BA145" s="260">
        <v>0</v>
      </c>
      <c r="BB145" s="260">
        <v>0</v>
      </c>
      <c r="BC145" s="260">
        <v>0</v>
      </c>
      <c r="BD145" s="260">
        <v>0</v>
      </c>
      <c r="BE145" s="260">
        <v>0</v>
      </c>
      <c r="BF145" s="260">
        <v>0</v>
      </c>
      <c r="BG145" s="260">
        <v>0</v>
      </c>
      <c r="BH145" s="260">
        <v>0</v>
      </c>
      <c r="BI145" s="260">
        <v>0</v>
      </c>
      <c r="BJ145" s="260">
        <v>0</v>
      </c>
      <c r="BK145" s="260">
        <v>0</v>
      </c>
      <c r="BL145" s="260">
        <v>0</v>
      </c>
      <c r="BM145" s="260">
        <v>0</v>
      </c>
      <c r="BN145" s="260">
        <v>0</v>
      </c>
      <c r="BO145" s="260">
        <v>0</v>
      </c>
      <c r="BP145" s="260">
        <v>0</v>
      </c>
      <c r="BQ145" s="260">
        <v>0</v>
      </c>
      <c r="BR145" s="260">
        <v>0</v>
      </c>
      <c r="BS145" s="260">
        <v>0</v>
      </c>
      <c r="BT145" s="260">
        <v>0</v>
      </c>
      <c r="BU145" s="260">
        <v>0</v>
      </c>
      <c r="BV145" s="260">
        <v>0</v>
      </c>
      <c r="BW145" s="260">
        <v>0</v>
      </c>
      <c r="BX145" s="260">
        <v>0</v>
      </c>
      <c r="BY145" s="260">
        <v>0</v>
      </c>
      <c r="BZ145" s="260">
        <v>0</v>
      </c>
      <c r="CA145" s="260">
        <v>0</v>
      </c>
      <c r="CB145" s="260">
        <v>0</v>
      </c>
      <c r="CC145" s="260">
        <v>0</v>
      </c>
      <c r="CD145" s="260">
        <v>0</v>
      </c>
      <c r="CE145" s="260">
        <v>39199</v>
      </c>
      <c r="CF145" s="260">
        <v>0</v>
      </c>
      <c r="CG145" s="260">
        <v>0</v>
      </c>
      <c r="CH145" s="260">
        <v>0</v>
      </c>
      <c r="CI145" s="260">
        <v>0</v>
      </c>
      <c r="CJ145" s="260">
        <v>0</v>
      </c>
      <c r="CK145" s="260">
        <v>0</v>
      </c>
      <c r="CL145" s="260">
        <v>0</v>
      </c>
      <c r="CM145" s="260">
        <v>0</v>
      </c>
      <c r="CN145" s="42">
        <v>0</v>
      </c>
      <c r="CO145" s="42">
        <v>0</v>
      </c>
      <c r="CP145" s="42">
        <v>0</v>
      </c>
      <c r="CR145" s="13">
        <v>137</v>
      </c>
      <c r="CS145" s="13" t="str">
        <f t="shared" si="28"/>
        <v/>
      </c>
      <c r="CT145" s="13" t="str">
        <f t="shared" si="28"/>
        <v/>
      </c>
      <c r="CU145" s="13" t="str">
        <f t="shared" si="28"/>
        <v/>
      </c>
      <c r="CV145" s="13" t="str">
        <f t="shared" si="28"/>
        <v/>
      </c>
      <c r="CW145" s="13" t="str">
        <f t="shared" si="28"/>
        <v/>
      </c>
      <c r="CX145" s="13" t="str">
        <f t="shared" si="28"/>
        <v/>
      </c>
      <c r="CY145" s="13" t="str">
        <f t="shared" si="28"/>
        <v/>
      </c>
      <c r="CZ145" s="13" t="str">
        <f t="shared" si="28"/>
        <v/>
      </c>
      <c r="DA145" s="13" t="str">
        <f t="shared" si="28"/>
        <v/>
      </c>
      <c r="DB145" s="13" t="str">
        <f t="shared" si="28"/>
        <v/>
      </c>
      <c r="DC145" s="13" t="str">
        <f t="shared" si="28"/>
        <v/>
      </c>
      <c r="DD145" s="13" t="str">
        <f t="shared" si="28"/>
        <v/>
      </c>
      <c r="DE145" s="13" t="str">
        <f t="shared" si="28"/>
        <v/>
      </c>
      <c r="DF145" s="13" t="str">
        <f t="shared" si="28"/>
        <v/>
      </c>
      <c r="DG145" s="13" t="str">
        <f t="shared" si="28"/>
        <v/>
      </c>
      <c r="DH145" s="13" t="str">
        <f t="shared" si="19"/>
        <v/>
      </c>
      <c r="DI145" s="13" t="str">
        <f t="shared" si="19"/>
        <v/>
      </c>
      <c r="DJ145" s="13" t="str">
        <f t="shared" si="19"/>
        <v/>
      </c>
      <c r="DK145" s="13" t="str">
        <f t="shared" si="19"/>
        <v/>
      </c>
      <c r="DL145" s="13" t="str">
        <f t="shared" si="19"/>
        <v/>
      </c>
      <c r="DM145" s="13" t="str">
        <f t="shared" si="19"/>
        <v/>
      </c>
      <c r="DN145" s="13" t="str">
        <f t="shared" si="19"/>
        <v/>
      </c>
      <c r="DO145" s="13" t="str">
        <f t="shared" si="19"/>
        <v/>
      </c>
      <c r="DP145" s="13" t="str">
        <f t="shared" si="19"/>
        <v/>
      </c>
      <c r="DQ145" s="13" t="str">
        <f t="shared" si="19"/>
        <v/>
      </c>
      <c r="DR145" s="13" t="str">
        <f t="shared" si="26"/>
        <v/>
      </c>
      <c r="DS145" s="13" t="str">
        <f t="shared" si="26"/>
        <v/>
      </c>
      <c r="DT145" s="13" t="str">
        <f t="shared" si="26"/>
        <v/>
      </c>
      <c r="DU145" s="13" t="str">
        <f t="shared" si="26"/>
        <v/>
      </c>
      <c r="DV145" s="13" t="str">
        <f t="shared" si="26"/>
        <v/>
      </c>
      <c r="DW145" s="13" t="str">
        <f t="shared" si="26"/>
        <v/>
      </c>
      <c r="DX145" s="13" t="str">
        <f t="shared" si="26"/>
        <v/>
      </c>
      <c r="DY145" s="13" t="str">
        <f t="shared" si="26"/>
        <v/>
      </c>
      <c r="DZ145" s="13" t="str">
        <f t="shared" si="26"/>
        <v/>
      </c>
      <c r="EA145" s="13" t="str">
        <f t="shared" si="26"/>
        <v/>
      </c>
      <c r="EB145" s="13" t="str">
        <f t="shared" si="26"/>
        <v/>
      </c>
      <c r="EC145" s="13" t="str">
        <f t="shared" si="24"/>
        <v/>
      </c>
      <c r="ED145" s="13" t="str">
        <f t="shared" si="24"/>
        <v/>
      </c>
      <c r="EE145" s="13" t="str">
        <f t="shared" si="24"/>
        <v/>
      </c>
      <c r="EF145" s="13" t="str">
        <f t="shared" si="24"/>
        <v/>
      </c>
      <c r="EG145" s="13" t="str">
        <f t="shared" si="24"/>
        <v/>
      </c>
      <c r="EH145" s="13" t="str">
        <f t="shared" si="21"/>
        <v/>
      </c>
      <c r="EI145" s="13" t="str">
        <f t="shared" si="21"/>
        <v/>
      </c>
      <c r="EJ145" s="13" t="str">
        <f t="shared" si="21"/>
        <v/>
      </c>
      <c r="EK145" s="13"/>
      <c r="EL145" s="82" t="str">
        <f t="shared" si="27"/>
        <v/>
      </c>
    </row>
    <row r="146" spans="1:142" x14ac:dyDescent="0.25">
      <c r="A146" s="267" t="s">
        <v>631</v>
      </c>
      <c r="B146" s="267" t="s">
        <v>522</v>
      </c>
      <c r="C146" s="301" t="s">
        <v>616</v>
      </c>
      <c r="D146" s="211">
        <v>138</v>
      </c>
      <c r="E146" s="401">
        <v>0</v>
      </c>
      <c r="F146" s="401">
        <v>0</v>
      </c>
      <c r="G146" s="401">
        <v>0</v>
      </c>
      <c r="H146" s="401">
        <v>0</v>
      </c>
      <c r="I146" s="401">
        <v>0</v>
      </c>
      <c r="J146" s="401">
        <v>0</v>
      </c>
      <c r="K146" s="401">
        <v>0</v>
      </c>
      <c r="L146" s="401">
        <v>0</v>
      </c>
      <c r="M146" s="401">
        <v>0</v>
      </c>
      <c r="N146" s="401">
        <v>0</v>
      </c>
      <c r="O146" s="401">
        <v>0</v>
      </c>
      <c r="P146" s="401">
        <v>0</v>
      </c>
      <c r="Q146" s="401">
        <v>0</v>
      </c>
      <c r="R146" s="401">
        <v>0</v>
      </c>
      <c r="S146" s="401">
        <v>0</v>
      </c>
      <c r="T146" s="401">
        <v>0</v>
      </c>
      <c r="U146" s="401">
        <v>0</v>
      </c>
      <c r="V146" s="401">
        <v>0</v>
      </c>
      <c r="W146" s="401">
        <v>0</v>
      </c>
      <c r="X146" s="401">
        <v>0</v>
      </c>
      <c r="Y146" s="401">
        <v>0</v>
      </c>
      <c r="Z146" s="401">
        <v>0</v>
      </c>
      <c r="AA146" s="401">
        <v>0</v>
      </c>
      <c r="AB146" s="401">
        <v>0</v>
      </c>
      <c r="AC146" s="401">
        <v>0</v>
      </c>
      <c r="AD146" s="401">
        <v>0</v>
      </c>
      <c r="AE146" s="401">
        <v>0</v>
      </c>
      <c r="AF146" s="401">
        <v>0</v>
      </c>
      <c r="AG146" s="401">
        <v>0</v>
      </c>
      <c r="AH146" s="401">
        <v>0</v>
      </c>
      <c r="AI146" s="401">
        <v>0</v>
      </c>
      <c r="AJ146" s="401">
        <v>0</v>
      </c>
      <c r="AK146" s="401">
        <v>0</v>
      </c>
      <c r="AL146" s="401">
        <v>0</v>
      </c>
      <c r="AM146" s="401">
        <v>0</v>
      </c>
      <c r="AN146" s="401">
        <v>0</v>
      </c>
      <c r="AO146" s="401">
        <v>0</v>
      </c>
      <c r="AP146" s="401">
        <v>0</v>
      </c>
      <c r="AQ146" s="401">
        <v>0</v>
      </c>
      <c r="AR146" s="402">
        <v>0</v>
      </c>
      <c r="AS146" s="402">
        <v>0</v>
      </c>
      <c r="AT146" s="402">
        <v>0</v>
      </c>
      <c r="AU146" s="404">
        <v>0</v>
      </c>
      <c r="AV146" s="402">
        <v>0</v>
      </c>
      <c r="AW146" s="76"/>
      <c r="AX146" s="211">
        <v>138</v>
      </c>
      <c r="AY146" s="260">
        <v>0</v>
      </c>
      <c r="AZ146" s="260">
        <v>0</v>
      </c>
      <c r="BA146" s="260">
        <v>0</v>
      </c>
      <c r="BB146" s="260">
        <v>0</v>
      </c>
      <c r="BC146" s="260">
        <v>0</v>
      </c>
      <c r="BD146" s="260">
        <v>0</v>
      </c>
      <c r="BE146" s="260">
        <v>0</v>
      </c>
      <c r="BF146" s="260">
        <v>0</v>
      </c>
      <c r="BG146" s="260">
        <v>0</v>
      </c>
      <c r="BH146" s="260">
        <v>0</v>
      </c>
      <c r="BI146" s="260">
        <v>0</v>
      </c>
      <c r="BJ146" s="260">
        <v>0</v>
      </c>
      <c r="BK146" s="260">
        <v>0</v>
      </c>
      <c r="BL146" s="260">
        <v>0</v>
      </c>
      <c r="BM146" s="260">
        <v>0</v>
      </c>
      <c r="BN146" s="260">
        <v>0</v>
      </c>
      <c r="BO146" s="260">
        <v>0</v>
      </c>
      <c r="BP146" s="260">
        <v>0</v>
      </c>
      <c r="BQ146" s="260">
        <v>0</v>
      </c>
      <c r="BR146" s="260">
        <v>0</v>
      </c>
      <c r="BS146" s="260">
        <v>0</v>
      </c>
      <c r="BT146" s="260">
        <v>0</v>
      </c>
      <c r="BU146" s="260">
        <v>0</v>
      </c>
      <c r="BV146" s="260">
        <v>0</v>
      </c>
      <c r="BW146" s="260">
        <v>0</v>
      </c>
      <c r="BX146" s="260">
        <v>0</v>
      </c>
      <c r="BY146" s="260">
        <v>0</v>
      </c>
      <c r="BZ146" s="260">
        <v>0</v>
      </c>
      <c r="CA146" s="260">
        <v>0</v>
      </c>
      <c r="CB146" s="260">
        <v>0</v>
      </c>
      <c r="CC146" s="260">
        <v>0</v>
      </c>
      <c r="CD146" s="260">
        <v>0</v>
      </c>
      <c r="CE146" s="260">
        <v>31050</v>
      </c>
      <c r="CF146" s="260">
        <v>0</v>
      </c>
      <c r="CG146" s="260">
        <v>0</v>
      </c>
      <c r="CH146" s="260">
        <v>0</v>
      </c>
      <c r="CI146" s="260">
        <v>0</v>
      </c>
      <c r="CJ146" s="260">
        <v>0</v>
      </c>
      <c r="CK146" s="260">
        <v>0</v>
      </c>
      <c r="CL146" s="260">
        <v>0</v>
      </c>
      <c r="CM146" s="260">
        <v>0</v>
      </c>
      <c r="CN146" s="42">
        <v>0</v>
      </c>
      <c r="CO146" s="42">
        <v>0</v>
      </c>
      <c r="CP146" s="42">
        <v>0</v>
      </c>
      <c r="CR146" s="13">
        <v>138</v>
      </c>
      <c r="CS146" s="13" t="str">
        <f t="shared" si="28"/>
        <v/>
      </c>
      <c r="CT146" s="13" t="str">
        <f t="shared" si="28"/>
        <v/>
      </c>
      <c r="CU146" s="13" t="str">
        <f t="shared" si="28"/>
        <v/>
      </c>
      <c r="CV146" s="13" t="str">
        <f t="shared" si="28"/>
        <v/>
      </c>
      <c r="CW146" s="13" t="str">
        <f t="shared" si="28"/>
        <v/>
      </c>
      <c r="CX146" s="13" t="str">
        <f t="shared" si="28"/>
        <v/>
      </c>
      <c r="CY146" s="13" t="str">
        <f t="shared" si="28"/>
        <v/>
      </c>
      <c r="CZ146" s="13" t="str">
        <f t="shared" si="28"/>
        <v/>
      </c>
      <c r="DA146" s="13" t="str">
        <f t="shared" si="28"/>
        <v/>
      </c>
      <c r="DB146" s="13" t="str">
        <f t="shared" si="28"/>
        <v/>
      </c>
      <c r="DC146" s="13" t="str">
        <f t="shared" si="28"/>
        <v/>
      </c>
      <c r="DD146" s="13" t="str">
        <f t="shared" si="28"/>
        <v/>
      </c>
      <c r="DE146" s="13" t="str">
        <f t="shared" si="28"/>
        <v/>
      </c>
      <c r="DF146" s="13" t="str">
        <f t="shared" si="28"/>
        <v/>
      </c>
      <c r="DG146" s="13" t="str">
        <f t="shared" si="28"/>
        <v/>
      </c>
      <c r="DH146" s="13" t="str">
        <f t="shared" si="19"/>
        <v/>
      </c>
      <c r="DI146" s="13" t="str">
        <f t="shared" si="19"/>
        <v/>
      </c>
      <c r="DJ146" s="13" t="str">
        <f t="shared" si="19"/>
        <v/>
      </c>
      <c r="DK146" s="13" t="str">
        <f t="shared" si="19"/>
        <v/>
      </c>
      <c r="DL146" s="13" t="str">
        <f t="shared" si="19"/>
        <v/>
      </c>
      <c r="DM146" s="13" t="str">
        <f t="shared" si="19"/>
        <v/>
      </c>
      <c r="DN146" s="13" t="str">
        <f t="shared" si="19"/>
        <v/>
      </c>
      <c r="DO146" s="13" t="str">
        <f t="shared" si="19"/>
        <v/>
      </c>
      <c r="DP146" s="13" t="str">
        <f t="shared" si="19"/>
        <v/>
      </c>
      <c r="DQ146" s="13" t="str">
        <f t="shared" si="19"/>
        <v/>
      </c>
      <c r="DR146" s="13" t="str">
        <f t="shared" si="26"/>
        <v/>
      </c>
      <c r="DS146" s="13" t="str">
        <f t="shared" si="26"/>
        <v/>
      </c>
      <c r="DT146" s="13" t="str">
        <f t="shared" si="26"/>
        <v/>
      </c>
      <c r="DU146" s="13" t="str">
        <f t="shared" si="26"/>
        <v/>
      </c>
      <c r="DV146" s="13" t="str">
        <f t="shared" si="26"/>
        <v/>
      </c>
      <c r="DW146" s="13" t="str">
        <f t="shared" si="26"/>
        <v/>
      </c>
      <c r="DX146" s="13" t="str">
        <f t="shared" si="26"/>
        <v/>
      </c>
      <c r="DY146" s="13" t="str">
        <f t="shared" si="26"/>
        <v/>
      </c>
      <c r="DZ146" s="13" t="str">
        <f t="shared" si="26"/>
        <v/>
      </c>
      <c r="EA146" s="13" t="str">
        <f t="shared" si="26"/>
        <v/>
      </c>
      <c r="EB146" s="13" t="str">
        <f t="shared" si="26"/>
        <v/>
      </c>
      <c r="EC146" s="13" t="str">
        <f t="shared" si="24"/>
        <v/>
      </c>
      <c r="ED146" s="13" t="str">
        <f t="shared" si="24"/>
        <v/>
      </c>
      <c r="EE146" s="13" t="str">
        <f t="shared" si="24"/>
        <v/>
      </c>
      <c r="EF146" s="13" t="str">
        <f t="shared" si="24"/>
        <v/>
      </c>
      <c r="EG146" s="13" t="str">
        <f t="shared" si="24"/>
        <v/>
      </c>
      <c r="EH146" s="13" t="str">
        <f t="shared" si="21"/>
        <v/>
      </c>
      <c r="EI146" s="13" t="str">
        <f t="shared" si="21"/>
        <v/>
      </c>
      <c r="EJ146" s="13" t="str">
        <f t="shared" si="21"/>
        <v/>
      </c>
      <c r="EK146" s="13"/>
      <c r="EL146" s="82" t="str">
        <f t="shared" si="27"/>
        <v/>
      </c>
    </row>
    <row r="147" spans="1:142" x14ac:dyDescent="0.25">
      <c r="A147" s="267" t="s">
        <v>631</v>
      </c>
      <c r="B147" s="267" t="s">
        <v>502</v>
      </c>
      <c r="C147" s="301" t="s">
        <v>161</v>
      </c>
      <c r="D147" s="211">
        <v>139</v>
      </c>
      <c r="E147" s="401">
        <v>0</v>
      </c>
      <c r="F147" s="401">
        <v>0</v>
      </c>
      <c r="G147" s="401">
        <v>0</v>
      </c>
      <c r="H147" s="401">
        <v>0</v>
      </c>
      <c r="I147" s="401">
        <v>0</v>
      </c>
      <c r="J147" s="401">
        <v>0</v>
      </c>
      <c r="K147" s="401">
        <v>0</v>
      </c>
      <c r="L147" s="401">
        <v>0</v>
      </c>
      <c r="M147" s="401">
        <v>0</v>
      </c>
      <c r="N147" s="401">
        <v>0</v>
      </c>
      <c r="O147" s="401">
        <v>0</v>
      </c>
      <c r="P147" s="401">
        <v>0</v>
      </c>
      <c r="Q147" s="401">
        <v>0</v>
      </c>
      <c r="R147" s="401">
        <v>0</v>
      </c>
      <c r="S147" s="401">
        <v>0</v>
      </c>
      <c r="T147" s="401">
        <v>0</v>
      </c>
      <c r="U147" s="401">
        <v>0</v>
      </c>
      <c r="V147" s="401">
        <v>0</v>
      </c>
      <c r="W147" s="401">
        <v>0</v>
      </c>
      <c r="X147" s="401">
        <v>0</v>
      </c>
      <c r="Y147" s="401">
        <v>0</v>
      </c>
      <c r="Z147" s="401">
        <v>0</v>
      </c>
      <c r="AA147" s="401">
        <v>0</v>
      </c>
      <c r="AB147" s="401">
        <v>0</v>
      </c>
      <c r="AC147" s="401">
        <v>0</v>
      </c>
      <c r="AD147" s="401">
        <v>0</v>
      </c>
      <c r="AE147" s="401">
        <v>0</v>
      </c>
      <c r="AF147" s="401">
        <v>0</v>
      </c>
      <c r="AG147" s="401">
        <v>0</v>
      </c>
      <c r="AH147" s="401">
        <v>0</v>
      </c>
      <c r="AI147" s="401">
        <v>0</v>
      </c>
      <c r="AJ147" s="401">
        <v>0</v>
      </c>
      <c r="AK147" s="401">
        <v>0</v>
      </c>
      <c r="AL147" s="401">
        <v>0</v>
      </c>
      <c r="AM147" s="401">
        <v>0</v>
      </c>
      <c r="AN147" s="401">
        <v>0</v>
      </c>
      <c r="AO147" s="401">
        <v>0</v>
      </c>
      <c r="AP147" s="401">
        <v>0</v>
      </c>
      <c r="AQ147" s="401">
        <v>0</v>
      </c>
      <c r="AR147" s="402">
        <v>0</v>
      </c>
      <c r="AS147" s="402">
        <v>0</v>
      </c>
      <c r="AT147" s="402">
        <v>0</v>
      </c>
      <c r="AU147" s="404">
        <v>0</v>
      </c>
      <c r="AV147" s="402">
        <v>0</v>
      </c>
      <c r="AW147" s="76"/>
      <c r="AX147" s="211">
        <v>139</v>
      </c>
      <c r="AY147" s="260">
        <v>0</v>
      </c>
      <c r="AZ147" s="260">
        <v>0</v>
      </c>
      <c r="BA147" s="260">
        <v>0</v>
      </c>
      <c r="BB147" s="260">
        <v>0</v>
      </c>
      <c r="BC147" s="260">
        <v>0</v>
      </c>
      <c r="BD147" s="260">
        <v>0</v>
      </c>
      <c r="BE147" s="260">
        <v>0</v>
      </c>
      <c r="BF147" s="260">
        <v>0</v>
      </c>
      <c r="BG147" s="260">
        <v>0</v>
      </c>
      <c r="BH147" s="260">
        <v>150</v>
      </c>
      <c r="BI147" s="260">
        <v>0</v>
      </c>
      <c r="BJ147" s="260">
        <v>0</v>
      </c>
      <c r="BK147" s="260">
        <v>0</v>
      </c>
      <c r="BL147" s="260">
        <v>0</v>
      </c>
      <c r="BM147" s="260">
        <v>0</v>
      </c>
      <c r="BN147" s="260">
        <v>0</v>
      </c>
      <c r="BO147" s="260">
        <v>0</v>
      </c>
      <c r="BP147" s="260">
        <v>0</v>
      </c>
      <c r="BQ147" s="260">
        <v>0</v>
      </c>
      <c r="BR147" s="260">
        <v>0</v>
      </c>
      <c r="BS147" s="260">
        <v>0</v>
      </c>
      <c r="BT147" s="260">
        <v>0</v>
      </c>
      <c r="BU147" s="260">
        <v>3977</v>
      </c>
      <c r="BV147" s="260">
        <v>0</v>
      </c>
      <c r="BW147" s="260">
        <v>0</v>
      </c>
      <c r="BX147" s="260">
        <v>0</v>
      </c>
      <c r="BY147" s="260">
        <v>0</v>
      </c>
      <c r="BZ147" s="260">
        <v>0</v>
      </c>
      <c r="CA147" s="260">
        <v>0</v>
      </c>
      <c r="CB147" s="260">
        <v>0</v>
      </c>
      <c r="CC147" s="260">
        <v>0</v>
      </c>
      <c r="CD147" s="260">
        <v>0</v>
      </c>
      <c r="CE147" s="260">
        <v>0</v>
      </c>
      <c r="CF147" s="260">
        <v>0</v>
      </c>
      <c r="CG147" s="260">
        <v>0</v>
      </c>
      <c r="CH147" s="260">
        <v>0</v>
      </c>
      <c r="CI147" s="260">
        <v>0</v>
      </c>
      <c r="CJ147" s="260">
        <v>0</v>
      </c>
      <c r="CK147" s="260">
        <v>0</v>
      </c>
      <c r="CL147" s="260">
        <v>0</v>
      </c>
      <c r="CM147" s="260">
        <v>0</v>
      </c>
      <c r="CN147" s="42">
        <v>0</v>
      </c>
      <c r="CO147" s="42">
        <v>0</v>
      </c>
      <c r="CP147" s="42">
        <v>0</v>
      </c>
      <c r="CR147" s="13">
        <v>139</v>
      </c>
      <c r="CS147" s="13" t="str">
        <f t="shared" si="28"/>
        <v/>
      </c>
      <c r="CT147" s="13" t="str">
        <f t="shared" si="28"/>
        <v/>
      </c>
      <c r="CU147" s="13" t="str">
        <f t="shared" si="28"/>
        <v/>
      </c>
      <c r="CV147" s="13" t="str">
        <f t="shared" si="28"/>
        <v/>
      </c>
      <c r="CW147" s="13" t="str">
        <f t="shared" si="28"/>
        <v/>
      </c>
      <c r="CX147" s="13" t="str">
        <f t="shared" si="28"/>
        <v/>
      </c>
      <c r="CY147" s="13" t="str">
        <f t="shared" si="28"/>
        <v/>
      </c>
      <c r="CZ147" s="13" t="str">
        <f t="shared" si="28"/>
        <v/>
      </c>
      <c r="DA147" s="13" t="str">
        <f t="shared" si="28"/>
        <v/>
      </c>
      <c r="DB147" s="13" t="str">
        <f t="shared" si="28"/>
        <v/>
      </c>
      <c r="DC147" s="13" t="str">
        <f t="shared" si="28"/>
        <v/>
      </c>
      <c r="DD147" s="13" t="str">
        <f t="shared" si="28"/>
        <v/>
      </c>
      <c r="DE147" s="13" t="str">
        <f t="shared" si="28"/>
        <v/>
      </c>
      <c r="DF147" s="13" t="str">
        <f t="shared" si="28"/>
        <v/>
      </c>
      <c r="DG147" s="13" t="str">
        <f t="shared" si="28"/>
        <v/>
      </c>
      <c r="DH147" s="13" t="str">
        <f t="shared" si="19"/>
        <v/>
      </c>
      <c r="DI147" s="13" t="str">
        <f t="shared" si="19"/>
        <v/>
      </c>
      <c r="DJ147" s="13" t="str">
        <f t="shared" si="19"/>
        <v/>
      </c>
      <c r="DK147" s="13" t="str">
        <f t="shared" si="19"/>
        <v/>
      </c>
      <c r="DL147" s="13" t="str">
        <f t="shared" si="19"/>
        <v/>
      </c>
      <c r="DM147" s="13" t="str">
        <f t="shared" si="19"/>
        <v/>
      </c>
      <c r="DN147" s="13" t="str">
        <f t="shared" si="19"/>
        <v/>
      </c>
      <c r="DO147" s="13" t="str">
        <f t="shared" ref="DO147:DU192" si="29">IF(AA147&gt;0,AA$8,"")</f>
        <v/>
      </c>
      <c r="DP147" s="13" t="str">
        <f t="shared" si="29"/>
        <v/>
      </c>
      <c r="DQ147" s="13" t="str">
        <f t="shared" si="29"/>
        <v/>
      </c>
      <c r="DR147" s="13" t="str">
        <f t="shared" si="26"/>
        <v/>
      </c>
      <c r="DS147" s="13" t="str">
        <f t="shared" si="26"/>
        <v/>
      </c>
      <c r="DT147" s="13" t="str">
        <f t="shared" si="26"/>
        <v/>
      </c>
      <c r="DU147" s="13" t="str">
        <f t="shared" si="26"/>
        <v/>
      </c>
      <c r="DV147" s="13" t="str">
        <f t="shared" si="26"/>
        <v/>
      </c>
      <c r="DW147" s="13" t="str">
        <f t="shared" si="26"/>
        <v/>
      </c>
      <c r="DX147" s="13" t="str">
        <f t="shared" si="26"/>
        <v/>
      </c>
      <c r="DY147" s="13" t="str">
        <f t="shared" si="26"/>
        <v/>
      </c>
      <c r="DZ147" s="13" t="str">
        <f t="shared" si="26"/>
        <v/>
      </c>
      <c r="EA147" s="13" t="str">
        <f t="shared" si="26"/>
        <v/>
      </c>
      <c r="EB147" s="13" t="str">
        <f t="shared" si="26"/>
        <v/>
      </c>
      <c r="EC147" s="13" t="str">
        <f t="shared" si="24"/>
        <v/>
      </c>
      <c r="ED147" s="13" t="str">
        <f t="shared" si="24"/>
        <v/>
      </c>
      <c r="EE147" s="13" t="str">
        <f t="shared" si="24"/>
        <v/>
      </c>
      <c r="EF147" s="13" t="str">
        <f t="shared" si="24"/>
        <v/>
      </c>
      <c r="EG147" s="13" t="str">
        <f t="shared" si="24"/>
        <v/>
      </c>
      <c r="EH147" s="13" t="str">
        <f t="shared" si="21"/>
        <v/>
      </c>
      <c r="EI147" s="13" t="str">
        <f t="shared" si="21"/>
        <v/>
      </c>
      <c r="EJ147" s="13" t="str">
        <f t="shared" si="21"/>
        <v/>
      </c>
      <c r="EK147" s="13"/>
      <c r="EL147" s="82" t="str">
        <f t="shared" si="27"/>
        <v/>
      </c>
    </row>
    <row r="148" spans="1:142" x14ac:dyDescent="0.25">
      <c r="A148" s="267" t="s">
        <v>631</v>
      </c>
      <c r="B148" s="267" t="s">
        <v>508</v>
      </c>
      <c r="C148" s="301" t="s">
        <v>161</v>
      </c>
      <c r="D148" s="211">
        <v>140</v>
      </c>
      <c r="E148" s="401">
        <v>0</v>
      </c>
      <c r="F148" s="401">
        <v>0</v>
      </c>
      <c r="G148" s="401">
        <v>0</v>
      </c>
      <c r="H148" s="401">
        <v>0</v>
      </c>
      <c r="I148" s="401">
        <v>0</v>
      </c>
      <c r="J148" s="401">
        <v>0</v>
      </c>
      <c r="K148" s="401">
        <v>0</v>
      </c>
      <c r="L148" s="401">
        <v>0</v>
      </c>
      <c r="M148" s="401">
        <v>0</v>
      </c>
      <c r="N148" s="401">
        <v>0</v>
      </c>
      <c r="O148" s="401">
        <v>0</v>
      </c>
      <c r="P148" s="401">
        <v>0</v>
      </c>
      <c r="Q148" s="401">
        <v>0</v>
      </c>
      <c r="R148" s="401">
        <v>0</v>
      </c>
      <c r="S148" s="401">
        <v>0</v>
      </c>
      <c r="T148" s="401">
        <v>0</v>
      </c>
      <c r="U148" s="401">
        <v>0</v>
      </c>
      <c r="V148" s="401">
        <v>0</v>
      </c>
      <c r="W148" s="401">
        <v>0</v>
      </c>
      <c r="X148" s="401">
        <v>0</v>
      </c>
      <c r="Y148" s="401">
        <v>0</v>
      </c>
      <c r="Z148" s="401">
        <v>0</v>
      </c>
      <c r="AA148" s="401">
        <v>0</v>
      </c>
      <c r="AB148" s="401">
        <v>0</v>
      </c>
      <c r="AC148" s="401">
        <v>0</v>
      </c>
      <c r="AD148" s="401">
        <v>0</v>
      </c>
      <c r="AE148" s="401">
        <v>0</v>
      </c>
      <c r="AF148" s="401">
        <v>0</v>
      </c>
      <c r="AG148" s="401">
        <v>0</v>
      </c>
      <c r="AH148" s="401">
        <v>0</v>
      </c>
      <c r="AI148" s="401">
        <v>0</v>
      </c>
      <c r="AJ148" s="401">
        <v>0</v>
      </c>
      <c r="AK148" s="401">
        <v>0</v>
      </c>
      <c r="AL148" s="401">
        <v>0</v>
      </c>
      <c r="AM148" s="401">
        <v>0</v>
      </c>
      <c r="AN148" s="401">
        <v>0</v>
      </c>
      <c r="AO148" s="401">
        <v>0</v>
      </c>
      <c r="AP148" s="401">
        <v>0</v>
      </c>
      <c r="AQ148" s="401">
        <v>0</v>
      </c>
      <c r="AR148" s="402">
        <v>0</v>
      </c>
      <c r="AS148" s="402">
        <v>0</v>
      </c>
      <c r="AT148" s="402">
        <v>0</v>
      </c>
      <c r="AU148" s="404">
        <v>0</v>
      </c>
      <c r="AV148" s="402">
        <v>0</v>
      </c>
      <c r="AW148" s="76"/>
      <c r="AX148" s="211">
        <v>140</v>
      </c>
      <c r="AY148" s="260">
        <v>0</v>
      </c>
      <c r="AZ148" s="260">
        <v>0</v>
      </c>
      <c r="BA148" s="260">
        <v>0</v>
      </c>
      <c r="BB148" s="260">
        <v>0</v>
      </c>
      <c r="BC148" s="260">
        <v>0</v>
      </c>
      <c r="BD148" s="260">
        <v>0</v>
      </c>
      <c r="BE148" s="260">
        <v>0</v>
      </c>
      <c r="BF148" s="260">
        <v>0</v>
      </c>
      <c r="BG148" s="260">
        <v>0</v>
      </c>
      <c r="BH148" s="260">
        <v>0</v>
      </c>
      <c r="BI148" s="260">
        <v>0</v>
      </c>
      <c r="BJ148" s="260">
        <v>0</v>
      </c>
      <c r="BK148" s="260">
        <v>0</v>
      </c>
      <c r="BL148" s="260">
        <v>0</v>
      </c>
      <c r="BM148" s="260">
        <v>0</v>
      </c>
      <c r="BN148" s="260">
        <v>0</v>
      </c>
      <c r="BO148" s="260">
        <v>0</v>
      </c>
      <c r="BP148" s="260">
        <v>0</v>
      </c>
      <c r="BQ148" s="260">
        <v>0</v>
      </c>
      <c r="BR148" s="260">
        <v>0</v>
      </c>
      <c r="BS148" s="260">
        <v>0</v>
      </c>
      <c r="BT148" s="260">
        <v>0</v>
      </c>
      <c r="BU148" s="260">
        <v>4045</v>
      </c>
      <c r="BV148" s="260">
        <v>0</v>
      </c>
      <c r="BW148" s="260">
        <v>0</v>
      </c>
      <c r="BX148" s="260">
        <v>0</v>
      </c>
      <c r="BY148" s="260">
        <v>0</v>
      </c>
      <c r="BZ148" s="260">
        <v>0</v>
      </c>
      <c r="CA148" s="260">
        <v>0</v>
      </c>
      <c r="CB148" s="260">
        <v>0</v>
      </c>
      <c r="CC148" s="260">
        <v>0</v>
      </c>
      <c r="CD148" s="260">
        <v>0</v>
      </c>
      <c r="CE148" s="260">
        <v>13730</v>
      </c>
      <c r="CF148" s="260">
        <v>0</v>
      </c>
      <c r="CG148" s="260">
        <v>0</v>
      </c>
      <c r="CH148" s="260">
        <v>0</v>
      </c>
      <c r="CI148" s="260">
        <v>0</v>
      </c>
      <c r="CJ148" s="260">
        <v>0</v>
      </c>
      <c r="CK148" s="260">
        <v>0</v>
      </c>
      <c r="CL148" s="260">
        <v>0</v>
      </c>
      <c r="CM148" s="260">
        <v>0</v>
      </c>
      <c r="CN148" s="42">
        <v>0</v>
      </c>
      <c r="CO148" s="42">
        <v>0</v>
      </c>
      <c r="CP148" s="42">
        <v>0</v>
      </c>
      <c r="CR148" s="13">
        <v>140</v>
      </c>
      <c r="CS148" s="13" t="str">
        <f t="shared" si="28"/>
        <v/>
      </c>
      <c r="CT148" s="13" t="str">
        <f t="shared" si="28"/>
        <v/>
      </c>
      <c r="CU148" s="13" t="str">
        <f t="shared" si="28"/>
        <v/>
      </c>
      <c r="CV148" s="13" t="str">
        <f t="shared" si="28"/>
        <v/>
      </c>
      <c r="CW148" s="13" t="str">
        <f t="shared" si="28"/>
        <v/>
      </c>
      <c r="CX148" s="13" t="str">
        <f t="shared" si="28"/>
        <v/>
      </c>
      <c r="CY148" s="13" t="str">
        <f t="shared" si="28"/>
        <v/>
      </c>
      <c r="CZ148" s="13" t="str">
        <f t="shared" si="28"/>
        <v/>
      </c>
      <c r="DA148" s="13" t="str">
        <f t="shared" si="28"/>
        <v/>
      </c>
      <c r="DB148" s="13" t="str">
        <f t="shared" si="28"/>
        <v/>
      </c>
      <c r="DC148" s="13" t="str">
        <f t="shared" si="28"/>
        <v/>
      </c>
      <c r="DD148" s="13" t="str">
        <f t="shared" si="28"/>
        <v/>
      </c>
      <c r="DE148" s="13" t="str">
        <f t="shared" si="28"/>
        <v/>
      </c>
      <c r="DF148" s="13" t="str">
        <f t="shared" si="28"/>
        <v/>
      </c>
      <c r="DG148" s="13" t="str">
        <f t="shared" si="28"/>
        <v/>
      </c>
      <c r="DH148" s="13" t="str">
        <f t="shared" si="28"/>
        <v/>
      </c>
      <c r="DI148" s="13" t="str">
        <f t="shared" ref="DI148:DN190" si="30">IF(U148&gt;0,U$8,"")</f>
        <v/>
      </c>
      <c r="DJ148" s="13" t="str">
        <f t="shared" si="30"/>
        <v/>
      </c>
      <c r="DK148" s="13" t="str">
        <f t="shared" si="30"/>
        <v/>
      </c>
      <c r="DL148" s="13" t="str">
        <f t="shared" si="30"/>
        <v/>
      </c>
      <c r="DM148" s="13" t="str">
        <f t="shared" si="30"/>
        <v/>
      </c>
      <c r="DN148" s="13" t="str">
        <f t="shared" si="30"/>
        <v/>
      </c>
      <c r="DO148" s="13" t="str">
        <f t="shared" si="29"/>
        <v/>
      </c>
      <c r="DP148" s="13" t="str">
        <f t="shared" si="29"/>
        <v/>
      </c>
      <c r="DQ148" s="13" t="str">
        <f t="shared" si="29"/>
        <v/>
      </c>
      <c r="DR148" s="13" t="str">
        <f t="shared" si="26"/>
        <v/>
      </c>
      <c r="DS148" s="13" t="str">
        <f t="shared" si="26"/>
        <v/>
      </c>
      <c r="DT148" s="13" t="str">
        <f t="shared" si="26"/>
        <v/>
      </c>
      <c r="DU148" s="13" t="str">
        <f t="shared" si="26"/>
        <v/>
      </c>
      <c r="DV148" s="13" t="str">
        <f t="shared" si="26"/>
        <v/>
      </c>
      <c r="DW148" s="13" t="str">
        <f t="shared" si="26"/>
        <v/>
      </c>
      <c r="DX148" s="13" t="str">
        <f t="shared" si="26"/>
        <v/>
      </c>
      <c r="DY148" s="13" t="str">
        <f t="shared" si="26"/>
        <v/>
      </c>
      <c r="DZ148" s="13" t="str">
        <f t="shared" si="26"/>
        <v/>
      </c>
      <c r="EA148" s="13" t="str">
        <f t="shared" si="26"/>
        <v/>
      </c>
      <c r="EB148" s="13" t="str">
        <f t="shared" si="26"/>
        <v/>
      </c>
      <c r="EC148" s="13" t="str">
        <f t="shared" si="24"/>
        <v/>
      </c>
      <c r="ED148" s="13" t="str">
        <f t="shared" si="24"/>
        <v/>
      </c>
      <c r="EE148" s="13" t="str">
        <f t="shared" si="24"/>
        <v/>
      </c>
      <c r="EF148" s="13" t="str">
        <f t="shared" si="24"/>
        <v/>
      </c>
      <c r="EG148" s="13" t="str">
        <f t="shared" si="24"/>
        <v/>
      </c>
      <c r="EH148" s="13" t="str">
        <f t="shared" si="21"/>
        <v/>
      </c>
      <c r="EI148" s="13" t="str">
        <f t="shared" si="21"/>
        <v/>
      </c>
      <c r="EJ148" s="13" t="str">
        <f t="shared" si="21"/>
        <v/>
      </c>
      <c r="EK148" s="13"/>
      <c r="EL148" s="82" t="str">
        <f t="shared" si="27"/>
        <v/>
      </c>
    </row>
    <row r="149" spans="1:142" x14ac:dyDescent="0.25">
      <c r="A149" s="267" t="s">
        <v>631</v>
      </c>
      <c r="B149" s="267" t="s">
        <v>512</v>
      </c>
      <c r="C149" s="301" t="s">
        <v>161</v>
      </c>
      <c r="D149" s="211">
        <v>141</v>
      </c>
      <c r="E149" s="401">
        <v>0</v>
      </c>
      <c r="F149" s="401">
        <v>0</v>
      </c>
      <c r="G149" s="401">
        <v>0</v>
      </c>
      <c r="H149" s="401">
        <v>0</v>
      </c>
      <c r="I149" s="401">
        <v>0</v>
      </c>
      <c r="J149" s="401">
        <v>0</v>
      </c>
      <c r="K149" s="401">
        <v>0</v>
      </c>
      <c r="L149" s="401">
        <v>0</v>
      </c>
      <c r="M149" s="401">
        <v>0</v>
      </c>
      <c r="N149" s="401">
        <v>0</v>
      </c>
      <c r="O149" s="401">
        <v>0</v>
      </c>
      <c r="P149" s="401">
        <v>0</v>
      </c>
      <c r="Q149" s="401">
        <v>0</v>
      </c>
      <c r="R149" s="401">
        <v>0</v>
      </c>
      <c r="S149" s="401">
        <v>0</v>
      </c>
      <c r="T149" s="401">
        <v>0</v>
      </c>
      <c r="U149" s="401">
        <v>0</v>
      </c>
      <c r="V149" s="401">
        <v>0</v>
      </c>
      <c r="W149" s="401">
        <v>0</v>
      </c>
      <c r="X149" s="401">
        <v>0</v>
      </c>
      <c r="Y149" s="401">
        <v>0</v>
      </c>
      <c r="Z149" s="401">
        <v>0</v>
      </c>
      <c r="AA149" s="401">
        <v>0</v>
      </c>
      <c r="AB149" s="401">
        <v>0</v>
      </c>
      <c r="AC149" s="401">
        <v>0</v>
      </c>
      <c r="AD149" s="401">
        <v>0</v>
      </c>
      <c r="AE149" s="401">
        <v>0</v>
      </c>
      <c r="AF149" s="401">
        <v>0</v>
      </c>
      <c r="AG149" s="401">
        <v>0</v>
      </c>
      <c r="AH149" s="401">
        <v>0</v>
      </c>
      <c r="AI149" s="401">
        <v>0</v>
      </c>
      <c r="AJ149" s="401">
        <v>0</v>
      </c>
      <c r="AK149" s="401">
        <v>0</v>
      </c>
      <c r="AL149" s="401">
        <v>0</v>
      </c>
      <c r="AM149" s="401">
        <v>0</v>
      </c>
      <c r="AN149" s="401">
        <v>0</v>
      </c>
      <c r="AO149" s="401">
        <v>0</v>
      </c>
      <c r="AP149" s="401">
        <v>0</v>
      </c>
      <c r="AQ149" s="401">
        <v>0</v>
      </c>
      <c r="AR149" s="402">
        <v>0</v>
      </c>
      <c r="AS149" s="402">
        <v>0</v>
      </c>
      <c r="AT149" s="402">
        <v>0</v>
      </c>
      <c r="AU149" s="404">
        <v>0</v>
      </c>
      <c r="AV149" s="402">
        <v>0</v>
      </c>
      <c r="AW149" s="76"/>
      <c r="AX149" s="211">
        <v>141</v>
      </c>
      <c r="AY149" s="260">
        <v>0</v>
      </c>
      <c r="AZ149" s="260">
        <v>0</v>
      </c>
      <c r="BA149" s="260">
        <v>0</v>
      </c>
      <c r="BB149" s="260">
        <v>0</v>
      </c>
      <c r="BC149" s="260">
        <v>0</v>
      </c>
      <c r="BD149" s="260">
        <v>0</v>
      </c>
      <c r="BE149" s="260">
        <v>0</v>
      </c>
      <c r="BF149" s="260">
        <v>0</v>
      </c>
      <c r="BG149" s="260">
        <v>0</v>
      </c>
      <c r="BH149" s="260">
        <v>0</v>
      </c>
      <c r="BI149" s="260">
        <v>0</v>
      </c>
      <c r="BJ149" s="260">
        <v>0</v>
      </c>
      <c r="BK149" s="260">
        <v>0</v>
      </c>
      <c r="BL149" s="260">
        <v>0</v>
      </c>
      <c r="BM149" s="260">
        <v>0</v>
      </c>
      <c r="BN149" s="260">
        <v>0</v>
      </c>
      <c r="BO149" s="260">
        <v>0</v>
      </c>
      <c r="BP149" s="260">
        <v>0</v>
      </c>
      <c r="BQ149" s="260">
        <v>0</v>
      </c>
      <c r="BR149" s="260">
        <v>0</v>
      </c>
      <c r="BS149" s="260">
        <v>0</v>
      </c>
      <c r="BT149" s="260">
        <v>0</v>
      </c>
      <c r="BU149" s="260">
        <v>6485</v>
      </c>
      <c r="BV149" s="260">
        <v>0</v>
      </c>
      <c r="BW149" s="260">
        <v>0</v>
      </c>
      <c r="BX149" s="260">
        <v>0</v>
      </c>
      <c r="BY149" s="260">
        <v>0</v>
      </c>
      <c r="BZ149" s="260">
        <v>0</v>
      </c>
      <c r="CA149" s="260">
        <v>0</v>
      </c>
      <c r="CB149" s="260">
        <v>0</v>
      </c>
      <c r="CC149" s="260">
        <v>0</v>
      </c>
      <c r="CD149" s="260">
        <v>0</v>
      </c>
      <c r="CE149" s="260">
        <v>0</v>
      </c>
      <c r="CF149" s="260">
        <v>0</v>
      </c>
      <c r="CG149" s="260">
        <v>0</v>
      </c>
      <c r="CH149" s="260">
        <v>0</v>
      </c>
      <c r="CI149" s="260">
        <v>0</v>
      </c>
      <c r="CJ149" s="260">
        <v>0</v>
      </c>
      <c r="CK149" s="260">
        <v>0</v>
      </c>
      <c r="CL149" s="260">
        <v>0</v>
      </c>
      <c r="CM149" s="260">
        <v>0</v>
      </c>
      <c r="CN149" s="42">
        <v>0</v>
      </c>
      <c r="CO149" s="42">
        <v>0</v>
      </c>
      <c r="CP149" s="42">
        <v>0</v>
      </c>
      <c r="CR149" s="13">
        <v>141</v>
      </c>
      <c r="CS149" s="13" t="str">
        <f t="shared" si="28"/>
        <v/>
      </c>
      <c r="CT149" s="13" t="str">
        <f t="shared" si="28"/>
        <v/>
      </c>
      <c r="CU149" s="13" t="str">
        <f t="shared" si="28"/>
        <v/>
      </c>
      <c r="CV149" s="13" t="str">
        <f t="shared" si="28"/>
        <v/>
      </c>
      <c r="CW149" s="13" t="str">
        <f t="shared" si="28"/>
        <v/>
      </c>
      <c r="CX149" s="13" t="str">
        <f t="shared" si="28"/>
        <v/>
      </c>
      <c r="CY149" s="13" t="str">
        <f t="shared" si="28"/>
        <v/>
      </c>
      <c r="CZ149" s="13" t="str">
        <f t="shared" si="28"/>
        <v/>
      </c>
      <c r="DA149" s="13" t="str">
        <f t="shared" si="28"/>
        <v/>
      </c>
      <c r="DB149" s="13" t="str">
        <f t="shared" si="28"/>
        <v/>
      </c>
      <c r="DC149" s="13" t="str">
        <f t="shared" si="28"/>
        <v/>
      </c>
      <c r="DD149" s="13" t="str">
        <f t="shared" si="28"/>
        <v/>
      </c>
      <c r="DE149" s="13" t="str">
        <f t="shared" si="28"/>
        <v/>
      </c>
      <c r="DF149" s="13" t="str">
        <f t="shared" si="28"/>
        <v/>
      </c>
      <c r="DG149" s="13" t="str">
        <f t="shared" si="28"/>
        <v/>
      </c>
      <c r="DH149" s="13" t="str">
        <f t="shared" si="28"/>
        <v/>
      </c>
      <c r="DI149" s="13" t="str">
        <f t="shared" si="30"/>
        <v/>
      </c>
      <c r="DJ149" s="13" t="str">
        <f t="shared" si="30"/>
        <v/>
      </c>
      <c r="DK149" s="13" t="str">
        <f t="shared" si="30"/>
        <v/>
      </c>
      <c r="DL149" s="13" t="str">
        <f t="shared" si="30"/>
        <v/>
      </c>
      <c r="DM149" s="13" t="str">
        <f t="shared" si="30"/>
        <v/>
      </c>
      <c r="DN149" s="13" t="str">
        <f t="shared" si="30"/>
        <v/>
      </c>
      <c r="DO149" s="13" t="str">
        <f t="shared" si="29"/>
        <v/>
      </c>
      <c r="DP149" s="13" t="str">
        <f t="shared" si="29"/>
        <v/>
      </c>
      <c r="DQ149" s="13" t="str">
        <f t="shared" si="29"/>
        <v/>
      </c>
      <c r="DR149" s="13" t="str">
        <f t="shared" si="26"/>
        <v/>
      </c>
      <c r="DS149" s="13" t="str">
        <f t="shared" si="26"/>
        <v/>
      </c>
      <c r="DT149" s="13" t="str">
        <f t="shared" si="26"/>
        <v/>
      </c>
      <c r="DU149" s="13" t="str">
        <f t="shared" si="26"/>
        <v/>
      </c>
      <c r="DV149" s="13" t="str">
        <f t="shared" si="26"/>
        <v/>
      </c>
      <c r="DW149" s="13" t="str">
        <f t="shared" si="26"/>
        <v/>
      </c>
      <c r="DX149" s="13" t="str">
        <f t="shared" si="26"/>
        <v/>
      </c>
      <c r="DY149" s="13" t="str">
        <f t="shared" si="26"/>
        <v/>
      </c>
      <c r="DZ149" s="13" t="str">
        <f t="shared" si="26"/>
        <v/>
      </c>
      <c r="EA149" s="13" t="str">
        <f t="shared" si="26"/>
        <v/>
      </c>
      <c r="EB149" s="13" t="str">
        <f t="shared" si="26"/>
        <v/>
      </c>
      <c r="EC149" s="13" t="str">
        <f t="shared" si="24"/>
        <v/>
      </c>
      <c r="ED149" s="13" t="str">
        <f t="shared" si="24"/>
        <v/>
      </c>
      <c r="EE149" s="13" t="str">
        <f t="shared" si="24"/>
        <v/>
      </c>
      <c r="EF149" s="13" t="str">
        <f t="shared" si="24"/>
        <v/>
      </c>
      <c r="EG149" s="13" t="str">
        <f t="shared" si="24"/>
        <v/>
      </c>
      <c r="EH149" s="13" t="str">
        <f t="shared" si="21"/>
        <v/>
      </c>
      <c r="EI149" s="13" t="str">
        <f t="shared" si="21"/>
        <v/>
      </c>
      <c r="EJ149" s="13" t="str">
        <f t="shared" si="21"/>
        <v/>
      </c>
      <c r="EK149" s="13"/>
      <c r="EL149" s="82" t="str">
        <f t="shared" si="27"/>
        <v/>
      </c>
    </row>
    <row r="150" spans="1:142" x14ac:dyDescent="0.25">
      <c r="A150" s="267" t="s">
        <v>631</v>
      </c>
      <c r="B150" s="267" t="s">
        <v>518</v>
      </c>
      <c r="C150" s="301" t="s">
        <v>161</v>
      </c>
      <c r="D150" s="211">
        <v>142</v>
      </c>
      <c r="E150" s="401">
        <v>0</v>
      </c>
      <c r="F150" s="401">
        <v>0</v>
      </c>
      <c r="G150" s="401">
        <v>0</v>
      </c>
      <c r="H150" s="401">
        <v>0</v>
      </c>
      <c r="I150" s="401">
        <v>0</v>
      </c>
      <c r="J150" s="401">
        <v>0</v>
      </c>
      <c r="K150" s="401">
        <v>0</v>
      </c>
      <c r="L150" s="401">
        <v>0</v>
      </c>
      <c r="M150" s="401">
        <v>0</v>
      </c>
      <c r="N150" s="401">
        <v>0</v>
      </c>
      <c r="O150" s="401">
        <v>0</v>
      </c>
      <c r="P150" s="401">
        <v>0</v>
      </c>
      <c r="Q150" s="401">
        <v>0</v>
      </c>
      <c r="R150" s="401">
        <v>0</v>
      </c>
      <c r="S150" s="401">
        <v>0</v>
      </c>
      <c r="T150" s="401">
        <v>0</v>
      </c>
      <c r="U150" s="401">
        <v>0</v>
      </c>
      <c r="V150" s="401">
        <v>0</v>
      </c>
      <c r="W150" s="401">
        <v>0</v>
      </c>
      <c r="X150" s="401">
        <v>0</v>
      </c>
      <c r="Y150" s="401">
        <v>0</v>
      </c>
      <c r="Z150" s="401">
        <v>0</v>
      </c>
      <c r="AA150" s="401">
        <v>0</v>
      </c>
      <c r="AB150" s="401">
        <v>0</v>
      </c>
      <c r="AC150" s="401">
        <v>0</v>
      </c>
      <c r="AD150" s="401">
        <v>0</v>
      </c>
      <c r="AE150" s="401">
        <v>0</v>
      </c>
      <c r="AF150" s="401">
        <v>0</v>
      </c>
      <c r="AG150" s="401">
        <v>0</v>
      </c>
      <c r="AH150" s="401">
        <v>0</v>
      </c>
      <c r="AI150" s="401">
        <v>0</v>
      </c>
      <c r="AJ150" s="401">
        <v>0</v>
      </c>
      <c r="AK150" s="401">
        <v>0</v>
      </c>
      <c r="AL150" s="401">
        <v>0</v>
      </c>
      <c r="AM150" s="401">
        <v>0</v>
      </c>
      <c r="AN150" s="401">
        <v>0</v>
      </c>
      <c r="AO150" s="401">
        <v>0</v>
      </c>
      <c r="AP150" s="401">
        <v>0</v>
      </c>
      <c r="AQ150" s="401">
        <v>0</v>
      </c>
      <c r="AR150" s="402">
        <v>0</v>
      </c>
      <c r="AS150" s="402">
        <v>0</v>
      </c>
      <c r="AT150" s="402">
        <v>0</v>
      </c>
      <c r="AU150" s="404">
        <v>0</v>
      </c>
      <c r="AV150" s="402">
        <v>0</v>
      </c>
      <c r="AW150" s="76"/>
      <c r="AX150" s="211">
        <v>142</v>
      </c>
      <c r="AY150" s="260">
        <v>0</v>
      </c>
      <c r="AZ150" s="260">
        <v>0</v>
      </c>
      <c r="BA150" s="260">
        <v>0</v>
      </c>
      <c r="BB150" s="260">
        <v>0</v>
      </c>
      <c r="BC150" s="260">
        <v>0</v>
      </c>
      <c r="BD150" s="260">
        <v>0</v>
      </c>
      <c r="BE150" s="260">
        <v>0</v>
      </c>
      <c r="BF150" s="260">
        <v>0</v>
      </c>
      <c r="BG150" s="260">
        <v>0</v>
      </c>
      <c r="BH150" s="260">
        <v>14</v>
      </c>
      <c r="BI150" s="260">
        <v>0</v>
      </c>
      <c r="BJ150" s="260">
        <v>0</v>
      </c>
      <c r="BK150" s="260">
        <v>0</v>
      </c>
      <c r="BL150" s="260">
        <v>0</v>
      </c>
      <c r="BM150" s="260">
        <v>0</v>
      </c>
      <c r="BN150" s="260">
        <v>0</v>
      </c>
      <c r="BO150" s="260">
        <v>0</v>
      </c>
      <c r="BP150" s="260">
        <v>0</v>
      </c>
      <c r="BQ150" s="260">
        <v>28</v>
      </c>
      <c r="BR150" s="260">
        <v>0</v>
      </c>
      <c r="BS150" s="260">
        <v>0</v>
      </c>
      <c r="BT150" s="260">
        <v>100</v>
      </c>
      <c r="BU150" s="260">
        <v>4180</v>
      </c>
      <c r="BV150" s="260">
        <v>0</v>
      </c>
      <c r="BW150" s="260">
        <v>0</v>
      </c>
      <c r="BX150" s="260">
        <v>0</v>
      </c>
      <c r="BY150" s="260">
        <v>0</v>
      </c>
      <c r="BZ150" s="260">
        <v>0</v>
      </c>
      <c r="CA150" s="260">
        <v>0</v>
      </c>
      <c r="CB150" s="260">
        <v>0</v>
      </c>
      <c r="CC150" s="260">
        <v>0</v>
      </c>
      <c r="CD150" s="260">
        <v>0</v>
      </c>
      <c r="CE150" s="260">
        <v>0</v>
      </c>
      <c r="CF150" s="260">
        <v>0</v>
      </c>
      <c r="CG150" s="260">
        <v>0</v>
      </c>
      <c r="CH150" s="260">
        <v>0</v>
      </c>
      <c r="CI150" s="260">
        <v>0</v>
      </c>
      <c r="CJ150" s="260">
        <v>0</v>
      </c>
      <c r="CK150" s="260">
        <v>0</v>
      </c>
      <c r="CL150" s="260">
        <v>577</v>
      </c>
      <c r="CM150" s="260">
        <v>0</v>
      </c>
      <c r="CN150" s="42">
        <v>0</v>
      </c>
      <c r="CO150" s="42">
        <v>0</v>
      </c>
      <c r="CP150" s="42">
        <v>0</v>
      </c>
      <c r="CR150" s="13">
        <v>142</v>
      </c>
      <c r="CS150" s="13" t="str">
        <f t="shared" si="28"/>
        <v/>
      </c>
      <c r="CT150" s="13" t="str">
        <f t="shared" si="28"/>
        <v/>
      </c>
      <c r="CU150" s="13" t="str">
        <f t="shared" si="28"/>
        <v/>
      </c>
      <c r="CV150" s="13" t="str">
        <f t="shared" si="28"/>
        <v/>
      </c>
      <c r="CW150" s="13" t="str">
        <f t="shared" si="28"/>
        <v/>
      </c>
      <c r="CX150" s="13" t="str">
        <f t="shared" si="28"/>
        <v/>
      </c>
      <c r="CY150" s="13" t="str">
        <f t="shared" si="28"/>
        <v/>
      </c>
      <c r="CZ150" s="13" t="str">
        <f t="shared" si="28"/>
        <v/>
      </c>
      <c r="DA150" s="13" t="str">
        <f t="shared" si="28"/>
        <v/>
      </c>
      <c r="DB150" s="13" t="str">
        <f t="shared" si="28"/>
        <v/>
      </c>
      <c r="DC150" s="13" t="str">
        <f t="shared" si="28"/>
        <v/>
      </c>
      <c r="DD150" s="13" t="str">
        <f t="shared" si="28"/>
        <v/>
      </c>
      <c r="DE150" s="13" t="str">
        <f t="shared" si="28"/>
        <v/>
      </c>
      <c r="DF150" s="13" t="str">
        <f t="shared" si="28"/>
        <v/>
      </c>
      <c r="DG150" s="13" t="str">
        <f t="shared" si="28"/>
        <v/>
      </c>
      <c r="DH150" s="13" t="str">
        <f t="shared" si="28"/>
        <v/>
      </c>
      <c r="DI150" s="13" t="str">
        <f t="shared" si="30"/>
        <v/>
      </c>
      <c r="DJ150" s="13" t="str">
        <f t="shared" si="30"/>
        <v/>
      </c>
      <c r="DK150" s="13" t="str">
        <f t="shared" si="30"/>
        <v/>
      </c>
      <c r="DL150" s="13" t="str">
        <f t="shared" si="30"/>
        <v/>
      </c>
      <c r="DM150" s="13" t="str">
        <f t="shared" si="30"/>
        <v/>
      </c>
      <c r="DN150" s="13" t="str">
        <f t="shared" si="30"/>
        <v/>
      </c>
      <c r="DO150" s="13" t="str">
        <f t="shared" si="29"/>
        <v/>
      </c>
      <c r="DP150" s="13" t="str">
        <f t="shared" si="29"/>
        <v/>
      </c>
      <c r="DQ150" s="13" t="str">
        <f t="shared" si="29"/>
        <v/>
      </c>
      <c r="DR150" s="13" t="str">
        <f t="shared" si="26"/>
        <v/>
      </c>
      <c r="DS150" s="13" t="str">
        <f t="shared" si="26"/>
        <v/>
      </c>
      <c r="DT150" s="13" t="str">
        <f t="shared" ref="DT150:EI175" si="31">IF(AF150&gt;0,AF$8,"")</f>
        <v/>
      </c>
      <c r="DU150" s="13" t="str">
        <f t="shared" si="31"/>
        <v/>
      </c>
      <c r="DV150" s="13" t="str">
        <f t="shared" si="31"/>
        <v/>
      </c>
      <c r="DW150" s="13" t="str">
        <f t="shared" si="31"/>
        <v/>
      </c>
      <c r="DX150" s="13" t="str">
        <f t="shared" si="31"/>
        <v/>
      </c>
      <c r="DY150" s="13" t="str">
        <f t="shared" si="31"/>
        <v/>
      </c>
      <c r="DZ150" s="13" t="str">
        <f t="shared" si="31"/>
        <v/>
      </c>
      <c r="EA150" s="13" t="str">
        <f t="shared" si="31"/>
        <v/>
      </c>
      <c r="EB150" s="13" t="str">
        <f t="shared" si="31"/>
        <v/>
      </c>
      <c r="EC150" s="13" t="str">
        <f t="shared" si="24"/>
        <v/>
      </c>
      <c r="ED150" s="13" t="str">
        <f t="shared" si="24"/>
        <v/>
      </c>
      <c r="EE150" s="13" t="str">
        <f t="shared" si="24"/>
        <v/>
      </c>
      <c r="EF150" s="13" t="str">
        <f t="shared" si="24"/>
        <v/>
      </c>
      <c r="EG150" s="13" t="str">
        <f t="shared" si="24"/>
        <v/>
      </c>
      <c r="EH150" s="13" t="str">
        <f t="shared" si="21"/>
        <v/>
      </c>
      <c r="EI150" s="13" t="str">
        <f t="shared" si="21"/>
        <v/>
      </c>
      <c r="EJ150" s="13" t="str">
        <f t="shared" si="21"/>
        <v/>
      </c>
      <c r="EK150" s="13"/>
      <c r="EL150" s="82" t="str">
        <f t="shared" si="27"/>
        <v/>
      </c>
    </row>
    <row r="151" spans="1:142" x14ac:dyDescent="0.25">
      <c r="A151" s="267" t="s">
        <v>632</v>
      </c>
      <c r="B151" s="267" t="s">
        <v>499</v>
      </c>
      <c r="C151" s="301" t="s">
        <v>553</v>
      </c>
      <c r="D151" s="211">
        <v>143</v>
      </c>
      <c r="E151" s="401">
        <v>0</v>
      </c>
      <c r="F151" s="401">
        <v>0</v>
      </c>
      <c r="G151" s="401">
        <v>0</v>
      </c>
      <c r="H151" s="401">
        <v>0</v>
      </c>
      <c r="I151" s="401">
        <v>0</v>
      </c>
      <c r="J151" s="401">
        <v>0</v>
      </c>
      <c r="K151" s="401">
        <v>0</v>
      </c>
      <c r="L151" s="401">
        <v>0</v>
      </c>
      <c r="M151" s="401">
        <v>0</v>
      </c>
      <c r="N151" s="401">
        <v>0</v>
      </c>
      <c r="O151" s="401">
        <v>0</v>
      </c>
      <c r="P151" s="401">
        <v>0</v>
      </c>
      <c r="Q151" s="401">
        <v>0</v>
      </c>
      <c r="R151" s="401">
        <v>0</v>
      </c>
      <c r="S151" s="401">
        <v>0</v>
      </c>
      <c r="T151" s="401">
        <v>0</v>
      </c>
      <c r="U151" s="401">
        <v>0</v>
      </c>
      <c r="V151" s="401">
        <v>0</v>
      </c>
      <c r="W151" s="401">
        <v>0</v>
      </c>
      <c r="X151" s="401">
        <v>0</v>
      </c>
      <c r="Y151" s="401">
        <v>0</v>
      </c>
      <c r="Z151" s="401">
        <v>0</v>
      </c>
      <c r="AA151" s="401">
        <v>0</v>
      </c>
      <c r="AB151" s="401">
        <v>0</v>
      </c>
      <c r="AC151" s="401">
        <v>0</v>
      </c>
      <c r="AD151" s="401">
        <v>0</v>
      </c>
      <c r="AE151" s="401">
        <v>0</v>
      </c>
      <c r="AF151" s="401">
        <v>3.6589499999999997E-2</v>
      </c>
      <c r="AG151" s="401">
        <v>0</v>
      </c>
      <c r="AH151" s="401">
        <v>0</v>
      </c>
      <c r="AI151" s="401">
        <v>0</v>
      </c>
      <c r="AJ151" s="401">
        <v>0</v>
      </c>
      <c r="AK151" s="401">
        <v>0</v>
      </c>
      <c r="AL151" s="401">
        <v>0</v>
      </c>
      <c r="AM151" s="401">
        <v>0</v>
      </c>
      <c r="AN151" s="401">
        <v>0</v>
      </c>
      <c r="AO151" s="401">
        <v>0</v>
      </c>
      <c r="AP151" s="401">
        <v>0</v>
      </c>
      <c r="AQ151" s="401">
        <v>0</v>
      </c>
      <c r="AR151" s="402">
        <v>0.296317</v>
      </c>
      <c r="AS151" s="402">
        <v>0</v>
      </c>
      <c r="AT151" s="402">
        <v>0</v>
      </c>
      <c r="AU151" s="404">
        <v>0</v>
      </c>
      <c r="AV151" s="402">
        <v>0</v>
      </c>
      <c r="AW151" s="76"/>
      <c r="AX151" s="211">
        <v>143</v>
      </c>
      <c r="AY151" s="260">
        <v>0</v>
      </c>
      <c r="AZ151" s="260">
        <v>0</v>
      </c>
      <c r="BA151" s="260">
        <v>0</v>
      </c>
      <c r="BB151" s="260">
        <v>0</v>
      </c>
      <c r="BC151" s="260">
        <v>0</v>
      </c>
      <c r="BD151" s="260">
        <v>0</v>
      </c>
      <c r="BE151" s="260">
        <v>0</v>
      </c>
      <c r="BF151" s="260">
        <v>0</v>
      </c>
      <c r="BG151" s="260">
        <v>0</v>
      </c>
      <c r="BH151" s="260">
        <v>0</v>
      </c>
      <c r="BI151" s="260">
        <v>0</v>
      </c>
      <c r="BJ151" s="260">
        <v>0</v>
      </c>
      <c r="BK151" s="260">
        <v>0</v>
      </c>
      <c r="BL151" s="260">
        <v>0</v>
      </c>
      <c r="BM151" s="260">
        <v>0</v>
      </c>
      <c r="BN151" s="260">
        <v>0</v>
      </c>
      <c r="BO151" s="260">
        <v>0</v>
      </c>
      <c r="BP151" s="260">
        <v>0</v>
      </c>
      <c r="BQ151" s="260">
        <v>0</v>
      </c>
      <c r="BR151" s="260">
        <v>0</v>
      </c>
      <c r="BS151" s="260">
        <v>0</v>
      </c>
      <c r="BT151" s="260">
        <v>0</v>
      </c>
      <c r="BU151" s="260">
        <v>0</v>
      </c>
      <c r="BV151" s="260">
        <v>0</v>
      </c>
      <c r="BW151" s="260">
        <v>0</v>
      </c>
      <c r="BX151" s="260">
        <v>0</v>
      </c>
      <c r="BY151" s="260">
        <v>0</v>
      </c>
      <c r="BZ151" s="260">
        <v>65</v>
      </c>
      <c r="CA151" s="260">
        <v>0</v>
      </c>
      <c r="CB151" s="260">
        <v>0</v>
      </c>
      <c r="CC151" s="260">
        <v>0</v>
      </c>
      <c r="CD151" s="260">
        <v>0</v>
      </c>
      <c r="CE151" s="260">
        <v>0</v>
      </c>
      <c r="CF151" s="260">
        <v>0</v>
      </c>
      <c r="CG151" s="260">
        <v>0</v>
      </c>
      <c r="CH151" s="260">
        <v>0</v>
      </c>
      <c r="CI151" s="260">
        <v>1220</v>
      </c>
      <c r="CJ151" s="260">
        <v>0</v>
      </c>
      <c r="CK151" s="260">
        <v>0</v>
      </c>
      <c r="CL151" s="260">
        <v>41973</v>
      </c>
      <c r="CM151" s="260">
        <v>305</v>
      </c>
      <c r="CN151" s="42">
        <v>0</v>
      </c>
      <c r="CO151" s="42">
        <v>0</v>
      </c>
      <c r="CP151" s="42">
        <v>0</v>
      </c>
      <c r="CR151" s="13">
        <v>143</v>
      </c>
      <c r="CS151" s="13" t="str">
        <f t="shared" si="28"/>
        <v/>
      </c>
      <c r="CT151" s="13" t="str">
        <f t="shared" si="28"/>
        <v/>
      </c>
      <c r="CU151" s="13" t="str">
        <f t="shared" si="28"/>
        <v/>
      </c>
      <c r="CV151" s="13" t="str">
        <f t="shared" si="28"/>
        <v/>
      </c>
      <c r="CW151" s="13" t="str">
        <f t="shared" si="28"/>
        <v/>
      </c>
      <c r="CX151" s="13" t="str">
        <f t="shared" si="28"/>
        <v/>
      </c>
      <c r="CY151" s="13" t="str">
        <f t="shared" si="28"/>
        <v/>
      </c>
      <c r="CZ151" s="13" t="str">
        <f t="shared" si="28"/>
        <v/>
      </c>
      <c r="DA151" s="13" t="str">
        <f t="shared" si="28"/>
        <v/>
      </c>
      <c r="DB151" s="13" t="str">
        <f t="shared" si="28"/>
        <v/>
      </c>
      <c r="DC151" s="13" t="str">
        <f t="shared" si="28"/>
        <v/>
      </c>
      <c r="DD151" s="13" t="str">
        <f t="shared" si="28"/>
        <v/>
      </c>
      <c r="DE151" s="13" t="str">
        <f t="shared" si="28"/>
        <v/>
      </c>
      <c r="DF151" s="13" t="str">
        <f t="shared" si="28"/>
        <v/>
      </c>
      <c r="DG151" s="13" t="str">
        <f t="shared" si="28"/>
        <v/>
      </c>
      <c r="DH151" s="13" t="str">
        <f t="shared" si="28"/>
        <v/>
      </c>
      <c r="DI151" s="13" t="str">
        <f t="shared" si="30"/>
        <v/>
      </c>
      <c r="DJ151" s="13" t="str">
        <f t="shared" si="30"/>
        <v/>
      </c>
      <c r="DK151" s="13" t="str">
        <f t="shared" si="30"/>
        <v/>
      </c>
      <c r="DL151" s="13" t="str">
        <f t="shared" si="30"/>
        <v/>
      </c>
      <c r="DM151" s="13" t="str">
        <f t="shared" si="30"/>
        <v/>
      </c>
      <c r="DN151" s="13" t="str">
        <f t="shared" si="30"/>
        <v/>
      </c>
      <c r="DO151" s="13" t="str">
        <f t="shared" si="29"/>
        <v/>
      </c>
      <c r="DP151" s="13" t="str">
        <f t="shared" si="29"/>
        <v/>
      </c>
      <c r="DQ151" s="13" t="str">
        <f t="shared" si="29"/>
        <v/>
      </c>
      <c r="DR151" s="13" t="str">
        <f t="shared" si="29"/>
        <v/>
      </c>
      <c r="DS151" s="13" t="str">
        <f t="shared" si="29"/>
        <v/>
      </c>
      <c r="DT151" s="13" t="str">
        <f t="shared" si="31"/>
        <v>Rodspotta</v>
      </c>
      <c r="DU151" s="13" t="str">
        <f t="shared" si="31"/>
        <v/>
      </c>
      <c r="DV151" s="13" t="str">
        <f t="shared" si="31"/>
        <v/>
      </c>
      <c r="DW151" s="13" t="str">
        <f t="shared" si="31"/>
        <v/>
      </c>
      <c r="DX151" s="13" t="str">
        <f t="shared" si="31"/>
        <v/>
      </c>
      <c r="DY151" s="13" t="str">
        <f t="shared" si="31"/>
        <v/>
      </c>
      <c r="DZ151" s="13" t="str">
        <f t="shared" si="31"/>
        <v/>
      </c>
      <c r="EA151" s="13" t="str">
        <f t="shared" si="31"/>
        <v/>
      </c>
      <c r="EB151" s="13" t="str">
        <f t="shared" si="31"/>
        <v/>
      </c>
      <c r="EC151" s="13" t="str">
        <f t="shared" si="24"/>
        <v/>
      </c>
      <c r="ED151" s="13" t="str">
        <f t="shared" si="24"/>
        <v/>
      </c>
      <c r="EE151" s="13" t="str">
        <f t="shared" si="24"/>
        <v/>
      </c>
      <c r="EF151" s="13" t="str">
        <f t="shared" si="24"/>
        <v>Torsk</v>
      </c>
      <c r="EG151" s="13" t="str">
        <f t="shared" si="24"/>
        <v/>
      </c>
      <c r="EH151" s="13" t="str">
        <f t="shared" si="21"/>
        <v/>
      </c>
      <c r="EI151" s="13" t="str">
        <f t="shared" si="21"/>
        <v/>
      </c>
      <c r="EJ151" s="13" t="str">
        <f t="shared" si="21"/>
        <v/>
      </c>
      <c r="EK151" s="13"/>
      <c r="EL151" s="82" t="str">
        <f t="shared" si="27"/>
        <v>RodspottaTorsk</v>
      </c>
    </row>
    <row r="152" spans="1:142" x14ac:dyDescent="0.25">
      <c r="A152" s="267" t="s">
        <v>632</v>
      </c>
      <c r="B152" s="267" t="s">
        <v>491</v>
      </c>
      <c r="C152" s="301" t="s">
        <v>165</v>
      </c>
      <c r="D152" s="211">
        <v>144</v>
      </c>
      <c r="E152" s="401">
        <v>0</v>
      </c>
      <c r="F152" s="401">
        <v>0</v>
      </c>
      <c r="G152" s="401">
        <v>0</v>
      </c>
      <c r="H152" s="401">
        <v>1.6559000000000001E-2</v>
      </c>
      <c r="I152" s="401">
        <v>0</v>
      </c>
      <c r="J152" s="401">
        <v>0</v>
      </c>
      <c r="K152" s="401">
        <v>0</v>
      </c>
      <c r="L152" s="401">
        <v>0</v>
      </c>
      <c r="M152" s="401">
        <v>0</v>
      </c>
      <c r="N152" s="401">
        <v>0</v>
      </c>
      <c r="O152" s="401">
        <v>0</v>
      </c>
      <c r="P152" s="401">
        <v>0</v>
      </c>
      <c r="Q152" s="401">
        <v>0.64152149999999997</v>
      </c>
      <c r="R152" s="401">
        <v>0</v>
      </c>
      <c r="S152" s="401">
        <v>7.5710100000000002E-2</v>
      </c>
      <c r="T152" s="401">
        <v>5.8859999999999997E-3</v>
      </c>
      <c r="U152" s="401">
        <v>1.5709799999999999E-2</v>
      </c>
      <c r="V152" s="401">
        <v>0</v>
      </c>
      <c r="W152" s="401">
        <v>0</v>
      </c>
      <c r="X152" s="401">
        <v>0</v>
      </c>
      <c r="Y152" s="401">
        <v>0</v>
      </c>
      <c r="Z152" s="401">
        <v>0</v>
      </c>
      <c r="AA152" s="401">
        <v>1.5818E-3</v>
      </c>
      <c r="AB152" s="401">
        <v>0</v>
      </c>
      <c r="AC152" s="401">
        <v>0</v>
      </c>
      <c r="AD152" s="401">
        <v>0</v>
      </c>
      <c r="AE152" s="401">
        <v>0</v>
      </c>
      <c r="AF152" s="401">
        <v>0.1105015</v>
      </c>
      <c r="AG152" s="401">
        <v>1.96227E-2</v>
      </c>
      <c r="AH152" s="401">
        <v>0</v>
      </c>
      <c r="AI152" s="401">
        <v>0</v>
      </c>
      <c r="AJ152" s="401">
        <v>0</v>
      </c>
      <c r="AK152" s="401">
        <v>2.0763299999999998E-2</v>
      </c>
      <c r="AL152" s="401">
        <v>0</v>
      </c>
      <c r="AM152" s="401">
        <v>1.0989000000000001E-3</v>
      </c>
      <c r="AN152" s="401">
        <v>0</v>
      </c>
      <c r="AO152" s="401">
        <v>0</v>
      </c>
      <c r="AP152" s="401">
        <v>0</v>
      </c>
      <c r="AQ152" s="401">
        <v>0</v>
      </c>
      <c r="AR152" s="402">
        <v>0.1084035</v>
      </c>
      <c r="AS152" s="402">
        <v>7.54021E-2</v>
      </c>
      <c r="AT152" s="402">
        <v>0</v>
      </c>
      <c r="AU152" s="404">
        <v>1.51936E-2</v>
      </c>
      <c r="AV152" s="402">
        <v>0</v>
      </c>
      <c r="AW152" s="76"/>
      <c r="AX152" s="211">
        <v>144</v>
      </c>
      <c r="AY152" s="260">
        <v>0</v>
      </c>
      <c r="AZ152" s="260">
        <v>1</v>
      </c>
      <c r="BA152" s="260">
        <v>0</v>
      </c>
      <c r="BB152" s="260">
        <v>11</v>
      </c>
      <c r="BC152" s="260">
        <v>0</v>
      </c>
      <c r="BD152" s="260">
        <v>0</v>
      </c>
      <c r="BE152" s="260">
        <v>59</v>
      </c>
      <c r="BF152" s="260">
        <v>0</v>
      </c>
      <c r="BG152" s="260">
        <v>0</v>
      </c>
      <c r="BH152" s="260">
        <v>0</v>
      </c>
      <c r="BI152" s="260">
        <v>0</v>
      </c>
      <c r="BJ152" s="260">
        <v>6</v>
      </c>
      <c r="BK152" s="260">
        <v>2494</v>
      </c>
      <c r="BL152" s="260">
        <v>0</v>
      </c>
      <c r="BM152" s="260">
        <v>3</v>
      </c>
      <c r="BN152" s="260">
        <v>2</v>
      </c>
      <c r="BO152" s="260">
        <v>2</v>
      </c>
      <c r="BP152" s="260">
        <v>0</v>
      </c>
      <c r="BQ152" s="260">
        <v>5</v>
      </c>
      <c r="BR152" s="260">
        <v>0</v>
      </c>
      <c r="BS152" s="260">
        <v>0</v>
      </c>
      <c r="BT152" s="260">
        <v>8</v>
      </c>
      <c r="BU152" s="260">
        <v>5</v>
      </c>
      <c r="BV152" s="260">
        <v>0</v>
      </c>
      <c r="BW152" s="260">
        <v>0</v>
      </c>
      <c r="BX152" s="260">
        <v>24</v>
      </c>
      <c r="BY152" s="260">
        <v>0</v>
      </c>
      <c r="BZ152" s="260">
        <v>356</v>
      </c>
      <c r="CA152" s="260">
        <v>4</v>
      </c>
      <c r="CB152" s="260">
        <v>15</v>
      </c>
      <c r="CC152" s="260">
        <v>0</v>
      </c>
      <c r="CD152" s="260">
        <v>0</v>
      </c>
      <c r="CE152" s="260">
        <v>0</v>
      </c>
      <c r="CF152" s="260">
        <v>0</v>
      </c>
      <c r="CG152" s="260">
        <v>0</v>
      </c>
      <c r="CH152" s="260">
        <v>0</v>
      </c>
      <c r="CI152" s="260">
        <v>0</v>
      </c>
      <c r="CJ152" s="260">
        <v>69</v>
      </c>
      <c r="CK152" s="260">
        <v>0</v>
      </c>
      <c r="CL152" s="260">
        <v>1133</v>
      </c>
      <c r="CM152" s="260">
        <v>6</v>
      </c>
      <c r="CN152" s="42">
        <v>0</v>
      </c>
      <c r="CO152" s="42">
        <v>14</v>
      </c>
      <c r="CP152" s="42">
        <v>0</v>
      </c>
      <c r="CR152" s="13">
        <v>144</v>
      </c>
      <c r="CS152" s="13" t="str">
        <f t="shared" si="28"/>
        <v/>
      </c>
      <c r="CT152" s="13" t="str">
        <f t="shared" si="28"/>
        <v/>
      </c>
      <c r="CU152" s="13" t="str">
        <f t="shared" si="28"/>
        <v/>
      </c>
      <c r="CV152" s="13" t="str">
        <f t="shared" si="28"/>
        <v>Bergtunga</v>
      </c>
      <c r="CW152" s="13" t="str">
        <f t="shared" si="28"/>
        <v/>
      </c>
      <c r="CX152" s="13" t="str">
        <f t="shared" si="28"/>
        <v/>
      </c>
      <c r="CY152" s="13" t="str">
        <f t="shared" si="28"/>
        <v/>
      </c>
      <c r="CZ152" s="13" t="str">
        <f t="shared" si="28"/>
        <v/>
      </c>
      <c r="DA152" s="13" t="str">
        <f t="shared" si="28"/>
        <v/>
      </c>
      <c r="DB152" s="13" t="str">
        <f t="shared" si="28"/>
        <v/>
      </c>
      <c r="DC152" s="13" t="str">
        <f t="shared" si="28"/>
        <v/>
      </c>
      <c r="DD152" s="13" t="str">
        <f t="shared" si="28"/>
        <v/>
      </c>
      <c r="DE152" s="13" t="str">
        <f t="shared" si="28"/>
        <v>Havskrafta</v>
      </c>
      <c r="DF152" s="13" t="str">
        <f t="shared" si="28"/>
        <v/>
      </c>
      <c r="DG152" s="13" t="str">
        <f t="shared" si="28"/>
        <v>Kolja</v>
      </c>
      <c r="DH152" s="13" t="str">
        <f t="shared" si="28"/>
        <v>Krabbtaska</v>
      </c>
      <c r="DI152" s="13" t="str">
        <f t="shared" si="30"/>
        <v>Kummel</v>
      </c>
      <c r="DJ152" s="13" t="str">
        <f t="shared" si="30"/>
        <v/>
      </c>
      <c r="DK152" s="13" t="str">
        <f t="shared" si="30"/>
        <v/>
      </c>
      <c r="DL152" s="13" t="str">
        <f t="shared" si="30"/>
        <v/>
      </c>
      <c r="DM152" s="13" t="str">
        <f t="shared" si="30"/>
        <v/>
      </c>
      <c r="DN152" s="13" t="str">
        <f t="shared" si="30"/>
        <v/>
      </c>
      <c r="DO152" s="13" t="str">
        <f t="shared" si="29"/>
        <v>Makrill</v>
      </c>
      <c r="DP152" s="13" t="str">
        <f t="shared" si="29"/>
        <v/>
      </c>
      <c r="DQ152" s="13" t="str">
        <f t="shared" si="29"/>
        <v/>
      </c>
      <c r="DR152" s="13" t="str">
        <f t="shared" si="29"/>
        <v/>
      </c>
      <c r="DS152" s="13" t="str">
        <f t="shared" si="29"/>
        <v/>
      </c>
      <c r="DT152" s="13" t="str">
        <f t="shared" si="31"/>
        <v>Rodspotta</v>
      </c>
      <c r="DU152" s="13" t="str">
        <f t="shared" si="31"/>
        <v>Rodtunga</v>
      </c>
      <c r="DV152" s="13" t="str">
        <f t="shared" si="31"/>
        <v/>
      </c>
      <c r="DW152" s="13" t="str">
        <f t="shared" si="31"/>
        <v/>
      </c>
      <c r="DX152" s="13" t="str">
        <f t="shared" si="31"/>
        <v/>
      </c>
      <c r="DY152" s="13" t="str">
        <f t="shared" si="31"/>
        <v>Sill</v>
      </c>
      <c r="DZ152" s="13" t="str">
        <f t="shared" si="31"/>
        <v/>
      </c>
      <c r="EA152" s="13" t="str">
        <f t="shared" si="31"/>
        <v>Skarpsill</v>
      </c>
      <c r="EB152" s="13" t="str">
        <f t="shared" si="31"/>
        <v/>
      </c>
      <c r="EC152" s="13" t="str">
        <f t="shared" si="24"/>
        <v/>
      </c>
      <c r="ED152" s="13" t="str">
        <f t="shared" si="24"/>
        <v/>
      </c>
      <c r="EE152" s="13" t="str">
        <f t="shared" si="24"/>
        <v/>
      </c>
      <c r="EF152" s="13" t="str">
        <f t="shared" si="24"/>
        <v>Torsk</v>
      </c>
      <c r="EG152" s="13" t="str">
        <f t="shared" si="24"/>
        <v>Vitling</v>
      </c>
      <c r="EH152" s="13" t="str">
        <f t="shared" si="21"/>
        <v/>
      </c>
      <c r="EI152" s="13" t="str">
        <f t="shared" si="21"/>
        <v>aktaTunga</v>
      </c>
      <c r="EJ152" s="13" t="str">
        <f t="shared" si="21"/>
        <v/>
      </c>
      <c r="EK152" s="13"/>
      <c r="EL152" s="82" t="str">
        <f t="shared" si="27"/>
        <v>BergtungaHavskraftaKoljaKrabbtaskaKummelMakrillRodspottaRodtungaSillSkarpsillTorskVitlingaktaTunga</v>
      </c>
    </row>
    <row r="153" spans="1:142" x14ac:dyDescent="0.25">
      <c r="A153" s="267" t="s">
        <v>632</v>
      </c>
      <c r="B153" s="267" t="s">
        <v>491</v>
      </c>
      <c r="C153" s="301" t="s">
        <v>161</v>
      </c>
      <c r="D153" s="211">
        <v>145</v>
      </c>
      <c r="E153" s="401">
        <v>0</v>
      </c>
      <c r="F153" s="401">
        <v>0</v>
      </c>
      <c r="G153" s="401">
        <v>0</v>
      </c>
      <c r="H153" s="401">
        <v>9.0282000000000001E-3</v>
      </c>
      <c r="I153" s="401">
        <v>0</v>
      </c>
      <c r="J153" s="401">
        <v>0</v>
      </c>
      <c r="K153" s="401">
        <v>0</v>
      </c>
      <c r="L153" s="401">
        <v>0</v>
      </c>
      <c r="M153" s="401">
        <v>0</v>
      </c>
      <c r="N153" s="401">
        <v>6.6549800000000006E-2</v>
      </c>
      <c r="O153" s="401">
        <v>4.0152E-3</v>
      </c>
      <c r="P153" s="401">
        <v>0</v>
      </c>
      <c r="Q153" s="401">
        <v>4.8130800000000001E-2</v>
      </c>
      <c r="R153" s="401">
        <v>0</v>
      </c>
      <c r="S153" s="401">
        <v>5.0409200000000001E-2</v>
      </c>
      <c r="T153" s="401">
        <v>0</v>
      </c>
      <c r="U153" s="401">
        <v>3.0482E-3</v>
      </c>
      <c r="V153" s="401">
        <v>0</v>
      </c>
      <c r="W153" s="401">
        <v>0</v>
      </c>
      <c r="X153" s="401">
        <v>0</v>
      </c>
      <c r="Y153" s="401">
        <v>0</v>
      </c>
      <c r="Z153" s="401">
        <v>0</v>
      </c>
      <c r="AA153" s="401">
        <v>0</v>
      </c>
      <c r="AB153" s="401">
        <v>1.5424E-3</v>
      </c>
      <c r="AC153" s="401">
        <v>0</v>
      </c>
      <c r="AD153" s="401">
        <v>0</v>
      </c>
      <c r="AE153" s="401">
        <v>0</v>
      </c>
      <c r="AF153" s="401">
        <v>2.5329299999999999E-2</v>
      </c>
      <c r="AG153" s="401">
        <v>3.5924400000000002E-2</v>
      </c>
      <c r="AH153" s="401">
        <v>0</v>
      </c>
      <c r="AI153" s="401">
        <v>0</v>
      </c>
      <c r="AJ153" s="401">
        <v>0</v>
      </c>
      <c r="AK153" s="401">
        <v>2.4987999999999998E-3</v>
      </c>
      <c r="AL153" s="401">
        <v>0</v>
      </c>
      <c r="AM153" s="401">
        <v>0</v>
      </c>
      <c r="AN153" s="401">
        <v>0</v>
      </c>
      <c r="AO153" s="401">
        <v>0</v>
      </c>
      <c r="AP153" s="401">
        <v>0</v>
      </c>
      <c r="AQ153" s="401">
        <v>0</v>
      </c>
      <c r="AR153" s="402">
        <v>0.2667774</v>
      </c>
      <c r="AS153" s="402">
        <v>1.29347E-2</v>
      </c>
      <c r="AT153" s="402">
        <v>0</v>
      </c>
      <c r="AU153" s="404">
        <v>0</v>
      </c>
      <c r="AV153" s="402">
        <v>0</v>
      </c>
      <c r="AW153" s="76"/>
      <c r="AX153" s="211">
        <v>145</v>
      </c>
      <c r="AY153" s="260">
        <v>0</v>
      </c>
      <c r="AZ153" s="260">
        <v>0</v>
      </c>
      <c r="BA153" s="260">
        <v>0</v>
      </c>
      <c r="BB153" s="260">
        <v>6</v>
      </c>
      <c r="BC153" s="260">
        <v>0</v>
      </c>
      <c r="BD153" s="260">
        <v>0</v>
      </c>
      <c r="BE153" s="260">
        <v>0</v>
      </c>
      <c r="BF153" s="260">
        <v>0</v>
      </c>
      <c r="BG153" s="260">
        <v>0</v>
      </c>
      <c r="BH153" s="260">
        <v>50</v>
      </c>
      <c r="BI153" s="260">
        <v>0</v>
      </c>
      <c r="BJ153" s="260">
        <v>0</v>
      </c>
      <c r="BK153" s="260">
        <v>4088</v>
      </c>
      <c r="BL153" s="260">
        <v>0</v>
      </c>
      <c r="BM153" s="260">
        <v>782</v>
      </c>
      <c r="BN153" s="260">
        <v>0</v>
      </c>
      <c r="BO153" s="260">
        <v>108</v>
      </c>
      <c r="BP153" s="260">
        <v>0</v>
      </c>
      <c r="BQ153" s="260">
        <v>64</v>
      </c>
      <c r="BR153" s="260">
        <v>0</v>
      </c>
      <c r="BS153" s="260">
        <v>0</v>
      </c>
      <c r="BT153" s="260">
        <v>10</v>
      </c>
      <c r="BU153" s="260">
        <v>0</v>
      </c>
      <c r="BV153" s="260">
        <v>144.5</v>
      </c>
      <c r="BW153" s="260">
        <v>700</v>
      </c>
      <c r="BX153" s="260">
        <v>3</v>
      </c>
      <c r="BY153" s="260">
        <v>0</v>
      </c>
      <c r="BZ153" s="260">
        <v>242</v>
      </c>
      <c r="CA153" s="260">
        <v>873</v>
      </c>
      <c r="CB153" s="260">
        <v>0</v>
      </c>
      <c r="CC153" s="260">
        <v>0</v>
      </c>
      <c r="CD153" s="260">
        <v>0</v>
      </c>
      <c r="CE153" s="260">
        <v>0</v>
      </c>
      <c r="CF153" s="260">
        <v>0</v>
      </c>
      <c r="CG153" s="260">
        <v>0</v>
      </c>
      <c r="CH153" s="260">
        <v>0</v>
      </c>
      <c r="CI153" s="260">
        <v>0</v>
      </c>
      <c r="CJ153" s="260">
        <v>27</v>
      </c>
      <c r="CK153" s="260">
        <v>0</v>
      </c>
      <c r="CL153" s="260">
        <v>944</v>
      </c>
      <c r="CM153" s="260">
        <v>135</v>
      </c>
      <c r="CN153" s="42">
        <v>0</v>
      </c>
      <c r="CO153" s="42">
        <v>0</v>
      </c>
      <c r="CP153" s="42">
        <v>0</v>
      </c>
      <c r="CR153" s="13">
        <v>145</v>
      </c>
      <c r="CS153" s="13" t="str">
        <f t="shared" si="28"/>
        <v/>
      </c>
      <c r="CT153" s="13" t="str">
        <f t="shared" si="28"/>
        <v/>
      </c>
      <c r="CU153" s="13" t="str">
        <f t="shared" si="28"/>
        <v/>
      </c>
      <c r="CV153" s="13" t="str">
        <f t="shared" si="28"/>
        <v>Bergtunga</v>
      </c>
      <c r="CW153" s="13" t="str">
        <f t="shared" si="28"/>
        <v/>
      </c>
      <c r="CX153" s="13" t="str">
        <f t="shared" si="28"/>
        <v/>
      </c>
      <c r="CY153" s="13" t="str">
        <f t="shared" si="28"/>
        <v/>
      </c>
      <c r="CZ153" s="13" t="str">
        <f t="shared" si="28"/>
        <v/>
      </c>
      <c r="DA153" s="13" t="str">
        <f t="shared" si="28"/>
        <v/>
      </c>
      <c r="DB153" s="13" t="str">
        <f t="shared" si="28"/>
        <v>Grasej</v>
      </c>
      <c r="DC153" s="13" t="str">
        <f t="shared" si="28"/>
        <v>Halleflundra</v>
      </c>
      <c r="DD153" s="13" t="str">
        <f t="shared" si="28"/>
        <v/>
      </c>
      <c r="DE153" s="13" t="str">
        <f t="shared" si="28"/>
        <v>Havskrafta</v>
      </c>
      <c r="DF153" s="13" t="str">
        <f t="shared" si="28"/>
        <v/>
      </c>
      <c r="DG153" s="13" t="str">
        <f t="shared" si="28"/>
        <v>Kolja</v>
      </c>
      <c r="DH153" s="13" t="str">
        <f t="shared" si="28"/>
        <v/>
      </c>
      <c r="DI153" s="13" t="str">
        <f t="shared" si="30"/>
        <v>Kummel</v>
      </c>
      <c r="DJ153" s="13" t="str">
        <f t="shared" si="30"/>
        <v/>
      </c>
      <c r="DK153" s="13" t="str">
        <f t="shared" si="30"/>
        <v/>
      </c>
      <c r="DL153" s="13" t="str">
        <f t="shared" si="30"/>
        <v/>
      </c>
      <c r="DM153" s="13" t="str">
        <f t="shared" si="30"/>
        <v/>
      </c>
      <c r="DN153" s="13" t="str">
        <f t="shared" si="30"/>
        <v/>
      </c>
      <c r="DO153" s="13" t="str">
        <f t="shared" si="29"/>
        <v/>
      </c>
      <c r="DP153" s="13" t="str">
        <f t="shared" si="29"/>
        <v>Marulk</v>
      </c>
      <c r="DQ153" s="13" t="str">
        <f t="shared" si="29"/>
        <v/>
      </c>
      <c r="DR153" s="13" t="str">
        <f t="shared" si="29"/>
        <v/>
      </c>
      <c r="DS153" s="13" t="str">
        <f t="shared" si="29"/>
        <v/>
      </c>
      <c r="DT153" s="13" t="str">
        <f t="shared" si="31"/>
        <v>Rodspotta</v>
      </c>
      <c r="DU153" s="13" t="str">
        <f t="shared" si="31"/>
        <v>Rodtunga</v>
      </c>
      <c r="DV153" s="13" t="str">
        <f t="shared" si="31"/>
        <v/>
      </c>
      <c r="DW153" s="13" t="str">
        <f t="shared" si="31"/>
        <v/>
      </c>
      <c r="DX153" s="13" t="str">
        <f t="shared" si="31"/>
        <v/>
      </c>
      <c r="DY153" s="13" t="str">
        <f t="shared" si="31"/>
        <v>Sill</v>
      </c>
      <c r="DZ153" s="13" t="str">
        <f t="shared" si="31"/>
        <v/>
      </c>
      <c r="EA153" s="13" t="str">
        <f t="shared" si="31"/>
        <v/>
      </c>
      <c r="EB153" s="13" t="str">
        <f t="shared" si="31"/>
        <v/>
      </c>
      <c r="EC153" s="13" t="str">
        <f t="shared" si="24"/>
        <v/>
      </c>
      <c r="ED153" s="13" t="str">
        <f t="shared" si="24"/>
        <v/>
      </c>
      <c r="EE153" s="13" t="str">
        <f t="shared" si="24"/>
        <v/>
      </c>
      <c r="EF153" s="13" t="str">
        <f t="shared" si="24"/>
        <v>Torsk</v>
      </c>
      <c r="EG153" s="13" t="str">
        <f t="shared" si="24"/>
        <v>Vitling</v>
      </c>
      <c r="EH153" s="13" t="str">
        <f t="shared" si="21"/>
        <v/>
      </c>
      <c r="EI153" s="13" t="str">
        <f t="shared" si="21"/>
        <v/>
      </c>
      <c r="EJ153" s="13" t="str">
        <f t="shared" si="21"/>
        <v/>
      </c>
      <c r="EK153" s="13"/>
      <c r="EL153" s="82" t="str">
        <f t="shared" si="27"/>
        <v>BergtungaGrasejHalleflundraHavskraftaKoljaKummelMarulkRodspottaRodtungaSillTorskVitling</v>
      </c>
    </row>
    <row r="154" spans="1:142" x14ac:dyDescent="0.25">
      <c r="A154" s="267" t="s">
        <v>632</v>
      </c>
      <c r="B154" s="267" t="s">
        <v>493</v>
      </c>
      <c r="C154" s="301" t="s">
        <v>161</v>
      </c>
      <c r="D154" s="211">
        <v>146</v>
      </c>
      <c r="E154" s="401">
        <v>0</v>
      </c>
      <c r="F154" s="401">
        <v>0</v>
      </c>
      <c r="G154" s="401">
        <v>0</v>
      </c>
      <c r="H154" s="401">
        <v>4.0339E-3</v>
      </c>
      <c r="I154" s="401">
        <v>0</v>
      </c>
      <c r="J154" s="401">
        <v>0</v>
      </c>
      <c r="K154" s="401">
        <v>0</v>
      </c>
      <c r="L154" s="401">
        <v>0</v>
      </c>
      <c r="M154" s="401">
        <v>0</v>
      </c>
      <c r="N154" s="401">
        <v>0</v>
      </c>
      <c r="O154" s="401">
        <v>0</v>
      </c>
      <c r="P154" s="401">
        <v>0</v>
      </c>
      <c r="Q154" s="401">
        <v>1.2847949999999999</v>
      </c>
      <c r="R154" s="401">
        <v>0</v>
      </c>
      <c r="S154" s="401">
        <v>4.5611000000000002E-3</v>
      </c>
      <c r="T154" s="401">
        <v>0</v>
      </c>
      <c r="U154" s="401">
        <v>9.1760999999999995E-3</v>
      </c>
      <c r="V154" s="401">
        <v>0</v>
      </c>
      <c r="W154" s="401">
        <v>0</v>
      </c>
      <c r="X154" s="401">
        <v>0</v>
      </c>
      <c r="Y154" s="401">
        <v>0</v>
      </c>
      <c r="Z154" s="401">
        <v>0</v>
      </c>
      <c r="AA154" s="401">
        <v>0</v>
      </c>
      <c r="AB154" s="401">
        <v>0</v>
      </c>
      <c r="AC154" s="401">
        <v>0</v>
      </c>
      <c r="AD154" s="401">
        <v>0</v>
      </c>
      <c r="AE154" s="401">
        <v>0</v>
      </c>
      <c r="AF154" s="401">
        <v>4.4179200000000002E-2</v>
      </c>
      <c r="AG154" s="401">
        <v>2.1425E-2</v>
      </c>
      <c r="AH154" s="401">
        <v>0</v>
      </c>
      <c r="AI154" s="401">
        <v>0</v>
      </c>
      <c r="AJ154" s="401">
        <v>0</v>
      </c>
      <c r="AK154" s="401">
        <v>1.7298999999999999E-3</v>
      </c>
      <c r="AL154" s="401">
        <v>0</v>
      </c>
      <c r="AM154" s="401">
        <v>0</v>
      </c>
      <c r="AN154" s="401">
        <v>0</v>
      </c>
      <c r="AO154" s="401">
        <v>0</v>
      </c>
      <c r="AP154" s="401">
        <v>0</v>
      </c>
      <c r="AQ154" s="401">
        <v>0</v>
      </c>
      <c r="AR154" s="402">
        <v>2.4327100000000001E-2</v>
      </c>
      <c r="AS154" s="402">
        <v>1.53419E-2</v>
      </c>
      <c r="AT154" s="402">
        <v>0</v>
      </c>
      <c r="AU154" s="404">
        <v>0</v>
      </c>
      <c r="AV154" s="402">
        <v>0</v>
      </c>
      <c r="AW154" s="76"/>
      <c r="AX154" s="211">
        <v>146</v>
      </c>
      <c r="AY154" s="260">
        <v>0</v>
      </c>
      <c r="AZ154" s="260">
        <v>0</v>
      </c>
      <c r="BA154" s="260">
        <v>0</v>
      </c>
      <c r="BB154" s="260">
        <v>0</v>
      </c>
      <c r="BC154" s="260">
        <v>0</v>
      </c>
      <c r="BD154" s="260">
        <v>0</v>
      </c>
      <c r="BE154" s="260">
        <v>0</v>
      </c>
      <c r="BF154" s="260">
        <v>0</v>
      </c>
      <c r="BG154" s="260">
        <v>0</v>
      </c>
      <c r="BH154" s="260">
        <v>0</v>
      </c>
      <c r="BI154" s="260">
        <v>0</v>
      </c>
      <c r="BJ154" s="260">
        <v>0</v>
      </c>
      <c r="BK154" s="260">
        <v>23053</v>
      </c>
      <c r="BL154" s="260">
        <v>0</v>
      </c>
      <c r="BM154" s="260">
        <v>0</v>
      </c>
      <c r="BN154" s="260">
        <v>0</v>
      </c>
      <c r="BO154" s="260">
        <v>0</v>
      </c>
      <c r="BP154" s="260">
        <v>0</v>
      </c>
      <c r="BQ154" s="260">
        <v>0</v>
      </c>
      <c r="BR154" s="260">
        <v>0</v>
      </c>
      <c r="BS154" s="260">
        <v>0</v>
      </c>
      <c r="BT154" s="260">
        <v>0</v>
      </c>
      <c r="BU154" s="260">
        <v>0</v>
      </c>
      <c r="BV154" s="260">
        <v>0</v>
      </c>
      <c r="BW154" s="260">
        <v>361</v>
      </c>
      <c r="BX154" s="260">
        <v>2</v>
      </c>
      <c r="BY154" s="260">
        <v>0</v>
      </c>
      <c r="BZ154" s="260">
        <v>0</v>
      </c>
      <c r="CA154" s="260">
        <v>0</v>
      </c>
      <c r="CB154" s="260">
        <v>0</v>
      </c>
      <c r="CC154" s="260">
        <v>0</v>
      </c>
      <c r="CD154" s="260">
        <v>0</v>
      </c>
      <c r="CE154" s="260">
        <v>0</v>
      </c>
      <c r="CF154" s="260">
        <v>0</v>
      </c>
      <c r="CG154" s="260">
        <v>0</v>
      </c>
      <c r="CH154" s="260">
        <v>0</v>
      </c>
      <c r="CI154" s="260">
        <v>0</v>
      </c>
      <c r="CJ154" s="260">
        <v>75</v>
      </c>
      <c r="CK154" s="260">
        <v>0</v>
      </c>
      <c r="CL154" s="260">
        <v>0</v>
      </c>
      <c r="CM154" s="260">
        <v>0</v>
      </c>
      <c r="CN154" s="42">
        <v>0</v>
      </c>
      <c r="CO154" s="42">
        <v>7</v>
      </c>
      <c r="CP154" s="42">
        <v>0</v>
      </c>
      <c r="CR154" s="13">
        <v>146</v>
      </c>
      <c r="CS154" s="13" t="str">
        <f t="shared" si="28"/>
        <v/>
      </c>
      <c r="CT154" s="13" t="str">
        <f t="shared" si="28"/>
        <v/>
      </c>
      <c r="CU154" s="13" t="str">
        <f t="shared" si="28"/>
        <v/>
      </c>
      <c r="CV154" s="13" t="str">
        <f t="shared" si="28"/>
        <v>Bergtunga</v>
      </c>
      <c r="CW154" s="13" t="str">
        <f t="shared" si="28"/>
        <v/>
      </c>
      <c r="CX154" s="13" t="str">
        <f t="shared" si="28"/>
        <v/>
      </c>
      <c r="CY154" s="13" t="str">
        <f t="shared" si="28"/>
        <v/>
      </c>
      <c r="CZ154" s="13" t="str">
        <f t="shared" si="28"/>
        <v/>
      </c>
      <c r="DA154" s="13" t="str">
        <f t="shared" si="28"/>
        <v/>
      </c>
      <c r="DB154" s="13" t="str">
        <f t="shared" si="28"/>
        <v/>
      </c>
      <c r="DC154" s="13" t="str">
        <f t="shared" si="28"/>
        <v/>
      </c>
      <c r="DD154" s="13" t="str">
        <f t="shared" si="28"/>
        <v/>
      </c>
      <c r="DE154" s="13" t="str">
        <f t="shared" si="28"/>
        <v>Havskrafta</v>
      </c>
      <c r="DF154" s="13" t="str">
        <f t="shared" si="28"/>
        <v/>
      </c>
      <c r="DG154" s="13" t="str">
        <f t="shared" si="28"/>
        <v>Kolja</v>
      </c>
      <c r="DH154" s="13" t="str">
        <f t="shared" si="28"/>
        <v/>
      </c>
      <c r="DI154" s="13" t="str">
        <f t="shared" si="30"/>
        <v>Kummel</v>
      </c>
      <c r="DJ154" s="13" t="str">
        <f t="shared" si="30"/>
        <v/>
      </c>
      <c r="DK154" s="13" t="str">
        <f t="shared" si="30"/>
        <v/>
      </c>
      <c r="DL154" s="13" t="str">
        <f t="shared" si="30"/>
        <v/>
      </c>
      <c r="DM154" s="13" t="str">
        <f t="shared" si="30"/>
        <v/>
      </c>
      <c r="DN154" s="13" t="str">
        <f t="shared" si="30"/>
        <v/>
      </c>
      <c r="DO154" s="13" t="str">
        <f t="shared" si="29"/>
        <v/>
      </c>
      <c r="DP154" s="13" t="str">
        <f t="shared" si="29"/>
        <v/>
      </c>
      <c r="DQ154" s="13" t="str">
        <f t="shared" si="29"/>
        <v/>
      </c>
      <c r="DR154" s="13" t="str">
        <f t="shared" si="29"/>
        <v/>
      </c>
      <c r="DS154" s="13" t="str">
        <f t="shared" si="29"/>
        <v/>
      </c>
      <c r="DT154" s="13" t="str">
        <f t="shared" si="31"/>
        <v>Rodspotta</v>
      </c>
      <c r="DU154" s="13" t="str">
        <f t="shared" si="31"/>
        <v>Rodtunga</v>
      </c>
      <c r="DV154" s="13" t="str">
        <f t="shared" si="31"/>
        <v/>
      </c>
      <c r="DW154" s="13" t="str">
        <f t="shared" si="31"/>
        <v/>
      </c>
      <c r="DX154" s="13" t="str">
        <f t="shared" si="31"/>
        <v/>
      </c>
      <c r="DY154" s="13" t="str">
        <f t="shared" si="31"/>
        <v>Sill</v>
      </c>
      <c r="DZ154" s="13" t="str">
        <f t="shared" si="31"/>
        <v/>
      </c>
      <c r="EA154" s="13" t="str">
        <f t="shared" si="31"/>
        <v/>
      </c>
      <c r="EB154" s="13" t="str">
        <f t="shared" si="31"/>
        <v/>
      </c>
      <c r="EC154" s="13" t="str">
        <f t="shared" si="24"/>
        <v/>
      </c>
      <c r="ED154" s="13" t="str">
        <f t="shared" si="24"/>
        <v/>
      </c>
      <c r="EE154" s="13" t="str">
        <f t="shared" si="24"/>
        <v/>
      </c>
      <c r="EF154" s="13" t="str">
        <f t="shared" si="24"/>
        <v>Torsk</v>
      </c>
      <c r="EG154" s="13" t="str">
        <f t="shared" si="24"/>
        <v>Vitling</v>
      </c>
      <c r="EH154" s="13" t="str">
        <f t="shared" si="21"/>
        <v/>
      </c>
      <c r="EI154" s="13" t="str">
        <f t="shared" si="21"/>
        <v/>
      </c>
      <c r="EJ154" s="13" t="str">
        <f t="shared" si="21"/>
        <v/>
      </c>
      <c r="EK154" s="13"/>
      <c r="EL154" s="82" t="str">
        <f t="shared" si="27"/>
        <v>BergtungaHavskraftaKoljaKummelRodspottaRodtungaSillTorskVitling</v>
      </c>
    </row>
    <row r="155" spans="1:142" x14ac:dyDescent="0.25">
      <c r="A155" s="267" t="s">
        <v>632</v>
      </c>
      <c r="B155" s="267" t="s">
        <v>494</v>
      </c>
      <c r="C155" s="301" t="s">
        <v>161</v>
      </c>
      <c r="D155" s="211">
        <v>147</v>
      </c>
      <c r="E155" s="401">
        <v>0</v>
      </c>
      <c r="F155" s="401">
        <v>0</v>
      </c>
      <c r="G155" s="401">
        <v>0</v>
      </c>
      <c r="H155" s="401">
        <v>0</v>
      </c>
      <c r="I155" s="401">
        <v>3.5890100000000001E-2</v>
      </c>
      <c r="J155" s="401">
        <v>0</v>
      </c>
      <c r="K155" s="401">
        <v>0</v>
      </c>
      <c r="L155" s="401">
        <v>0</v>
      </c>
      <c r="M155" s="401">
        <v>0</v>
      </c>
      <c r="N155" s="401">
        <v>0</v>
      </c>
      <c r="O155" s="401">
        <v>0</v>
      </c>
      <c r="P155" s="401">
        <v>0</v>
      </c>
      <c r="Q155" s="401">
        <v>3.725E-3</v>
      </c>
      <c r="R155" s="401">
        <v>0</v>
      </c>
      <c r="S155" s="401">
        <v>3.1627999999999999E-3</v>
      </c>
      <c r="T155" s="401">
        <v>0</v>
      </c>
      <c r="U155" s="401">
        <v>1.5349999999999999E-3</v>
      </c>
      <c r="V155" s="401">
        <v>0</v>
      </c>
      <c r="W155" s="401">
        <v>0</v>
      </c>
      <c r="X155" s="401">
        <v>0</v>
      </c>
      <c r="Y155" s="401">
        <v>0</v>
      </c>
      <c r="Z155" s="401">
        <v>0</v>
      </c>
      <c r="AA155" s="401">
        <v>0</v>
      </c>
      <c r="AB155" s="401">
        <v>0</v>
      </c>
      <c r="AC155" s="401">
        <v>0.21321709999999999</v>
      </c>
      <c r="AD155" s="401">
        <v>0</v>
      </c>
      <c r="AE155" s="401">
        <v>0</v>
      </c>
      <c r="AF155" s="401">
        <v>1.5133E-3</v>
      </c>
      <c r="AG155" s="401">
        <v>1.98137E-2</v>
      </c>
      <c r="AH155" s="401">
        <v>0</v>
      </c>
      <c r="AI155" s="401">
        <v>0</v>
      </c>
      <c r="AJ155" s="401">
        <v>0</v>
      </c>
      <c r="AK155" s="401">
        <v>0</v>
      </c>
      <c r="AL155" s="401">
        <v>3.5017E-3</v>
      </c>
      <c r="AM155" s="401">
        <v>0</v>
      </c>
      <c r="AN155" s="401">
        <v>0</v>
      </c>
      <c r="AO155" s="401">
        <v>0</v>
      </c>
      <c r="AP155" s="401">
        <v>0</v>
      </c>
      <c r="AQ155" s="401">
        <v>0</v>
      </c>
      <c r="AR155" s="402">
        <v>1.59253E-2</v>
      </c>
      <c r="AS155" s="402">
        <v>2.4185000000000001E-3</v>
      </c>
      <c r="AT155" s="402">
        <v>3.0353100000000001E-2</v>
      </c>
      <c r="AU155" s="404">
        <v>0</v>
      </c>
      <c r="AV155" s="402">
        <v>0</v>
      </c>
      <c r="AW155" s="76"/>
      <c r="AX155" s="211">
        <v>147</v>
      </c>
      <c r="AY155" s="260">
        <v>0</v>
      </c>
      <c r="AZ155" s="260">
        <v>0</v>
      </c>
      <c r="BA155" s="260">
        <v>0</v>
      </c>
      <c r="BB155" s="260">
        <v>60</v>
      </c>
      <c r="BC155" s="260">
        <v>58</v>
      </c>
      <c r="BD155" s="260">
        <v>0</v>
      </c>
      <c r="BE155" s="260">
        <v>2</v>
      </c>
      <c r="BF155" s="260">
        <v>0</v>
      </c>
      <c r="BG155" s="260">
        <v>0</v>
      </c>
      <c r="BH155" s="260">
        <v>6488</v>
      </c>
      <c r="BI155" s="260">
        <v>29</v>
      </c>
      <c r="BJ155" s="260">
        <v>0</v>
      </c>
      <c r="BK155" s="260">
        <v>2012.4</v>
      </c>
      <c r="BL155" s="260">
        <v>0</v>
      </c>
      <c r="BM155" s="260">
        <v>2038.9</v>
      </c>
      <c r="BN155" s="260">
        <v>0</v>
      </c>
      <c r="BO155" s="260">
        <v>84.3</v>
      </c>
      <c r="BP155" s="260">
        <v>0</v>
      </c>
      <c r="BQ155" s="260">
        <v>142.5</v>
      </c>
      <c r="BR155" s="260">
        <v>0</v>
      </c>
      <c r="BS155" s="260">
        <v>19</v>
      </c>
      <c r="BT155" s="260">
        <v>189</v>
      </c>
      <c r="BU155" s="260">
        <v>3.6</v>
      </c>
      <c r="BV155" s="260">
        <v>581.5</v>
      </c>
      <c r="BW155" s="260">
        <v>77638</v>
      </c>
      <c r="BX155" s="260">
        <v>14</v>
      </c>
      <c r="BY155" s="260">
        <v>0</v>
      </c>
      <c r="BZ155" s="260">
        <v>339.1</v>
      </c>
      <c r="CA155" s="260">
        <v>802.2</v>
      </c>
      <c r="CB155" s="260">
        <v>0</v>
      </c>
      <c r="CC155" s="260">
        <v>0</v>
      </c>
      <c r="CD155" s="260">
        <v>0</v>
      </c>
      <c r="CE155" s="260">
        <v>0</v>
      </c>
      <c r="CF155" s="260">
        <v>0</v>
      </c>
      <c r="CG155" s="260">
        <v>0</v>
      </c>
      <c r="CH155" s="260">
        <v>0</v>
      </c>
      <c r="CI155" s="260">
        <v>0</v>
      </c>
      <c r="CJ155" s="260">
        <v>2</v>
      </c>
      <c r="CK155" s="260">
        <v>0</v>
      </c>
      <c r="CL155" s="260">
        <v>8403.9</v>
      </c>
      <c r="CM155" s="260">
        <v>284.60000000000002</v>
      </c>
      <c r="CN155" s="42">
        <v>0</v>
      </c>
      <c r="CO155" s="42">
        <v>0</v>
      </c>
      <c r="CP155" s="42">
        <v>0</v>
      </c>
      <c r="CR155" s="13">
        <v>147</v>
      </c>
      <c r="CS155" s="13" t="str">
        <f t="shared" si="28"/>
        <v/>
      </c>
      <c r="CT155" s="13" t="str">
        <f t="shared" si="28"/>
        <v/>
      </c>
      <c r="CU155" s="13" t="str">
        <f t="shared" si="28"/>
        <v/>
      </c>
      <c r="CV155" s="13" t="str">
        <f t="shared" si="28"/>
        <v/>
      </c>
      <c r="CW155" s="13" t="str">
        <f t="shared" si="28"/>
        <v>BlavitlingKolmule</v>
      </c>
      <c r="CX155" s="13" t="str">
        <f t="shared" si="28"/>
        <v/>
      </c>
      <c r="CY155" s="13" t="str">
        <f t="shared" si="28"/>
        <v/>
      </c>
      <c r="CZ155" s="13" t="str">
        <f t="shared" si="28"/>
        <v/>
      </c>
      <c r="DA155" s="13" t="str">
        <f t="shared" si="28"/>
        <v/>
      </c>
      <c r="DB155" s="13" t="str">
        <f t="shared" si="28"/>
        <v/>
      </c>
      <c r="DC155" s="13" t="str">
        <f t="shared" si="28"/>
        <v/>
      </c>
      <c r="DD155" s="13" t="str">
        <f t="shared" si="28"/>
        <v/>
      </c>
      <c r="DE155" s="13" t="str">
        <f t="shared" si="28"/>
        <v>Havskrafta</v>
      </c>
      <c r="DF155" s="13" t="str">
        <f t="shared" si="28"/>
        <v/>
      </c>
      <c r="DG155" s="13" t="str">
        <f t="shared" si="28"/>
        <v>Kolja</v>
      </c>
      <c r="DH155" s="13" t="str">
        <f t="shared" si="28"/>
        <v/>
      </c>
      <c r="DI155" s="13" t="str">
        <f t="shared" si="30"/>
        <v>Kummel</v>
      </c>
      <c r="DJ155" s="13" t="str">
        <f t="shared" si="30"/>
        <v/>
      </c>
      <c r="DK155" s="13" t="str">
        <f t="shared" si="30"/>
        <v/>
      </c>
      <c r="DL155" s="13" t="str">
        <f t="shared" si="30"/>
        <v/>
      </c>
      <c r="DM155" s="13" t="str">
        <f t="shared" si="30"/>
        <v/>
      </c>
      <c r="DN155" s="13" t="str">
        <f t="shared" si="30"/>
        <v/>
      </c>
      <c r="DO155" s="13" t="str">
        <f t="shared" si="29"/>
        <v/>
      </c>
      <c r="DP155" s="13" t="str">
        <f t="shared" si="29"/>
        <v/>
      </c>
      <c r="DQ155" s="13" t="str">
        <f t="shared" si="29"/>
        <v>Nordhavsraka</v>
      </c>
      <c r="DR155" s="13" t="str">
        <f t="shared" si="29"/>
        <v/>
      </c>
      <c r="DS155" s="13" t="str">
        <f t="shared" si="29"/>
        <v/>
      </c>
      <c r="DT155" s="13" t="str">
        <f t="shared" si="31"/>
        <v>Rodspotta</v>
      </c>
      <c r="DU155" s="13" t="str">
        <f t="shared" si="31"/>
        <v>Rodtunga</v>
      </c>
      <c r="DV155" s="13" t="str">
        <f t="shared" si="31"/>
        <v/>
      </c>
      <c r="DW155" s="13" t="str">
        <f t="shared" si="31"/>
        <v/>
      </c>
      <c r="DX155" s="13" t="str">
        <f t="shared" si="31"/>
        <v/>
      </c>
      <c r="DY155" s="13" t="str">
        <f t="shared" si="31"/>
        <v/>
      </c>
      <c r="DZ155" s="13" t="str">
        <f t="shared" si="31"/>
        <v>Sjurygg</v>
      </c>
      <c r="EA155" s="13" t="str">
        <f t="shared" si="31"/>
        <v/>
      </c>
      <c r="EB155" s="13" t="str">
        <f t="shared" si="31"/>
        <v/>
      </c>
      <c r="EC155" s="13" t="str">
        <f t="shared" si="24"/>
        <v/>
      </c>
      <c r="ED155" s="13" t="str">
        <f t="shared" si="24"/>
        <v/>
      </c>
      <c r="EE155" s="13" t="str">
        <f t="shared" si="24"/>
        <v/>
      </c>
      <c r="EF155" s="13" t="str">
        <f t="shared" si="24"/>
        <v>Torsk</v>
      </c>
      <c r="EG155" s="13" t="str">
        <f t="shared" si="24"/>
        <v>Vitling</v>
      </c>
      <c r="EH155" s="13" t="str">
        <f t="shared" si="21"/>
        <v>Vitlinglyra</v>
      </c>
      <c r="EI155" s="13" t="str">
        <f t="shared" si="21"/>
        <v/>
      </c>
      <c r="EJ155" s="13" t="str">
        <f t="shared" si="21"/>
        <v/>
      </c>
      <c r="EK155" s="13"/>
      <c r="EL155" s="82" t="str">
        <f t="shared" si="27"/>
        <v>BlavitlingKolmuleHavskraftaKoljaKummelNordhavsrakaRodspottaRodtungaSjuryggTorskVitlingVitlinglyra</v>
      </c>
    </row>
    <row r="156" spans="1:142" x14ac:dyDescent="0.25">
      <c r="A156" s="267" t="s">
        <v>632</v>
      </c>
      <c r="B156" s="267" t="s">
        <v>495</v>
      </c>
      <c r="C156" s="301" t="s">
        <v>161</v>
      </c>
      <c r="D156" s="211">
        <v>148</v>
      </c>
      <c r="E156" s="401">
        <v>0</v>
      </c>
      <c r="F156" s="401">
        <v>0</v>
      </c>
      <c r="G156" s="401">
        <v>0</v>
      </c>
      <c r="H156" s="401">
        <v>0</v>
      </c>
      <c r="I156" s="401">
        <v>3.0944699999999999E-2</v>
      </c>
      <c r="J156" s="401">
        <v>0</v>
      </c>
      <c r="K156" s="401">
        <v>0</v>
      </c>
      <c r="L156" s="401">
        <v>0</v>
      </c>
      <c r="M156" s="401">
        <v>0</v>
      </c>
      <c r="N156" s="401">
        <v>0</v>
      </c>
      <c r="O156" s="401">
        <v>0</v>
      </c>
      <c r="P156" s="401">
        <v>0</v>
      </c>
      <c r="Q156" s="401">
        <v>4.2791000000000001E-3</v>
      </c>
      <c r="R156" s="401">
        <v>0</v>
      </c>
      <c r="S156" s="401">
        <v>2.6565999999999998E-3</v>
      </c>
      <c r="T156" s="401">
        <v>0</v>
      </c>
      <c r="U156" s="401">
        <v>1.6071E-3</v>
      </c>
      <c r="V156" s="401">
        <v>0</v>
      </c>
      <c r="W156" s="401">
        <v>0</v>
      </c>
      <c r="X156" s="401">
        <v>0</v>
      </c>
      <c r="Y156" s="401">
        <v>0</v>
      </c>
      <c r="Z156" s="401">
        <v>0</v>
      </c>
      <c r="AA156" s="401">
        <v>0</v>
      </c>
      <c r="AB156" s="401">
        <v>0</v>
      </c>
      <c r="AC156" s="401">
        <v>0.233319</v>
      </c>
      <c r="AD156" s="401">
        <v>0</v>
      </c>
      <c r="AE156" s="401">
        <v>0</v>
      </c>
      <c r="AF156" s="401">
        <v>1.5881000000000001E-3</v>
      </c>
      <c r="AG156" s="401">
        <v>1.7266199999999999E-2</v>
      </c>
      <c r="AH156" s="401">
        <v>0</v>
      </c>
      <c r="AI156" s="401">
        <v>0</v>
      </c>
      <c r="AJ156" s="401">
        <v>0</v>
      </c>
      <c r="AK156" s="401">
        <v>0</v>
      </c>
      <c r="AL156" s="401">
        <v>2.8670000000000002E-3</v>
      </c>
      <c r="AM156" s="401">
        <v>0</v>
      </c>
      <c r="AN156" s="401">
        <v>0</v>
      </c>
      <c r="AO156" s="401">
        <v>0</v>
      </c>
      <c r="AP156" s="401">
        <v>0</v>
      </c>
      <c r="AQ156" s="401">
        <v>0</v>
      </c>
      <c r="AR156" s="402">
        <v>1.37605E-2</v>
      </c>
      <c r="AS156" s="402">
        <v>2.7106999999999999E-3</v>
      </c>
      <c r="AT156" s="402">
        <v>2.6616299999999999E-2</v>
      </c>
      <c r="AU156" s="404">
        <v>0</v>
      </c>
      <c r="AV156" s="402">
        <v>0</v>
      </c>
      <c r="AW156" s="76"/>
      <c r="AX156" s="211">
        <v>148</v>
      </c>
      <c r="AY156" s="260">
        <v>0</v>
      </c>
      <c r="AZ156" s="260">
        <v>0</v>
      </c>
      <c r="BA156" s="260">
        <v>0</v>
      </c>
      <c r="BB156" s="260">
        <v>0</v>
      </c>
      <c r="BC156" s="260">
        <v>0</v>
      </c>
      <c r="BD156" s="260">
        <v>0</v>
      </c>
      <c r="BE156" s="260">
        <v>0</v>
      </c>
      <c r="BF156" s="260">
        <v>0</v>
      </c>
      <c r="BG156" s="260">
        <v>0</v>
      </c>
      <c r="BH156" s="260">
        <v>302</v>
      </c>
      <c r="BI156" s="260">
        <v>0</v>
      </c>
      <c r="BJ156" s="260">
        <v>0</v>
      </c>
      <c r="BK156" s="260">
        <v>2692</v>
      </c>
      <c r="BL156" s="260">
        <v>0</v>
      </c>
      <c r="BM156" s="260">
        <v>20</v>
      </c>
      <c r="BN156" s="260">
        <v>0</v>
      </c>
      <c r="BO156" s="260">
        <v>15</v>
      </c>
      <c r="BP156" s="260">
        <v>0</v>
      </c>
      <c r="BQ156" s="260">
        <v>0</v>
      </c>
      <c r="BR156" s="260">
        <v>0</v>
      </c>
      <c r="BS156" s="260">
        <v>0</v>
      </c>
      <c r="BT156" s="260">
        <v>13</v>
      </c>
      <c r="BU156" s="260">
        <v>5</v>
      </c>
      <c r="BV156" s="260">
        <v>16</v>
      </c>
      <c r="BW156" s="260">
        <v>256864</v>
      </c>
      <c r="BX156" s="260">
        <v>0</v>
      </c>
      <c r="BY156" s="260">
        <v>0</v>
      </c>
      <c r="BZ156" s="260">
        <v>0</v>
      </c>
      <c r="CA156" s="260">
        <v>4</v>
      </c>
      <c r="CB156" s="260">
        <v>0</v>
      </c>
      <c r="CC156" s="260">
        <v>0</v>
      </c>
      <c r="CD156" s="260">
        <v>0</v>
      </c>
      <c r="CE156" s="260">
        <v>56</v>
      </c>
      <c r="CF156" s="260">
        <v>0</v>
      </c>
      <c r="CG156" s="260">
        <v>0</v>
      </c>
      <c r="CH156" s="260">
        <v>0</v>
      </c>
      <c r="CI156" s="260">
        <v>0</v>
      </c>
      <c r="CJ156" s="260">
        <v>0</v>
      </c>
      <c r="CK156" s="260">
        <v>0</v>
      </c>
      <c r="CL156" s="260">
        <v>7</v>
      </c>
      <c r="CM156" s="260">
        <v>9</v>
      </c>
      <c r="CN156" s="42">
        <v>3</v>
      </c>
      <c r="CO156" s="42">
        <v>0</v>
      </c>
      <c r="CP156" s="42">
        <v>0</v>
      </c>
      <c r="CR156" s="13">
        <v>148</v>
      </c>
      <c r="CS156" s="13" t="str">
        <f t="shared" si="28"/>
        <v/>
      </c>
      <c r="CT156" s="13" t="str">
        <f t="shared" si="28"/>
        <v/>
      </c>
      <c r="CU156" s="13" t="str">
        <f t="shared" si="28"/>
        <v/>
      </c>
      <c r="CV156" s="13" t="str">
        <f t="shared" si="28"/>
        <v/>
      </c>
      <c r="CW156" s="13" t="str">
        <f t="shared" si="28"/>
        <v>BlavitlingKolmule</v>
      </c>
      <c r="CX156" s="13" t="str">
        <f t="shared" si="28"/>
        <v/>
      </c>
      <c r="CY156" s="13" t="str">
        <f t="shared" si="28"/>
        <v/>
      </c>
      <c r="CZ156" s="13" t="str">
        <f t="shared" si="28"/>
        <v/>
      </c>
      <c r="DA156" s="13" t="str">
        <f t="shared" si="28"/>
        <v/>
      </c>
      <c r="DB156" s="13" t="str">
        <f t="shared" si="28"/>
        <v/>
      </c>
      <c r="DC156" s="13" t="str">
        <f t="shared" si="28"/>
        <v/>
      </c>
      <c r="DD156" s="13" t="str">
        <f t="shared" si="28"/>
        <v/>
      </c>
      <c r="DE156" s="13" t="str">
        <f t="shared" si="28"/>
        <v>Havskrafta</v>
      </c>
      <c r="DF156" s="13" t="str">
        <f t="shared" si="28"/>
        <v/>
      </c>
      <c r="DG156" s="13" t="str">
        <f t="shared" si="28"/>
        <v>Kolja</v>
      </c>
      <c r="DH156" s="13" t="str">
        <f t="shared" si="28"/>
        <v/>
      </c>
      <c r="DI156" s="13" t="str">
        <f t="shared" si="30"/>
        <v>Kummel</v>
      </c>
      <c r="DJ156" s="13" t="str">
        <f t="shared" si="30"/>
        <v/>
      </c>
      <c r="DK156" s="13" t="str">
        <f t="shared" si="30"/>
        <v/>
      </c>
      <c r="DL156" s="13" t="str">
        <f t="shared" si="30"/>
        <v/>
      </c>
      <c r="DM156" s="13" t="str">
        <f t="shared" si="30"/>
        <v/>
      </c>
      <c r="DN156" s="13" t="str">
        <f t="shared" si="30"/>
        <v/>
      </c>
      <c r="DO156" s="13" t="str">
        <f t="shared" si="29"/>
        <v/>
      </c>
      <c r="DP156" s="13" t="str">
        <f t="shared" si="29"/>
        <v/>
      </c>
      <c r="DQ156" s="13" t="str">
        <f t="shared" si="29"/>
        <v>Nordhavsraka</v>
      </c>
      <c r="DR156" s="13" t="str">
        <f t="shared" si="29"/>
        <v/>
      </c>
      <c r="DS156" s="13" t="str">
        <f t="shared" si="29"/>
        <v/>
      </c>
      <c r="DT156" s="13" t="str">
        <f t="shared" si="31"/>
        <v>Rodspotta</v>
      </c>
      <c r="DU156" s="13" t="str">
        <f t="shared" si="31"/>
        <v>Rodtunga</v>
      </c>
      <c r="DV156" s="13" t="str">
        <f t="shared" si="31"/>
        <v/>
      </c>
      <c r="DW156" s="13" t="str">
        <f t="shared" si="31"/>
        <v/>
      </c>
      <c r="DX156" s="13" t="str">
        <f t="shared" si="31"/>
        <v/>
      </c>
      <c r="DY156" s="13" t="str">
        <f t="shared" si="31"/>
        <v/>
      </c>
      <c r="DZ156" s="13" t="str">
        <f t="shared" si="31"/>
        <v>Sjurygg</v>
      </c>
      <c r="EA156" s="13" t="str">
        <f t="shared" si="31"/>
        <v/>
      </c>
      <c r="EB156" s="13" t="str">
        <f t="shared" si="31"/>
        <v/>
      </c>
      <c r="EC156" s="13" t="str">
        <f t="shared" si="24"/>
        <v/>
      </c>
      <c r="ED156" s="13" t="str">
        <f t="shared" si="24"/>
        <v/>
      </c>
      <c r="EE156" s="13" t="str">
        <f t="shared" si="24"/>
        <v/>
      </c>
      <c r="EF156" s="13" t="str">
        <f t="shared" si="24"/>
        <v>Torsk</v>
      </c>
      <c r="EG156" s="13" t="str">
        <f t="shared" si="24"/>
        <v>Vitling</v>
      </c>
      <c r="EH156" s="13" t="str">
        <f t="shared" si="21"/>
        <v>Vitlinglyra</v>
      </c>
      <c r="EI156" s="13" t="str">
        <f t="shared" si="21"/>
        <v/>
      </c>
      <c r="EJ156" s="13" t="str">
        <f t="shared" si="21"/>
        <v/>
      </c>
      <c r="EK156" s="13"/>
      <c r="EL156" s="82" t="str">
        <f t="shared" si="27"/>
        <v>BlavitlingKolmuleHavskraftaKoljaKummelNordhavsrakaRodspottaRodtungaSjuryggTorskVitlingVitlinglyra</v>
      </c>
    </row>
    <row r="157" spans="1:142" x14ac:dyDescent="0.25">
      <c r="A157" s="267" t="s">
        <v>633</v>
      </c>
      <c r="B157" s="267" t="s">
        <v>498</v>
      </c>
      <c r="C157" s="301" t="s">
        <v>553</v>
      </c>
      <c r="D157" s="211">
        <v>149</v>
      </c>
      <c r="E157" s="401">
        <v>0</v>
      </c>
      <c r="F157" s="401">
        <v>0</v>
      </c>
      <c r="G157" s="401">
        <v>0</v>
      </c>
      <c r="H157" s="401">
        <v>0</v>
      </c>
      <c r="I157" s="401">
        <v>0</v>
      </c>
      <c r="J157" s="401">
        <v>0</v>
      </c>
      <c r="K157" s="401">
        <v>0</v>
      </c>
      <c r="L157" s="401">
        <v>0</v>
      </c>
      <c r="M157" s="401">
        <v>0</v>
      </c>
      <c r="N157" s="401">
        <v>0</v>
      </c>
      <c r="O157" s="401">
        <v>0</v>
      </c>
      <c r="P157" s="401">
        <v>0</v>
      </c>
      <c r="Q157" s="401">
        <v>0</v>
      </c>
      <c r="R157" s="401">
        <v>0</v>
      </c>
      <c r="S157" s="401">
        <v>0</v>
      </c>
      <c r="T157" s="401">
        <v>0</v>
      </c>
      <c r="U157" s="401">
        <v>0</v>
      </c>
      <c r="V157" s="401">
        <v>0</v>
      </c>
      <c r="W157" s="401">
        <v>0</v>
      </c>
      <c r="X157" s="401">
        <v>0</v>
      </c>
      <c r="Y157" s="401">
        <v>0</v>
      </c>
      <c r="Z157" s="401">
        <v>0</v>
      </c>
      <c r="AA157" s="401">
        <v>0</v>
      </c>
      <c r="AB157" s="401">
        <v>0</v>
      </c>
      <c r="AC157" s="401">
        <v>0</v>
      </c>
      <c r="AD157" s="401">
        <v>0</v>
      </c>
      <c r="AE157" s="401">
        <v>0</v>
      </c>
      <c r="AF157" s="401">
        <v>3.70867E-2</v>
      </c>
      <c r="AG157" s="401">
        <v>0</v>
      </c>
      <c r="AH157" s="401">
        <v>0</v>
      </c>
      <c r="AI157" s="401">
        <v>0</v>
      </c>
      <c r="AJ157" s="401">
        <v>0</v>
      </c>
      <c r="AK157" s="401">
        <v>0</v>
      </c>
      <c r="AL157" s="401">
        <v>0</v>
      </c>
      <c r="AM157" s="401">
        <v>0</v>
      </c>
      <c r="AN157" s="401">
        <v>0</v>
      </c>
      <c r="AO157" s="401">
        <v>0</v>
      </c>
      <c r="AP157" s="401">
        <v>0</v>
      </c>
      <c r="AQ157" s="401">
        <v>0</v>
      </c>
      <c r="AR157" s="402">
        <v>0.32658769999999998</v>
      </c>
      <c r="AS157" s="402">
        <v>0</v>
      </c>
      <c r="AT157" s="402">
        <v>0</v>
      </c>
      <c r="AU157" s="404">
        <v>0</v>
      </c>
      <c r="AV157" s="402">
        <v>0</v>
      </c>
      <c r="AW157" s="76"/>
      <c r="AX157" s="211">
        <v>149</v>
      </c>
      <c r="AY157" s="260">
        <v>0</v>
      </c>
      <c r="AZ157" s="260">
        <v>0</v>
      </c>
      <c r="BA157" s="260">
        <v>0</v>
      </c>
      <c r="BB157" s="260">
        <v>0</v>
      </c>
      <c r="BC157" s="260">
        <v>0</v>
      </c>
      <c r="BD157" s="260">
        <v>0</v>
      </c>
      <c r="BE157" s="260">
        <v>0</v>
      </c>
      <c r="BF157" s="260">
        <v>0</v>
      </c>
      <c r="BG157" s="260">
        <v>0</v>
      </c>
      <c r="BH157" s="260">
        <v>0</v>
      </c>
      <c r="BI157" s="260">
        <v>0</v>
      </c>
      <c r="BJ157" s="260">
        <v>0</v>
      </c>
      <c r="BK157" s="260">
        <v>0</v>
      </c>
      <c r="BL157" s="260">
        <v>0</v>
      </c>
      <c r="BM157" s="260">
        <v>0</v>
      </c>
      <c r="BN157" s="260">
        <v>0</v>
      </c>
      <c r="BO157" s="260">
        <v>0</v>
      </c>
      <c r="BP157" s="260">
        <v>0</v>
      </c>
      <c r="BQ157" s="260">
        <v>0</v>
      </c>
      <c r="BR157" s="260">
        <v>0</v>
      </c>
      <c r="BS157" s="260">
        <v>0</v>
      </c>
      <c r="BT157" s="260">
        <v>0</v>
      </c>
      <c r="BU157" s="260">
        <v>0</v>
      </c>
      <c r="BV157" s="260">
        <v>0</v>
      </c>
      <c r="BW157" s="260">
        <v>0</v>
      </c>
      <c r="BX157" s="260">
        <v>1</v>
      </c>
      <c r="BY157" s="260">
        <v>0</v>
      </c>
      <c r="BZ157" s="260">
        <v>0</v>
      </c>
      <c r="CA157" s="260">
        <v>0</v>
      </c>
      <c r="CB157" s="260">
        <v>0</v>
      </c>
      <c r="CC157" s="260">
        <v>0</v>
      </c>
      <c r="CD157" s="260">
        <v>0</v>
      </c>
      <c r="CE157" s="260">
        <v>0</v>
      </c>
      <c r="CF157" s="260">
        <v>0</v>
      </c>
      <c r="CG157" s="260">
        <v>0</v>
      </c>
      <c r="CH157" s="260">
        <v>0</v>
      </c>
      <c r="CI157" s="260">
        <v>0</v>
      </c>
      <c r="CJ157" s="260">
        <v>0</v>
      </c>
      <c r="CK157" s="260">
        <v>0</v>
      </c>
      <c r="CL157" s="260">
        <v>23040.2</v>
      </c>
      <c r="CM157" s="260">
        <v>0</v>
      </c>
      <c r="CN157" s="42">
        <v>0</v>
      </c>
      <c r="CO157" s="42">
        <v>0</v>
      </c>
      <c r="CP157" s="42">
        <v>0</v>
      </c>
      <c r="CR157" s="13">
        <v>149</v>
      </c>
      <c r="CS157" s="13" t="str">
        <f t="shared" si="28"/>
        <v/>
      </c>
      <c r="CT157" s="13" t="str">
        <f t="shared" si="28"/>
        <v/>
      </c>
      <c r="CU157" s="13" t="str">
        <f t="shared" si="28"/>
        <v/>
      </c>
      <c r="CV157" s="13" t="str">
        <f t="shared" si="28"/>
        <v/>
      </c>
      <c r="CW157" s="13" t="str">
        <f t="shared" si="28"/>
        <v/>
      </c>
      <c r="CX157" s="13" t="str">
        <f t="shared" si="28"/>
        <v/>
      </c>
      <c r="CY157" s="13" t="str">
        <f t="shared" si="28"/>
        <v/>
      </c>
      <c r="CZ157" s="13" t="str">
        <f t="shared" si="28"/>
        <v/>
      </c>
      <c r="DA157" s="13" t="str">
        <f t="shared" si="28"/>
        <v/>
      </c>
      <c r="DB157" s="13" t="str">
        <f t="shared" si="28"/>
        <v/>
      </c>
      <c r="DC157" s="13" t="str">
        <f t="shared" si="28"/>
        <v/>
      </c>
      <c r="DD157" s="13" t="str">
        <f t="shared" si="28"/>
        <v/>
      </c>
      <c r="DE157" s="13" t="str">
        <f t="shared" si="28"/>
        <v/>
      </c>
      <c r="DF157" s="13" t="str">
        <f t="shared" si="28"/>
        <v/>
      </c>
      <c r="DG157" s="13" t="str">
        <f t="shared" si="28"/>
        <v/>
      </c>
      <c r="DH157" s="13" t="str">
        <f t="shared" si="28"/>
        <v/>
      </c>
      <c r="DI157" s="13" t="str">
        <f t="shared" si="30"/>
        <v/>
      </c>
      <c r="DJ157" s="13" t="str">
        <f t="shared" si="30"/>
        <v/>
      </c>
      <c r="DK157" s="13" t="str">
        <f t="shared" si="30"/>
        <v/>
      </c>
      <c r="DL157" s="13" t="str">
        <f t="shared" si="30"/>
        <v/>
      </c>
      <c r="DM157" s="13" t="str">
        <f t="shared" si="30"/>
        <v/>
      </c>
      <c r="DN157" s="13" t="str">
        <f t="shared" si="30"/>
        <v/>
      </c>
      <c r="DO157" s="13" t="str">
        <f t="shared" si="29"/>
        <v/>
      </c>
      <c r="DP157" s="13" t="str">
        <f t="shared" si="29"/>
        <v/>
      </c>
      <c r="DQ157" s="13" t="str">
        <f t="shared" si="29"/>
        <v/>
      </c>
      <c r="DR157" s="13" t="str">
        <f t="shared" si="29"/>
        <v/>
      </c>
      <c r="DS157" s="13" t="str">
        <f t="shared" si="29"/>
        <v/>
      </c>
      <c r="DT157" s="13" t="str">
        <f t="shared" si="31"/>
        <v>Rodspotta</v>
      </c>
      <c r="DU157" s="13" t="str">
        <f t="shared" si="31"/>
        <v/>
      </c>
      <c r="DV157" s="13" t="str">
        <f t="shared" si="31"/>
        <v/>
      </c>
      <c r="DW157" s="13" t="str">
        <f t="shared" si="31"/>
        <v/>
      </c>
      <c r="DX157" s="13" t="str">
        <f t="shared" si="31"/>
        <v/>
      </c>
      <c r="DY157" s="13" t="str">
        <f t="shared" si="31"/>
        <v/>
      </c>
      <c r="DZ157" s="13" t="str">
        <f t="shared" si="31"/>
        <v/>
      </c>
      <c r="EA157" s="13" t="str">
        <f t="shared" si="31"/>
        <v/>
      </c>
      <c r="EB157" s="13" t="str">
        <f t="shared" si="31"/>
        <v/>
      </c>
      <c r="EC157" s="13" t="str">
        <f t="shared" si="24"/>
        <v/>
      </c>
      <c r="ED157" s="13" t="str">
        <f t="shared" si="24"/>
        <v/>
      </c>
      <c r="EE157" s="13" t="str">
        <f t="shared" si="24"/>
        <v/>
      </c>
      <c r="EF157" s="13" t="str">
        <f t="shared" si="24"/>
        <v>Torsk</v>
      </c>
      <c r="EG157" s="13" t="str">
        <f t="shared" si="24"/>
        <v/>
      </c>
      <c r="EH157" s="13" t="str">
        <f t="shared" si="21"/>
        <v/>
      </c>
      <c r="EI157" s="13" t="str">
        <f t="shared" si="21"/>
        <v/>
      </c>
      <c r="EJ157" s="13" t="str">
        <f t="shared" si="21"/>
        <v/>
      </c>
      <c r="EK157" s="13"/>
      <c r="EL157" s="82" t="str">
        <f t="shared" si="27"/>
        <v>RodspottaTorsk</v>
      </c>
    </row>
    <row r="158" spans="1:142" x14ac:dyDescent="0.25">
      <c r="A158" s="267" t="s">
        <v>633</v>
      </c>
      <c r="B158" s="267" t="s">
        <v>499</v>
      </c>
      <c r="C158" s="301" t="s">
        <v>553</v>
      </c>
      <c r="D158" s="211">
        <v>150</v>
      </c>
      <c r="E158" s="401">
        <v>0</v>
      </c>
      <c r="F158" s="401">
        <v>0</v>
      </c>
      <c r="G158" s="401">
        <v>0</v>
      </c>
      <c r="H158" s="401">
        <v>0</v>
      </c>
      <c r="I158" s="401">
        <v>0</v>
      </c>
      <c r="J158" s="401">
        <v>0</v>
      </c>
      <c r="K158" s="401">
        <v>0</v>
      </c>
      <c r="L158" s="401">
        <v>0</v>
      </c>
      <c r="M158" s="401">
        <v>0</v>
      </c>
      <c r="N158" s="401">
        <v>0</v>
      </c>
      <c r="O158" s="401">
        <v>0</v>
      </c>
      <c r="P158" s="401">
        <v>0</v>
      </c>
      <c r="Q158" s="401">
        <v>0</v>
      </c>
      <c r="R158" s="401">
        <v>0</v>
      </c>
      <c r="S158" s="401">
        <v>0</v>
      </c>
      <c r="T158" s="401">
        <v>0</v>
      </c>
      <c r="U158" s="401">
        <v>0</v>
      </c>
      <c r="V158" s="401">
        <v>0</v>
      </c>
      <c r="W158" s="401">
        <v>0</v>
      </c>
      <c r="X158" s="401">
        <v>0</v>
      </c>
      <c r="Y158" s="401">
        <v>0</v>
      </c>
      <c r="Z158" s="401">
        <v>0</v>
      </c>
      <c r="AA158" s="401">
        <v>0</v>
      </c>
      <c r="AB158" s="401">
        <v>0</v>
      </c>
      <c r="AC158" s="401">
        <v>0</v>
      </c>
      <c r="AD158" s="401">
        <v>0</v>
      </c>
      <c r="AE158" s="401">
        <v>0</v>
      </c>
      <c r="AF158" s="401">
        <v>3.6589499999999997E-2</v>
      </c>
      <c r="AG158" s="401">
        <v>0</v>
      </c>
      <c r="AH158" s="401">
        <v>0</v>
      </c>
      <c r="AI158" s="401">
        <v>0</v>
      </c>
      <c r="AJ158" s="401">
        <v>0</v>
      </c>
      <c r="AK158" s="401">
        <v>0</v>
      </c>
      <c r="AL158" s="401">
        <v>0</v>
      </c>
      <c r="AM158" s="401">
        <v>0</v>
      </c>
      <c r="AN158" s="401">
        <v>0</v>
      </c>
      <c r="AO158" s="401">
        <v>0</v>
      </c>
      <c r="AP158" s="401">
        <v>0</v>
      </c>
      <c r="AQ158" s="401">
        <v>0</v>
      </c>
      <c r="AR158" s="402">
        <v>0.296317</v>
      </c>
      <c r="AS158" s="402">
        <v>0</v>
      </c>
      <c r="AT158" s="402">
        <v>0</v>
      </c>
      <c r="AU158" s="404">
        <v>0</v>
      </c>
      <c r="AV158" s="402">
        <v>0</v>
      </c>
      <c r="AW158" s="76"/>
      <c r="AX158" s="211">
        <v>150</v>
      </c>
      <c r="AY158" s="260">
        <v>0</v>
      </c>
      <c r="AZ158" s="260">
        <v>0</v>
      </c>
      <c r="BA158" s="260">
        <v>0</v>
      </c>
      <c r="BB158" s="260">
        <v>0</v>
      </c>
      <c r="BC158" s="260">
        <v>0</v>
      </c>
      <c r="BD158" s="260">
        <v>0</v>
      </c>
      <c r="BE158" s="260">
        <v>0</v>
      </c>
      <c r="BF158" s="260">
        <v>0</v>
      </c>
      <c r="BG158" s="260">
        <v>0</v>
      </c>
      <c r="BH158" s="260">
        <v>0</v>
      </c>
      <c r="BI158" s="260">
        <v>0</v>
      </c>
      <c r="BJ158" s="260">
        <v>0</v>
      </c>
      <c r="BK158" s="260">
        <v>0</v>
      </c>
      <c r="BL158" s="260">
        <v>0</v>
      </c>
      <c r="BM158" s="260">
        <v>0</v>
      </c>
      <c r="BN158" s="260">
        <v>0</v>
      </c>
      <c r="BO158" s="260">
        <v>0</v>
      </c>
      <c r="BP158" s="260">
        <v>0</v>
      </c>
      <c r="BQ158" s="260">
        <v>0</v>
      </c>
      <c r="BR158" s="260">
        <v>0</v>
      </c>
      <c r="BS158" s="260">
        <v>0</v>
      </c>
      <c r="BT158" s="260">
        <v>0</v>
      </c>
      <c r="BU158" s="260">
        <v>0</v>
      </c>
      <c r="BV158" s="260">
        <v>0</v>
      </c>
      <c r="BW158" s="260">
        <v>0</v>
      </c>
      <c r="BX158" s="260">
        <v>24</v>
      </c>
      <c r="BY158" s="260">
        <v>0</v>
      </c>
      <c r="BZ158" s="260">
        <v>443</v>
      </c>
      <c r="CA158" s="260">
        <v>0</v>
      </c>
      <c r="CB158" s="260">
        <v>0</v>
      </c>
      <c r="CC158" s="260">
        <v>0</v>
      </c>
      <c r="CD158" s="260">
        <v>0</v>
      </c>
      <c r="CE158" s="260">
        <v>0</v>
      </c>
      <c r="CF158" s="260">
        <v>0</v>
      </c>
      <c r="CG158" s="260">
        <v>0</v>
      </c>
      <c r="CH158" s="260">
        <v>0</v>
      </c>
      <c r="CI158" s="260">
        <v>809</v>
      </c>
      <c r="CJ158" s="260">
        <v>0</v>
      </c>
      <c r="CK158" s="260">
        <v>0</v>
      </c>
      <c r="CL158" s="260">
        <v>18414</v>
      </c>
      <c r="CM158" s="260">
        <v>0</v>
      </c>
      <c r="CN158" s="42">
        <v>0</v>
      </c>
      <c r="CO158" s="42">
        <v>0</v>
      </c>
      <c r="CP158" s="42">
        <v>0</v>
      </c>
      <c r="CR158" s="13">
        <v>150</v>
      </c>
      <c r="CS158" s="13" t="str">
        <f t="shared" si="28"/>
        <v/>
      </c>
      <c r="CT158" s="13" t="str">
        <f t="shared" si="28"/>
        <v/>
      </c>
      <c r="CU158" s="13" t="str">
        <f t="shared" si="28"/>
        <v/>
      </c>
      <c r="CV158" s="13" t="str">
        <f t="shared" si="28"/>
        <v/>
      </c>
      <c r="CW158" s="13" t="str">
        <f t="shared" si="28"/>
        <v/>
      </c>
      <c r="CX158" s="13" t="str">
        <f t="shared" ref="CX158:DH181" si="32">IF(J158&gt;0,J$8,"")</f>
        <v/>
      </c>
      <c r="CY158" s="13" t="str">
        <f t="shared" si="32"/>
        <v/>
      </c>
      <c r="CZ158" s="13" t="str">
        <f t="shared" si="32"/>
        <v/>
      </c>
      <c r="DA158" s="13" t="str">
        <f t="shared" si="32"/>
        <v/>
      </c>
      <c r="DB158" s="13" t="str">
        <f t="shared" si="32"/>
        <v/>
      </c>
      <c r="DC158" s="13" t="str">
        <f t="shared" si="32"/>
        <v/>
      </c>
      <c r="DD158" s="13" t="str">
        <f t="shared" si="32"/>
        <v/>
      </c>
      <c r="DE158" s="13" t="str">
        <f t="shared" si="32"/>
        <v/>
      </c>
      <c r="DF158" s="13" t="str">
        <f t="shared" si="32"/>
        <v/>
      </c>
      <c r="DG158" s="13" t="str">
        <f t="shared" si="32"/>
        <v/>
      </c>
      <c r="DH158" s="13" t="str">
        <f t="shared" si="32"/>
        <v/>
      </c>
      <c r="DI158" s="13" t="str">
        <f t="shared" si="30"/>
        <v/>
      </c>
      <c r="DJ158" s="13" t="str">
        <f t="shared" si="30"/>
        <v/>
      </c>
      <c r="DK158" s="13" t="str">
        <f t="shared" si="30"/>
        <v/>
      </c>
      <c r="DL158" s="13" t="str">
        <f t="shared" si="30"/>
        <v/>
      </c>
      <c r="DM158" s="13" t="str">
        <f t="shared" si="30"/>
        <v/>
      </c>
      <c r="DN158" s="13" t="str">
        <f t="shared" si="30"/>
        <v/>
      </c>
      <c r="DO158" s="13" t="str">
        <f t="shared" si="29"/>
        <v/>
      </c>
      <c r="DP158" s="13" t="str">
        <f t="shared" si="29"/>
        <v/>
      </c>
      <c r="DQ158" s="13" t="str">
        <f t="shared" si="29"/>
        <v/>
      </c>
      <c r="DR158" s="13" t="str">
        <f t="shared" si="29"/>
        <v/>
      </c>
      <c r="DS158" s="13" t="str">
        <f t="shared" si="29"/>
        <v/>
      </c>
      <c r="DT158" s="13" t="str">
        <f t="shared" si="31"/>
        <v>Rodspotta</v>
      </c>
      <c r="DU158" s="13" t="str">
        <f t="shared" si="31"/>
        <v/>
      </c>
      <c r="DV158" s="13" t="str">
        <f t="shared" si="31"/>
        <v/>
      </c>
      <c r="DW158" s="13" t="str">
        <f t="shared" si="31"/>
        <v/>
      </c>
      <c r="DX158" s="13" t="str">
        <f t="shared" si="31"/>
        <v/>
      </c>
      <c r="DY158" s="13" t="str">
        <f t="shared" si="31"/>
        <v/>
      </c>
      <c r="DZ158" s="13" t="str">
        <f t="shared" si="31"/>
        <v/>
      </c>
      <c r="EA158" s="13" t="str">
        <f t="shared" si="31"/>
        <v/>
      </c>
      <c r="EB158" s="13" t="str">
        <f t="shared" si="31"/>
        <v/>
      </c>
      <c r="EC158" s="13" t="str">
        <f t="shared" si="24"/>
        <v/>
      </c>
      <c r="ED158" s="13" t="str">
        <f t="shared" si="24"/>
        <v/>
      </c>
      <c r="EE158" s="13" t="str">
        <f t="shared" si="24"/>
        <v/>
      </c>
      <c r="EF158" s="13" t="str">
        <f t="shared" si="24"/>
        <v>Torsk</v>
      </c>
      <c r="EG158" s="13" t="str">
        <f t="shared" si="24"/>
        <v/>
      </c>
      <c r="EH158" s="13" t="str">
        <f t="shared" si="21"/>
        <v/>
      </c>
      <c r="EI158" s="13" t="str">
        <f t="shared" si="21"/>
        <v/>
      </c>
      <c r="EJ158" s="13" t="str">
        <f t="shared" si="21"/>
        <v/>
      </c>
      <c r="EK158" s="13"/>
      <c r="EL158" s="82" t="str">
        <f t="shared" si="27"/>
        <v>RodspottaTorsk</v>
      </c>
    </row>
    <row r="159" spans="1:142" x14ac:dyDescent="0.25">
      <c r="A159" s="267" t="s">
        <v>633</v>
      </c>
      <c r="B159" s="267" t="s">
        <v>509</v>
      </c>
      <c r="C159" s="301" t="s">
        <v>553</v>
      </c>
      <c r="D159" s="211">
        <v>151</v>
      </c>
      <c r="E159" s="401">
        <v>0</v>
      </c>
      <c r="F159" s="401">
        <v>0</v>
      </c>
      <c r="G159" s="401">
        <v>0</v>
      </c>
      <c r="H159" s="401">
        <v>0</v>
      </c>
      <c r="I159" s="401">
        <v>0</v>
      </c>
      <c r="J159" s="401">
        <v>0</v>
      </c>
      <c r="K159" s="401">
        <v>0</v>
      </c>
      <c r="L159" s="401">
        <v>0</v>
      </c>
      <c r="M159" s="401">
        <v>0</v>
      </c>
      <c r="N159" s="401">
        <v>0</v>
      </c>
      <c r="O159" s="401">
        <v>0</v>
      </c>
      <c r="P159" s="401">
        <v>0</v>
      </c>
      <c r="Q159" s="401">
        <v>0</v>
      </c>
      <c r="R159" s="401">
        <v>0</v>
      </c>
      <c r="S159" s="401">
        <v>0</v>
      </c>
      <c r="T159" s="401">
        <v>0</v>
      </c>
      <c r="U159" s="401">
        <v>0</v>
      </c>
      <c r="V159" s="401">
        <v>0</v>
      </c>
      <c r="W159" s="401">
        <v>0</v>
      </c>
      <c r="X159" s="401">
        <v>0</v>
      </c>
      <c r="Y159" s="401">
        <v>0</v>
      </c>
      <c r="Z159" s="401">
        <v>0</v>
      </c>
      <c r="AA159" s="401">
        <v>0</v>
      </c>
      <c r="AB159" s="401">
        <v>0</v>
      </c>
      <c r="AC159" s="401">
        <v>0</v>
      </c>
      <c r="AD159" s="401">
        <v>0</v>
      </c>
      <c r="AE159" s="401">
        <v>0</v>
      </c>
      <c r="AF159" s="401">
        <v>0</v>
      </c>
      <c r="AG159" s="401">
        <v>0</v>
      </c>
      <c r="AH159" s="401">
        <v>0</v>
      </c>
      <c r="AI159" s="401">
        <v>0</v>
      </c>
      <c r="AJ159" s="401">
        <v>0</v>
      </c>
      <c r="AK159" s="401">
        <v>0</v>
      </c>
      <c r="AL159" s="401">
        <v>0</v>
      </c>
      <c r="AM159" s="401">
        <v>0</v>
      </c>
      <c r="AN159" s="401">
        <v>0</v>
      </c>
      <c r="AO159" s="401">
        <v>0</v>
      </c>
      <c r="AP159" s="401">
        <v>0</v>
      </c>
      <c r="AQ159" s="401">
        <v>0</v>
      </c>
      <c r="AR159" s="402">
        <v>0</v>
      </c>
      <c r="AS159" s="402">
        <v>0</v>
      </c>
      <c r="AT159" s="402">
        <v>0</v>
      </c>
      <c r="AU159" s="404">
        <v>0</v>
      </c>
      <c r="AV159" s="402">
        <v>0</v>
      </c>
      <c r="AW159" s="76"/>
      <c r="AX159" s="211">
        <v>151</v>
      </c>
      <c r="AY159" s="260">
        <v>0</v>
      </c>
      <c r="AZ159" s="260">
        <v>0</v>
      </c>
      <c r="BA159" s="260">
        <v>0</v>
      </c>
      <c r="BB159" s="260">
        <v>0</v>
      </c>
      <c r="BC159" s="260">
        <v>0</v>
      </c>
      <c r="BD159" s="260">
        <v>0</v>
      </c>
      <c r="BE159" s="260">
        <v>0</v>
      </c>
      <c r="BF159" s="260">
        <v>0</v>
      </c>
      <c r="BG159" s="260">
        <v>0</v>
      </c>
      <c r="BH159" s="260">
        <v>0</v>
      </c>
      <c r="BI159" s="260">
        <v>0</v>
      </c>
      <c r="BJ159" s="260">
        <v>0</v>
      </c>
      <c r="BK159" s="260">
        <v>0</v>
      </c>
      <c r="BL159" s="260">
        <v>0</v>
      </c>
      <c r="BM159" s="260">
        <v>0</v>
      </c>
      <c r="BN159" s="260">
        <v>0</v>
      </c>
      <c r="BO159" s="260">
        <v>0</v>
      </c>
      <c r="BP159" s="260">
        <v>0</v>
      </c>
      <c r="BQ159" s="260">
        <v>0</v>
      </c>
      <c r="BR159" s="260">
        <v>20287.7</v>
      </c>
      <c r="BS159" s="260">
        <v>0</v>
      </c>
      <c r="BT159" s="260">
        <v>0</v>
      </c>
      <c r="BU159" s="260">
        <v>0</v>
      </c>
      <c r="BV159" s="260">
        <v>0</v>
      </c>
      <c r="BW159" s="260">
        <v>0</v>
      </c>
      <c r="BX159" s="260">
        <v>0</v>
      </c>
      <c r="BY159" s="260">
        <v>0</v>
      </c>
      <c r="BZ159" s="260">
        <v>0</v>
      </c>
      <c r="CA159" s="260">
        <v>0</v>
      </c>
      <c r="CB159" s="260">
        <v>0</v>
      </c>
      <c r="CC159" s="260">
        <v>0</v>
      </c>
      <c r="CD159" s="260">
        <v>0</v>
      </c>
      <c r="CE159" s="260">
        <v>0</v>
      </c>
      <c r="CF159" s="260">
        <v>0</v>
      </c>
      <c r="CG159" s="260">
        <v>0</v>
      </c>
      <c r="CH159" s="260">
        <v>0</v>
      </c>
      <c r="CI159" s="260">
        <v>0</v>
      </c>
      <c r="CJ159" s="260">
        <v>0</v>
      </c>
      <c r="CK159" s="260">
        <v>0</v>
      </c>
      <c r="CL159" s="260">
        <v>0</v>
      </c>
      <c r="CM159" s="260">
        <v>0</v>
      </c>
      <c r="CN159" s="42">
        <v>0</v>
      </c>
      <c r="CO159" s="42">
        <v>0</v>
      </c>
      <c r="CP159" s="42">
        <v>8</v>
      </c>
      <c r="CR159" s="13">
        <v>151</v>
      </c>
      <c r="CS159" s="13" t="str">
        <f t="shared" ref="CS159:CY201" si="33">IF(E159&gt;0,E$8,"")</f>
        <v/>
      </c>
      <c r="CT159" s="13" t="str">
        <f t="shared" si="33"/>
        <v/>
      </c>
      <c r="CU159" s="13" t="str">
        <f t="shared" si="33"/>
        <v/>
      </c>
      <c r="CV159" s="13" t="str">
        <f t="shared" si="33"/>
        <v/>
      </c>
      <c r="CW159" s="13" t="str">
        <f t="shared" si="33"/>
        <v/>
      </c>
      <c r="CX159" s="13" t="str">
        <f t="shared" si="32"/>
        <v/>
      </c>
      <c r="CY159" s="13" t="str">
        <f t="shared" si="32"/>
        <v/>
      </c>
      <c r="CZ159" s="13" t="str">
        <f t="shared" si="32"/>
        <v/>
      </c>
      <c r="DA159" s="13" t="str">
        <f t="shared" si="32"/>
        <v/>
      </c>
      <c r="DB159" s="13" t="str">
        <f t="shared" si="32"/>
        <v/>
      </c>
      <c r="DC159" s="13" t="str">
        <f t="shared" si="32"/>
        <v/>
      </c>
      <c r="DD159" s="13" t="str">
        <f t="shared" si="32"/>
        <v/>
      </c>
      <c r="DE159" s="13" t="str">
        <f t="shared" si="32"/>
        <v/>
      </c>
      <c r="DF159" s="13" t="str">
        <f t="shared" si="32"/>
        <v/>
      </c>
      <c r="DG159" s="13" t="str">
        <f t="shared" si="32"/>
        <v/>
      </c>
      <c r="DH159" s="13" t="str">
        <f t="shared" si="32"/>
        <v/>
      </c>
      <c r="DI159" s="13" t="str">
        <f t="shared" si="30"/>
        <v/>
      </c>
      <c r="DJ159" s="13" t="str">
        <f t="shared" si="30"/>
        <v/>
      </c>
      <c r="DK159" s="13" t="str">
        <f t="shared" si="30"/>
        <v/>
      </c>
      <c r="DL159" s="13" t="str">
        <f t="shared" si="30"/>
        <v/>
      </c>
      <c r="DM159" s="13" t="str">
        <f t="shared" si="30"/>
        <v/>
      </c>
      <c r="DN159" s="13" t="str">
        <f t="shared" si="30"/>
        <v/>
      </c>
      <c r="DO159" s="13" t="str">
        <f t="shared" si="29"/>
        <v/>
      </c>
      <c r="DP159" s="13" t="str">
        <f t="shared" si="29"/>
        <v/>
      </c>
      <c r="DQ159" s="13" t="str">
        <f t="shared" si="29"/>
        <v/>
      </c>
      <c r="DR159" s="13" t="str">
        <f t="shared" si="29"/>
        <v/>
      </c>
      <c r="DS159" s="13" t="str">
        <f t="shared" si="29"/>
        <v/>
      </c>
      <c r="DT159" s="13" t="str">
        <f t="shared" si="31"/>
        <v/>
      </c>
      <c r="DU159" s="13" t="str">
        <f t="shared" si="31"/>
        <v/>
      </c>
      <c r="DV159" s="13" t="str">
        <f t="shared" si="31"/>
        <v/>
      </c>
      <c r="DW159" s="13" t="str">
        <f t="shared" si="31"/>
        <v/>
      </c>
      <c r="DX159" s="13" t="str">
        <f t="shared" si="31"/>
        <v/>
      </c>
      <c r="DY159" s="13" t="str">
        <f t="shared" si="31"/>
        <v/>
      </c>
      <c r="DZ159" s="13" t="str">
        <f t="shared" si="31"/>
        <v/>
      </c>
      <c r="EA159" s="13" t="str">
        <f t="shared" si="31"/>
        <v/>
      </c>
      <c r="EB159" s="13" t="str">
        <f t="shared" si="31"/>
        <v/>
      </c>
      <c r="EC159" s="13" t="str">
        <f t="shared" si="24"/>
        <v/>
      </c>
      <c r="ED159" s="13" t="str">
        <f t="shared" si="24"/>
        <v/>
      </c>
      <c r="EE159" s="13" t="str">
        <f t="shared" si="24"/>
        <v/>
      </c>
      <c r="EF159" s="13" t="str">
        <f t="shared" si="24"/>
        <v/>
      </c>
      <c r="EG159" s="13" t="str">
        <f t="shared" si="24"/>
        <v/>
      </c>
      <c r="EH159" s="13" t="str">
        <f t="shared" si="21"/>
        <v/>
      </c>
      <c r="EI159" s="13" t="str">
        <f t="shared" si="21"/>
        <v/>
      </c>
      <c r="EJ159" s="13" t="str">
        <f t="shared" si="21"/>
        <v/>
      </c>
      <c r="EK159" s="13"/>
      <c r="EL159" s="82" t="str">
        <f t="shared" si="27"/>
        <v/>
      </c>
    </row>
    <row r="160" spans="1:142" x14ac:dyDescent="0.25">
      <c r="A160" s="267" t="s">
        <v>633</v>
      </c>
      <c r="B160" s="267" t="s">
        <v>492</v>
      </c>
      <c r="C160" s="301" t="s">
        <v>616</v>
      </c>
      <c r="D160" s="211">
        <v>152</v>
      </c>
      <c r="E160" s="401">
        <v>0</v>
      </c>
      <c r="F160" s="401">
        <v>0</v>
      </c>
      <c r="G160" s="401">
        <v>0</v>
      </c>
      <c r="H160" s="401">
        <v>0</v>
      </c>
      <c r="I160" s="401">
        <v>0</v>
      </c>
      <c r="J160" s="401">
        <v>0</v>
      </c>
      <c r="K160" s="401">
        <v>0</v>
      </c>
      <c r="L160" s="401">
        <v>0</v>
      </c>
      <c r="M160" s="401">
        <v>0</v>
      </c>
      <c r="N160" s="401">
        <v>0</v>
      </c>
      <c r="O160" s="401">
        <v>0</v>
      </c>
      <c r="P160" s="401">
        <v>0</v>
      </c>
      <c r="Q160" s="401">
        <v>0</v>
      </c>
      <c r="R160" s="401">
        <v>0</v>
      </c>
      <c r="S160" s="401">
        <v>0</v>
      </c>
      <c r="T160" s="401">
        <v>0</v>
      </c>
      <c r="U160" s="401">
        <v>0</v>
      </c>
      <c r="V160" s="401">
        <v>0</v>
      </c>
      <c r="W160" s="401">
        <v>0</v>
      </c>
      <c r="X160" s="401">
        <v>0</v>
      </c>
      <c r="Y160" s="401">
        <v>0</v>
      </c>
      <c r="Z160" s="401">
        <v>0</v>
      </c>
      <c r="AA160" s="401">
        <v>0</v>
      </c>
      <c r="AB160" s="401">
        <v>0</v>
      </c>
      <c r="AC160" s="401">
        <v>0</v>
      </c>
      <c r="AD160" s="401">
        <v>0</v>
      </c>
      <c r="AE160" s="401">
        <v>0</v>
      </c>
      <c r="AF160" s="401">
        <v>0</v>
      </c>
      <c r="AG160" s="401">
        <v>0</v>
      </c>
      <c r="AH160" s="401">
        <v>0</v>
      </c>
      <c r="AI160" s="401">
        <v>0</v>
      </c>
      <c r="AJ160" s="401">
        <v>0</v>
      </c>
      <c r="AK160" s="401">
        <v>0</v>
      </c>
      <c r="AL160" s="401">
        <v>0</v>
      </c>
      <c r="AM160" s="401">
        <v>0</v>
      </c>
      <c r="AN160" s="401">
        <v>0</v>
      </c>
      <c r="AO160" s="401">
        <v>0</v>
      </c>
      <c r="AP160" s="401">
        <v>0</v>
      </c>
      <c r="AQ160" s="401">
        <v>0</v>
      </c>
      <c r="AR160" s="402">
        <v>0</v>
      </c>
      <c r="AS160" s="402">
        <v>0</v>
      </c>
      <c r="AT160" s="402">
        <v>0</v>
      </c>
      <c r="AU160" s="404">
        <v>0</v>
      </c>
      <c r="AV160" s="402">
        <v>0</v>
      </c>
      <c r="AW160" s="76"/>
      <c r="AX160" s="211">
        <v>152</v>
      </c>
      <c r="AY160" s="260">
        <v>0</v>
      </c>
      <c r="AZ160" s="260">
        <v>0</v>
      </c>
      <c r="BA160" s="260">
        <v>0</v>
      </c>
      <c r="BB160" s="260">
        <v>0</v>
      </c>
      <c r="BC160" s="260">
        <v>0</v>
      </c>
      <c r="BD160" s="260">
        <v>0</v>
      </c>
      <c r="BE160" s="260">
        <v>0</v>
      </c>
      <c r="BF160" s="260">
        <v>0</v>
      </c>
      <c r="BG160" s="260">
        <v>0</v>
      </c>
      <c r="BH160" s="260">
        <v>0</v>
      </c>
      <c r="BI160" s="260">
        <v>0</v>
      </c>
      <c r="BJ160" s="260">
        <v>0</v>
      </c>
      <c r="BK160" s="260">
        <v>0</v>
      </c>
      <c r="BL160" s="260">
        <v>0</v>
      </c>
      <c r="BM160" s="260">
        <v>0</v>
      </c>
      <c r="BN160" s="260">
        <v>0</v>
      </c>
      <c r="BO160" s="260">
        <v>0</v>
      </c>
      <c r="BP160" s="260">
        <v>0</v>
      </c>
      <c r="BQ160" s="260">
        <v>0</v>
      </c>
      <c r="BR160" s="260">
        <v>0</v>
      </c>
      <c r="BS160" s="260">
        <v>0</v>
      </c>
      <c r="BT160" s="260">
        <v>0</v>
      </c>
      <c r="BU160" s="260">
        <v>0</v>
      </c>
      <c r="BV160" s="260">
        <v>0</v>
      </c>
      <c r="BW160" s="260">
        <v>0</v>
      </c>
      <c r="BX160" s="260">
        <v>0</v>
      </c>
      <c r="BY160" s="260">
        <v>0</v>
      </c>
      <c r="BZ160" s="260">
        <v>0</v>
      </c>
      <c r="CA160" s="260">
        <v>0</v>
      </c>
      <c r="CB160" s="260">
        <v>0</v>
      </c>
      <c r="CC160" s="260">
        <v>0</v>
      </c>
      <c r="CD160" s="260">
        <v>12710</v>
      </c>
      <c r="CE160" s="260">
        <v>1115</v>
      </c>
      <c r="CF160" s="260">
        <v>0</v>
      </c>
      <c r="CG160" s="260">
        <v>0</v>
      </c>
      <c r="CH160" s="260">
        <v>0</v>
      </c>
      <c r="CI160" s="260">
        <v>0</v>
      </c>
      <c r="CJ160" s="260">
        <v>0</v>
      </c>
      <c r="CK160" s="260">
        <v>0</v>
      </c>
      <c r="CL160" s="260">
        <v>0</v>
      </c>
      <c r="CM160" s="260">
        <v>0</v>
      </c>
      <c r="CN160" s="42">
        <v>0</v>
      </c>
      <c r="CO160" s="42">
        <v>0</v>
      </c>
      <c r="CP160" s="42">
        <v>0</v>
      </c>
      <c r="CR160" s="13">
        <v>152</v>
      </c>
      <c r="CS160" s="13" t="str">
        <f t="shared" si="33"/>
        <v/>
      </c>
      <c r="CT160" s="13" t="str">
        <f t="shared" si="33"/>
        <v/>
      </c>
      <c r="CU160" s="13" t="str">
        <f t="shared" si="33"/>
        <v/>
      </c>
      <c r="CV160" s="13" t="str">
        <f t="shared" si="33"/>
        <v/>
      </c>
      <c r="CW160" s="13" t="str">
        <f t="shared" si="33"/>
        <v/>
      </c>
      <c r="CX160" s="13" t="str">
        <f t="shared" si="32"/>
        <v/>
      </c>
      <c r="CY160" s="13" t="str">
        <f t="shared" si="32"/>
        <v/>
      </c>
      <c r="CZ160" s="13" t="str">
        <f t="shared" si="32"/>
        <v/>
      </c>
      <c r="DA160" s="13" t="str">
        <f t="shared" si="32"/>
        <v/>
      </c>
      <c r="DB160" s="13" t="str">
        <f t="shared" si="32"/>
        <v/>
      </c>
      <c r="DC160" s="13" t="str">
        <f t="shared" si="32"/>
        <v/>
      </c>
      <c r="DD160" s="13" t="str">
        <f t="shared" si="32"/>
        <v/>
      </c>
      <c r="DE160" s="13" t="str">
        <f t="shared" si="32"/>
        <v/>
      </c>
      <c r="DF160" s="13" t="str">
        <f t="shared" si="32"/>
        <v/>
      </c>
      <c r="DG160" s="13" t="str">
        <f t="shared" si="32"/>
        <v/>
      </c>
      <c r="DH160" s="13" t="str">
        <f t="shared" si="32"/>
        <v/>
      </c>
      <c r="DI160" s="13" t="str">
        <f t="shared" si="30"/>
        <v/>
      </c>
      <c r="DJ160" s="13" t="str">
        <f t="shared" si="30"/>
        <v/>
      </c>
      <c r="DK160" s="13" t="str">
        <f t="shared" si="30"/>
        <v/>
      </c>
      <c r="DL160" s="13" t="str">
        <f t="shared" si="30"/>
        <v/>
      </c>
      <c r="DM160" s="13" t="str">
        <f t="shared" si="30"/>
        <v/>
      </c>
      <c r="DN160" s="13" t="str">
        <f t="shared" si="30"/>
        <v/>
      </c>
      <c r="DO160" s="13" t="str">
        <f t="shared" si="29"/>
        <v/>
      </c>
      <c r="DP160" s="13" t="str">
        <f t="shared" si="29"/>
        <v/>
      </c>
      <c r="DQ160" s="13" t="str">
        <f t="shared" si="29"/>
        <v/>
      </c>
      <c r="DR160" s="13" t="str">
        <f t="shared" si="29"/>
        <v/>
      </c>
      <c r="DS160" s="13" t="str">
        <f t="shared" si="29"/>
        <v/>
      </c>
      <c r="DT160" s="13" t="str">
        <f t="shared" si="31"/>
        <v/>
      </c>
      <c r="DU160" s="13" t="str">
        <f t="shared" si="31"/>
        <v/>
      </c>
      <c r="DV160" s="13" t="str">
        <f t="shared" si="31"/>
        <v/>
      </c>
      <c r="DW160" s="13" t="str">
        <f t="shared" si="31"/>
        <v/>
      </c>
      <c r="DX160" s="13" t="str">
        <f t="shared" si="31"/>
        <v/>
      </c>
      <c r="DY160" s="13" t="str">
        <f t="shared" si="31"/>
        <v/>
      </c>
      <c r="DZ160" s="13" t="str">
        <f t="shared" si="31"/>
        <v/>
      </c>
      <c r="EA160" s="13" t="str">
        <f t="shared" si="31"/>
        <v/>
      </c>
      <c r="EB160" s="13" t="str">
        <f t="shared" si="31"/>
        <v/>
      </c>
      <c r="EC160" s="13" t="str">
        <f t="shared" si="24"/>
        <v/>
      </c>
      <c r="ED160" s="13" t="str">
        <f t="shared" si="24"/>
        <v/>
      </c>
      <c r="EE160" s="13" t="str">
        <f t="shared" si="24"/>
        <v/>
      </c>
      <c r="EF160" s="13" t="str">
        <f t="shared" si="24"/>
        <v/>
      </c>
      <c r="EG160" s="13" t="str">
        <f t="shared" si="24"/>
        <v/>
      </c>
      <c r="EH160" s="13" t="str">
        <f t="shared" si="21"/>
        <v/>
      </c>
      <c r="EI160" s="13" t="str">
        <f t="shared" si="21"/>
        <v/>
      </c>
      <c r="EJ160" s="13" t="str">
        <f t="shared" si="21"/>
        <v/>
      </c>
      <c r="EK160" s="13"/>
      <c r="EL160" s="82" t="str">
        <f t="shared" si="27"/>
        <v/>
      </c>
    </row>
    <row r="161" spans="1:142" x14ac:dyDescent="0.25">
      <c r="A161" s="267" t="s">
        <v>633</v>
      </c>
      <c r="B161" s="267" t="s">
        <v>515</v>
      </c>
      <c r="C161" s="301" t="s">
        <v>616</v>
      </c>
      <c r="D161" s="211">
        <v>153</v>
      </c>
      <c r="E161" s="401">
        <v>0</v>
      </c>
      <c r="F161" s="401">
        <v>0</v>
      </c>
      <c r="G161" s="401">
        <v>0</v>
      </c>
      <c r="H161" s="401">
        <v>0</v>
      </c>
      <c r="I161" s="401">
        <v>0</v>
      </c>
      <c r="J161" s="401">
        <v>0</v>
      </c>
      <c r="K161" s="401">
        <v>0</v>
      </c>
      <c r="L161" s="401">
        <v>0</v>
      </c>
      <c r="M161" s="401">
        <v>0</v>
      </c>
      <c r="N161" s="401">
        <v>0</v>
      </c>
      <c r="O161" s="401">
        <v>0</v>
      </c>
      <c r="P161" s="401">
        <v>0</v>
      </c>
      <c r="Q161" s="401">
        <v>0</v>
      </c>
      <c r="R161" s="401">
        <v>0</v>
      </c>
      <c r="S161" s="401">
        <v>0</v>
      </c>
      <c r="T161" s="401">
        <v>0</v>
      </c>
      <c r="U161" s="401">
        <v>0</v>
      </c>
      <c r="V161" s="401">
        <v>0</v>
      </c>
      <c r="W161" s="401">
        <v>0</v>
      </c>
      <c r="X161" s="401">
        <v>0</v>
      </c>
      <c r="Y161" s="401">
        <v>0</v>
      </c>
      <c r="Z161" s="401">
        <v>0</v>
      </c>
      <c r="AA161" s="401">
        <v>0</v>
      </c>
      <c r="AB161" s="401">
        <v>0</v>
      </c>
      <c r="AC161" s="401">
        <v>0</v>
      </c>
      <c r="AD161" s="401">
        <v>0</v>
      </c>
      <c r="AE161" s="401">
        <v>0</v>
      </c>
      <c r="AF161" s="401">
        <v>0</v>
      </c>
      <c r="AG161" s="401">
        <v>0</v>
      </c>
      <c r="AH161" s="401">
        <v>0</v>
      </c>
      <c r="AI161" s="401">
        <v>0</v>
      </c>
      <c r="AJ161" s="401">
        <v>0</v>
      </c>
      <c r="AK161" s="401">
        <v>0</v>
      </c>
      <c r="AL161" s="401">
        <v>0</v>
      </c>
      <c r="AM161" s="401">
        <v>0</v>
      </c>
      <c r="AN161" s="401">
        <v>0</v>
      </c>
      <c r="AO161" s="401">
        <v>0</v>
      </c>
      <c r="AP161" s="401">
        <v>0</v>
      </c>
      <c r="AQ161" s="401">
        <v>0</v>
      </c>
      <c r="AR161" s="402">
        <v>0</v>
      </c>
      <c r="AS161" s="402">
        <v>0</v>
      </c>
      <c r="AT161" s="402">
        <v>0</v>
      </c>
      <c r="AU161" s="404">
        <v>0</v>
      </c>
      <c r="AV161" s="402">
        <v>0</v>
      </c>
      <c r="AW161" s="76"/>
      <c r="AX161" s="211">
        <v>153</v>
      </c>
      <c r="AY161" s="260">
        <v>400</v>
      </c>
      <c r="AZ161" s="260">
        <v>0</v>
      </c>
      <c r="BA161" s="260">
        <v>0</v>
      </c>
      <c r="BB161" s="260">
        <v>0</v>
      </c>
      <c r="BC161" s="260">
        <v>0</v>
      </c>
      <c r="BD161" s="260">
        <v>0</v>
      </c>
      <c r="BE161" s="260">
        <v>0</v>
      </c>
      <c r="BF161" s="260">
        <v>0</v>
      </c>
      <c r="BG161" s="260">
        <v>0</v>
      </c>
      <c r="BH161" s="260">
        <v>0</v>
      </c>
      <c r="BI161" s="260">
        <v>0</v>
      </c>
      <c r="BJ161" s="260">
        <v>0</v>
      </c>
      <c r="BK161" s="260">
        <v>0</v>
      </c>
      <c r="BL161" s="260">
        <v>0</v>
      </c>
      <c r="BM161" s="260">
        <v>0</v>
      </c>
      <c r="BN161" s="260">
        <v>0</v>
      </c>
      <c r="BO161" s="260">
        <v>0</v>
      </c>
      <c r="BP161" s="260">
        <v>0</v>
      </c>
      <c r="BQ161" s="260">
        <v>0</v>
      </c>
      <c r="BR161" s="260">
        <v>0</v>
      </c>
      <c r="BS161" s="260">
        <v>0</v>
      </c>
      <c r="BT161" s="260">
        <v>0</v>
      </c>
      <c r="BU161" s="260">
        <v>0</v>
      </c>
      <c r="BV161" s="260">
        <v>0</v>
      </c>
      <c r="BW161" s="260">
        <v>0</v>
      </c>
      <c r="BX161" s="260">
        <v>0</v>
      </c>
      <c r="BY161" s="260">
        <v>0</v>
      </c>
      <c r="BZ161" s="260">
        <v>0</v>
      </c>
      <c r="CA161" s="260">
        <v>0</v>
      </c>
      <c r="CB161" s="260">
        <v>0</v>
      </c>
      <c r="CC161" s="260">
        <v>1290</v>
      </c>
      <c r="CD161" s="260">
        <v>424995</v>
      </c>
      <c r="CE161" s="260">
        <v>50470</v>
      </c>
      <c r="CF161" s="260">
        <v>0</v>
      </c>
      <c r="CG161" s="260">
        <v>0</v>
      </c>
      <c r="CH161" s="260">
        <v>0</v>
      </c>
      <c r="CI161" s="260">
        <v>0</v>
      </c>
      <c r="CJ161" s="260">
        <v>0</v>
      </c>
      <c r="CK161" s="260">
        <v>0</v>
      </c>
      <c r="CL161" s="260">
        <v>500</v>
      </c>
      <c r="CM161" s="260">
        <v>0</v>
      </c>
      <c r="CN161" s="42">
        <v>0</v>
      </c>
      <c r="CO161" s="42">
        <v>0</v>
      </c>
      <c r="CP161" s="42">
        <v>0</v>
      </c>
      <c r="CR161" s="13">
        <v>153</v>
      </c>
      <c r="CS161" s="13" t="str">
        <f t="shared" si="33"/>
        <v/>
      </c>
      <c r="CT161" s="13" t="str">
        <f t="shared" si="33"/>
        <v/>
      </c>
      <c r="CU161" s="13" t="str">
        <f t="shared" si="33"/>
        <v/>
      </c>
      <c r="CV161" s="13" t="str">
        <f t="shared" si="33"/>
        <v/>
      </c>
      <c r="CW161" s="13" t="str">
        <f t="shared" si="33"/>
        <v/>
      </c>
      <c r="CX161" s="13" t="str">
        <f t="shared" si="32"/>
        <v/>
      </c>
      <c r="CY161" s="13" t="str">
        <f t="shared" si="32"/>
        <v/>
      </c>
      <c r="CZ161" s="13" t="str">
        <f t="shared" si="32"/>
        <v/>
      </c>
      <c r="DA161" s="13" t="str">
        <f t="shared" si="32"/>
        <v/>
      </c>
      <c r="DB161" s="13" t="str">
        <f t="shared" si="32"/>
        <v/>
      </c>
      <c r="DC161" s="13" t="str">
        <f t="shared" si="32"/>
        <v/>
      </c>
      <c r="DD161" s="13" t="str">
        <f t="shared" si="32"/>
        <v/>
      </c>
      <c r="DE161" s="13" t="str">
        <f t="shared" si="32"/>
        <v/>
      </c>
      <c r="DF161" s="13" t="str">
        <f t="shared" si="32"/>
        <v/>
      </c>
      <c r="DG161" s="13" t="str">
        <f t="shared" si="32"/>
        <v/>
      </c>
      <c r="DH161" s="13" t="str">
        <f t="shared" si="32"/>
        <v/>
      </c>
      <c r="DI161" s="13" t="str">
        <f t="shared" si="30"/>
        <v/>
      </c>
      <c r="DJ161" s="13" t="str">
        <f t="shared" si="30"/>
        <v/>
      </c>
      <c r="DK161" s="13" t="str">
        <f t="shared" si="30"/>
        <v/>
      </c>
      <c r="DL161" s="13" t="str">
        <f t="shared" si="30"/>
        <v/>
      </c>
      <c r="DM161" s="13" t="str">
        <f t="shared" si="30"/>
        <v/>
      </c>
      <c r="DN161" s="13" t="str">
        <f t="shared" si="30"/>
        <v/>
      </c>
      <c r="DO161" s="13" t="str">
        <f t="shared" si="29"/>
        <v/>
      </c>
      <c r="DP161" s="13" t="str">
        <f t="shared" si="29"/>
        <v/>
      </c>
      <c r="DQ161" s="13" t="str">
        <f t="shared" si="29"/>
        <v/>
      </c>
      <c r="DR161" s="13" t="str">
        <f t="shared" si="29"/>
        <v/>
      </c>
      <c r="DS161" s="13" t="str">
        <f t="shared" si="29"/>
        <v/>
      </c>
      <c r="DT161" s="13" t="str">
        <f t="shared" si="31"/>
        <v/>
      </c>
      <c r="DU161" s="13" t="str">
        <f t="shared" si="31"/>
        <v/>
      </c>
      <c r="DV161" s="13" t="str">
        <f t="shared" si="31"/>
        <v/>
      </c>
      <c r="DW161" s="13" t="str">
        <f t="shared" si="31"/>
        <v/>
      </c>
      <c r="DX161" s="13" t="str">
        <f t="shared" si="31"/>
        <v/>
      </c>
      <c r="DY161" s="13" t="str">
        <f t="shared" si="31"/>
        <v/>
      </c>
      <c r="DZ161" s="13" t="str">
        <f t="shared" si="31"/>
        <v/>
      </c>
      <c r="EA161" s="13" t="str">
        <f t="shared" si="31"/>
        <v/>
      </c>
      <c r="EB161" s="13" t="str">
        <f t="shared" si="31"/>
        <v/>
      </c>
      <c r="EC161" s="13" t="str">
        <f t="shared" si="24"/>
        <v/>
      </c>
      <c r="ED161" s="13" t="str">
        <f t="shared" si="24"/>
        <v/>
      </c>
      <c r="EE161" s="13" t="str">
        <f t="shared" si="24"/>
        <v/>
      </c>
      <c r="EF161" s="13" t="str">
        <f t="shared" si="24"/>
        <v/>
      </c>
      <c r="EG161" s="13" t="str">
        <f t="shared" si="24"/>
        <v/>
      </c>
      <c r="EH161" s="13" t="str">
        <f t="shared" si="21"/>
        <v/>
      </c>
      <c r="EI161" s="13" t="str">
        <f t="shared" si="21"/>
        <v/>
      </c>
      <c r="EJ161" s="13" t="str">
        <f t="shared" si="21"/>
        <v/>
      </c>
      <c r="EK161" s="13"/>
      <c r="EL161" s="82" t="str">
        <f t="shared" si="27"/>
        <v/>
      </c>
    </row>
    <row r="162" spans="1:142" x14ac:dyDescent="0.25">
      <c r="A162" s="267" t="s">
        <v>634</v>
      </c>
      <c r="B162" s="267" t="s">
        <v>498</v>
      </c>
      <c r="C162" s="301" t="s">
        <v>615</v>
      </c>
      <c r="D162" s="211">
        <v>154</v>
      </c>
      <c r="E162" s="401">
        <v>0</v>
      </c>
      <c r="F162" s="401">
        <v>0</v>
      </c>
      <c r="G162" s="401">
        <v>0</v>
      </c>
      <c r="H162" s="401">
        <v>0</v>
      </c>
      <c r="I162" s="401">
        <v>0</v>
      </c>
      <c r="J162" s="401">
        <v>0</v>
      </c>
      <c r="K162" s="401">
        <v>0</v>
      </c>
      <c r="L162" s="401">
        <v>0</v>
      </c>
      <c r="M162" s="401">
        <v>0</v>
      </c>
      <c r="N162" s="401">
        <v>0</v>
      </c>
      <c r="O162" s="401">
        <v>0</v>
      </c>
      <c r="P162" s="401">
        <v>0</v>
      </c>
      <c r="Q162" s="401">
        <v>0</v>
      </c>
      <c r="R162" s="401">
        <v>0</v>
      </c>
      <c r="S162" s="401">
        <v>0</v>
      </c>
      <c r="T162" s="401">
        <v>0</v>
      </c>
      <c r="U162" s="401">
        <v>0</v>
      </c>
      <c r="V162" s="401">
        <v>0</v>
      </c>
      <c r="W162" s="401">
        <v>0</v>
      </c>
      <c r="X162" s="401">
        <v>0</v>
      </c>
      <c r="Y162" s="401">
        <v>0</v>
      </c>
      <c r="Z162" s="401">
        <v>0</v>
      </c>
      <c r="AA162" s="401">
        <v>0</v>
      </c>
      <c r="AB162" s="401">
        <v>0</v>
      </c>
      <c r="AC162" s="401">
        <v>0</v>
      </c>
      <c r="AD162" s="401">
        <v>0</v>
      </c>
      <c r="AE162" s="401">
        <v>0</v>
      </c>
      <c r="AF162" s="401">
        <v>0.1407138</v>
      </c>
      <c r="AG162" s="401">
        <v>0</v>
      </c>
      <c r="AH162" s="401">
        <v>0</v>
      </c>
      <c r="AI162" s="401">
        <v>0</v>
      </c>
      <c r="AJ162" s="401">
        <v>0</v>
      </c>
      <c r="AK162" s="401">
        <v>0</v>
      </c>
      <c r="AL162" s="401">
        <v>0</v>
      </c>
      <c r="AM162" s="401">
        <v>0</v>
      </c>
      <c r="AN162" s="401">
        <v>0</v>
      </c>
      <c r="AO162" s="401">
        <v>0</v>
      </c>
      <c r="AP162" s="401">
        <v>0</v>
      </c>
      <c r="AQ162" s="401">
        <v>0</v>
      </c>
      <c r="AR162" s="402">
        <v>9.9176899999999998E-2</v>
      </c>
      <c r="AS162" s="402">
        <v>3.1389E-3</v>
      </c>
      <c r="AT162" s="402">
        <v>0</v>
      </c>
      <c r="AU162" s="404">
        <v>0</v>
      </c>
      <c r="AV162" s="405">
        <v>0</v>
      </c>
      <c r="AW162" s="76"/>
      <c r="AX162" s="211">
        <v>154</v>
      </c>
      <c r="AY162" s="260">
        <v>0</v>
      </c>
      <c r="AZ162" s="260">
        <v>0</v>
      </c>
      <c r="BA162" s="260">
        <v>0</v>
      </c>
      <c r="BB162" s="260">
        <v>0</v>
      </c>
      <c r="BC162" s="260">
        <v>0</v>
      </c>
      <c r="BD162" s="260">
        <v>0</v>
      </c>
      <c r="BE162" s="260">
        <v>0</v>
      </c>
      <c r="BF162" s="260">
        <v>0</v>
      </c>
      <c r="BG162" s="260">
        <v>0</v>
      </c>
      <c r="BH162" s="260">
        <v>0</v>
      </c>
      <c r="BI162" s="260">
        <v>0</v>
      </c>
      <c r="BJ162" s="260">
        <v>0</v>
      </c>
      <c r="BK162" s="260">
        <v>0</v>
      </c>
      <c r="BL162" s="260">
        <v>0</v>
      </c>
      <c r="BM162" s="260">
        <v>0</v>
      </c>
      <c r="BN162" s="260">
        <v>0</v>
      </c>
      <c r="BO162" s="260">
        <v>0</v>
      </c>
      <c r="BP162" s="260">
        <v>0</v>
      </c>
      <c r="BQ162" s="260">
        <v>0</v>
      </c>
      <c r="BR162" s="260">
        <v>0</v>
      </c>
      <c r="BS162" s="260">
        <v>0</v>
      </c>
      <c r="BT162" s="260">
        <v>0</v>
      </c>
      <c r="BU162" s="260">
        <v>0</v>
      </c>
      <c r="BV162" s="260">
        <v>0</v>
      </c>
      <c r="BW162" s="260">
        <v>0</v>
      </c>
      <c r="BX162" s="260">
        <v>63</v>
      </c>
      <c r="BY162" s="260">
        <v>0</v>
      </c>
      <c r="BZ162" s="260">
        <v>1060.0999999999999</v>
      </c>
      <c r="CA162" s="260">
        <v>0</v>
      </c>
      <c r="CB162" s="260">
        <v>0</v>
      </c>
      <c r="CC162" s="260">
        <v>0</v>
      </c>
      <c r="CD162" s="260">
        <v>0</v>
      </c>
      <c r="CE162" s="260">
        <v>0</v>
      </c>
      <c r="CF162" s="260">
        <v>0</v>
      </c>
      <c r="CG162" s="260">
        <v>0</v>
      </c>
      <c r="CH162" s="260">
        <v>0</v>
      </c>
      <c r="CI162" s="260">
        <v>527</v>
      </c>
      <c r="CJ162" s="260">
        <v>0</v>
      </c>
      <c r="CK162" s="260">
        <v>0</v>
      </c>
      <c r="CL162" s="260">
        <v>151553.79999999999</v>
      </c>
      <c r="CM162" s="260">
        <v>864</v>
      </c>
      <c r="CN162" s="42">
        <v>0</v>
      </c>
      <c r="CO162" s="42">
        <v>0</v>
      </c>
      <c r="CP162" s="42">
        <v>0</v>
      </c>
      <c r="CR162" s="63">
        <v>154</v>
      </c>
      <c r="CS162" s="13" t="str">
        <f t="shared" si="33"/>
        <v/>
      </c>
      <c r="CT162" s="13" t="str">
        <f t="shared" si="33"/>
        <v/>
      </c>
      <c r="CU162" s="13" t="str">
        <f t="shared" si="33"/>
        <v/>
      </c>
      <c r="CV162" s="13" t="str">
        <f t="shared" si="33"/>
        <v/>
      </c>
      <c r="CW162" s="13" t="str">
        <f t="shared" si="33"/>
        <v/>
      </c>
      <c r="CX162" s="13" t="str">
        <f t="shared" si="32"/>
        <v/>
      </c>
      <c r="CY162" s="13" t="str">
        <f t="shared" si="32"/>
        <v/>
      </c>
      <c r="CZ162" s="13" t="str">
        <f t="shared" si="32"/>
        <v/>
      </c>
      <c r="DA162" s="13" t="str">
        <f t="shared" si="32"/>
        <v/>
      </c>
      <c r="DB162" s="13" t="str">
        <f t="shared" si="32"/>
        <v/>
      </c>
      <c r="DC162" s="13" t="str">
        <f t="shared" si="32"/>
        <v/>
      </c>
      <c r="DD162" s="13" t="str">
        <f t="shared" si="32"/>
        <v/>
      </c>
      <c r="DE162" s="13" t="str">
        <f t="shared" si="32"/>
        <v/>
      </c>
      <c r="DF162" s="13" t="str">
        <f t="shared" si="32"/>
        <v/>
      </c>
      <c r="DG162" s="13" t="str">
        <f t="shared" si="32"/>
        <v/>
      </c>
      <c r="DH162" s="13" t="str">
        <f t="shared" si="32"/>
        <v/>
      </c>
      <c r="DI162" s="13" t="str">
        <f t="shared" si="30"/>
        <v/>
      </c>
      <c r="DJ162" s="13" t="str">
        <f t="shared" si="30"/>
        <v/>
      </c>
      <c r="DK162" s="13" t="str">
        <f t="shared" si="30"/>
        <v/>
      </c>
      <c r="DL162" s="13" t="str">
        <f t="shared" si="30"/>
        <v/>
      </c>
      <c r="DM162" s="13" t="str">
        <f t="shared" si="30"/>
        <v/>
      </c>
      <c r="DN162" s="13" t="str">
        <f t="shared" si="30"/>
        <v/>
      </c>
      <c r="DO162" s="13" t="str">
        <f t="shared" si="29"/>
        <v/>
      </c>
      <c r="DP162" s="13" t="str">
        <f t="shared" si="29"/>
        <v/>
      </c>
      <c r="DQ162" s="13" t="str">
        <f t="shared" si="29"/>
        <v/>
      </c>
      <c r="DR162" s="13" t="str">
        <f t="shared" si="29"/>
        <v/>
      </c>
      <c r="DS162" s="13" t="str">
        <f t="shared" si="29"/>
        <v/>
      </c>
      <c r="DT162" s="13" t="str">
        <f t="shared" si="31"/>
        <v>Rodspotta</v>
      </c>
      <c r="DU162" s="13" t="str">
        <f t="shared" si="31"/>
        <v/>
      </c>
      <c r="DV162" s="13" t="str">
        <f t="shared" si="31"/>
        <v/>
      </c>
      <c r="DW162" s="13" t="str">
        <f t="shared" si="31"/>
        <v/>
      </c>
      <c r="DX162" s="13" t="str">
        <f t="shared" si="31"/>
        <v/>
      </c>
      <c r="DY162" s="13" t="str">
        <f t="shared" si="31"/>
        <v/>
      </c>
      <c r="DZ162" s="13" t="str">
        <f t="shared" si="31"/>
        <v/>
      </c>
      <c r="EA162" s="13" t="str">
        <f t="shared" si="31"/>
        <v/>
      </c>
      <c r="EB162" s="13" t="str">
        <f t="shared" si="31"/>
        <v/>
      </c>
      <c r="EC162" s="13" t="str">
        <f t="shared" si="24"/>
        <v/>
      </c>
      <c r="ED162" s="13" t="str">
        <f t="shared" si="24"/>
        <v/>
      </c>
      <c r="EE162" s="13" t="str">
        <f t="shared" si="24"/>
        <v/>
      </c>
      <c r="EF162" s="13" t="str">
        <f t="shared" si="24"/>
        <v>Torsk</v>
      </c>
      <c r="EG162" s="13" t="str">
        <f t="shared" si="24"/>
        <v>Vitling</v>
      </c>
      <c r="EH162" s="13" t="str">
        <f t="shared" si="21"/>
        <v/>
      </c>
      <c r="EI162" s="13" t="str">
        <f t="shared" si="21"/>
        <v/>
      </c>
      <c r="EJ162" s="13" t="str">
        <f t="shared" si="21"/>
        <v/>
      </c>
      <c r="EK162" s="13"/>
      <c r="EL162" s="82" t="str">
        <f t="shared" si="27"/>
        <v>RodspottaTorskVitling</v>
      </c>
    </row>
    <row r="163" spans="1:142" x14ac:dyDescent="0.25">
      <c r="A163" s="267" t="s">
        <v>634</v>
      </c>
      <c r="B163" s="267" t="s">
        <v>498</v>
      </c>
      <c r="C163" s="301" t="s">
        <v>553</v>
      </c>
      <c r="D163" s="211">
        <v>155</v>
      </c>
      <c r="E163" s="401">
        <v>0</v>
      </c>
      <c r="F163" s="401">
        <v>0</v>
      </c>
      <c r="G163" s="401">
        <v>0</v>
      </c>
      <c r="H163" s="401">
        <v>0</v>
      </c>
      <c r="I163" s="401">
        <v>0</v>
      </c>
      <c r="J163" s="401">
        <v>0</v>
      </c>
      <c r="K163" s="401">
        <v>0</v>
      </c>
      <c r="L163" s="401">
        <v>0</v>
      </c>
      <c r="M163" s="401">
        <v>0</v>
      </c>
      <c r="N163" s="401">
        <v>0</v>
      </c>
      <c r="O163" s="401">
        <v>0</v>
      </c>
      <c r="P163" s="401">
        <v>0</v>
      </c>
      <c r="Q163" s="401">
        <v>0</v>
      </c>
      <c r="R163" s="401">
        <v>0</v>
      </c>
      <c r="S163" s="401">
        <v>0</v>
      </c>
      <c r="T163" s="401">
        <v>0</v>
      </c>
      <c r="U163" s="401">
        <v>0</v>
      </c>
      <c r="V163" s="401">
        <v>0</v>
      </c>
      <c r="W163" s="401">
        <v>0</v>
      </c>
      <c r="X163" s="401">
        <v>0</v>
      </c>
      <c r="Y163" s="401">
        <v>0</v>
      </c>
      <c r="Z163" s="401">
        <v>0</v>
      </c>
      <c r="AA163" s="401">
        <v>0</v>
      </c>
      <c r="AB163" s="401">
        <v>0</v>
      </c>
      <c r="AC163" s="401">
        <v>0</v>
      </c>
      <c r="AD163" s="401">
        <v>0</v>
      </c>
      <c r="AE163" s="401">
        <v>0</v>
      </c>
      <c r="AF163" s="401">
        <v>3.5664800000000003E-2</v>
      </c>
      <c r="AG163" s="401">
        <v>0</v>
      </c>
      <c r="AH163" s="401">
        <v>0</v>
      </c>
      <c r="AI163" s="401">
        <v>0</v>
      </c>
      <c r="AJ163" s="401">
        <v>0</v>
      </c>
      <c r="AK163" s="401">
        <v>0</v>
      </c>
      <c r="AL163" s="401">
        <v>0</v>
      </c>
      <c r="AM163" s="401">
        <v>0</v>
      </c>
      <c r="AN163" s="401">
        <v>0</v>
      </c>
      <c r="AO163" s="401">
        <v>0</v>
      </c>
      <c r="AP163" s="401">
        <v>0</v>
      </c>
      <c r="AQ163" s="401">
        <v>0</v>
      </c>
      <c r="AR163" s="402">
        <v>0.31645060000000003</v>
      </c>
      <c r="AS163" s="402">
        <v>0</v>
      </c>
      <c r="AT163" s="402">
        <v>0</v>
      </c>
      <c r="AU163" s="404">
        <v>0</v>
      </c>
      <c r="AV163" s="405">
        <v>0</v>
      </c>
      <c r="AW163" s="76"/>
      <c r="AX163" s="211">
        <v>155</v>
      </c>
      <c r="AY163" s="260">
        <v>0</v>
      </c>
      <c r="AZ163" s="260">
        <v>0</v>
      </c>
      <c r="BA163" s="260">
        <v>0</v>
      </c>
      <c r="BB163" s="260">
        <v>0</v>
      </c>
      <c r="BC163" s="260">
        <v>0</v>
      </c>
      <c r="BD163" s="260">
        <v>0</v>
      </c>
      <c r="BE163" s="260">
        <v>0</v>
      </c>
      <c r="BF163" s="260">
        <v>0</v>
      </c>
      <c r="BG163" s="260">
        <v>0</v>
      </c>
      <c r="BH163" s="260">
        <v>0</v>
      </c>
      <c r="BI163" s="260">
        <v>0</v>
      </c>
      <c r="BJ163" s="260">
        <v>0</v>
      </c>
      <c r="BK163" s="260">
        <v>0</v>
      </c>
      <c r="BL163" s="260">
        <v>0</v>
      </c>
      <c r="BM163" s="260">
        <v>0</v>
      </c>
      <c r="BN163" s="260">
        <v>0</v>
      </c>
      <c r="BO163" s="260">
        <v>0</v>
      </c>
      <c r="BP163" s="260">
        <v>0</v>
      </c>
      <c r="BQ163" s="260">
        <v>0</v>
      </c>
      <c r="BR163" s="260">
        <v>0</v>
      </c>
      <c r="BS163" s="260">
        <v>0</v>
      </c>
      <c r="BT163" s="260">
        <v>0</v>
      </c>
      <c r="BU163" s="260">
        <v>0</v>
      </c>
      <c r="BV163" s="260">
        <v>0</v>
      </c>
      <c r="BW163" s="260">
        <v>0</v>
      </c>
      <c r="BX163" s="260">
        <v>367</v>
      </c>
      <c r="BY163" s="260">
        <v>0</v>
      </c>
      <c r="BZ163" s="260">
        <v>9934</v>
      </c>
      <c r="CA163" s="260">
        <v>0</v>
      </c>
      <c r="CB163" s="260">
        <v>0</v>
      </c>
      <c r="CC163" s="260">
        <v>0</v>
      </c>
      <c r="CD163" s="260">
        <v>0</v>
      </c>
      <c r="CE163" s="260">
        <v>0</v>
      </c>
      <c r="CF163" s="260">
        <v>0</v>
      </c>
      <c r="CG163" s="260">
        <v>0</v>
      </c>
      <c r="CH163" s="260">
        <v>0</v>
      </c>
      <c r="CI163" s="260">
        <v>13807</v>
      </c>
      <c r="CJ163" s="260">
        <v>0</v>
      </c>
      <c r="CK163" s="260">
        <v>0</v>
      </c>
      <c r="CL163" s="260">
        <v>883826.5</v>
      </c>
      <c r="CM163" s="260">
        <v>2637</v>
      </c>
      <c r="CN163" s="42">
        <v>0</v>
      </c>
      <c r="CO163" s="42">
        <v>0</v>
      </c>
      <c r="CP163" s="42">
        <v>0</v>
      </c>
      <c r="CR163" s="63">
        <v>155</v>
      </c>
      <c r="CS163" s="13" t="str">
        <f t="shared" si="33"/>
        <v/>
      </c>
      <c r="CT163" s="13" t="str">
        <f t="shared" si="33"/>
        <v/>
      </c>
      <c r="CU163" s="13" t="str">
        <f t="shared" si="33"/>
        <v/>
      </c>
      <c r="CV163" s="13" t="str">
        <f t="shared" si="33"/>
        <v/>
      </c>
      <c r="CW163" s="13" t="str">
        <f t="shared" si="33"/>
        <v/>
      </c>
      <c r="CX163" s="13" t="str">
        <f t="shared" si="32"/>
        <v/>
      </c>
      <c r="CY163" s="13" t="str">
        <f t="shared" si="32"/>
        <v/>
      </c>
      <c r="CZ163" s="13" t="str">
        <f t="shared" si="32"/>
        <v/>
      </c>
      <c r="DA163" s="13" t="str">
        <f t="shared" si="32"/>
        <v/>
      </c>
      <c r="DB163" s="13" t="str">
        <f t="shared" si="32"/>
        <v/>
      </c>
      <c r="DC163" s="13" t="str">
        <f t="shared" si="32"/>
        <v/>
      </c>
      <c r="DD163" s="13" t="str">
        <f t="shared" si="32"/>
        <v/>
      </c>
      <c r="DE163" s="13" t="str">
        <f t="shared" si="32"/>
        <v/>
      </c>
      <c r="DF163" s="13" t="str">
        <f t="shared" si="32"/>
        <v/>
      </c>
      <c r="DG163" s="13" t="str">
        <f t="shared" si="32"/>
        <v/>
      </c>
      <c r="DH163" s="13" t="str">
        <f t="shared" si="32"/>
        <v/>
      </c>
      <c r="DI163" s="13" t="str">
        <f t="shared" si="30"/>
        <v/>
      </c>
      <c r="DJ163" s="13" t="str">
        <f t="shared" si="30"/>
        <v/>
      </c>
      <c r="DK163" s="13" t="str">
        <f t="shared" si="30"/>
        <v/>
      </c>
      <c r="DL163" s="13" t="str">
        <f t="shared" si="30"/>
        <v/>
      </c>
      <c r="DM163" s="13" t="str">
        <f t="shared" si="30"/>
        <v/>
      </c>
      <c r="DN163" s="13" t="str">
        <f t="shared" si="30"/>
        <v/>
      </c>
      <c r="DO163" s="13" t="str">
        <f t="shared" si="29"/>
        <v/>
      </c>
      <c r="DP163" s="13" t="str">
        <f t="shared" si="29"/>
        <v/>
      </c>
      <c r="DQ163" s="13" t="str">
        <f t="shared" si="29"/>
        <v/>
      </c>
      <c r="DR163" s="13" t="str">
        <f t="shared" si="29"/>
        <v/>
      </c>
      <c r="DS163" s="13" t="str">
        <f t="shared" si="29"/>
        <v/>
      </c>
      <c r="DT163" s="13" t="str">
        <f t="shared" si="31"/>
        <v>Rodspotta</v>
      </c>
      <c r="DU163" s="13" t="str">
        <f t="shared" si="31"/>
        <v/>
      </c>
      <c r="DV163" s="13" t="str">
        <f t="shared" si="31"/>
        <v/>
      </c>
      <c r="DW163" s="13" t="str">
        <f t="shared" si="31"/>
        <v/>
      </c>
      <c r="DX163" s="13" t="str">
        <f t="shared" si="31"/>
        <v/>
      </c>
      <c r="DY163" s="13" t="str">
        <f t="shared" si="31"/>
        <v/>
      </c>
      <c r="DZ163" s="13" t="str">
        <f t="shared" si="31"/>
        <v/>
      </c>
      <c r="EA163" s="13" t="str">
        <f t="shared" si="31"/>
        <v/>
      </c>
      <c r="EB163" s="13" t="str">
        <f t="shared" si="31"/>
        <v/>
      </c>
      <c r="EC163" s="13" t="str">
        <f t="shared" si="24"/>
        <v/>
      </c>
      <c r="ED163" s="13" t="str">
        <f t="shared" si="24"/>
        <v/>
      </c>
      <c r="EE163" s="13" t="str">
        <f t="shared" si="24"/>
        <v/>
      </c>
      <c r="EF163" s="13" t="str">
        <f t="shared" si="24"/>
        <v>Torsk</v>
      </c>
      <c r="EG163" s="13" t="str">
        <f t="shared" si="24"/>
        <v/>
      </c>
      <c r="EH163" s="13" t="str">
        <f t="shared" si="21"/>
        <v/>
      </c>
      <c r="EI163" s="13" t="str">
        <f t="shared" si="21"/>
        <v/>
      </c>
      <c r="EJ163" s="13" t="str">
        <f t="shared" si="21"/>
        <v/>
      </c>
      <c r="EK163" s="13"/>
      <c r="EL163" s="82" t="str">
        <f t="shared" si="27"/>
        <v>RodspottaTorsk</v>
      </c>
    </row>
    <row r="164" spans="1:142" x14ac:dyDescent="0.25">
      <c r="A164" s="267" t="s">
        <v>634</v>
      </c>
      <c r="B164" s="267" t="s">
        <v>499</v>
      </c>
      <c r="C164" s="301" t="s">
        <v>553</v>
      </c>
      <c r="D164" s="211">
        <v>156</v>
      </c>
      <c r="E164" s="402">
        <v>0</v>
      </c>
      <c r="F164" s="402">
        <v>0</v>
      </c>
      <c r="G164" s="402">
        <v>0</v>
      </c>
      <c r="H164" s="402">
        <v>0</v>
      </c>
      <c r="I164" s="402">
        <v>0</v>
      </c>
      <c r="J164" s="402">
        <v>0</v>
      </c>
      <c r="K164" s="402">
        <v>0</v>
      </c>
      <c r="L164" s="402">
        <v>0</v>
      </c>
      <c r="M164" s="402">
        <v>0</v>
      </c>
      <c r="N164" s="402">
        <v>0</v>
      </c>
      <c r="O164" s="402">
        <v>0</v>
      </c>
      <c r="P164" s="402">
        <v>0</v>
      </c>
      <c r="Q164" s="402">
        <v>0</v>
      </c>
      <c r="R164" s="402">
        <v>0</v>
      </c>
      <c r="S164" s="402">
        <v>0</v>
      </c>
      <c r="T164" s="402">
        <v>0</v>
      </c>
      <c r="U164" s="402">
        <v>0</v>
      </c>
      <c r="V164" s="402">
        <v>0</v>
      </c>
      <c r="W164" s="402">
        <v>0</v>
      </c>
      <c r="X164" s="402">
        <v>0</v>
      </c>
      <c r="Y164" s="402">
        <v>0</v>
      </c>
      <c r="Z164" s="402">
        <v>0</v>
      </c>
      <c r="AA164" s="402">
        <v>0</v>
      </c>
      <c r="AB164" s="402">
        <v>0</v>
      </c>
      <c r="AC164" s="402">
        <v>0</v>
      </c>
      <c r="AD164" s="402">
        <v>0</v>
      </c>
      <c r="AE164" s="402">
        <v>0</v>
      </c>
      <c r="AF164" s="402">
        <v>3.6589499999999997E-2</v>
      </c>
      <c r="AG164" s="402">
        <v>0</v>
      </c>
      <c r="AH164" s="402">
        <v>0</v>
      </c>
      <c r="AI164" s="402">
        <v>0</v>
      </c>
      <c r="AJ164" s="402">
        <v>0</v>
      </c>
      <c r="AK164" s="402">
        <v>0</v>
      </c>
      <c r="AL164" s="402">
        <v>0</v>
      </c>
      <c r="AM164" s="402">
        <v>0</v>
      </c>
      <c r="AN164" s="402">
        <v>0</v>
      </c>
      <c r="AO164" s="402">
        <v>0</v>
      </c>
      <c r="AP164" s="402">
        <v>0</v>
      </c>
      <c r="AQ164" s="402">
        <v>0</v>
      </c>
      <c r="AR164" s="402">
        <v>0.296317</v>
      </c>
      <c r="AS164" s="402">
        <v>0</v>
      </c>
      <c r="AT164" s="402">
        <v>0</v>
      </c>
      <c r="AU164" s="404">
        <v>0</v>
      </c>
      <c r="AV164" s="404">
        <v>0</v>
      </c>
      <c r="AW164" s="76"/>
      <c r="AX164" s="211">
        <v>156</v>
      </c>
      <c r="AY164" s="42">
        <v>0</v>
      </c>
      <c r="AZ164" s="42">
        <v>0</v>
      </c>
      <c r="BA164" s="42">
        <v>0</v>
      </c>
      <c r="BB164" s="42">
        <v>0</v>
      </c>
      <c r="BC164" s="42">
        <v>0</v>
      </c>
      <c r="BD164" s="42">
        <v>0</v>
      </c>
      <c r="BE164" s="42">
        <v>0</v>
      </c>
      <c r="BF164" s="42">
        <v>0</v>
      </c>
      <c r="BG164" s="42">
        <v>0</v>
      </c>
      <c r="BH164" s="42">
        <v>0</v>
      </c>
      <c r="BI164" s="42">
        <v>0</v>
      </c>
      <c r="BJ164" s="42">
        <v>0</v>
      </c>
      <c r="BK164" s="42">
        <v>0</v>
      </c>
      <c r="BL164" s="42">
        <v>0</v>
      </c>
      <c r="BM164" s="42">
        <v>0</v>
      </c>
      <c r="BN164" s="42">
        <v>0</v>
      </c>
      <c r="BO164" s="42">
        <v>0</v>
      </c>
      <c r="BP164" s="42">
        <v>0</v>
      </c>
      <c r="BQ164" s="42">
        <v>0</v>
      </c>
      <c r="BR164" s="42">
        <v>0</v>
      </c>
      <c r="BS164" s="42">
        <v>0</v>
      </c>
      <c r="BT164" s="42">
        <v>0</v>
      </c>
      <c r="BU164" s="42">
        <v>0</v>
      </c>
      <c r="BV164" s="42">
        <v>0</v>
      </c>
      <c r="BW164" s="42">
        <v>0</v>
      </c>
      <c r="BX164" s="42">
        <v>29</v>
      </c>
      <c r="BY164" s="42">
        <v>0</v>
      </c>
      <c r="BZ164" s="42">
        <v>156</v>
      </c>
      <c r="CA164" s="42">
        <v>0</v>
      </c>
      <c r="CB164" s="42">
        <v>0</v>
      </c>
      <c r="CC164" s="42">
        <v>0</v>
      </c>
      <c r="CD164" s="42">
        <v>0</v>
      </c>
      <c r="CE164" s="42">
        <v>0</v>
      </c>
      <c r="CF164" s="42">
        <v>0</v>
      </c>
      <c r="CG164" s="42">
        <v>0</v>
      </c>
      <c r="CH164" s="42">
        <v>0</v>
      </c>
      <c r="CI164" s="42">
        <v>65</v>
      </c>
      <c r="CJ164" s="42">
        <v>0</v>
      </c>
      <c r="CK164" s="42">
        <v>0</v>
      </c>
      <c r="CL164" s="42">
        <v>76743</v>
      </c>
      <c r="CM164" s="42">
        <v>10</v>
      </c>
      <c r="CN164" s="42">
        <v>0</v>
      </c>
      <c r="CO164" s="42">
        <v>0</v>
      </c>
      <c r="CP164" s="42">
        <v>0</v>
      </c>
      <c r="CR164" s="37">
        <v>156</v>
      </c>
      <c r="CS164" s="13" t="str">
        <f t="shared" si="33"/>
        <v/>
      </c>
      <c r="CT164" s="13" t="str">
        <f t="shared" si="33"/>
        <v/>
      </c>
      <c r="CU164" s="13" t="str">
        <f t="shared" si="33"/>
        <v/>
      </c>
      <c r="CV164" s="13" t="str">
        <f t="shared" si="33"/>
        <v/>
      </c>
      <c r="CW164" s="13" t="str">
        <f t="shared" si="33"/>
        <v/>
      </c>
      <c r="CX164" s="13" t="str">
        <f t="shared" si="32"/>
        <v/>
      </c>
      <c r="CY164" s="13" t="str">
        <f t="shared" si="32"/>
        <v/>
      </c>
      <c r="CZ164" s="13" t="str">
        <f t="shared" si="32"/>
        <v/>
      </c>
      <c r="DA164" s="13" t="str">
        <f t="shared" si="32"/>
        <v/>
      </c>
      <c r="DB164" s="13" t="str">
        <f t="shared" si="32"/>
        <v/>
      </c>
      <c r="DC164" s="13" t="str">
        <f t="shared" si="32"/>
        <v/>
      </c>
      <c r="DD164" s="13" t="str">
        <f t="shared" si="32"/>
        <v/>
      </c>
      <c r="DE164" s="13" t="str">
        <f t="shared" si="32"/>
        <v/>
      </c>
      <c r="DF164" s="13" t="str">
        <f t="shared" si="32"/>
        <v/>
      </c>
      <c r="DG164" s="13" t="str">
        <f t="shared" si="32"/>
        <v/>
      </c>
      <c r="DH164" s="13" t="str">
        <f t="shared" si="32"/>
        <v/>
      </c>
      <c r="DI164" s="13" t="str">
        <f t="shared" si="30"/>
        <v/>
      </c>
      <c r="DJ164" s="13" t="str">
        <f t="shared" si="30"/>
        <v/>
      </c>
      <c r="DK164" s="13" t="str">
        <f t="shared" si="30"/>
        <v/>
      </c>
      <c r="DL164" s="13" t="str">
        <f t="shared" si="30"/>
        <v/>
      </c>
      <c r="DM164" s="13" t="str">
        <f t="shared" si="30"/>
        <v/>
      </c>
      <c r="DN164" s="13" t="str">
        <f t="shared" si="30"/>
        <v/>
      </c>
      <c r="DO164" s="13" t="str">
        <f t="shared" si="29"/>
        <v/>
      </c>
      <c r="DP164" s="13" t="str">
        <f t="shared" si="29"/>
        <v/>
      </c>
      <c r="DQ164" s="13" t="str">
        <f t="shared" si="29"/>
        <v/>
      </c>
      <c r="DR164" s="13" t="str">
        <f t="shared" si="29"/>
        <v/>
      </c>
      <c r="DS164" s="13" t="str">
        <f t="shared" si="29"/>
        <v/>
      </c>
      <c r="DT164" s="13" t="str">
        <f t="shared" si="31"/>
        <v>Rodspotta</v>
      </c>
      <c r="DU164" s="13" t="str">
        <f t="shared" si="31"/>
        <v/>
      </c>
      <c r="DV164" s="13" t="str">
        <f t="shared" si="31"/>
        <v/>
      </c>
      <c r="DW164" s="13" t="str">
        <f t="shared" si="31"/>
        <v/>
      </c>
      <c r="DX164" s="13" t="str">
        <f t="shared" si="31"/>
        <v/>
      </c>
      <c r="DY164" s="13" t="str">
        <f t="shared" si="31"/>
        <v/>
      </c>
      <c r="DZ164" s="13" t="str">
        <f t="shared" si="31"/>
        <v/>
      </c>
      <c r="EA164" s="13" t="str">
        <f t="shared" si="31"/>
        <v/>
      </c>
      <c r="EB164" s="13" t="str">
        <f t="shared" si="31"/>
        <v/>
      </c>
      <c r="EC164" s="13" t="str">
        <f t="shared" si="24"/>
        <v/>
      </c>
      <c r="ED164" s="13" t="str">
        <f t="shared" si="24"/>
        <v/>
      </c>
      <c r="EE164" s="13" t="str">
        <f t="shared" si="24"/>
        <v/>
      </c>
      <c r="EF164" s="13" t="str">
        <f t="shared" si="24"/>
        <v>Torsk</v>
      </c>
      <c r="EG164" s="13" t="str">
        <f t="shared" si="24"/>
        <v/>
      </c>
      <c r="EH164" s="13" t="str">
        <f t="shared" si="24"/>
        <v/>
      </c>
      <c r="EI164" s="13" t="str">
        <f t="shared" si="24"/>
        <v/>
      </c>
      <c r="EJ164" s="13" t="str">
        <f t="shared" si="24"/>
        <v/>
      </c>
      <c r="EK164" s="13"/>
      <c r="EL164" s="82" t="str">
        <f t="shared" si="27"/>
        <v>RodspottaTorsk</v>
      </c>
    </row>
    <row r="165" spans="1:142" x14ac:dyDescent="0.25">
      <c r="A165" s="267" t="s">
        <v>533</v>
      </c>
      <c r="B165" s="267" t="s">
        <v>498</v>
      </c>
      <c r="C165" s="301" t="s">
        <v>553</v>
      </c>
      <c r="D165" s="211">
        <v>157</v>
      </c>
      <c r="E165" s="402">
        <v>0</v>
      </c>
      <c r="F165" s="402">
        <v>0</v>
      </c>
      <c r="G165" s="402">
        <v>0</v>
      </c>
      <c r="H165" s="402">
        <v>0</v>
      </c>
      <c r="I165" s="402">
        <v>0</v>
      </c>
      <c r="J165" s="402">
        <v>0</v>
      </c>
      <c r="K165" s="402">
        <v>0</v>
      </c>
      <c r="L165" s="402">
        <v>0</v>
      </c>
      <c r="M165" s="402">
        <v>0</v>
      </c>
      <c r="N165" s="402">
        <v>0</v>
      </c>
      <c r="O165" s="402">
        <v>0</v>
      </c>
      <c r="P165" s="402">
        <v>0</v>
      </c>
      <c r="Q165" s="402">
        <v>0</v>
      </c>
      <c r="R165" s="402">
        <v>0</v>
      </c>
      <c r="S165" s="402">
        <v>0</v>
      </c>
      <c r="T165" s="402">
        <v>0</v>
      </c>
      <c r="U165" s="402">
        <v>0</v>
      </c>
      <c r="V165" s="402">
        <v>0</v>
      </c>
      <c r="W165" s="402">
        <v>0</v>
      </c>
      <c r="X165" s="402">
        <v>0</v>
      </c>
      <c r="Y165" s="402">
        <v>0</v>
      </c>
      <c r="Z165" s="402">
        <v>0</v>
      </c>
      <c r="AA165" s="402">
        <v>0</v>
      </c>
      <c r="AB165" s="402">
        <v>0</v>
      </c>
      <c r="AC165" s="402">
        <v>0</v>
      </c>
      <c r="AD165" s="402">
        <v>0</v>
      </c>
      <c r="AE165" s="402">
        <v>0</v>
      </c>
      <c r="AF165" s="402">
        <v>3.70867E-2</v>
      </c>
      <c r="AG165" s="402">
        <v>0</v>
      </c>
      <c r="AH165" s="402">
        <v>0</v>
      </c>
      <c r="AI165" s="402">
        <v>0</v>
      </c>
      <c r="AJ165" s="402">
        <v>0</v>
      </c>
      <c r="AK165" s="402">
        <v>0</v>
      </c>
      <c r="AL165" s="402">
        <v>0</v>
      </c>
      <c r="AM165" s="402">
        <v>0</v>
      </c>
      <c r="AN165" s="402">
        <v>0</v>
      </c>
      <c r="AO165" s="402">
        <v>0</v>
      </c>
      <c r="AP165" s="402">
        <v>0</v>
      </c>
      <c r="AQ165" s="402">
        <v>0</v>
      </c>
      <c r="AR165" s="402">
        <v>0.32658769999999998</v>
      </c>
      <c r="AS165" s="402">
        <v>0</v>
      </c>
      <c r="AT165" s="402">
        <v>0</v>
      </c>
      <c r="AU165" s="404">
        <v>0</v>
      </c>
      <c r="AV165" s="404">
        <v>0</v>
      </c>
      <c r="AW165" s="76"/>
      <c r="AX165" s="211">
        <v>157</v>
      </c>
      <c r="AY165" s="42">
        <v>0</v>
      </c>
      <c r="AZ165" s="42">
        <v>0</v>
      </c>
      <c r="BA165" s="42">
        <v>0</v>
      </c>
      <c r="BB165" s="42">
        <v>0</v>
      </c>
      <c r="BC165" s="42">
        <v>0</v>
      </c>
      <c r="BD165" s="42">
        <v>0</v>
      </c>
      <c r="BE165" s="42">
        <v>0</v>
      </c>
      <c r="BF165" s="42">
        <v>0</v>
      </c>
      <c r="BG165" s="42">
        <v>0</v>
      </c>
      <c r="BH165" s="42">
        <v>0</v>
      </c>
      <c r="BI165" s="42">
        <v>0</v>
      </c>
      <c r="BJ165" s="42">
        <v>0</v>
      </c>
      <c r="BK165" s="42">
        <v>0</v>
      </c>
      <c r="BL165" s="42">
        <v>0</v>
      </c>
      <c r="BM165" s="42">
        <v>0</v>
      </c>
      <c r="BN165" s="42">
        <v>0</v>
      </c>
      <c r="BO165" s="42">
        <v>0</v>
      </c>
      <c r="BP165" s="42">
        <v>0</v>
      </c>
      <c r="BQ165" s="42">
        <v>0</v>
      </c>
      <c r="BR165" s="42">
        <v>0</v>
      </c>
      <c r="BS165" s="42">
        <v>0</v>
      </c>
      <c r="BT165" s="42">
        <v>0</v>
      </c>
      <c r="BU165" s="42">
        <v>0</v>
      </c>
      <c r="BV165" s="42">
        <v>0</v>
      </c>
      <c r="BW165" s="42">
        <v>0</v>
      </c>
      <c r="BX165" s="42">
        <v>23</v>
      </c>
      <c r="BY165" s="42">
        <v>0</v>
      </c>
      <c r="BZ165" s="42">
        <v>1014</v>
      </c>
      <c r="CA165" s="42">
        <v>0</v>
      </c>
      <c r="CB165" s="42">
        <v>0</v>
      </c>
      <c r="CC165" s="42">
        <v>0</v>
      </c>
      <c r="CD165" s="42">
        <v>0</v>
      </c>
      <c r="CE165" s="42">
        <v>0</v>
      </c>
      <c r="CF165" s="42">
        <v>0</v>
      </c>
      <c r="CG165" s="42">
        <v>0</v>
      </c>
      <c r="CH165" s="42">
        <v>0</v>
      </c>
      <c r="CI165" s="42">
        <v>0</v>
      </c>
      <c r="CJ165" s="42">
        <v>0</v>
      </c>
      <c r="CK165" s="42">
        <v>0</v>
      </c>
      <c r="CL165" s="42">
        <v>120370</v>
      </c>
      <c r="CM165" s="42">
        <v>1232</v>
      </c>
      <c r="CN165" s="42">
        <v>0</v>
      </c>
      <c r="CO165" s="42">
        <v>0</v>
      </c>
      <c r="CP165" s="42">
        <v>0</v>
      </c>
      <c r="CR165" s="37">
        <v>157</v>
      </c>
      <c r="CS165" s="13" t="str">
        <f t="shared" si="33"/>
        <v/>
      </c>
      <c r="CT165" s="13" t="str">
        <f t="shared" si="33"/>
        <v/>
      </c>
      <c r="CU165" s="13" t="str">
        <f t="shared" si="33"/>
        <v/>
      </c>
      <c r="CV165" s="13" t="str">
        <f t="shared" si="33"/>
        <v/>
      </c>
      <c r="CW165" s="13" t="str">
        <f t="shared" si="33"/>
        <v/>
      </c>
      <c r="CX165" s="13" t="str">
        <f t="shared" si="32"/>
        <v/>
      </c>
      <c r="CY165" s="13" t="str">
        <f t="shared" si="32"/>
        <v/>
      </c>
      <c r="CZ165" s="13" t="str">
        <f t="shared" si="32"/>
        <v/>
      </c>
      <c r="DA165" s="13" t="str">
        <f t="shared" si="32"/>
        <v/>
      </c>
      <c r="DB165" s="13" t="str">
        <f t="shared" si="32"/>
        <v/>
      </c>
      <c r="DC165" s="13" t="str">
        <f t="shared" si="32"/>
        <v/>
      </c>
      <c r="DD165" s="13" t="str">
        <f t="shared" si="32"/>
        <v/>
      </c>
      <c r="DE165" s="13" t="str">
        <f t="shared" si="32"/>
        <v/>
      </c>
      <c r="DF165" s="13" t="str">
        <f t="shared" si="32"/>
        <v/>
      </c>
      <c r="DG165" s="13" t="str">
        <f t="shared" si="32"/>
        <v/>
      </c>
      <c r="DH165" s="13" t="str">
        <f t="shared" si="32"/>
        <v/>
      </c>
      <c r="DI165" s="13" t="str">
        <f t="shared" si="30"/>
        <v/>
      </c>
      <c r="DJ165" s="13" t="str">
        <f t="shared" si="30"/>
        <v/>
      </c>
      <c r="DK165" s="13" t="str">
        <f t="shared" si="30"/>
        <v/>
      </c>
      <c r="DL165" s="13" t="str">
        <f t="shared" si="30"/>
        <v/>
      </c>
      <c r="DM165" s="13" t="str">
        <f t="shared" si="30"/>
        <v/>
      </c>
      <c r="DN165" s="13" t="str">
        <f t="shared" si="30"/>
        <v/>
      </c>
      <c r="DO165" s="13" t="str">
        <f t="shared" si="29"/>
        <v/>
      </c>
      <c r="DP165" s="13" t="str">
        <f t="shared" si="29"/>
        <v/>
      </c>
      <c r="DQ165" s="13" t="str">
        <f t="shared" si="29"/>
        <v/>
      </c>
      <c r="DR165" s="13" t="str">
        <f t="shared" si="29"/>
        <v/>
      </c>
      <c r="DS165" s="13" t="str">
        <f t="shared" si="29"/>
        <v/>
      </c>
      <c r="DT165" s="13" t="str">
        <f t="shared" si="31"/>
        <v>Rodspotta</v>
      </c>
      <c r="DU165" s="13" t="str">
        <f t="shared" si="31"/>
        <v/>
      </c>
      <c r="DV165" s="13" t="str">
        <f t="shared" si="31"/>
        <v/>
      </c>
      <c r="DW165" s="13" t="str">
        <f t="shared" si="31"/>
        <v/>
      </c>
      <c r="DX165" s="13" t="str">
        <f t="shared" si="31"/>
        <v/>
      </c>
      <c r="DY165" s="13" t="str">
        <f t="shared" si="31"/>
        <v/>
      </c>
      <c r="DZ165" s="13" t="str">
        <f t="shared" si="31"/>
        <v/>
      </c>
      <c r="EA165" s="13" t="str">
        <f t="shared" si="31"/>
        <v/>
      </c>
      <c r="EB165" s="13" t="str">
        <f t="shared" si="31"/>
        <v/>
      </c>
      <c r="EC165" s="13" t="str">
        <f t="shared" si="24"/>
        <v/>
      </c>
      <c r="ED165" s="13" t="str">
        <f t="shared" si="24"/>
        <v/>
      </c>
      <c r="EE165" s="13" t="str">
        <f t="shared" si="24"/>
        <v/>
      </c>
      <c r="EF165" s="13" t="str">
        <f t="shared" si="24"/>
        <v>Torsk</v>
      </c>
      <c r="EG165" s="13" t="str">
        <f t="shared" si="24"/>
        <v/>
      </c>
      <c r="EH165" s="13" t="str">
        <f t="shared" si="24"/>
        <v/>
      </c>
      <c r="EI165" s="13" t="str">
        <f t="shared" si="24"/>
        <v/>
      </c>
      <c r="EJ165" s="13" t="str">
        <f t="shared" si="24"/>
        <v/>
      </c>
      <c r="EK165" s="13"/>
      <c r="EL165" s="82" t="str">
        <f t="shared" si="27"/>
        <v>RodspottaTorsk</v>
      </c>
    </row>
    <row r="166" spans="1:142" x14ac:dyDescent="0.25">
      <c r="A166" s="267" t="s">
        <v>533</v>
      </c>
      <c r="B166" s="267" t="s">
        <v>491</v>
      </c>
      <c r="C166" s="301" t="s">
        <v>165</v>
      </c>
      <c r="D166" s="211">
        <v>158</v>
      </c>
      <c r="E166" s="402">
        <v>0</v>
      </c>
      <c r="F166" s="402">
        <v>0</v>
      </c>
      <c r="G166" s="402">
        <v>0</v>
      </c>
      <c r="H166" s="402">
        <v>1.6559000000000001E-2</v>
      </c>
      <c r="I166" s="402">
        <v>0</v>
      </c>
      <c r="J166" s="402">
        <v>0</v>
      </c>
      <c r="K166" s="402">
        <v>0</v>
      </c>
      <c r="L166" s="402">
        <v>0</v>
      </c>
      <c r="M166" s="402">
        <v>0</v>
      </c>
      <c r="N166" s="402">
        <v>0</v>
      </c>
      <c r="O166" s="402">
        <v>0</v>
      </c>
      <c r="P166" s="402">
        <v>0</v>
      </c>
      <c r="Q166" s="402">
        <v>0.64152149999999997</v>
      </c>
      <c r="R166" s="402">
        <v>0</v>
      </c>
      <c r="S166" s="402">
        <v>7.5710100000000002E-2</v>
      </c>
      <c r="T166" s="402">
        <v>5.8859999999999997E-3</v>
      </c>
      <c r="U166" s="402">
        <v>1.5709799999999999E-2</v>
      </c>
      <c r="V166" s="402">
        <v>0</v>
      </c>
      <c r="W166" s="402">
        <v>0</v>
      </c>
      <c r="X166" s="402">
        <v>0</v>
      </c>
      <c r="Y166" s="402">
        <v>0</v>
      </c>
      <c r="Z166" s="402">
        <v>0</v>
      </c>
      <c r="AA166" s="402">
        <v>1.5818E-3</v>
      </c>
      <c r="AB166" s="402">
        <v>0</v>
      </c>
      <c r="AC166" s="402">
        <v>0</v>
      </c>
      <c r="AD166" s="402">
        <v>0</v>
      </c>
      <c r="AE166" s="402">
        <v>0</v>
      </c>
      <c r="AF166" s="402">
        <v>0.1105015</v>
      </c>
      <c r="AG166" s="402">
        <v>1.96227E-2</v>
      </c>
      <c r="AH166" s="402">
        <v>0</v>
      </c>
      <c r="AI166" s="402">
        <v>0</v>
      </c>
      <c r="AJ166" s="402">
        <v>0</v>
      </c>
      <c r="AK166" s="402">
        <v>2.0763299999999998E-2</v>
      </c>
      <c r="AL166" s="402">
        <v>0</v>
      </c>
      <c r="AM166" s="402">
        <v>1.0989000000000001E-3</v>
      </c>
      <c r="AN166" s="402">
        <v>0</v>
      </c>
      <c r="AO166" s="402">
        <v>0</v>
      </c>
      <c r="AP166" s="402">
        <v>0</v>
      </c>
      <c r="AQ166" s="402">
        <v>0</v>
      </c>
      <c r="AR166" s="402">
        <v>0.1084035</v>
      </c>
      <c r="AS166" s="402">
        <v>7.54021E-2</v>
      </c>
      <c r="AT166" s="402">
        <v>0</v>
      </c>
      <c r="AU166" s="404">
        <v>1.51936E-2</v>
      </c>
      <c r="AV166" s="404">
        <v>0</v>
      </c>
      <c r="AW166" s="76"/>
      <c r="AX166" s="211">
        <v>158</v>
      </c>
      <c r="AY166" s="42">
        <v>0</v>
      </c>
      <c r="AZ166" s="42">
        <v>0</v>
      </c>
      <c r="BA166" s="42">
        <v>0</v>
      </c>
      <c r="BB166" s="42">
        <v>133</v>
      </c>
      <c r="BC166" s="42">
        <v>0</v>
      </c>
      <c r="BD166" s="42">
        <v>0</v>
      </c>
      <c r="BE166" s="42">
        <v>926</v>
      </c>
      <c r="BF166" s="42">
        <v>0</v>
      </c>
      <c r="BG166" s="42">
        <v>0</v>
      </c>
      <c r="BH166" s="42">
        <v>495</v>
      </c>
      <c r="BI166" s="42">
        <v>0</v>
      </c>
      <c r="BJ166" s="42">
        <v>47</v>
      </c>
      <c r="BK166" s="42">
        <v>57112</v>
      </c>
      <c r="BL166" s="42">
        <v>0</v>
      </c>
      <c r="BM166" s="42">
        <v>172</v>
      </c>
      <c r="BN166" s="42">
        <v>115</v>
      </c>
      <c r="BO166" s="42">
        <v>428.5</v>
      </c>
      <c r="BP166" s="42">
        <v>0</v>
      </c>
      <c r="BQ166" s="42">
        <v>67</v>
      </c>
      <c r="BR166" s="42">
        <v>0</v>
      </c>
      <c r="BS166" s="42">
        <v>0</v>
      </c>
      <c r="BT166" s="42">
        <v>51</v>
      </c>
      <c r="BU166" s="42">
        <v>8</v>
      </c>
      <c r="BV166" s="42">
        <v>7</v>
      </c>
      <c r="BW166" s="42">
        <v>88</v>
      </c>
      <c r="BX166" s="42">
        <v>191</v>
      </c>
      <c r="BY166" s="42">
        <v>0</v>
      </c>
      <c r="BZ166" s="42">
        <v>3993</v>
      </c>
      <c r="CA166" s="42">
        <v>253</v>
      </c>
      <c r="CB166" s="42">
        <v>79</v>
      </c>
      <c r="CC166" s="42">
        <v>0</v>
      </c>
      <c r="CD166" s="42">
        <v>0</v>
      </c>
      <c r="CE166" s="42">
        <v>8</v>
      </c>
      <c r="CF166" s="42">
        <v>0</v>
      </c>
      <c r="CG166" s="42">
        <v>0</v>
      </c>
      <c r="CH166" s="42">
        <v>0</v>
      </c>
      <c r="CI166" s="42">
        <v>180</v>
      </c>
      <c r="CJ166" s="42">
        <v>1555</v>
      </c>
      <c r="CK166" s="42">
        <v>0</v>
      </c>
      <c r="CL166" s="42">
        <v>9938</v>
      </c>
      <c r="CM166" s="42">
        <v>1061</v>
      </c>
      <c r="CN166" s="42">
        <v>0</v>
      </c>
      <c r="CO166" s="42">
        <v>143</v>
      </c>
      <c r="CP166" s="42">
        <v>0</v>
      </c>
      <c r="CR166" s="37">
        <v>158</v>
      </c>
      <c r="CS166" s="13" t="str">
        <f t="shared" si="33"/>
        <v/>
      </c>
      <c r="CT166" s="13" t="str">
        <f t="shared" si="33"/>
        <v/>
      </c>
      <c r="CU166" s="13" t="str">
        <f t="shared" si="33"/>
        <v/>
      </c>
      <c r="CV166" s="13" t="str">
        <f t="shared" si="33"/>
        <v>Bergtunga</v>
      </c>
      <c r="CW166" s="13" t="str">
        <f t="shared" si="33"/>
        <v/>
      </c>
      <c r="CX166" s="13" t="str">
        <f t="shared" si="32"/>
        <v/>
      </c>
      <c r="CY166" s="13" t="str">
        <f t="shared" si="32"/>
        <v/>
      </c>
      <c r="CZ166" s="13" t="str">
        <f t="shared" si="32"/>
        <v/>
      </c>
      <c r="DA166" s="13" t="str">
        <f t="shared" si="32"/>
        <v/>
      </c>
      <c r="DB166" s="13" t="str">
        <f t="shared" si="32"/>
        <v/>
      </c>
      <c r="DC166" s="13" t="str">
        <f t="shared" si="32"/>
        <v/>
      </c>
      <c r="DD166" s="13" t="str">
        <f t="shared" si="32"/>
        <v/>
      </c>
      <c r="DE166" s="13" t="str">
        <f t="shared" si="32"/>
        <v>Havskrafta</v>
      </c>
      <c r="DF166" s="13" t="str">
        <f t="shared" si="32"/>
        <v/>
      </c>
      <c r="DG166" s="13" t="str">
        <f t="shared" si="32"/>
        <v>Kolja</v>
      </c>
      <c r="DH166" s="13" t="str">
        <f t="shared" si="32"/>
        <v>Krabbtaska</v>
      </c>
      <c r="DI166" s="13" t="str">
        <f t="shared" si="30"/>
        <v>Kummel</v>
      </c>
      <c r="DJ166" s="13" t="str">
        <f t="shared" si="30"/>
        <v/>
      </c>
      <c r="DK166" s="13" t="str">
        <f t="shared" si="30"/>
        <v/>
      </c>
      <c r="DL166" s="13" t="str">
        <f t="shared" si="30"/>
        <v/>
      </c>
      <c r="DM166" s="13" t="str">
        <f t="shared" si="30"/>
        <v/>
      </c>
      <c r="DN166" s="13" t="str">
        <f t="shared" si="30"/>
        <v/>
      </c>
      <c r="DO166" s="13" t="str">
        <f t="shared" si="29"/>
        <v>Makrill</v>
      </c>
      <c r="DP166" s="13" t="str">
        <f t="shared" si="29"/>
        <v/>
      </c>
      <c r="DQ166" s="13" t="str">
        <f t="shared" si="29"/>
        <v/>
      </c>
      <c r="DR166" s="13" t="str">
        <f t="shared" si="29"/>
        <v/>
      </c>
      <c r="DS166" s="13" t="str">
        <f t="shared" si="29"/>
        <v/>
      </c>
      <c r="DT166" s="13" t="str">
        <f t="shared" si="31"/>
        <v>Rodspotta</v>
      </c>
      <c r="DU166" s="13" t="str">
        <f t="shared" si="31"/>
        <v>Rodtunga</v>
      </c>
      <c r="DV166" s="13" t="str">
        <f t="shared" si="31"/>
        <v/>
      </c>
      <c r="DW166" s="13" t="str">
        <f t="shared" si="31"/>
        <v/>
      </c>
      <c r="DX166" s="13" t="str">
        <f t="shared" si="31"/>
        <v/>
      </c>
      <c r="DY166" s="13" t="str">
        <f t="shared" si="31"/>
        <v>Sill</v>
      </c>
      <c r="DZ166" s="13" t="str">
        <f t="shared" si="31"/>
        <v/>
      </c>
      <c r="EA166" s="13" t="str">
        <f t="shared" si="31"/>
        <v>Skarpsill</v>
      </c>
      <c r="EB166" s="13" t="str">
        <f t="shared" si="31"/>
        <v/>
      </c>
      <c r="EC166" s="13" t="str">
        <f t="shared" si="24"/>
        <v/>
      </c>
      <c r="ED166" s="13" t="str">
        <f t="shared" si="24"/>
        <v/>
      </c>
      <c r="EE166" s="13" t="str">
        <f t="shared" si="24"/>
        <v/>
      </c>
      <c r="EF166" s="13" t="str">
        <f t="shared" si="24"/>
        <v>Torsk</v>
      </c>
      <c r="EG166" s="13" t="str">
        <f t="shared" si="24"/>
        <v>Vitling</v>
      </c>
      <c r="EH166" s="13" t="str">
        <f t="shared" si="24"/>
        <v/>
      </c>
      <c r="EI166" s="13" t="str">
        <f t="shared" si="24"/>
        <v>aktaTunga</v>
      </c>
      <c r="EJ166" s="13" t="str">
        <f t="shared" si="24"/>
        <v/>
      </c>
      <c r="EK166" s="13"/>
      <c r="EL166" s="82" t="str">
        <f t="shared" si="27"/>
        <v>BergtungaHavskraftaKoljaKrabbtaskaKummelMakrillRodspottaRodtungaSillSkarpsillTorskVitlingaktaTunga</v>
      </c>
    </row>
    <row r="167" spans="1:142" x14ac:dyDescent="0.25">
      <c r="A167" s="267" t="s">
        <v>533</v>
      </c>
      <c r="B167" s="267" t="s">
        <v>493</v>
      </c>
      <c r="C167" s="301" t="s">
        <v>165</v>
      </c>
      <c r="D167" s="211">
        <v>159</v>
      </c>
      <c r="E167" s="402">
        <v>0</v>
      </c>
      <c r="F167" s="402">
        <v>0</v>
      </c>
      <c r="G167" s="402">
        <v>0</v>
      </c>
      <c r="H167" s="402">
        <v>2.3368199999999999E-2</v>
      </c>
      <c r="I167" s="402">
        <v>0</v>
      </c>
      <c r="J167" s="402">
        <v>0</v>
      </c>
      <c r="K167" s="402">
        <v>0</v>
      </c>
      <c r="L167" s="402">
        <v>0</v>
      </c>
      <c r="M167" s="402">
        <v>0</v>
      </c>
      <c r="N167" s="402">
        <v>0</v>
      </c>
      <c r="O167" s="402">
        <v>0</v>
      </c>
      <c r="P167" s="402">
        <v>0</v>
      </c>
      <c r="Q167" s="402">
        <v>0.82040970000000002</v>
      </c>
      <c r="R167" s="402">
        <v>0</v>
      </c>
      <c r="S167" s="402">
        <v>1.4381000000000001E-3</v>
      </c>
      <c r="T167" s="402">
        <v>0</v>
      </c>
      <c r="U167" s="402">
        <v>2.1944600000000002E-2</v>
      </c>
      <c r="V167" s="402">
        <v>0</v>
      </c>
      <c r="W167" s="402">
        <v>0</v>
      </c>
      <c r="X167" s="402">
        <v>0</v>
      </c>
      <c r="Y167" s="402">
        <v>0</v>
      </c>
      <c r="Z167" s="402">
        <v>0</v>
      </c>
      <c r="AA167" s="402">
        <v>0</v>
      </c>
      <c r="AB167" s="402">
        <v>0</v>
      </c>
      <c r="AC167" s="402">
        <v>0</v>
      </c>
      <c r="AD167" s="402">
        <v>0</v>
      </c>
      <c r="AE167" s="402">
        <v>0</v>
      </c>
      <c r="AF167" s="402">
        <v>6.8346900000000002E-2</v>
      </c>
      <c r="AG167" s="402">
        <v>1.43521E-2</v>
      </c>
      <c r="AH167" s="402">
        <v>0</v>
      </c>
      <c r="AI167" s="402">
        <v>0</v>
      </c>
      <c r="AJ167" s="402">
        <v>0</v>
      </c>
      <c r="AK167" s="402">
        <v>1.4622999999999999E-3</v>
      </c>
      <c r="AL167" s="402">
        <v>0</v>
      </c>
      <c r="AM167" s="402">
        <v>0</v>
      </c>
      <c r="AN167" s="402">
        <v>0</v>
      </c>
      <c r="AO167" s="402">
        <v>0</v>
      </c>
      <c r="AP167" s="402">
        <v>0</v>
      </c>
      <c r="AQ167" s="402">
        <v>0</v>
      </c>
      <c r="AR167" s="402">
        <v>4.3022499999999998E-2</v>
      </c>
      <c r="AS167" s="402">
        <v>0.1272855</v>
      </c>
      <c r="AT167" s="402">
        <v>9.1178000000000006E-3</v>
      </c>
      <c r="AU167" s="404">
        <v>1.6356800000000001E-2</v>
      </c>
      <c r="AV167" s="404">
        <v>0</v>
      </c>
      <c r="AW167" s="76"/>
      <c r="AX167" s="211">
        <v>159</v>
      </c>
      <c r="AY167" s="42">
        <v>0</v>
      </c>
      <c r="AZ167" s="42">
        <v>0</v>
      </c>
      <c r="BA167" s="42">
        <v>0</v>
      </c>
      <c r="BB167" s="42">
        <v>31</v>
      </c>
      <c r="BC167" s="42">
        <v>0</v>
      </c>
      <c r="BD167" s="42">
        <v>0</v>
      </c>
      <c r="BE167" s="42">
        <v>328</v>
      </c>
      <c r="BF167" s="42">
        <v>0</v>
      </c>
      <c r="BG167" s="42">
        <v>0</v>
      </c>
      <c r="BH167" s="42">
        <v>0</v>
      </c>
      <c r="BI167" s="42">
        <v>0</v>
      </c>
      <c r="BJ167" s="42">
        <v>294</v>
      </c>
      <c r="BK167" s="42">
        <v>165999</v>
      </c>
      <c r="BL167" s="42">
        <v>0</v>
      </c>
      <c r="BM167" s="42">
        <v>0</v>
      </c>
      <c r="BN167" s="42">
        <v>20</v>
      </c>
      <c r="BO167" s="42">
        <v>31</v>
      </c>
      <c r="BP167" s="42">
        <v>0</v>
      </c>
      <c r="BQ167" s="42">
        <v>0</v>
      </c>
      <c r="BR167" s="42">
        <v>0</v>
      </c>
      <c r="BS167" s="42">
        <v>0</v>
      </c>
      <c r="BT167" s="42">
        <v>0</v>
      </c>
      <c r="BU167" s="42">
        <v>0</v>
      </c>
      <c r="BV167" s="42">
        <v>0</v>
      </c>
      <c r="BW167" s="42">
        <v>0</v>
      </c>
      <c r="BX167" s="42">
        <v>58</v>
      </c>
      <c r="BY167" s="42">
        <v>0</v>
      </c>
      <c r="BZ167" s="42">
        <v>580.5</v>
      </c>
      <c r="CA167" s="42">
        <v>117.5</v>
      </c>
      <c r="CB167" s="42">
        <v>32</v>
      </c>
      <c r="CC167" s="42">
        <v>0</v>
      </c>
      <c r="CD167" s="42">
        <v>0</v>
      </c>
      <c r="CE167" s="42">
        <v>43</v>
      </c>
      <c r="CF167" s="42">
        <v>0</v>
      </c>
      <c r="CG167" s="42">
        <v>0</v>
      </c>
      <c r="CH167" s="42">
        <v>0</v>
      </c>
      <c r="CI167" s="42">
        <v>275</v>
      </c>
      <c r="CJ167" s="42">
        <v>784.5</v>
      </c>
      <c r="CK167" s="42">
        <v>0</v>
      </c>
      <c r="CL167" s="42">
        <v>44</v>
      </c>
      <c r="CM167" s="42">
        <v>84</v>
      </c>
      <c r="CN167" s="42">
        <v>0</v>
      </c>
      <c r="CO167" s="42">
        <v>277</v>
      </c>
      <c r="CP167" s="42">
        <v>0</v>
      </c>
      <c r="CR167" s="37">
        <v>159</v>
      </c>
      <c r="CS167" s="13" t="str">
        <f t="shared" si="33"/>
        <v/>
      </c>
      <c r="CT167" s="13" t="str">
        <f t="shared" si="33"/>
        <v/>
      </c>
      <c r="CU167" s="13" t="str">
        <f t="shared" si="33"/>
        <v/>
      </c>
      <c r="CV167" s="13" t="str">
        <f t="shared" si="33"/>
        <v>Bergtunga</v>
      </c>
      <c r="CW167" s="13" t="str">
        <f t="shared" si="33"/>
        <v/>
      </c>
      <c r="CX167" s="13" t="str">
        <f t="shared" si="32"/>
        <v/>
      </c>
      <c r="CY167" s="13" t="str">
        <f t="shared" si="32"/>
        <v/>
      </c>
      <c r="CZ167" s="13" t="str">
        <f t="shared" si="32"/>
        <v/>
      </c>
      <c r="DA167" s="13" t="str">
        <f t="shared" si="32"/>
        <v/>
      </c>
      <c r="DB167" s="13" t="str">
        <f t="shared" si="32"/>
        <v/>
      </c>
      <c r="DC167" s="13" t="str">
        <f t="shared" si="32"/>
        <v/>
      </c>
      <c r="DD167" s="13" t="str">
        <f t="shared" si="32"/>
        <v/>
      </c>
      <c r="DE167" s="13" t="str">
        <f t="shared" si="32"/>
        <v>Havskrafta</v>
      </c>
      <c r="DF167" s="13" t="str">
        <f t="shared" si="32"/>
        <v/>
      </c>
      <c r="DG167" s="13" t="str">
        <f t="shared" si="32"/>
        <v>Kolja</v>
      </c>
      <c r="DH167" s="13" t="str">
        <f t="shared" si="32"/>
        <v/>
      </c>
      <c r="DI167" s="13" t="str">
        <f t="shared" si="30"/>
        <v>Kummel</v>
      </c>
      <c r="DJ167" s="13" t="str">
        <f t="shared" si="30"/>
        <v/>
      </c>
      <c r="DK167" s="13" t="str">
        <f t="shared" si="30"/>
        <v/>
      </c>
      <c r="DL167" s="13" t="str">
        <f t="shared" si="30"/>
        <v/>
      </c>
      <c r="DM167" s="13" t="str">
        <f t="shared" si="30"/>
        <v/>
      </c>
      <c r="DN167" s="13" t="str">
        <f t="shared" si="30"/>
        <v/>
      </c>
      <c r="DO167" s="13" t="str">
        <f t="shared" si="29"/>
        <v/>
      </c>
      <c r="DP167" s="13" t="str">
        <f t="shared" si="29"/>
        <v/>
      </c>
      <c r="DQ167" s="13" t="str">
        <f t="shared" si="29"/>
        <v/>
      </c>
      <c r="DR167" s="13" t="str">
        <f t="shared" si="29"/>
        <v/>
      </c>
      <c r="DS167" s="13" t="str">
        <f t="shared" si="29"/>
        <v/>
      </c>
      <c r="DT167" s="13" t="str">
        <f t="shared" si="31"/>
        <v>Rodspotta</v>
      </c>
      <c r="DU167" s="13" t="str">
        <f t="shared" si="31"/>
        <v>Rodtunga</v>
      </c>
      <c r="DV167" s="13" t="str">
        <f t="shared" si="31"/>
        <v/>
      </c>
      <c r="DW167" s="13" t="str">
        <f t="shared" si="31"/>
        <v/>
      </c>
      <c r="DX167" s="13" t="str">
        <f t="shared" si="31"/>
        <v/>
      </c>
      <c r="DY167" s="13" t="str">
        <f t="shared" si="31"/>
        <v>Sill</v>
      </c>
      <c r="DZ167" s="13" t="str">
        <f t="shared" si="31"/>
        <v/>
      </c>
      <c r="EA167" s="13" t="str">
        <f t="shared" si="31"/>
        <v/>
      </c>
      <c r="EB167" s="13" t="str">
        <f t="shared" si="31"/>
        <v/>
      </c>
      <c r="EC167" s="13" t="str">
        <f t="shared" si="24"/>
        <v/>
      </c>
      <c r="ED167" s="13" t="str">
        <f t="shared" si="24"/>
        <v/>
      </c>
      <c r="EE167" s="13" t="str">
        <f t="shared" si="24"/>
        <v/>
      </c>
      <c r="EF167" s="13" t="str">
        <f t="shared" si="24"/>
        <v>Torsk</v>
      </c>
      <c r="EG167" s="13" t="str">
        <f t="shared" si="24"/>
        <v>Vitling</v>
      </c>
      <c r="EH167" s="13" t="str">
        <f t="shared" si="24"/>
        <v>Vitlinglyra</v>
      </c>
      <c r="EI167" s="13" t="str">
        <f t="shared" si="24"/>
        <v>aktaTunga</v>
      </c>
      <c r="EJ167" s="13" t="str">
        <f t="shared" si="24"/>
        <v/>
      </c>
      <c r="EK167" s="13"/>
      <c r="EL167" s="82" t="str">
        <f t="shared" si="27"/>
        <v>BergtungaHavskraftaKoljaKummelRodspottaRodtungaSillTorskVitlingVitlinglyraaktaTunga</v>
      </c>
    </row>
    <row r="168" spans="1:142" x14ac:dyDescent="0.25">
      <c r="A168" s="268" t="s">
        <v>533</v>
      </c>
      <c r="B168" s="271" t="s">
        <v>491</v>
      </c>
      <c r="C168" s="305" t="s">
        <v>161</v>
      </c>
      <c r="D168" s="211">
        <v>160</v>
      </c>
      <c r="E168" s="402">
        <v>0</v>
      </c>
      <c r="F168" s="402">
        <v>0</v>
      </c>
      <c r="G168" s="402">
        <v>0</v>
      </c>
      <c r="H168" s="402">
        <v>9.0282000000000001E-3</v>
      </c>
      <c r="I168" s="402">
        <v>0</v>
      </c>
      <c r="J168" s="402">
        <v>0</v>
      </c>
      <c r="K168" s="402">
        <v>0</v>
      </c>
      <c r="L168" s="402">
        <v>0</v>
      </c>
      <c r="M168" s="402">
        <v>0</v>
      </c>
      <c r="N168" s="402">
        <v>6.6549800000000006E-2</v>
      </c>
      <c r="O168" s="402">
        <v>4.0152E-3</v>
      </c>
      <c r="P168" s="402">
        <v>0</v>
      </c>
      <c r="Q168" s="402">
        <v>4.8130800000000001E-2</v>
      </c>
      <c r="R168" s="402">
        <v>0</v>
      </c>
      <c r="S168" s="402">
        <v>5.0409200000000001E-2</v>
      </c>
      <c r="T168" s="402">
        <v>0</v>
      </c>
      <c r="U168" s="402">
        <v>3.0482E-3</v>
      </c>
      <c r="V168" s="402">
        <v>0</v>
      </c>
      <c r="W168" s="402">
        <v>0</v>
      </c>
      <c r="X168" s="402">
        <v>0</v>
      </c>
      <c r="Y168" s="402">
        <v>0</v>
      </c>
      <c r="Z168" s="402">
        <v>0</v>
      </c>
      <c r="AA168" s="402">
        <v>0</v>
      </c>
      <c r="AB168" s="402">
        <v>1.5424E-3</v>
      </c>
      <c r="AC168" s="402">
        <v>0</v>
      </c>
      <c r="AD168" s="402">
        <v>0</v>
      </c>
      <c r="AE168" s="402">
        <v>0</v>
      </c>
      <c r="AF168" s="402">
        <v>2.5329299999999999E-2</v>
      </c>
      <c r="AG168" s="402">
        <v>3.5924400000000002E-2</v>
      </c>
      <c r="AH168" s="402">
        <v>0</v>
      </c>
      <c r="AI168" s="402">
        <v>0</v>
      </c>
      <c r="AJ168" s="402">
        <v>0</v>
      </c>
      <c r="AK168" s="402">
        <v>2.4987999999999998E-3</v>
      </c>
      <c r="AL168" s="402">
        <v>0</v>
      </c>
      <c r="AM168" s="402">
        <v>0</v>
      </c>
      <c r="AN168" s="402">
        <v>0</v>
      </c>
      <c r="AO168" s="402">
        <v>0</v>
      </c>
      <c r="AP168" s="402">
        <v>0</v>
      </c>
      <c r="AQ168" s="402">
        <v>0</v>
      </c>
      <c r="AR168" s="402">
        <v>0.2667774</v>
      </c>
      <c r="AS168" s="402">
        <v>1.29347E-2</v>
      </c>
      <c r="AT168" s="402">
        <v>0</v>
      </c>
      <c r="AU168" s="404">
        <v>0</v>
      </c>
      <c r="AV168" s="404">
        <v>0</v>
      </c>
      <c r="AW168" s="76"/>
      <c r="AX168" s="211">
        <v>160</v>
      </c>
      <c r="AY168" s="42">
        <v>0</v>
      </c>
      <c r="AZ168" s="42">
        <v>0</v>
      </c>
      <c r="BA168" s="42">
        <v>0</v>
      </c>
      <c r="BB168" s="42">
        <v>766.3</v>
      </c>
      <c r="BC168" s="42">
        <v>0</v>
      </c>
      <c r="BD168" s="42">
        <v>0</v>
      </c>
      <c r="BE168" s="42">
        <v>0</v>
      </c>
      <c r="BF168" s="42">
        <v>0</v>
      </c>
      <c r="BG168" s="42">
        <v>0</v>
      </c>
      <c r="BH168" s="42">
        <v>15865</v>
      </c>
      <c r="BI168" s="42">
        <v>47</v>
      </c>
      <c r="BJ168" s="42">
        <v>351</v>
      </c>
      <c r="BK168" s="42">
        <v>27448</v>
      </c>
      <c r="BL168" s="42">
        <v>0</v>
      </c>
      <c r="BM168" s="42">
        <v>23698</v>
      </c>
      <c r="BN168" s="42">
        <v>0</v>
      </c>
      <c r="BO168" s="42">
        <v>2093.8000000000002</v>
      </c>
      <c r="BP168" s="42">
        <v>0</v>
      </c>
      <c r="BQ168" s="42">
        <v>810.9</v>
      </c>
      <c r="BR168" s="42">
        <v>0</v>
      </c>
      <c r="BS168" s="42">
        <v>0</v>
      </c>
      <c r="BT168" s="42">
        <v>2114.8000000000002</v>
      </c>
      <c r="BU168" s="42">
        <v>0</v>
      </c>
      <c r="BV168" s="42">
        <v>1016</v>
      </c>
      <c r="BW168" s="42">
        <v>0</v>
      </c>
      <c r="BX168" s="42">
        <v>151</v>
      </c>
      <c r="BY168" s="42">
        <v>0</v>
      </c>
      <c r="BZ168" s="42">
        <v>7173.5</v>
      </c>
      <c r="CA168" s="42">
        <v>8571.7000000000007</v>
      </c>
      <c r="CB168" s="42">
        <v>0</v>
      </c>
      <c r="CC168" s="42">
        <v>0</v>
      </c>
      <c r="CD168" s="42">
        <v>0</v>
      </c>
      <c r="CE168" s="42">
        <v>0</v>
      </c>
      <c r="CF168" s="42">
        <v>0</v>
      </c>
      <c r="CG168" s="42">
        <v>0</v>
      </c>
      <c r="CH168" s="42">
        <v>0</v>
      </c>
      <c r="CI168" s="42">
        <v>58</v>
      </c>
      <c r="CJ168" s="42">
        <v>562</v>
      </c>
      <c r="CK168" s="42">
        <v>0</v>
      </c>
      <c r="CL168" s="42">
        <v>83642</v>
      </c>
      <c r="CM168" s="42">
        <v>1352.7</v>
      </c>
      <c r="CN168" s="42">
        <v>0</v>
      </c>
      <c r="CO168" s="42">
        <v>282</v>
      </c>
      <c r="CP168" s="42">
        <v>0</v>
      </c>
      <c r="CR168" s="37">
        <v>160</v>
      </c>
      <c r="CS168" s="13" t="str">
        <f t="shared" si="33"/>
        <v/>
      </c>
      <c r="CT168" s="13" t="str">
        <f t="shared" si="33"/>
        <v/>
      </c>
      <c r="CU168" s="13" t="str">
        <f t="shared" si="33"/>
        <v/>
      </c>
      <c r="CV168" s="13" t="str">
        <f t="shared" si="33"/>
        <v>Bergtunga</v>
      </c>
      <c r="CW168" s="13" t="str">
        <f t="shared" si="33"/>
        <v/>
      </c>
      <c r="CX168" s="13" t="str">
        <f t="shared" si="32"/>
        <v/>
      </c>
      <c r="CY168" s="13" t="str">
        <f t="shared" si="32"/>
        <v/>
      </c>
      <c r="CZ168" s="13" t="str">
        <f t="shared" si="32"/>
        <v/>
      </c>
      <c r="DA168" s="13" t="str">
        <f t="shared" si="32"/>
        <v/>
      </c>
      <c r="DB168" s="13" t="str">
        <f t="shared" si="32"/>
        <v>Grasej</v>
      </c>
      <c r="DC168" s="13" t="str">
        <f t="shared" si="32"/>
        <v>Halleflundra</v>
      </c>
      <c r="DD168" s="13" t="str">
        <f t="shared" si="32"/>
        <v/>
      </c>
      <c r="DE168" s="13" t="str">
        <f t="shared" si="32"/>
        <v>Havskrafta</v>
      </c>
      <c r="DF168" s="13" t="str">
        <f t="shared" si="32"/>
        <v/>
      </c>
      <c r="DG168" s="13" t="str">
        <f t="shared" si="32"/>
        <v>Kolja</v>
      </c>
      <c r="DH168" s="13" t="str">
        <f t="shared" si="32"/>
        <v/>
      </c>
      <c r="DI168" s="13" t="str">
        <f t="shared" si="30"/>
        <v>Kummel</v>
      </c>
      <c r="DJ168" s="13" t="str">
        <f t="shared" si="30"/>
        <v/>
      </c>
      <c r="DK168" s="13" t="str">
        <f t="shared" si="30"/>
        <v/>
      </c>
      <c r="DL168" s="13" t="str">
        <f t="shared" si="30"/>
        <v/>
      </c>
      <c r="DM168" s="13" t="str">
        <f t="shared" si="30"/>
        <v/>
      </c>
      <c r="DN168" s="13" t="str">
        <f t="shared" si="30"/>
        <v/>
      </c>
      <c r="DO168" s="13" t="str">
        <f t="shared" si="29"/>
        <v/>
      </c>
      <c r="DP168" s="13" t="str">
        <f t="shared" si="29"/>
        <v>Marulk</v>
      </c>
      <c r="DQ168" s="13" t="str">
        <f t="shared" si="29"/>
        <v/>
      </c>
      <c r="DR168" s="13" t="str">
        <f t="shared" si="29"/>
        <v/>
      </c>
      <c r="DS168" s="13" t="str">
        <f t="shared" si="29"/>
        <v/>
      </c>
      <c r="DT168" s="13" t="str">
        <f t="shared" si="31"/>
        <v>Rodspotta</v>
      </c>
      <c r="DU168" s="13" t="str">
        <f t="shared" si="31"/>
        <v>Rodtunga</v>
      </c>
      <c r="DV168" s="13" t="str">
        <f t="shared" si="31"/>
        <v/>
      </c>
      <c r="DW168" s="13" t="str">
        <f t="shared" si="31"/>
        <v/>
      </c>
      <c r="DX168" s="13" t="str">
        <f t="shared" si="31"/>
        <v/>
      </c>
      <c r="DY168" s="13" t="str">
        <f t="shared" si="31"/>
        <v>Sill</v>
      </c>
      <c r="DZ168" s="13" t="str">
        <f t="shared" si="31"/>
        <v/>
      </c>
      <c r="EA168" s="13" t="str">
        <f t="shared" si="31"/>
        <v/>
      </c>
      <c r="EB168" s="13" t="str">
        <f t="shared" si="31"/>
        <v/>
      </c>
      <c r="EC168" s="13" t="str">
        <f t="shared" si="24"/>
        <v/>
      </c>
      <c r="ED168" s="13" t="str">
        <f t="shared" si="24"/>
        <v/>
      </c>
      <c r="EE168" s="13" t="str">
        <f t="shared" si="24"/>
        <v/>
      </c>
      <c r="EF168" s="13" t="str">
        <f t="shared" si="24"/>
        <v>Torsk</v>
      </c>
      <c r="EG168" s="13" t="str">
        <f t="shared" si="24"/>
        <v>Vitling</v>
      </c>
      <c r="EH168" s="13" t="str">
        <f t="shared" si="24"/>
        <v/>
      </c>
      <c r="EI168" s="13" t="str">
        <f t="shared" si="24"/>
        <v/>
      </c>
      <c r="EJ168" s="13" t="str">
        <f t="shared" si="24"/>
        <v/>
      </c>
      <c r="EK168" s="13"/>
      <c r="EL168" s="82" t="str">
        <f t="shared" si="27"/>
        <v>BergtungaGrasejHalleflundraHavskraftaKoljaKummelMarulkRodspottaRodtungaSillTorskVitling</v>
      </c>
    </row>
    <row r="169" spans="1:142" x14ac:dyDescent="0.25">
      <c r="A169" s="268" t="s">
        <v>533</v>
      </c>
      <c r="B169" s="267" t="s">
        <v>493</v>
      </c>
      <c r="C169" s="306" t="s">
        <v>161</v>
      </c>
      <c r="D169" s="211">
        <v>161</v>
      </c>
      <c r="E169" s="402">
        <v>0</v>
      </c>
      <c r="F169" s="402">
        <v>0</v>
      </c>
      <c r="G169" s="402">
        <v>0</v>
      </c>
      <c r="H169" s="402">
        <v>4.0377E-3</v>
      </c>
      <c r="I169" s="402">
        <v>0</v>
      </c>
      <c r="J169" s="402">
        <v>0</v>
      </c>
      <c r="K169" s="402">
        <v>0</v>
      </c>
      <c r="L169" s="402">
        <v>0</v>
      </c>
      <c r="M169" s="402">
        <v>0</v>
      </c>
      <c r="N169" s="402">
        <v>0</v>
      </c>
      <c r="O169" s="402">
        <v>0</v>
      </c>
      <c r="P169" s="402">
        <v>0</v>
      </c>
      <c r="Q169" s="402">
        <v>1.2865709999999999</v>
      </c>
      <c r="R169" s="402">
        <v>0</v>
      </c>
      <c r="S169" s="402">
        <v>4.5700000000000003E-3</v>
      </c>
      <c r="T169" s="402">
        <v>0</v>
      </c>
      <c r="U169" s="402">
        <v>9.1885000000000005E-3</v>
      </c>
      <c r="V169" s="402">
        <v>0</v>
      </c>
      <c r="W169" s="402">
        <v>0</v>
      </c>
      <c r="X169" s="402">
        <v>0</v>
      </c>
      <c r="Y169" s="402">
        <v>0</v>
      </c>
      <c r="Z169" s="402">
        <v>0</v>
      </c>
      <c r="AA169" s="402">
        <v>0</v>
      </c>
      <c r="AB169" s="402">
        <v>0</v>
      </c>
      <c r="AC169" s="402">
        <v>0</v>
      </c>
      <c r="AD169" s="402">
        <v>0</v>
      </c>
      <c r="AE169" s="402">
        <v>0</v>
      </c>
      <c r="AF169" s="402">
        <v>4.5866200000000003E-2</v>
      </c>
      <c r="AG169" s="402">
        <v>2.14536E-2</v>
      </c>
      <c r="AH169" s="402">
        <v>0</v>
      </c>
      <c r="AI169" s="402">
        <v>0</v>
      </c>
      <c r="AJ169" s="402">
        <v>0</v>
      </c>
      <c r="AK169" s="402">
        <v>1.7354E-3</v>
      </c>
      <c r="AL169" s="402">
        <v>0</v>
      </c>
      <c r="AM169" s="402">
        <v>0</v>
      </c>
      <c r="AN169" s="402">
        <v>0</v>
      </c>
      <c r="AO169" s="402">
        <v>0</v>
      </c>
      <c r="AP169" s="402">
        <v>0</v>
      </c>
      <c r="AQ169" s="402">
        <v>0</v>
      </c>
      <c r="AR169" s="402">
        <v>2.5325299999999999E-2</v>
      </c>
      <c r="AS169" s="402">
        <v>1.5362499999999999E-2</v>
      </c>
      <c r="AT169" s="402">
        <v>0</v>
      </c>
      <c r="AU169" s="404">
        <v>0</v>
      </c>
      <c r="AV169" s="404">
        <v>0</v>
      </c>
      <c r="AW169" s="76"/>
      <c r="AX169" s="211">
        <v>161</v>
      </c>
      <c r="AY169" s="42">
        <v>0</v>
      </c>
      <c r="AZ169" s="42">
        <v>0</v>
      </c>
      <c r="BA169" s="42">
        <v>0</v>
      </c>
      <c r="BB169" s="42">
        <v>2.5</v>
      </c>
      <c r="BC169" s="42">
        <v>0</v>
      </c>
      <c r="BD169" s="42">
        <v>0</v>
      </c>
      <c r="BE169" s="42">
        <v>0</v>
      </c>
      <c r="BF169" s="42">
        <v>0</v>
      </c>
      <c r="BG169" s="42">
        <v>0</v>
      </c>
      <c r="BH169" s="42">
        <v>0</v>
      </c>
      <c r="BI169" s="42">
        <v>0</v>
      </c>
      <c r="BJ169" s="42">
        <v>7</v>
      </c>
      <c r="BK169" s="42">
        <v>163738</v>
      </c>
      <c r="BL169" s="42">
        <v>0</v>
      </c>
      <c r="BM169" s="42">
        <v>0</v>
      </c>
      <c r="BN169" s="42">
        <v>0</v>
      </c>
      <c r="BO169" s="42">
        <v>16</v>
      </c>
      <c r="BP169" s="42">
        <v>0</v>
      </c>
      <c r="BQ169" s="42">
        <v>0</v>
      </c>
      <c r="BR169" s="42">
        <v>0</v>
      </c>
      <c r="BS169" s="42">
        <v>0</v>
      </c>
      <c r="BT169" s="42">
        <v>0</v>
      </c>
      <c r="BU169" s="42">
        <v>5</v>
      </c>
      <c r="BV169" s="42">
        <v>14</v>
      </c>
      <c r="BW169" s="42">
        <v>23</v>
      </c>
      <c r="BX169" s="42">
        <v>32.5</v>
      </c>
      <c r="BY169" s="42">
        <v>0</v>
      </c>
      <c r="BZ169" s="42">
        <v>271.3</v>
      </c>
      <c r="CA169" s="42">
        <v>8</v>
      </c>
      <c r="CB169" s="42">
        <v>11</v>
      </c>
      <c r="CC169" s="42">
        <v>0</v>
      </c>
      <c r="CD169" s="42">
        <v>0</v>
      </c>
      <c r="CE169" s="42">
        <v>0</v>
      </c>
      <c r="CF169" s="42">
        <v>0</v>
      </c>
      <c r="CG169" s="42">
        <v>0</v>
      </c>
      <c r="CH169" s="42">
        <v>0</v>
      </c>
      <c r="CI169" s="42">
        <v>0</v>
      </c>
      <c r="CJ169" s="42">
        <v>1290.9000000000001</v>
      </c>
      <c r="CK169" s="42">
        <v>0</v>
      </c>
      <c r="CL169" s="42">
        <v>0</v>
      </c>
      <c r="CM169" s="42">
        <v>85</v>
      </c>
      <c r="CN169" s="42">
        <v>0</v>
      </c>
      <c r="CO169" s="42">
        <v>131.30000000000001</v>
      </c>
      <c r="CP169" s="42">
        <v>0</v>
      </c>
      <c r="CR169" s="37">
        <v>161</v>
      </c>
      <c r="CS169" s="13" t="str">
        <f t="shared" si="33"/>
        <v/>
      </c>
      <c r="CT169" s="13" t="str">
        <f t="shared" si="33"/>
        <v/>
      </c>
      <c r="CU169" s="13" t="str">
        <f t="shared" si="33"/>
        <v/>
      </c>
      <c r="CV169" s="13" t="str">
        <f t="shared" si="33"/>
        <v>Bergtunga</v>
      </c>
      <c r="CW169" s="13" t="str">
        <f t="shared" si="33"/>
        <v/>
      </c>
      <c r="CX169" s="13" t="str">
        <f t="shared" si="32"/>
        <v/>
      </c>
      <c r="CY169" s="13" t="str">
        <f t="shared" si="32"/>
        <v/>
      </c>
      <c r="CZ169" s="13" t="str">
        <f t="shared" si="32"/>
        <v/>
      </c>
      <c r="DA169" s="13" t="str">
        <f t="shared" si="32"/>
        <v/>
      </c>
      <c r="DB169" s="13" t="str">
        <f t="shared" si="32"/>
        <v/>
      </c>
      <c r="DC169" s="13" t="str">
        <f t="shared" si="32"/>
        <v/>
      </c>
      <c r="DD169" s="13" t="str">
        <f t="shared" si="32"/>
        <v/>
      </c>
      <c r="DE169" s="13" t="str">
        <f t="shared" si="32"/>
        <v>Havskrafta</v>
      </c>
      <c r="DF169" s="13" t="str">
        <f t="shared" si="32"/>
        <v/>
      </c>
      <c r="DG169" s="13" t="str">
        <f t="shared" si="32"/>
        <v>Kolja</v>
      </c>
      <c r="DH169" s="13" t="str">
        <f t="shared" si="32"/>
        <v/>
      </c>
      <c r="DI169" s="13" t="str">
        <f t="shared" si="30"/>
        <v>Kummel</v>
      </c>
      <c r="DJ169" s="13" t="str">
        <f t="shared" si="30"/>
        <v/>
      </c>
      <c r="DK169" s="13" t="str">
        <f t="shared" si="30"/>
        <v/>
      </c>
      <c r="DL169" s="13" t="str">
        <f t="shared" si="30"/>
        <v/>
      </c>
      <c r="DM169" s="13" t="str">
        <f t="shared" si="30"/>
        <v/>
      </c>
      <c r="DN169" s="13" t="str">
        <f t="shared" si="30"/>
        <v/>
      </c>
      <c r="DO169" s="13" t="str">
        <f t="shared" si="29"/>
        <v/>
      </c>
      <c r="DP169" s="13" t="str">
        <f t="shared" si="29"/>
        <v/>
      </c>
      <c r="DQ169" s="13" t="str">
        <f t="shared" si="29"/>
        <v/>
      </c>
      <c r="DR169" s="13" t="str">
        <f t="shared" si="29"/>
        <v/>
      </c>
      <c r="DS169" s="13" t="str">
        <f t="shared" si="29"/>
        <v/>
      </c>
      <c r="DT169" s="13" t="str">
        <f t="shared" si="31"/>
        <v>Rodspotta</v>
      </c>
      <c r="DU169" s="13" t="str">
        <f t="shared" si="31"/>
        <v>Rodtunga</v>
      </c>
      <c r="DV169" s="13" t="str">
        <f t="shared" si="31"/>
        <v/>
      </c>
      <c r="DW169" s="13" t="str">
        <f t="shared" si="31"/>
        <v/>
      </c>
      <c r="DX169" s="13" t="str">
        <f t="shared" si="31"/>
        <v/>
      </c>
      <c r="DY169" s="13" t="str">
        <f t="shared" si="31"/>
        <v>Sill</v>
      </c>
      <c r="DZ169" s="13" t="str">
        <f t="shared" si="31"/>
        <v/>
      </c>
      <c r="EA169" s="13" t="str">
        <f t="shared" si="31"/>
        <v/>
      </c>
      <c r="EB169" s="13" t="str">
        <f t="shared" si="31"/>
        <v/>
      </c>
      <c r="EC169" s="13" t="str">
        <f t="shared" si="24"/>
        <v/>
      </c>
      <c r="ED169" s="13" t="str">
        <f t="shared" si="24"/>
        <v/>
      </c>
      <c r="EE169" s="13" t="str">
        <f t="shared" si="24"/>
        <v/>
      </c>
      <c r="EF169" s="13" t="str">
        <f t="shared" si="24"/>
        <v>Torsk</v>
      </c>
      <c r="EG169" s="13" t="str">
        <f t="shared" si="24"/>
        <v>Vitling</v>
      </c>
      <c r="EH169" s="13" t="str">
        <f t="shared" si="24"/>
        <v/>
      </c>
      <c r="EI169" s="13" t="str">
        <f t="shared" si="24"/>
        <v/>
      </c>
      <c r="EJ169" s="13" t="str">
        <f t="shared" si="24"/>
        <v/>
      </c>
      <c r="EK169" s="13"/>
      <c r="EL169" s="82" t="str">
        <f t="shared" si="27"/>
        <v>BergtungaHavskraftaKoljaKummelRodspottaRodtungaSillTorskVitling</v>
      </c>
    </row>
    <row r="170" spans="1:142" x14ac:dyDescent="0.25">
      <c r="A170" s="268" t="s">
        <v>533</v>
      </c>
      <c r="B170" s="267" t="s">
        <v>495</v>
      </c>
      <c r="C170" s="305" t="s">
        <v>161</v>
      </c>
      <c r="D170" s="211">
        <v>162</v>
      </c>
      <c r="E170" s="402">
        <v>0</v>
      </c>
      <c r="F170" s="402">
        <v>0</v>
      </c>
      <c r="G170" s="402">
        <v>0</v>
      </c>
      <c r="H170" s="402">
        <v>0</v>
      </c>
      <c r="I170" s="402">
        <v>6.3337500000000005E-2</v>
      </c>
      <c r="J170" s="402">
        <v>0</v>
      </c>
      <c r="K170" s="402">
        <v>0</v>
      </c>
      <c r="L170" s="402">
        <v>0</v>
      </c>
      <c r="M170" s="402">
        <v>0</v>
      </c>
      <c r="N170" s="402">
        <v>0</v>
      </c>
      <c r="O170" s="402">
        <v>0</v>
      </c>
      <c r="P170" s="402">
        <v>0</v>
      </c>
      <c r="Q170" s="402">
        <v>1.0846E-3</v>
      </c>
      <c r="R170" s="402">
        <v>0</v>
      </c>
      <c r="S170" s="402">
        <v>5.9905000000000002E-3</v>
      </c>
      <c r="T170" s="402">
        <v>0</v>
      </c>
      <c r="U170" s="402">
        <v>1.2608999999999999E-3</v>
      </c>
      <c r="V170" s="402">
        <v>0</v>
      </c>
      <c r="W170" s="402">
        <v>0</v>
      </c>
      <c r="X170" s="402">
        <v>0</v>
      </c>
      <c r="Y170" s="402">
        <v>0</v>
      </c>
      <c r="Z170" s="402">
        <v>0</v>
      </c>
      <c r="AA170" s="402">
        <v>0</v>
      </c>
      <c r="AB170" s="402">
        <v>0</v>
      </c>
      <c r="AC170" s="402">
        <v>0.12538160000000001</v>
      </c>
      <c r="AD170" s="402">
        <v>0</v>
      </c>
      <c r="AE170" s="402">
        <v>0</v>
      </c>
      <c r="AF170" s="402">
        <v>1.0835E-3</v>
      </c>
      <c r="AG170" s="402">
        <v>3.4066100000000002E-2</v>
      </c>
      <c r="AH170" s="402">
        <v>0</v>
      </c>
      <c r="AI170" s="402">
        <v>0</v>
      </c>
      <c r="AJ170" s="402">
        <v>0</v>
      </c>
      <c r="AK170" s="402">
        <v>0</v>
      </c>
      <c r="AL170" s="402">
        <v>7.0035000000000002E-3</v>
      </c>
      <c r="AM170" s="402">
        <v>0</v>
      </c>
      <c r="AN170" s="402">
        <v>0</v>
      </c>
      <c r="AO170" s="402">
        <v>0</v>
      </c>
      <c r="AP170" s="402">
        <v>0</v>
      </c>
      <c r="AQ170" s="402">
        <v>0</v>
      </c>
      <c r="AR170" s="402">
        <v>3.0108599999999999E-2</v>
      </c>
      <c r="AS170" s="402">
        <v>1.1517999999999999E-3</v>
      </c>
      <c r="AT170" s="402">
        <v>5.1325599999999999E-2</v>
      </c>
      <c r="AU170" s="404">
        <v>0</v>
      </c>
      <c r="AV170" s="404">
        <v>0</v>
      </c>
      <c r="AW170" s="76"/>
      <c r="AX170" s="211">
        <v>162</v>
      </c>
      <c r="AY170" s="42">
        <v>0</v>
      </c>
      <c r="AZ170" s="42">
        <v>0</v>
      </c>
      <c r="BA170" s="42">
        <v>0</v>
      </c>
      <c r="BB170" s="42">
        <v>0</v>
      </c>
      <c r="BC170" s="42">
        <v>0</v>
      </c>
      <c r="BD170" s="42">
        <v>0</v>
      </c>
      <c r="BE170" s="42">
        <v>0</v>
      </c>
      <c r="BF170" s="42">
        <v>0</v>
      </c>
      <c r="BG170" s="42">
        <v>0</v>
      </c>
      <c r="BH170" s="42">
        <v>0</v>
      </c>
      <c r="BI170" s="42">
        <v>0</v>
      </c>
      <c r="BJ170" s="42">
        <v>0</v>
      </c>
      <c r="BK170" s="42">
        <v>423</v>
      </c>
      <c r="BL170" s="42">
        <v>0</v>
      </c>
      <c r="BM170" s="42">
        <v>0</v>
      </c>
      <c r="BN170" s="42">
        <v>0</v>
      </c>
      <c r="BO170" s="42">
        <v>0</v>
      </c>
      <c r="BP170" s="42">
        <v>0</v>
      </c>
      <c r="BQ170" s="42">
        <v>0</v>
      </c>
      <c r="BR170" s="42">
        <v>0</v>
      </c>
      <c r="BS170" s="42">
        <v>0</v>
      </c>
      <c r="BT170" s="42">
        <v>0</v>
      </c>
      <c r="BU170" s="42">
        <v>0</v>
      </c>
      <c r="BV170" s="42">
        <v>0</v>
      </c>
      <c r="BW170" s="42">
        <v>15846</v>
      </c>
      <c r="BX170" s="42">
        <v>2</v>
      </c>
      <c r="BY170" s="42">
        <v>0</v>
      </c>
      <c r="BZ170" s="42">
        <v>0</v>
      </c>
      <c r="CA170" s="42">
        <v>8</v>
      </c>
      <c r="CB170" s="42">
        <v>0</v>
      </c>
      <c r="CC170" s="42">
        <v>0</v>
      </c>
      <c r="CD170" s="42">
        <v>0</v>
      </c>
      <c r="CE170" s="42">
        <v>4</v>
      </c>
      <c r="CF170" s="42">
        <v>0</v>
      </c>
      <c r="CG170" s="42">
        <v>0</v>
      </c>
      <c r="CH170" s="42">
        <v>0</v>
      </c>
      <c r="CI170" s="42">
        <v>0</v>
      </c>
      <c r="CJ170" s="42">
        <v>0</v>
      </c>
      <c r="CK170" s="42">
        <v>0</v>
      </c>
      <c r="CL170" s="42">
        <v>22</v>
      </c>
      <c r="CM170" s="42">
        <v>0</v>
      </c>
      <c r="CN170" s="42">
        <v>0</v>
      </c>
      <c r="CO170" s="42">
        <v>1</v>
      </c>
      <c r="CP170" s="42">
        <v>0</v>
      </c>
      <c r="CR170" s="37">
        <v>162</v>
      </c>
      <c r="CS170" s="13" t="str">
        <f t="shared" si="33"/>
        <v/>
      </c>
      <c r="CT170" s="13" t="str">
        <f t="shared" si="33"/>
        <v/>
      </c>
      <c r="CU170" s="13" t="str">
        <f t="shared" si="33"/>
        <v/>
      </c>
      <c r="CV170" s="13" t="str">
        <f t="shared" si="33"/>
        <v/>
      </c>
      <c r="CW170" s="13" t="str">
        <f t="shared" si="33"/>
        <v>BlavitlingKolmule</v>
      </c>
      <c r="CX170" s="13" t="str">
        <f t="shared" si="32"/>
        <v/>
      </c>
      <c r="CY170" s="13" t="str">
        <f t="shared" si="32"/>
        <v/>
      </c>
      <c r="CZ170" s="13" t="str">
        <f t="shared" si="32"/>
        <v/>
      </c>
      <c r="DA170" s="13" t="str">
        <f t="shared" si="32"/>
        <v/>
      </c>
      <c r="DB170" s="13" t="str">
        <f t="shared" si="32"/>
        <v/>
      </c>
      <c r="DC170" s="13" t="str">
        <f t="shared" si="32"/>
        <v/>
      </c>
      <c r="DD170" s="13" t="str">
        <f t="shared" si="32"/>
        <v/>
      </c>
      <c r="DE170" s="13" t="str">
        <f t="shared" si="32"/>
        <v>Havskrafta</v>
      </c>
      <c r="DF170" s="13" t="str">
        <f t="shared" si="32"/>
        <v/>
      </c>
      <c r="DG170" s="13" t="str">
        <f t="shared" si="32"/>
        <v>Kolja</v>
      </c>
      <c r="DH170" s="13" t="str">
        <f t="shared" si="32"/>
        <v/>
      </c>
      <c r="DI170" s="13" t="str">
        <f t="shared" si="30"/>
        <v>Kummel</v>
      </c>
      <c r="DJ170" s="13" t="str">
        <f t="shared" si="30"/>
        <v/>
      </c>
      <c r="DK170" s="13" t="str">
        <f t="shared" si="30"/>
        <v/>
      </c>
      <c r="DL170" s="13" t="str">
        <f t="shared" si="30"/>
        <v/>
      </c>
      <c r="DM170" s="13" t="str">
        <f t="shared" si="30"/>
        <v/>
      </c>
      <c r="DN170" s="13" t="str">
        <f t="shared" si="30"/>
        <v/>
      </c>
      <c r="DO170" s="13" t="str">
        <f t="shared" si="29"/>
        <v/>
      </c>
      <c r="DP170" s="13" t="str">
        <f t="shared" si="29"/>
        <v/>
      </c>
      <c r="DQ170" s="13" t="str">
        <f t="shared" si="29"/>
        <v>Nordhavsraka</v>
      </c>
      <c r="DR170" s="13" t="str">
        <f t="shared" si="29"/>
        <v/>
      </c>
      <c r="DS170" s="13" t="str">
        <f t="shared" si="29"/>
        <v/>
      </c>
      <c r="DT170" s="13" t="str">
        <f t="shared" si="31"/>
        <v>Rodspotta</v>
      </c>
      <c r="DU170" s="13" t="str">
        <f t="shared" si="31"/>
        <v>Rodtunga</v>
      </c>
      <c r="DV170" s="13" t="str">
        <f t="shared" si="31"/>
        <v/>
      </c>
      <c r="DW170" s="13" t="str">
        <f t="shared" si="31"/>
        <v/>
      </c>
      <c r="DX170" s="13" t="str">
        <f t="shared" si="31"/>
        <v/>
      </c>
      <c r="DY170" s="13" t="str">
        <f t="shared" si="31"/>
        <v/>
      </c>
      <c r="DZ170" s="13" t="str">
        <f t="shared" si="31"/>
        <v>Sjurygg</v>
      </c>
      <c r="EA170" s="13" t="str">
        <f t="shared" si="31"/>
        <v/>
      </c>
      <c r="EB170" s="13" t="str">
        <f t="shared" si="31"/>
        <v/>
      </c>
      <c r="EC170" s="13" t="str">
        <f t="shared" si="24"/>
        <v/>
      </c>
      <c r="ED170" s="13" t="str">
        <f t="shared" si="24"/>
        <v/>
      </c>
      <c r="EE170" s="13" t="str">
        <f t="shared" si="24"/>
        <v/>
      </c>
      <c r="EF170" s="13" t="str">
        <f t="shared" si="24"/>
        <v>Torsk</v>
      </c>
      <c r="EG170" s="13" t="str">
        <f t="shared" si="24"/>
        <v>Vitling</v>
      </c>
      <c r="EH170" s="13" t="str">
        <f t="shared" si="24"/>
        <v>Vitlinglyra</v>
      </c>
      <c r="EI170" s="13" t="str">
        <f t="shared" si="24"/>
        <v/>
      </c>
      <c r="EJ170" s="13" t="str">
        <f t="shared" ref="EJ170:EJ211" si="34">IF(AV170&gt;0,AV$8,"")</f>
        <v/>
      </c>
      <c r="EK170" s="13"/>
      <c r="EL170" s="82" t="str">
        <f t="shared" si="27"/>
        <v>BlavitlingKolmuleHavskraftaKoljaKummelNordhavsrakaRodspottaRodtungaSjuryggTorskVitlingVitlinglyra</v>
      </c>
    </row>
    <row r="171" spans="1:142" x14ac:dyDescent="0.25">
      <c r="A171" s="268" t="s">
        <v>533</v>
      </c>
      <c r="B171" s="267" t="s">
        <v>511</v>
      </c>
      <c r="C171" s="306" t="s">
        <v>161</v>
      </c>
      <c r="D171" s="211">
        <v>163</v>
      </c>
      <c r="E171" s="402">
        <v>0</v>
      </c>
      <c r="F171" s="402">
        <v>0</v>
      </c>
      <c r="G171" s="402">
        <v>0</v>
      </c>
      <c r="H171" s="402">
        <v>0</v>
      </c>
      <c r="I171" s="402">
        <v>0</v>
      </c>
      <c r="J171" s="402">
        <v>0</v>
      </c>
      <c r="K171" s="402">
        <v>0</v>
      </c>
      <c r="L171" s="402">
        <v>0</v>
      </c>
      <c r="M171" s="402">
        <v>0</v>
      </c>
      <c r="N171" s="402">
        <v>0</v>
      </c>
      <c r="O171" s="402">
        <v>0</v>
      </c>
      <c r="P171" s="402">
        <v>0</v>
      </c>
      <c r="Q171" s="402">
        <v>0</v>
      </c>
      <c r="R171" s="402">
        <v>0</v>
      </c>
      <c r="S171" s="402">
        <v>0</v>
      </c>
      <c r="T171" s="402">
        <v>0</v>
      </c>
      <c r="U171" s="402">
        <v>0</v>
      </c>
      <c r="V171" s="402">
        <v>0</v>
      </c>
      <c r="W171" s="402">
        <v>0</v>
      </c>
      <c r="X171" s="402">
        <v>0</v>
      </c>
      <c r="Y171" s="402">
        <v>0</v>
      </c>
      <c r="Z171" s="402">
        <v>0</v>
      </c>
      <c r="AA171" s="402">
        <v>0</v>
      </c>
      <c r="AB171" s="402">
        <v>0</v>
      </c>
      <c r="AC171" s="402">
        <v>0</v>
      </c>
      <c r="AD171" s="402">
        <v>0</v>
      </c>
      <c r="AE171" s="402">
        <v>0</v>
      </c>
      <c r="AF171" s="402">
        <v>0</v>
      </c>
      <c r="AG171" s="402">
        <v>0</v>
      </c>
      <c r="AH171" s="402">
        <v>0</v>
      </c>
      <c r="AI171" s="402">
        <v>0</v>
      </c>
      <c r="AJ171" s="402">
        <v>0</v>
      </c>
      <c r="AK171" s="402">
        <v>0</v>
      </c>
      <c r="AL171" s="402">
        <v>0</v>
      </c>
      <c r="AM171" s="402">
        <v>0</v>
      </c>
      <c r="AN171" s="402">
        <v>0</v>
      </c>
      <c r="AO171" s="402">
        <v>0</v>
      </c>
      <c r="AP171" s="402">
        <v>0</v>
      </c>
      <c r="AQ171" s="402">
        <v>0</v>
      </c>
      <c r="AR171" s="402">
        <v>0</v>
      </c>
      <c r="AS171" s="402">
        <v>0</v>
      </c>
      <c r="AT171" s="402">
        <v>0</v>
      </c>
      <c r="AU171" s="404">
        <v>0</v>
      </c>
      <c r="AV171" s="404">
        <v>0</v>
      </c>
      <c r="AW171" s="76"/>
      <c r="AX171" s="211">
        <v>163</v>
      </c>
      <c r="AY171" s="42">
        <v>0</v>
      </c>
      <c r="AZ171" s="42">
        <v>0</v>
      </c>
      <c r="BA171" s="42">
        <v>0</v>
      </c>
      <c r="BB171" s="42">
        <v>0</v>
      </c>
      <c r="BC171" s="42">
        <v>0</v>
      </c>
      <c r="BD171" s="42">
        <v>0</v>
      </c>
      <c r="BE171" s="42">
        <v>0</v>
      </c>
      <c r="BF171" s="42">
        <v>0</v>
      </c>
      <c r="BG171" s="42">
        <v>0</v>
      </c>
      <c r="BH171" s="42">
        <v>0</v>
      </c>
      <c r="BI171" s="42">
        <v>0</v>
      </c>
      <c r="BJ171" s="42">
        <v>0</v>
      </c>
      <c r="BK171" s="42">
        <v>0</v>
      </c>
      <c r="BL171" s="42">
        <v>0</v>
      </c>
      <c r="BM171" s="42">
        <v>0</v>
      </c>
      <c r="BN171" s="42">
        <v>0</v>
      </c>
      <c r="BO171" s="42">
        <v>0</v>
      </c>
      <c r="BP171" s="42">
        <v>0</v>
      </c>
      <c r="BQ171" s="42">
        <v>0</v>
      </c>
      <c r="BR171" s="42">
        <v>0</v>
      </c>
      <c r="BS171" s="42">
        <v>0</v>
      </c>
      <c r="BT171" s="42">
        <v>0</v>
      </c>
      <c r="BU171" s="42">
        <v>50</v>
      </c>
      <c r="BV171" s="42">
        <v>0</v>
      </c>
      <c r="BW171" s="42">
        <v>0</v>
      </c>
      <c r="BX171" s="42">
        <v>0</v>
      </c>
      <c r="BY171" s="42">
        <v>0</v>
      </c>
      <c r="BZ171" s="42">
        <v>0</v>
      </c>
      <c r="CA171" s="42">
        <v>0</v>
      </c>
      <c r="CB171" s="42">
        <v>0</v>
      </c>
      <c r="CC171" s="42">
        <v>0</v>
      </c>
      <c r="CD171" s="42">
        <v>0</v>
      </c>
      <c r="CE171" s="42">
        <v>48405</v>
      </c>
      <c r="CF171" s="42">
        <v>0</v>
      </c>
      <c r="CG171" s="42">
        <v>66900</v>
      </c>
      <c r="CH171" s="42">
        <v>0</v>
      </c>
      <c r="CI171" s="42">
        <v>0</v>
      </c>
      <c r="CJ171" s="42">
        <v>0</v>
      </c>
      <c r="CK171" s="42">
        <v>0</v>
      </c>
      <c r="CL171" s="42">
        <v>0</v>
      </c>
      <c r="CM171" s="42">
        <v>0</v>
      </c>
      <c r="CN171" s="42">
        <v>0</v>
      </c>
      <c r="CO171" s="42">
        <v>0</v>
      </c>
      <c r="CP171" s="42">
        <v>0</v>
      </c>
      <c r="CR171" s="37">
        <v>163</v>
      </c>
      <c r="CS171" s="13" t="str">
        <f t="shared" si="33"/>
        <v/>
      </c>
      <c r="CT171" s="13" t="str">
        <f t="shared" si="33"/>
        <v/>
      </c>
      <c r="CU171" s="13" t="str">
        <f t="shared" si="33"/>
        <v/>
      </c>
      <c r="CV171" s="13" t="str">
        <f t="shared" si="33"/>
        <v/>
      </c>
      <c r="CW171" s="13" t="str">
        <f t="shared" si="33"/>
        <v/>
      </c>
      <c r="CX171" s="13" t="str">
        <f t="shared" si="32"/>
        <v/>
      </c>
      <c r="CY171" s="13" t="str">
        <f t="shared" si="32"/>
        <v/>
      </c>
      <c r="CZ171" s="13" t="str">
        <f t="shared" si="32"/>
        <v/>
      </c>
      <c r="DA171" s="13" t="str">
        <f t="shared" si="32"/>
        <v/>
      </c>
      <c r="DB171" s="13" t="str">
        <f t="shared" si="32"/>
        <v/>
      </c>
      <c r="DC171" s="13" t="str">
        <f t="shared" si="32"/>
        <v/>
      </c>
      <c r="DD171" s="13" t="str">
        <f t="shared" si="32"/>
        <v/>
      </c>
      <c r="DE171" s="13" t="str">
        <f t="shared" si="32"/>
        <v/>
      </c>
      <c r="DF171" s="13" t="str">
        <f t="shared" si="32"/>
        <v/>
      </c>
      <c r="DG171" s="13" t="str">
        <f t="shared" si="32"/>
        <v/>
      </c>
      <c r="DH171" s="13" t="str">
        <f t="shared" si="32"/>
        <v/>
      </c>
      <c r="DI171" s="13" t="str">
        <f t="shared" si="30"/>
        <v/>
      </c>
      <c r="DJ171" s="13" t="str">
        <f t="shared" si="30"/>
        <v/>
      </c>
      <c r="DK171" s="13" t="str">
        <f t="shared" si="30"/>
        <v/>
      </c>
      <c r="DL171" s="13" t="str">
        <f t="shared" si="30"/>
        <v/>
      </c>
      <c r="DM171" s="13" t="str">
        <f t="shared" si="30"/>
        <v/>
      </c>
      <c r="DN171" s="13" t="str">
        <f t="shared" si="30"/>
        <v/>
      </c>
      <c r="DO171" s="13" t="str">
        <f t="shared" si="29"/>
        <v/>
      </c>
      <c r="DP171" s="13" t="str">
        <f t="shared" si="29"/>
        <v/>
      </c>
      <c r="DQ171" s="13" t="str">
        <f t="shared" si="29"/>
        <v/>
      </c>
      <c r="DR171" s="13" t="str">
        <f t="shared" si="29"/>
        <v/>
      </c>
      <c r="DS171" s="13" t="str">
        <f t="shared" si="29"/>
        <v/>
      </c>
      <c r="DT171" s="13" t="str">
        <f t="shared" si="31"/>
        <v/>
      </c>
      <c r="DU171" s="13" t="str">
        <f t="shared" si="31"/>
        <v/>
      </c>
      <c r="DV171" s="13" t="str">
        <f t="shared" si="31"/>
        <v/>
      </c>
      <c r="DW171" s="13" t="str">
        <f t="shared" si="31"/>
        <v/>
      </c>
      <c r="DX171" s="13" t="str">
        <f t="shared" si="31"/>
        <v/>
      </c>
      <c r="DY171" s="13" t="str">
        <f t="shared" si="31"/>
        <v/>
      </c>
      <c r="DZ171" s="13" t="str">
        <f t="shared" si="31"/>
        <v/>
      </c>
      <c r="EA171" s="13" t="str">
        <f t="shared" si="31"/>
        <v/>
      </c>
      <c r="EB171" s="13" t="str">
        <f t="shared" si="31"/>
        <v/>
      </c>
      <c r="EC171" s="13" t="str">
        <f t="shared" si="31"/>
        <v/>
      </c>
      <c r="ED171" s="13" t="str">
        <f t="shared" si="31"/>
        <v/>
      </c>
      <c r="EE171" s="13" t="str">
        <f t="shared" si="31"/>
        <v/>
      </c>
      <c r="EF171" s="13" t="str">
        <f t="shared" si="31"/>
        <v/>
      </c>
      <c r="EG171" s="13" t="str">
        <f t="shared" si="31"/>
        <v/>
      </c>
      <c r="EH171" s="13" t="str">
        <f t="shared" si="31"/>
        <v/>
      </c>
      <c r="EI171" s="13" t="str">
        <f t="shared" si="31"/>
        <v/>
      </c>
      <c r="EJ171" s="13" t="str">
        <f t="shared" si="34"/>
        <v/>
      </c>
      <c r="EK171" s="13"/>
      <c r="EL171" s="82" t="str">
        <f t="shared" si="27"/>
        <v/>
      </c>
    </row>
    <row r="172" spans="1:142" x14ac:dyDescent="0.25">
      <c r="A172" s="268" t="s">
        <v>534</v>
      </c>
      <c r="B172" s="267" t="s">
        <v>530</v>
      </c>
      <c r="C172" s="306" t="s">
        <v>553</v>
      </c>
      <c r="D172" s="211">
        <v>164</v>
      </c>
      <c r="E172" s="402">
        <v>0</v>
      </c>
      <c r="F172" s="402">
        <v>0</v>
      </c>
      <c r="G172" s="402">
        <v>0</v>
      </c>
      <c r="H172" s="402">
        <v>0</v>
      </c>
      <c r="I172" s="402">
        <v>0</v>
      </c>
      <c r="J172" s="402">
        <v>0</v>
      </c>
      <c r="K172" s="402">
        <v>0</v>
      </c>
      <c r="L172" s="402">
        <v>0</v>
      </c>
      <c r="M172" s="402">
        <v>0</v>
      </c>
      <c r="N172" s="402">
        <v>0</v>
      </c>
      <c r="O172" s="402">
        <v>0</v>
      </c>
      <c r="P172" s="402">
        <v>0</v>
      </c>
      <c r="Q172" s="402">
        <v>0</v>
      </c>
      <c r="R172" s="402">
        <v>0</v>
      </c>
      <c r="S172" s="402">
        <v>0</v>
      </c>
      <c r="T172" s="402">
        <v>0</v>
      </c>
      <c r="U172" s="402">
        <v>0</v>
      </c>
      <c r="V172" s="402">
        <v>0</v>
      </c>
      <c r="W172" s="402">
        <v>0</v>
      </c>
      <c r="X172" s="402">
        <v>0</v>
      </c>
      <c r="Y172" s="402">
        <v>0</v>
      </c>
      <c r="Z172" s="402">
        <v>0</v>
      </c>
      <c r="AA172" s="402">
        <v>0</v>
      </c>
      <c r="AB172" s="402">
        <v>0</v>
      </c>
      <c r="AC172" s="402">
        <v>0</v>
      </c>
      <c r="AD172" s="402">
        <v>0</v>
      </c>
      <c r="AE172" s="402">
        <v>0</v>
      </c>
      <c r="AF172" s="402">
        <v>9.6755000000000001E-3</v>
      </c>
      <c r="AG172" s="402">
        <v>0</v>
      </c>
      <c r="AH172" s="402">
        <v>0</v>
      </c>
      <c r="AI172" s="402">
        <v>0</v>
      </c>
      <c r="AJ172" s="402">
        <v>0</v>
      </c>
      <c r="AK172" s="402">
        <v>0</v>
      </c>
      <c r="AL172" s="402">
        <v>0</v>
      </c>
      <c r="AM172" s="402">
        <v>0</v>
      </c>
      <c r="AN172" s="402">
        <v>0</v>
      </c>
      <c r="AO172" s="402">
        <v>0</v>
      </c>
      <c r="AP172" s="402">
        <v>0</v>
      </c>
      <c r="AQ172" s="402">
        <v>0</v>
      </c>
      <c r="AR172" s="402">
        <v>2.7436800000000001E-2</v>
      </c>
      <c r="AS172" s="402">
        <v>1.3234E-3</v>
      </c>
      <c r="AT172" s="402">
        <v>0</v>
      </c>
      <c r="AU172" s="404">
        <v>0</v>
      </c>
      <c r="AV172" s="404">
        <v>0</v>
      </c>
      <c r="AW172" s="76"/>
      <c r="AX172" s="211">
        <v>164</v>
      </c>
      <c r="AY172" s="42">
        <v>0</v>
      </c>
      <c r="AZ172" s="42">
        <v>0</v>
      </c>
      <c r="BA172" s="42">
        <v>0</v>
      </c>
      <c r="BB172" s="42">
        <v>0</v>
      </c>
      <c r="BC172" s="42">
        <v>0</v>
      </c>
      <c r="BD172" s="42">
        <v>0</v>
      </c>
      <c r="BE172" s="42">
        <v>0</v>
      </c>
      <c r="BF172" s="42">
        <v>0</v>
      </c>
      <c r="BG172" s="42">
        <v>0</v>
      </c>
      <c r="BH172" s="42">
        <v>0</v>
      </c>
      <c r="BI172" s="42">
        <v>0</v>
      </c>
      <c r="BJ172" s="42">
        <v>0</v>
      </c>
      <c r="BK172" s="42">
        <v>0</v>
      </c>
      <c r="BL172" s="42">
        <v>0</v>
      </c>
      <c r="BM172" s="42">
        <v>0</v>
      </c>
      <c r="BN172" s="42">
        <v>0</v>
      </c>
      <c r="BO172" s="42">
        <v>0</v>
      </c>
      <c r="BP172" s="42">
        <v>0</v>
      </c>
      <c r="BQ172" s="42">
        <v>0</v>
      </c>
      <c r="BR172" s="42">
        <v>0</v>
      </c>
      <c r="BS172" s="42">
        <v>0</v>
      </c>
      <c r="BT172" s="42">
        <v>0</v>
      </c>
      <c r="BU172" s="42">
        <v>0</v>
      </c>
      <c r="BV172" s="42">
        <v>0</v>
      </c>
      <c r="BW172" s="42">
        <v>0</v>
      </c>
      <c r="BX172" s="42">
        <v>0</v>
      </c>
      <c r="BY172" s="42">
        <v>0</v>
      </c>
      <c r="BZ172" s="42">
        <v>0</v>
      </c>
      <c r="CA172" s="42">
        <v>0</v>
      </c>
      <c r="CB172" s="42">
        <v>0</v>
      </c>
      <c r="CC172" s="42">
        <v>0</v>
      </c>
      <c r="CD172" s="42">
        <v>0</v>
      </c>
      <c r="CE172" s="42">
        <v>0</v>
      </c>
      <c r="CF172" s="42">
        <v>0</v>
      </c>
      <c r="CG172" s="42">
        <v>0</v>
      </c>
      <c r="CH172" s="42">
        <v>0</v>
      </c>
      <c r="CI172" s="42">
        <v>0</v>
      </c>
      <c r="CJ172" s="42">
        <v>0</v>
      </c>
      <c r="CK172" s="42">
        <v>0</v>
      </c>
      <c r="CL172" s="42">
        <v>7618.5</v>
      </c>
      <c r="CM172" s="42">
        <v>0</v>
      </c>
      <c r="CN172" s="42">
        <v>0</v>
      </c>
      <c r="CO172" s="42">
        <v>0</v>
      </c>
      <c r="CP172" s="42">
        <v>0</v>
      </c>
      <c r="CR172" s="37">
        <v>164</v>
      </c>
      <c r="CS172" s="13" t="str">
        <f t="shared" si="33"/>
        <v/>
      </c>
      <c r="CT172" s="13" t="str">
        <f t="shared" si="33"/>
        <v/>
      </c>
      <c r="CU172" s="13" t="str">
        <f t="shared" si="33"/>
        <v/>
      </c>
      <c r="CV172" s="13" t="str">
        <f t="shared" si="33"/>
        <v/>
      </c>
      <c r="CW172" s="13" t="str">
        <f t="shared" si="33"/>
        <v/>
      </c>
      <c r="CX172" s="13" t="str">
        <f t="shared" si="32"/>
        <v/>
      </c>
      <c r="CY172" s="13" t="str">
        <f t="shared" si="32"/>
        <v/>
      </c>
      <c r="CZ172" s="13" t="str">
        <f t="shared" si="32"/>
        <v/>
      </c>
      <c r="DA172" s="13" t="str">
        <f t="shared" si="32"/>
        <v/>
      </c>
      <c r="DB172" s="13" t="str">
        <f t="shared" si="32"/>
        <v/>
      </c>
      <c r="DC172" s="13" t="str">
        <f t="shared" si="32"/>
        <v/>
      </c>
      <c r="DD172" s="13" t="str">
        <f t="shared" si="32"/>
        <v/>
      </c>
      <c r="DE172" s="13" t="str">
        <f t="shared" si="32"/>
        <v/>
      </c>
      <c r="DF172" s="13" t="str">
        <f t="shared" si="32"/>
        <v/>
      </c>
      <c r="DG172" s="13" t="str">
        <f t="shared" si="32"/>
        <v/>
      </c>
      <c r="DH172" s="13" t="str">
        <f t="shared" si="32"/>
        <v/>
      </c>
      <c r="DI172" s="13" t="str">
        <f t="shared" si="30"/>
        <v/>
      </c>
      <c r="DJ172" s="13" t="str">
        <f t="shared" si="30"/>
        <v/>
      </c>
      <c r="DK172" s="13" t="str">
        <f t="shared" si="30"/>
        <v/>
      </c>
      <c r="DL172" s="13" t="str">
        <f t="shared" si="30"/>
        <v/>
      </c>
      <c r="DM172" s="13" t="str">
        <f t="shared" si="30"/>
        <v/>
      </c>
      <c r="DN172" s="13" t="str">
        <f t="shared" si="30"/>
        <v/>
      </c>
      <c r="DO172" s="13" t="str">
        <f t="shared" si="29"/>
        <v/>
      </c>
      <c r="DP172" s="13" t="str">
        <f t="shared" si="29"/>
        <v/>
      </c>
      <c r="DQ172" s="13" t="str">
        <f t="shared" si="29"/>
        <v/>
      </c>
      <c r="DR172" s="13" t="str">
        <f t="shared" si="29"/>
        <v/>
      </c>
      <c r="DS172" s="13" t="str">
        <f t="shared" si="29"/>
        <v/>
      </c>
      <c r="DT172" s="13" t="str">
        <f t="shared" si="31"/>
        <v>Rodspotta</v>
      </c>
      <c r="DU172" s="13" t="str">
        <f t="shared" si="31"/>
        <v/>
      </c>
      <c r="DV172" s="13" t="str">
        <f t="shared" si="31"/>
        <v/>
      </c>
      <c r="DW172" s="13" t="str">
        <f t="shared" si="31"/>
        <v/>
      </c>
      <c r="DX172" s="13" t="str">
        <f t="shared" si="31"/>
        <v/>
      </c>
      <c r="DY172" s="13" t="str">
        <f t="shared" si="31"/>
        <v/>
      </c>
      <c r="DZ172" s="13" t="str">
        <f t="shared" si="31"/>
        <v/>
      </c>
      <c r="EA172" s="13" t="str">
        <f t="shared" si="31"/>
        <v/>
      </c>
      <c r="EB172" s="13" t="str">
        <f t="shared" si="31"/>
        <v/>
      </c>
      <c r="EC172" s="13" t="str">
        <f t="shared" si="31"/>
        <v/>
      </c>
      <c r="ED172" s="13" t="str">
        <f t="shared" si="31"/>
        <v/>
      </c>
      <c r="EE172" s="13" t="str">
        <f t="shared" si="31"/>
        <v/>
      </c>
      <c r="EF172" s="13" t="str">
        <f t="shared" si="31"/>
        <v>Torsk</v>
      </c>
      <c r="EG172" s="13" t="str">
        <f t="shared" si="31"/>
        <v>Vitling</v>
      </c>
      <c r="EH172" s="13" t="str">
        <f t="shared" si="31"/>
        <v/>
      </c>
      <c r="EI172" s="13" t="str">
        <f t="shared" si="31"/>
        <v/>
      </c>
      <c r="EJ172" s="13" t="str">
        <f t="shared" si="34"/>
        <v/>
      </c>
      <c r="EK172" s="13"/>
      <c r="EL172" s="82" t="str">
        <f t="shared" si="27"/>
        <v>RodspottaTorskVitling</v>
      </c>
    </row>
    <row r="173" spans="1:142" x14ac:dyDescent="0.25">
      <c r="A173" s="268" t="s">
        <v>534</v>
      </c>
      <c r="B173" s="267" t="s">
        <v>515</v>
      </c>
      <c r="C173" s="306" t="s">
        <v>616</v>
      </c>
      <c r="D173" s="211">
        <v>165</v>
      </c>
      <c r="E173" s="402">
        <v>0</v>
      </c>
      <c r="F173" s="402">
        <v>0</v>
      </c>
      <c r="G173" s="402">
        <v>0</v>
      </c>
      <c r="H173" s="402">
        <v>0</v>
      </c>
      <c r="I173" s="402">
        <v>0</v>
      </c>
      <c r="J173" s="402">
        <v>0</v>
      </c>
      <c r="K173" s="402">
        <v>0</v>
      </c>
      <c r="L173" s="402">
        <v>0</v>
      </c>
      <c r="M173" s="402">
        <v>0</v>
      </c>
      <c r="N173" s="402">
        <v>0</v>
      </c>
      <c r="O173" s="402">
        <v>0</v>
      </c>
      <c r="P173" s="402">
        <v>0</v>
      </c>
      <c r="Q173" s="402">
        <v>0</v>
      </c>
      <c r="R173" s="402">
        <v>0</v>
      </c>
      <c r="S173" s="402">
        <v>0</v>
      </c>
      <c r="T173" s="402">
        <v>0</v>
      </c>
      <c r="U173" s="402">
        <v>0</v>
      </c>
      <c r="V173" s="402">
        <v>0</v>
      </c>
      <c r="W173" s="402">
        <v>0</v>
      </c>
      <c r="X173" s="402">
        <v>0</v>
      </c>
      <c r="Y173" s="402">
        <v>0</v>
      </c>
      <c r="Z173" s="402">
        <v>0</v>
      </c>
      <c r="AA173" s="402">
        <v>0</v>
      </c>
      <c r="AB173" s="402">
        <v>0</v>
      </c>
      <c r="AC173" s="402">
        <v>0</v>
      </c>
      <c r="AD173" s="402">
        <v>0</v>
      </c>
      <c r="AE173" s="402">
        <v>0</v>
      </c>
      <c r="AF173" s="402">
        <v>0</v>
      </c>
      <c r="AG173" s="402">
        <v>0</v>
      </c>
      <c r="AH173" s="402">
        <v>0</v>
      </c>
      <c r="AI173" s="402">
        <v>0</v>
      </c>
      <c r="AJ173" s="402">
        <v>0</v>
      </c>
      <c r="AK173" s="402">
        <v>0</v>
      </c>
      <c r="AL173" s="402">
        <v>0</v>
      </c>
      <c r="AM173" s="402">
        <v>0</v>
      </c>
      <c r="AN173" s="402">
        <v>0</v>
      </c>
      <c r="AO173" s="402">
        <v>0</v>
      </c>
      <c r="AP173" s="402">
        <v>0</v>
      </c>
      <c r="AQ173" s="402">
        <v>0</v>
      </c>
      <c r="AR173" s="402">
        <v>0</v>
      </c>
      <c r="AS173" s="402">
        <v>0</v>
      </c>
      <c r="AT173" s="402">
        <v>0</v>
      </c>
      <c r="AU173" s="404">
        <v>0</v>
      </c>
      <c r="AV173" s="404">
        <v>0</v>
      </c>
      <c r="AW173" s="76"/>
      <c r="AX173" s="211">
        <v>165</v>
      </c>
      <c r="AY173" s="42">
        <v>50</v>
      </c>
      <c r="AZ173" s="42">
        <v>0</v>
      </c>
      <c r="BA173" s="42">
        <v>0</v>
      </c>
      <c r="BB173" s="42">
        <v>0</v>
      </c>
      <c r="BC173" s="42">
        <v>0</v>
      </c>
      <c r="BD173" s="42">
        <v>0</v>
      </c>
      <c r="BE173" s="42">
        <v>0</v>
      </c>
      <c r="BF173" s="42">
        <v>0</v>
      </c>
      <c r="BG173" s="42">
        <v>0</v>
      </c>
      <c r="BH173" s="42">
        <v>0</v>
      </c>
      <c r="BI173" s="42">
        <v>0</v>
      </c>
      <c r="BJ173" s="42">
        <v>0</v>
      </c>
      <c r="BK173" s="42">
        <v>0</v>
      </c>
      <c r="BL173" s="42">
        <v>0</v>
      </c>
      <c r="BM173" s="42">
        <v>0</v>
      </c>
      <c r="BN173" s="42">
        <v>0</v>
      </c>
      <c r="BO173" s="42">
        <v>0</v>
      </c>
      <c r="BP173" s="42">
        <v>0</v>
      </c>
      <c r="BQ173" s="42">
        <v>0</v>
      </c>
      <c r="BR173" s="42">
        <v>0</v>
      </c>
      <c r="BS173" s="42">
        <v>0</v>
      </c>
      <c r="BT173" s="42">
        <v>0</v>
      </c>
      <c r="BU173" s="42">
        <v>0</v>
      </c>
      <c r="BV173" s="42">
        <v>0</v>
      </c>
      <c r="BW173" s="42">
        <v>0</v>
      </c>
      <c r="BX173" s="42">
        <v>0</v>
      </c>
      <c r="BY173" s="42">
        <v>0</v>
      </c>
      <c r="BZ173" s="42">
        <v>0</v>
      </c>
      <c r="CA173" s="42">
        <v>0</v>
      </c>
      <c r="CB173" s="42">
        <v>0</v>
      </c>
      <c r="CC173" s="42">
        <v>50</v>
      </c>
      <c r="CD173" s="42">
        <v>708020</v>
      </c>
      <c r="CE173" s="42">
        <v>23345</v>
      </c>
      <c r="CF173" s="42">
        <v>0</v>
      </c>
      <c r="CG173" s="42">
        <v>0</v>
      </c>
      <c r="CH173" s="42">
        <v>0</v>
      </c>
      <c r="CI173" s="42">
        <v>0</v>
      </c>
      <c r="CJ173" s="42">
        <v>0</v>
      </c>
      <c r="CK173" s="42">
        <v>0</v>
      </c>
      <c r="CL173" s="42">
        <v>0</v>
      </c>
      <c r="CM173" s="42">
        <v>0</v>
      </c>
      <c r="CN173" s="42">
        <v>0</v>
      </c>
      <c r="CO173" s="42">
        <v>0</v>
      </c>
      <c r="CP173" s="42">
        <v>0</v>
      </c>
      <c r="CR173" s="37">
        <v>165</v>
      </c>
      <c r="CS173" s="13" t="str">
        <f t="shared" si="33"/>
        <v/>
      </c>
      <c r="CT173" s="13" t="str">
        <f t="shared" si="33"/>
        <v/>
      </c>
      <c r="CU173" s="13" t="str">
        <f t="shared" si="33"/>
        <v/>
      </c>
      <c r="CV173" s="13" t="str">
        <f t="shared" si="33"/>
        <v/>
      </c>
      <c r="CW173" s="13" t="str">
        <f t="shared" si="33"/>
        <v/>
      </c>
      <c r="CX173" s="13" t="str">
        <f t="shared" si="32"/>
        <v/>
      </c>
      <c r="CY173" s="13" t="str">
        <f t="shared" si="32"/>
        <v/>
      </c>
      <c r="CZ173" s="13" t="str">
        <f t="shared" si="32"/>
        <v/>
      </c>
      <c r="DA173" s="13" t="str">
        <f t="shared" si="32"/>
        <v/>
      </c>
      <c r="DB173" s="13" t="str">
        <f t="shared" si="32"/>
        <v/>
      </c>
      <c r="DC173" s="13" t="str">
        <f t="shared" si="32"/>
        <v/>
      </c>
      <c r="DD173" s="13" t="str">
        <f t="shared" si="32"/>
        <v/>
      </c>
      <c r="DE173" s="13" t="str">
        <f t="shared" si="32"/>
        <v/>
      </c>
      <c r="DF173" s="13" t="str">
        <f t="shared" si="32"/>
        <v/>
      </c>
      <c r="DG173" s="13" t="str">
        <f t="shared" si="32"/>
        <v/>
      </c>
      <c r="DH173" s="13" t="str">
        <f t="shared" si="32"/>
        <v/>
      </c>
      <c r="DI173" s="13" t="str">
        <f t="shared" si="30"/>
        <v/>
      </c>
      <c r="DJ173" s="13" t="str">
        <f t="shared" si="30"/>
        <v/>
      </c>
      <c r="DK173" s="13" t="str">
        <f t="shared" si="30"/>
        <v/>
      </c>
      <c r="DL173" s="13" t="str">
        <f t="shared" si="30"/>
        <v/>
      </c>
      <c r="DM173" s="13" t="str">
        <f t="shared" si="30"/>
        <v/>
      </c>
      <c r="DN173" s="13" t="str">
        <f t="shared" si="30"/>
        <v/>
      </c>
      <c r="DO173" s="13" t="str">
        <f t="shared" si="29"/>
        <v/>
      </c>
      <c r="DP173" s="13" t="str">
        <f t="shared" si="29"/>
        <v/>
      </c>
      <c r="DQ173" s="13" t="str">
        <f t="shared" si="29"/>
        <v/>
      </c>
      <c r="DR173" s="13" t="str">
        <f t="shared" si="29"/>
        <v/>
      </c>
      <c r="DS173" s="13" t="str">
        <f t="shared" si="29"/>
        <v/>
      </c>
      <c r="DT173" s="13" t="str">
        <f t="shared" si="31"/>
        <v/>
      </c>
      <c r="DU173" s="13" t="str">
        <f t="shared" si="31"/>
        <v/>
      </c>
      <c r="DV173" s="13" t="str">
        <f t="shared" si="31"/>
        <v/>
      </c>
      <c r="DW173" s="13" t="str">
        <f t="shared" si="31"/>
        <v/>
      </c>
      <c r="DX173" s="13" t="str">
        <f t="shared" si="31"/>
        <v/>
      </c>
      <c r="DY173" s="13" t="str">
        <f t="shared" si="31"/>
        <v/>
      </c>
      <c r="DZ173" s="13" t="str">
        <f t="shared" si="31"/>
        <v/>
      </c>
      <c r="EA173" s="13" t="str">
        <f t="shared" si="31"/>
        <v/>
      </c>
      <c r="EB173" s="13" t="str">
        <f t="shared" si="31"/>
        <v/>
      </c>
      <c r="EC173" s="13" t="str">
        <f t="shared" si="31"/>
        <v/>
      </c>
      <c r="ED173" s="13" t="str">
        <f t="shared" si="31"/>
        <v/>
      </c>
      <c r="EE173" s="13" t="str">
        <f t="shared" si="31"/>
        <v/>
      </c>
      <c r="EF173" s="13" t="str">
        <f t="shared" si="31"/>
        <v/>
      </c>
      <c r="EG173" s="13" t="str">
        <f t="shared" si="31"/>
        <v/>
      </c>
      <c r="EH173" s="13" t="str">
        <f t="shared" si="31"/>
        <v/>
      </c>
      <c r="EI173" s="13" t="str">
        <f t="shared" si="31"/>
        <v/>
      </c>
      <c r="EJ173" s="13" t="str">
        <f t="shared" si="34"/>
        <v/>
      </c>
      <c r="EK173" s="13"/>
      <c r="EL173" s="82" t="str">
        <f t="shared" si="27"/>
        <v/>
      </c>
    </row>
    <row r="174" spans="1:142" x14ac:dyDescent="0.25">
      <c r="A174" s="268" t="s">
        <v>534</v>
      </c>
      <c r="B174" s="267" t="s">
        <v>516</v>
      </c>
      <c r="C174" s="306" t="s">
        <v>616</v>
      </c>
      <c r="D174" s="211">
        <v>166</v>
      </c>
      <c r="E174" s="402">
        <v>0</v>
      </c>
      <c r="F174" s="402">
        <v>0</v>
      </c>
      <c r="G174" s="402">
        <v>0</v>
      </c>
      <c r="H174" s="402">
        <v>0</v>
      </c>
      <c r="I174" s="402">
        <v>0</v>
      </c>
      <c r="J174" s="402">
        <v>0</v>
      </c>
      <c r="K174" s="402">
        <v>0</v>
      </c>
      <c r="L174" s="402">
        <v>0</v>
      </c>
      <c r="M174" s="402">
        <v>0</v>
      </c>
      <c r="N174" s="402">
        <v>0</v>
      </c>
      <c r="O174" s="402">
        <v>0</v>
      </c>
      <c r="P174" s="402">
        <v>0</v>
      </c>
      <c r="Q174" s="402">
        <v>0</v>
      </c>
      <c r="R174" s="402">
        <v>0</v>
      </c>
      <c r="S174" s="402">
        <v>0</v>
      </c>
      <c r="T174" s="402">
        <v>0</v>
      </c>
      <c r="U174" s="402">
        <v>0</v>
      </c>
      <c r="V174" s="402">
        <v>0</v>
      </c>
      <c r="W174" s="402">
        <v>0</v>
      </c>
      <c r="X174" s="402">
        <v>0</v>
      </c>
      <c r="Y174" s="402">
        <v>0</v>
      </c>
      <c r="Z174" s="402">
        <v>0</v>
      </c>
      <c r="AA174" s="402">
        <v>0</v>
      </c>
      <c r="AB174" s="402">
        <v>0</v>
      </c>
      <c r="AC174" s="402">
        <v>0</v>
      </c>
      <c r="AD174" s="402">
        <v>0</v>
      </c>
      <c r="AE174" s="402">
        <v>0</v>
      </c>
      <c r="AF174" s="402">
        <v>0</v>
      </c>
      <c r="AG174" s="402">
        <v>0</v>
      </c>
      <c r="AH174" s="402">
        <v>0</v>
      </c>
      <c r="AI174" s="402">
        <v>0</v>
      </c>
      <c r="AJ174" s="402">
        <v>0</v>
      </c>
      <c r="AK174" s="402">
        <v>0</v>
      </c>
      <c r="AL174" s="402">
        <v>0</v>
      </c>
      <c r="AM174" s="402">
        <v>0</v>
      </c>
      <c r="AN174" s="402">
        <v>0</v>
      </c>
      <c r="AO174" s="402">
        <v>0</v>
      </c>
      <c r="AP174" s="402">
        <v>0</v>
      </c>
      <c r="AQ174" s="402">
        <v>0</v>
      </c>
      <c r="AR174" s="402">
        <v>0</v>
      </c>
      <c r="AS174" s="402">
        <v>0</v>
      </c>
      <c r="AT174" s="402">
        <v>0</v>
      </c>
      <c r="AU174" s="404">
        <v>0</v>
      </c>
      <c r="AV174" s="404">
        <v>0</v>
      </c>
      <c r="AW174" s="76"/>
      <c r="AX174" s="211">
        <v>166</v>
      </c>
      <c r="AY174" s="42">
        <v>0</v>
      </c>
      <c r="AZ174" s="42">
        <v>0</v>
      </c>
      <c r="BA174" s="42">
        <v>0</v>
      </c>
      <c r="BB174" s="42">
        <v>0</v>
      </c>
      <c r="BC174" s="42">
        <v>0</v>
      </c>
      <c r="BD174" s="42">
        <v>0</v>
      </c>
      <c r="BE174" s="42">
        <v>0</v>
      </c>
      <c r="BF174" s="42">
        <v>0</v>
      </c>
      <c r="BG174" s="42">
        <v>0</v>
      </c>
      <c r="BH174" s="42">
        <v>0</v>
      </c>
      <c r="BI174" s="42">
        <v>0</v>
      </c>
      <c r="BJ174" s="42">
        <v>0</v>
      </c>
      <c r="BK174" s="42">
        <v>0</v>
      </c>
      <c r="BL174" s="42">
        <v>0</v>
      </c>
      <c r="BM174" s="42">
        <v>0</v>
      </c>
      <c r="BN174" s="42">
        <v>0</v>
      </c>
      <c r="BO174" s="42">
        <v>0</v>
      </c>
      <c r="BP174" s="42">
        <v>0</v>
      </c>
      <c r="BQ174" s="42">
        <v>0</v>
      </c>
      <c r="BR174" s="42">
        <v>0</v>
      </c>
      <c r="BS174" s="42">
        <v>0</v>
      </c>
      <c r="BT174" s="42">
        <v>0</v>
      </c>
      <c r="BU174" s="42">
        <v>0</v>
      </c>
      <c r="BV174" s="42">
        <v>0</v>
      </c>
      <c r="BW174" s="42">
        <v>0</v>
      </c>
      <c r="BX174" s="42">
        <v>0</v>
      </c>
      <c r="BY174" s="42">
        <v>0</v>
      </c>
      <c r="BZ174" s="42">
        <v>0</v>
      </c>
      <c r="CA174" s="42">
        <v>0</v>
      </c>
      <c r="CB174" s="42">
        <v>0</v>
      </c>
      <c r="CC174" s="42">
        <v>0</v>
      </c>
      <c r="CD174" s="42">
        <v>0</v>
      </c>
      <c r="CE174" s="42">
        <v>85600</v>
      </c>
      <c r="CF174" s="42">
        <v>0</v>
      </c>
      <c r="CG174" s="42">
        <v>0</v>
      </c>
      <c r="CH174" s="42">
        <v>0</v>
      </c>
      <c r="CI174" s="42">
        <v>0</v>
      </c>
      <c r="CJ174" s="42">
        <v>0</v>
      </c>
      <c r="CK174" s="42">
        <v>0</v>
      </c>
      <c r="CL174" s="42">
        <v>0</v>
      </c>
      <c r="CM174" s="42">
        <v>0</v>
      </c>
      <c r="CN174" s="42">
        <v>0</v>
      </c>
      <c r="CO174" s="42">
        <v>0</v>
      </c>
      <c r="CP174" s="42">
        <v>0</v>
      </c>
      <c r="CR174" s="37">
        <v>166</v>
      </c>
      <c r="CS174" s="13" t="str">
        <f t="shared" si="33"/>
        <v/>
      </c>
      <c r="CT174" s="13" t="str">
        <f t="shared" si="33"/>
        <v/>
      </c>
      <c r="CU174" s="13" t="str">
        <f t="shared" si="33"/>
        <v/>
      </c>
      <c r="CV174" s="13" t="str">
        <f t="shared" si="33"/>
        <v/>
      </c>
      <c r="CW174" s="13" t="str">
        <f t="shared" si="33"/>
        <v/>
      </c>
      <c r="CX174" s="13" t="str">
        <f t="shared" si="32"/>
        <v/>
      </c>
      <c r="CY174" s="13" t="str">
        <f t="shared" si="32"/>
        <v/>
      </c>
      <c r="CZ174" s="13" t="str">
        <f t="shared" si="32"/>
        <v/>
      </c>
      <c r="DA174" s="13" t="str">
        <f t="shared" si="32"/>
        <v/>
      </c>
      <c r="DB174" s="13" t="str">
        <f t="shared" si="32"/>
        <v/>
      </c>
      <c r="DC174" s="13" t="str">
        <f t="shared" si="32"/>
        <v/>
      </c>
      <c r="DD174" s="13" t="str">
        <f t="shared" si="32"/>
        <v/>
      </c>
      <c r="DE174" s="13" t="str">
        <f t="shared" si="32"/>
        <v/>
      </c>
      <c r="DF174" s="13" t="str">
        <f t="shared" si="32"/>
        <v/>
      </c>
      <c r="DG174" s="13" t="str">
        <f t="shared" si="32"/>
        <v/>
      </c>
      <c r="DH174" s="13" t="str">
        <f t="shared" si="32"/>
        <v/>
      </c>
      <c r="DI174" s="13" t="str">
        <f t="shared" si="30"/>
        <v/>
      </c>
      <c r="DJ174" s="13" t="str">
        <f t="shared" si="30"/>
        <v/>
      </c>
      <c r="DK174" s="13" t="str">
        <f t="shared" si="30"/>
        <v/>
      </c>
      <c r="DL174" s="13" t="str">
        <f t="shared" si="30"/>
        <v/>
      </c>
      <c r="DM174" s="13" t="str">
        <f t="shared" si="30"/>
        <v/>
      </c>
      <c r="DN174" s="13" t="str">
        <f t="shared" si="30"/>
        <v/>
      </c>
      <c r="DO174" s="13" t="str">
        <f t="shared" si="29"/>
        <v/>
      </c>
      <c r="DP174" s="13" t="str">
        <f t="shared" si="29"/>
        <v/>
      </c>
      <c r="DQ174" s="13" t="str">
        <f t="shared" si="29"/>
        <v/>
      </c>
      <c r="DR174" s="13" t="str">
        <f t="shared" si="29"/>
        <v/>
      </c>
      <c r="DS174" s="13" t="str">
        <f t="shared" si="29"/>
        <v/>
      </c>
      <c r="DT174" s="13" t="str">
        <f t="shared" si="31"/>
        <v/>
      </c>
      <c r="DU174" s="13" t="str">
        <f t="shared" si="31"/>
        <v/>
      </c>
      <c r="DV174" s="13" t="str">
        <f t="shared" si="31"/>
        <v/>
      </c>
      <c r="DW174" s="13" t="str">
        <f t="shared" si="31"/>
        <v/>
      </c>
      <c r="DX174" s="13" t="str">
        <f t="shared" si="31"/>
        <v/>
      </c>
      <c r="DY174" s="13" t="str">
        <f t="shared" si="31"/>
        <v/>
      </c>
      <c r="DZ174" s="13" t="str">
        <f t="shared" si="31"/>
        <v/>
      </c>
      <c r="EA174" s="13" t="str">
        <f t="shared" si="31"/>
        <v/>
      </c>
      <c r="EB174" s="13" t="str">
        <f t="shared" si="31"/>
        <v/>
      </c>
      <c r="EC174" s="13" t="str">
        <f t="shared" si="31"/>
        <v/>
      </c>
      <c r="ED174" s="13" t="str">
        <f t="shared" si="31"/>
        <v/>
      </c>
      <c r="EE174" s="13" t="str">
        <f t="shared" si="31"/>
        <v/>
      </c>
      <c r="EF174" s="13" t="str">
        <f t="shared" si="31"/>
        <v/>
      </c>
      <c r="EG174" s="13" t="str">
        <f t="shared" si="31"/>
        <v/>
      </c>
      <c r="EH174" s="13" t="str">
        <f t="shared" si="31"/>
        <v/>
      </c>
      <c r="EI174" s="13" t="str">
        <f t="shared" si="31"/>
        <v/>
      </c>
      <c r="EJ174" s="13" t="str">
        <f t="shared" si="34"/>
        <v/>
      </c>
      <c r="EK174" s="13"/>
      <c r="EL174" s="82" t="str">
        <f t="shared" si="27"/>
        <v/>
      </c>
    </row>
    <row r="175" spans="1:142" x14ac:dyDescent="0.25">
      <c r="A175" s="268" t="s">
        <v>534</v>
      </c>
      <c r="B175" s="267" t="s">
        <v>522</v>
      </c>
      <c r="C175" s="306" t="s">
        <v>616</v>
      </c>
      <c r="D175" s="211">
        <v>167</v>
      </c>
      <c r="E175" s="402">
        <v>0</v>
      </c>
      <c r="F175" s="402">
        <v>0</v>
      </c>
      <c r="G175" s="402">
        <v>0</v>
      </c>
      <c r="H175" s="402">
        <v>0</v>
      </c>
      <c r="I175" s="402">
        <v>0</v>
      </c>
      <c r="J175" s="402">
        <v>0</v>
      </c>
      <c r="K175" s="402">
        <v>0</v>
      </c>
      <c r="L175" s="402">
        <v>0</v>
      </c>
      <c r="M175" s="402">
        <v>0</v>
      </c>
      <c r="N175" s="402">
        <v>0</v>
      </c>
      <c r="O175" s="402">
        <v>0</v>
      </c>
      <c r="P175" s="402">
        <v>0</v>
      </c>
      <c r="Q175" s="402">
        <v>0</v>
      </c>
      <c r="R175" s="402">
        <v>0</v>
      </c>
      <c r="S175" s="402">
        <v>0</v>
      </c>
      <c r="T175" s="402">
        <v>0</v>
      </c>
      <c r="U175" s="402">
        <v>0</v>
      </c>
      <c r="V175" s="402">
        <v>0</v>
      </c>
      <c r="W175" s="402">
        <v>0</v>
      </c>
      <c r="X175" s="402">
        <v>0</v>
      </c>
      <c r="Y175" s="402">
        <v>0</v>
      </c>
      <c r="Z175" s="402">
        <v>0</v>
      </c>
      <c r="AA175" s="402">
        <v>0</v>
      </c>
      <c r="AB175" s="402">
        <v>0</v>
      </c>
      <c r="AC175" s="402">
        <v>0</v>
      </c>
      <c r="AD175" s="402">
        <v>0</v>
      </c>
      <c r="AE175" s="402">
        <v>0</v>
      </c>
      <c r="AF175" s="402">
        <v>0</v>
      </c>
      <c r="AG175" s="402">
        <v>0</v>
      </c>
      <c r="AH175" s="402">
        <v>0</v>
      </c>
      <c r="AI175" s="402">
        <v>0</v>
      </c>
      <c r="AJ175" s="402">
        <v>0</v>
      </c>
      <c r="AK175" s="402">
        <v>0</v>
      </c>
      <c r="AL175" s="402">
        <v>0</v>
      </c>
      <c r="AM175" s="402">
        <v>0</v>
      </c>
      <c r="AN175" s="402">
        <v>0</v>
      </c>
      <c r="AO175" s="402">
        <v>0</v>
      </c>
      <c r="AP175" s="402">
        <v>0</v>
      </c>
      <c r="AQ175" s="402">
        <v>0</v>
      </c>
      <c r="AR175" s="402">
        <v>0</v>
      </c>
      <c r="AS175" s="402">
        <v>0</v>
      </c>
      <c r="AT175" s="402">
        <v>0</v>
      </c>
      <c r="AU175" s="404">
        <v>0</v>
      </c>
      <c r="AV175" s="404">
        <v>0</v>
      </c>
      <c r="AW175" s="76"/>
      <c r="AX175" s="211">
        <v>167</v>
      </c>
      <c r="AY175" s="42">
        <v>0</v>
      </c>
      <c r="AZ175" s="42">
        <v>0</v>
      </c>
      <c r="BA175" s="42">
        <v>0</v>
      </c>
      <c r="BB175" s="42">
        <v>0</v>
      </c>
      <c r="BC175" s="42">
        <v>0</v>
      </c>
      <c r="BD175" s="42">
        <v>0</v>
      </c>
      <c r="BE175" s="42">
        <v>0</v>
      </c>
      <c r="BF175" s="42">
        <v>0</v>
      </c>
      <c r="BG175" s="42">
        <v>0</v>
      </c>
      <c r="BH175" s="42">
        <v>0</v>
      </c>
      <c r="BI175" s="42">
        <v>0</v>
      </c>
      <c r="BJ175" s="42">
        <v>0</v>
      </c>
      <c r="BK175" s="42">
        <v>0</v>
      </c>
      <c r="BL175" s="42">
        <v>0</v>
      </c>
      <c r="BM175" s="42">
        <v>0</v>
      </c>
      <c r="BN175" s="42">
        <v>0</v>
      </c>
      <c r="BO175" s="42">
        <v>0</v>
      </c>
      <c r="BP175" s="42">
        <v>0</v>
      </c>
      <c r="BQ175" s="42">
        <v>0</v>
      </c>
      <c r="BR175" s="42">
        <v>0</v>
      </c>
      <c r="BS175" s="42">
        <v>0</v>
      </c>
      <c r="BT175" s="42">
        <v>0</v>
      </c>
      <c r="BU175" s="42">
        <v>0</v>
      </c>
      <c r="BV175" s="42">
        <v>0</v>
      </c>
      <c r="BW175" s="42">
        <v>0</v>
      </c>
      <c r="BX175" s="42">
        <v>0</v>
      </c>
      <c r="BY175" s="42">
        <v>0</v>
      </c>
      <c r="BZ175" s="42">
        <v>0</v>
      </c>
      <c r="CA175" s="42">
        <v>0</v>
      </c>
      <c r="CB175" s="42">
        <v>0</v>
      </c>
      <c r="CC175" s="42">
        <v>0</v>
      </c>
      <c r="CD175" s="42">
        <v>0</v>
      </c>
      <c r="CE175" s="42">
        <v>106200</v>
      </c>
      <c r="CF175" s="42">
        <v>0</v>
      </c>
      <c r="CG175" s="42">
        <v>0</v>
      </c>
      <c r="CH175" s="42">
        <v>0</v>
      </c>
      <c r="CI175" s="42">
        <v>0</v>
      </c>
      <c r="CJ175" s="42">
        <v>0</v>
      </c>
      <c r="CK175" s="42">
        <v>0</v>
      </c>
      <c r="CL175" s="42">
        <v>0</v>
      </c>
      <c r="CM175" s="42">
        <v>0</v>
      </c>
      <c r="CN175" s="42">
        <v>0</v>
      </c>
      <c r="CO175" s="42">
        <v>0</v>
      </c>
      <c r="CP175" s="42">
        <v>0</v>
      </c>
      <c r="CR175" s="37">
        <v>167</v>
      </c>
      <c r="CS175" s="13" t="str">
        <f t="shared" si="33"/>
        <v/>
      </c>
      <c r="CT175" s="13" t="str">
        <f t="shared" si="33"/>
        <v/>
      </c>
      <c r="CU175" s="13" t="str">
        <f t="shared" si="33"/>
        <v/>
      </c>
      <c r="CV175" s="13" t="str">
        <f t="shared" si="33"/>
        <v/>
      </c>
      <c r="CW175" s="13" t="str">
        <f t="shared" si="33"/>
        <v/>
      </c>
      <c r="CX175" s="13" t="str">
        <f t="shared" si="32"/>
        <v/>
      </c>
      <c r="CY175" s="13" t="str">
        <f t="shared" si="32"/>
        <v/>
      </c>
      <c r="CZ175" s="13" t="str">
        <f t="shared" si="32"/>
        <v/>
      </c>
      <c r="DA175" s="13" t="str">
        <f t="shared" si="32"/>
        <v/>
      </c>
      <c r="DB175" s="13" t="str">
        <f t="shared" si="32"/>
        <v/>
      </c>
      <c r="DC175" s="13" t="str">
        <f t="shared" si="32"/>
        <v/>
      </c>
      <c r="DD175" s="13" t="str">
        <f t="shared" si="32"/>
        <v/>
      </c>
      <c r="DE175" s="13" t="str">
        <f t="shared" si="32"/>
        <v/>
      </c>
      <c r="DF175" s="13" t="str">
        <f t="shared" si="32"/>
        <v/>
      </c>
      <c r="DG175" s="13" t="str">
        <f t="shared" si="32"/>
        <v/>
      </c>
      <c r="DH175" s="13" t="str">
        <f t="shared" si="32"/>
        <v/>
      </c>
      <c r="DI175" s="13" t="str">
        <f t="shared" si="30"/>
        <v/>
      </c>
      <c r="DJ175" s="13" t="str">
        <f t="shared" si="30"/>
        <v/>
      </c>
      <c r="DK175" s="13" t="str">
        <f t="shared" si="30"/>
        <v/>
      </c>
      <c r="DL175" s="13" t="str">
        <f t="shared" si="30"/>
        <v/>
      </c>
      <c r="DM175" s="13" t="str">
        <f t="shared" si="30"/>
        <v/>
      </c>
      <c r="DN175" s="13" t="str">
        <f t="shared" si="30"/>
        <v/>
      </c>
      <c r="DO175" s="13" t="str">
        <f t="shared" si="29"/>
        <v/>
      </c>
      <c r="DP175" s="13" t="str">
        <f t="shared" si="29"/>
        <v/>
      </c>
      <c r="DQ175" s="13" t="str">
        <f t="shared" si="29"/>
        <v/>
      </c>
      <c r="DR175" s="13" t="str">
        <f t="shared" si="29"/>
        <v/>
      </c>
      <c r="DS175" s="13" t="str">
        <f t="shared" si="29"/>
        <v/>
      </c>
      <c r="DT175" s="13" t="str">
        <f t="shared" si="31"/>
        <v/>
      </c>
      <c r="DU175" s="13" t="str">
        <f t="shared" si="31"/>
        <v/>
      </c>
      <c r="DV175" s="13" t="str">
        <f t="shared" ref="DV175:EI193" si="35">IF(AH175&gt;0,AH$8,"")</f>
        <v/>
      </c>
      <c r="DW175" s="13" t="str">
        <f t="shared" si="35"/>
        <v/>
      </c>
      <c r="DX175" s="13" t="str">
        <f t="shared" si="35"/>
        <v/>
      </c>
      <c r="DY175" s="13" t="str">
        <f t="shared" si="35"/>
        <v/>
      </c>
      <c r="DZ175" s="13" t="str">
        <f t="shared" si="35"/>
        <v/>
      </c>
      <c r="EA175" s="13" t="str">
        <f t="shared" si="35"/>
        <v/>
      </c>
      <c r="EB175" s="13" t="str">
        <f t="shared" si="35"/>
        <v/>
      </c>
      <c r="EC175" s="13" t="str">
        <f t="shared" si="35"/>
        <v/>
      </c>
      <c r="ED175" s="13" t="str">
        <f t="shared" si="35"/>
        <v/>
      </c>
      <c r="EE175" s="13" t="str">
        <f t="shared" si="35"/>
        <v/>
      </c>
      <c r="EF175" s="13" t="str">
        <f t="shared" si="35"/>
        <v/>
      </c>
      <c r="EG175" s="13" t="str">
        <f t="shared" si="35"/>
        <v/>
      </c>
      <c r="EH175" s="13" t="str">
        <f t="shared" si="35"/>
        <v/>
      </c>
      <c r="EI175" s="13" t="str">
        <f t="shared" si="35"/>
        <v/>
      </c>
      <c r="EJ175" s="13" t="str">
        <f t="shared" si="34"/>
        <v/>
      </c>
      <c r="EK175" s="13"/>
      <c r="EL175" s="82" t="str">
        <f t="shared" si="27"/>
        <v/>
      </c>
    </row>
    <row r="176" spans="1:142" x14ac:dyDescent="0.25">
      <c r="A176" s="268" t="s">
        <v>635</v>
      </c>
      <c r="B176" s="267" t="s">
        <v>498</v>
      </c>
      <c r="C176" s="301" t="s">
        <v>553</v>
      </c>
      <c r="D176" s="211">
        <v>168</v>
      </c>
      <c r="E176" s="402">
        <v>0</v>
      </c>
      <c r="F176" s="402">
        <v>0</v>
      </c>
      <c r="G176" s="402">
        <v>0</v>
      </c>
      <c r="H176" s="402">
        <v>0</v>
      </c>
      <c r="I176" s="402">
        <v>0</v>
      </c>
      <c r="J176" s="402">
        <v>0</v>
      </c>
      <c r="K176" s="402">
        <v>0</v>
      </c>
      <c r="L176" s="402">
        <v>0</v>
      </c>
      <c r="M176" s="402">
        <v>0</v>
      </c>
      <c r="N176" s="402">
        <v>0</v>
      </c>
      <c r="O176" s="402">
        <v>0</v>
      </c>
      <c r="P176" s="402">
        <v>0</v>
      </c>
      <c r="Q176" s="402">
        <v>0</v>
      </c>
      <c r="R176" s="402">
        <v>0</v>
      </c>
      <c r="S176" s="402">
        <v>0</v>
      </c>
      <c r="T176" s="402">
        <v>0</v>
      </c>
      <c r="U176" s="402">
        <v>0</v>
      </c>
      <c r="V176" s="402">
        <v>0</v>
      </c>
      <c r="W176" s="402">
        <v>0</v>
      </c>
      <c r="X176" s="402">
        <v>0</v>
      </c>
      <c r="Y176" s="402">
        <v>0</v>
      </c>
      <c r="Z176" s="402">
        <v>0</v>
      </c>
      <c r="AA176" s="402">
        <v>0</v>
      </c>
      <c r="AB176" s="402">
        <v>0</v>
      </c>
      <c r="AC176" s="402">
        <v>0</v>
      </c>
      <c r="AD176" s="402">
        <v>0</v>
      </c>
      <c r="AE176" s="402">
        <v>0</v>
      </c>
      <c r="AF176" s="402">
        <v>3.70867E-2</v>
      </c>
      <c r="AG176" s="402">
        <v>0</v>
      </c>
      <c r="AH176" s="402">
        <v>0</v>
      </c>
      <c r="AI176" s="402">
        <v>0</v>
      </c>
      <c r="AJ176" s="402">
        <v>0</v>
      </c>
      <c r="AK176" s="402">
        <v>0</v>
      </c>
      <c r="AL176" s="402">
        <v>0</v>
      </c>
      <c r="AM176" s="402">
        <v>0</v>
      </c>
      <c r="AN176" s="402">
        <v>0</v>
      </c>
      <c r="AO176" s="402">
        <v>0</v>
      </c>
      <c r="AP176" s="402">
        <v>0</v>
      </c>
      <c r="AQ176" s="402">
        <v>0</v>
      </c>
      <c r="AR176" s="402">
        <v>0.32658769999999998</v>
      </c>
      <c r="AS176" s="402">
        <v>0</v>
      </c>
      <c r="AT176" s="402">
        <v>0</v>
      </c>
      <c r="AU176" s="404">
        <v>0</v>
      </c>
      <c r="AV176" s="404">
        <v>0</v>
      </c>
      <c r="AW176" s="76"/>
      <c r="AX176" s="211">
        <v>168</v>
      </c>
      <c r="AY176" s="42">
        <v>0</v>
      </c>
      <c r="AZ176" s="42">
        <v>0</v>
      </c>
      <c r="BA176" s="42">
        <v>0</v>
      </c>
      <c r="BB176" s="42">
        <v>0</v>
      </c>
      <c r="BC176" s="42">
        <v>0</v>
      </c>
      <c r="BD176" s="42">
        <v>0</v>
      </c>
      <c r="BE176" s="42">
        <v>0</v>
      </c>
      <c r="BF176" s="42">
        <v>0</v>
      </c>
      <c r="BG176" s="42">
        <v>0</v>
      </c>
      <c r="BH176" s="42">
        <v>0</v>
      </c>
      <c r="BI176" s="42">
        <v>0</v>
      </c>
      <c r="BJ176" s="42">
        <v>0</v>
      </c>
      <c r="BK176" s="42">
        <v>0</v>
      </c>
      <c r="BL176" s="42">
        <v>0</v>
      </c>
      <c r="BM176" s="42">
        <v>0</v>
      </c>
      <c r="BN176" s="42">
        <v>0</v>
      </c>
      <c r="BO176" s="42">
        <v>0</v>
      </c>
      <c r="BP176" s="42">
        <v>0</v>
      </c>
      <c r="BQ176" s="42">
        <v>0</v>
      </c>
      <c r="BR176" s="42">
        <v>0</v>
      </c>
      <c r="BS176" s="42">
        <v>0</v>
      </c>
      <c r="BT176" s="42">
        <v>0</v>
      </c>
      <c r="BU176" s="42">
        <v>0</v>
      </c>
      <c r="BV176" s="42">
        <v>0</v>
      </c>
      <c r="BW176" s="42">
        <v>0</v>
      </c>
      <c r="BX176" s="42">
        <v>0</v>
      </c>
      <c r="BY176" s="42">
        <v>0</v>
      </c>
      <c r="BZ176" s="42">
        <v>192</v>
      </c>
      <c r="CA176" s="42">
        <v>0</v>
      </c>
      <c r="CB176" s="42">
        <v>0</v>
      </c>
      <c r="CC176" s="42">
        <v>0</v>
      </c>
      <c r="CD176" s="42">
        <v>0</v>
      </c>
      <c r="CE176" s="42">
        <v>0</v>
      </c>
      <c r="CF176" s="42">
        <v>0</v>
      </c>
      <c r="CG176" s="42">
        <v>0</v>
      </c>
      <c r="CH176" s="42">
        <v>0</v>
      </c>
      <c r="CI176" s="42">
        <v>0</v>
      </c>
      <c r="CJ176" s="42">
        <v>0</v>
      </c>
      <c r="CK176" s="42">
        <v>0</v>
      </c>
      <c r="CL176" s="42">
        <v>84803</v>
      </c>
      <c r="CM176" s="42">
        <v>1635</v>
      </c>
      <c r="CN176" s="42">
        <v>0</v>
      </c>
      <c r="CO176" s="42">
        <v>0</v>
      </c>
      <c r="CP176" s="42">
        <v>0</v>
      </c>
      <c r="CR176" s="37">
        <v>168</v>
      </c>
      <c r="CS176" s="13" t="str">
        <f t="shared" si="33"/>
        <v/>
      </c>
      <c r="CT176" s="13" t="str">
        <f t="shared" si="33"/>
        <v/>
      </c>
      <c r="CU176" s="13" t="str">
        <f t="shared" si="33"/>
        <v/>
      </c>
      <c r="CV176" s="13" t="str">
        <f t="shared" si="33"/>
        <v/>
      </c>
      <c r="CW176" s="13" t="str">
        <f t="shared" si="33"/>
        <v/>
      </c>
      <c r="CX176" s="13" t="str">
        <f t="shared" si="32"/>
        <v/>
      </c>
      <c r="CY176" s="13" t="str">
        <f t="shared" si="32"/>
        <v/>
      </c>
      <c r="CZ176" s="13" t="str">
        <f t="shared" si="32"/>
        <v/>
      </c>
      <c r="DA176" s="13" t="str">
        <f t="shared" si="32"/>
        <v/>
      </c>
      <c r="DB176" s="13" t="str">
        <f t="shared" si="32"/>
        <v/>
      </c>
      <c r="DC176" s="13" t="str">
        <f t="shared" si="32"/>
        <v/>
      </c>
      <c r="DD176" s="13" t="str">
        <f t="shared" si="32"/>
        <v/>
      </c>
      <c r="DE176" s="13" t="str">
        <f t="shared" si="32"/>
        <v/>
      </c>
      <c r="DF176" s="13" t="str">
        <f t="shared" si="32"/>
        <v/>
      </c>
      <c r="DG176" s="13" t="str">
        <f t="shared" si="32"/>
        <v/>
      </c>
      <c r="DH176" s="13" t="str">
        <f t="shared" si="32"/>
        <v/>
      </c>
      <c r="DI176" s="13" t="str">
        <f t="shared" si="30"/>
        <v/>
      </c>
      <c r="DJ176" s="13" t="str">
        <f t="shared" si="30"/>
        <v/>
      </c>
      <c r="DK176" s="13" t="str">
        <f t="shared" si="30"/>
        <v/>
      </c>
      <c r="DL176" s="13" t="str">
        <f t="shared" si="30"/>
        <v/>
      </c>
      <c r="DM176" s="13" t="str">
        <f t="shared" si="30"/>
        <v/>
      </c>
      <c r="DN176" s="13" t="str">
        <f t="shared" si="30"/>
        <v/>
      </c>
      <c r="DO176" s="13" t="str">
        <f t="shared" si="29"/>
        <v/>
      </c>
      <c r="DP176" s="13" t="str">
        <f t="shared" si="29"/>
        <v/>
      </c>
      <c r="DQ176" s="13" t="str">
        <f t="shared" si="29"/>
        <v/>
      </c>
      <c r="DR176" s="13" t="str">
        <f t="shared" si="29"/>
        <v/>
      </c>
      <c r="DS176" s="13" t="str">
        <f t="shared" si="29"/>
        <v/>
      </c>
      <c r="DT176" s="13" t="str">
        <f t="shared" si="29"/>
        <v>Rodspotta</v>
      </c>
      <c r="DU176" s="13" t="str">
        <f t="shared" si="29"/>
        <v/>
      </c>
      <c r="DV176" s="13" t="str">
        <f t="shared" si="35"/>
        <v/>
      </c>
      <c r="DW176" s="13" t="str">
        <f t="shared" si="35"/>
        <v/>
      </c>
      <c r="DX176" s="13" t="str">
        <f t="shared" si="35"/>
        <v/>
      </c>
      <c r="DY176" s="13" t="str">
        <f t="shared" si="35"/>
        <v/>
      </c>
      <c r="DZ176" s="13" t="str">
        <f t="shared" si="35"/>
        <v/>
      </c>
      <c r="EA176" s="13" t="str">
        <f t="shared" si="35"/>
        <v/>
      </c>
      <c r="EB176" s="13" t="str">
        <f t="shared" si="35"/>
        <v/>
      </c>
      <c r="EC176" s="13" t="str">
        <f t="shared" si="35"/>
        <v/>
      </c>
      <c r="ED176" s="13" t="str">
        <f t="shared" si="35"/>
        <v/>
      </c>
      <c r="EE176" s="13" t="str">
        <f t="shared" si="35"/>
        <v/>
      </c>
      <c r="EF176" s="13" t="str">
        <f t="shared" si="35"/>
        <v>Torsk</v>
      </c>
      <c r="EG176" s="13" t="str">
        <f t="shared" si="35"/>
        <v/>
      </c>
      <c r="EH176" s="13" t="str">
        <f t="shared" si="35"/>
        <v/>
      </c>
      <c r="EI176" s="13" t="str">
        <f t="shared" si="35"/>
        <v/>
      </c>
      <c r="EJ176" s="13" t="str">
        <f t="shared" si="34"/>
        <v/>
      </c>
      <c r="EK176" s="13"/>
      <c r="EL176" s="82" t="str">
        <f t="shared" si="27"/>
        <v>RodspottaTorsk</v>
      </c>
    </row>
    <row r="177" spans="1:142" x14ac:dyDescent="0.25">
      <c r="A177" s="268" t="s">
        <v>635</v>
      </c>
      <c r="B177" s="267" t="s">
        <v>526</v>
      </c>
      <c r="C177" s="306" t="s">
        <v>553</v>
      </c>
      <c r="D177" s="211">
        <v>169</v>
      </c>
      <c r="E177" s="402">
        <v>0</v>
      </c>
      <c r="F177" s="402">
        <v>0</v>
      </c>
      <c r="G177" s="402">
        <v>0</v>
      </c>
      <c r="H177" s="402">
        <v>0</v>
      </c>
      <c r="I177" s="402">
        <v>0</v>
      </c>
      <c r="J177" s="402">
        <v>0</v>
      </c>
      <c r="K177" s="402">
        <v>0</v>
      </c>
      <c r="L177" s="402">
        <v>0</v>
      </c>
      <c r="M177" s="402">
        <v>0</v>
      </c>
      <c r="N177" s="402">
        <v>0</v>
      </c>
      <c r="O177" s="402">
        <v>0</v>
      </c>
      <c r="P177" s="402">
        <v>0</v>
      </c>
      <c r="Q177" s="402">
        <v>0</v>
      </c>
      <c r="R177" s="402">
        <v>0</v>
      </c>
      <c r="S177" s="402">
        <v>0</v>
      </c>
      <c r="T177" s="402">
        <v>0</v>
      </c>
      <c r="U177" s="402">
        <v>0</v>
      </c>
      <c r="V177" s="402">
        <v>0</v>
      </c>
      <c r="W177" s="402">
        <v>0</v>
      </c>
      <c r="X177" s="402">
        <v>0</v>
      </c>
      <c r="Y177" s="402">
        <v>0</v>
      </c>
      <c r="Z177" s="402">
        <v>0</v>
      </c>
      <c r="AA177" s="402">
        <v>0</v>
      </c>
      <c r="AB177" s="402">
        <v>0</v>
      </c>
      <c r="AC177" s="402">
        <v>0</v>
      </c>
      <c r="AD177" s="402">
        <v>0</v>
      </c>
      <c r="AE177" s="402">
        <v>0</v>
      </c>
      <c r="AF177" s="402">
        <v>0</v>
      </c>
      <c r="AG177" s="402">
        <v>0</v>
      </c>
      <c r="AH177" s="402">
        <v>0</v>
      </c>
      <c r="AI177" s="402">
        <v>0</v>
      </c>
      <c r="AJ177" s="402">
        <v>0</v>
      </c>
      <c r="AK177" s="402">
        <v>0</v>
      </c>
      <c r="AL177" s="402">
        <v>0</v>
      </c>
      <c r="AM177" s="402">
        <v>0</v>
      </c>
      <c r="AN177" s="402">
        <v>0</v>
      </c>
      <c r="AO177" s="402">
        <v>0</v>
      </c>
      <c r="AP177" s="402">
        <v>0</v>
      </c>
      <c r="AQ177" s="402">
        <v>0</v>
      </c>
      <c r="AR177" s="402">
        <v>0</v>
      </c>
      <c r="AS177" s="402">
        <v>0</v>
      </c>
      <c r="AT177" s="402">
        <v>0</v>
      </c>
      <c r="AU177" s="404">
        <v>0</v>
      </c>
      <c r="AV177" s="404">
        <v>0</v>
      </c>
      <c r="AW177" s="76"/>
      <c r="AX177" s="211">
        <v>169</v>
      </c>
      <c r="AY177" s="42">
        <v>33</v>
      </c>
      <c r="AZ177" s="42">
        <v>0</v>
      </c>
      <c r="BA177" s="42">
        <v>0</v>
      </c>
      <c r="BB177" s="42">
        <v>0</v>
      </c>
      <c r="BC177" s="42">
        <v>0</v>
      </c>
      <c r="BD177" s="42">
        <v>0</v>
      </c>
      <c r="BE177" s="42">
        <v>0</v>
      </c>
      <c r="BF177" s="42">
        <v>85</v>
      </c>
      <c r="BG177" s="42">
        <v>0</v>
      </c>
      <c r="BH177" s="42">
        <v>0</v>
      </c>
      <c r="BI177" s="42">
        <v>0</v>
      </c>
      <c r="BJ177" s="42">
        <v>0</v>
      </c>
      <c r="BK177" s="42">
        <v>0</v>
      </c>
      <c r="BL177" s="42">
        <v>0</v>
      </c>
      <c r="BM177" s="42">
        <v>0</v>
      </c>
      <c r="BN177" s="42">
        <v>0</v>
      </c>
      <c r="BO177" s="42">
        <v>0</v>
      </c>
      <c r="BP177" s="42">
        <v>0</v>
      </c>
      <c r="BQ177" s="42">
        <v>0</v>
      </c>
      <c r="BR177" s="42">
        <v>0</v>
      </c>
      <c r="BS177" s="42">
        <v>0</v>
      </c>
      <c r="BT177" s="42">
        <v>0</v>
      </c>
      <c r="BU177" s="42">
        <v>0</v>
      </c>
      <c r="BV177" s="42">
        <v>0</v>
      </c>
      <c r="BW177" s="42">
        <v>0</v>
      </c>
      <c r="BX177" s="42">
        <v>0</v>
      </c>
      <c r="BY177" s="42">
        <v>0</v>
      </c>
      <c r="BZ177" s="42">
        <v>0</v>
      </c>
      <c r="CA177" s="42">
        <v>0</v>
      </c>
      <c r="CB177" s="42">
        <v>0</v>
      </c>
      <c r="CC177" s="42">
        <v>32</v>
      </c>
      <c r="CD177" s="42">
        <v>0</v>
      </c>
      <c r="CE177" s="42">
        <v>337680</v>
      </c>
      <c r="CF177" s="42">
        <v>0</v>
      </c>
      <c r="CG177" s="42">
        <v>0</v>
      </c>
      <c r="CH177" s="42">
        <v>0</v>
      </c>
      <c r="CI177" s="42">
        <v>0</v>
      </c>
      <c r="CJ177" s="42">
        <v>0</v>
      </c>
      <c r="CK177" s="42">
        <v>0</v>
      </c>
      <c r="CL177" s="42">
        <v>0</v>
      </c>
      <c r="CM177" s="42">
        <v>0</v>
      </c>
      <c r="CN177" s="42">
        <v>0</v>
      </c>
      <c r="CO177" s="42">
        <v>0</v>
      </c>
      <c r="CP177" s="42">
        <v>0</v>
      </c>
      <c r="CR177" s="37">
        <v>169</v>
      </c>
      <c r="CS177" s="13" t="str">
        <f t="shared" si="33"/>
        <v/>
      </c>
      <c r="CT177" s="13" t="str">
        <f t="shared" si="33"/>
        <v/>
      </c>
      <c r="CU177" s="13" t="str">
        <f t="shared" si="33"/>
        <v/>
      </c>
      <c r="CV177" s="13" t="str">
        <f t="shared" si="33"/>
        <v/>
      </c>
      <c r="CW177" s="13" t="str">
        <f t="shared" si="33"/>
        <v/>
      </c>
      <c r="CX177" s="13" t="str">
        <f t="shared" si="32"/>
        <v/>
      </c>
      <c r="CY177" s="13" t="str">
        <f t="shared" si="32"/>
        <v/>
      </c>
      <c r="CZ177" s="13" t="str">
        <f t="shared" si="32"/>
        <v/>
      </c>
      <c r="DA177" s="13" t="str">
        <f t="shared" si="32"/>
        <v/>
      </c>
      <c r="DB177" s="13" t="str">
        <f t="shared" si="32"/>
        <v/>
      </c>
      <c r="DC177" s="13" t="str">
        <f t="shared" si="32"/>
        <v/>
      </c>
      <c r="DD177" s="13" t="str">
        <f t="shared" si="32"/>
        <v/>
      </c>
      <c r="DE177" s="13" t="str">
        <f t="shared" si="32"/>
        <v/>
      </c>
      <c r="DF177" s="13" t="str">
        <f t="shared" si="32"/>
        <v/>
      </c>
      <c r="DG177" s="13" t="str">
        <f t="shared" si="32"/>
        <v/>
      </c>
      <c r="DH177" s="13" t="str">
        <f t="shared" si="32"/>
        <v/>
      </c>
      <c r="DI177" s="13" t="str">
        <f t="shared" si="30"/>
        <v/>
      </c>
      <c r="DJ177" s="13" t="str">
        <f t="shared" si="30"/>
        <v/>
      </c>
      <c r="DK177" s="13" t="str">
        <f t="shared" si="30"/>
        <v/>
      </c>
      <c r="DL177" s="13" t="str">
        <f t="shared" si="30"/>
        <v/>
      </c>
      <c r="DM177" s="13" t="str">
        <f t="shared" si="30"/>
        <v/>
      </c>
      <c r="DN177" s="13" t="str">
        <f t="shared" si="30"/>
        <v/>
      </c>
      <c r="DO177" s="13" t="str">
        <f t="shared" si="29"/>
        <v/>
      </c>
      <c r="DP177" s="13" t="str">
        <f t="shared" si="29"/>
        <v/>
      </c>
      <c r="DQ177" s="13" t="str">
        <f t="shared" si="29"/>
        <v/>
      </c>
      <c r="DR177" s="13" t="str">
        <f t="shared" si="29"/>
        <v/>
      </c>
      <c r="DS177" s="13" t="str">
        <f t="shared" si="29"/>
        <v/>
      </c>
      <c r="DT177" s="13" t="str">
        <f t="shared" si="29"/>
        <v/>
      </c>
      <c r="DU177" s="13" t="str">
        <f t="shared" si="29"/>
        <v/>
      </c>
      <c r="DV177" s="13" t="str">
        <f t="shared" si="35"/>
        <v/>
      </c>
      <c r="DW177" s="13" t="str">
        <f t="shared" si="35"/>
        <v/>
      </c>
      <c r="DX177" s="13" t="str">
        <f t="shared" si="35"/>
        <v/>
      </c>
      <c r="DY177" s="13" t="str">
        <f t="shared" si="35"/>
        <v/>
      </c>
      <c r="DZ177" s="13" t="str">
        <f t="shared" si="35"/>
        <v/>
      </c>
      <c r="EA177" s="13" t="str">
        <f t="shared" si="35"/>
        <v/>
      </c>
      <c r="EB177" s="13" t="str">
        <f t="shared" si="35"/>
        <v/>
      </c>
      <c r="EC177" s="13" t="str">
        <f t="shared" si="35"/>
        <v/>
      </c>
      <c r="ED177" s="13" t="str">
        <f t="shared" si="35"/>
        <v/>
      </c>
      <c r="EE177" s="13" t="str">
        <f t="shared" si="35"/>
        <v/>
      </c>
      <c r="EF177" s="13" t="str">
        <f t="shared" si="35"/>
        <v/>
      </c>
      <c r="EG177" s="13" t="str">
        <f t="shared" si="35"/>
        <v/>
      </c>
      <c r="EH177" s="13" t="str">
        <f t="shared" si="35"/>
        <v/>
      </c>
      <c r="EI177" s="13" t="str">
        <f t="shared" si="35"/>
        <v/>
      </c>
      <c r="EJ177" s="13" t="str">
        <f t="shared" si="34"/>
        <v/>
      </c>
      <c r="EK177" s="13"/>
      <c r="EL177" s="82" t="str">
        <f t="shared" si="27"/>
        <v/>
      </c>
    </row>
    <row r="178" spans="1:142" x14ac:dyDescent="0.25">
      <c r="A178" s="268" t="s">
        <v>635</v>
      </c>
      <c r="B178" s="267" t="s">
        <v>492</v>
      </c>
      <c r="C178" s="306" t="s">
        <v>616</v>
      </c>
      <c r="D178" s="211">
        <v>170</v>
      </c>
      <c r="E178" s="402">
        <v>0</v>
      </c>
      <c r="F178" s="402">
        <v>0</v>
      </c>
      <c r="G178" s="402">
        <v>0</v>
      </c>
      <c r="H178" s="402">
        <v>0</v>
      </c>
      <c r="I178" s="402">
        <v>0</v>
      </c>
      <c r="J178" s="402">
        <v>0</v>
      </c>
      <c r="K178" s="402">
        <v>0</v>
      </c>
      <c r="L178" s="402">
        <v>0</v>
      </c>
      <c r="M178" s="402">
        <v>0</v>
      </c>
      <c r="N178" s="402">
        <v>0</v>
      </c>
      <c r="O178" s="402">
        <v>0</v>
      </c>
      <c r="P178" s="402">
        <v>0</v>
      </c>
      <c r="Q178" s="402">
        <v>0</v>
      </c>
      <c r="R178" s="402">
        <v>0</v>
      </c>
      <c r="S178" s="402">
        <v>0</v>
      </c>
      <c r="T178" s="402">
        <v>0</v>
      </c>
      <c r="U178" s="402">
        <v>0</v>
      </c>
      <c r="V178" s="402">
        <v>0</v>
      </c>
      <c r="W178" s="402">
        <v>0</v>
      </c>
      <c r="X178" s="402">
        <v>0</v>
      </c>
      <c r="Y178" s="402">
        <v>0</v>
      </c>
      <c r="Z178" s="402">
        <v>0</v>
      </c>
      <c r="AA178" s="402">
        <v>0</v>
      </c>
      <c r="AB178" s="402">
        <v>0</v>
      </c>
      <c r="AC178" s="402">
        <v>0</v>
      </c>
      <c r="AD178" s="402">
        <v>0</v>
      </c>
      <c r="AE178" s="402">
        <v>0</v>
      </c>
      <c r="AF178" s="402">
        <v>0</v>
      </c>
      <c r="AG178" s="402">
        <v>0</v>
      </c>
      <c r="AH178" s="402">
        <v>0</v>
      </c>
      <c r="AI178" s="402">
        <v>0</v>
      </c>
      <c r="AJ178" s="402">
        <v>0</v>
      </c>
      <c r="AK178" s="402">
        <v>0</v>
      </c>
      <c r="AL178" s="402">
        <v>0</v>
      </c>
      <c r="AM178" s="402">
        <v>0</v>
      </c>
      <c r="AN178" s="402">
        <v>0</v>
      </c>
      <c r="AO178" s="402">
        <v>0</v>
      </c>
      <c r="AP178" s="402">
        <v>0</v>
      </c>
      <c r="AQ178" s="402">
        <v>0</v>
      </c>
      <c r="AR178" s="402">
        <v>0</v>
      </c>
      <c r="AS178" s="402">
        <v>0</v>
      </c>
      <c r="AT178" s="402">
        <v>0</v>
      </c>
      <c r="AU178" s="404">
        <v>0</v>
      </c>
      <c r="AV178" s="404">
        <v>0</v>
      </c>
      <c r="AW178" s="76"/>
      <c r="AX178" s="211">
        <v>170</v>
      </c>
      <c r="AY178" s="42">
        <v>0</v>
      </c>
      <c r="AZ178" s="42">
        <v>0</v>
      </c>
      <c r="BA178" s="42">
        <v>0</v>
      </c>
      <c r="BB178" s="42">
        <v>0</v>
      </c>
      <c r="BC178" s="42">
        <v>0</v>
      </c>
      <c r="BD178" s="42">
        <v>0</v>
      </c>
      <c r="BE178" s="42">
        <v>0</v>
      </c>
      <c r="BF178" s="42">
        <v>0</v>
      </c>
      <c r="BG178" s="42">
        <v>0</v>
      </c>
      <c r="BH178" s="42">
        <v>0</v>
      </c>
      <c r="BI178" s="42">
        <v>0</v>
      </c>
      <c r="BJ178" s="42">
        <v>0</v>
      </c>
      <c r="BK178" s="42">
        <v>0</v>
      </c>
      <c r="BL178" s="42">
        <v>0</v>
      </c>
      <c r="BM178" s="42">
        <v>0</v>
      </c>
      <c r="BN178" s="42">
        <v>0</v>
      </c>
      <c r="BO178" s="42">
        <v>0</v>
      </c>
      <c r="BP178" s="42">
        <v>0</v>
      </c>
      <c r="BQ178" s="42">
        <v>0</v>
      </c>
      <c r="BR178" s="42">
        <v>0</v>
      </c>
      <c r="BS178" s="42">
        <v>0</v>
      </c>
      <c r="BT178" s="42">
        <v>0</v>
      </c>
      <c r="BU178" s="42">
        <v>0</v>
      </c>
      <c r="BV178" s="42">
        <v>0</v>
      </c>
      <c r="BW178" s="42">
        <v>0</v>
      </c>
      <c r="BX178" s="42">
        <v>0</v>
      </c>
      <c r="BY178" s="42">
        <v>0</v>
      </c>
      <c r="BZ178" s="42">
        <v>0</v>
      </c>
      <c r="CA178" s="42">
        <v>0</v>
      </c>
      <c r="CB178" s="42">
        <v>0</v>
      </c>
      <c r="CC178" s="42">
        <v>0</v>
      </c>
      <c r="CD178" s="42">
        <v>0</v>
      </c>
      <c r="CE178" s="42">
        <v>125940</v>
      </c>
      <c r="CF178" s="42">
        <v>0</v>
      </c>
      <c r="CG178" s="42">
        <v>0</v>
      </c>
      <c r="CH178" s="42">
        <v>0</v>
      </c>
      <c r="CI178" s="42">
        <v>0</v>
      </c>
      <c r="CJ178" s="42">
        <v>0</v>
      </c>
      <c r="CK178" s="42">
        <v>0</v>
      </c>
      <c r="CL178" s="42">
        <v>0</v>
      </c>
      <c r="CM178" s="42">
        <v>0</v>
      </c>
      <c r="CN178" s="42">
        <v>0</v>
      </c>
      <c r="CO178" s="42">
        <v>0</v>
      </c>
      <c r="CP178" s="42">
        <v>0</v>
      </c>
      <c r="CR178" s="37">
        <v>170</v>
      </c>
      <c r="CS178" s="13" t="str">
        <f t="shared" si="33"/>
        <v/>
      </c>
      <c r="CT178" s="13" t="str">
        <f t="shared" si="33"/>
        <v/>
      </c>
      <c r="CU178" s="13" t="str">
        <f t="shared" si="33"/>
        <v/>
      </c>
      <c r="CV178" s="13" t="str">
        <f t="shared" si="33"/>
        <v/>
      </c>
      <c r="CW178" s="13" t="str">
        <f t="shared" si="33"/>
        <v/>
      </c>
      <c r="CX178" s="13" t="str">
        <f t="shared" si="32"/>
        <v/>
      </c>
      <c r="CY178" s="13" t="str">
        <f t="shared" si="32"/>
        <v/>
      </c>
      <c r="CZ178" s="13" t="str">
        <f t="shared" si="32"/>
        <v/>
      </c>
      <c r="DA178" s="13" t="str">
        <f t="shared" si="32"/>
        <v/>
      </c>
      <c r="DB178" s="13" t="str">
        <f t="shared" si="32"/>
        <v/>
      </c>
      <c r="DC178" s="13" t="str">
        <f t="shared" si="32"/>
        <v/>
      </c>
      <c r="DD178" s="13" t="str">
        <f t="shared" si="32"/>
        <v/>
      </c>
      <c r="DE178" s="13" t="str">
        <f t="shared" si="32"/>
        <v/>
      </c>
      <c r="DF178" s="13" t="str">
        <f t="shared" si="32"/>
        <v/>
      </c>
      <c r="DG178" s="13" t="str">
        <f t="shared" si="32"/>
        <v/>
      </c>
      <c r="DH178" s="13" t="str">
        <f t="shared" si="32"/>
        <v/>
      </c>
      <c r="DI178" s="13" t="str">
        <f t="shared" si="30"/>
        <v/>
      </c>
      <c r="DJ178" s="13" t="str">
        <f t="shared" si="30"/>
        <v/>
      </c>
      <c r="DK178" s="13" t="str">
        <f t="shared" si="30"/>
        <v/>
      </c>
      <c r="DL178" s="13" t="str">
        <f t="shared" si="30"/>
        <v/>
      </c>
      <c r="DM178" s="13" t="str">
        <f t="shared" si="30"/>
        <v/>
      </c>
      <c r="DN178" s="13" t="str">
        <f t="shared" si="30"/>
        <v/>
      </c>
      <c r="DO178" s="13" t="str">
        <f t="shared" si="29"/>
        <v/>
      </c>
      <c r="DP178" s="13" t="str">
        <f t="shared" si="29"/>
        <v/>
      </c>
      <c r="DQ178" s="13" t="str">
        <f t="shared" si="29"/>
        <v/>
      </c>
      <c r="DR178" s="13" t="str">
        <f t="shared" si="29"/>
        <v/>
      </c>
      <c r="DS178" s="13" t="str">
        <f t="shared" si="29"/>
        <v/>
      </c>
      <c r="DT178" s="13" t="str">
        <f t="shared" si="29"/>
        <v/>
      </c>
      <c r="DU178" s="13" t="str">
        <f t="shared" si="29"/>
        <v/>
      </c>
      <c r="DV178" s="13" t="str">
        <f t="shared" si="35"/>
        <v/>
      </c>
      <c r="DW178" s="13" t="str">
        <f t="shared" si="35"/>
        <v/>
      </c>
      <c r="DX178" s="13" t="str">
        <f t="shared" si="35"/>
        <v/>
      </c>
      <c r="DY178" s="13" t="str">
        <f t="shared" si="35"/>
        <v/>
      </c>
      <c r="DZ178" s="13" t="str">
        <f t="shared" si="35"/>
        <v/>
      </c>
      <c r="EA178" s="13" t="str">
        <f t="shared" si="35"/>
        <v/>
      </c>
      <c r="EB178" s="13" t="str">
        <f t="shared" si="35"/>
        <v/>
      </c>
      <c r="EC178" s="13" t="str">
        <f t="shared" si="35"/>
        <v/>
      </c>
      <c r="ED178" s="13" t="str">
        <f t="shared" si="35"/>
        <v/>
      </c>
      <c r="EE178" s="13" t="str">
        <f t="shared" si="35"/>
        <v/>
      </c>
      <c r="EF178" s="13" t="str">
        <f t="shared" si="35"/>
        <v/>
      </c>
      <c r="EG178" s="13" t="str">
        <f t="shared" si="35"/>
        <v/>
      </c>
      <c r="EH178" s="13" t="str">
        <f t="shared" si="35"/>
        <v/>
      </c>
      <c r="EI178" s="13" t="str">
        <f t="shared" si="35"/>
        <v/>
      </c>
      <c r="EJ178" s="13" t="str">
        <f t="shared" si="34"/>
        <v/>
      </c>
      <c r="EK178" s="13"/>
      <c r="EL178" s="82" t="str">
        <f t="shared" si="27"/>
        <v/>
      </c>
    </row>
    <row r="179" spans="1:142" x14ac:dyDescent="0.25">
      <c r="A179" s="268" t="s">
        <v>635</v>
      </c>
      <c r="B179" s="271" t="s">
        <v>491</v>
      </c>
      <c r="C179" s="306" t="s">
        <v>165</v>
      </c>
      <c r="D179" s="211">
        <v>171</v>
      </c>
      <c r="E179" s="402">
        <v>0</v>
      </c>
      <c r="F179" s="402">
        <v>0</v>
      </c>
      <c r="G179" s="402">
        <v>0</v>
      </c>
      <c r="H179" s="402">
        <v>1.6559000000000001E-2</v>
      </c>
      <c r="I179" s="402">
        <v>0</v>
      </c>
      <c r="J179" s="402">
        <v>0</v>
      </c>
      <c r="K179" s="402">
        <v>0</v>
      </c>
      <c r="L179" s="402">
        <v>0</v>
      </c>
      <c r="M179" s="402">
        <v>0</v>
      </c>
      <c r="N179" s="402">
        <v>0</v>
      </c>
      <c r="O179" s="402">
        <v>0</v>
      </c>
      <c r="P179" s="402">
        <v>0</v>
      </c>
      <c r="Q179" s="402">
        <v>0.64152149999999997</v>
      </c>
      <c r="R179" s="402">
        <v>0</v>
      </c>
      <c r="S179" s="402">
        <v>7.5710100000000002E-2</v>
      </c>
      <c r="T179" s="402">
        <v>5.8859999999999997E-3</v>
      </c>
      <c r="U179" s="402">
        <v>1.5709799999999999E-2</v>
      </c>
      <c r="V179" s="402">
        <v>0</v>
      </c>
      <c r="W179" s="402">
        <v>0</v>
      </c>
      <c r="X179" s="402">
        <v>0</v>
      </c>
      <c r="Y179" s="402">
        <v>0</v>
      </c>
      <c r="Z179" s="402">
        <v>0</v>
      </c>
      <c r="AA179" s="402">
        <v>1.5818E-3</v>
      </c>
      <c r="AB179" s="402">
        <v>0</v>
      </c>
      <c r="AC179" s="402">
        <v>0</v>
      </c>
      <c r="AD179" s="402">
        <v>0</v>
      </c>
      <c r="AE179" s="402">
        <v>0</v>
      </c>
      <c r="AF179" s="402">
        <v>0.1105015</v>
      </c>
      <c r="AG179" s="402">
        <v>1.96227E-2</v>
      </c>
      <c r="AH179" s="402">
        <v>0</v>
      </c>
      <c r="AI179" s="402">
        <v>0</v>
      </c>
      <c r="AJ179" s="402">
        <v>0</v>
      </c>
      <c r="AK179" s="402">
        <v>2.0763299999999998E-2</v>
      </c>
      <c r="AL179" s="402">
        <v>0</v>
      </c>
      <c r="AM179" s="402">
        <v>1.0989000000000001E-3</v>
      </c>
      <c r="AN179" s="402">
        <v>0</v>
      </c>
      <c r="AO179" s="402">
        <v>0</v>
      </c>
      <c r="AP179" s="402">
        <v>0</v>
      </c>
      <c r="AQ179" s="402">
        <v>0</v>
      </c>
      <c r="AR179" s="402">
        <v>0.1084035</v>
      </c>
      <c r="AS179" s="402">
        <v>7.54021E-2</v>
      </c>
      <c r="AT179" s="402">
        <v>0</v>
      </c>
      <c r="AU179" s="404">
        <v>1.51936E-2</v>
      </c>
      <c r="AV179" s="404">
        <v>0</v>
      </c>
      <c r="AW179" s="76"/>
      <c r="AX179" s="211">
        <v>171</v>
      </c>
      <c r="AY179" s="42">
        <v>0</v>
      </c>
      <c r="AZ179" s="42">
        <v>0</v>
      </c>
      <c r="BA179" s="42">
        <v>0</v>
      </c>
      <c r="BB179" s="42">
        <v>66</v>
      </c>
      <c r="BC179" s="42">
        <v>0</v>
      </c>
      <c r="BD179" s="42">
        <v>0</v>
      </c>
      <c r="BE179" s="42">
        <v>441</v>
      </c>
      <c r="BF179" s="42">
        <v>0</v>
      </c>
      <c r="BG179" s="42">
        <v>0</v>
      </c>
      <c r="BH179" s="42">
        <v>0</v>
      </c>
      <c r="BI179" s="42">
        <v>0</v>
      </c>
      <c r="BJ179" s="42">
        <v>3</v>
      </c>
      <c r="BK179" s="42">
        <v>6006</v>
      </c>
      <c r="BL179" s="42">
        <v>0</v>
      </c>
      <c r="BM179" s="42">
        <v>5</v>
      </c>
      <c r="BN179" s="42">
        <v>0</v>
      </c>
      <c r="BO179" s="42">
        <v>62</v>
      </c>
      <c r="BP179" s="42">
        <v>0</v>
      </c>
      <c r="BQ179" s="42">
        <v>37</v>
      </c>
      <c r="BR179" s="42">
        <v>0</v>
      </c>
      <c r="BS179" s="42">
        <v>0</v>
      </c>
      <c r="BT179" s="42">
        <v>0</v>
      </c>
      <c r="BU179" s="42">
        <v>0</v>
      </c>
      <c r="BV179" s="42">
        <v>0</v>
      </c>
      <c r="BW179" s="42">
        <v>0</v>
      </c>
      <c r="BX179" s="42">
        <v>41</v>
      </c>
      <c r="BY179" s="42">
        <v>0</v>
      </c>
      <c r="BZ179" s="42">
        <v>686</v>
      </c>
      <c r="CA179" s="42">
        <v>31</v>
      </c>
      <c r="CB179" s="42">
        <v>0</v>
      </c>
      <c r="CC179" s="42">
        <v>0</v>
      </c>
      <c r="CD179" s="42">
        <v>0</v>
      </c>
      <c r="CE179" s="42">
        <v>0</v>
      </c>
      <c r="CF179" s="42">
        <v>0</v>
      </c>
      <c r="CG179" s="42">
        <v>0</v>
      </c>
      <c r="CH179" s="42">
        <v>0</v>
      </c>
      <c r="CI179" s="42">
        <v>0</v>
      </c>
      <c r="CJ179" s="42">
        <v>229</v>
      </c>
      <c r="CK179" s="42">
        <v>0</v>
      </c>
      <c r="CL179" s="42">
        <v>2083</v>
      </c>
      <c r="CM179" s="42">
        <v>80</v>
      </c>
      <c r="CN179" s="42">
        <v>0</v>
      </c>
      <c r="CO179" s="42">
        <v>10</v>
      </c>
      <c r="CP179" s="42">
        <v>0</v>
      </c>
      <c r="CR179" s="37">
        <v>171</v>
      </c>
      <c r="CS179" s="13" t="str">
        <f t="shared" si="33"/>
        <v/>
      </c>
      <c r="CT179" s="13" t="str">
        <f t="shared" si="33"/>
        <v/>
      </c>
      <c r="CU179" s="13" t="str">
        <f t="shared" si="33"/>
        <v/>
      </c>
      <c r="CV179" s="13" t="str">
        <f t="shared" si="33"/>
        <v>Bergtunga</v>
      </c>
      <c r="CW179" s="13" t="str">
        <f t="shared" si="33"/>
        <v/>
      </c>
      <c r="CX179" s="13" t="str">
        <f t="shared" si="32"/>
        <v/>
      </c>
      <c r="CY179" s="13" t="str">
        <f t="shared" si="32"/>
        <v/>
      </c>
      <c r="CZ179" s="13" t="str">
        <f t="shared" si="32"/>
        <v/>
      </c>
      <c r="DA179" s="13" t="str">
        <f t="shared" si="32"/>
        <v/>
      </c>
      <c r="DB179" s="13" t="str">
        <f t="shared" si="32"/>
        <v/>
      </c>
      <c r="DC179" s="13" t="str">
        <f t="shared" si="32"/>
        <v/>
      </c>
      <c r="DD179" s="13" t="str">
        <f t="shared" si="32"/>
        <v/>
      </c>
      <c r="DE179" s="13" t="str">
        <f t="shared" si="32"/>
        <v>Havskrafta</v>
      </c>
      <c r="DF179" s="13" t="str">
        <f t="shared" si="32"/>
        <v/>
      </c>
      <c r="DG179" s="13" t="str">
        <f t="shared" si="32"/>
        <v>Kolja</v>
      </c>
      <c r="DH179" s="13" t="str">
        <f t="shared" si="32"/>
        <v>Krabbtaska</v>
      </c>
      <c r="DI179" s="13" t="str">
        <f t="shared" si="30"/>
        <v>Kummel</v>
      </c>
      <c r="DJ179" s="13" t="str">
        <f t="shared" si="30"/>
        <v/>
      </c>
      <c r="DK179" s="13" t="str">
        <f t="shared" si="30"/>
        <v/>
      </c>
      <c r="DL179" s="13" t="str">
        <f t="shared" si="30"/>
        <v/>
      </c>
      <c r="DM179" s="13" t="str">
        <f t="shared" si="30"/>
        <v/>
      </c>
      <c r="DN179" s="13" t="str">
        <f t="shared" si="30"/>
        <v/>
      </c>
      <c r="DO179" s="13" t="str">
        <f t="shared" si="29"/>
        <v>Makrill</v>
      </c>
      <c r="DP179" s="13" t="str">
        <f t="shared" si="29"/>
        <v/>
      </c>
      <c r="DQ179" s="13" t="str">
        <f t="shared" si="29"/>
        <v/>
      </c>
      <c r="DR179" s="13" t="str">
        <f t="shared" si="29"/>
        <v/>
      </c>
      <c r="DS179" s="13" t="str">
        <f t="shared" si="29"/>
        <v/>
      </c>
      <c r="DT179" s="13" t="str">
        <f t="shared" si="29"/>
        <v>Rodspotta</v>
      </c>
      <c r="DU179" s="13" t="str">
        <f t="shared" si="29"/>
        <v>Rodtunga</v>
      </c>
      <c r="DV179" s="13" t="str">
        <f t="shared" si="35"/>
        <v/>
      </c>
      <c r="DW179" s="13" t="str">
        <f t="shared" si="35"/>
        <v/>
      </c>
      <c r="DX179" s="13" t="str">
        <f t="shared" si="35"/>
        <v/>
      </c>
      <c r="DY179" s="13" t="str">
        <f t="shared" si="35"/>
        <v>Sill</v>
      </c>
      <c r="DZ179" s="13" t="str">
        <f t="shared" si="35"/>
        <v/>
      </c>
      <c r="EA179" s="13" t="str">
        <f t="shared" si="35"/>
        <v>Skarpsill</v>
      </c>
      <c r="EB179" s="13" t="str">
        <f t="shared" si="35"/>
        <v/>
      </c>
      <c r="EC179" s="13" t="str">
        <f t="shared" si="35"/>
        <v/>
      </c>
      <c r="ED179" s="13" t="str">
        <f t="shared" si="35"/>
        <v/>
      </c>
      <c r="EE179" s="13" t="str">
        <f t="shared" si="35"/>
        <v/>
      </c>
      <c r="EF179" s="13" t="str">
        <f t="shared" si="35"/>
        <v>Torsk</v>
      </c>
      <c r="EG179" s="13" t="str">
        <f t="shared" si="35"/>
        <v>Vitling</v>
      </c>
      <c r="EH179" s="13" t="str">
        <f t="shared" si="35"/>
        <v/>
      </c>
      <c r="EI179" s="13" t="str">
        <f t="shared" si="35"/>
        <v>aktaTunga</v>
      </c>
      <c r="EJ179" s="13" t="str">
        <f t="shared" si="34"/>
        <v/>
      </c>
      <c r="EK179" s="13"/>
      <c r="EL179" s="82" t="str">
        <f t="shared" si="27"/>
        <v>BergtungaHavskraftaKoljaKrabbtaskaKummelMakrillRodspottaRodtungaSillSkarpsillTorskVitlingaktaTunga</v>
      </c>
    </row>
    <row r="180" spans="1:142" x14ac:dyDescent="0.25">
      <c r="A180" s="268" t="s">
        <v>635</v>
      </c>
      <c r="B180" s="271" t="s">
        <v>493</v>
      </c>
      <c r="C180" s="306" t="s">
        <v>165</v>
      </c>
      <c r="D180" s="211">
        <v>172</v>
      </c>
      <c r="E180" s="402">
        <v>0</v>
      </c>
      <c r="F180" s="402">
        <v>0</v>
      </c>
      <c r="G180" s="402">
        <v>0</v>
      </c>
      <c r="H180" s="402">
        <v>2.3368199999999999E-2</v>
      </c>
      <c r="I180" s="402">
        <v>0</v>
      </c>
      <c r="J180" s="402">
        <v>0</v>
      </c>
      <c r="K180" s="402">
        <v>0</v>
      </c>
      <c r="L180" s="402">
        <v>0</v>
      </c>
      <c r="M180" s="402">
        <v>0</v>
      </c>
      <c r="N180" s="402">
        <v>0</v>
      </c>
      <c r="O180" s="402">
        <v>0</v>
      </c>
      <c r="P180" s="402">
        <v>0</v>
      </c>
      <c r="Q180" s="402">
        <v>0.82040970000000002</v>
      </c>
      <c r="R180" s="402">
        <v>0</v>
      </c>
      <c r="S180" s="402">
        <v>1.4381000000000001E-3</v>
      </c>
      <c r="T180" s="402">
        <v>0</v>
      </c>
      <c r="U180" s="402">
        <v>2.1944600000000002E-2</v>
      </c>
      <c r="V180" s="402">
        <v>0</v>
      </c>
      <c r="W180" s="402">
        <v>0</v>
      </c>
      <c r="X180" s="402">
        <v>0</v>
      </c>
      <c r="Y180" s="402">
        <v>0</v>
      </c>
      <c r="Z180" s="402">
        <v>0</v>
      </c>
      <c r="AA180" s="402">
        <v>0</v>
      </c>
      <c r="AB180" s="402">
        <v>0</v>
      </c>
      <c r="AC180" s="402">
        <v>0</v>
      </c>
      <c r="AD180" s="402">
        <v>0</v>
      </c>
      <c r="AE180" s="402">
        <v>0</v>
      </c>
      <c r="AF180" s="402">
        <v>6.8346900000000002E-2</v>
      </c>
      <c r="AG180" s="402">
        <v>1.43521E-2</v>
      </c>
      <c r="AH180" s="402">
        <v>0</v>
      </c>
      <c r="AI180" s="402">
        <v>0</v>
      </c>
      <c r="AJ180" s="402">
        <v>0</v>
      </c>
      <c r="AK180" s="402">
        <v>1.4622999999999999E-3</v>
      </c>
      <c r="AL180" s="402">
        <v>0</v>
      </c>
      <c r="AM180" s="402">
        <v>0</v>
      </c>
      <c r="AN180" s="402">
        <v>0</v>
      </c>
      <c r="AO180" s="402">
        <v>0</v>
      </c>
      <c r="AP180" s="402">
        <v>0</v>
      </c>
      <c r="AQ180" s="402">
        <v>0</v>
      </c>
      <c r="AR180" s="402">
        <v>4.3022499999999998E-2</v>
      </c>
      <c r="AS180" s="402">
        <v>0.1272855</v>
      </c>
      <c r="AT180" s="402">
        <v>9.1178000000000006E-3</v>
      </c>
      <c r="AU180" s="404">
        <v>1.6356800000000001E-2</v>
      </c>
      <c r="AV180" s="404">
        <v>0</v>
      </c>
      <c r="AW180" s="76"/>
      <c r="AX180" s="211">
        <v>172</v>
      </c>
      <c r="AY180" s="42">
        <v>0</v>
      </c>
      <c r="AZ180" s="42">
        <v>0</v>
      </c>
      <c r="BA180" s="42">
        <v>0</v>
      </c>
      <c r="BB180" s="42">
        <v>0</v>
      </c>
      <c r="BC180" s="42">
        <v>0</v>
      </c>
      <c r="BD180" s="42">
        <v>0</v>
      </c>
      <c r="BE180" s="42">
        <v>44</v>
      </c>
      <c r="BF180" s="42">
        <v>0</v>
      </c>
      <c r="BG180" s="42">
        <v>0</v>
      </c>
      <c r="BH180" s="42">
        <v>0</v>
      </c>
      <c r="BI180" s="42">
        <v>0</v>
      </c>
      <c r="BJ180" s="42">
        <v>0</v>
      </c>
      <c r="BK180" s="42">
        <v>11303</v>
      </c>
      <c r="BL180" s="42">
        <v>0</v>
      </c>
      <c r="BM180" s="42">
        <v>0</v>
      </c>
      <c r="BN180" s="42">
        <v>0</v>
      </c>
      <c r="BO180" s="42">
        <v>0</v>
      </c>
      <c r="BP180" s="42">
        <v>0</v>
      </c>
      <c r="BQ180" s="42">
        <v>0</v>
      </c>
      <c r="BR180" s="42">
        <v>0</v>
      </c>
      <c r="BS180" s="42">
        <v>0</v>
      </c>
      <c r="BT180" s="42">
        <v>0</v>
      </c>
      <c r="BU180" s="42">
        <v>0</v>
      </c>
      <c r="BV180" s="42">
        <v>0</v>
      </c>
      <c r="BW180" s="42">
        <v>0</v>
      </c>
      <c r="BX180" s="42">
        <v>0</v>
      </c>
      <c r="BY180" s="42">
        <v>0</v>
      </c>
      <c r="BZ180" s="42">
        <v>50</v>
      </c>
      <c r="CA180" s="42">
        <v>5</v>
      </c>
      <c r="CB180" s="42">
        <v>0</v>
      </c>
      <c r="CC180" s="42">
        <v>0</v>
      </c>
      <c r="CD180" s="42">
        <v>0</v>
      </c>
      <c r="CE180" s="42">
        <v>0</v>
      </c>
      <c r="CF180" s="42">
        <v>0</v>
      </c>
      <c r="CG180" s="42">
        <v>0</v>
      </c>
      <c r="CH180" s="42">
        <v>0</v>
      </c>
      <c r="CI180" s="42">
        <v>0</v>
      </c>
      <c r="CJ180" s="42">
        <v>58</v>
      </c>
      <c r="CK180" s="42">
        <v>0</v>
      </c>
      <c r="CL180" s="42">
        <v>12</v>
      </c>
      <c r="CM180" s="42">
        <v>0</v>
      </c>
      <c r="CN180" s="42">
        <v>0</v>
      </c>
      <c r="CO180" s="42">
        <v>0</v>
      </c>
      <c r="CP180" s="42">
        <v>0</v>
      </c>
      <c r="CR180" s="37">
        <v>172</v>
      </c>
      <c r="CS180" s="13" t="str">
        <f t="shared" si="33"/>
        <v/>
      </c>
      <c r="CT180" s="13" t="str">
        <f t="shared" si="33"/>
        <v/>
      </c>
      <c r="CU180" s="13" t="str">
        <f t="shared" si="33"/>
        <v/>
      </c>
      <c r="CV180" s="13" t="str">
        <f t="shared" si="33"/>
        <v>Bergtunga</v>
      </c>
      <c r="CW180" s="13" t="str">
        <f t="shared" si="33"/>
        <v/>
      </c>
      <c r="CX180" s="13" t="str">
        <f t="shared" si="32"/>
        <v/>
      </c>
      <c r="CY180" s="13" t="str">
        <f t="shared" si="32"/>
        <v/>
      </c>
      <c r="CZ180" s="13" t="str">
        <f t="shared" si="32"/>
        <v/>
      </c>
      <c r="DA180" s="13" t="str">
        <f t="shared" si="32"/>
        <v/>
      </c>
      <c r="DB180" s="13" t="str">
        <f t="shared" si="32"/>
        <v/>
      </c>
      <c r="DC180" s="13" t="str">
        <f t="shared" si="32"/>
        <v/>
      </c>
      <c r="DD180" s="13" t="str">
        <f t="shared" si="32"/>
        <v/>
      </c>
      <c r="DE180" s="13" t="str">
        <f t="shared" si="32"/>
        <v>Havskrafta</v>
      </c>
      <c r="DF180" s="13" t="str">
        <f t="shared" si="32"/>
        <v/>
      </c>
      <c r="DG180" s="13" t="str">
        <f t="shared" si="32"/>
        <v>Kolja</v>
      </c>
      <c r="DH180" s="13" t="str">
        <f t="shared" si="32"/>
        <v/>
      </c>
      <c r="DI180" s="13" t="str">
        <f t="shared" si="30"/>
        <v>Kummel</v>
      </c>
      <c r="DJ180" s="13" t="str">
        <f t="shared" si="30"/>
        <v/>
      </c>
      <c r="DK180" s="13" t="str">
        <f t="shared" si="30"/>
        <v/>
      </c>
      <c r="DL180" s="13" t="str">
        <f t="shared" si="30"/>
        <v/>
      </c>
      <c r="DM180" s="13" t="str">
        <f t="shared" si="30"/>
        <v/>
      </c>
      <c r="DN180" s="13" t="str">
        <f t="shared" si="30"/>
        <v/>
      </c>
      <c r="DO180" s="13" t="str">
        <f t="shared" si="29"/>
        <v/>
      </c>
      <c r="DP180" s="13" t="str">
        <f t="shared" si="29"/>
        <v/>
      </c>
      <c r="DQ180" s="13" t="str">
        <f t="shared" si="29"/>
        <v/>
      </c>
      <c r="DR180" s="13" t="str">
        <f t="shared" si="29"/>
        <v/>
      </c>
      <c r="DS180" s="13" t="str">
        <f t="shared" si="29"/>
        <v/>
      </c>
      <c r="DT180" s="13" t="str">
        <f t="shared" si="29"/>
        <v>Rodspotta</v>
      </c>
      <c r="DU180" s="13" t="str">
        <f t="shared" si="29"/>
        <v>Rodtunga</v>
      </c>
      <c r="DV180" s="13" t="str">
        <f t="shared" si="35"/>
        <v/>
      </c>
      <c r="DW180" s="13" t="str">
        <f t="shared" si="35"/>
        <v/>
      </c>
      <c r="DX180" s="13" t="str">
        <f t="shared" si="35"/>
        <v/>
      </c>
      <c r="DY180" s="13" t="str">
        <f t="shared" si="35"/>
        <v>Sill</v>
      </c>
      <c r="DZ180" s="13" t="str">
        <f t="shared" si="35"/>
        <v/>
      </c>
      <c r="EA180" s="13" t="str">
        <f t="shared" si="35"/>
        <v/>
      </c>
      <c r="EB180" s="13" t="str">
        <f t="shared" si="35"/>
        <v/>
      </c>
      <c r="EC180" s="13" t="str">
        <f t="shared" si="35"/>
        <v/>
      </c>
      <c r="ED180" s="13" t="str">
        <f t="shared" si="35"/>
        <v/>
      </c>
      <c r="EE180" s="13" t="str">
        <f t="shared" si="35"/>
        <v/>
      </c>
      <c r="EF180" s="13" t="str">
        <f t="shared" si="35"/>
        <v>Torsk</v>
      </c>
      <c r="EG180" s="13" t="str">
        <f t="shared" si="35"/>
        <v>Vitling</v>
      </c>
      <c r="EH180" s="13" t="str">
        <f t="shared" si="35"/>
        <v>Vitlinglyra</v>
      </c>
      <c r="EI180" s="13" t="str">
        <f t="shared" si="35"/>
        <v>aktaTunga</v>
      </c>
      <c r="EJ180" s="13" t="str">
        <f t="shared" si="34"/>
        <v/>
      </c>
      <c r="EK180" s="13"/>
      <c r="EL180" s="82" t="str">
        <f t="shared" si="27"/>
        <v>BergtungaHavskraftaKoljaKummelRodspottaRodtungaSillTorskVitlingVitlinglyraaktaTunga</v>
      </c>
    </row>
    <row r="181" spans="1:142" x14ac:dyDescent="0.25">
      <c r="A181" s="268" t="s">
        <v>635</v>
      </c>
      <c r="B181" s="267" t="s">
        <v>494</v>
      </c>
      <c r="C181" s="301" t="s">
        <v>163</v>
      </c>
      <c r="D181" s="211">
        <v>173</v>
      </c>
      <c r="E181" s="402">
        <v>0</v>
      </c>
      <c r="F181" s="402">
        <v>0</v>
      </c>
      <c r="G181" s="402">
        <v>0</v>
      </c>
      <c r="H181" s="402">
        <v>0</v>
      </c>
      <c r="I181" s="402">
        <v>0</v>
      </c>
      <c r="J181" s="402">
        <v>0</v>
      </c>
      <c r="K181" s="402">
        <v>0</v>
      </c>
      <c r="L181" s="402">
        <v>0</v>
      </c>
      <c r="M181" s="402">
        <v>0</v>
      </c>
      <c r="N181" s="402">
        <v>0</v>
      </c>
      <c r="O181" s="402">
        <v>0</v>
      </c>
      <c r="P181" s="402">
        <v>0</v>
      </c>
      <c r="Q181" s="402">
        <v>0</v>
      </c>
      <c r="R181" s="402">
        <v>0</v>
      </c>
      <c r="S181" s="402">
        <v>0</v>
      </c>
      <c r="T181" s="402">
        <v>0</v>
      </c>
      <c r="U181" s="402">
        <v>0</v>
      </c>
      <c r="V181" s="402">
        <v>0</v>
      </c>
      <c r="W181" s="402">
        <v>0</v>
      </c>
      <c r="X181" s="402">
        <v>0</v>
      </c>
      <c r="Y181" s="402">
        <v>0</v>
      </c>
      <c r="Z181" s="402">
        <v>0</v>
      </c>
      <c r="AA181" s="402">
        <v>0</v>
      </c>
      <c r="AB181" s="402">
        <v>0</v>
      </c>
      <c r="AC181" s="402">
        <v>0</v>
      </c>
      <c r="AD181" s="402">
        <v>0</v>
      </c>
      <c r="AE181" s="402">
        <v>0</v>
      </c>
      <c r="AF181" s="402">
        <v>0</v>
      </c>
      <c r="AG181" s="402">
        <v>0</v>
      </c>
      <c r="AH181" s="402">
        <v>0</v>
      </c>
      <c r="AI181" s="402">
        <v>0</v>
      </c>
      <c r="AJ181" s="402">
        <v>0</v>
      </c>
      <c r="AK181" s="402">
        <v>0</v>
      </c>
      <c r="AL181" s="402">
        <v>0</v>
      </c>
      <c r="AM181" s="402">
        <v>0</v>
      </c>
      <c r="AN181" s="402">
        <v>0</v>
      </c>
      <c r="AO181" s="402">
        <v>0</v>
      </c>
      <c r="AP181" s="402">
        <v>0</v>
      </c>
      <c r="AQ181" s="402">
        <v>0</v>
      </c>
      <c r="AR181" s="402">
        <v>0</v>
      </c>
      <c r="AS181" s="402">
        <v>0</v>
      </c>
      <c r="AT181" s="402">
        <v>0</v>
      </c>
      <c r="AU181" s="404">
        <v>0</v>
      </c>
      <c r="AV181" s="404">
        <v>0</v>
      </c>
      <c r="AW181" s="76"/>
      <c r="AX181" s="211">
        <v>173</v>
      </c>
      <c r="AY181" s="42">
        <v>0</v>
      </c>
      <c r="AZ181" s="42">
        <v>0</v>
      </c>
      <c r="BA181" s="42">
        <v>0</v>
      </c>
      <c r="BB181" s="42">
        <v>14</v>
      </c>
      <c r="BC181" s="42">
        <v>0</v>
      </c>
      <c r="BD181" s="42">
        <v>0</v>
      </c>
      <c r="BE181" s="42">
        <v>0</v>
      </c>
      <c r="BF181" s="42">
        <v>0</v>
      </c>
      <c r="BG181" s="42">
        <v>0</v>
      </c>
      <c r="BH181" s="42">
        <v>4198</v>
      </c>
      <c r="BI181" s="42">
        <v>0</v>
      </c>
      <c r="BJ181" s="42">
        <v>0</v>
      </c>
      <c r="BK181" s="42">
        <v>120</v>
      </c>
      <c r="BL181" s="42">
        <v>0</v>
      </c>
      <c r="BM181" s="42">
        <v>1290</v>
      </c>
      <c r="BN181" s="42">
        <v>0</v>
      </c>
      <c r="BO181" s="42">
        <v>357</v>
      </c>
      <c r="BP181" s="42">
        <v>0</v>
      </c>
      <c r="BQ181" s="42">
        <v>513</v>
      </c>
      <c r="BR181" s="42">
        <v>0</v>
      </c>
      <c r="BS181" s="42">
        <v>37</v>
      </c>
      <c r="BT181" s="42">
        <v>87</v>
      </c>
      <c r="BU181" s="42">
        <v>0</v>
      </c>
      <c r="BV181" s="42">
        <v>689</v>
      </c>
      <c r="BW181" s="42">
        <v>9705</v>
      </c>
      <c r="BX181" s="42">
        <v>0</v>
      </c>
      <c r="BY181" s="42">
        <v>0</v>
      </c>
      <c r="BZ181" s="42">
        <v>9</v>
      </c>
      <c r="CA181" s="42">
        <v>215</v>
      </c>
      <c r="CB181" s="42">
        <v>0</v>
      </c>
      <c r="CC181" s="42">
        <v>0</v>
      </c>
      <c r="CD181" s="42">
        <v>0</v>
      </c>
      <c r="CE181" s="42">
        <v>0</v>
      </c>
      <c r="CF181" s="42">
        <v>0</v>
      </c>
      <c r="CG181" s="42">
        <v>0</v>
      </c>
      <c r="CH181" s="42">
        <v>0</v>
      </c>
      <c r="CI181" s="42">
        <v>0</v>
      </c>
      <c r="CJ181" s="42">
        <v>1</v>
      </c>
      <c r="CK181" s="42">
        <v>0</v>
      </c>
      <c r="CL181" s="42">
        <v>1615</v>
      </c>
      <c r="CM181" s="42">
        <v>261</v>
      </c>
      <c r="CN181" s="42">
        <v>944</v>
      </c>
      <c r="CO181" s="42">
        <v>0</v>
      </c>
      <c r="CP181" s="42">
        <v>0</v>
      </c>
      <c r="CR181" s="37">
        <v>173</v>
      </c>
      <c r="CS181" s="13" t="str">
        <f t="shared" si="33"/>
        <v/>
      </c>
      <c r="CT181" s="13" t="str">
        <f t="shared" si="33"/>
        <v/>
      </c>
      <c r="CU181" s="13" t="str">
        <f t="shared" si="33"/>
        <v/>
      </c>
      <c r="CV181" s="13" t="str">
        <f t="shared" si="33"/>
        <v/>
      </c>
      <c r="CW181" s="13" t="str">
        <f t="shared" si="33"/>
        <v/>
      </c>
      <c r="CX181" s="13" t="str">
        <f t="shared" si="32"/>
        <v/>
      </c>
      <c r="CY181" s="13" t="str">
        <f t="shared" si="32"/>
        <v/>
      </c>
      <c r="CZ181" s="13" t="str">
        <f t="shared" ref="CZ181:DK204" si="36">IF(L181&gt;0,L$8,"")</f>
        <v/>
      </c>
      <c r="DA181" s="13" t="str">
        <f t="shared" si="36"/>
        <v/>
      </c>
      <c r="DB181" s="13" t="str">
        <f t="shared" si="36"/>
        <v/>
      </c>
      <c r="DC181" s="13" t="str">
        <f t="shared" si="36"/>
        <v/>
      </c>
      <c r="DD181" s="13" t="str">
        <f t="shared" si="36"/>
        <v/>
      </c>
      <c r="DE181" s="13" t="str">
        <f t="shared" si="36"/>
        <v/>
      </c>
      <c r="DF181" s="13" t="str">
        <f t="shared" si="36"/>
        <v/>
      </c>
      <c r="DG181" s="13" t="str">
        <f t="shared" si="36"/>
        <v/>
      </c>
      <c r="DH181" s="13" t="str">
        <f t="shared" si="36"/>
        <v/>
      </c>
      <c r="DI181" s="13" t="str">
        <f t="shared" si="30"/>
        <v/>
      </c>
      <c r="DJ181" s="13" t="str">
        <f t="shared" si="30"/>
        <v/>
      </c>
      <c r="DK181" s="13" t="str">
        <f t="shared" si="30"/>
        <v/>
      </c>
      <c r="DL181" s="13" t="str">
        <f t="shared" si="30"/>
        <v/>
      </c>
      <c r="DM181" s="13" t="str">
        <f t="shared" si="30"/>
        <v/>
      </c>
      <c r="DN181" s="13" t="str">
        <f t="shared" si="30"/>
        <v/>
      </c>
      <c r="DO181" s="13" t="str">
        <f t="shared" si="29"/>
        <v/>
      </c>
      <c r="DP181" s="13" t="str">
        <f t="shared" si="29"/>
        <v/>
      </c>
      <c r="DQ181" s="13" t="str">
        <f t="shared" si="29"/>
        <v/>
      </c>
      <c r="DR181" s="13" t="str">
        <f t="shared" si="29"/>
        <v/>
      </c>
      <c r="DS181" s="13" t="str">
        <f t="shared" si="29"/>
        <v/>
      </c>
      <c r="DT181" s="13" t="str">
        <f t="shared" si="29"/>
        <v/>
      </c>
      <c r="DU181" s="13" t="str">
        <f t="shared" si="29"/>
        <v/>
      </c>
      <c r="DV181" s="13" t="str">
        <f t="shared" si="35"/>
        <v/>
      </c>
      <c r="DW181" s="13" t="str">
        <f t="shared" si="35"/>
        <v/>
      </c>
      <c r="DX181" s="13" t="str">
        <f t="shared" si="35"/>
        <v/>
      </c>
      <c r="DY181" s="13" t="str">
        <f t="shared" si="35"/>
        <v/>
      </c>
      <c r="DZ181" s="13" t="str">
        <f t="shared" si="35"/>
        <v/>
      </c>
      <c r="EA181" s="13" t="str">
        <f t="shared" si="35"/>
        <v/>
      </c>
      <c r="EB181" s="13" t="str">
        <f t="shared" si="35"/>
        <v/>
      </c>
      <c r="EC181" s="13" t="str">
        <f t="shared" si="35"/>
        <v/>
      </c>
      <c r="ED181" s="13" t="str">
        <f t="shared" si="35"/>
        <v/>
      </c>
      <c r="EE181" s="13" t="str">
        <f t="shared" si="35"/>
        <v/>
      </c>
      <c r="EF181" s="13" t="str">
        <f t="shared" si="35"/>
        <v/>
      </c>
      <c r="EG181" s="13" t="str">
        <f t="shared" si="35"/>
        <v/>
      </c>
      <c r="EH181" s="13" t="str">
        <f t="shared" si="35"/>
        <v/>
      </c>
      <c r="EI181" s="13" t="str">
        <f t="shared" si="35"/>
        <v/>
      </c>
      <c r="EJ181" s="13" t="str">
        <f t="shared" si="34"/>
        <v/>
      </c>
      <c r="EK181" s="13"/>
      <c r="EL181" s="82" t="str">
        <f t="shared" si="27"/>
        <v/>
      </c>
    </row>
    <row r="182" spans="1:142" x14ac:dyDescent="0.25">
      <c r="A182" s="268" t="s">
        <v>635</v>
      </c>
      <c r="B182" s="267" t="s">
        <v>525</v>
      </c>
      <c r="C182" s="301" t="s">
        <v>163</v>
      </c>
      <c r="D182" s="211">
        <v>174</v>
      </c>
      <c r="E182" s="402">
        <v>0</v>
      </c>
      <c r="F182" s="402">
        <v>0</v>
      </c>
      <c r="G182" s="402">
        <v>0</v>
      </c>
      <c r="H182" s="402">
        <v>0</v>
      </c>
      <c r="I182" s="402">
        <v>0</v>
      </c>
      <c r="J182" s="402">
        <v>0</v>
      </c>
      <c r="K182" s="402">
        <v>0</v>
      </c>
      <c r="L182" s="402">
        <v>0</v>
      </c>
      <c r="M182" s="402">
        <v>0</v>
      </c>
      <c r="N182" s="402">
        <v>0</v>
      </c>
      <c r="O182" s="402">
        <v>0</v>
      </c>
      <c r="P182" s="402">
        <v>0</v>
      </c>
      <c r="Q182" s="402">
        <v>0</v>
      </c>
      <c r="R182" s="402">
        <v>0</v>
      </c>
      <c r="S182" s="402">
        <v>0</v>
      </c>
      <c r="T182" s="402">
        <v>0</v>
      </c>
      <c r="U182" s="402">
        <v>0</v>
      </c>
      <c r="V182" s="402">
        <v>0</v>
      </c>
      <c r="W182" s="402">
        <v>0</v>
      </c>
      <c r="X182" s="402">
        <v>0</v>
      </c>
      <c r="Y182" s="402">
        <v>0</v>
      </c>
      <c r="Z182" s="402">
        <v>0</v>
      </c>
      <c r="AA182" s="402">
        <v>0</v>
      </c>
      <c r="AB182" s="402">
        <v>0</v>
      </c>
      <c r="AC182" s="402">
        <v>0</v>
      </c>
      <c r="AD182" s="402">
        <v>0</v>
      </c>
      <c r="AE182" s="402">
        <v>0</v>
      </c>
      <c r="AF182" s="402">
        <v>0</v>
      </c>
      <c r="AG182" s="402">
        <v>0</v>
      </c>
      <c r="AH182" s="402">
        <v>0</v>
      </c>
      <c r="AI182" s="402">
        <v>0</v>
      </c>
      <c r="AJ182" s="402">
        <v>0</v>
      </c>
      <c r="AK182" s="402">
        <v>0</v>
      </c>
      <c r="AL182" s="402">
        <v>0</v>
      </c>
      <c r="AM182" s="402">
        <v>0</v>
      </c>
      <c r="AN182" s="402">
        <v>0</v>
      </c>
      <c r="AO182" s="402">
        <v>0</v>
      </c>
      <c r="AP182" s="402">
        <v>0</v>
      </c>
      <c r="AQ182" s="402">
        <v>0</v>
      </c>
      <c r="AR182" s="402">
        <v>0</v>
      </c>
      <c r="AS182" s="402">
        <v>0</v>
      </c>
      <c r="AT182" s="402">
        <v>0</v>
      </c>
      <c r="AU182" s="404">
        <v>0</v>
      </c>
      <c r="AV182" s="404">
        <v>0</v>
      </c>
      <c r="AW182" s="76"/>
      <c r="AX182" s="211">
        <v>174</v>
      </c>
      <c r="AY182" s="42">
        <v>0</v>
      </c>
      <c r="AZ182" s="42">
        <v>0</v>
      </c>
      <c r="BA182" s="42">
        <v>0</v>
      </c>
      <c r="BB182" s="42">
        <v>105</v>
      </c>
      <c r="BC182" s="42">
        <v>0</v>
      </c>
      <c r="BD182" s="42">
        <v>0</v>
      </c>
      <c r="BE182" s="42">
        <v>0</v>
      </c>
      <c r="BF182" s="42">
        <v>0</v>
      </c>
      <c r="BG182" s="42">
        <v>0</v>
      </c>
      <c r="BH182" s="42">
        <v>10775</v>
      </c>
      <c r="BI182" s="42">
        <v>20</v>
      </c>
      <c r="BJ182" s="42">
        <v>136</v>
      </c>
      <c r="BK182" s="42">
        <v>0</v>
      </c>
      <c r="BL182" s="42">
        <v>0</v>
      </c>
      <c r="BM182" s="42">
        <v>12639</v>
      </c>
      <c r="BN182" s="42">
        <v>0</v>
      </c>
      <c r="BO182" s="42">
        <v>1003</v>
      </c>
      <c r="BP182" s="42">
        <v>0</v>
      </c>
      <c r="BQ182" s="42">
        <v>63</v>
      </c>
      <c r="BR182" s="42">
        <v>0</v>
      </c>
      <c r="BS182" s="42">
        <v>0</v>
      </c>
      <c r="BT182" s="42">
        <v>534</v>
      </c>
      <c r="BU182" s="42">
        <v>0</v>
      </c>
      <c r="BV182" s="42">
        <v>436</v>
      </c>
      <c r="BW182" s="42">
        <v>0</v>
      </c>
      <c r="BX182" s="42">
        <v>49</v>
      </c>
      <c r="BY182" s="42">
        <v>0</v>
      </c>
      <c r="BZ182" s="42">
        <v>3875</v>
      </c>
      <c r="CA182" s="42">
        <v>50</v>
      </c>
      <c r="CB182" s="42">
        <v>78</v>
      </c>
      <c r="CC182" s="42">
        <v>0</v>
      </c>
      <c r="CD182" s="42">
        <v>0</v>
      </c>
      <c r="CE182" s="42">
        <v>0</v>
      </c>
      <c r="CF182" s="42">
        <v>0</v>
      </c>
      <c r="CG182" s="42">
        <v>0</v>
      </c>
      <c r="CH182" s="42">
        <v>0</v>
      </c>
      <c r="CI182" s="42">
        <v>0</v>
      </c>
      <c r="CJ182" s="42">
        <v>3</v>
      </c>
      <c r="CK182" s="42">
        <v>0</v>
      </c>
      <c r="CL182" s="42">
        <v>65026</v>
      </c>
      <c r="CM182" s="42">
        <v>20</v>
      </c>
      <c r="CN182" s="42">
        <v>0</v>
      </c>
      <c r="CO182" s="42">
        <v>0</v>
      </c>
      <c r="CP182" s="42">
        <v>0</v>
      </c>
      <c r="CR182" s="37">
        <v>174</v>
      </c>
      <c r="CS182" s="13" t="str">
        <f t="shared" si="33"/>
        <v/>
      </c>
      <c r="CT182" s="13" t="str">
        <f t="shared" si="33"/>
        <v/>
      </c>
      <c r="CU182" s="13" t="str">
        <f t="shared" si="33"/>
        <v/>
      </c>
      <c r="CV182" s="13" t="str">
        <f t="shared" si="33"/>
        <v/>
      </c>
      <c r="CW182" s="13" t="str">
        <f t="shared" si="33"/>
        <v/>
      </c>
      <c r="CX182" s="13" t="str">
        <f t="shared" si="33"/>
        <v/>
      </c>
      <c r="CY182" s="13" t="str">
        <f t="shared" si="33"/>
        <v/>
      </c>
      <c r="CZ182" s="13" t="str">
        <f t="shared" si="36"/>
        <v/>
      </c>
      <c r="DA182" s="13" t="str">
        <f t="shared" si="36"/>
        <v/>
      </c>
      <c r="DB182" s="13" t="str">
        <f t="shared" si="36"/>
        <v/>
      </c>
      <c r="DC182" s="13" t="str">
        <f t="shared" si="36"/>
        <v/>
      </c>
      <c r="DD182" s="13" t="str">
        <f t="shared" si="36"/>
        <v/>
      </c>
      <c r="DE182" s="13" t="str">
        <f t="shared" si="36"/>
        <v/>
      </c>
      <c r="DF182" s="13" t="str">
        <f t="shared" si="36"/>
        <v/>
      </c>
      <c r="DG182" s="13" t="str">
        <f t="shared" si="36"/>
        <v/>
      </c>
      <c r="DH182" s="13" t="str">
        <f t="shared" si="36"/>
        <v/>
      </c>
      <c r="DI182" s="13" t="str">
        <f t="shared" si="30"/>
        <v/>
      </c>
      <c r="DJ182" s="13" t="str">
        <f t="shared" si="30"/>
        <v/>
      </c>
      <c r="DK182" s="13" t="str">
        <f t="shared" si="30"/>
        <v/>
      </c>
      <c r="DL182" s="13" t="str">
        <f t="shared" si="30"/>
        <v/>
      </c>
      <c r="DM182" s="13" t="str">
        <f t="shared" si="30"/>
        <v/>
      </c>
      <c r="DN182" s="13" t="str">
        <f t="shared" si="30"/>
        <v/>
      </c>
      <c r="DO182" s="13" t="str">
        <f t="shared" si="29"/>
        <v/>
      </c>
      <c r="DP182" s="13" t="str">
        <f t="shared" si="29"/>
        <v/>
      </c>
      <c r="DQ182" s="13" t="str">
        <f t="shared" si="29"/>
        <v/>
      </c>
      <c r="DR182" s="13" t="str">
        <f t="shared" si="29"/>
        <v/>
      </c>
      <c r="DS182" s="13" t="str">
        <f t="shared" si="29"/>
        <v/>
      </c>
      <c r="DT182" s="13" t="str">
        <f t="shared" si="29"/>
        <v/>
      </c>
      <c r="DU182" s="13" t="str">
        <f t="shared" si="29"/>
        <v/>
      </c>
      <c r="DV182" s="13" t="str">
        <f t="shared" si="35"/>
        <v/>
      </c>
      <c r="DW182" s="13" t="str">
        <f t="shared" si="35"/>
        <v/>
      </c>
      <c r="DX182" s="13" t="str">
        <f t="shared" si="35"/>
        <v/>
      </c>
      <c r="DY182" s="13" t="str">
        <f t="shared" si="35"/>
        <v/>
      </c>
      <c r="DZ182" s="13" t="str">
        <f t="shared" si="35"/>
        <v/>
      </c>
      <c r="EA182" s="13" t="str">
        <f t="shared" si="35"/>
        <v/>
      </c>
      <c r="EB182" s="13" t="str">
        <f t="shared" si="35"/>
        <v/>
      </c>
      <c r="EC182" s="13" t="str">
        <f t="shared" si="35"/>
        <v/>
      </c>
      <c r="ED182" s="13" t="str">
        <f t="shared" si="35"/>
        <v/>
      </c>
      <c r="EE182" s="13" t="str">
        <f t="shared" si="35"/>
        <v/>
      </c>
      <c r="EF182" s="13" t="str">
        <f t="shared" si="35"/>
        <v/>
      </c>
      <c r="EG182" s="13" t="str">
        <f t="shared" si="35"/>
        <v/>
      </c>
      <c r="EH182" s="13" t="str">
        <f t="shared" si="35"/>
        <v/>
      </c>
      <c r="EI182" s="13" t="str">
        <f t="shared" si="35"/>
        <v/>
      </c>
      <c r="EJ182" s="13" t="str">
        <f t="shared" si="34"/>
        <v/>
      </c>
      <c r="EK182" s="13"/>
      <c r="EL182" s="82" t="str">
        <f t="shared" si="27"/>
        <v/>
      </c>
    </row>
    <row r="183" spans="1:142" x14ac:dyDescent="0.25">
      <c r="A183" s="268" t="s">
        <v>635</v>
      </c>
      <c r="B183" s="267" t="s">
        <v>491</v>
      </c>
      <c r="C183" s="301" t="s">
        <v>161</v>
      </c>
      <c r="D183" s="211">
        <v>175</v>
      </c>
      <c r="E183" s="402">
        <v>0</v>
      </c>
      <c r="F183" s="402">
        <v>0</v>
      </c>
      <c r="G183" s="402">
        <v>0</v>
      </c>
      <c r="H183" s="402">
        <v>9.0282000000000001E-3</v>
      </c>
      <c r="I183" s="402">
        <v>0</v>
      </c>
      <c r="J183" s="402">
        <v>0</v>
      </c>
      <c r="K183" s="402">
        <v>0</v>
      </c>
      <c r="L183" s="402">
        <v>0</v>
      </c>
      <c r="M183" s="402">
        <v>0</v>
      </c>
      <c r="N183" s="402">
        <v>6.6549800000000006E-2</v>
      </c>
      <c r="O183" s="402">
        <v>4.0152E-3</v>
      </c>
      <c r="P183" s="402">
        <v>0</v>
      </c>
      <c r="Q183" s="402">
        <v>4.8130800000000001E-2</v>
      </c>
      <c r="R183" s="402">
        <v>0</v>
      </c>
      <c r="S183" s="402">
        <v>5.0409200000000001E-2</v>
      </c>
      <c r="T183" s="402">
        <v>0</v>
      </c>
      <c r="U183" s="402">
        <v>3.0482E-3</v>
      </c>
      <c r="V183" s="402">
        <v>0</v>
      </c>
      <c r="W183" s="402">
        <v>0</v>
      </c>
      <c r="X183" s="402">
        <v>0</v>
      </c>
      <c r="Y183" s="402">
        <v>0</v>
      </c>
      <c r="Z183" s="402">
        <v>0</v>
      </c>
      <c r="AA183" s="402">
        <v>0</v>
      </c>
      <c r="AB183" s="402">
        <v>1.5424E-3</v>
      </c>
      <c r="AC183" s="402">
        <v>0</v>
      </c>
      <c r="AD183" s="402">
        <v>0</v>
      </c>
      <c r="AE183" s="402">
        <v>0</v>
      </c>
      <c r="AF183" s="402">
        <v>2.5329299999999999E-2</v>
      </c>
      <c r="AG183" s="402">
        <v>3.5924400000000002E-2</v>
      </c>
      <c r="AH183" s="402">
        <v>0</v>
      </c>
      <c r="AI183" s="402">
        <v>0</v>
      </c>
      <c r="AJ183" s="402">
        <v>0</v>
      </c>
      <c r="AK183" s="402">
        <v>2.4987999999999998E-3</v>
      </c>
      <c r="AL183" s="402">
        <v>0</v>
      </c>
      <c r="AM183" s="402">
        <v>0</v>
      </c>
      <c r="AN183" s="402">
        <v>0</v>
      </c>
      <c r="AO183" s="402">
        <v>0</v>
      </c>
      <c r="AP183" s="402">
        <v>0</v>
      </c>
      <c r="AQ183" s="402">
        <v>0</v>
      </c>
      <c r="AR183" s="402">
        <v>0.2667774</v>
      </c>
      <c r="AS183" s="402">
        <v>1.29347E-2</v>
      </c>
      <c r="AT183" s="402">
        <v>0</v>
      </c>
      <c r="AU183" s="404">
        <v>0</v>
      </c>
      <c r="AV183" s="404">
        <v>0</v>
      </c>
      <c r="AW183" s="76"/>
      <c r="AX183" s="211">
        <v>175</v>
      </c>
      <c r="AY183" s="42">
        <v>0</v>
      </c>
      <c r="AZ183" s="42">
        <v>1</v>
      </c>
      <c r="BA183" s="42">
        <v>0</v>
      </c>
      <c r="BB183" s="42">
        <v>6769</v>
      </c>
      <c r="BC183" s="42">
        <v>0</v>
      </c>
      <c r="BD183" s="42">
        <v>0</v>
      </c>
      <c r="BE183" s="42">
        <v>0</v>
      </c>
      <c r="BF183" s="42">
        <v>0</v>
      </c>
      <c r="BG183" s="42">
        <v>0</v>
      </c>
      <c r="BH183" s="42">
        <v>28075</v>
      </c>
      <c r="BI183" s="42">
        <v>2623</v>
      </c>
      <c r="BJ183" s="42">
        <v>1009</v>
      </c>
      <c r="BK183" s="42">
        <v>9633</v>
      </c>
      <c r="BL183" s="42">
        <v>0</v>
      </c>
      <c r="BM183" s="42">
        <v>52387</v>
      </c>
      <c r="BN183" s="42">
        <v>0</v>
      </c>
      <c r="BO183" s="42">
        <v>3064</v>
      </c>
      <c r="BP183" s="42">
        <v>0</v>
      </c>
      <c r="BQ183" s="42">
        <v>2980</v>
      </c>
      <c r="BR183" s="42">
        <v>0</v>
      </c>
      <c r="BS183" s="42">
        <v>57</v>
      </c>
      <c r="BT183" s="42">
        <v>2183</v>
      </c>
      <c r="BU183" s="42">
        <v>0</v>
      </c>
      <c r="BV183" s="42">
        <v>7085</v>
      </c>
      <c r="BW183" s="42">
        <v>0</v>
      </c>
      <c r="BX183" s="42">
        <v>2763</v>
      </c>
      <c r="BY183" s="42">
        <v>131</v>
      </c>
      <c r="BZ183" s="42">
        <v>60560</v>
      </c>
      <c r="CA183" s="42">
        <v>44885</v>
      </c>
      <c r="CB183" s="42">
        <v>528</v>
      </c>
      <c r="CC183" s="42">
        <v>0</v>
      </c>
      <c r="CD183" s="42">
        <v>0</v>
      </c>
      <c r="CE183" s="42">
        <v>0</v>
      </c>
      <c r="CF183" s="42">
        <v>111</v>
      </c>
      <c r="CG183" s="42">
        <v>0</v>
      </c>
      <c r="CH183" s="42">
        <v>0</v>
      </c>
      <c r="CI183" s="42">
        <v>0</v>
      </c>
      <c r="CJ183" s="42">
        <v>143</v>
      </c>
      <c r="CK183" s="42">
        <v>0</v>
      </c>
      <c r="CL183" s="42">
        <v>41627</v>
      </c>
      <c r="CM183" s="42">
        <v>860</v>
      </c>
      <c r="CN183" s="42">
        <v>0</v>
      </c>
      <c r="CO183" s="42">
        <v>176</v>
      </c>
      <c r="CP183" s="42">
        <v>0</v>
      </c>
      <c r="CR183" s="37">
        <v>175</v>
      </c>
      <c r="CS183" s="13" t="str">
        <f t="shared" si="33"/>
        <v/>
      </c>
      <c r="CT183" s="13" t="str">
        <f t="shared" si="33"/>
        <v/>
      </c>
      <c r="CU183" s="13" t="str">
        <f t="shared" si="33"/>
        <v/>
      </c>
      <c r="CV183" s="13" t="str">
        <f t="shared" si="33"/>
        <v>Bergtunga</v>
      </c>
      <c r="CW183" s="13" t="str">
        <f t="shared" si="33"/>
        <v/>
      </c>
      <c r="CX183" s="13" t="str">
        <f t="shared" si="33"/>
        <v/>
      </c>
      <c r="CY183" s="13" t="str">
        <f t="shared" si="33"/>
        <v/>
      </c>
      <c r="CZ183" s="13" t="str">
        <f t="shared" si="36"/>
        <v/>
      </c>
      <c r="DA183" s="13" t="str">
        <f t="shared" si="36"/>
        <v/>
      </c>
      <c r="DB183" s="13" t="str">
        <f t="shared" si="36"/>
        <v>Grasej</v>
      </c>
      <c r="DC183" s="13" t="str">
        <f t="shared" si="36"/>
        <v>Halleflundra</v>
      </c>
      <c r="DD183" s="13" t="str">
        <f t="shared" si="36"/>
        <v/>
      </c>
      <c r="DE183" s="13" t="str">
        <f t="shared" si="36"/>
        <v>Havskrafta</v>
      </c>
      <c r="DF183" s="13" t="str">
        <f t="shared" si="36"/>
        <v/>
      </c>
      <c r="DG183" s="13" t="str">
        <f t="shared" si="36"/>
        <v>Kolja</v>
      </c>
      <c r="DH183" s="13" t="str">
        <f t="shared" si="36"/>
        <v/>
      </c>
      <c r="DI183" s="13" t="str">
        <f t="shared" si="30"/>
        <v>Kummel</v>
      </c>
      <c r="DJ183" s="13" t="str">
        <f t="shared" si="30"/>
        <v/>
      </c>
      <c r="DK183" s="13" t="str">
        <f t="shared" si="30"/>
        <v/>
      </c>
      <c r="DL183" s="13" t="str">
        <f t="shared" si="30"/>
        <v/>
      </c>
      <c r="DM183" s="13" t="str">
        <f t="shared" si="30"/>
        <v/>
      </c>
      <c r="DN183" s="13" t="str">
        <f t="shared" si="30"/>
        <v/>
      </c>
      <c r="DO183" s="13" t="str">
        <f t="shared" si="29"/>
        <v/>
      </c>
      <c r="DP183" s="13" t="str">
        <f t="shared" si="29"/>
        <v>Marulk</v>
      </c>
      <c r="DQ183" s="13" t="str">
        <f t="shared" si="29"/>
        <v/>
      </c>
      <c r="DR183" s="13" t="str">
        <f t="shared" si="29"/>
        <v/>
      </c>
      <c r="DS183" s="13" t="str">
        <f t="shared" si="29"/>
        <v/>
      </c>
      <c r="DT183" s="13" t="str">
        <f t="shared" si="29"/>
        <v>Rodspotta</v>
      </c>
      <c r="DU183" s="13" t="str">
        <f t="shared" si="29"/>
        <v>Rodtunga</v>
      </c>
      <c r="DV183" s="13" t="str">
        <f t="shared" si="35"/>
        <v/>
      </c>
      <c r="DW183" s="13" t="str">
        <f t="shared" si="35"/>
        <v/>
      </c>
      <c r="DX183" s="13" t="str">
        <f t="shared" si="35"/>
        <v/>
      </c>
      <c r="DY183" s="13" t="str">
        <f t="shared" si="35"/>
        <v>Sill</v>
      </c>
      <c r="DZ183" s="13" t="str">
        <f t="shared" si="35"/>
        <v/>
      </c>
      <c r="EA183" s="13" t="str">
        <f t="shared" si="35"/>
        <v/>
      </c>
      <c r="EB183" s="13" t="str">
        <f t="shared" si="35"/>
        <v/>
      </c>
      <c r="EC183" s="13" t="str">
        <f t="shared" si="35"/>
        <v/>
      </c>
      <c r="ED183" s="13" t="str">
        <f t="shared" si="35"/>
        <v/>
      </c>
      <c r="EE183" s="13" t="str">
        <f t="shared" si="35"/>
        <v/>
      </c>
      <c r="EF183" s="13" t="str">
        <f t="shared" si="35"/>
        <v>Torsk</v>
      </c>
      <c r="EG183" s="13" t="str">
        <f t="shared" si="35"/>
        <v>Vitling</v>
      </c>
      <c r="EH183" s="13" t="str">
        <f t="shared" si="35"/>
        <v/>
      </c>
      <c r="EI183" s="13" t="str">
        <f t="shared" si="35"/>
        <v/>
      </c>
      <c r="EJ183" s="13" t="str">
        <f t="shared" si="34"/>
        <v/>
      </c>
      <c r="EK183" s="13"/>
      <c r="EL183" s="82" t="str">
        <f t="shared" si="27"/>
        <v>BergtungaGrasejHalleflundraHavskraftaKoljaKummelMarulkRodspottaRodtungaSillTorskVitling</v>
      </c>
    </row>
    <row r="184" spans="1:142" x14ac:dyDescent="0.25">
      <c r="A184" s="268" t="s">
        <v>635</v>
      </c>
      <c r="B184" s="267" t="s">
        <v>493</v>
      </c>
      <c r="C184" s="301" t="s">
        <v>161</v>
      </c>
      <c r="D184" s="211">
        <v>176</v>
      </c>
      <c r="E184" s="402">
        <v>0</v>
      </c>
      <c r="F184" s="402">
        <v>0</v>
      </c>
      <c r="G184" s="402">
        <v>0</v>
      </c>
      <c r="H184" s="402">
        <v>4.0377E-3</v>
      </c>
      <c r="I184" s="402">
        <v>0</v>
      </c>
      <c r="J184" s="402">
        <v>0</v>
      </c>
      <c r="K184" s="402">
        <v>0</v>
      </c>
      <c r="L184" s="402">
        <v>0</v>
      </c>
      <c r="M184" s="402">
        <v>0</v>
      </c>
      <c r="N184" s="402">
        <v>0</v>
      </c>
      <c r="O184" s="402">
        <v>0</v>
      </c>
      <c r="P184" s="402">
        <v>0</v>
      </c>
      <c r="Q184" s="402">
        <v>1.2865709999999999</v>
      </c>
      <c r="R184" s="402">
        <v>0</v>
      </c>
      <c r="S184" s="402">
        <v>4.5700000000000003E-3</v>
      </c>
      <c r="T184" s="402">
        <v>0</v>
      </c>
      <c r="U184" s="402">
        <v>9.1885000000000005E-3</v>
      </c>
      <c r="V184" s="402">
        <v>0</v>
      </c>
      <c r="W184" s="402">
        <v>0</v>
      </c>
      <c r="X184" s="402">
        <v>0</v>
      </c>
      <c r="Y184" s="402">
        <v>0</v>
      </c>
      <c r="Z184" s="402">
        <v>0</v>
      </c>
      <c r="AA184" s="402">
        <v>0</v>
      </c>
      <c r="AB184" s="402">
        <v>0</v>
      </c>
      <c r="AC184" s="402">
        <v>0</v>
      </c>
      <c r="AD184" s="402">
        <v>0</v>
      </c>
      <c r="AE184" s="402">
        <v>0</v>
      </c>
      <c r="AF184" s="402">
        <v>4.5866200000000003E-2</v>
      </c>
      <c r="AG184" s="402">
        <v>2.14536E-2</v>
      </c>
      <c r="AH184" s="402">
        <v>0</v>
      </c>
      <c r="AI184" s="402">
        <v>0</v>
      </c>
      <c r="AJ184" s="402">
        <v>0</v>
      </c>
      <c r="AK184" s="402">
        <v>1.7354E-3</v>
      </c>
      <c r="AL184" s="402">
        <v>0</v>
      </c>
      <c r="AM184" s="402">
        <v>0</v>
      </c>
      <c r="AN184" s="402">
        <v>0</v>
      </c>
      <c r="AO184" s="402">
        <v>0</v>
      </c>
      <c r="AP184" s="402">
        <v>0</v>
      </c>
      <c r="AQ184" s="402">
        <v>0</v>
      </c>
      <c r="AR184" s="402">
        <v>2.5325299999999999E-2</v>
      </c>
      <c r="AS184" s="402">
        <v>1.5362499999999999E-2</v>
      </c>
      <c r="AT184" s="402">
        <v>0</v>
      </c>
      <c r="AU184" s="404">
        <v>0</v>
      </c>
      <c r="AV184" s="404">
        <v>0</v>
      </c>
      <c r="AW184" s="76"/>
      <c r="AX184" s="211">
        <v>176</v>
      </c>
      <c r="AY184" s="42">
        <v>0</v>
      </c>
      <c r="AZ184" s="42">
        <v>0</v>
      </c>
      <c r="BA184" s="42">
        <v>0</v>
      </c>
      <c r="BB184" s="42">
        <v>0</v>
      </c>
      <c r="BC184" s="42">
        <v>0</v>
      </c>
      <c r="BD184" s="42">
        <v>0</v>
      </c>
      <c r="BE184" s="42">
        <v>0</v>
      </c>
      <c r="BF184" s="42">
        <v>0</v>
      </c>
      <c r="BG184" s="42">
        <v>0</v>
      </c>
      <c r="BH184" s="42">
        <v>0</v>
      </c>
      <c r="BI184" s="42">
        <v>0</v>
      </c>
      <c r="BJ184" s="42">
        <v>0</v>
      </c>
      <c r="BK184" s="42">
        <v>5362</v>
      </c>
      <c r="BL184" s="42">
        <v>0</v>
      </c>
      <c r="BM184" s="42">
        <v>0</v>
      </c>
      <c r="BN184" s="42">
        <v>0</v>
      </c>
      <c r="BO184" s="42">
        <v>0</v>
      </c>
      <c r="BP184" s="42">
        <v>0</v>
      </c>
      <c r="BQ184" s="42">
        <v>0</v>
      </c>
      <c r="BR184" s="42">
        <v>0</v>
      </c>
      <c r="BS184" s="42">
        <v>0</v>
      </c>
      <c r="BT184" s="42">
        <v>0</v>
      </c>
      <c r="BU184" s="42">
        <v>0</v>
      </c>
      <c r="BV184" s="42">
        <v>0</v>
      </c>
      <c r="BW184" s="42">
        <v>0</v>
      </c>
      <c r="BX184" s="42">
        <v>0</v>
      </c>
      <c r="BY184" s="42">
        <v>0</v>
      </c>
      <c r="BZ184" s="42">
        <v>0</v>
      </c>
      <c r="CA184" s="42">
        <v>0</v>
      </c>
      <c r="CB184" s="42">
        <v>0</v>
      </c>
      <c r="CC184" s="42">
        <v>0</v>
      </c>
      <c r="CD184" s="42">
        <v>0</v>
      </c>
      <c r="CE184" s="42">
        <v>0</v>
      </c>
      <c r="CF184" s="42">
        <v>0</v>
      </c>
      <c r="CG184" s="42">
        <v>0</v>
      </c>
      <c r="CH184" s="42">
        <v>0</v>
      </c>
      <c r="CI184" s="42">
        <v>0</v>
      </c>
      <c r="CJ184" s="42">
        <v>0</v>
      </c>
      <c r="CK184" s="42">
        <v>0</v>
      </c>
      <c r="CL184" s="42">
        <v>0</v>
      </c>
      <c r="CM184" s="42">
        <v>0</v>
      </c>
      <c r="CN184" s="42">
        <v>0</v>
      </c>
      <c r="CO184" s="42">
        <v>0</v>
      </c>
      <c r="CP184" s="42">
        <v>0</v>
      </c>
      <c r="CR184" s="37">
        <v>176</v>
      </c>
      <c r="CS184" s="13" t="str">
        <f t="shared" si="33"/>
        <v/>
      </c>
      <c r="CT184" s="13" t="str">
        <f t="shared" si="33"/>
        <v/>
      </c>
      <c r="CU184" s="13" t="str">
        <f t="shared" si="33"/>
        <v/>
      </c>
      <c r="CV184" s="13" t="str">
        <f t="shared" si="33"/>
        <v>Bergtunga</v>
      </c>
      <c r="CW184" s="13" t="str">
        <f t="shared" si="33"/>
        <v/>
      </c>
      <c r="CX184" s="13" t="str">
        <f t="shared" si="33"/>
        <v/>
      </c>
      <c r="CY184" s="13" t="str">
        <f t="shared" si="33"/>
        <v/>
      </c>
      <c r="CZ184" s="13" t="str">
        <f t="shared" si="36"/>
        <v/>
      </c>
      <c r="DA184" s="13" t="str">
        <f t="shared" si="36"/>
        <v/>
      </c>
      <c r="DB184" s="13" t="str">
        <f t="shared" si="36"/>
        <v/>
      </c>
      <c r="DC184" s="13" t="str">
        <f t="shared" si="36"/>
        <v/>
      </c>
      <c r="DD184" s="13" t="str">
        <f t="shared" si="36"/>
        <v/>
      </c>
      <c r="DE184" s="13" t="str">
        <f t="shared" si="36"/>
        <v>Havskrafta</v>
      </c>
      <c r="DF184" s="13" t="str">
        <f t="shared" si="36"/>
        <v/>
      </c>
      <c r="DG184" s="13" t="str">
        <f t="shared" si="36"/>
        <v>Kolja</v>
      </c>
      <c r="DH184" s="13" t="str">
        <f t="shared" si="36"/>
        <v/>
      </c>
      <c r="DI184" s="13" t="str">
        <f t="shared" si="30"/>
        <v>Kummel</v>
      </c>
      <c r="DJ184" s="13" t="str">
        <f t="shared" si="30"/>
        <v/>
      </c>
      <c r="DK184" s="13" t="str">
        <f t="shared" si="30"/>
        <v/>
      </c>
      <c r="DL184" s="13" t="str">
        <f t="shared" si="30"/>
        <v/>
      </c>
      <c r="DM184" s="13" t="str">
        <f t="shared" si="30"/>
        <v/>
      </c>
      <c r="DN184" s="13" t="str">
        <f t="shared" si="30"/>
        <v/>
      </c>
      <c r="DO184" s="13" t="str">
        <f t="shared" si="29"/>
        <v/>
      </c>
      <c r="DP184" s="13" t="str">
        <f t="shared" si="29"/>
        <v/>
      </c>
      <c r="DQ184" s="13" t="str">
        <f t="shared" si="29"/>
        <v/>
      </c>
      <c r="DR184" s="13" t="str">
        <f t="shared" si="29"/>
        <v/>
      </c>
      <c r="DS184" s="13" t="str">
        <f t="shared" si="29"/>
        <v/>
      </c>
      <c r="DT184" s="13" t="str">
        <f t="shared" si="29"/>
        <v>Rodspotta</v>
      </c>
      <c r="DU184" s="13" t="str">
        <f t="shared" si="29"/>
        <v>Rodtunga</v>
      </c>
      <c r="DV184" s="13" t="str">
        <f t="shared" si="35"/>
        <v/>
      </c>
      <c r="DW184" s="13" t="str">
        <f t="shared" si="35"/>
        <v/>
      </c>
      <c r="DX184" s="13" t="str">
        <f t="shared" si="35"/>
        <v/>
      </c>
      <c r="DY184" s="13" t="str">
        <f t="shared" si="35"/>
        <v>Sill</v>
      </c>
      <c r="DZ184" s="13" t="str">
        <f t="shared" si="35"/>
        <v/>
      </c>
      <c r="EA184" s="13" t="str">
        <f t="shared" si="35"/>
        <v/>
      </c>
      <c r="EB184" s="13" t="str">
        <f t="shared" si="35"/>
        <v/>
      </c>
      <c r="EC184" s="13" t="str">
        <f t="shared" si="35"/>
        <v/>
      </c>
      <c r="ED184" s="13" t="str">
        <f t="shared" si="35"/>
        <v/>
      </c>
      <c r="EE184" s="13" t="str">
        <f t="shared" si="35"/>
        <v/>
      </c>
      <c r="EF184" s="13" t="str">
        <f t="shared" si="35"/>
        <v>Torsk</v>
      </c>
      <c r="EG184" s="13" t="str">
        <f t="shared" si="35"/>
        <v>Vitling</v>
      </c>
      <c r="EH184" s="13" t="str">
        <f t="shared" si="35"/>
        <v/>
      </c>
      <c r="EI184" s="13" t="str">
        <f t="shared" si="35"/>
        <v/>
      </c>
      <c r="EJ184" s="13" t="str">
        <f t="shared" si="34"/>
        <v/>
      </c>
      <c r="EK184" s="13"/>
      <c r="EL184" s="82" t="str">
        <f t="shared" si="27"/>
        <v>BergtungaHavskraftaKoljaKummelRodspottaRodtungaSillTorskVitling</v>
      </c>
    </row>
    <row r="185" spans="1:142" x14ac:dyDescent="0.25">
      <c r="A185" s="268" t="s">
        <v>635</v>
      </c>
      <c r="B185" s="267" t="s">
        <v>494</v>
      </c>
      <c r="C185" s="301" t="s">
        <v>161</v>
      </c>
      <c r="D185" s="211">
        <v>177</v>
      </c>
      <c r="E185" s="402">
        <v>0</v>
      </c>
      <c r="F185" s="402">
        <v>0</v>
      </c>
      <c r="G185" s="402">
        <v>0</v>
      </c>
      <c r="H185" s="402">
        <v>0</v>
      </c>
      <c r="I185" s="402">
        <v>6.3337500000000005E-2</v>
      </c>
      <c r="J185" s="402">
        <v>0</v>
      </c>
      <c r="K185" s="402">
        <v>0</v>
      </c>
      <c r="L185" s="402">
        <v>0</v>
      </c>
      <c r="M185" s="402">
        <v>0</v>
      </c>
      <c r="N185" s="402">
        <v>0</v>
      </c>
      <c r="O185" s="402">
        <v>0</v>
      </c>
      <c r="P185" s="402">
        <v>0</v>
      </c>
      <c r="Q185" s="402">
        <v>1.0846E-3</v>
      </c>
      <c r="R185" s="402">
        <v>0</v>
      </c>
      <c r="S185" s="402">
        <v>5.9905000000000002E-3</v>
      </c>
      <c r="T185" s="402">
        <v>0</v>
      </c>
      <c r="U185" s="402">
        <v>1.2608999999999999E-3</v>
      </c>
      <c r="V185" s="402">
        <v>0</v>
      </c>
      <c r="W185" s="402">
        <v>0</v>
      </c>
      <c r="X185" s="402">
        <v>0</v>
      </c>
      <c r="Y185" s="402">
        <v>0</v>
      </c>
      <c r="Z185" s="402">
        <v>0</v>
      </c>
      <c r="AA185" s="402">
        <v>0</v>
      </c>
      <c r="AB185" s="402">
        <v>0</v>
      </c>
      <c r="AC185" s="402">
        <v>0.12538160000000001</v>
      </c>
      <c r="AD185" s="402">
        <v>0</v>
      </c>
      <c r="AE185" s="402">
        <v>0</v>
      </c>
      <c r="AF185" s="402">
        <v>1.0835E-3</v>
      </c>
      <c r="AG185" s="402">
        <v>3.4066100000000002E-2</v>
      </c>
      <c r="AH185" s="402">
        <v>0</v>
      </c>
      <c r="AI185" s="402">
        <v>0</v>
      </c>
      <c r="AJ185" s="402">
        <v>0</v>
      </c>
      <c r="AK185" s="402">
        <v>0</v>
      </c>
      <c r="AL185" s="402">
        <v>7.0035000000000002E-3</v>
      </c>
      <c r="AM185" s="402">
        <v>0</v>
      </c>
      <c r="AN185" s="402">
        <v>0</v>
      </c>
      <c r="AO185" s="402">
        <v>0</v>
      </c>
      <c r="AP185" s="402">
        <v>0</v>
      </c>
      <c r="AQ185" s="402">
        <v>0</v>
      </c>
      <c r="AR185" s="402">
        <v>3.0108599999999999E-2</v>
      </c>
      <c r="AS185" s="402">
        <v>1.1517999999999999E-3</v>
      </c>
      <c r="AT185" s="402">
        <v>5.1325599999999999E-2</v>
      </c>
      <c r="AU185" s="404">
        <v>0</v>
      </c>
      <c r="AV185" s="404">
        <v>0</v>
      </c>
      <c r="AW185" s="76"/>
      <c r="AX185" s="211">
        <v>177</v>
      </c>
      <c r="AY185" s="42">
        <v>0</v>
      </c>
      <c r="AZ185" s="42">
        <v>0</v>
      </c>
      <c r="BA185" s="42">
        <v>0</v>
      </c>
      <c r="BB185" s="42">
        <v>5</v>
      </c>
      <c r="BC185" s="42">
        <v>0</v>
      </c>
      <c r="BD185" s="42">
        <v>0</v>
      </c>
      <c r="BE185" s="42">
        <v>0</v>
      </c>
      <c r="BF185" s="42">
        <v>0</v>
      </c>
      <c r="BG185" s="42">
        <v>0</v>
      </c>
      <c r="BH185" s="42">
        <v>5626</v>
      </c>
      <c r="BI185" s="42">
        <v>45</v>
      </c>
      <c r="BJ185" s="42">
        <v>0</v>
      </c>
      <c r="BK185" s="42">
        <v>101</v>
      </c>
      <c r="BL185" s="42">
        <v>0</v>
      </c>
      <c r="BM185" s="42">
        <v>2417</v>
      </c>
      <c r="BN185" s="42">
        <v>0</v>
      </c>
      <c r="BO185" s="42">
        <v>260</v>
      </c>
      <c r="BP185" s="42">
        <v>103</v>
      </c>
      <c r="BQ185" s="42">
        <v>445</v>
      </c>
      <c r="BR185" s="42">
        <v>0</v>
      </c>
      <c r="BS185" s="42">
        <v>0</v>
      </c>
      <c r="BT185" s="42">
        <v>32</v>
      </c>
      <c r="BU185" s="42">
        <v>0</v>
      </c>
      <c r="BV185" s="42">
        <v>1068</v>
      </c>
      <c r="BW185" s="42">
        <v>18908</v>
      </c>
      <c r="BX185" s="42">
        <v>0</v>
      </c>
      <c r="BY185" s="42">
        <v>0</v>
      </c>
      <c r="BZ185" s="42">
        <v>8</v>
      </c>
      <c r="CA185" s="42">
        <v>879</v>
      </c>
      <c r="CB185" s="42">
        <v>0</v>
      </c>
      <c r="CC185" s="42">
        <v>0</v>
      </c>
      <c r="CD185" s="42">
        <v>0</v>
      </c>
      <c r="CE185" s="42">
        <v>0</v>
      </c>
      <c r="CF185" s="42">
        <v>0</v>
      </c>
      <c r="CG185" s="42">
        <v>0</v>
      </c>
      <c r="CH185" s="42">
        <v>0</v>
      </c>
      <c r="CI185" s="42">
        <v>0</v>
      </c>
      <c r="CJ185" s="42">
        <v>0</v>
      </c>
      <c r="CK185" s="42">
        <v>0</v>
      </c>
      <c r="CL185" s="42">
        <v>1472</v>
      </c>
      <c r="CM185" s="42">
        <v>39</v>
      </c>
      <c r="CN185" s="42">
        <v>0</v>
      </c>
      <c r="CO185" s="42">
        <v>0</v>
      </c>
      <c r="CP185" s="42">
        <v>0</v>
      </c>
      <c r="CR185" s="37">
        <v>177</v>
      </c>
      <c r="CS185" s="13" t="str">
        <f t="shared" si="33"/>
        <v/>
      </c>
      <c r="CT185" s="13" t="str">
        <f t="shared" si="33"/>
        <v/>
      </c>
      <c r="CU185" s="13" t="str">
        <f t="shared" si="33"/>
        <v/>
      </c>
      <c r="CV185" s="13" t="str">
        <f t="shared" si="33"/>
        <v/>
      </c>
      <c r="CW185" s="13" t="str">
        <f t="shared" si="33"/>
        <v>BlavitlingKolmule</v>
      </c>
      <c r="CX185" s="13" t="str">
        <f t="shared" si="33"/>
        <v/>
      </c>
      <c r="CY185" s="13" t="str">
        <f t="shared" si="33"/>
        <v/>
      </c>
      <c r="CZ185" s="13" t="str">
        <f t="shared" si="36"/>
        <v/>
      </c>
      <c r="DA185" s="13" t="str">
        <f t="shared" si="36"/>
        <v/>
      </c>
      <c r="DB185" s="13" t="str">
        <f t="shared" si="36"/>
        <v/>
      </c>
      <c r="DC185" s="13" t="str">
        <f t="shared" si="36"/>
        <v/>
      </c>
      <c r="DD185" s="13" t="str">
        <f t="shared" si="36"/>
        <v/>
      </c>
      <c r="DE185" s="13" t="str">
        <f t="shared" si="36"/>
        <v>Havskrafta</v>
      </c>
      <c r="DF185" s="13" t="str">
        <f t="shared" si="36"/>
        <v/>
      </c>
      <c r="DG185" s="13" t="str">
        <f t="shared" si="36"/>
        <v>Kolja</v>
      </c>
      <c r="DH185" s="13" t="str">
        <f t="shared" si="36"/>
        <v/>
      </c>
      <c r="DI185" s="13" t="str">
        <f t="shared" si="30"/>
        <v>Kummel</v>
      </c>
      <c r="DJ185" s="13" t="str">
        <f t="shared" si="30"/>
        <v/>
      </c>
      <c r="DK185" s="13" t="str">
        <f t="shared" si="30"/>
        <v/>
      </c>
      <c r="DL185" s="13" t="str">
        <f t="shared" si="30"/>
        <v/>
      </c>
      <c r="DM185" s="13" t="str">
        <f t="shared" si="30"/>
        <v/>
      </c>
      <c r="DN185" s="13" t="str">
        <f t="shared" si="30"/>
        <v/>
      </c>
      <c r="DO185" s="13" t="str">
        <f t="shared" si="29"/>
        <v/>
      </c>
      <c r="DP185" s="13" t="str">
        <f t="shared" si="29"/>
        <v/>
      </c>
      <c r="DQ185" s="13" t="str">
        <f t="shared" si="29"/>
        <v>Nordhavsraka</v>
      </c>
      <c r="DR185" s="13" t="str">
        <f t="shared" si="29"/>
        <v/>
      </c>
      <c r="DS185" s="13" t="str">
        <f t="shared" si="29"/>
        <v/>
      </c>
      <c r="DT185" s="13" t="str">
        <f t="shared" si="29"/>
        <v>Rodspotta</v>
      </c>
      <c r="DU185" s="13" t="str">
        <f t="shared" si="29"/>
        <v>Rodtunga</v>
      </c>
      <c r="DV185" s="13" t="str">
        <f t="shared" si="35"/>
        <v/>
      </c>
      <c r="DW185" s="13" t="str">
        <f t="shared" si="35"/>
        <v/>
      </c>
      <c r="DX185" s="13" t="str">
        <f t="shared" si="35"/>
        <v/>
      </c>
      <c r="DY185" s="13" t="str">
        <f t="shared" si="35"/>
        <v/>
      </c>
      <c r="DZ185" s="13" t="str">
        <f t="shared" si="35"/>
        <v>Sjurygg</v>
      </c>
      <c r="EA185" s="13" t="str">
        <f t="shared" si="35"/>
        <v/>
      </c>
      <c r="EB185" s="13" t="str">
        <f t="shared" si="35"/>
        <v/>
      </c>
      <c r="EC185" s="13" t="str">
        <f t="shared" si="35"/>
        <v/>
      </c>
      <c r="ED185" s="13" t="str">
        <f t="shared" si="35"/>
        <v/>
      </c>
      <c r="EE185" s="13" t="str">
        <f t="shared" si="35"/>
        <v/>
      </c>
      <c r="EF185" s="13" t="str">
        <f t="shared" si="35"/>
        <v>Torsk</v>
      </c>
      <c r="EG185" s="13" t="str">
        <f t="shared" si="35"/>
        <v>Vitling</v>
      </c>
      <c r="EH185" s="13" t="str">
        <f t="shared" si="35"/>
        <v>Vitlinglyra</v>
      </c>
      <c r="EI185" s="13" t="str">
        <f t="shared" si="35"/>
        <v/>
      </c>
      <c r="EJ185" s="13" t="str">
        <f t="shared" si="34"/>
        <v/>
      </c>
      <c r="EK185" s="13"/>
      <c r="EL185" s="82" t="str">
        <f t="shared" si="27"/>
        <v>BlavitlingKolmuleHavskraftaKoljaKummelNordhavsrakaRodspottaRodtungaSjuryggTorskVitlingVitlinglyra</v>
      </c>
    </row>
    <row r="186" spans="1:142" x14ac:dyDescent="0.25">
      <c r="A186" s="268" t="s">
        <v>635</v>
      </c>
      <c r="B186" s="267" t="s">
        <v>497</v>
      </c>
      <c r="C186" s="301" t="s">
        <v>161</v>
      </c>
      <c r="D186" s="211">
        <v>178</v>
      </c>
      <c r="E186" s="402">
        <v>0</v>
      </c>
      <c r="F186" s="402">
        <v>0</v>
      </c>
      <c r="G186" s="402">
        <v>0</v>
      </c>
      <c r="H186" s="402">
        <v>0</v>
      </c>
      <c r="I186" s="402">
        <v>6.3337500000000005E-2</v>
      </c>
      <c r="J186" s="402">
        <v>0</v>
      </c>
      <c r="K186" s="402">
        <v>0</v>
      </c>
      <c r="L186" s="402">
        <v>0</v>
      </c>
      <c r="M186" s="402">
        <v>0</v>
      </c>
      <c r="N186" s="402">
        <v>0</v>
      </c>
      <c r="O186" s="402">
        <v>0</v>
      </c>
      <c r="P186" s="402">
        <v>0</v>
      </c>
      <c r="Q186" s="402">
        <v>1.0846E-3</v>
      </c>
      <c r="R186" s="402">
        <v>0</v>
      </c>
      <c r="S186" s="402">
        <v>5.9905000000000002E-3</v>
      </c>
      <c r="T186" s="402">
        <v>0</v>
      </c>
      <c r="U186" s="402">
        <v>1.2608999999999999E-3</v>
      </c>
      <c r="V186" s="402">
        <v>0</v>
      </c>
      <c r="W186" s="402">
        <v>0</v>
      </c>
      <c r="X186" s="402">
        <v>0</v>
      </c>
      <c r="Y186" s="402">
        <v>0</v>
      </c>
      <c r="Z186" s="402">
        <v>0</v>
      </c>
      <c r="AA186" s="402">
        <v>0</v>
      </c>
      <c r="AB186" s="402">
        <v>0</v>
      </c>
      <c r="AC186" s="402">
        <v>0.12538160000000001</v>
      </c>
      <c r="AD186" s="402">
        <v>0</v>
      </c>
      <c r="AE186" s="402">
        <v>0</v>
      </c>
      <c r="AF186" s="402">
        <v>1.0835E-3</v>
      </c>
      <c r="AG186" s="402">
        <v>3.4066100000000002E-2</v>
      </c>
      <c r="AH186" s="402">
        <v>0</v>
      </c>
      <c r="AI186" s="402">
        <v>0</v>
      </c>
      <c r="AJ186" s="402">
        <v>0</v>
      </c>
      <c r="AK186" s="402">
        <v>0</v>
      </c>
      <c r="AL186" s="402">
        <v>7.0035000000000002E-3</v>
      </c>
      <c r="AM186" s="402">
        <v>0</v>
      </c>
      <c r="AN186" s="402">
        <v>0</v>
      </c>
      <c r="AO186" s="402">
        <v>0</v>
      </c>
      <c r="AP186" s="402">
        <v>0</v>
      </c>
      <c r="AQ186" s="402">
        <v>0</v>
      </c>
      <c r="AR186" s="402">
        <v>3.0108599999999999E-2</v>
      </c>
      <c r="AS186" s="402">
        <v>1.1517999999999999E-3</v>
      </c>
      <c r="AT186" s="402">
        <v>5.1325599999999999E-2</v>
      </c>
      <c r="AU186" s="404">
        <v>0</v>
      </c>
      <c r="AV186" s="404">
        <v>0</v>
      </c>
      <c r="AW186" s="76"/>
      <c r="AX186" s="211">
        <v>178</v>
      </c>
      <c r="AY186" s="42">
        <v>0</v>
      </c>
      <c r="AZ186" s="42">
        <v>0</v>
      </c>
      <c r="BA186" s="42">
        <v>0</v>
      </c>
      <c r="BB186" s="42">
        <v>1</v>
      </c>
      <c r="BC186" s="42">
        <v>0</v>
      </c>
      <c r="BD186" s="42">
        <v>0</v>
      </c>
      <c r="BE186" s="42">
        <v>0</v>
      </c>
      <c r="BF186" s="42">
        <v>0</v>
      </c>
      <c r="BG186" s="42">
        <v>0</v>
      </c>
      <c r="BH186" s="42">
        <v>11206</v>
      </c>
      <c r="BI186" s="42">
        <v>157</v>
      </c>
      <c r="BJ186" s="42">
        <v>0</v>
      </c>
      <c r="BK186" s="42">
        <v>127</v>
      </c>
      <c r="BL186" s="42">
        <v>0</v>
      </c>
      <c r="BM186" s="42">
        <v>304</v>
      </c>
      <c r="BN186" s="42">
        <v>0</v>
      </c>
      <c r="BO186" s="42">
        <v>259</v>
      </c>
      <c r="BP186" s="42">
        <v>78</v>
      </c>
      <c r="BQ186" s="42">
        <v>224</v>
      </c>
      <c r="BR186" s="42">
        <v>0</v>
      </c>
      <c r="BS186" s="42">
        <v>57</v>
      </c>
      <c r="BT186" s="42">
        <v>0</v>
      </c>
      <c r="BU186" s="42">
        <v>0</v>
      </c>
      <c r="BV186" s="42">
        <v>522</v>
      </c>
      <c r="BW186" s="42">
        <v>30977</v>
      </c>
      <c r="BX186" s="42">
        <v>0</v>
      </c>
      <c r="BY186" s="42">
        <v>21</v>
      </c>
      <c r="BZ186" s="42">
        <v>13</v>
      </c>
      <c r="CA186" s="42">
        <v>941</v>
      </c>
      <c r="CB186" s="42">
        <v>0</v>
      </c>
      <c r="CC186" s="42">
        <v>0</v>
      </c>
      <c r="CD186" s="42">
        <v>0</v>
      </c>
      <c r="CE186" s="42">
        <v>0</v>
      </c>
      <c r="CF186" s="42">
        <v>50</v>
      </c>
      <c r="CG186" s="42">
        <v>0</v>
      </c>
      <c r="CH186" s="42">
        <v>0</v>
      </c>
      <c r="CI186" s="42">
        <v>0</v>
      </c>
      <c r="CJ186" s="42">
        <v>0</v>
      </c>
      <c r="CK186" s="42">
        <v>0</v>
      </c>
      <c r="CL186" s="42">
        <v>2138</v>
      </c>
      <c r="CM186" s="42">
        <v>3</v>
      </c>
      <c r="CN186" s="42">
        <v>0</v>
      </c>
      <c r="CO186" s="42">
        <v>0</v>
      </c>
      <c r="CP186" s="42">
        <v>0</v>
      </c>
      <c r="CR186" s="37">
        <v>178</v>
      </c>
      <c r="CS186" s="13" t="str">
        <f t="shared" si="33"/>
        <v/>
      </c>
      <c r="CT186" s="13" t="str">
        <f t="shared" si="33"/>
        <v/>
      </c>
      <c r="CU186" s="13" t="str">
        <f t="shared" si="33"/>
        <v/>
      </c>
      <c r="CV186" s="13" t="str">
        <f t="shared" si="33"/>
        <v/>
      </c>
      <c r="CW186" s="13" t="str">
        <f t="shared" si="33"/>
        <v>BlavitlingKolmule</v>
      </c>
      <c r="CX186" s="13" t="str">
        <f t="shared" si="33"/>
        <v/>
      </c>
      <c r="CY186" s="13" t="str">
        <f t="shared" si="33"/>
        <v/>
      </c>
      <c r="CZ186" s="13" t="str">
        <f t="shared" si="36"/>
        <v/>
      </c>
      <c r="DA186" s="13" t="str">
        <f t="shared" si="36"/>
        <v/>
      </c>
      <c r="DB186" s="13" t="str">
        <f t="shared" si="36"/>
        <v/>
      </c>
      <c r="DC186" s="13" t="str">
        <f t="shared" si="36"/>
        <v/>
      </c>
      <c r="DD186" s="13" t="str">
        <f t="shared" si="36"/>
        <v/>
      </c>
      <c r="DE186" s="13" t="str">
        <f t="shared" si="36"/>
        <v>Havskrafta</v>
      </c>
      <c r="DF186" s="13" t="str">
        <f t="shared" si="36"/>
        <v/>
      </c>
      <c r="DG186" s="13" t="str">
        <f t="shared" si="36"/>
        <v>Kolja</v>
      </c>
      <c r="DH186" s="13" t="str">
        <f t="shared" si="36"/>
        <v/>
      </c>
      <c r="DI186" s="13" t="str">
        <f t="shared" si="30"/>
        <v>Kummel</v>
      </c>
      <c r="DJ186" s="13" t="str">
        <f t="shared" si="30"/>
        <v/>
      </c>
      <c r="DK186" s="13" t="str">
        <f t="shared" si="30"/>
        <v/>
      </c>
      <c r="DL186" s="13" t="str">
        <f t="shared" si="30"/>
        <v/>
      </c>
      <c r="DM186" s="13" t="str">
        <f t="shared" si="30"/>
        <v/>
      </c>
      <c r="DN186" s="13" t="str">
        <f t="shared" si="30"/>
        <v/>
      </c>
      <c r="DO186" s="13" t="str">
        <f t="shared" si="29"/>
        <v/>
      </c>
      <c r="DP186" s="13" t="str">
        <f t="shared" si="29"/>
        <v/>
      </c>
      <c r="DQ186" s="13" t="str">
        <f t="shared" si="29"/>
        <v>Nordhavsraka</v>
      </c>
      <c r="DR186" s="13" t="str">
        <f t="shared" si="29"/>
        <v/>
      </c>
      <c r="DS186" s="13" t="str">
        <f t="shared" si="29"/>
        <v/>
      </c>
      <c r="DT186" s="13" t="str">
        <f t="shared" si="29"/>
        <v>Rodspotta</v>
      </c>
      <c r="DU186" s="13" t="str">
        <f t="shared" si="29"/>
        <v>Rodtunga</v>
      </c>
      <c r="DV186" s="13" t="str">
        <f t="shared" si="35"/>
        <v/>
      </c>
      <c r="DW186" s="13" t="str">
        <f t="shared" si="35"/>
        <v/>
      </c>
      <c r="DX186" s="13" t="str">
        <f t="shared" si="35"/>
        <v/>
      </c>
      <c r="DY186" s="13" t="str">
        <f t="shared" si="35"/>
        <v/>
      </c>
      <c r="DZ186" s="13" t="str">
        <f t="shared" si="35"/>
        <v>Sjurygg</v>
      </c>
      <c r="EA186" s="13" t="str">
        <f t="shared" si="35"/>
        <v/>
      </c>
      <c r="EB186" s="13" t="str">
        <f t="shared" si="35"/>
        <v/>
      </c>
      <c r="EC186" s="13" t="str">
        <f t="shared" si="35"/>
        <v/>
      </c>
      <c r="ED186" s="13" t="str">
        <f t="shared" si="35"/>
        <v/>
      </c>
      <c r="EE186" s="13" t="str">
        <f t="shared" si="35"/>
        <v/>
      </c>
      <c r="EF186" s="13" t="str">
        <f t="shared" si="35"/>
        <v>Torsk</v>
      </c>
      <c r="EG186" s="13" t="str">
        <f t="shared" si="35"/>
        <v>Vitling</v>
      </c>
      <c r="EH186" s="13" t="str">
        <f t="shared" si="35"/>
        <v>Vitlinglyra</v>
      </c>
      <c r="EI186" s="13" t="str">
        <f t="shared" si="35"/>
        <v/>
      </c>
      <c r="EJ186" s="13" t="str">
        <f t="shared" si="34"/>
        <v/>
      </c>
      <c r="EK186" s="13"/>
      <c r="EL186" s="82" t="str">
        <f t="shared" si="27"/>
        <v>BlavitlingKolmuleHavskraftaKoljaKummelNordhavsrakaRodspottaRodtungaSjuryggTorskVitlingVitlinglyra</v>
      </c>
    </row>
    <row r="187" spans="1:142" x14ac:dyDescent="0.25">
      <c r="A187" s="268" t="s">
        <v>635</v>
      </c>
      <c r="B187" s="267" t="s">
        <v>525</v>
      </c>
      <c r="C187" s="301" t="s">
        <v>161</v>
      </c>
      <c r="D187" s="211">
        <v>179</v>
      </c>
      <c r="E187" s="402">
        <v>0</v>
      </c>
      <c r="F187" s="402">
        <v>0</v>
      </c>
      <c r="G187" s="402">
        <v>0</v>
      </c>
      <c r="H187" s="402">
        <v>4.1912E-3</v>
      </c>
      <c r="I187" s="402">
        <v>0</v>
      </c>
      <c r="J187" s="402">
        <v>0</v>
      </c>
      <c r="K187" s="402">
        <v>0</v>
      </c>
      <c r="L187" s="402">
        <v>0</v>
      </c>
      <c r="M187" s="402">
        <v>0</v>
      </c>
      <c r="N187" s="402">
        <v>0</v>
      </c>
      <c r="O187" s="402">
        <v>1.8561000000000001E-3</v>
      </c>
      <c r="P187" s="402">
        <v>0</v>
      </c>
      <c r="Q187" s="402">
        <v>2.2258099999999999E-2</v>
      </c>
      <c r="R187" s="402">
        <v>0</v>
      </c>
      <c r="S187" s="402">
        <v>2.3320899999999999E-2</v>
      </c>
      <c r="T187" s="402">
        <v>0</v>
      </c>
      <c r="U187" s="402">
        <v>1.407E-3</v>
      </c>
      <c r="V187" s="402">
        <v>0</v>
      </c>
      <c r="W187" s="402">
        <v>0</v>
      </c>
      <c r="X187" s="402">
        <v>0</v>
      </c>
      <c r="Y187" s="402">
        <v>0</v>
      </c>
      <c r="Z187" s="402">
        <v>0</v>
      </c>
      <c r="AA187" s="402">
        <v>0</v>
      </c>
      <c r="AB187" s="402">
        <v>0</v>
      </c>
      <c r="AC187" s="402">
        <v>0</v>
      </c>
      <c r="AD187" s="402">
        <v>0</v>
      </c>
      <c r="AE187" s="402">
        <v>0</v>
      </c>
      <c r="AF187" s="402">
        <v>1.5148099999999999E-2</v>
      </c>
      <c r="AG187" s="402">
        <v>1.6629999999999999E-2</v>
      </c>
      <c r="AH187" s="402">
        <v>0</v>
      </c>
      <c r="AI187" s="402">
        <v>0</v>
      </c>
      <c r="AJ187" s="402">
        <v>0</v>
      </c>
      <c r="AK187" s="402">
        <v>1.1525999999999999E-3</v>
      </c>
      <c r="AL187" s="402">
        <v>0</v>
      </c>
      <c r="AM187" s="402">
        <v>0</v>
      </c>
      <c r="AN187" s="402">
        <v>0</v>
      </c>
      <c r="AO187" s="402">
        <v>0</v>
      </c>
      <c r="AP187" s="402">
        <v>0</v>
      </c>
      <c r="AQ187" s="402">
        <v>0</v>
      </c>
      <c r="AR187" s="402">
        <v>6.1550399999999998E-2</v>
      </c>
      <c r="AS187" s="402">
        <v>5.9724000000000001E-3</v>
      </c>
      <c r="AT187" s="402">
        <v>0</v>
      </c>
      <c r="AU187" s="404">
        <v>0</v>
      </c>
      <c r="AV187" s="404">
        <v>0</v>
      </c>
      <c r="AW187" s="76"/>
      <c r="AX187" s="211">
        <v>179</v>
      </c>
      <c r="AY187" s="42">
        <v>0</v>
      </c>
      <c r="AZ187" s="42">
        <v>0</v>
      </c>
      <c r="BA187" s="42">
        <v>0</v>
      </c>
      <c r="BB187" s="42">
        <v>606</v>
      </c>
      <c r="BC187" s="42">
        <v>0</v>
      </c>
      <c r="BD187" s="42">
        <v>0</v>
      </c>
      <c r="BE187" s="42">
        <v>0</v>
      </c>
      <c r="BF187" s="42">
        <v>0</v>
      </c>
      <c r="BG187" s="42">
        <v>0</v>
      </c>
      <c r="BH187" s="42">
        <v>2128</v>
      </c>
      <c r="BI187" s="42">
        <v>4</v>
      </c>
      <c r="BJ187" s="42">
        <v>44</v>
      </c>
      <c r="BK187" s="42">
        <v>6</v>
      </c>
      <c r="BL187" s="42">
        <v>0</v>
      </c>
      <c r="BM187" s="42">
        <v>7411</v>
      </c>
      <c r="BN187" s="42">
        <v>0</v>
      </c>
      <c r="BO187" s="42">
        <v>2401</v>
      </c>
      <c r="BP187" s="42">
        <v>0</v>
      </c>
      <c r="BQ187" s="42">
        <v>3</v>
      </c>
      <c r="BR187" s="42">
        <v>0</v>
      </c>
      <c r="BS187" s="42">
        <v>1</v>
      </c>
      <c r="BT187" s="42">
        <v>374</v>
      </c>
      <c r="BU187" s="42">
        <v>0</v>
      </c>
      <c r="BV187" s="42">
        <v>32</v>
      </c>
      <c r="BW187" s="42">
        <v>0</v>
      </c>
      <c r="BX187" s="42">
        <v>12</v>
      </c>
      <c r="BY187" s="42">
        <v>0</v>
      </c>
      <c r="BZ187" s="42">
        <v>39769</v>
      </c>
      <c r="CA187" s="42">
        <v>7650</v>
      </c>
      <c r="CB187" s="42">
        <v>0</v>
      </c>
      <c r="CC187" s="42">
        <v>0</v>
      </c>
      <c r="CD187" s="42">
        <v>0</v>
      </c>
      <c r="CE187" s="42">
        <v>0</v>
      </c>
      <c r="CF187" s="42">
        <v>0</v>
      </c>
      <c r="CG187" s="42">
        <v>0</v>
      </c>
      <c r="CH187" s="42">
        <v>0</v>
      </c>
      <c r="CI187" s="42">
        <v>0</v>
      </c>
      <c r="CJ187" s="42">
        <v>0</v>
      </c>
      <c r="CK187" s="42">
        <v>0</v>
      </c>
      <c r="CL187" s="42">
        <v>6295</v>
      </c>
      <c r="CM187" s="42">
        <v>78</v>
      </c>
      <c r="CN187" s="42">
        <v>0</v>
      </c>
      <c r="CO187" s="42">
        <v>0</v>
      </c>
      <c r="CP187" s="42">
        <v>0</v>
      </c>
      <c r="CR187" s="37">
        <v>179</v>
      </c>
      <c r="CS187" s="13" t="str">
        <f t="shared" si="33"/>
        <v/>
      </c>
      <c r="CT187" s="13" t="str">
        <f t="shared" si="33"/>
        <v/>
      </c>
      <c r="CU187" s="13" t="str">
        <f t="shared" si="33"/>
        <v/>
      </c>
      <c r="CV187" s="13" t="str">
        <f t="shared" si="33"/>
        <v>Bergtunga</v>
      </c>
      <c r="CW187" s="13" t="str">
        <f t="shared" si="33"/>
        <v/>
      </c>
      <c r="CX187" s="13" t="str">
        <f t="shared" si="33"/>
        <v/>
      </c>
      <c r="CY187" s="13" t="str">
        <f t="shared" si="33"/>
        <v/>
      </c>
      <c r="CZ187" s="13" t="str">
        <f t="shared" si="36"/>
        <v/>
      </c>
      <c r="DA187" s="13" t="str">
        <f t="shared" si="36"/>
        <v/>
      </c>
      <c r="DB187" s="13" t="str">
        <f t="shared" si="36"/>
        <v/>
      </c>
      <c r="DC187" s="13" t="str">
        <f t="shared" si="36"/>
        <v>Halleflundra</v>
      </c>
      <c r="DD187" s="13" t="str">
        <f t="shared" si="36"/>
        <v/>
      </c>
      <c r="DE187" s="13" t="str">
        <f t="shared" si="36"/>
        <v>Havskrafta</v>
      </c>
      <c r="DF187" s="13" t="str">
        <f t="shared" si="36"/>
        <v/>
      </c>
      <c r="DG187" s="13" t="str">
        <f t="shared" si="36"/>
        <v>Kolja</v>
      </c>
      <c r="DH187" s="13" t="str">
        <f t="shared" si="36"/>
        <v/>
      </c>
      <c r="DI187" s="13" t="str">
        <f t="shared" si="30"/>
        <v>Kummel</v>
      </c>
      <c r="DJ187" s="13" t="str">
        <f t="shared" si="30"/>
        <v/>
      </c>
      <c r="DK187" s="13" t="str">
        <f t="shared" si="30"/>
        <v/>
      </c>
      <c r="DL187" s="13" t="str">
        <f t="shared" si="30"/>
        <v/>
      </c>
      <c r="DM187" s="13" t="str">
        <f t="shared" si="30"/>
        <v/>
      </c>
      <c r="DN187" s="13" t="str">
        <f t="shared" si="30"/>
        <v/>
      </c>
      <c r="DO187" s="13" t="str">
        <f t="shared" si="29"/>
        <v/>
      </c>
      <c r="DP187" s="13" t="str">
        <f t="shared" si="29"/>
        <v/>
      </c>
      <c r="DQ187" s="13" t="str">
        <f t="shared" si="29"/>
        <v/>
      </c>
      <c r="DR187" s="13" t="str">
        <f t="shared" si="29"/>
        <v/>
      </c>
      <c r="DS187" s="13" t="str">
        <f t="shared" si="29"/>
        <v/>
      </c>
      <c r="DT187" s="13" t="str">
        <f t="shared" si="29"/>
        <v>Rodspotta</v>
      </c>
      <c r="DU187" s="13" t="str">
        <f t="shared" si="29"/>
        <v>Rodtunga</v>
      </c>
      <c r="DV187" s="13" t="str">
        <f t="shared" si="35"/>
        <v/>
      </c>
      <c r="DW187" s="13" t="str">
        <f t="shared" si="35"/>
        <v/>
      </c>
      <c r="DX187" s="13" t="str">
        <f t="shared" si="35"/>
        <v/>
      </c>
      <c r="DY187" s="13" t="str">
        <f t="shared" si="35"/>
        <v>Sill</v>
      </c>
      <c r="DZ187" s="13" t="str">
        <f t="shared" si="35"/>
        <v/>
      </c>
      <c r="EA187" s="13" t="str">
        <f t="shared" si="35"/>
        <v/>
      </c>
      <c r="EB187" s="13" t="str">
        <f t="shared" si="35"/>
        <v/>
      </c>
      <c r="EC187" s="13" t="str">
        <f t="shared" si="35"/>
        <v/>
      </c>
      <c r="ED187" s="13" t="str">
        <f t="shared" si="35"/>
        <v/>
      </c>
      <c r="EE187" s="13" t="str">
        <f t="shared" si="35"/>
        <v/>
      </c>
      <c r="EF187" s="13" t="str">
        <f t="shared" si="35"/>
        <v>Torsk</v>
      </c>
      <c r="EG187" s="13" t="str">
        <f t="shared" si="35"/>
        <v>Vitling</v>
      </c>
      <c r="EH187" s="13" t="str">
        <f t="shared" si="35"/>
        <v/>
      </c>
      <c r="EI187" s="13" t="str">
        <f t="shared" si="35"/>
        <v/>
      </c>
      <c r="EJ187" s="13" t="str">
        <f t="shared" si="34"/>
        <v/>
      </c>
      <c r="EK187" s="13"/>
      <c r="EL187" s="82" t="str">
        <f t="shared" si="27"/>
        <v>BergtungaHalleflundraHavskraftaKoljaKummelRodspottaRodtungaSillTorskVitling</v>
      </c>
    </row>
    <row r="188" spans="1:142" x14ac:dyDescent="0.25">
      <c r="A188" s="268" t="s">
        <v>535</v>
      </c>
      <c r="B188" s="267" t="s">
        <v>494</v>
      </c>
      <c r="C188" s="301" t="s">
        <v>163</v>
      </c>
      <c r="D188" s="211">
        <v>180</v>
      </c>
      <c r="E188" s="402">
        <v>0</v>
      </c>
      <c r="F188" s="402">
        <v>0</v>
      </c>
      <c r="G188" s="402">
        <v>0</v>
      </c>
      <c r="H188" s="402">
        <v>0</v>
      </c>
      <c r="I188" s="402">
        <v>0</v>
      </c>
      <c r="J188" s="402">
        <v>0</v>
      </c>
      <c r="K188" s="402">
        <v>0</v>
      </c>
      <c r="L188" s="402">
        <v>0</v>
      </c>
      <c r="M188" s="402">
        <v>0</v>
      </c>
      <c r="N188" s="402">
        <v>0</v>
      </c>
      <c r="O188" s="402">
        <v>0</v>
      </c>
      <c r="P188" s="402">
        <v>0</v>
      </c>
      <c r="Q188" s="402">
        <v>0</v>
      </c>
      <c r="R188" s="402">
        <v>0</v>
      </c>
      <c r="S188" s="402">
        <v>0</v>
      </c>
      <c r="T188" s="402">
        <v>0</v>
      </c>
      <c r="U188" s="402">
        <v>0</v>
      </c>
      <c r="V188" s="402">
        <v>0</v>
      </c>
      <c r="W188" s="402">
        <v>0</v>
      </c>
      <c r="X188" s="402">
        <v>0</v>
      </c>
      <c r="Y188" s="402">
        <v>0</v>
      </c>
      <c r="Z188" s="402">
        <v>0</v>
      </c>
      <c r="AA188" s="402">
        <v>0</v>
      </c>
      <c r="AB188" s="402">
        <v>0</v>
      </c>
      <c r="AC188" s="402">
        <v>0</v>
      </c>
      <c r="AD188" s="402">
        <v>0</v>
      </c>
      <c r="AE188" s="402">
        <v>0</v>
      </c>
      <c r="AF188" s="402">
        <v>0</v>
      </c>
      <c r="AG188" s="402">
        <v>0</v>
      </c>
      <c r="AH188" s="402">
        <v>0</v>
      </c>
      <c r="AI188" s="402">
        <v>0</v>
      </c>
      <c r="AJ188" s="402">
        <v>0</v>
      </c>
      <c r="AK188" s="402">
        <v>0</v>
      </c>
      <c r="AL188" s="402">
        <v>0</v>
      </c>
      <c r="AM188" s="402">
        <v>0</v>
      </c>
      <c r="AN188" s="402">
        <v>0</v>
      </c>
      <c r="AO188" s="402">
        <v>0</v>
      </c>
      <c r="AP188" s="402">
        <v>0</v>
      </c>
      <c r="AQ188" s="402">
        <v>0</v>
      </c>
      <c r="AR188" s="402">
        <v>0</v>
      </c>
      <c r="AS188" s="402">
        <v>0</v>
      </c>
      <c r="AT188" s="402">
        <v>0</v>
      </c>
      <c r="AU188" s="404">
        <v>0</v>
      </c>
      <c r="AV188" s="404">
        <v>0</v>
      </c>
      <c r="AW188" s="76"/>
      <c r="AX188" s="211">
        <v>180</v>
      </c>
      <c r="AY188" s="42">
        <v>0</v>
      </c>
      <c r="AZ188" s="42">
        <v>0</v>
      </c>
      <c r="BA188" s="42">
        <v>0</v>
      </c>
      <c r="BB188" s="42">
        <v>4</v>
      </c>
      <c r="BC188" s="42">
        <v>0</v>
      </c>
      <c r="BD188" s="42">
        <v>0</v>
      </c>
      <c r="BE188" s="42">
        <v>0</v>
      </c>
      <c r="BF188" s="42">
        <v>0</v>
      </c>
      <c r="BG188" s="42">
        <v>0</v>
      </c>
      <c r="BH188" s="42">
        <v>13881</v>
      </c>
      <c r="BI188" s="42">
        <v>32</v>
      </c>
      <c r="BJ188" s="42">
        <v>0</v>
      </c>
      <c r="BK188" s="42">
        <v>107</v>
      </c>
      <c r="BL188" s="42">
        <v>0</v>
      </c>
      <c r="BM188" s="42">
        <v>2174</v>
      </c>
      <c r="BN188" s="42">
        <v>0</v>
      </c>
      <c r="BO188" s="42">
        <v>484</v>
      </c>
      <c r="BP188" s="42">
        <v>0</v>
      </c>
      <c r="BQ188" s="42">
        <v>736</v>
      </c>
      <c r="BR188" s="42">
        <v>0</v>
      </c>
      <c r="BS188" s="42">
        <v>82</v>
      </c>
      <c r="BT188" s="42">
        <v>166</v>
      </c>
      <c r="BU188" s="42">
        <v>0</v>
      </c>
      <c r="BV188" s="42">
        <v>1230</v>
      </c>
      <c r="BW188" s="42">
        <v>23480</v>
      </c>
      <c r="BX188" s="42">
        <v>0</v>
      </c>
      <c r="BY188" s="42">
        <v>46</v>
      </c>
      <c r="BZ188" s="42">
        <v>5</v>
      </c>
      <c r="CA188" s="42">
        <v>291</v>
      </c>
      <c r="CB188" s="42">
        <v>0</v>
      </c>
      <c r="CC188" s="42">
        <v>0</v>
      </c>
      <c r="CD188" s="42">
        <v>0</v>
      </c>
      <c r="CE188" s="42">
        <v>0</v>
      </c>
      <c r="CF188" s="42">
        <v>97</v>
      </c>
      <c r="CG188" s="42">
        <v>0</v>
      </c>
      <c r="CH188" s="42">
        <v>0</v>
      </c>
      <c r="CI188" s="42">
        <v>0</v>
      </c>
      <c r="CJ188" s="42">
        <v>0</v>
      </c>
      <c r="CK188" s="42">
        <v>0</v>
      </c>
      <c r="CL188" s="42">
        <v>2234</v>
      </c>
      <c r="CM188" s="42">
        <v>851</v>
      </c>
      <c r="CN188" s="42">
        <v>850</v>
      </c>
      <c r="CO188" s="42">
        <v>0</v>
      </c>
      <c r="CP188" s="42">
        <v>0</v>
      </c>
      <c r="CR188" s="37">
        <v>180</v>
      </c>
      <c r="CS188" s="13" t="str">
        <f t="shared" si="33"/>
        <v/>
      </c>
      <c r="CT188" s="13" t="str">
        <f t="shared" si="33"/>
        <v/>
      </c>
      <c r="CU188" s="13" t="str">
        <f t="shared" si="33"/>
        <v/>
      </c>
      <c r="CV188" s="13" t="str">
        <f t="shared" si="33"/>
        <v/>
      </c>
      <c r="CW188" s="13" t="str">
        <f t="shared" si="33"/>
        <v/>
      </c>
      <c r="CX188" s="13" t="str">
        <f t="shared" si="33"/>
        <v/>
      </c>
      <c r="CY188" s="13" t="str">
        <f t="shared" si="33"/>
        <v/>
      </c>
      <c r="CZ188" s="13" t="str">
        <f t="shared" si="36"/>
        <v/>
      </c>
      <c r="DA188" s="13" t="str">
        <f t="shared" si="36"/>
        <v/>
      </c>
      <c r="DB188" s="13" t="str">
        <f t="shared" si="36"/>
        <v/>
      </c>
      <c r="DC188" s="13" t="str">
        <f t="shared" si="36"/>
        <v/>
      </c>
      <c r="DD188" s="13" t="str">
        <f t="shared" si="36"/>
        <v/>
      </c>
      <c r="DE188" s="13" t="str">
        <f t="shared" si="36"/>
        <v/>
      </c>
      <c r="DF188" s="13" t="str">
        <f t="shared" si="36"/>
        <v/>
      </c>
      <c r="DG188" s="13" t="str">
        <f t="shared" si="36"/>
        <v/>
      </c>
      <c r="DH188" s="13" t="str">
        <f t="shared" si="36"/>
        <v/>
      </c>
      <c r="DI188" s="13" t="str">
        <f t="shared" si="30"/>
        <v/>
      </c>
      <c r="DJ188" s="13" t="str">
        <f t="shared" si="30"/>
        <v/>
      </c>
      <c r="DK188" s="13" t="str">
        <f t="shared" si="30"/>
        <v/>
      </c>
      <c r="DL188" s="13" t="str">
        <f t="shared" si="30"/>
        <v/>
      </c>
      <c r="DM188" s="13" t="str">
        <f t="shared" si="30"/>
        <v/>
      </c>
      <c r="DN188" s="13" t="str">
        <f t="shared" si="30"/>
        <v/>
      </c>
      <c r="DO188" s="13" t="str">
        <f t="shared" si="29"/>
        <v/>
      </c>
      <c r="DP188" s="13" t="str">
        <f t="shared" si="29"/>
        <v/>
      </c>
      <c r="DQ188" s="13" t="str">
        <f t="shared" si="29"/>
        <v/>
      </c>
      <c r="DR188" s="13" t="str">
        <f t="shared" si="29"/>
        <v/>
      </c>
      <c r="DS188" s="13" t="str">
        <f t="shared" si="29"/>
        <v/>
      </c>
      <c r="DT188" s="13" t="str">
        <f t="shared" si="29"/>
        <v/>
      </c>
      <c r="DU188" s="13" t="str">
        <f t="shared" si="29"/>
        <v/>
      </c>
      <c r="DV188" s="13" t="str">
        <f t="shared" si="35"/>
        <v/>
      </c>
      <c r="DW188" s="13" t="str">
        <f t="shared" si="35"/>
        <v/>
      </c>
      <c r="DX188" s="13" t="str">
        <f t="shared" si="35"/>
        <v/>
      </c>
      <c r="DY188" s="13" t="str">
        <f t="shared" si="35"/>
        <v/>
      </c>
      <c r="DZ188" s="13" t="str">
        <f t="shared" si="35"/>
        <v/>
      </c>
      <c r="EA188" s="13" t="str">
        <f t="shared" si="35"/>
        <v/>
      </c>
      <c r="EB188" s="13" t="str">
        <f t="shared" si="35"/>
        <v/>
      </c>
      <c r="EC188" s="13" t="str">
        <f t="shared" si="35"/>
        <v/>
      </c>
      <c r="ED188" s="13" t="str">
        <f t="shared" si="35"/>
        <v/>
      </c>
      <c r="EE188" s="13" t="str">
        <f t="shared" si="35"/>
        <v/>
      </c>
      <c r="EF188" s="13" t="str">
        <f t="shared" si="35"/>
        <v/>
      </c>
      <c r="EG188" s="13" t="str">
        <f t="shared" si="35"/>
        <v/>
      </c>
      <c r="EH188" s="13" t="str">
        <f t="shared" si="35"/>
        <v/>
      </c>
      <c r="EI188" s="13" t="str">
        <f t="shared" si="35"/>
        <v/>
      </c>
      <c r="EJ188" s="13" t="str">
        <f t="shared" si="34"/>
        <v/>
      </c>
      <c r="EK188" s="13"/>
      <c r="EL188" s="82" t="str">
        <f t="shared" si="27"/>
        <v/>
      </c>
    </row>
    <row r="189" spans="1:142" x14ac:dyDescent="0.25">
      <c r="A189" s="268" t="s">
        <v>535</v>
      </c>
      <c r="B189" s="267" t="s">
        <v>491</v>
      </c>
      <c r="C189" s="301" t="s">
        <v>161</v>
      </c>
      <c r="D189" s="211">
        <v>181</v>
      </c>
      <c r="E189" s="402">
        <v>0</v>
      </c>
      <c r="F189" s="402">
        <v>0</v>
      </c>
      <c r="G189" s="402">
        <v>0</v>
      </c>
      <c r="H189" s="402">
        <v>9.0282000000000001E-3</v>
      </c>
      <c r="I189" s="402">
        <v>0</v>
      </c>
      <c r="J189" s="402">
        <v>0</v>
      </c>
      <c r="K189" s="402">
        <v>0</v>
      </c>
      <c r="L189" s="402">
        <v>0</v>
      </c>
      <c r="M189" s="402">
        <v>0</v>
      </c>
      <c r="N189" s="402">
        <v>6.6549800000000006E-2</v>
      </c>
      <c r="O189" s="402">
        <v>4.0152E-3</v>
      </c>
      <c r="P189" s="402">
        <v>0</v>
      </c>
      <c r="Q189" s="402">
        <v>4.8130800000000001E-2</v>
      </c>
      <c r="R189" s="402">
        <v>0</v>
      </c>
      <c r="S189" s="402">
        <v>5.0409200000000001E-2</v>
      </c>
      <c r="T189" s="402">
        <v>0</v>
      </c>
      <c r="U189" s="402">
        <v>3.0482E-3</v>
      </c>
      <c r="V189" s="402">
        <v>0</v>
      </c>
      <c r="W189" s="402">
        <v>0</v>
      </c>
      <c r="X189" s="402">
        <v>0</v>
      </c>
      <c r="Y189" s="402">
        <v>0</v>
      </c>
      <c r="Z189" s="402">
        <v>0</v>
      </c>
      <c r="AA189" s="402">
        <v>0</v>
      </c>
      <c r="AB189" s="402">
        <v>1.5424E-3</v>
      </c>
      <c r="AC189" s="402">
        <v>0</v>
      </c>
      <c r="AD189" s="402">
        <v>0</v>
      </c>
      <c r="AE189" s="402">
        <v>0</v>
      </c>
      <c r="AF189" s="402">
        <v>2.5329299999999999E-2</v>
      </c>
      <c r="AG189" s="402">
        <v>3.5924400000000002E-2</v>
      </c>
      <c r="AH189" s="402">
        <v>0</v>
      </c>
      <c r="AI189" s="402">
        <v>0</v>
      </c>
      <c r="AJ189" s="402">
        <v>0</v>
      </c>
      <c r="AK189" s="402">
        <v>2.4987999999999998E-3</v>
      </c>
      <c r="AL189" s="402">
        <v>0</v>
      </c>
      <c r="AM189" s="402">
        <v>0</v>
      </c>
      <c r="AN189" s="402">
        <v>0</v>
      </c>
      <c r="AO189" s="402">
        <v>0</v>
      </c>
      <c r="AP189" s="402">
        <v>0</v>
      </c>
      <c r="AQ189" s="402">
        <v>0</v>
      </c>
      <c r="AR189" s="402">
        <v>0.2667774</v>
      </c>
      <c r="AS189" s="402">
        <v>1.29347E-2</v>
      </c>
      <c r="AT189" s="402">
        <v>0</v>
      </c>
      <c r="AU189" s="404">
        <v>0</v>
      </c>
      <c r="AV189" s="404">
        <v>0</v>
      </c>
      <c r="AW189" s="76"/>
      <c r="AX189" s="211">
        <v>181</v>
      </c>
      <c r="AY189" s="42">
        <v>0</v>
      </c>
      <c r="AZ189" s="42">
        <v>0</v>
      </c>
      <c r="BA189" s="42">
        <v>0</v>
      </c>
      <c r="BB189" s="42">
        <v>385</v>
      </c>
      <c r="BC189" s="42">
        <v>0</v>
      </c>
      <c r="BD189" s="42">
        <v>0</v>
      </c>
      <c r="BE189" s="42">
        <v>0</v>
      </c>
      <c r="BF189" s="42">
        <v>0</v>
      </c>
      <c r="BG189" s="42">
        <v>0</v>
      </c>
      <c r="BH189" s="42">
        <v>13636</v>
      </c>
      <c r="BI189" s="42">
        <v>735</v>
      </c>
      <c r="BJ189" s="42">
        <v>40</v>
      </c>
      <c r="BK189" s="42">
        <v>6181</v>
      </c>
      <c r="BL189" s="42">
        <v>0</v>
      </c>
      <c r="BM189" s="42">
        <v>19051</v>
      </c>
      <c r="BN189" s="42">
        <v>0</v>
      </c>
      <c r="BO189" s="42">
        <v>1405</v>
      </c>
      <c r="BP189" s="42">
        <v>0</v>
      </c>
      <c r="BQ189" s="42">
        <v>2325</v>
      </c>
      <c r="BR189" s="42">
        <v>0</v>
      </c>
      <c r="BS189" s="42">
        <v>195</v>
      </c>
      <c r="BT189" s="42">
        <v>532</v>
      </c>
      <c r="BU189" s="42">
        <v>0</v>
      </c>
      <c r="BV189" s="42">
        <v>6787</v>
      </c>
      <c r="BW189" s="42">
        <v>590</v>
      </c>
      <c r="BX189" s="42">
        <v>57</v>
      </c>
      <c r="BY189" s="42">
        <v>1491</v>
      </c>
      <c r="BZ189" s="42">
        <v>5215</v>
      </c>
      <c r="CA189" s="42">
        <v>38635</v>
      </c>
      <c r="CB189" s="42">
        <v>0</v>
      </c>
      <c r="CC189" s="42">
        <v>0</v>
      </c>
      <c r="CD189" s="42">
        <v>0</v>
      </c>
      <c r="CE189" s="42">
        <v>0</v>
      </c>
      <c r="CF189" s="42">
        <v>0</v>
      </c>
      <c r="CG189" s="42">
        <v>0</v>
      </c>
      <c r="CH189" s="42">
        <v>0</v>
      </c>
      <c r="CI189" s="42">
        <v>0</v>
      </c>
      <c r="CJ189" s="42">
        <v>24</v>
      </c>
      <c r="CK189" s="42">
        <v>0</v>
      </c>
      <c r="CL189" s="42">
        <v>19964</v>
      </c>
      <c r="CM189" s="42">
        <v>622</v>
      </c>
      <c r="CN189" s="42">
        <v>0</v>
      </c>
      <c r="CO189" s="42">
        <v>7</v>
      </c>
      <c r="CP189" s="42">
        <v>0</v>
      </c>
      <c r="CR189" s="37">
        <v>181</v>
      </c>
      <c r="CS189" s="13" t="str">
        <f t="shared" si="33"/>
        <v/>
      </c>
      <c r="CT189" s="13" t="str">
        <f t="shared" si="33"/>
        <v/>
      </c>
      <c r="CU189" s="13" t="str">
        <f t="shared" si="33"/>
        <v/>
      </c>
      <c r="CV189" s="13" t="str">
        <f t="shared" si="33"/>
        <v>Bergtunga</v>
      </c>
      <c r="CW189" s="13" t="str">
        <f t="shared" si="33"/>
        <v/>
      </c>
      <c r="CX189" s="13" t="str">
        <f t="shared" si="33"/>
        <v/>
      </c>
      <c r="CY189" s="13" t="str">
        <f t="shared" si="33"/>
        <v/>
      </c>
      <c r="CZ189" s="13" t="str">
        <f t="shared" si="36"/>
        <v/>
      </c>
      <c r="DA189" s="13" t="str">
        <f t="shared" si="36"/>
        <v/>
      </c>
      <c r="DB189" s="13" t="str">
        <f t="shared" si="36"/>
        <v>Grasej</v>
      </c>
      <c r="DC189" s="13" t="str">
        <f t="shared" si="36"/>
        <v>Halleflundra</v>
      </c>
      <c r="DD189" s="13" t="str">
        <f t="shared" si="36"/>
        <v/>
      </c>
      <c r="DE189" s="13" t="str">
        <f t="shared" si="36"/>
        <v>Havskrafta</v>
      </c>
      <c r="DF189" s="13" t="str">
        <f t="shared" si="36"/>
        <v/>
      </c>
      <c r="DG189" s="13" t="str">
        <f t="shared" si="36"/>
        <v>Kolja</v>
      </c>
      <c r="DH189" s="13" t="str">
        <f t="shared" si="36"/>
        <v/>
      </c>
      <c r="DI189" s="13" t="str">
        <f t="shared" si="30"/>
        <v>Kummel</v>
      </c>
      <c r="DJ189" s="13" t="str">
        <f t="shared" si="30"/>
        <v/>
      </c>
      <c r="DK189" s="13" t="str">
        <f t="shared" si="30"/>
        <v/>
      </c>
      <c r="DL189" s="13" t="str">
        <f t="shared" si="30"/>
        <v/>
      </c>
      <c r="DM189" s="13" t="str">
        <f t="shared" si="30"/>
        <v/>
      </c>
      <c r="DN189" s="13" t="str">
        <f t="shared" si="30"/>
        <v/>
      </c>
      <c r="DO189" s="13" t="str">
        <f t="shared" si="29"/>
        <v/>
      </c>
      <c r="DP189" s="13" t="str">
        <f t="shared" si="29"/>
        <v>Marulk</v>
      </c>
      <c r="DQ189" s="13" t="str">
        <f t="shared" si="29"/>
        <v/>
      </c>
      <c r="DR189" s="13" t="str">
        <f t="shared" si="29"/>
        <v/>
      </c>
      <c r="DS189" s="13" t="str">
        <f t="shared" si="29"/>
        <v/>
      </c>
      <c r="DT189" s="13" t="str">
        <f t="shared" si="29"/>
        <v>Rodspotta</v>
      </c>
      <c r="DU189" s="13" t="str">
        <f t="shared" si="29"/>
        <v>Rodtunga</v>
      </c>
      <c r="DV189" s="13" t="str">
        <f t="shared" si="35"/>
        <v/>
      </c>
      <c r="DW189" s="13" t="str">
        <f t="shared" si="35"/>
        <v/>
      </c>
      <c r="DX189" s="13" t="str">
        <f t="shared" si="35"/>
        <v/>
      </c>
      <c r="DY189" s="13" t="str">
        <f t="shared" si="35"/>
        <v>Sill</v>
      </c>
      <c r="DZ189" s="13" t="str">
        <f t="shared" si="35"/>
        <v/>
      </c>
      <c r="EA189" s="13" t="str">
        <f t="shared" si="35"/>
        <v/>
      </c>
      <c r="EB189" s="13" t="str">
        <f t="shared" si="35"/>
        <v/>
      </c>
      <c r="EC189" s="13" t="str">
        <f t="shared" si="35"/>
        <v/>
      </c>
      <c r="ED189" s="13" t="str">
        <f t="shared" si="35"/>
        <v/>
      </c>
      <c r="EE189" s="13" t="str">
        <f t="shared" si="35"/>
        <v/>
      </c>
      <c r="EF189" s="13" t="str">
        <f t="shared" si="35"/>
        <v>Torsk</v>
      </c>
      <c r="EG189" s="13" t="str">
        <f t="shared" si="35"/>
        <v>Vitling</v>
      </c>
      <c r="EH189" s="13" t="str">
        <f t="shared" si="35"/>
        <v/>
      </c>
      <c r="EI189" s="13" t="str">
        <f t="shared" si="35"/>
        <v/>
      </c>
      <c r="EJ189" s="13" t="str">
        <f t="shared" si="34"/>
        <v/>
      </c>
      <c r="EK189" s="13"/>
      <c r="EL189" s="82" t="str">
        <f t="shared" si="27"/>
        <v>BergtungaGrasejHalleflundraHavskraftaKoljaKummelMarulkRodspottaRodtungaSillTorskVitling</v>
      </c>
    </row>
    <row r="190" spans="1:142" x14ac:dyDescent="0.25">
      <c r="A190" s="268" t="s">
        <v>535</v>
      </c>
      <c r="B190" s="267" t="s">
        <v>493</v>
      </c>
      <c r="C190" s="301" t="s">
        <v>161</v>
      </c>
      <c r="D190" s="211">
        <v>182</v>
      </c>
      <c r="E190" s="402">
        <v>0</v>
      </c>
      <c r="F190" s="402">
        <v>0</v>
      </c>
      <c r="G190" s="402">
        <v>0</v>
      </c>
      <c r="H190" s="402">
        <v>4.0377E-3</v>
      </c>
      <c r="I190" s="402">
        <v>0</v>
      </c>
      <c r="J190" s="402">
        <v>0</v>
      </c>
      <c r="K190" s="402">
        <v>0</v>
      </c>
      <c r="L190" s="402">
        <v>0</v>
      </c>
      <c r="M190" s="402">
        <v>0</v>
      </c>
      <c r="N190" s="402">
        <v>0</v>
      </c>
      <c r="O190" s="402">
        <v>0</v>
      </c>
      <c r="P190" s="402">
        <v>0</v>
      </c>
      <c r="Q190" s="402">
        <v>1.2865709999999999</v>
      </c>
      <c r="R190" s="402">
        <v>0</v>
      </c>
      <c r="S190" s="402">
        <v>4.5700000000000003E-3</v>
      </c>
      <c r="T190" s="402">
        <v>0</v>
      </c>
      <c r="U190" s="402">
        <v>9.1885000000000005E-3</v>
      </c>
      <c r="V190" s="402">
        <v>0</v>
      </c>
      <c r="W190" s="402">
        <v>0</v>
      </c>
      <c r="X190" s="402">
        <v>0</v>
      </c>
      <c r="Y190" s="402">
        <v>0</v>
      </c>
      <c r="Z190" s="402">
        <v>0</v>
      </c>
      <c r="AA190" s="402">
        <v>0</v>
      </c>
      <c r="AB190" s="402">
        <v>0</v>
      </c>
      <c r="AC190" s="402">
        <v>0</v>
      </c>
      <c r="AD190" s="402">
        <v>0</v>
      </c>
      <c r="AE190" s="402">
        <v>0</v>
      </c>
      <c r="AF190" s="402">
        <v>4.5866200000000003E-2</v>
      </c>
      <c r="AG190" s="402">
        <v>2.14536E-2</v>
      </c>
      <c r="AH190" s="402">
        <v>0</v>
      </c>
      <c r="AI190" s="402">
        <v>0</v>
      </c>
      <c r="AJ190" s="402">
        <v>0</v>
      </c>
      <c r="AK190" s="402">
        <v>1.7354E-3</v>
      </c>
      <c r="AL190" s="402">
        <v>0</v>
      </c>
      <c r="AM190" s="402">
        <v>0</v>
      </c>
      <c r="AN190" s="402">
        <v>0</v>
      </c>
      <c r="AO190" s="402">
        <v>0</v>
      </c>
      <c r="AP190" s="402">
        <v>0</v>
      </c>
      <c r="AQ190" s="402">
        <v>0</v>
      </c>
      <c r="AR190" s="402">
        <v>2.5325299999999999E-2</v>
      </c>
      <c r="AS190" s="402">
        <v>1.5362499999999999E-2</v>
      </c>
      <c r="AT190" s="402">
        <v>0</v>
      </c>
      <c r="AU190" s="404">
        <v>0</v>
      </c>
      <c r="AV190" s="404">
        <v>0</v>
      </c>
      <c r="AW190" s="76"/>
      <c r="AX190" s="211">
        <v>182</v>
      </c>
      <c r="AY190" s="42">
        <v>0</v>
      </c>
      <c r="AZ190" s="42">
        <v>0</v>
      </c>
      <c r="BA190" s="42">
        <v>0</v>
      </c>
      <c r="BB190" s="42">
        <v>1</v>
      </c>
      <c r="BC190" s="42">
        <v>0</v>
      </c>
      <c r="BD190" s="42">
        <v>0</v>
      </c>
      <c r="BE190" s="42">
        <v>0</v>
      </c>
      <c r="BF190" s="42">
        <v>0</v>
      </c>
      <c r="BG190" s="42">
        <v>0</v>
      </c>
      <c r="BH190" s="42">
        <v>0</v>
      </c>
      <c r="BI190" s="42">
        <v>0</v>
      </c>
      <c r="BJ190" s="42">
        <v>0</v>
      </c>
      <c r="BK190" s="42">
        <v>26130</v>
      </c>
      <c r="BL190" s="42">
        <v>0</v>
      </c>
      <c r="BM190" s="42">
        <v>11</v>
      </c>
      <c r="BN190" s="42">
        <v>0</v>
      </c>
      <c r="BO190" s="42">
        <v>29</v>
      </c>
      <c r="BP190" s="42">
        <v>0</v>
      </c>
      <c r="BQ190" s="42">
        <v>0</v>
      </c>
      <c r="BR190" s="42">
        <v>0</v>
      </c>
      <c r="BS190" s="42">
        <v>0</v>
      </c>
      <c r="BT190" s="42">
        <v>0</v>
      </c>
      <c r="BU190" s="42">
        <v>0</v>
      </c>
      <c r="BV190" s="42">
        <v>0</v>
      </c>
      <c r="BW190" s="42">
        <v>0</v>
      </c>
      <c r="BX190" s="42">
        <v>5</v>
      </c>
      <c r="BY190" s="42">
        <v>0</v>
      </c>
      <c r="BZ190" s="42">
        <v>46</v>
      </c>
      <c r="CA190" s="42">
        <v>2</v>
      </c>
      <c r="CB190" s="42">
        <v>0</v>
      </c>
      <c r="CC190" s="42">
        <v>0</v>
      </c>
      <c r="CD190" s="42">
        <v>0</v>
      </c>
      <c r="CE190" s="42">
        <v>0</v>
      </c>
      <c r="CF190" s="42">
        <v>0</v>
      </c>
      <c r="CG190" s="42">
        <v>0</v>
      </c>
      <c r="CH190" s="42">
        <v>0</v>
      </c>
      <c r="CI190" s="42">
        <v>0</v>
      </c>
      <c r="CJ190" s="42">
        <v>130</v>
      </c>
      <c r="CK190" s="42">
        <v>0</v>
      </c>
      <c r="CL190" s="42">
        <v>0</v>
      </c>
      <c r="CM190" s="42">
        <v>135</v>
      </c>
      <c r="CN190" s="42">
        <v>0</v>
      </c>
      <c r="CO190" s="42">
        <v>9</v>
      </c>
      <c r="CP190" s="42">
        <v>0</v>
      </c>
      <c r="CR190" s="37">
        <v>182</v>
      </c>
      <c r="CS190" s="13" t="str">
        <f t="shared" si="33"/>
        <v/>
      </c>
      <c r="CT190" s="13" t="str">
        <f t="shared" si="33"/>
        <v/>
      </c>
      <c r="CU190" s="13" t="str">
        <f t="shared" si="33"/>
        <v/>
      </c>
      <c r="CV190" s="13" t="str">
        <f t="shared" si="33"/>
        <v>Bergtunga</v>
      </c>
      <c r="CW190" s="13" t="str">
        <f t="shared" si="33"/>
        <v/>
      </c>
      <c r="CX190" s="13" t="str">
        <f t="shared" si="33"/>
        <v/>
      </c>
      <c r="CY190" s="13" t="str">
        <f t="shared" si="33"/>
        <v/>
      </c>
      <c r="CZ190" s="13" t="str">
        <f t="shared" si="36"/>
        <v/>
      </c>
      <c r="DA190" s="13" t="str">
        <f t="shared" si="36"/>
        <v/>
      </c>
      <c r="DB190" s="13" t="str">
        <f t="shared" si="36"/>
        <v/>
      </c>
      <c r="DC190" s="13" t="str">
        <f t="shared" si="36"/>
        <v/>
      </c>
      <c r="DD190" s="13" t="str">
        <f t="shared" si="36"/>
        <v/>
      </c>
      <c r="DE190" s="13" t="str">
        <f t="shared" si="36"/>
        <v>Havskrafta</v>
      </c>
      <c r="DF190" s="13" t="str">
        <f t="shared" si="36"/>
        <v/>
      </c>
      <c r="DG190" s="13" t="str">
        <f t="shared" si="36"/>
        <v>Kolja</v>
      </c>
      <c r="DH190" s="13" t="str">
        <f t="shared" si="36"/>
        <v/>
      </c>
      <c r="DI190" s="13" t="str">
        <f t="shared" si="30"/>
        <v>Kummel</v>
      </c>
      <c r="DJ190" s="13" t="str">
        <f t="shared" si="30"/>
        <v/>
      </c>
      <c r="DK190" s="13" t="str">
        <f t="shared" si="30"/>
        <v/>
      </c>
      <c r="DL190" s="13" t="str">
        <f t="shared" ref="DL190:DT211" si="37">IF(X190&gt;0,X$8,"")</f>
        <v/>
      </c>
      <c r="DM190" s="13" t="str">
        <f t="shared" si="37"/>
        <v/>
      </c>
      <c r="DN190" s="13" t="str">
        <f t="shared" si="37"/>
        <v/>
      </c>
      <c r="DO190" s="13" t="str">
        <f t="shared" si="29"/>
        <v/>
      </c>
      <c r="DP190" s="13" t="str">
        <f t="shared" si="29"/>
        <v/>
      </c>
      <c r="DQ190" s="13" t="str">
        <f t="shared" si="29"/>
        <v/>
      </c>
      <c r="DR190" s="13" t="str">
        <f t="shared" si="29"/>
        <v/>
      </c>
      <c r="DS190" s="13" t="str">
        <f t="shared" si="29"/>
        <v/>
      </c>
      <c r="DT190" s="13" t="str">
        <f t="shared" si="29"/>
        <v>Rodspotta</v>
      </c>
      <c r="DU190" s="13" t="str">
        <f t="shared" si="29"/>
        <v>Rodtunga</v>
      </c>
      <c r="DV190" s="13" t="str">
        <f t="shared" si="35"/>
        <v/>
      </c>
      <c r="DW190" s="13" t="str">
        <f t="shared" si="35"/>
        <v/>
      </c>
      <c r="DX190" s="13" t="str">
        <f t="shared" si="35"/>
        <v/>
      </c>
      <c r="DY190" s="13" t="str">
        <f t="shared" si="35"/>
        <v>Sill</v>
      </c>
      <c r="DZ190" s="13" t="str">
        <f t="shared" si="35"/>
        <v/>
      </c>
      <c r="EA190" s="13" t="str">
        <f t="shared" si="35"/>
        <v/>
      </c>
      <c r="EB190" s="13" t="str">
        <f t="shared" si="35"/>
        <v/>
      </c>
      <c r="EC190" s="13" t="str">
        <f t="shared" si="35"/>
        <v/>
      </c>
      <c r="ED190" s="13" t="str">
        <f t="shared" si="35"/>
        <v/>
      </c>
      <c r="EE190" s="13" t="str">
        <f t="shared" si="35"/>
        <v/>
      </c>
      <c r="EF190" s="13" t="str">
        <f t="shared" si="35"/>
        <v>Torsk</v>
      </c>
      <c r="EG190" s="13" t="str">
        <f t="shared" si="35"/>
        <v>Vitling</v>
      </c>
      <c r="EH190" s="13" t="str">
        <f t="shared" si="35"/>
        <v/>
      </c>
      <c r="EI190" s="13" t="str">
        <f t="shared" si="35"/>
        <v/>
      </c>
      <c r="EJ190" s="13" t="str">
        <f t="shared" si="34"/>
        <v/>
      </c>
      <c r="EK190" s="13"/>
      <c r="EL190" s="82" t="str">
        <f t="shared" si="27"/>
        <v>BergtungaHavskraftaKoljaKummelRodspottaRodtungaSillTorskVitling</v>
      </c>
    </row>
    <row r="191" spans="1:142" x14ac:dyDescent="0.25">
      <c r="A191" s="268" t="s">
        <v>535</v>
      </c>
      <c r="B191" s="267" t="s">
        <v>494</v>
      </c>
      <c r="C191" s="305" t="s">
        <v>161</v>
      </c>
      <c r="D191" s="211">
        <v>183</v>
      </c>
      <c r="E191" s="402">
        <v>0</v>
      </c>
      <c r="F191" s="402">
        <v>0</v>
      </c>
      <c r="G191" s="402">
        <v>0</v>
      </c>
      <c r="H191" s="402">
        <v>0</v>
      </c>
      <c r="I191" s="402">
        <v>6.3337500000000005E-2</v>
      </c>
      <c r="J191" s="402">
        <v>0</v>
      </c>
      <c r="K191" s="402">
        <v>0</v>
      </c>
      <c r="L191" s="402">
        <v>0</v>
      </c>
      <c r="M191" s="402">
        <v>0</v>
      </c>
      <c r="N191" s="402">
        <v>0</v>
      </c>
      <c r="O191" s="402">
        <v>0</v>
      </c>
      <c r="P191" s="402">
        <v>0</v>
      </c>
      <c r="Q191" s="402">
        <v>1.0846E-3</v>
      </c>
      <c r="R191" s="402">
        <v>0</v>
      </c>
      <c r="S191" s="402">
        <v>5.9905000000000002E-3</v>
      </c>
      <c r="T191" s="402">
        <v>0</v>
      </c>
      <c r="U191" s="402">
        <v>1.2608999999999999E-3</v>
      </c>
      <c r="V191" s="402">
        <v>0</v>
      </c>
      <c r="W191" s="402">
        <v>0</v>
      </c>
      <c r="X191" s="402">
        <v>0</v>
      </c>
      <c r="Y191" s="402">
        <v>0</v>
      </c>
      <c r="Z191" s="402">
        <v>0</v>
      </c>
      <c r="AA191" s="402">
        <v>0</v>
      </c>
      <c r="AB191" s="402">
        <v>0</v>
      </c>
      <c r="AC191" s="402">
        <v>0.12538160000000001</v>
      </c>
      <c r="AD191" s="402">
        <v>0</v>
      </c>
      <c r="AE191" s="402">
        <v>0</v>
      </c>
      <c r="AF191" s="402">
        <v>1.0835E-3</v>
      </c>
      <c r="AG191" s="402">
        <v>3.4066100000000002E-2</v>
      </c>
      <c r="AH191" s="402">
        <v>0</v>
      </c>
      <c r="AI191" s="402">
        <v>0</v>
      </c>
      <c r="AJ191" s="402">
        <v>0</v>
      </c>
      <c r="AK191" s="402">
        <v>0</v>
      </c>
      <c r="AL191" s="402">
        <v>7.0035000000000002E-3</v>
      </c>
      <c r="AM191" s="402">
        <v>0</v>
      </c>
      <c r="AN191" s="402">
        <v>0</v>
      </c>
      <c r="AO191" s="402">
        <v>0</v>
      </c>
      <c r="AP191" s="402">
        <v>0</v>
      </c>
      <c r="AQ191" s="402">
        <v>0</v>
      </c>
      <c r="AR191" s="402">
        <v>3.0108599999999999E-2</v>
      </c>
      <c r="AS191" s="402">
        <v>1.1517999999999999E-3</v>
      </c>
      <c r="AT191" s="402">
        <v>5.1325599999999999E-2</v>
      </c>
      <c r="AU191" s="404">
        <v>0</v>
      </c>
      <c r="AV191" s="404">
        <v>0</v>
      </c>
      <c r="AW191" s="76"/>
      <c r="AX191" s="211">
        <v>183</v>
      </c>
      <c r="AY191" s="42">
        <v>0</v>
      </c>
      <c r="AZ191" s="42">
        <v>0</v>
      </c>
      <c r="BA191" s="42">
        <v>0</v>
      </c>
      <c r="BB191" s="42">
        <v>127</v>
      </c>
      <c r="BC191" s="42">
        <v>1169</v>
      </c>
      <c r="BD191" s="42">
        <v>0</v>
      </c>
      <c r="BE191" s="42">
        <v>0</v>
      </c>
      <c r="BF191" s="42">
        <v>0</v>
      </c>
      <c r="BG191" s="42">
        <v>0</v>
      </c>
      <c r="BH191" s="42">
        <v>64387</v>
      </c>
      <c r="BI191" s="42">
        <v>916</v>
      </c>
      <c r="BJ191" s="42">
        <v>14</v>
      </c>
      <c r="BK191" s="42">
        <v>2085</v>
      </c>
      <c r="BL191" s="42">
        <v>0</v>
      </c>
      <c r="BM191" s="42">
        <v>11689</v>
      </c>
      <c r="BN191" s="42">
        <v>0</v>
      </c>
      <c r="BO191" s="42">
        <v>1499</v>
      </c>
      <c r="BP191" s="42">
        <v>1198</v>
      </c>
      <c r="BQ191" s="42">
        <v>2044</v>
      </c>
      <c r="BR191" s="42">
        <v>0</v>
      </c>
      <c r="BS191" s="42">
        <v>398</v>
      </c>
      <c r="BT191" s="42">
        <v>1000</v>
      </c>
      <c r="BU191" s="42">
        <v>7</v>
      </c>
      <c r="BV191" s="42">
        <v>4471</v>
      </c>
      <c r="BW191" s="42">
        <v>236822</v>
      </c>
      <c r="BX191" s="42">
        <v>11</v>
      </c>
      <c r="BY191" s="42">
        <v>1255</v>
      </c>
      <c r="BZ191" s="42">
        <v>1068</v>
      </c>
      <c r="CA191" s="42">
        <v>7091</v>
      </c>
      <c r="CB191" s="42">
        <v>0</v>
      </c>
      <c r="CC191" s="42">
        <v>0</v>
      </c>
      <c r="CD191" s="42">
        <v>0</v>
      </c>
      <c r="CE191" s="42">
        <v>1</v>
      </c>
      <c r="CF191" s="42">
        <v>46</v>
      </c>
      <c r="CG191" s="42">
        <v>0</v>
      </c>
      <c r="CH191" s="42">
        <v>0</v>
      </c>
      <c r="CI191" s="42">
        <v>0</v>
      </c>
      <c r="CJ191" s="42">
        <v>13</v>
      </c>
      <c r="CK191" s="42">
        <v>0</v>
      </c>
      <c r="CL191" s="42">
        <v>40051</v>
      </c>
      <c r="CM191" s="42">
        <v>258</v>
      </c>
      <c r="CN191" s="42">
        <v>0</v>
      </c>
      <c r="CO191" s="42">
        <v>0</v>
      </c>
      <c r="CP191" s="42">
        <v>0</v>
      </c>
      <c r="CR191" s="37">
        <v>183</v>
      </c>
      <c r="CS191" s="13" t="str">
        <f t="shared" si="33"/>
        <v/>
      </c>
      <c r="CT191" s="13" t="str">
        <f t="shared" si="33"/>
        <v/>
      </c>
      <c r="CU191" s="13" t="str">
        <f t="shared" si="33"/>
        <v/>
      </c>
      <c r="CV191" s="13" t="str">
        <f t="shared" si="33"/>
        <v/>
      </c>
      <c r="CW191" s="13" t="str">
        <f t="shared" si="33"/>
        <v>BlavitlingKolmule</v>
      </c>
      <c r="CX191" s="13" t="str">
        <f t="shared" si="33"/>
        <v/>
      </c>
      <c r="CY191" s="13" t="str">
        <f t="shared" si="33"/>
        <v/>
      </c>
      <c r="CZ191" s="13" t="str">
        <f t="shared" si="36"/>
        <v/>
      </c>
      <c r="DA191" s="13" t="str">
        <f t="shared" si="36"/>
        <v/>
      </c>
      <c r="DB191" s="13" t="str">
        <f t="shared" si="36"/>
        <v/>
      </c>
      <c r="DC191" s="13" t="str">
        <f t="shared" si="36"/>
        <v/>
      </c>
      <c r="DD191" s="13" t="str">
        <f t="shared" si="36"/>
        <v/>
      </c>
      <c r="DE191" s="13" t="str">
        <f t="shared" si="36"/>
        <v>Havskrafta</v>
      </c>
      <c r="DF191" s="13" t="str">
        <f t="shared" si="36"/>
        <v/>
      </c>
      <c r="DG191" s="13" t="str">
        <f t="shared" si="36"/>
        <v>Kolja</v>
      </c>
      <c r="DH191" s="13" t="str">
        <f t="shared" si="36"/>
        <v/>
      </c>
      <c r="DI191" s="13" t="str">
        <f t="shared" si="36"/>
        <v>Kummel</v>
      </c>
      <c r="DJ191" s="13" t="str">
        <f t="shared" si="36"/>
        <v/>
      </c>
      <c r="DK191" s="13" t="str">
        <f t="shared" si="36"/>
        <v/>
      </c>
      <c r="DL191" s="13" t="str">
        <f t="shared" si="37"/>
        <v/>
      </c>
      <c r="DM191" s="13" t="str">
        <f t="shared" si="37"/>
        <v/>
      </c>
      <c r="DN191" s="13" t="str">
        <f t="shared" si="37"/>
        <v/>
      </c>
      <c r="DO191" s="13" t="str">
        <f t="shared" si="29"/>
        <v/>
      </c>
      <c r="DP191" s="13" t="str">
        <f t="shared" si="29"/>
        <v/>
      </c>
      <c r="DQ191" s="13" t="str">
        <f t="shared" si="29"/>
        <v>Nordhavsraka</v>
      </c>
      <c r="DR191" s="13" t="str">
        <f t="shared" si="29"/>
        <v/>
      </c>
      <c r="DS191" s="13" t="str">
        <f t="shared" si="29"/>
        <v/>
      </c>
      <c r="DT191" s="13" t="str">
        <f t="shared" si="29"/>
        <v>Rodspotta</v>
      </c>
      <c r="DU191" s="13" t="str">
        <f t="shared" si="29"/>
        <v>Rodtunga</v>
      </c>
      <c r="DV191" s="13" t="str">
        <f t="shared" si="35"/>
        <v/>
      </c>
      <c r="DW191" s="13" t="str">
        <f t="shared" si="35"/>
        <v/>
      </c>
      <c r="DX191" s="13" t="str">
        <f t="shared" si="35"/>
        <v/>
      </c>
      <c r="DY191" s="13" t="str">
        <f t="shared" si="35"/>
        <v/>
      </c>
      <c r="DZ191" s="13" t="str">
        <f t="shared" si="35"/>
        <v>Sjurygg</v>
      </c>
      <c r="EA191" s="13" t="str">
        <f t="shared" si="35"/>
        <v/>
      </c>
      <c r="EB191" s="13" t="str">
        <f t="shared" si="35"/>
        <v/>
      </c>
      <c r="EC191" s="13" t="str">
        <f t="shared" si="35"/>
        <v/>
      </c>
      <c r="ED191" s="13" t="str">
        <f t="shared" si="35"/>
        <v/>
      </c>
      <c r="EE191" s="13" t="str">
        <f t="shared" si="35"/>
        <v/>
      </c>
      <c r="EF191" s="13" t="str">
        <f t="shared" si="35"/>
        <v>Torsk</v>
      </c>
      <c r="EG191" s="13" t="str">
        <f t="shared" si="35"/>
        <v>Vitling</v>
      </c>
      <c r="EH191" s="13" t="str">
        <f t="shared" si="35"/>
        <v>Vitlinglyra</v>
      </c>
      <c r="EI191" s="13" t="str">
        <f t="shared" si="35"/>
        <v/>
      </c>
      <c r="EJ191" s="13" t="str">
        <f t="shared" si="34"/>
        <v/>
      </c>
      <c r="EK191" s="13"/>
      <c r="EL191" s="82" t="str">
        <f t="shared" si="27"/>
        <v>BlavitlingKolmuleHavskraftaKoljaKummelNordhavsrakaRodspottaRodtungaSjuryggTorskVitlingVitlinglyra</v>
      </c>
    </row>
    <row r="192" spans="1:142" x14ac:dyDescent="0.25">
      <c r="A192" s="268" t="s">
        <v>535</v>
      </c>
      <c r="B192" s="267" t="s">
        <v>495</v>
      </c>
      <c r="C192" s="305" t="s">
        <v>161</v>
      </c>
      <c r="D192" s="211">
        <v>184</v>
      </c>
      <c r="E192" s="402">
        <v>0</v>
      </c>
      <c r="F192" s="402">
        <v>0</v>
      </c>
      <c r="G192" s="402">
        <v>0</v>
      </c>
      <c r="H192" s="402">
        <v>0</v>
      </c>
      <c r="I192" s="402">
        <v>6.3337500000000005E-2</v>
      </c>
      <c r="J192" s="402">
        <v>0</v>
      </c>
      <c r="K192" s="402">
        <v>0</v>
      </c>
      <c r="L192" s="402">
        <v>0</v>
      </c>
      <c r="M192" s="402">
        <v>0</v>
      </c>
      <c r="N192" s="402">
        <v>0</v>
      </c>
      <c r="O192" s="402">
        <v>0</v>
      </c>
      <c r="P192" s="402">
        <v>0</v>
      </c>
      <c r="Q192" s="402">
        <v>1.0846E-3</v>
      </c>
      <c r="R192" s="402">
        <v>0</v>
      </c>
      <c r="S192" s="402">
        <v>5.9905000000000002E-3</v>
      </c>
      <c r="T192" s="402">
        <v>0</v>
      </c>
      <c r="U192" s="402">
        <v>1.2608999999999999E-3</v>
      </c>
      <c r="V192" s="402">
        <v>0</v>
      </c>
      <c r="W192" s="402">
        <v>0</v>
      </c>
      <c r="X192" s="402">
        <v>0</v>
      </c>
      <c r="Y192" s="402">
        <v>0</v>
      </c>
      <c r="Z192" s="402">
        <v>0</v>
      </c>
      <c r="AA192" s="402">
        <v>0</v>
      </c>
      <c r="AB192" s="402">
        <v>0</v>
      </c>
      <c r="AC192" s="402">
        <v>0.12538160000000001</v>
      </c>
      <c r="AD192" s="402">
        <v>0</v>
      </c>
      <c r="AE192" s="402">
        <v>0</v>
      </c>
      <c r="AF192" s="402">
        <v>1.0835E-3</v>
      </c>
      <c r="AG192" s="402">
        <v>3.4066100000000002E-2</v>
      </c>
      <c r="AH192" s="402">
        <v>0</v>
      </c>
      <c r="AI192" s="402">
        <v>0</v>
      </c>
      <c r="AJ192" s="402">
        <v>0</v>
      </c>
      <c r="AK192" s="402">
        <v>0</v>
      </c>
      <c r="AL192" s="402">
        <v>7.0035000000000002E-3</v>
      </c>
      <c r="AM192" s="402">
        <v>0</v>
      </c>
      <c r="AN192" s="402">
        <v>0</v>
      </c>
      <c r="AO192" s="402">
        <v>0</v>
      </c>
      <c r="AP192" s="402">
        <v>0</v>
      </c>
      <c r="AQ192" s="402">
        <v>0</v>
      </c>
      <c r="AR192" s="402">
        <v>3.0108599999999999E-2</v>
      </c>
      <c r="AS192" s="402">
        <v>1.1517999999999999E-3</v>
      </c>
      <c r="AT192" s="402">
        <v>5.1325599999999999E-2</v>
      </c>
      <c r="AU192" s="404">
        <v>0</v>
      </c>
      <c r="AV192" s="404">
        <v>0</v>
      </c>
      <c r="AW192" s="76"/>
      <c r="AX192" s="211">
        <v>184</v>
      </c>
      <c r="AY192" s="42">
        <v>0</v>
      </c>
      <c r="AZ192" s="42">
        <v>0</v>
      </c>
      <c r="BA192" s="42">
        <v>0</v>
      </c>
      <c r="BB192" s="42">
        <v>8</v>
      </c>
      <c r="BC192" s="42">
        <v>0</v>
      </c>
      <c r="BD192" s="42">
        <v>0</v>
      </c>
      <c r="BE192" s="42">
        <v>0</v>
      </c>
      <c r="BF192" s="42">
        <v>0</v>
      </c>
      <c r="BG192" s="42">
        <v>0</v>
      </c>
      <c r="BH192" s="42">
        <v>116</v>
      </c>
      <c r="BI192" s="42">
        <v>29</v>
      </c>
      <c r="BJ192" s="42">
        <v>0</v>
      </c>
      <c r="BK192" s="42">
        <v>260</v>
      </c>
      <c r="BL192" s="42">
        <v>0</v>
      </c>
      <c r="BM192" s="42">
        <v>113</v>
      </c>
      <c r="BN192" s="42">
        <v>0</v>
      </c>
      <c r="BO192" s="42">
        <v>13</v>
      </c>
      <c r="BP192" s="42">
        <v>0</v>
      </c>
      <c r="BQ192" s="42">
        <v>5</v>
      </c>
      <c r="BR192" s="42">
        <v>0</v>
      </c>
      <c r="BS192" s="42">
        <v>23</v>
      </c>
      <c r="BT192" s="42">
        <v>246</v>
      </c>
      <c r="BU192" s="42">
        <v>0</v>
      </c>
      <c r="BV192" s="42">
        <v>66</v>
      </c>
      <c r="BW192" s="42">
        <v>52687</v>
      </c>
      <c r="BX192" s="42">
        <v>0</v>
      </c>
      <c r="BY192" s="42">
        <v>0</v>
      </c>
      <c r="BZ192" s="42">
        <v>42</v>
      </c>
      <c r="CA192" s="42">
        <v>386</v>
      </c>
      <c r="CB192" s="42">
        <v>0</v>
      </c>
      <c r="CC192" s="42">
        <v>0</v>
      </c>
      <c r="CD192" s="42">
        <v>0</v>
      </c>
      <c r="CE192" s="42">
        <v>0</v>
      </c>
      <c r="CF192" s="42">
        <v>0</v>
      </c>
      <c r="CG192" s="42">
        <v>0</v>
      </c>
      <c r="CH192" s="42">
        <v>0</v>
      </c>
      <c r="CI192" s="42">
        <v>0</v>
      </c>
      <c r="CJ192" s="42">
        <v>0</v>
      </c>
      <c r="CK192" s="42">
        <v>0</v>
      </c>
      <c r="CL192" s="42">
        <v>1751</v>
      </c>
      <c r="CM192" s="42">
        <v>0</v>
      </c>
      <c r="CN192" s="42">
        <v>0</v>
      </c>
      <c r="CO192" s="42">
        <v>0</v>
      </c>
      <c r="CP192" s="42">
        <v>0</v>
      </c>
      <c r="CR192" s="37">
        <v>184</v>
      </c>
      <c r="CS192" s="13" t="str">
        <f t="shared" si="33"/>
        <v/>
      </c>
      <c r="CT192" s="13" t="str">
        <f t="shared" si="33"/>
        <v/>
      </c>
      <c r="CU192" s="13" t="str">
        <f t="shared" si="33"/>
        <v/>
      </c>
      <c r="CV192" s="13" t="str">
        <f t="shared" si="33"/>
        <v/>
      </c>
      <c r="CW192" s="13" t="str">
        <f t="shared" si="33"/>
        <v>BlavitlingKolmule</v>
      </c>
      <c r="CX192" s="13" t="str">
        <f t="shared" si="33"/>
        <v/>
      </c>
      <c r="CY192" s="13" t="str">
        <f t="shared" si="33"/>
        <v/>
      </c>
      <c r="CZ192" s="13" t="str">
        <f t="shared" si="36"/>
        <v/>
      </c>
      <c r="DA192" s="13" t="str">
        <f t="shared" si="36"/>
        <v/>
      </c>
      <c r="DB192" s="13" t="str">
        <f t="shared" si="36"/>
        <v/>
      </c>
      <c r="DC192" s="13" t="str">
        <f t="shared" si="36"/>
        <v/>
      </c>
      <c r="DD192" s="13" t="str">
        <f t="shared" si="36"/>
        <v/>
      </c>
      <c r="DE192" s="13" t="str">
        <f t="shared" si="36"/>
        <v>Havskrafta</v>
      </c>
      <c r="DF192" s="13" t="str">
        <f t="shared" si="36"/>
        <v/>
      </c>
      <c r="DG192" s="13" t="str">
        <f t="shared" si="36"/>
        <v>Kolja</v>
      </c>
      <c r="DH192" s="13" t="str">
        <f t="shared" si="36"/>
        <v/>
      </c>
      <c r="DI192" s="13" t="str">
        <f t="shared" si="36"/>
        <v>Kummel</v>
      </c>
      <c r="DJ192" s="13" t="str">
        <f t="shared" si="36"/>
        <v/>
      </c>
      <c r="DK192" s="13" t="str">
        <f t="shared" si="36"/>
        <v/>
      </c>
      <c r="DL192" s="13" t="str">
        <f t="shared" si="37"/>
        <v/>
      </c>
      <c r="DM192" s="13" t="str">
        <f t="shared" si="37"/>
        <v/>
      </c>
      <c r="DN192" s="13" t="str">
        <f t="shared" si="37"/>
        <v/>
      </c>
      <c r="DO192" s="13" t="str">
        <f t="shared" si="29"/>
        <v/>
      </c>
      <c r="DP192" s="13" t="str">
        <f t="shared" si="29"/>
        <v/>
      </c>
      <c r="DQ192" s="13" t="str">
        <f t="shared" si="29"/>
        <v>Nordhavsraka</v>
      </c>
      <c r="DR192" s="13" t="str">
        <f t="shared" si="29"/>
        <v/>
      </c>
      <c r="DS192" s="13" t="str">
        <f t="shared" si="29"/>
        <v/>
      </c>
      <c r="DT192" s="13" t="str">
        <f t="shared" si="29"/>
        <v>Rodspotta</v>
      </c>
      <c r="DU192" s="13" t="str">
        <f t="shared" ref="DU192:DX211" si="38">IF(AG192&gt;0,AG$8,"")</f>
        <v>Rodtunga</v>
      </c>
      <c r="DV192" s="13" t="str">
        <f t="shared" si="35"/>
        <v/>
      </c>
      <c r="DW192" s="13" t="str">
        <f t="shared" si="35"/>
        <v/>
      </c>
      <c r="DX192" s="13" t="str">
        <f t="shared" si="35"/>
        <v/>
      </c>
      <c r="DY192" s="13" t="str">
        <f t="shared" si="35"/>
        <v/>
      </c>
      <c r="DZ192" s="13" t="str">
        <f t="shared" si="35"/>
        <v>Sjurygg</v>
      </c>
      <c r="EA192" s="13" t="str">
        <f t="shared" si="35"/>
        <v/>
      </c>
      <c r="EB192" s="13" t="str">
        <f t="shared" si="35"/>
        <v/>
      </c>
      <c r="EC192" s="13" t="str">
        <f t="shared" si="35"/>
        <v/>
      </c>
      <c r="ED192" s="13" t="str">
        <f t="shared" si="35"/>
        <v/>
      </c>
      <c r="EE192" s="13" t="str">
        <f t="shared" si="35"/>
        <v/>
      </c>
      <c r="EF192" s="13" t="str">
        <f t="shared" si="35"/>
        <v>Torsk</v>
      </c>
      <c r="EG192" s="13" t="str">
        <f t="shared" si="35"/>
        <v>Vitling</v>
      </c>
      <c r="EH192" s="13" t="str">
        <f t="shared" si="35"/>
        <v>Vitlinglyra</v>
      </c>
      <c r="EI192" s="13" t="str">
        <f t="shared" si="35"/>
        <v/>
      </c>
      <c r="EJ192" s="13" t="str">
        <f t="shared" si="34"/>
        <v/>
      </c>
      <c r="EK192" s="13"/>
      <c r="EL192" s="82" t="str">
        <f t="shared" si="27"/>
        <v>BlavitlingKolmuleHavskraftaKoljaKummelNordhavsrakaRodspottaRodtungaSjuryggTorskVitlingVitlinglyra</v>
      </c>
    </row>
    <row r="193" spans="1:142" x14ac:dyDescent="0.25">
      <c r="A193" s="268" t="s">
        <v>535</v>
      </c>
      <c r="B193" s="267" t="s">
        <v>497</v>
      </c>
      <c r="C193" s="305" t="s">
        <v>161</v>
      </c>
      <c r="D193" s="211">
        <v>185</v>
      </c>
      <c r="E193" s="402">
        <v>0</v>
      </c>
      <c r="F193" s="402">
        <v>0</v>
      </c>
      <c r="G193" s="402">
        <v>0</v>
      </c>
      <c r="H193" s="402">
        <v>0</v>
      </c>
      <c r="I193" s="402">
        <v>6.3337500000000005E-2</v>
      </c>
      <c r="J193" s="402">
        <v>0</v>
      </c>
      <c r="K193" s="402">
        <v>0</v>
      </c>
      <c r="L193" s="402">
        <v>0</v>
      </c>
      <c r="M193" s="402">
        <v>0</v>
      </c>
      <c r="N193" s="402">
        <v>0</v>
      </c>
      <c r="O193" s="402">
        <v>0</v>
      </c>
      <c r="P193" s="402">
        <v>0</v>
      </c>
      <c r="Q193" s="402">
        <v>1.0846E-3</v>
      </c>
      <c r="R193" s="402">
        <v>0</v>
      </c>
      <c r="S193" s="402">
        <v>5.9905000000000002E-3</v>
      </c>
      <c r="T193" s="402">
        <v>0</v>
      </c>
      <c r="U193" s="402">
        <v>1.2608999999999999E-3</v>
      </c>
      <c r="V193" s="402">
        <v>0</v>
      </c>
      <c r="W193" s="402">
        <v>0</v>
      </c>
      <c r="X193" s="402">
        <v>0</v>
      </c>
      <c r="Y193" s="402">
        <v>0</v>
      </c>
      <c r="Z193" s="402">
        <v>0</v>
      </c>
      <c r="AA193" s="402">
        <v>0</v>
      </c>
      <c r="AB193" s="402">
        <v>0</v>
      </c>
      <c r="AC193" s="402">
        <v>0.12538160000000001</v>
      </c>
      <c r="AD193" s="402">
        <v>0</v>
      </c>
      <c r="AE193" s="402">
        <v>0</v>
      </c>
      <c r="AF193" s="402">
        <v>1.0835E-3</v>
      </c>
      <c r="AG193" s="402">
        <v>3.4066100000000002E-2</v>
      </c>
      <c r="AH193" s="402">
        <v>0</v>
      </c>
      <c r="AI193" s="402">
        <v>0</v>
      </c>
      <c r="AJ193" s="402">
        <v>0</v>
      </c>
      <c r="AK193" s="402">
        <v>0</v>
      </c>
      <c r="AL193" s="402">
        <v>7.0035000000000002E-3</v>
      </c>
      <c r="AM193" s="402">
        <v>0</v>
      </c>
      <c r="AN193" s="402">
        <v>0</v>
      </c>
      <c r="AO193" s="402">
        <v>0</v>
      </c>
      <c r="AP193" s="402">
        <v>0</v>
      </c>
      <c r="AQ193" s="402">
        <v>0</v>
      </c>
      <c r="AR193" s="402">
        <v>3.0108599999999999E-2</v>
      </c>
      <c r="AS193" s="402">
        <v>1.1517999999999999E-3</v>
      </c>
      <c r="AT193" s="402">
        <v>5.1325599999999999E-2</v>
      </c>
      <c r="AU193" s="404">
        <v>0</v>
      </c>
      <c r="AV193" s="404">
        <v>0</v>
      </c>
      <c r="AW193" s="76"/>
      <c r="AX193" s="211">
        <v>185</v>
      </c>
      <c r="AY193" s="42">
        <v>0</v>
      </c>
      <c r="AZ193" s="42">
        <v>0</v>
      </c>
      <c r="BA193" s="42">
        <v>0</v>
      </c>
      <c r="BB193" s="42">
        <v>26</v>
      </c>
      <c r="BC193" s="42">
        <v>0</v>
      </c>
      <c r="BD193" s="42">
        <v>0</v>
      </c>
      <c r="BE193" s="42">
        <v>0</v>
      </c>
      <c r="BF193" s="42">
        <v>0</v>
      </c>
      <c r="BG193" s="42">
        <v>0</v>
      </c>
      <c r="BH193" s="42">
        <v>7438</v>
      </c>
      <c r="BI193" s="42">
        <v>0</v>
      </c>
      <c r="BJ193" s="42">
        <v>9</v>
      </c>
      <c r="BK193" s="42">
        <v>181</v>
      </c>
      <c r="BL193" s="42">
        <v>0</v>
      </c>
      <c r="BM193" s="42">
        <v>3683</v>
      </c>
      <c r="BN193" s="42">
        <v>0</v>
      </c>
      <c r="BO193" s="42">
        <v>344</v>
      </c>
      <c r="BP193" s="42">
        <v>66</v>
      </c>
      <c r="BQ193" s="42">
        <v>351</v>
      </c>
      <c r="BR193" s="42">
        <v>0</v>
      </c>
      <c r="BS193" s="42">
        <v>9</v>
      </c>
      <c r="BT193" s="42">
        <v>294</v>
      </c>
      <c r="BU193" s="42">
        <v>0</v>
      </c>
      <c r="BV193" s="42">
        <v>695</v>
      </c>
      <c r="BW193" s="42">
        <v>31872</v>
      </c>
      <c r="BX193" s="42">
        <v>2</v>
      </c>
      <c r="BY193" s="42">
        <v>1</v>
      </c>
      <c r="BZ193" s="42">
        <v>231</v>
      </c>
      <c r="CA193" s="42">
        <v>2277</v>
      </c>
      <c r="CB193" s="42">
        <v>0</v>
      </c>
      <c r="CC193" s="42">
        <v>0</v>
      </c>
      <c r="CD193" s="42">
        <v>0</v>
      </c>
      <c r="CE193" s="42">
        <v>0</v>
      </c>
      <c r="CF193" s="42">
        <v>0</v>
      </c>
      <c r="CG193" s="42">
        <v>0</v>
      </c>
      <c r="CH193" s="42">
        <v>0</v>
      </c>
      <c r="CI193" s="42">
        <v>0</v>
      </c>
      <c r="CJ193" s="42">
        <v>0</v>
      </c>
      <c r="CK193" s="42">
        <v>0</v>
      </c>
      <c r="CL193" s="42">
        <v>9091</v>
      </c>
      <c r="CM193" s="42">
        <v>3</v>
      </c>
      <c r="CN193" s="42">
        <v>0</v>
      </c>
      <c r="CO193" s="42">
        <v>0</v>
      </c>
      <c r="CP193" s="42">
        <v>0</v>
      </c>
      <c r="CR193" s="37">
        <v>185</v>
      </c>
      <c r="CS193" s="13" t="str">
        <f t="shared" si="33"/>
        <v/>
      </c>
      <c r="CT193" s="13" t="str">
        <f t="shared" si="33"/>
        <v/>
      </c>
      <c r="CU193" s="13" t="str">
        <f t="shared" si="33"/>
        <v/>
      </c>
      <c r="CV193" s="13" t="str">
        <f t="shared" si="33"/>
        <v/>
      </c>
      <c r="CW193" s="13" t="str">
        <f t="shared" si="33"/>
        <v>BlavitlingKolmule</v>
      </c>
      <c r="CX193" s="13" t="str">
        <f t="shared" si="33"/>
        <v/>
      </c>
      <c r="CY193" s="13" t="str">
        <f t="shared" si="33"/>
        <v/>
      </c>
      <c r="CZ193" s="13" t="str">
        <f t="shared" si="36"/>
        <v/>
      </c>
      <c r="DA193" s="13" t="str">
        <f t="shared" si="36"/>
        <v/>
      </c>
      <c r="DB193" s="13" t="str">
        <f t="shared" si="36"/>
        <v/>
      </c>
      <c r="DC193" s="13" t="str">
        <f t="shared" si="36"/>
        <v/>
      </c>
      <c r="DD193" s="13" t="str">
        <f t="shared" si="36"/>
        <v/>
      </c>
      <c r="DE193" s="13" t="str">
        <f t="shared" si="36"/>
        <v>Havskrafta</v>
      </c>
      <c r="DF193" s="13" t="str">
        <f t="shared" si="36"/>
        <v/>
      </c>
      <c r="DG193" s="13" t="str">
        <f t="shared" si="36"/>
        <v>Kolja</v>
      </c>
      <c r="DH193" s="13" t="str">
        <f t="shared" si="36"/>
        <v/>
      </c>
      <c r="DI193" s="13" t="str">
        <f t="shared" si="36"/>
        <v>Kummel</v>
      </c>
      <c r="DJ193" s="13" t="str">
        <f t="shared" si="36"/>
        <v/>
      </c>
      <c r="DK193" s="13" t="str">
        <f t="shared" si="36"/>
        <v/>
      </c>
      <c r="DL193" s="13" t="str">
        <f t="shared" si="37"/>
        <v/>
      </c>
      <c r="DM193" s="13" t="str">
        <f t="shared" si="37"/>
        <v/>
      </c>
      <c r="DN193" s="13" t="str">
        <f t="shared" si="37"/>
        <v/>
      </c>
      <c r="DO193" s="13" t="str">
        <f t="shared" si="37"/>
        <v/>
      </c>
      <c r="DP193" s="13" t="str">
        <f t="shared" si="37"/>
        <v/>
      </c>
      <c r="DQ193" s="13" t="str">
        <f t="shared" si="37"/>
        <v>Nordhavsraka</v>
      </c>
      <c r="DR193" s="13" t="str">
        <f t="shared" si="37"/>
        <v/>
      </c>
      <c r="DS193" s="13" t="str">
        <f t="shared" si="37"/>
        <v/>
      </c>
      <c r="DT193" s="13" t="str">
        <f t="shared" si="37"/>
        <v>Rodspotta</v>
      </c>
      <c r="DU193" s="13" t="str">
        <f t="shared" si="38"/>
        <v>Rodtunga</v>
      </c>
      <c r="DV193" s="13" t="str">
        <f t="shared" si="35"/>
        <v/>
      </c>
      <c r="DW193" s="13" t="str">
        <f t="shared" si="35"/>
        <v/>
      </c>
      <c r="DX193" s="13" t="str">
        <f t="shared" si="35"/>
        <v/>
      </c>
      <c r="DY193" s="13" t="str">
        <f t="shared" ref="DY193:EI211" si="39">IF(AK193&gt;0,AK$8,"")</f>
        <v/>
      </c>
      <c r="DZ193" s="13" t="str">
        <f t="shared" si="39"/>
        <v>Sjurygg</v>
      </c>
      <c r="EA193" s="13" t="str">
        <f t="shared" si="39"/>
        <v/>
      </c>
      <c r="EB193" s="13" t="str">
        <f t="shared" si="39"/>
        <v/>
      </c>
      <c r="EC193" s="13" t="str">
        <f t="shared" si="39"/>
        <v/>
      </c>
      <c r="ED193" s="13" t="str">
        <f t="shared" si="39"/>
        <v/>
      </c>
      <c r="EE193" s="13" t="str">
        <f t="shared" si="39"/>
        <v/>
      </c>
      <c r="EF193" s="13" t="str">
        <f t="shared" si="39"/>
        <v>Torsk</v>
      </c>
      <c r="EG193" s="13" t="str">
        <f t="shared" si="39"/>
        <v>Vitling</v>
      </c>
      <c r="EH193" s="13" t="str">
        <f t="shared" si="39"/>
        <v>Vitlinglyra</v>
      </c>
      <c r="EI193" s="13" t="str">
        <f t="shared" si="39"/>
        <v/>
      </c>
      <c r="EJ193" s="13" t="str">
        <f t="shared" si="34"/>
        <v/>
      </c>
      <c r="EK193" s="13"/>
      <c r="EL193" s="82" t="str">
        <f t="shared" si="27"/>
        <v>BlavitlingKolmuleHavskraftaKoljaKummelNordhavsrakaRodspottaRodtungaSjuryggTorskVitlingVitlinglyra</v>
      </c>
    </row>
    <row r="194" spans="1:142" x14ac:dyDescent="0.25">
      <c r="A194" s="268" t="s">
        <v>535</v>
      </c>
      <c r="B194" s="267" t="s">
        <v>501</v>
      </c>
      <c r="C194" s="306" t="s">
        <v>161</v>
      </c>
      <c r="D194" s="211">
        <v>186</v>
      </c>
      <c r="E194" s="402">
        <v>0</v>
      </c>
      <c r="F194" s="402">
        <v>0</v>
      </c>
      <c r="G194" s="402">
        <v>0</v>
      </c>
      <c r="H194" s="402">
        <v>9.0282000000000001E-3</v>
      </c>
      <c r="I194" s="402">
        <v>0</v>
      </c>
      <c r="J194" s="402">
        <v>0</v>
      </c>
      <c r="K194" s="402">
        <v>0</v>
      </c>
      <c r="L194" s="402">
        <v>0</v>
      </c>
      <c r="M194" s="402">
        <v>0</v>
      </c>
      <c r="N194" s="402">
        <v>6.6549800000000006E-2</v>
      </c>
      <c r="O194" s="402">
        <v>4.0152E-3</v>
      </c>
      <c r="P194" s="402">
        <v>0</v>
      </c>
      <c r="Q194" s="402">
        <v>4.8130800000000001E-2</v>
      </c>
      <c r="R194" s="402">
        <v>0</v>
      </c>
      <c r="S194" s="402">
        <v>5.0409200000000001E-2</v>
      </c>
      <c r="T194" s="402">
        <v>0</v>
      </c>
      <c r="U194" s="402">
        <v>3.0482E-3</v>
      </c>
      <c r="V194" s="402">
        <v>0</v>
      </c>
      <c r="W194" s="402">
        <v>0</v>
      </c>
      <c r="X194" s="402">
        <v>0</v>
      </c>
      <c r="Y194" s="402">
        <v>0</v>
      </c>
      <c r="Z194" s="402">
        <v>0</v>
      </c>
      <c r="AA194" s="402">
        <v>0</v>
      </c>
      <c r="AB194" s="402">
        <v>1.5424E-3</v>
      </c>
      <c r="AC194" s="402">
        <v>0</v>
      </c>
      <c r="AD194" s="402">
        <v>0</v>
      </c>
      <c r="AE194" s="402">
        <v>0</v>
      </c>
      <c r="AF194" s="402">
        <v>2.5329299999999999E-2</v>
      </c>
      <c r="AG194" s="402">
        <v>3.5924400000000002E-2</v>
      </c>
      <c r="AH194" s="402">
        <v>0</v>
      </c>
      <c r="AI194" s="402">
        <v>0</v>
      </c>
      <c r="AJ194" s="402">
        <v>0</v>
      </c>
      <c r="AK194" s="402">
        <v>2.4987999999999998E-3</v>
      </c>
      <c r="AL194" s="402">
        <v>0</v>
      </c>
      <c r="AM194" s="402">
        <v>0</v>
      </c>
      <c r="AN194" s="402">
        <v>0</v>
      </c>
      <c r="AO194" s="402">
        <v>0</v>
      </c>
      <c r="AP194" s="402">
        <v>0</v>
      </c>
      <c r="AQ194" s="402">
        <v>0</v>
      </c>
      <c r="AR194" s="402">
        <v>0.2667774</v>
      </c>
      <c r="AS194" s="402">
        <v>1.29347E-2</v>
      </c>
      <c r="AT194" s="402">
        <v>0</v>
      </c>
      <c r="AU194" s="404">
        <v>0</v>
      </c>
      <c r="AV194" s="404">
        <v>0</v>
      </c>
      <c r="AW194" s="76"/>
      <c r="AX194" s="211">
        <v>186</v>
      </c>
      <c r="AY194" s="42">
        <v>0</v>
      </c>
      <c r="AZ194" s="42">
        <v>0</v>
      </c>
      <c r="BA194" s="42">
        <v>0</v>
      </c>
      <c r="BB194" s="42">
        <v>35</v>
      </c>
      <c r="BC194" s="42">
        <v>0</v>
      </c>
      <c r="BD194" s="42">
        <v>0</v>
      </c>
      <c r="BE194" s="42">
        <v>0</v>
      </c>
      <c r="BF194" s="42">
        <v>0</v>
      </c>
      <c r="BG194" s="42">
        <v>0</v>
      </c>
      <c r="BH194" s="42">
        <v>228</v>
      </c>
      <c r="BI194" s="42">
        <v>0</v>
      </c>
      <c r="BJ194" s="42">
        <v>9</v>
      </c>
      <c r="BK194" s="42">
        <v>6734</v>
      </c>
      <c r="BL194" s="42">
        <v>0</v>
      </c>
      <c r="BM194" s="42">
        <v>64</v>
      </c>
      <c r="BN194" s="42">
        <v>0</v>
      </c>
      <c r="BO194" s="42">
        <v>100</v>
      </c>
      <c r="BP194" s="42">
        <v>0</v>
      </c>
      <c r="BQ194" s="42">
        <v>18</v>
      </c>
      <c r="BR194" s="42">
        <v>0</v>
      </c>
      <c r="BS194" s="42">
        <v>0</v>
      </c>
      <c r="BT194" s="42">
        <v>44</v>
      </c>
      <c r="BU194" s="42">
        <v>94</v>
      </c>
      <c r="BV194" s="42">
        <v>46</v>
      </c>
      <c r="BW194" s="42">
        <v>0</v>
      </c>
      <c r="BX194" s="42">
        <v>19</v>
      </c>
      <c r="BY194" s="42">
        <v>0</v>
      </c>
      <c r="BZ194" s="42">
        <v>204</v>
      </c>
      <c r="CA194" s="42">
        <v>179</v>
      </c>
      <c r="CB194" s="42">
        <v>0</v>
      </c>
      <c r="CC194" s="42">
        <v>0</v>
      </c>
      <c r="CD194" s="42">
        <v>0</v>
      </c>
      <c r="CE194" s="42">
        <v>0</v>
      </c>
      <c r="CF194" s="42">
        <v>0</v>
      </c>
      <c r="CG194" s="42">
        <v>0</v>
      </c>
      <c r="CH194" s="42">
        <v>0</v>
      </c>
      <c r="CI194" s="42">
        <v>0</v>
      </c>
      <c r="CJ194" s="42">
        <v>40</v>
      </c>
      <c r="CK194" s="42">
        <v>0</v>
      </c>
      <c r="CL194" s="42">
        <v>1995</v>
      </c>
      <c r="CM194" s="42">
        <v>218</v>
      </c>
      <c r="CN194" s="42">
        <v>0</v>
      </c>
      <c r="CO194" s="42">
        <v>0</v>
      </c>
      <c r="CP194" s="42">
        <v>0</v>
      </c>
      <c r="CR194" s="37">
        <v>186</v>
      </c>
      <c r="CS194" s="13" t="str">
        <f t="shared" si="33"/>
        <v/>
      </c>
      <c r="CT194" s="13" t="str">
        <f t="shared" si="33"/>
        <v/>
      </c>
      <c r="CU194" s="13" t="str">
        <f t="shared" si="33"/>
        <v/>
      </c>
      <c r="CV194" s="13" t="str">
        <f t="shared" si="33"/>
        <v>Bergtunga</v>
      </c>
      <c r="CW194" s="13" t="str">
        <f t="shared" si="33"/>
        <v/>
      </c>
      <c r="CX194" s="13" t="str">
        <f t="shared" si="33"/>
        <v/>
      </c>
      <c r="CY194" s="13" t="str">
        <f t="shared" si="33"/>
        <v/>
      </c>
      <c r="CZ194" s="13" t="str">
        <f t="shared" si="36"/>
        <v/>
      </c>
      <c r="DA194" s="13" t="str">
        <f t="shared" si="36"/>
        <v/>
      </c>
      <c r="DB194" s="13" t="str">
        <f t="shared" si="36"/>
        <v>Grasej</v>
      </c>
      <c r="DC194" s="13" t="str">
        <f t="shared" si="36"/>
        <v>Halleflundra</v>
      </c>
      <c r="DD194" s="13" t="str">
        <f t="shared" si="36"/>
        <v/>
      </c>
      <c r="DE194" s="13" t="str">
        <f t="shared" si="36"/>
        <v>Havskrafta</v>
      </c>
      <c r="DF194" s="13" t="str">
        <f t="shared" si="36"/>
        <v/>
      </c>
      <c r="DG194" s="13" t="str">
        <f t="shared" si="36"/>
        <v>Kolja</v>
      </c>
      <c r="DH194" s="13" t="str">
        <f t="shared" si="36"/>
        <v/>
      </c>
      <c r="DI194" s="13" t="str">
        <f t="shared" si="36"/>
        <v>Kummel</v>
      </c>
      <c r="DJ194" s="13" t="str">
        <f t="shared" si="36"/>
        <v/>
      </c>
      <c r="DK194" s="13" t="str">
        <f t="shared" si="36"/>
        <v/>
      </c>
      <c r="DL194" s="13" t="str">
        <f t="shared" si="37"/>
        <v/>
      </c>
      <c r="DM194" s="13" t="str">
        <f t="shared" si="37"/>
        <v/>
      </c>
      <c r="DN194" s="13" t="str">
        <f t="shared" si="37"/>
        <v/>
      </c>
      <c r="DO194" s="13" t="str">
        <f t="shared" si="37"/>
        <v/>
      </c>
      <c r="DP194" s="13" t="str">
        <f t="shared" si="37"/>
        <v>Marulk</v>
      </c>
      <c r="DQ194" s="13" t="str">
        <f t="shared" si="37"/>
        <v/>
      </c>
      <c r="DR194" s="13" t="str">
        <f t="shared" si="37"/>
        <v/>
      </c>
      <c r="DS194" s="13" t="str">
        <f t="shared" si="37"/>
        <v/>
      </c>
      <c r="DT194" s="13" t="str">
        <f t="shared" si="37"/>
        <v>Rodspotta</v>
      </c>
      <c r="DU194" s="13" t="str">
        <f t="shared" si="38"/>
        <v>Rodtunga</v>
      </c>
      <c r="DV194" s="13" t="str">
        <f t="shared" si="38"/>
        <v/>
      </c>
      <c r="DW194" s="13" t="str">
        <f t="shared" si="38"/>
        <v/>
      </c>
      <c r="DX194" s="13" t="str">
        <f t="shared" si="38"/>
        <v/>
      </c>
      <c r="DY194" s="13" t="str">
        <f t="shared" si="39"/>
        <v>Sill</v>
      </c>
      <c r="DZ194" s="13" t="str">
        <f t="shared" si="39"/>
        <v/>
      </c>
      <c r="EA194" s="13" t="str">
        <f t="shared" si="39"/>
        <v/>
      </c>
      <c r="EB194" s="13" t="str">
        <f t="shared" si="39"/>
        <v/>
      </c>
      <c r="EC194" s="13" t="str">
        <f t="shared" si="39"/>
        <v/>
      </c>
      <c r="ED194" s="13" t="str">
        <f t="shared" si="39"/>
        <v/>
      </c>
      <c r="EE194" s="13" t="str">
        <f t="shared" si="39"/>
        <v/>
      </c>
      <c r="EF194" s="13" t="str">
        <f t="shared" si="39"/>
        <v>Torsk</v>
      </c>
      <c r="EG194" s="13" t="str">
        <f t="shared" si="39"/>
        <v>Vitling</v>
      </c>
      <c r="EH194" s="13" t="str">
        <f t="shared" si="39"/>
        <v/>
      </c>
      <c r="EI194" s="13" t="str">
        <f t="shared" si="39"/>
        <v/>
      </c>
      <c r="EJ194" s="13" t="str">
        <f t="shared" si="34"/>
        <v/>
      </c>
      <c r="EK194" s="13"/>
      <c r="EL194" s="82" t="str">
        <f t="shared" si="27"/>
        <v>BergtungaGrasejHalleflundraHavskraftaKoljaKummelMarulkRodspottaRodtungaSillTorskVitling</v>
      </c>
    </row>
    <row r="195" spans="1:142" x14ac:dyDescent="0.25">
      <c r="A195" s="268" t="s">
        <v>536</v>
      </c>
      <c r="B195" s="267" t="s">
        <v>498</v>
      </c>
      <c r="C195" s="306" t="s">
        <v>615</v>
      </c>
      <c r="D195" s="211">
        <v>187</v>
      </c>
      <c r="E195" s="402">
        <v>0</v>
      </c>
      <c r="F195" s="402">
        <v>0</v>
      </c>
      <c r="G195" s="402">
        <v>0</v>
      </c>
      <c r="H195" s="402">
        <v>0</v>
      </c>
      <c r="I195" s="402">
        <v>0</v>
      </c>
      <c r="J195" s="402">
        <v>0</v>
      </c>
      <c r="K195" s="402">
        <v>0</v>
      </c>
      <c r="L195" s="402">
        <v>0</v>
      </c>
      <c r="M195" s="402">
        <v>0</v>
      </c>
      <c r="N195" s="402">
        <v>0</v>
      </c>
      <c r="O195" s="402">
        <v>0</v>
      </c>
      <c r="P195" s="402">
        <v>0</v>
      </c>
      <c r="Q195" s="402">
        <v>0</v>
      </c>
      <c r="R195" s="402">
        <v>0</v>
      </c>
      <c r="S195" s="402">
        <v>0</v>
      </c>
      <c r="T195" s="402">
        <v>0</v>
      </c>
      <c r="U195" s="402">
        <v>0</v>
      </c>
      <c r="V195" s="402">
        <v>0</v>
      </c>
      <c r="W195" s="402">
        <v>0</v>
      </c>
      <c r="X195" s="402">
        <v>0</v>
      </c>
      <c r="Y195" s="402">
        <v>0</v>
      </c>
      <c r="Z195" s="402">
        <v>0</v>
      </c>
      <c r="AA195" s="402">
        <v>0</v>
      </c>
      <c r="AB195" s="402">
        <v>0</v>
      </c>
      <c r="AC195" s="402">
        <v>0</v>
      </c>
      <c r="AD195" s="402">
        <v>0</v>
      </c>
      <c r="AE195" s="402">
        <v>0</v>
      </c>
      <c r="AF195" s="402">
        <v>0.1380942</v>
      </c>
      <c r="AG195" s="402">
        <v>0</v>
      </c>
      <c r="AH195" s="402">
        <v>0</v>
      </c>
      <c r="AI195" s="402">
        <v>0</v>
      </c>
      <c r="AJ195" s="402">
        <v>0</v>
      </c>
      <c r="AK195" s="402">
        <v>0</v>
      </c>
      <c r="AL195" s="402">
        <v>0</v>
      </c>
      <c r="AM195" s="402">
        <v>0</v>
      </c>
      <c r="AN195" s="402">
        <v>0</v>
      </c>
      <c r="AO195" s="402">
        <v>0</v>
      </c>
      <c r="AP195" s="402">
        <v>0</v>
      </c>
      <c r="AQ195" s="402">
        <v>0</v>
      </c>
      <c r="AR195" s="402">
        <v>0.14835380000000001</v>
      </c>
      <c r="AS195" s="402">
        <v>2.9445000000000001E-3</v>
      </c>
      <c r="AT195" s="402">
        <v>0</v>
      </c>
      <c r="AU195" s="404">
        <v>0</v>
      </c>
      <c r="AV195" s="404">
        <v>0</v>
      </c>
      <c r="AW195" s="76"/>
      <c r="AX195" s="211">
        <v>187</v>
      </c>
      <c r="AY195" s="42">
        <v>0</v>
      </c>
      <c r="AZ195" s="42">
        <v>0</v>
      </c>
      <c r="BA195" s="42">
        <v>0</v>
      </c>
      <c r="BB195" s="42">
        <v>0</v>
      </c>
      <c r="BC195" s="42">
        <v>0</v>
      </c>
      <c r="BD195" s="42">
        <v>0</v>
      </c>
      <c r="BE195" s="42">
        <v>0</v>
      </c>
      <c r="BF195" s="42">
        <v>0</v>
      </c>
      <c r="BG195" s="42">
        <v>0</v>
      </c>
      <c r="BH195" s="42">
        <v>0</v>
      </c>
      <c r="BI195" s="42">
        <v>0</v>
      </c>
      <c r="BJ195" s="42">
        <v>0</v>
      </c>
      <c r="BK195" s="42">
        <v>0</v>
      </c>
      <c r="BL195" s="42">
        <v>0</v>
      </c>
      <c r="BM195" s="42">
        <v>0</v>
      </c>
      <c r="BN195" s="42">
        <v>0</v>
      </c>
      <c r="BO195" s="42">
        <v>0</v>
      </c>
      <c r="BP195" s="42">
        <v>0</v>
      </c>
      <c r="BQ195" s="42">
        <v>0</v>
      </c>
      <c r="BR195" s="42">
        <v>0</v>
      </c>
      <c r="BS195" s="42">
        <v>0</v>
      </c>
      <c r="BT195" s="42">
        <v>0</v>
      </c>
      <c r="BU195" s="42">
        <v>0</v>
      </c>
      <c r="BV195" s="42">
        <v>0</v>
      </c>
      <c r="BW195" s="42">
        <v>0</v>
      </c>
      <c r="BX195" s="42">
        <v>343</v>
      </c>
      <c r="BY195" s="42">
        <v>0</v>
      </c>
      <c r="BZ195" s="42">
        <v>4920</v>
      </c>
      <c r="CA195" s="42">
        <v>0</v>
      </c>
      <c r="CB195" s="42">
        <v>316</v>
      </c>
      <c r="CC195" s="42">
        <v>0</v>
      </c>
      <c r="CD195" s="42">
        <v>0</v>
      </c>
      <c r="CE195" s="42">
        <v>0</v>
      </c>
      <c r="CF195" s="42">
        <v>0</v>
      </c>
      <c r="CG195" s="42">
        <v>0</v>
      </c>
      <c r="CH195" s="42">
        <v>0</v>
      </c>
      <c r="CI195" s="42">
        <v>4794</v>
      </c>
      <c r="CJ195" s="42">
        <v>0</v>
      </c>
      <c r="CK195" s="42">
        <v>0</v>
      </c>
      <c r="CL195" s="42">
        <v>453370</v>
      </c>
      <c r="CM195" s="42">
        <v>18330</v>
      </c>
      <c r="CN195" s="42">
        <v>0</v>
      </c>
      <c r="CO195" s="42">
        <v>0</v>
      </c>
      <c r="CP195" s="42">
        <v>0</v>
      </c>
      <c r="CR195" s="37">
        <v>187</v>
      </c>
      <c r="CS195" s="13" t="str">
        <f t="shared" si="33"/>
        <v/>
      </c>
      <c r="CT195" s="13" t="str">
        <f t="shared" si="33"/>
        <v/>
      </c>
      <c r="CU195" s="13" t="str">
        <f t="shared" si="33"/>
        <v/>
      </c>
      <c r="CV195" s="13" t="str">
        <f t="shared" si="33"/>
        <v/>
      </c>
      <c r="CW195" s="13" t="str">
        <f t="shared" si="33"/>
        <v/>
      </c>
      <c r="CX195" s="13" t="str">
        <f t="shared" si="33"/>
        <v/>
      </c>
      <c r="CY195" s="13" t="str">
        <f t="shared" si="33"/>
        <v/>
      </c>
      <c r="CZ195" s="13" t="str">
        <f t="shared" si="36"/>
        <v/>
      </c>
      <c r="DA195" s="13" t="str">
        <f t="shared" si="36"/>
        <v/>
      </c>
      <c r="DB195" s="13" t="str">
        <f t="shared" si="36"/>
        <v/>
      </c>
      <c r="DC195" s="13" t="str">
        <f t="shared" si="36"/>
        <v/>
      </c>
      <c r="DD195" s="13" t="str">
        <f t="shared" si="36"/>
        <v/>
      </c>
      <c r="DE195" s="13" t="str">
        <f t="shared" si="36"/>
        <v/>
      </c>
      <c r="DF195" s="13" t="str">
        <f t="shared" si="36"/>
        <v/>
      </c>
      <c r="DG195" s="13" t="str">
        <f t="shared" si="36"/>
        <v/>
      </c>
      <c r="DH195" s="13" t="str">
        <f t="shared" si="36"/>
        <v/>
      </c>
      <c r="DI195" s="13" t="str">
        <f t="shared" si="36"/>
        <v/>
      </c>
      <c r="DJ195" s="13" t="str">
        <f t="shared" si="36"/>
        <v/>
      </c>
      <c r="DK195" s="13" t="str">
        <f t="shared" si="36"/>
        <v/>
      </c>
      <c r="DL195" s="13" t="str">
        <f t="shared" si="37"/>
        <v/>
      </c>
      <c r="DM195" s="13" t="str">
        <f t="shared" si="37"/>
        <v/>
      </c>
      <c r="DN195" s="13" t="str">
        <f t="shared" si="37"/>
        <v/>
      </c>
      <c r="DO195" s="13" t="str">
        <f t="shared" si="37"/>
        <v/>
      </c>
      <c r="DP195" s="13" t="str">
        <f t="shared" si="37"/>
        <v/>
      </c>
      <c r="DQ195" s="13" t="str">
        <f t="shared" si="37"/>
        <v/>
      </c>
      <c r="DR195" s="13" t="str">
        <f t="shared" si="37"/>
        <v/>
      </c>
      <c r="DS195" s="13" t="str">
        <f t="shared" si="37"/>
        <v/>
      </c>
      <c r="DT195" s="13" t="str">
        <f t="shared" si="37"/>
        <v>Rodspotta</v>
      </c>
      <c r="DU195" s="13" t="str">
        <f t="shared" si="38"/>
        <v/>
      </c>
      <c r="DV195" s="13" t="str">
        <f t="shared" si="38"/>
        <v/>
      </c>
      <c r="DW195" s="13" t="str">
        <f t="shared" si="38"/>
        <v/>
      </c>
      <c r="DX195" s="13" t="str">
        <f t="shared" si="38"/>
        <v/>
      </c>
      <c r="DY195" s="13" t="str">
        <f t="shared" si="39"/>
        <v/>
      </c>
      <c r="DZ195" s="13" t="str">
        <f t="shared" si="39"/>
        <v/>
      </c>
      <c r="EA195" s="13" t="str">
        <f t="shared" si="39"/>
        <v/>
      </c>
      <c r="EB195" s="13" t="str">
        <f t="shared" si="39"/>
        <v/>
      </c>
      <c r="EC195" s="13" t="str">
        <f t="shared" si="39"/>
        <v/>
      </c>
      <c r="ED195" s="13" t="str">
        <f t="shared" si="39"/>
        <v/>
      </c>
      <c r="EE195" s="13" t="str">
        <f t="shared" si="39"/>
        <v/>
      </c>
      <c r="EF195" s="13" t="str">
        <f t="shared" si="39"/>
        <v>Torsk</v>
      </c>
      <c r="EG195" s="13" t="str">
        <f t="shared" si="39"/>
        <v>Vitling</v>
      </c>
      <c r="EH195" s="13" t="str">
        <f t="shared" si="39"/>
        <v/>
      </c>
      <c r="EI195" s="13" t="str">
        <f t="shared" si="39"/>
        <v/>
      </c>
      <c r="EJ195" s="13" t="str">
        <f t="shared" si="34"/>
        <v/>
      </c>
      <c r="EK195" s="13"/>
      <c r="EL195" s="82" t="str">
        <f t="shared" si="27"/>
        <v>RodspottaTorskVitling</v>
      </c>
    </row>
    <row r="196" spans="1:142" x14ac:dyDescent="0.25">
      <c r="A196" s="268" t="s">
        <v>536</v>
      </c>
      <c r="B196" s="267" t="s">
        <v>499</v>
      </c>
      <c r="C196" s="306" t="s">
        <v>615</v>
      </c>
      <c r="D196" s="211">
        <v>188</v>
      </c>
      <c r="E196" s="402">
        <v>0</v>
      </c>
      <c r="F196" s="402">
        <v>0</v>
      </c>
      <c r="G196" s="402">
        <v>0</v>
      </c>
      <c r="H196" s="402">
        <v>0</v>
      </c>
      <c r="I196" s="402">
        <v>0</v>
      </c>
      <c r="J196" s="402">
        <v>0</v>
      </c>
      <c r="K196" s="402">
        <v>0</v>
      </c>
      <c r="L196" s="402">
        <v>0</v>
      </c>
      <c r="M196" s="402">
        <v>0</v>
      </c>
      <c r="N196" s="402">
        <v>0</v>
      </c>
      <c r="O196" s="402">
        <v>0</v>
      </c>
      <c r="P196" s="402">
        <v>0</v>
      </c>
      <c r="Q196" s="402">
        <v>0</v>
      </c>
      <c r="R196" s="402">
        <v>0</v>
      </c>
      <c r="S196" s="402">
        <v>0</v>
      </c>
      <c r="T196" s="402">
        <v>0</v>
      </c>
      <c r="U196" s="402">
        <v>0</v>
      </c>
      <c r="V196" s="402">
        <v>0</v>
      </c>
      <c r="W196" s="402">
        <v>0</v>
      </c>
      <c r="X196" s="402">
        <v>0</v>
      </c>
      <c r="Y196" s="402">
        <v>0</v>
      </c>
      <c r="Z196" s="402">
        <v>0</v>
      </c>
      <c r="AA196" s="402">
        <v>0</v>
      </c>
      <c r="AB196" s="402">
        <v>0</v>
      </c>
      <c r="AC196" s="402">
        <v>0</v>
      </c>
      <c r="AD196" s="402">
        <v>0</v>
      </c>
      <c r="AE196" s="402">
        <v>0</v>
      </c>
      <c r="AF196" s="402">
        <v>0.13944719999999999</v>
      </c>
      <c r="AG196" s="402">
        <v>0</v>
      </c>
      <c r="AH196" s="402">
        <v>0</v>
      </c>
      <c r="AI196" s="402">
        <v>0</v>
      </c>
      <c r="AJ196" s="402">
        <v>0</v>
      </c>
      <c r="AK196" s="402">
        <v>0</v>
      </c>
      <c r="AL196" s="402">
        <v>0</v>
      </c>
      <c r="AM196" s="402">
        <v>0</v>
      </c>
      <c r="AN196" s="402">
        <v>0</v>
      </c>
      <c r="AO196" s="402">
        <v>0</v>
      </c>
      <c r="AP196" s="402">
        <v>0</v>
      </c>
      <c r="AQ196" s="402">
        <v>0</v>
      </c>
      <c r="AR196" s="402">
        <v>8.2461699999999999E-2</v>
      </c>
      <c r="AS196" s="402">
        <v>2.9673E-3</v>
      </c>
      <c r="AT196" s="402">
        <v>0</v>
      </c>
      <c r="AU196" s="404">
        <v>0</v>
      </c>
      <c r="AV196" s="404">
        <v>0</v>
      </c>
      <c r="AW196" s="76"/>
      <c r="AX196" s="211">
        <v>188</v>
      </c>
      <c r="AY196" s="42">
        <v>0</v>
      </c>
      <c r="AZ196" s="42">
        <v>0</v>
      </c>
      <c r="BA196" s="42">
        <v>0</v>
      </c>
      <c r="BB196" s="42">
        <v>0</v>
      </c>
      <c r="BC196" s="42">
        <v>0</v>
      </c>
      <c r="BD196" s="42">
        <v>0</v>
      </c>
      <c r="BE196" s="42">
        <v>0</v>
      </c>
      <c r="BF196" s="42">
        <v>0</v>
      </c>
      <c r="BG196" s="42">
        <v>0</v>
      </c>
      <c r="BH196" s="42">
        <v>0</v>
      </c>
      <c r="BI196" s="42">
        <v>0</v>
      </c>
      <c r="BJ196" s="42">
        <v>0</v>
      </c>
      <c r="BK196" s="42">
        <v>0</v>
      </c>
      <c r="BL196" s="42">
        <v>0</v>
      </c>
      <c r="BM196" s="42">
        <v>0</v>
      </c>
      <c r="BN196" s="42">
        <v>0</v>
      </c>
      <c r="BO196" s="42">
        <v>0</v>
      </c>
      <c r="BP196" s="42">
        <v>0</v>
      </c>
      <c r="BQ196" s="42">
        <v>0</v>
      </c>
      <c r="BR196" s="42">
        <v>0</v>
      </c>
      <c r="BS196" s="42">
        <v>0</v>
      </c>
      <c r="BT196" s="42">
        <v>0</v>
      </c>
      <c r="BU196" s="42">
        <v>0</v>
      </c>
      <c r="BV196" s="42">
        <v>0</v>
      </c>
      <c r="BW196" s="42">
        <v>0</v>
      </c>
      <c r="BX196" s="42">
        <v>126</v>
      </c>
      <c r="BY196" s="42">
        <v>0</v>
      </c>
      <c r="BZ196" s="42">
        <v>867</v>
      </c>
      <c r="CA196" s="42">
        <v>0</v>
      </c>
      <c r="CB196" s="42">
        <v>0</v>
      </c>
      <c r="CC196" s="42">
        <v>0</v>
      </c>
      <c r="CD196" s="42">
        <v>0</v>
      </c>
      <c r="CE196" s="42">
        <v>0</v>
      </c>
      <c r="CF196" s="42">
        <v>0</v>
      </c>
      <c r="CG196" s="42">
        <v>0</v>
      </c>
      <c r="CH196" s="42">
        <v>0</v>
      </c>
      <c r="CI196" s="42">
        <v>805</v>
      </c>
      <c r="CJ196" s="42">
        <v>0</v>
      </c>
      <c r="CK196" s="42">
        <v>0</v>
      </c>
      <c r="CL196" s="42">
        <v>45720</v>
      </c>
      <c r="CM196" s="42">
        <v>94</v>
      </c>
      <c r="CN196" s="42">
        <v>0</v>
      </c>
      <c r="CO196" s="42">
        <v>0</v>
      </c>
      <c r="CP196" s="42">
        <v>0</v>
      </c>
      <c r="CR196" s="37">
        <v>188</v>
      </c>
      <c r="CS196" s="13" t="str">
        <f t="shared" si="33"/>
        <v/>
      </c>
      <c r="CT196" s="13" t="str">
        <f t="shared" si="33"/>
        <v/>
      </c>
      <c r="CU196" s="13" t="str">
        <f t="shared" si="33"/>
        <v/>
      </c>
      <c r="CV196" s="13" t="str">
        <f t="shared" si="33"/>
        <v/>
      </c>
      <c r="CW196" s="13" t="str">
        <f t="shared" si="33"/>
        <v/>
      </c>
      <c r="CX196" s="13" t="str">
        <f t="shared" si="33"/>
        <v/>
      </c>
      <c r="CY196" s="13" t="str">
        <f t="shared" si="33"/>
        <v/>
      </c>
      <c r="CZ196" s="13" t="str">
        <f t="shared" si="36"/>
        <v/>
      </c>
      <c r="DA196" s="13" t="str">
        <f t="shared" si="36"/>
        <v/>
      </c>
      <c r="DB196" s="13" t="str">
        <f t="shared" si="36"/>
        <v/>
      </c>
      <c r="DC196" s="13" t="str">
        <f t="shared" si="36"/>
        <v/>
      </c>
      <c r="DD196" s="13" t="str">
        <f t="shared" si="36"/>
        <v/>
      </c>
      <c r="DE196" s="13" t="str">
        <f t="shared" si="36"/>
        <v/>
      </c>
      <c r="DF196" s="13" t="str">
        <f t="shared" si="36"/>
        <v/>
      </c>
      <c r="DG196" s="13" t="str">
        <f t="shared" si="36"/>
        <v/>
      </c>
      <c r="DH196" s="13" t="str">
        <f t="shared" si="36"/>
        <v/>
      </c>
      <c r="DI196" s="13" t="str">
        <f t="shared" si="36"/>
        <v/>
      </c>
      <c r="DJ196" s="13" t="str">
        <f t="shared" si="36"/>
        <v/>
      </c>
      <c r="DK196" s="13" t="str">
        <f t="shared" si="36"/>
        <v/>
      </c>
      <c r="DL196" s="13" t="str">
        <f t="shared" si="37"/>
        <v/>
      </c>
      <c r="DM196" s="13" t="str">
        <f t="shared" si="37"/>
        <v/>
      </c>
      <c r="DN196" s="13" t="str">
        <f t="shared" si="37"/>
        <v/>
      </c>
      <c r="DO196" s="13" t="str">
        <f t="shared" si="37"/>
        <v/>
      </c>
      <c r="DP196" s="13" t="str">
        <f t="shared" si="37"/>
        <v/>
      </c>
      <c r="DQ196" s="13" t="str">
        <f t="shared" si="37"/>
        <v/>
      </c>
      <c r="DR196" s="13" t="str">
        <f t="shared" si="37"/>
        <v/>
      </c>
      <c r="DS196" s="13" t="str">
        <f t="shared" si="37"/>
        <v/>
      </c>
      <c r="DT196" s="13" t="str">
        <f t="shared" si="37"/>
        <v>Rodspotta</v>
      </c>
      <c r="DU196" s="13" t="str">
        <f t="shared" si="38"/>
        <v/>
      </c>
      <c r="DV196" s="13" t="str">
        <f t="shared" si="38"/>
        <v/>
      </c>
      <c r="DW196" s="13" t="str">
        <f t="shared" si="38"/>
        <v/>
      </c>
      <c r="DX196" s="13" t="str">
        <f t="shared" si="38"/>
        <v/>
      </c>
      <c r="DY196" s="13" t="str">
        <f t="shared" si="39"/>
        <v/>
      </c>
      <c r="DZ196" s="13" t="str">
        <f t="shared" si="39"/>
        <v/>
      </c>
      <c r="EA196" s="13" t="str">
        <f t="shared" si="39"/>
        <v/>
      </c>
      <c r="EB196" s="13" t="str">
        <f t="shared" si="39"/>
        <v/>
      </c>
      <c r="EC196" s="13" t="str">
        <f t="shared" si="39"/>
        <v/>
      </c>
      <c r="ED196" s="13" t="str">
        <f t="shared" si="39"/>
        <v/>
      </c>
      <c r="EE196" s="13" t="str">
        <f t="shared" si="39"/>
        <v/>
      </c>
      <c r="EF196" s="13" t="str">
        <f t="shared" si="39"/>
        <v>Torsk</v>
      </c>
      <c r="EG196" s="13" t="str">
        <f t="shared" si="39"/>
        <v>Vitling</v>
      </c>
      <c r="EH196" s="13" t="str">
        <f t="shared" si="39"/>
        <v/>
      </c>
      <c r="EI196" s="13" t="str">
        <f t="shared" si="39"/>
        <v/>
      </c>
      <c r="EJ196" s="13" t="str">
        <f t="shared" si="34"/>
        <v/>
      </c>
      <c r="EK196" s="13"/>
      <c r="EL196" s="82" t="str">
        <f t="shared" si="27"/>
        <v>RodspottaTorskVitling</v>
      </c>
    </row>
    <row r="197" spans="1:142" x14ac:dyDescent="0.25">
      <c r="A197" s="268" t="s">
        <v>536</v>
      </c>
      <c r="B197" s="267" t="s">
        <v>498</v>
      </c>
      <c r="C197" s="306" t="s">
        <v>553</v>
      </c>
      <c r="D197" s="211">
        <v>189</v>
      </c>
      <c r="E197" s="402">
        <v>0</v>
      </c>
      <c r="F197" s="402">
        <v>0</v>
      </c>
      <c r="G197" s="402">
        <v>0</v>
      </c>
      <c r="H197" s="402">
        <v>0</v>
      </c>
      <c r="I197" s="402">
        <v>0</v>
      </c>
      <c r="J197" s="402">
        <v>0</v>
      </c>
      <c r="K197" s="402">
        <v>0</v>
      </c>
      <c r="L197" s="402">
        <v>0</v>
      </c>
      <c r="M197" s="402">
        <v>0</v>
      </c>
      <c r="N197" s="402">
        <v>0</v>
      </c>
      <c r="O197" s="402">
        <v>0</v>
      </c>
      <c r="P197" s="402">
        <v>0</v>
      </c>
      <c r="Q197" s="402">
        <v>0</v>
      </c>
      <c r="R197" s="402">
        <v>0</v>
      </c>
      <c r="S197" s="402">
        <v>0</v>
      </c>
      <c r="T197" s="402">
        <v>0</v>
      </c>
      <c r="U197" s="402">
        <v>0</v>
      </c>
      <c r="V197" s="402">
        <v>0</v>
      </c>
      <c r="W197" s="402">
        <v>0</v>
      </c>
      <c r="X197" s="402">
        <v>0</v>
      </c>
      <c r="Y197" s="402">
        <v>0</v>
      </c>
      <c r="Z197" s="402">
        <v>0</v>
      </c>
      <c r="AA197" s="402">
        <v>0</v>
      </c>
      <c r="AB197" s="402">
        <v>0</v>
      </c>
      <c r="AC197" s="402">
        <v>0</v>
      </c>
      <c r="AD197" s="402">
        <v>0</v>
      </c>
      <c r="AE197" s="402">
        <v>0</v>
      </c>
      <c r="AF197" s="402">
        <v>3.70867E-2</v>
      </c>
      <c r="AG197" s="402">
        <v>0</v>
      </c>
      <c r="AH197" s="402">
        <v>0</v>
      </c>
      <c r="AI197" s="402">
        <v>0</v>
      </c>
      <c r="AJ197" s="402">
        <v>0</v>
      </c>
      <c r="AK197" s="402">
        <v>0</v>
      </c>
      <c r="AL197" s="402">
        <v>0</v>
      </c>
      <c r="AM197" s="402">
        <v>0</v>
      </c>
      <c r="AN197" s="402">
        <v>0</v>
      </c>
      <c r="AO197" s="402">
        <v>0</v>
      </c>
      <c r="AP197" s="402">
        <v>0</v>
      </c>
      <c r="AQ197" s="402">
        <v>0</v>
      </c>
      <c r="AR197" s="402">
        <v>0.32658769999999998</v>
      </c>
      <c r="AS197" s="402">
        <v>0</v>
      </c>
      <c r="AT197" s="402">
        <v>0</v>
      </c>
      <c r="AU197" s="404">
        <v>0</v>
      </c>
      <c r="AV197" s="404">
        <v>0</v>
      </c>
      <c r="AW197" s="76"/>
      <c r="AX197" s="211">
        <v>189</v>
      </c>
      <c r="AY197" s="42">
        <v>0</v>
      </c>
      <c r="AZ197" s="42">
        <v>0</v>
      </c>
      <c r="BA197" s="42">
        <v>0</v>
      </c>
      <c r="BB197" s="42">
        <v>0</v>
      </c>
      <c r="BC197" s="42">
        <v>0</v>
      </c>
      <c r="BD197" s="42">
        <v>0</v>
      </c>
      <c r="BE197" s="42">
        <v>0</v>
      </c>
      <c r="BF197" s="42">
        <v>0</v>
      </c>
      <c r="BG197" s="42">
        <v>0</v>
      </c>
      <c r="BH197" s="42">
        <v>0</v>
      </c>
      <c r="BI197" s="42">
        <v>0</v>
      </c>
      <c r="BJ197" s="42">
        <v>0</v>
      </c>
      <c r="BK197" s="42">
        <v>0</v>
      </c>
      <c r="BL197" s="42">
        <v>0</v>
      </c>
      <c r="BM197" s="42">
        <v>0</v>
      </c>
      <c r="BN197" s="42">
        <v>0</v>
      </c>
      <c r="BO197" s="42">
        <v>0</v>
      </c>
      <c r="BP197" s="42">
        <v>0</v>
      </c>
      <c r="BQ197" s="42">
        <v>0</v>
      </c>
      <c r="BR197" s="42">
        <v>40</v>
      </c>
      <c r="BS197" s="42">
        <v>0</v>
      </c>
      <c r="BT197" s="42">
        <v>0</v>
      </c>
      <c r="BU197" s="42">
        <v>7</v>
      </c>
      <c r="BV197" s="42">
        <v>0</v>
      </c>
      <c r="BW197" s="42">
        <v>0</v>
      </c>
      <c r="BX197" s="42">
        <v>375</v>
      </c>
      <c r="BY197" s="42">
        <v>0</v>
      </c>
      <c r="BZ197" s="42">
        <v>17041</v>
      </c>
      <c r="CA197" s="42">
        <v>0</v>
      </c>
      <c r="CB197" s="42">
        <v>0</v>
      </c>
      <c r="CC197" s="42">
        <v>0</v>
      </c>
      <c r="CD197" s="42">
        <v>0</v>
      </c>
      <c r="CE197" s="42">
        <v>0</v>
      </c>
      <c r="CF197" s="42">
        <v>0</v>
      </c>
      <c r="CG197" s="42">
        <v>0</v>
      </c>
      <c r="CH197" s="42">
        <v>0</v>
      </c>
      <c r="CI197" s="42">
        <v>26950</v>
      </c>
      <c r="CJ197" s="42">
        <v>0</v>
      </c>
      <c r="CK197" s="42">
        <v>0</v>
      </c>
      <c r="CL197" s="42">
        <v>4416644</v>
      </c>
      <c r="CM197" s="42">
        <v>1185</v>
      </c>
      <c r="CN197" s="42">
        <v>0</v>
      </c>
      <c r="CO197" s="42">
        <v>0</v>
      </c>
      <c r="CP197" s="42">
        <v>0</v>
      </c>
      <c r="CR197" s="37">
        <v>189</v>
      </c>
      <c r="CS197" s="13" t="str">
        <f t="shared" si="33"/>
        <v/>
      </c>
      <c r="CT197" s="13" t="str">
        <f t="shared" si="33"/>
        <v/>
      </c>
      <c r="CU197" s="13" t="str">
        <f t="shared" si="33"/>
        <v/>
      </c>
      <c r="CV197" s="13" t="str">
        <f t="shared" si="33"/>
        <v/>
      </c>
      <c r="CW197" s="13" t="str">
        <f t="shared" si="33"/>
        <v/>
      </c>
      <c r="CX197" s="13" t="str">
        <f t="shared" si="33"/>
        <v/>
      </c>
      <c r="CY197" s="13" t="str">
        <f t="shared" si="33"/>
        <v/>
      </c>
      <c r="CZ197" s="13" t="str">
        <f t="shared" si="36"/>
        <v/>
      </c>
      <c r="DA197" s="13" t="str">
        <f t="shared" si="36"/>
        <v/>
      </c>
      <c r="DB197" s="13" t="str">
        <f t="shared" si="36"/>
        <v/>
      </c>
      <c r="DC197" s="13" t="str">
        <f t="shared" si="36"/>
        <v/>
      </c>
      <c r="DD197" s="13" t="str">
        <f t="shared" si="36"/>
        <v/>
      </c>
      <c r="DE197" s="13" t="str">
        <f t="shared" si="36"/>
        <v/>
      </c>
      <c r="DF197" s="13" t="str">
        <f t="shared" si="36"/>
        <v/>
      </c>
      <c r="DG197" s="13" t="str">
        <f t="shared" si="36"/>
        <v/>
      </c>
      <c r="DH197" s="13" t="str">
        <f t="shared" si="36"/>
        <v/>
      </c>
      <c r="DI197" s="13" t="str">
        <f t="shared" si="36"/>
        <v/>
      </c>
      <c r="DJ197" s="13" t="str">
        <f t="shared" si="36"/>
        <v/>
      </c>
      <c r="DK197" s="13" t="str">
        <f t="shared" si="36"/>
        <v/>
      </c>
      <c r="DL197" s="13" t="str">
        <f t="shared" si="37"/>
        <v/>
      </c>
      <c r="DM197" s="13" t="str">
        <f t="shared" si="37"/>
        <v/>
      </c>
      <c r="DN197" s="13" t="str">
        <f t="shared" si="37"/>
        <v/>
      </c>
      <c r="DO197" s="13" t="str">
        <f t="shared" si="37"/>
        <v/>
      </c>
      <c r="DP197" s="13" t="str">
        <f t="shared" si="37"/>
        <v/>
      </c>
      <c r="DQ197" s="13" t="str">
        <f t="shared" si="37"/>
        <v/>
      </c>
      <c r="DR197" s="13" t="str">
        <f t="shared" si="37"/>
        <v/>
      </c>
      <c r="DS197" s="13" t="str">
        <f t="shared" si="37"/>
        <v/>
      </c>
      <c r="DT197" s="13" t="str">
        <f t="shared" si="37"/>
        <v>Rodspotta</v>
      </c>
      <c r="DU197" s="13" t="str">
        <f t="shared" si="38"/>
        <v/>
      </c>
      <c r="DV197" s="13" t="str">
        <f t="shared" si="38"/>
        <v/>
      </c>
      <c r="DW197" s="13" t="str">
        <f t="shared" si="38"/>
        <v/>
      </c>
      <c r="DX197" s="13" t="str">
        <f t="shared" si="38"/>
        <v/>
      </c>
      <c r="DY197" s="13" t="str">
        <f t="shared" si="39"/>
        <v/>
      </c>
      <c r="DZ197" s="13" t="str">
        <f t="shared" si="39"/>
        <v/>
      </c>
      <c r="EA197" s="13" t="str">
        <f t="shared" si="39"/>
        <v/>
      </c>
      <c r="EB197" s="13" t="str">
        <f t="shared" si="39"/>
        <v/>
      </c>
      <c r="EC197" s="13" t="str">
        <f t="shared" si="39"/>
        <v/>
      </c>
      <c r="ED197" s="13" t="str">
        <f t="shared" si="39"/>
        <v/>
      </c>
      <c r="EE197" s="13" t="str">
        <f t="shared" si="39"/>
        <v/>
      </c>
      <c r="EF197" s="13" t="str">
        <f t="shared" si="39"/>
        <v>Torsk</v>
      </c>
      <c r="EG197" s="13" t="str">
        <f t="shared" si="39"/>
        <v/>
      </c>
      <c r="EH197" s="13" t="str">
        <f t="shared" si="39"/>
        <v/>
      </c>
      <c r="EI197" s="13" t="str">
        <f t="shared" si="39"/>
        <v/>
      </c>
      <c r="EJ197" s="13" t="str">
        <f t="shared" si="34"/>
        <v/>
      </c>
      <c r="EK197" s="13"/>
      <c r="EL197" s="82" t="str">
        <f t="shared" si="27"/>
        <v>RodspottaTorsk</v>
      </c>
    </row>
    <row r="198" spans="1:142" x14ac:dyDescent="0.25">
      <c r="A198" s="268" t="s">
        <v>536</v>
      </c>
      <c r="B198" s="267" t="s">
        <v>499</v>
      </c>
      <c r="C198" s="306" t="s">
        <v>553</v>
      </c>
      <c r="D198" s="211">
        <v>190</v>
      </c>
      <c r="E198" s="402">
        <v>0</v>
      </c>
      <c r="F198" s="402">
        <v>0</v>
      </c>
      <c r="G198" s="402">
        <v>0</v>
      </c>
      <c r="H198" s="402">
        <v>0</v>
      </c>
      <c r="I198" s="402">
        <v>0</v>
      </c>
      <c r="J198" s="402">
        <v>0</v>
      </c>
      <c r="K198" s="402">
        <v>0</v>
      </c>
      <c r="L198" s="402">
        <v>0</v>
      </c>
      <c r="M198" s="402">
        <v>0</v>
      </c>
      <c r="N198" s="402">
        <v>0</v>
      </c>
      <c r="O198" s="402">
        <v>0</v>
      </c>
      <c r="P198" s="402">
        <v>0</v>
      </c>
      <c r="Q198" s="402">
        <v>0</v>
      </c>
      <c r="R198" s="402">
        <v>0</v>
      </c>
      <c r="S198" s="402">
        <v>0</v>
      </c>
      <c r="T198" s="402">
        <v>0</v>
      </c>
      <c r="U198" s="402">
        <v>0</v>
      </c>
      <c r="V198" s="402">
        <v>0</v>
      </c>
      <c r="W198" s="402">
        <v>0</v>
      </c>
      <c r="X198" s="402">
        <v>0</v>
      </c>
      <c r="Y198" s="402">
        <v>0</v>
      </c>
      <c r="Z198" s="402">
        <v>0</v>
      </c>
      <c r="AA198" s="402">
        <v>0</v>
      </c>
      <c r="AB198" s="402">
        <v>0</v>
      </c>
      <c r="AC198" s="402">
        <v>0</v>
      </c>
      <c r="AD198" s="402">
        <v>0</v>
      </c>
      <c r="AE198" s="402">
        <v>0</v>
      </c>
      <c r="AF198" s="402">
        <v>3.6589499999999997E-2</v>
      </c>
      <c r="AG198" s="402">
        <v>0</v>
      </c>
      <c r="AH198" s="402">
        <v>0</v>
      </c>
      <c r="AI198" s="402">
        <v>0</v>
      </c>
      <c r="AJ198" s="402">
        <v>0</v>
      </c>
      <c r="AK198" s="402">
        <v>0</v>
      </c>
      <c r="AL198" s="402">
        <v>0</v>
      </c>
      <c r="AM198" s="402">
        <v>0</v>
      </c>
      <c r="AN198" s="402">
        <v>0</v>
      </c>
      <c r="AO198" s="402">
        <v>0</v>
      </c>
      <c r="AP198" s="402">
        <v>0</v>
      </c>
      <c r="AQ198" s="402">
        <v>0</v>
      </c>
      <c r="AR198" s="402">
        <v>0.296317</v>
      </c>
      <c r="AS198" s="402">
        <v>0</v>
      </c>
      <c r="AT198" s="402">
        <v>0</v>
      </c>
      <c r="AU198" s="404">
        <v>0</v>
      </c>
      <c r="AV198" s="404">
        <v>0</v>
      </c>
      <c r="AW198" s="76"/>
      <c r="AX198" s="211">
        <v>190</v>
      </c>
      <c r="AY198" s="42">
        <v>0</v>
      </c>
      <c r="AZ198" s="42">
        <v>0</v>
      </c>
      <c r="BA198" s="42">
        <v>0</v>
      </c>
      <c r="BB198" s="42">
        <v>0</v>
      </c>
      <c r="BC198" s="42">
        <v>0</v>
      </c>
      <c r="BD198" s="42">
        <v>0</v>
      </c>
      <c r="BE198" s="42">
        <v>0</v>
      </c>
      <c r="BF198" s="42">
        <v>0</v>
      </c>
      <c r="BG198" s="42">
        <v>0</v>
      </c>
      <c r="BH198" s="42">
        <v>0</v>
      </c>
      <c r="BI198" s="42">
        <v>0</v>
      </c>
      <c r="BJ198" s="42">
        <v>0</v>
      </c>
      <c r="BK198" s="42">
        <v>0</v>
      </c>
      <c r="BL198" s="42">
        <v>0</v>
      </c>
      <c r="BM198" s="42">
        <v>0</v>
      </c>
      <c r="BN198" s="42">
        <v>0</v>
      </c>
      <c r="BO198" s="42">
        <v>0</v>
      </c>
      <c r="BP198" s="42">
        <v>0</v>
      </c>
      <c r="BQ198" s="42">
        <v>0</v>
      </c>
      <c r="BR198" s="42">
        <v>0</v>
      </c>
      <c r="BS198" s="42">
        <v>0</v>
      </c>
      <c r="BT198" s="42">
        <v>0</v>
      </c>
      <c r="BU198" s="42">
        <v>0</v>
      </c>
      <c r="BV198" s="42">
        <v>0</v>
      </c>
      <c r="BW198" s="42">
        <v>0</v>
      </c>
      <c r="BX198" s="42">
        <v>24</v>
      </c>
      <c r="BY198" s="42">
        <v>0</v>
      </c>
      <c r="BZ198" s="42">
        <v>3154</v>
      </c>
      <c r="CA198" s="42">
        <v>0</v>
      </c>
      <c r="CB198" s="42">
        <v>0</v>
      </c>
      <c r="CC198" s="42">
        <v>0</v>
      </c>
      <c r="CD198" s="42">
        <v>0</v>
      </c>
      <c r="CE198" s="42">
        <v>0</v>
      </c>
      <c r="CF198" s="42">
        <v>0</v>
      </c>
      <c r="CG198" s="42">
        <v>0</v>
      </c>
      <c r="CH198" s="42">
        <v>0</v>
      </c>
      <c r="CI198" s="42">
        <v>1973</v>
      </c>
      <c r="CJ198" s="42">
        <v>0</v>
      </c>
      <c r="CK198" s="42">
        <v>0</v>
      </c>
      <c r="CL198" s="42">
        <v>168182</v>
      </c>
      <c r="CM198" s="42">
        <v>98</v>
      </c>
      <c r="CN198" s="42">
        <v>0</v>
      </c>
      <c r="CO198" s="42">
        <v>0</v>
      </c>
      <c r="CP198" s="42">
        <v>0</v>
      </c>
      <c r="CR198" s="37">
        <v>190</v>
      </c>
      <c r="CS198" s="13" t="str">
        <f t="shared" si="33"/>
        <v/>
      </c>
      <c r="CT198" s="13" t="str">
        <f t="shared" si="33"/>
        <v/>
      </c>
      <c r="CU198" s="13" t="str">
        <f t="shared" si="33"/>
        <v/>
      </c>
      <c r="CV198" s="13" t="str">
        <f t="shared" si="33"/>
        <v/>
      </c>
      <c r="CW198" s="13" t="str">
        <f t="shared" si="33"/>
        <v/>
      </c>
      <c r="CX198" s="13" t="str">
        <f t="shared" si="33"/>
        <v/>
      </c>
      <c r="CY198" s="13" t="str">
        <f t="shared" si="33"/>
        <v/>
      </c>
      <c r="CZ198" s="13" t="str">
        <f t="shared" si="36"/>
        <v/>
      </c>
      <c r="DA198" s="13" t="str">
        <f t="shared" si="36"/>
        <v/>
      </c>
      <c r="DB198" s="13" t="str">
        <f t="shared" si="36"/>
        <v/>
      </c>
      <c r="DC198" s="13" t="str">
        <f t="shared" si="36"/>
        <v/>
      </c>
      <c r="DD198" s="13" t="str">
        <f t="shared" si="36"/>
        <v/>
      </c>
      <c r="DE198" s="13" t="str">
        <f t="shared" si="36"/>
        <v/>
      </c>
      <c r="DF198" s="13" t="str">
        <f t="shared" si="36"/>
        <v/>
      </c>
      <c r="DG198" s="13" t="str">
        <f t="shared" si="36"/>
        <v/>
      </c>
      <c r="DH198" s="13" t="str">
        <f t="shared" si="36"/>
        <v/>
      </c>
      <c r="DI198" s="13" t="str">
        <f t="shared" si="36"/>
        <v/>
      </c>
      <c r="DJ198" s="13" t="str">
        <f t="shared" si="36"/>
        <v/>
      </c>
      <c r="DK198" s="13" t="str">
        <f t="shared" si="36"/>
        <v/>
      </c>
      <c r="DL198" s="13" t="str">
        <f t="shared" si="37"/>
        <v/>
      </c>
      <c r="DM198" s="13" t="str">
        <f t="shared" si="37"/>
        <v/>
      </c>
      <c r="DN198" s="13" t="str">
        <f t="shared" si="37"/>
        <v/>
      </c>
      <c r="DO198" s="13" t="str">
        <f t="shared" si="37"/>
        <v/>
      </c>
      <c r="DP198" s="13" t="str">
        <f t="shared" si="37"/>
        <v/>
      </c>
      <c r="DQ198" s="13" t="str">
        <f t="shared" si="37"/>
        <v/>
      </c>
      <c r="DR198" s="13" t="str">
        <f t="shared" si="37"/>
        <v/>
      </c>
      <c r="DS198" s="13" t="str">
        <f t="shared" si="37"/>
        <v/>
      </c>
      <c r="DT198" s="13" t="str">
        <f t="shared" si="37"/>
        <v>Rodspotta</v>
      </c>
      <c r="DU198" s="13" t="str">
        <f t="shared" si="38"/>
        <v/>
      </c>
      <c r="DV198" s="13" t="str">
        <f t="shared" si="38"/>
        <v/>
      </c>
      <c r="DW198" s="13" t="str">
        <f t="shared" si="38"/>
        <v/>
      </c>
      <c r="DX198" s="13" t="str">
        <f t="shared" si="38"/>
        <v/>
      </c>
      <c r="DY198" s="13" t="str">
        <f t="shared" si="39"/>
        <v/>
      </c>
      <c r="DZ198" s="13" t="str">
        <f t="shared" si="39"/>
        <v/>
      </c>
      <c r="EA198" s="13" t="str">
        <f t="shared" si="39"/>
        <v/>
      </c>
      <c r="EB198" s="13" t="str">
        <f t="shared" si="39"/>
        <v/>
      </c>
      <c r="EC198" s="13" t="str">
        <f t="shared" si="39"/>
        <v/>
      </c>
      <c r="ED198" s="13" t="str">
        <f t="shared" si="39"/>
        <v/>
      </c>
      <c r="EE198" s="13" t="str">
        <f t="shared" si="39"/>
        <v/>
      </c>
      <c r="EF198" s="13" t="str">
        <f t="shared" si="39"/>
        <v>Torsk</v>
      </c>
      <c r="EG198" s="13" t="str">
        <f t="shared" si="39"/>
        <v/>
      </c>
      <c r="EH198" s="13" t="str">
        <f t="shared" si="39"/>
        <v/>
      </c>
      <c r="EI198" s="13" t="str">
        <f t="shared" si="39"/>
        <v/>
      </c>
      <c r="EJ198" s="13" t="str">
        <f t="shared" si="34"/>
        <v/>
      </c>
      <c r="EK198" s="13"/>
      <c r="EL198" s="82" t="str">
        <f t="shared" si="27"/>
        <v>RodspottaTorsk</v>
      </c>
    </row>
    <row r="199" spans="1:142" x14ac:dyDescent="0.25">
      <c r="A199" s="268" t="s">
        <v>536</v>
      </c>
      <c r="B199" s="267" t="s">
        <v>504</v>
      </c>
      <c r="C199" s="301" t="s">
        <v>553</v>
      </c>
      <c r="D199" s="211">
        <v>191</v>
      </c>
      <c r="E199" s="402">
        <v>0</v>
      </c>
      <c r="F199" s="402">
        <v>0</v>
      </c>
      <c r="G199" s="402">
        <v>0</v>
      </c>
      <c r="H199" s="402">
        <v>0</v>
      </c>
      <c r="I199" s="402">
        <v>0</v>
      </c>
      <c r="J199" s="402">
        <v>0</v>
      </c>
      <c r="K199" s="402">
        <v>0</v>
      </c>
      <c r="L199" s="402">
        <v>0</v>
      </c>
      <c r="M199" s="402">
        <v>0</v>
      </c>
      <c r="N199" s="402">
        <v>0</v>
      </c>
      <c r="O199" s="402">
        <v>0</v>
      </c>
      <c r="P199" s="402">
        <v>0</v>
      </c>
      <c r="Q199" s="402">
        <v>0</v>
      </c>
      <c r="R199" s="402">
        <v>0</v>
      </c>
      <c r="S199" s="402">
        <v>0</v>
      </c>
      <c r="T199" s="402">
        <v>0</v>
      </c>
      <c r="U199" s="402">
        <v>0</v>
      </c>
      <c r="V199" s="402">
        <v>0</v>
      </c>
      <c r="W199" s="402">
        <v>0</v>
      </c>
      <c r="X199" s="402">
        <v>0</v>
      </c>
      <c r="Y199" s="402">
        <v>0</v>
      </c>
      <c r="Z199" s="402">
        <v>0</v>
      </c>
      <c r="AA199" s="402">
        <v>0</v>
      </c>
      <c r="AB199" s="402">
        <v>0</v>
      </c>
      <c r="AC199" s="402">
        <v>0</v>
      </c>
      <c r="AD199" s="402">
        <v>0</v>
      </c>
      <c r="AE199" s="402">
        <v>0</v>
      </c>
      <c r="AF199" s="402">
        <v>0</v>
      </c>
      <c r="AG199" s="402">
        <v>0</v>
      </c>
      <c r="AH199" s="402">
        <v>0</v>
      </c>
      <c r="AI199" s="402">
        <v>0</v>
      </c>
      <c r="AJ199" s="402">
        <v>0</v>
      </c>
      <c r="AK199" s="402">
        <v>0</v>
      </c>
      <c r="AL199" s="402">
        <v>0</v>
      </c>
      <c r="AM199" s="402">
        <v>0</v>
      </c>
      <c r="AN199" s="402">
        <v>0</v>
      </c>
      <c r="AO199" s="402">
        <v>0</v>
      </c>
      <c r="AP199" s="402">
        <v>0</v>
      </c>
      <c r="AQ199" s="402">
        <v>0</v>
      </c>
      <c r="AR199" s="402">
        <v>0</v>
      </c>
      <c r="AS199" s="402">
        <v>0</v>
      </c>
      <c r="AT199" s="402">
        <v>0</v>
      </c>
      <c r="AU199" s="404">
        <v>0</v>
      </c>
      <c r="AV199" s="404">
        <v>0</v>
      </c>
      <c r="AW199" s="76"/>
      <c r="AX199" s="211">
        <v>191</v>
      </c>
      <c r="AY199" s="42">
        <v>0</v>
      </c>
      <c r="AZ199" s="42">
        <v>0</v>
      </c>
      <c r="BA199" s="42">
        <v>0</v>
      </c>
      <c r="BB199" s="42">
        <v>0</v>
      </c>
      <c r="BC199" s="42">
        <v>0</v>
      </c>
      <c r="BD199" s="42">
        <v>0</v>
      </c>
      <c r="BE199" s="42">
        <v>0</v>
      </c>
      <c r="BF199" s="42">
        <v>0</v>
      </c>
      <c r="BG199" s="42">
        <v>0</v>
      </c>
      <c r="BH199" s="42">
        <v>0</v>
      </c>
      <c r="BI199" s="42">
        <v>0</v>
      </c>
      <c r="BJ199" s="42">
        <v>0</v>
      </c>
      <c r="BK199" s="42">
        <v>0</v>
      </c>
      <c r="BL199" s="42">
        <v>0</v>
      </c>
      <c r="BM199" s="42">
        <v>0</v>
      </c>
      <c r="BN199" s="42">
        <v>0</v>
      </c>
      <c r="BO199" s="42">
        <v>0</v>
      </c>
      <c r="BP199" s="42">
        <v>0</v>
      </c>
      <c r="BQ199" s="42">
        <v>0</v>
      </c>
      <c r="BR199" s="42">
        <v>0</v>
      </c>
      <c r="BS199" s="42">
        <v>0</v>
      </c>
      <c r="BT199" s="42">
        <v>0</v>
      </c>
      <c r="BU199" s="42">
        <v>0</v>
      </c>
      <c r="BV199" s="42">
        <v>0</v>
      </c>
      <c r="BW199" s="42">
        <v>0</v>
      </c>
      <c r="BX199" s="42">
        <v>0</v>
      </c>
      <c r="BY199" s="42">
        <v>0</v>
      </c>
      <c r="BZ199" s="42">
        <v>15</v>
      </c>
      <c r="CA199" s="42">
        <v>0</v>
      </c>
      <c r="CB199" s="42">
        <v>0</v>
      </c>
      <c r="CC199" s="42">
        <v>0</v>
      </c>
      <c r="CD199" s="42">
        <v>0</v>
      </c>
      <c r="CE199" s="42">
        <v>0</v>
      </c>
      <c r="CF199" s="42">
        <v>0</v>
      </c>
      <c r="CG199" s="42">
        <v>0</v>
      </c>
      <c r="CH199" s="42">
        <v>0</v>
      </c>
      <c r="CI199" s="42">
        <v>5</v>
      </c>
      <c r="CJ199" s="42">
        <v>0</v>
      </c>
      <c r="CK199" s="42">
        <v>0</v>
      </c>
      <c r="CL199" s="42">
        <v>83945</v>
      </c>
      <c r="CM199" s="42">
        <v>195</v>
      </c>
      <c r="CN199" s="42">
        <v>0</v>
      </c>
      <c r="CO199" s="42">
        <v>0</v>
      </c>
      <c r="CP199" s="42">
        <v>0</v>
      </c>
      <c r="CR199" s="37">
        <v>191</v>
      </c>
      <c r="CS199" s="13" t="str">
        <f t="shared" si="33"/>
        <v/>
      </c>
      <c r="CT199" s="13" t="str">
        <f t="shared" si="33"/>
        <v/>
      </c>
      <c r="CU199" s="13" t="str">
        <f t="shared" si="33"/>
        <v/>
      </c>
      <c r="CV199" s="13" t="str">
        <f t="shared" si="33"/>
        <v/>
      </c>
      <c r="CW199" s="13" t="str">
        <f t="shared" si="33"/>
        <v/>
      </c>
      <c r="CX199" s="13" t="str">
        <f t="shared" si="33"/>
        <v/>
      </c>
      <c r="CY199" s="13" t="str">
        <f t="shared" si="33"/>
        <v/>
      </c>
      <c r="CZ199" s="13" t="str">
        <f t="shared" si="36"/>
        <v/>
      </c>
      <c r="DA199" s="13" t="str">
        <f t="shared" si="36"/>
        <v/>
      </c>
      <c r="DB199" s="13" t="str">
        <f t="shared" si="36"/>
        <v/>
      </c>
      <c r="DC199" s="13" t="str">
        <f t="shared" si="36"/>
        <v/>
      </c>
      <c r="DD199" s="13" t="str">
        <f t="shared" si="36"/>
        <v/>
      </c>
      <c r="DE199" s="13" t="str">
        <f t="shared" si="36"/>
        <v/>
      </c>
      <c r="DF199" s="13" t="str">
        <f t="shared" si="36"/>
        <v/>
      </c>
      <c r="DG199" s="13" t="str">
        <f t="shared" si="36"/>
        <v/>
      </c>
      <c r="DH199" s="13" t="str">
        <f t="shared" si="36"/>
        <v/>
      </c>
      <c r="DI199" s="13" t="str">
        <f t="shared" si="36"/>
        <v/>
      </c>
      <c r="DJ199" s="13" t="str">
        <f t="shared" si="36"/>
        <v/>
      </c>
      <c r="DK199" s="13" t="str">
        <f t="shared" si="36"/>
        <v/>
      </c>
      <c r="DL199" s="13" t="str">
        <f t="shared" si="37"/>
        <v/>
      </c>
      <c r="DM199" s="13" t="str">
        <f t="shared" si="37"/>
        <v/>
      </c>
      <c r="DN199" s="13" t="str">
        <f t="shared" si="37"/>
        <v/>
      </c>
      <c r="DO199" s="13" t="str">
        <f t="shared" si="37"/>
        <v/>
      </c>
      <c r="DP199" s="13" t="str">
        <f t="shared" si="37"/>
        <v/>
      </c>
      <c r="DQ199" s="13" t="str">
        <f t="shared" si="37"/>
        <v/>
      </c>
      <c r="DR199" s="13" t="str">
        <f t="shared" si="37"/>
        <v/>
      </c>
      <c r="DS199" s="13" t="str">
        <f t="shared" si="37"/>
        <v/>
      </c>
      <c r="DT199" s="13" t="str">
        <f t="shared" si="37"/>
        <v/>
      </c>
      <c r="DU199" s="13" t="str">
        <f t="shared" si="38"/>
        <v/>
      </c>
      <c r="DV199" s="13" t="str">
        <f t="shared" si="38"/>
        <v/>
      </c>
      <c r="DW199" s="13" t="str">
        <f t="shared" si="38"/>
        <v/>
      </c>
      <c r="DX199" s="13" t="str">
        <f t="shared" si="38"/>
        <v/>
      </c>
      <c r="DY199" s="13" t="str">
        <f t="shared" si="39"/>
        <v/>
      </c>
      <c r="DZ199" s="13" t="str">
        <f t="shared" si="39"/>
        <v/>
      </c>
      <c r="EA199" s="13" t="str">
        <f t="shared" si="39"/>
        <v/>
      </c>
      <c r="EB199" s="13" t="str">
        <f t="shared" si="39"/>
        <v/>
      </c>
      <c r="EC199" s="13" t="str">
        <f t="shared" si="39"/>
        <v/>
      </c>
      <c r="ED199" s="13" t="str">
        <f t="shared" si="39"/>
        <v/>
      </c>
      <c r="EE199" s="13" t="str">
        <f t="shared" si="39"/>
        <v/>
      </c>
      <c r="EF199" s="13" t="str">
        <f t="shared" si="39"/>
        <v/>
      </c>
      <c r="EG199" s="13" t="str">
        <f t="shared" si="39"/>
        <v/>
      </c>
      <c r="EH199" s="13" t="str">
        <f t="shared" si="39"/>
        <v/>
      </c>
      <c r="EI199" s="13" t="str">
        <f t="shared" si="39"/>
        <v/>
      </c>
      <c r="EJ199" s="13" t="str">
        <f t="shared" si="34"/>
        <v/>
      </c>
      <c r="EK199" s="13"/>
      <c r="EL199" s="82" t="str">
        <f t="shared" si="27"/>
        <v/>
      </c>
    </row>
    <row r="200" spans="1:142" x14ac:dyDescent="0.25">
      <c r="A200" s="268" t="s">
        <v>536</v>
      </c>
      <c r="B200" s="267" t="s">
        <v>491</v>
      </c>
      <c r="C200" s="301" t="s">
        <v>165</v>
      </c>
      <c r="D200" s="211">
        <v>192</v>
      </c>
      <c r="E200" s="402">
        <v>0</v>
      </c>
      <c r="F200" s="402">
        <v>0</v>
      </c>
      <c r="G200" s="402">
        <v>0</v>
      </c>
      <c r="H200" s="402">
        <v>1.6559000000000001E-2</v>
      </c>
      <c r="I200" s="402">
        <v>0</v>
      </c>
      <c r="J200" s="402">
        <v>0</v>
      </c>
      <c r="K200" s="402">
        <v>0</v>
      </c>
      <c r="L200" s="402">
        <v>0</v>
      </c>
      <c r="M200" s="402">
        <v>0</v>
      </c>
      <c r="N200" s="402">
        <v>0</v>
      </c>
      <c r="O200" s="402">
        <v>0</v>
      </c>
      <c r="P200" s="402">
        <v>0</v>
      </c>
      <c r="Q200" s="402">
        <v>0.64152149999999997</v>
      </c>
      <c r="R200" s="402">
        <v>0</v>
      </c>
      <c r="S200" s="402">
        <v>7.5710100000000002E-2</v>
      </c>
      <c r="T200" s="402">
        <v>5.8859999999999997E-3</v>
      </c>
      <c r="U200" s="402">
        <v>1.5709799999999999E-2</v>
      </c>
      <c r="V200" s="402">
        <v>0</v>
      </c>
      <c r="W200" s="402">
        <v>0</v>
      </c>
      <c r="X200" s="402">
        <v>0</v>
      </c>
      <c r="Y200" s="402">
        <v>0</v>
      </c>
      <c r="Z200" s="402">
        <v>0</v>
      </c>
      <c r="AA200" s="402">
        <v>1.5818E-3</v>
      </c>
      <c r="AB200" s="402">
        <v>0</v>
      </c>
      <c r="AC200" s="402">
        <v>0</v>
      </c>
      <c r="AD200" s="402">
        <v>0</v>
      </c>
      <c r="AE200" s="402">
        <v>0</v>
      </c>
      <c r="AF200" s="402">
        <v>0.1105015</v>
      </c>
      <c r="AG200" s="402">
        <v>1.96227E-2</v>
      </c>
      <c r="AH200" s="402">
        <v>0</v>
      </c>
      <c r="AI200" s="402">
        <v>0</v>
      </c>
      <c r="AJ200" s="402">
        <v>0</v>
      </c>
      <c r="AK200" s="402">
        <v>2.0763299999999998E-2</v>
      </c>
      <c r="AL200" s="402">
        <v>0</v>
      </c>
      <c r="AM200" s="402">
        <v>1.0989000000000001E-3</v>
      </c>
      <c r="AN200" s="402">
        <v>0</v>
      </c>
      <c r="AO200" s="402">
        <v>0</v>
      </c>
      <c r="AP200" s="402">
        <v>0</v>
      </c>
      <c r="AQ200" s="402">
        <v>0</v>
      </c>
      <c r="AR200" s="402">
        <v>0.1084035</v>
      </c>
      <c r="AS200" s="402">
        <v>7.54021E-2</v>
      </c>
      <c r="AT200" s="402">
        <v>0</v>
      </c>
      <c r="AU200" s="404">
        <v>1.51936E-2</v>
      </c>
      <c r="AV200" s="404">
        <v>0</v>
      </c>
      <c r="AW200" s="76"/>
      <c r="AX200" s="211">
        <v>192</v>
      </c>
      <c r="AY200" s="42">
        <v>0</v>
      </c>
      <c r="AZ200" s="42">
        <v>0</v>
      </c>
      <c r="BA200" s="42">
        <v>0</v>
      </c>
      <c r="BB200" s="42">
        <v>49</v>
      </c>
      <c r="BC200" s="42">
        <v>0</v>
      </c>
      <c r="BD200" s="42">
        <v>0</v>
      </c>
      <c r="BE200" s="42">
        <v>0</v>
      </c>
      <c r="BF200" s="42">
        <v>0</v>
      </c>
      <c r="BG200" s="42">
        <v>0</v>
      </c>
      <c r="BH200" s="42">
        <v>0</v>
      </c>
      <c r="BI200" s="42">
        <v>0</v>
      </c>
      <c r="BJ200" s="42">
        <v>13</v>
      </c>
      <c r="BK200" s="42">
        <v>2304</v>
      </c>
      <c r="BL200" s="42">
        <v>0</v>
      </c>
      <c r="BM200" s="42">
        <v>45</v>
      </c>
      <c r="BN200" s="42">
        <v>0</v>
      </c>
      <c r="BO200" s="42">
        <v>20</v>
      </c>
      <c r="BP200" s="42">
        <v>0</v>
      </c>
      <c r="BQ200" s="42">
        <v>15</v>
      </c>
      <c r="BR200" s="42">
        <v>0</v>
      </c>
      <c r="BS200" s="42">
        <v>0</v>
      </c>
      <c r="BT200" s="42">
        <v>0</v>
      </c>
      <c r="BU200" s="42">
        <v>0</v>
      </c>
      <c r="BV200" s="42">
        <v>0</v>
      </c>
      <c r="BW200" s="42">
        <v>0</v>
      </c>
      <c r="BX200" s="42">
        <v>12</v>
      </c>
      <c r="BY200" s="42">
        <v>0</v>
      </c>
      <c r="BZ200" s="42">
        <v>331</v>
      </c>
      <c r="CA200" s="42">
        <v>42</v>
      </c>
      <c r="CB200" s="42">
        <v>0</v>
      </c>
      <c r="CC200" s="42">
        <v>0</v>
      </c>
      <c r="CD200" s="42">
        <v>0</v>
      </c>
      <c r="CE200" s="42">
        <v>0</v>
      </c>
      <c r="CF200" s="42">
        <v>0</v>
      </c>
      <c r="CG200" s="42">
        <v>0</v>
      </c>
      <c r="CH200" s="42">
        <v>0</v>
      </c>
      <c r="CI200" s="42">
        <v>0</v>
      </c>
      <c r="CJ200" s="42">
        <v>79</v>
      </c>
      <c r="CK200" s="42">
        <v>0</v>
      </c>
      <c r="CL200" s="42">
        <v>629</v>
      </c>
      <c r="CM200" s="42">
        <v>0</v>
      </c>
      <c r="CN200" s="42">
        <v>0</v>
      </c>
      <c r="CO200" s="42">
        <v>0</v>
      </c>
      <c r="CP200" s="42">
        <v>0</v>
      </c>
      <c r="CR200" s="37">
        <v>192</v>
      </c>
      <c r="CS200" s="13" t="str">
        <f t="shared" si="33"/>
        <v/>
      </c>
      <c r="CT200" s="13" t="str">
        <f t="shared" si="33"/>
        <v/>
      </c>
      <c r="CU200" s="13" t="str">
        <f t="shared" si="33"/>
        <v/>
      </c>
      <c r="CV200" s="13" t="str">
        <f t="shared" si="33"/>
        <v>Bergtunga</v>
      </c>
      <c r="CW200" s="13" t="str">
        <f t="shared" si="33"/>
        <v/>
      </c>
      <c r="CX200" s="13" t="str">
        <f t="shared" si="33"/>
        <v/>
      </c>
      <c r="CY200" s="13" t="str">
        <f t="shared" si="33"/>
        <v/>
      </c>
      <c r="CZ200" s="13" t="str">
        <f t="shared" si="36"/>
        <v/>
      </c>
      <c r="DA200" s="13" t="str">
        <f t="shared" si="36"/>
        <v/>
      </c>
      <c r="DB200" s="13" t="str">
        <f t="shared" si="36"/>
        <v/>
      </c>
      <c r="DC200" s="13" t="str">
        <f t="shared" si="36"/>
        <v/>
      </c>
      <c r="DD200" s="13" t="str">
        <f t="shared" si="36"/>
        <v/>
      </c>
      <c r="DE200" s="13" t="str">
        <f t="shared" si="36"/>
        <v>Havskrafta</v>
      </c>
      <c r="DF200" s="13" t="str">
        <f t="shared" si="36"/>
        <v/>
      </c>
      <c r="DG200" s="13" t="str">
        <f t="shared" si="36"/>
        <v>Kolja</v>
      </c>
      <c r="DH200" s="13" t="str">
        <f t="shared" si="36"/>
        <v>Krabbtaska</v>
      </c>
      <c r="DI200" s="13" t="str">
        <f t="shared" si="36"/>
        <v>Kummel</v>
      </c>
      <c r="DJ200" s="13" t="str">
        <f t="shared" si="36"/>
        <v/>
      </c>
      <c r="DK200" s="13" t="str">
        <f t="shared" si="36"/>
        <v/>
      </c>
      <c r="DL200" s="13" t="str">
        <f t="shared" si="37"/>
        <v/>
      </c>
      <c r="DM200" s="13" t="str">
        <f t="shared" si="37"/>
        <v/>
      </c>
      <c r="DN200" s="13" t="str">
        <f t="shared" si="37"/>
        <v/>
      </c>
      <c r="DO200" s="13" t="str">
        <f t="shared" si="37"/>
        <v>Makrill</v>
      </c>
      <c r="DP200" s="13" t="str">
        <f t="shared" si="37"/>
        <v/>
      </c>
      <c r="DQ200" s="13" t="str">
        <f t="shared" si="37"/>
        <v/>
      </c>
      <c r="DR200" s="13" t="str">
        <f t="shared" si="37"/>
        <v/>
      </c>
      <c r="DS200" s="13" t="str">
        <f t="shared" si="37"/>
        <v/>
      </c>
      <c r="DT200" s="13" t="str">
        <f t="shared" si="37"/>
        <v>Rodspotta</v>
      </c>
      <c r="DU200" s="13" t="str">
        <f t="shared" si="38"/>
        <v>Rodtunga</v>
      </c>
      <c r="DV200" s="13" t="str">
        <f t="shared" si="38"/>
        <v/>
      </c>
      <c r="DW200" s="13" t="str">
        <f t="shared" si="38"/>
        <v/>
      </c>
      <c r="DX200" s="13" t="str">
        <f t="shared" si="38"/>
        <v/>
      </c>
      <c r="DY200" s="13" t="str">
        <f t="shared" si="39"/>
        <v>Sill</v>
      </c>
      <c r="DZ200" s="13" t="str">
        <f t="shared" si="39"/>
        <v/>
      </c>
      <c r="EA200" s="13" t="str">
        <f t="shared" si="39"/>
        <v>Skarpsill</v>
      </c>
      <c r="EB200" s="13" t="str">
        <f t="shared" si="39"/>
        <v/>
      </c>
      <c r="EC200" s="13" t="str">
        <f t="shared" si="39"/>
        <v/>
      </c>
      <c r="ED200" s="13" t="str">
        <f t="shared" si="39"/>
        <v/>
      </c>
      <c r="EE200" s="13" t="str">
        <f t="shared" si="39"/>
        <v/>
      </c>
      <c r="EF200" s="13" t="str">
        <f t="shared" si="39"/>
        <v>Torsk</v>
      </c>
      <c r="EG200" s="13" t="str">
        <f t="shared" si="39"/>
        <v>Vitling</v>
      </c>
      <c r="EH200" s="13" t="str">
        <f t="shared" si="39"/>
        <v/>
      </c>
      <c r="EI200" s="13" t="str">
        <f t="shared" si="39"/>
        <v>aktaTunga</v>
      </c>
      <c r="EJ200" s="13" t="str">
        <f t="shared" si="34"/>
        <v/>
      </c>
      <c r="EK200" s="13"/>
      <c r="EL200" s="82" t="str">
        <f t="shared" si="27"/>
        <v>BergtungaHavskraftaKoljaKrabbtaskaKummelMakrillRodspottaRodtungaSillSkarpsillTorskVitlingaktaTunga</v>
      </c>
    </row>
    <row r="201" spans="1:142" x14ac:dyDescent="0.25">
      <c r="A201" s="268" t="s">
        <v>536</v>
      </c>
      <c r="B201" s="267" t="s">
        <v>493</v>
      </c>
      <c r="C201" s="306" t="s">
        <v>165</v>
      </c>
      <c r="D201" s="211">
        <v>193</v>
      </c>
      <c r="E201" s="402">
        <v>0</v>
      </c>
      <c r="F201" s="402">
        <v>0</v>
      </c>
      <c r="G201" s="402">
        <v>0</v>
      </c>
      <c r="H201" s="402">
        <v>2.3368199999999999E-2</v>
      </c>
      <c r="I201" s="402">
        <v>0</v>
      </c>
      <c r="J201" s="402">
        <v>0</v>
      </c>
      <c r="K201" s="402">
        <v>0</v>
      </c>
      <c r="L201" s="402">
        <v>0</v>
      </c>
      <c r="M201" s="402">
        <v>0</v>
      </c>
      <c r="N201" s="402">
        <v>0</v>
      </c>
      <c r="O201" s="402">
        <v>0</v>
      </c>
      <c r="P201" s="402">
        <v>0</v>
      </c>
      <c r="Q201" s="402">
        <v>0.82040970000000002</v>
      </c>
      <c r="R201" s="402">
        <v>0</v>
      </c>
      <c r="S201" s="402">
        <v>1.4381000000000001E-3</v>
      </c>
      <c r="T201" s="402">
        <v>0</v>
      </c>
      <c r="U201" s="402">
        <v>2.1944600000000002E-2</v>
      </c>
      <c r="V201" s="402">
        <v>0</v>
      </c>
      <c r="W201" s="402">
        <v>0</v>
      </c>
      <c r="X201" s="402">
        <v>0</v>
      </c>
      <c r="Y201" s="402">
        <v>0</v>
      </c>
      <c r="Z201" s="402">
        <v>0</v>
      </c>
      <c r="AA201" s="402">
        <v>0</v>
      </c>
      <c r="AB201" s="402">
        <v>0</v>
      </c>
      <c r="AC201" s="402">
        <v>0</v>
      </c>
      <c r="AD201" s="402">
        <v>0</v>
      </c>
      <c r="AE201" s="402">
        <v>0</v>
      </c>
      <c r="AF201" s="402">
        <v>6.8346900000000002E-2</v>
      </c>
      <c r="AG201" s="402">
        <v>1.43521E-2</v>
      </c>
      <c r="AH201" s="402">
        <v>0</v>
      </c>
      <c r="AI201" s="402">
        <v>0</v>
      </c>
      <c r="AJ201" s="402">
        <v>0</v>
      </c>
      <c r="AK201" s="402">
        <v>1.4622999999999999E-3</v>
      </c>
      <c r="AL201" s="402">
        <v>0</v>
      </c>
      <c r="AM201" s="402">
        <v>0</v>
      </c>
      <c r="AN201" s="402">
        <v>0</v>
      </c>
      <c r="AO201" s="402">
        <v>0</v>
      </c>
      <c r="AP201" s="402">
        <v>0</v>
      </c>
      <c r="AQ201" s="402">
        <v>0</v>
      </c>
      <c r="AR201" s="402">
        <v>4.3022499999999998E-2</v>
      </c>
      <c r="AS201" s="402">
        <v>0.1272855</v>
      </c>
      <c r="AT201" s="402">
        <v>9.1178000000000006E-3</v>
      </c>
      <c r="AU201" s="404">
        <v>1.6356800000000001E-2</v>
      </c>
      <c r="AV201" s="404">
        <v>0</v>
      </c>
      <c r="AW201" s="76"/>
      <c r="AX201" s="211">
        <v>193</v>
      </c>
      <c r="AY201" s="42">
        <v>0</v>
      </c>
      <c r="AZ201" s="42">
        <v>0</v>
      </c>
      <c r="BA201" s="42">
        <v>0</v>
      </c>
      <c r="BB201" s="42">
        <v>24</v>
      </c>
      <c r="BC201" s="42">
        <v>0</v>
      </c>
      <c r="BD201" s="42">
        <v>0</v>
      </c>
      <c r="BE201" s="42">
        <v>6</v>
      </c>
      <c r="BF201" s="42">
        <v>0</v>
      </c>
      <c r="BG201" s="42">
        <v>0</v>
      </c>
      <c r="BH201" s="42">
        <v>0</v>
      </c>
      <c r="BI201" s="42">
        <v>0</v>
      </c>
      <c r="BJ201" s="42">
        <v>1</v>
      </c>
      <c r="BK201" s="42">
        <v>12645</v>
      </c>
      <c r="BL201" s="42">
        <v>0</v>
      </c>
      <c r="BM201" s="42">
        <v>0</v>
      </c>
      <c r="BN201" s="42">
        <v>0</v>
      </c>
      <c r="BO201" s="42">
        <v>0</v>
      </c>
      <c r="BP201" s="42">
        <v>0</v>
      </c>
      <c r="BQ201" s="42">
        <v>0</v>
      </c>
      <c r="BR201" s="42">
        <v>0</v>
      </c>
      <c r="BS201" s="42">
        <v>0</v>
      </c>
      <c r="BT201" s="42">
        <v>0</v>
      </c>
      <c r="BU201" s="42">
        <v>0</v>
      </c>
      <c r="BV201" s="42">
        <v>0</v>
      </c>
      <c r="BW201" s="42">
        <v>0</v>
      </c>
      <c r="BX201" s="42">
        <v>17</v>
      </c>
      <c r="BY201" s="42">
        <v>0</v>
      </c>
      <c r="BZ201" s="42">
        <v>264</v>
      </c>
      <c r="CA201" s="42">
        <v>14</v>
      </c>
      <c r="CB201" s="42">
        <v>0</v>
      </c>
      <c r="CC201" s="42">
        <v>0</v>
      </c>
      <c r="CD201" s="42">
        <v>0</v>
      </c>
      <c r="CE201" s="42">
        <v>0</v>
      </c>
      <c r="CF201" s="42">
        <v>0</v>
      </c>
      <c r="CG201" s="42">
        <v>0</v>
      </c>
      <c r="CH201" s="42">
        <v>0</v>
      </c>
      <c r="CI201" s="42">
        <v>0</v>
      </c>
      <c r="CJ201" s="42">
        <v>40</v>
      </c>
      <c r="CK201" s="42">
        <v>0</v>
      </c>
      <c r="CL201" s="42">
        <v>2</v>
      </c>
      <c r="CM201" s="42">
        <v>5</v>
      </c>
      <c r="CN201" s="42">
        <v>0</v>
      </c>
      <c r="CO201" s="42">
        <v>27</v>
      </c>
      <c r="CP201" s="42">
        <v>0</v>
      </c>
      <c r="CR201" s="37">
        <v>193</v>
      </c>
      <c r="CS201" s="13" t="str">
        <f t="shared" si="33"/>
        <v/>
      </c>
      <c r="CT201" s="13" t="str">
        <f t="shared" si="33"/>
        <v/>
      </c>
      <c r="CU201" s="13" t="str">
        <f t="shared" si="33"/>
        <v/>
      </c>
      <c r="CV201" s="13" t="str">
        <f t="shared" si="33"/>
        <v>Bergtunga</v>
      </c>
      <c r="CW201" s="13" t="str">
        <f t="shared" si="33"/>
        <v/>
      </c>
      <c r="CX201" s="13" t="str">
        <f t="shared" si="33"/>
        <v/>
      </c>
      <c r="CY201" s="13" t="str">
        <f t="shared" si="33"/>
        <v/>
      </c>
      <c r="CZ201" s="13" t="str">
        <f t="shared" si="36"/>
        <v/>
      </c>
      <c r="DA201" s="13" t="str">
        <f t="shared" si="36"/>
        <v/>
      </c>
      <c r="DB201" s="13" t="str">
        <f t="shared" si="36"/>
        <v/>
      </c>
      <c r="DC201" s="13" t="str">
        <f t="shared" si="36"/>
        <v/>
      </c>
      <c r="DD201" s="13" t="str">
        <f t="shared" si="36"/>
        <v/>
      </c>
      <c r="DE201" s="13" t="str">
        <f t="shared" si="36"/>
        <v>Havskrafta</v>
      </c>
      <c r="DF201" s="13" t="str">
        <f t="shared" si="36"/>
        <v/>
      </c>
      <c r="DG201" s="13" t="str">
        <f t="shared" si="36"/>
        <v>Kolja</v>
      </c>
      <c r="DH201" s="13" t="str">
        <f t="shared" si="36"/>
        <v/>
      </c>
      <c r="DI201" s="13" t="str">
        <f t="shared" si="36"/>
        <v>Kummel</v>
      </c>
      <c r="DJ201" s="13" t="str">
        <f t="shared" si="36"/>
        <v/>
      </c>
      <c r="DK201" s="13" t="str">
        <f t="shared" si="36"/>
        <v/>
      </c>
      <c r="DL201" s="13" t="str">
        <f t="shared" si="37"/>
        <v/>
      </c>
      <c r="DM201" s="13" t="str">
        <f t="shared" si="37"/>
        <v/>
      </c>
      <c r="DN201" s="13" t="str">
        <f t="shared" si="37"/>
        <v/>
      </c>
      <c r="DO201" s="13" t="str">
        <f t="shared" si="37"/>
        <v/>
      </c>
      <c r="DP201" s="13" t="str">
        <f t="shared" si="37"/>
        <v/>
      </c>
      <c r="DQ201" s="13" t="str">
        <f t="shared" si="37"/>
        <v/>
      </c>
      <c r="DR201" s="13" t="str">
        <f t="shared" si="37"/>
        <v/>
      </c>
      <c r="DS201" s="13" t="str">
        <f t="shared" si="37"/>
        <v/>
      </c>
      <c r="DT201" s="13" t="str">
        <f t="shared" si="37"/>
        <v>Rodspotta</v>
      </c>
      <c r="DU201" s="13" t="str">
        <f t="shared" si="38"/>
        <v>Rodtunga</v>
      </c>
      <c r="DV201" s="13" t="str">
        <f t="shared" si="38"/>
        <v/>
      </c>
      <c r="DW201" s="13" t="str">
        <f t="shared" si="38"/>
        <v/>
      </c>
      <c r="DX201" s="13" t="str">
        <f t="shared" si="38"/>
        <v/>
      </c>
      <c r="DY201" s="13" t="str">
        <f t="shared" si="39"/>
        <v>Sill</v>
      </c>
      <c r="DZ201" s="13" t="str">
        <f t="shared" si="39"/>
        <v/>
      </c>
      <c r="EA201" s="13" t="str">
        <f t="shared" si="39"/>
        <v/>
      </c>
      <c r="EB201" s="13" t="str">
        <f t="shared" si="39"/>
        <v/>
      </c>
      <c r="EC201" s="13" t="str">
        <f t="shared" si="39"/>
        <v/>
      </c>
      <c r="ED201" s="13" t="str">
        <f t="shared" si="39"/>
        <v/>
      </c>
      <c r="EE201" s="13" t="str">
        <f t="shared" si="39"/>
        <v/>
      </c>
      <c r="EF201" s="13" t="str">
        <f t="shared" si="39"/>
        <v>Torsk</v>
      </c>
      <c r="EG201" s="13" t="str">
        <f t="shared" si="39"/>
        <v>Vitling</v>
      </c>
      <c r="EH201" s="13" t="str">
        <f t="shared" si="39"/>
        <v>Vitlinglyra</v>
      </c>
      <c r="EI201" s="13" t="str">
        <f t="shared" si="39"/>
        <v>aktaTunga</v>
      </c>
      <c r="EJ201" s="13" t="str">
        <f t="shared" si="34"/>
        <v/>
      </c>
      <c r="EK201" s="13"/>
      <c r="EL201" s="82" t="str">
        <f t="shared" si="27"/>
        <v>BergtungaHavskraftaKoljaKummelRodspottaRodtungaSillTorskVitlingVitlinglyraaktaTunga</v>
      </c>
    </row>
    <row r="202" spans="1:142" x14ac:dyDescent="0.25">
      <c r="A202" s="268" t="s">
        <v>536</v>
      </c>
      <c r="B202" s="267" t="s">
        <v>491</v>
      </c>
      <c r="C202" s="306" t="s">
        <v>163</v>
      </c>
      <c r="D202" s="211">
        <v>194</v>
      </c>
      <c r="E202" s="402">
        <v>0</v>
      </c>
      <c r="F202" s="402">
        <v>0</v>
      </c>
      <c r="G202" s="402">
        <v>0</v>
      </c>
      <c r="H202" s="402">
        <v>0</v>
      </c>
      <c r="I202" s="402">
        <v>0</v>
      </c>
      <c r="J202" s="402">
        <v>0</v>
      </c>
      <c r="K202" s="402">
        <v>0</v>
      </c>
      <c r="L202" s="402">
        <v>0</v>
      </c>
      <c r="M202" s="402">
        <v>0</v>
      </c>
      <c r="N202" s="402">
        <v>0</v>
      </c>
      <c r="O202" s="402">
        <v>0</v>
      </c>
      <c r="P202" s="402">
        <v>0</v>
      </c>
      <c r="Q202" s="402">
        <v>0</v>
      </c>
      <c r="R202" s="402">
        <v>0</v>
      </c>
      <c r="S202" s="402">
        <v>0</v>
      </c>
      <c r="T202" s="402">
        <v>0</v>
      </c>
      <c r="U202" s="402">
        <v>0</v>
      </c>
      <c r="V202" s="402">
        <v>0</v>
      </c>
      <c r="W202" s="402">
        <v>0</v>
      </c>
      <c r="X202" s="402">
        <v>0</v>
      </c>
      <c r="Y202" s="402">
        <v>0</v>
      </c>
      <c r="Z202" s="402">
        <v>0</v>
      </c>
      <c r="AA202" s="402">
        <v>0</v>
      </c>
      <c r="AB202" s="402">
        <v>0</v>
      </c>
      <c r="AC202" s="402">
        <v>0</v>
      </c>
      <c r="AD202" s="402">
        <v>0</v>
      </c>
      <c r="AE202" s="402">
        <v>0</v>
      </c>
      <c r="AF202" s="402">
        <v>0</v>
      </c>
      <c r="AG202" s="402">
        <v>0</v>
      </c>
      <c r="AH202" s="402">
        <v>0</v>
      </c>
      <c r="AI202" s="402">
        <v>0</v>
      </c>
      <c r="AJ202" s="402">
        <v>0</v>
      </c>
      <c r="AK202" s="402">
        <v>0</v>
      </c>
      <c r="AL202" s="402">
        <v>0</v>
      </c>
      <c r="AM202" s="402">
        <v>0</v>
      </c>
      <c r="AN202" s="402">
        <v>0</v>
      </c>
      <c r="AO202" s="402">
        <v>0</v>
      </c>
      <c r="AP202" s="402">
        <v>0</v>
      </c>
      <c r="AQ202" s="402">
        <v>0</v>
      </c>
      <c r="AR202" s="402">
        <v>0</v>
      </c>
      <c r="AS202" s="402">
        <v>0</v>
      </c>
      <c r="AT202" s="402">
        <v>0</v>
      </c>
      <c r="AU202" s="404">
        <v>0</v>
      </c>
      <c r="AV202" s="404">
        <v>0</v>
      </c>
      <c r="AW202" s="76"/>
      <c r="AX202" s="211">
        <v>194</v>
      </c>
      <c r="AY202" s="42">
        <v>0</v>
      </c>
      <c r="AZ202" s="42">
        <v>0</v>
      </c>
      <c r="BA202" s="42">
        <v>0</v>
      </c>
      <c r="BB202" s="42">
        <v>376</v>
      </c>
      <c r="BC202" s="42">
        <v>0</v>
      </c>
      <c r="BD202" s="42">
        <v>0</v>
      </c>
      <c r="BE202" s="42">
        <v>0</v>
      </c>
      <c r="BF202" s="42">
        <v>0</v>
      </c>
      <c r="BG202" s="42">
        <v>0</v>
      </c>
      <c r="BH202" s="42">
        <v>154443</v>
      </c>
      <c r="BI202" s="42">
        <v>24</v>
      </c>
      <c r="BJ202" s="42">
        <v>1144</v>
      </c>
      <c r="BK202" s="42">
        <v>4</v>
      </c>
      <c r="BL202" s="42">
        <v>0</v>
      </c>
      <c r="BM202" s="42">
        <v>7395</v>
      </c>
      <c r="BN202" s="42">
        <v>0</v>
      </c>
      <c r="BO202" s="42">
        <v>4870</v>
      </c>
      <c r="BP202" s="42">
        <v>0</v>
      </c>
      <c r="BQ202" s="42">
        <v>1078</v>
      </c>
      <c r="BR202" s="42">
        <v>0</v>
      </c>
      <c r="BS202" s="42">
        <v>21</v>
      </c>
      <c r="BT202" s="42">
        <v>5174</v>
      </c>
      <c r="BU202" s="42">
        <v>0</v>
      </c>
      <c r="BV202" s="42">
        <v>1047</v>
      </c>
      <c r="BW202" s="42">
        <v>0</v>
      </c>
      <c r="BX202" s="42">
        <v>8</v>
      </c>
      <c r="BY202" s="42">
        <v>0</v>
      </c>
      <c r="BZ202" s="42">
        <v>155</v>
      </c>
      <c r="CA202" s="42">
        <v>127</v>
      </c>
      <c r="CB202" s="42">
        <v>0</v>
      </c>
      <c r="CC202" s="42">
        <v>0</v>
      </c>
      <c r="CD202" s="42">
        <v>0</v>
      </c>
      <c r="CE202" s="42">
        <v>0</v>
      </c>
      <c r="CF202" s="42">
        <v>0</v>
      </c>
      <c r="CG202" s="42">
        <v>0</v>
      </c>
      <c r="CH202" s="42">
        <v>0</v>
      </c>
      <c r="CI202" s="42">
        <v>0</v>
      </c>
      <c r="CJ202" s="42">
        <v>0</v>
      </c>
      <c r="CK202" s="42">
        <v>0</v>
      </c>
      <c r="CL202" s="42">
        <v>31605</v>
      </c>
      <c r="CM202" s="42">
        <v>80</v>
      </c>
      <c r="CN202" s="42">
        <v>0</v>
      </c>
      <c r="CO202" s="42">
        <v>0</v>
      </c>
      <c r="CP202" s="42">
        <v>0</v>
      </c>
      <c r="CR202" s="37">
        <v>194</v>
      </c>
      <c r="CS202" s="13" t="str">
        <f t="shared" ref="CS202:DH211" si="40">IF(E202&gt;0,E$8,"")</f>
        <v/>
      </c>
      <c r="CT202" s="13" t="str">
        <f t="shared" si="40"/>
        <v/>
      </c>
      <c r="CU202" s="13" t="str">
        <f t="shared" si="40"/>
        <v/>
      </c>
      <c r="CV202" s="13" t="str">
        <f t="shared" si="40"/>
        <v/>
      </c>
      <c r="CW202" s="13" t="str">
        <f t="shared" si="40"/>
        <v/>
      </c>
      <c r="CX202" s="13" t="str">
        <f t="shared" si="40"/>
        <v/>
      </c>
      <c r="CY202" s="13" t="str">
        <f t="shared" si="40"/>
        <v/>
      </c>
      <c r="CZ202" s="13" t="str">
        <f t="shared" si="36"/>
        <v/>
      </c>
      <c r="DA202" s="13" t="str">
        <f t="shared" si="36"/>
        <v/>
      </c>
      <c r="DB202" s="13" t="str">
        <f t="shared" si="36"/>
        <v/>
      </c>
      <c r="DC202" s="13" t="str">
        <f t="shared" si="36"/>
        <v/>
      </c>
      <c r="DD202" s="13" t="str">
        <f t="shared" si="36"/>
        <v/>
      </c>
      <c r="DE202" s="13" t="str">
        <f t="shared" si="36"/>
        <v/>
      </c>
      <c r="DF202" s="13" t="str">
        <f t="shared" si="36"/>
        <v/>
      </c>
      <c r="DG202" s="13" t="str">
        <f t="shared" si="36"/>
        <v/>
      </c>
      <c r="DH202" s="13" t="str">
        <f t="shared" si="36"/>
        <v/>
      </c>
      <c r="DI202" s="13" t="str">
        <f t="shared" si="36"/>
        <v/>
      </c>
      <c r="DJ202" s="13" t="str">
        <f t="shared" si="36"/>
        <v/>
      </c>
      <c r="DK202" s="13" t="str">
        <f t="shared" si="36"/>
        <v/>
      </c>
      <c r="DL202" s="13" t="str">
        <f t="shared" si="37"/>
        <v/>
      </c>
      <c r="DM202" s="13" t="str">
        <f t="shared" si="37"/>
        <v/>
      </c>
      <c r="DN202" s="13" t="str">
        <f t="shared" si="37"/>
        <v/>
      </c>
      <c r="DO202" s="13" t="str">
        <f t="shared" si="37"/>
        <v/>
      </c>
      <c r="DP202" s="13" t="str">
        <f t="shared" si="37"/>
        <v/>
      </c>
      <c r="DQ202" s="13" t="str">
        <f t="shared" si="37"/>
        <v/>
      </c>
      <c r="DR202" s="13" t="str">
        <f t="shared" si="37"/>
        <v/>
      </c>
      <c r="DS202" s="13" t="str">
        <f t="shared" si="37"/>
        <v/>
      </c>
      <c r="DT202" s="13" t="str">
        <f t="shared" si="37"/>
        <v/>
      </c>
      <c r="DU202" s="13" t="str">
        <f t="shared" si="38"/>
        <v/>
      </c>
      <c r="DV202" s="13" t="str">
        <f t="shared" si="38"/>
        <v/>
      </c>
      <c r="DW202" s="13" t="str">
        <f t="shared" si="38"/>
        <v/>
      </c>
      <c r="DX202" s="13" t="str">
        <f t="shared" si="38"/>
        <v/>
      </c>
      <c r="DY202" s="13" t="str">
        <f t="shared" si="39"/>
        <v/>
      </c>
      <c r="DZ202" s="13" t="str">
        <f t="shared" si="39"/>
        <v/>
      </c>
      <c r="EA202" s="13" t="str">
        <f t="shared" si="39"/>
        <v/>
      </c>
      <c r="EB202" s="13" t="str">
        <f t="shared" si="39"/>
        <v/>
      </c>
      <c r="EC202" s="13" t="str">
        <f t="shared" si="39"/>
        <v/>
      </c>
      <c r="ED202" s="13" t="str">
        <f t="shared" si="39"/>
        <v/>
      </c>
      <c r="EE202" s="13" t="str">
        <f t="shared" si="39"/>
        <v/>
      </c>
      <c r="EF202" s="13" t="str">
        <f t="shared" si="39"/>
        <v/>
      </c>
      <c r="EG202" s="13" t="str">
        <f t="shared" si="39"/>
        <v/>
      </c>
      <c r="EH202" s="13" t="str">
        <f t="shared" si="39"/>
        <v/>
      </c>
      <c r="EI202" s="13" t="str">
        <f t="shared" si="39"/>
        <v/>
      </c>
      <c r="EJ202" s="13" t="str">
        <f t="shared" si="34"/>
        <v/>
      </c>
      <c r="EK202" s="13"/>
      <c r="EL202" s="82" t="str">
        <f t="shared" ref="EL202:EL211" si="41">CONCATENATE(CS202,CT202,CU202,CV202,CW202,CX202,CY202,CZ202,DA202,DB202,DC202,DD202,DE202,DF202,DG202,DH202,DI202,DJ202,DK202,DL202,DM202,DN202,DO202,DP202,DQ202,DR202,DS202,DT202,DU202,DV202,DW202,DX202,DY202,DZ202,EA202,EB202,EC202,ED202,EE202,EF202,EG202,EH202,EI202,EJ202)</f>
        <v/>
      </c>
    </row>
    <row r="203" spans="1:142" x14ac:dyDescent="0.25">
      <c r="A203" s="268" t="s">
        <v>536</v>
      </c>
      <c r="B203" s="267" t="s">
        <v>491</v>
      </c>
      <c r="C203" s="306" t="s">
        <v>161</v>
      </c>
      <c r="D203" s="211">
        <v>195</v>
      </c>
      <c r="E203" s="402">
        <v>0</v>
      </c>
      <c r="F203" s="402">
        <v>0</v>
      </c>
      <c r="G203" s="402">
        <v>0</v>
      </c>
      <c r="H203" s="402">
        <v>9.0282000000000001E-3</v>
      </c>
      <c r="I203" s="402">
        <v>0</v>
      </c>
      <c r="J203" s="402">
        <v>0</v>
      </c>
      <c r="K203" s="402">
        <v>0</v>
      </c>
      <c r="L203" s="402">
        <v>0</v>
      </c>
      <c r="M203" s="402">
        <v>0</v>
      </c>
      <c r="N203" s="402">
        <v>6.6549800000000006E-2</v>
      </c>
      <c r="O203" s="402">
        <v>4.0152E-3</v>
      </c>
      <c r="P203" s="402">
        <v>0</v>
      </c>
      <c r="Q203" s="402">
        <v>4.8130800000000001E-2</v>
      </c>
      <c r="R203" s="402">
        <v>0</v>
      </c>
      <c r="S203" s="402">
        <v>5.0409200000000001E-2</v>
      </c>
      <c r="T203" s="402">
        <v>0</v>
      </c>
      <c r="U203" s="402">
        <v>3.0482E-3</v>
      </c>
      <c r="V203" s="402">
        <v>0</v>
      </c>
      <c r="W203" s="402">
        <v>0</v>
      </c>
      <c r="X203" s="402">
        <v>0</v>
      </c>
      <c r="Y203" s="402">
        <v>0</v>
      </c>
      <c r="Z203" s="402">
        <v>0</v>
      </c>
      <c r="AA203" s="402">
        <v>0</v>
      </c>
      <c r="AB203" s="402">
        <v>1.5424E-3</v>
      </c>
      <c r="AC203" s="402">
        <v>0</v>
      </c>
      <c r="AD203" s="402">
        <v>0</v>
      </c>
      <c r="AE203" s="402">
        <v>0</v>
      </c>
      <c r="AF203" s="402">
        <v>2.5329299999999999E-2</v>
      </c>
      <c r="AG203" s="402">
        <v>3.5924400000000002E-2</v>
      </c>
      <c r="AH203" s="402">
        <v>0</v>
      </c>
      <c r="AI203" s="402">
        <v>0</v>
      </c>
      <c r="AJ203" s="402">
        <v>0</v>
      </c>
      <c r="AK203" s="402">
        <v>2.4987999999999998E-3</v>
      </c>
      <c r="AL203" s="402">
        <v>0</v>
      </c>
      <c r="AM203" s="402">
        <v>0</v>
      </c>
      <c r="AN203" s="402">
        <v>0</v>
      </c>
      <c r="AO203" s="402">
        <v>0</v>
      </c>
      <c r="AP203" s="402">
        <v>0</v>
      </c>
      <c r="AQ203" s="402">
        <v>0</v>
      </c>
      <c r="AR203" s="402">
        <v>0.2667774</v>
      </c>
      <c r="AS203" s="402">
        <v>1.29347E-2</v>
      </c>
      <c r="AT203" s="402">
        <v>0</v>
      </c>
      <c r="AU203" s="404">
        <v>0</v>
      </c>
      <c r="AV203" s="404">
        <v>0</v>
      </c>
      <c r="AW203" s="76"/>
      <c r="AX203" s="211">
        <v>195</v>
      </c>
      <c r="AY203" s="42">
        <v>0</v>
      </c>
      <c r="AZ203" s="42">
        <v>0</v>
      </c>
      <c r="BA203" s="42">
        <v>0</v>
      </c>
      <c r="BB203" s="42">
        <v>144</v>
      </c>
      <c r="BC203" s="42">
        <v>0</v>
      </c>
      <c r="BD203" s="42">
        <v>0</v>
      </c>
      <c r="BE203" s="42">
        <v>0</v>
      </c>
      <c r="BF203" s="42">
        <v>0</v>
      </c>
      <c r="BG203" s="42">
        <v>0</v>
      </c>
      <c r="BH203" s="42">
        <v>5440</v>
      </c>
      <c r="BI203" s="42">
        <v>0</v>
      </c>
      <c r="BJ203" s="42">
        <v>372</v>
      </c>
      <c r="BK203" s="42">
        <v>1458</v>
      </c>
      <c r="BL203" s="42">
        <v>0</v>
      </c>
      <c r="BM203" s="42">
        <v>3184</v>
      </c>
      <c r="BN203" s="42">
        <v>0</v>
      </c>
      <c r="BO203" s="42">
        <v>413</v>
      </c>
      <c r="BP203" s="42">
        <v>0</v>
      </c>
      <c r="BQ203" s="42">
        <v>108</v>
      </c>
      <c r="BR203" s="42">
        <v>0</v>
      </c>
      <c r="BS203" s="42">
        <v>0</v>
      </c>
      <c r="BT203" s="42">
        <v>929</v>
      </c>
      <c r="BU203" s="42">
        <v>0</v>
      </c>
      <c r="BV203" s="42">
        <v>90</v>
      </c>
      <c r="BW203" s="42">
        <v>0</v>
      </c>
      <c r="BX203" s="42">
        <v>24</v>
      </c>
      <c r="BY203" s="42">
        <v>0</v>
      </c>
      <c r="BZ203" s="42">
        <v>2372</v>
      </c>
      <c r="CA203" s="42">
        <v>282</v>
      </c>
      <c r="CB203" s="42">
        <v>45</v>
      </c>
      <c r="CC203" s="42">
        <v>0</v>
      </c>
      <c r="CD203" s="42">
        <v>0</v>
      </c>
      <c r="CE203" s="42">
        <v>2</v>
      </c>
      <c r="CF203" s="42">
        <v>0</v>
      </c>
      <c r="CG203" s="42">
        <v>0</v>
      </c>
      <c r="CH203" s="42">
        <v>0</v>
      </c>
      <c r="CI203" s="42">
        <v>0</v>
      </c>
      <c r="CJ203" s="42">
        <v>0</v>
      </c>
      <c r="CK203" s="42">
        <v>0</v>
      </c>
      <c r="CL203" s="42">
        <v>6420</v>
      </c>
      <c r="CM203" s="42">
        <v>11</v>
      </c>
      <c r="CN203" s="42">
        <v>0</v>
      </c>
      <c r="CO203" s="42">
        <v>0</v>
      </c>
      <c r="CP203" s="42">
        <v>0</v>
      </c>
      <c r="CR203" s="37">
        <v>195</v>
      </c>
      <c r="CS203" s="13" t="str">
        <f t="shared" si="40"/>
        <v/>
      </c>
      <c r="CT203" s="13" t="str">
        <f t="shared" si="40"/>
        <v/>
      </c>
      <c r="CU203" s="13" t="str">
        <f t="shared" si="40"/>
        <v/>
      </c>
      <c r="CV203" s="13" t="str">
        <f t="shared" si="40"/>
        <v>Bergtunga</v>
      </c>
      <c r="CW203" s="13" t="str">
        <f t="shared" si="40"/>
        <v/>
      </c>
      <c r="CX203" s="13" t="str">
        <f t="shared" si="40"/>
        <v/>
      </c>
      <c r="CY203" s="13" t="str">
        <f t="shared" si="40"/>
        <v/>
      </c>
      <c r="CZ203" s="13" t="str">
        <f t="shared" si="36"/>
        <v/>
      </c>
      <c r="DA203" s="13" t="str">
        <f t="shared" si="36"/>
        <v/>
      </c>
      <c r="DB203" s="13" t="str">
        <f t="shared" si="36"/>
        <v>Grasej</v>
      </c>
      <c r="DC203" s="13" t="str">
        <f t="shared" si="36"/>
        <v>Halleflundra</v>
      </c>
      <c r="DD203" s="13" t="str">
        <f t="shared" si="36"/>
        <v/>
      </c>
      <c r="DE203" s="13" t="str">
        <f t="shared" si="36"/>
        <v>Havskrafta</v>
      </c>
      <c r="DF203" s="13" t="str">
        <f t="shared" si="36"/>
        <v/>
      </c>
      <c r="DG203" s="13" t="str">
        <f t="shared" si="36"/>
        <v>Kolja</v>
      </c>
      <c r="DH203" s="13" t="str">
        <f t="shared" si="36"/>
        <v/>
      </c>
      <c r="DI203" s="13" t="str">
        <f t="shared" si="36"/>
        <v>Kummel</v>
      </c>
      <c r="DJ203" s="13" t="str">
        <f t="shared" si="36"/>
        <v/>
      </c>
      <c r="DK203" s="13" t="str">
        <f t="shared" si="36"/>
        <v/>
      </c>
      <c r="DL203" s="13" t="str">
        <f t="shared" si="37"/>
        <v/>
      </c>
      <c r="DM203" s="13" t="str">
        <f t="shared" si="37"/>
        <v/>
      </c>
      <c r="DN203" s="13" t="str">
        <f t="shared" si="37"/>
        <v/>
      </c>
      <c r="DO203" s="13" t="str">
        <f t="shared" si="37"/>
        <v/>
      </c>
      <c r="DP203" s="13" t="str">
        <f t="shared" si="37"/>
        <v>Marulk</v>
      </c>
      <c r="DQ203" s="13" t="str">
        <f t="shared" si="37"/>
        <v/>
      </c>
      <c r="DR203" s="13" t="str">
        <f t="shared" si="37"/>
        <v/>
      </c>
      <c r="DS203" s="13" t="str">
        <f t="shared" si="37"/>
        <v/>
      </c>
      <c r="DT203" s="13" t="str">
        <f t="shared" si="37"/>
        <v>Rodspotta</v>
      </c>
      <c r="DU203" s="13" t="str">
        <f t="shared" si="38"/>
        <v>Rodtunga</v>
      </c>
      <c r="DV203" s="13" t="str">
        <f t="shared" si="38"/>
        <v/>
      </c>
      <c r="DW203" s="13" t="str">
        <f t="shared" si="38"/>
        <v/>
      </c>
      <c r="DX203" s="13" t="str">
        <f t="shared" si="38"/>
        <v/>
      </c>
      <c r="DY203" s="13" t="str">
        <f t="shared" si="39"/>
        <v>Sill</v>
      </c>
      <c r="DZ203" s="13" t="str">
        <f t="shared" si="39"/>
        <v/>
      </c>
      <c r="EA203" s="13" t="str">
        <f t="shared" si="39"/>
        <v/>
      </c>
      <c r="EB203" s="13" t="str">
        <f t="shared" si="39"/>
        <v/>
      </c>
      <c r="EC203" s="13" t="str">
        <f t="shared" si="39"/>
        <v/>
      </c>
      <c r="ED203" s="13" t="str">
        <f t="shared" si="39"/>
        <v/>
      </c>
      <c r="EE203" s="13" t="str">
        <f t="shared" si="39"/>
        <v/>
      </c>
      <c r="EF203" s="13" t="str">
        <f t="shared" si="39"/>
        <v>Torsk</v>
      </c>
      <c r="EG203" s="13" t="str">
        <f t="shared" si="39"/>
        <v>Vitling</v>
      </c>
      <c r="EH203" s="13" t="str">
        <f t="shared" si="39"/>
        <v/>
      </c>
      <c r="EI203" s="13" t="str">
        <f t="shared" si="39"/>
        <v/>
      </c>
      <c r="EJ203" s="13" t="str">
        <f t="shared" si="34"/>
        <v/>
      </c>
      <c r="EK203" s="13"/>
      <c r="EL203" s="82" t="str">
        <f t="shared" si="41"/>
        <v>BergtungaGrasejHalleflundraHavskraftaKoljaKummelMarulkRodspottaRodtungaSillTorskVitling</v>
      </c>
    </row>
    <row r="204" spans="1:142" x14ac:dyDescent="0.25">
      <c r="A204" s="268" t="s">
        <v>636</v>
      </c>
      <c r="B204" s="267" t="s">
        <v>498</v>
      </c>
      <c r="C204" s="301" t="s">
        <v>615</v>
      </c>
      <c r="D204" s="211">
        <v>196</v>
      </c>
      <c r="E204" s="402">
        <v>0</v>
      </c>
      <c r="F204" s="402">
        <v>0</v>
      </c>
      <c r="G204" s="402">
        <v>0</v>
      </c>
      <c r="H204" s="402">
        <v>0</v>
      </c>
      <c r="I204" s="402">
        <v>0</v>
      </c>
      <c r="J204" s="402">
        <v>0</v>
      </c>
      <c r="K204" s="402">
        <v>0</v>
      </c>
      <c r="L204" s="402">
        <v>0</v>
      </c>
      <c r="M204" s="402">
        <v>0</v>
      </c>
      <c r="N204" s="402">
        <v>0</v>
      </c>
      <c r="O204" s="402">
        <v>0</v>
      </c>
      <c r="P204" s="402">
        <v>0</v>
      </c>
      <c r="Q204" s="402">
        <v>0</v>
      </c>
      <c r="R204" s="402">
        <v>0</v>
      </c>
      <c r="S204" s="402">
        <v>0</v>
      </c>
      <c r="T204" s="402">
        <v>0</v>
      </c>
      <c r="U204" s="402">
        <v>0</v>
      </c>
      <c r="V204" s="402">
        <v>0</v>
      </c>
      <c r="W204" s="402">
        <v>0</v>
      </c>
      <c r="X204" s="402">
        <v>0</v>
      </c>
      <c r="Y204" s="402">
        <v>0</v>
      </c>
      <c r="Z204" s="402">
        <v>0</v>
      </c>
      <c r="AA204" s="402">
        <v>0</v>
      </c>
      <c r="AB204" s="402">
        <v>0</v>
      </c>
      <c r="AC204" s="402">
        <v>0</v>
      </c>
      <c r="AD204" s="402">
        <v>0</v>
      </c>
      <c r="AE204" s="402">
        <v>0</v>
      </c>
      <c r="AF204" s="402">
        <v>0.1380942</v>
      </c>
      <c r="AG204" s="402">
        <v>0</v>
      </c>
      <c r="AH204" s="402">
        <v>0</v>
      </c>
      <c r="AI204" s="402">
        <v>0</v>
      </c>
      <c r="AJ204" s="402">
        <v>0</v>
      </c>
      <c r="AK204" s="402">
        <v>0</v>
      </c>
      <c r="AL204" s="402">
        <v>0</v>
      </c>
      <c r="AM204" s="402">
        <v>0</v>
      </c>
      <c r="AN204" s="402">
        <v>0</v>
      </c>
      <c r="AO204" s="402">
        <v>0</v>
      </c>
      <c r="AP204" s="402">
        <v>0</v>
      </c>
      <c r="AQ204" s="402">
        <v>0</v>
      </c>
      <c r="AR204" s="402">
        <v>0.14835380000000001</v>
      </c>
      <c r="AS204" s="402">
        <v>2.9445000000000001E-3</v>
      </c>
      <c r="AT204" s="402">
        <v>0</v>
      </c>
      <c r="AU204" s="404">
        <v>0</v>
      </c>
      <c r="AV204" s="404">
        <v>0</v>
      </c>
      <c r="AW204" s="76"/>
      <c r="AX204" s="211">
        <v>196</v>
      </c>
      <c r="AY204" s="42">
        <v>0</v>
      </c>
      <c r="AZ204" s="42">
        <v>0</v>
      </c>
      <c r="BA204" s="42">
        <v>0</v>
      </c>
      <c r="BB204" s="42">
        <v>0</v>
      </c>
      <c r="BC204" s="42">
        <v>0</v>
      </c>
      <c r="BD204" s="42">
        <v>0</v>
      </c>
      <c r="BE204" s="42">
        <v>0</v>
      </c>
      <c r="BF204" s="42">
        <v>0</v>
      </c>
      <c r="BG204" s="42">
        <v>0</v>
      </c>
      <c r="BH204" s="42">
        <v>0</v>
      </c>
      <c r="BI204" s="42">
        <v>0</v>
      </c>
      <c r="BJ204" s="42">
        <v>0</v>
      </c>
      <c r="BK204" s="42">
        <v>0</v>
      </c>
      <c r="BL204" s="42">
        <v>0</v>
      </c>
      <c r="BM204" s="42">
        <v>0</v>
      </c>
      <c r="BN204" s="42">
        <v>0</v>
      </c>
      <c r="BO204" s="42">
        <v>0</v>
      </c>
      <c r="BP204" s="42">
        <v>0</v>
      </c>
      <c r="BQ204" s="42">
        <v>0</v>
      </c>
      <c r="BR204" s="42">
        <v>0</v>
      </c>
      <c r="BS204" s="42">
        <v>0</v>
      </c>
      <c r="BT204" s="42">
        <v>0</v>
      </c>
      <c r="BU204" s="42">
        <v>0</v>
      </c>
      <c r="BV204" s="42">
        <v>0</v>
      </c>
      <c r="BW204" s="42">
        <v>0</v>
      </c>
      <c r="BX204" s="42">
        <v>6</v>
      </c>
      <c r="BY204" s="42">
        <v>0</v>
      </c>
      <c r="BZ204" s="42">
        <v>1350</v>
      </c>
      <c r="CA204" s="42">
        <v>0</v>
      </c>
      <c r="CB204" s="42">
        <v>0</v>
      </c>
      <c r="CC204" s="42">
        <v>0</v>
      </c>
      <c r="CD204" s="42">
        <v>0</v>
      </c>
      <c r="CE204" s="42">
        <v>0</v>
      </c>
      <c r="CF204" s="42">
        <v>0</v>
      </c>
      <c r="CG204" s="42">
        <v>0</v>
      </c>
      <c r="CH204" s="42">
        <v>0</v>
      </c>
      <c r="CI204" s="42">
        <v>0</v>
      </c>
      <c r="CJ204" s="42">
        <v>0</v>
      </c>
      <c r="CK204" s="42">
        <v>0</v>
      </c>
      <c r="CL204" s="42">
        <v>51064</v>
      </c>
      <c r="CM204" s="42">
        <v>325</v>
      </c>
      <c r="CN204" s="42">
        <v>0</v>
      </c>
      <c r="CO204" s="42">
        <v>0</v>
      </c>
      <c r="CP204" s="42">
        <v>0</v>
      </c>
      <c r="CR204" s="37">
        <v>196</v>
      </c>
      <c r="CS204" s="13" t="str">
        <f t="shared" si="40"/>
        <v/>
      </c>
      <c r="CT204" s="13" t="str">
        <f t="shared" si="40"/>
        <v/>
      </c>
      <c r="CU204" s="13" t="str">
        <f t="shared" si="40"/>
        <v/>
      </c>
      <c r="CV204" s="13" t="str">
        <f t="shared" si="40"/>
        <v/>
      </c>
      <c r="CW204" s="13" t="str">
        <f t="shared" si="40"/>
        <v/>
      </c>
      <c r="CX204" s="13" t="str">
        <f t="shared" si="40"/>
        <v/>
      </c>
      <c r="CY204" s="13" t="str">
        <f t="shared" si="40"/>
        <v/>
      </c>
      <c r="CZ204" s="13" t="str">
        <f t="shared" si="36"/>
        <v/>
      </c>
      <c r="DA204" s="13" t="str">
        <f t="shared" si="36"/>
        <v/>
      </c>
      <c r="DB204" s="13" t="str">
        <f t="shared" si="36"/>
        <v/>
      </c>
      <c r="DC204" s="13" t="str">
        <f t="shared" si="36"/>
        <v/>
      </c>
      <c r="DD204" s="13" t="str">
        <f t="shared" si="36"/>
        <v/>
      </c>
      <c r="DE204" s="13" t="str">
        <f t="shared" si="36"/>
        <v/>
      </c>
      <c r="DF204" s="13" t="str">
        <f t="shared" si="36"/>
        <v/>
      </c>
      <c r="DG204" s="13" t="str">
        <f t="shared" si="36"/>
        <v/>
      </c>
      <c r="DH204" s="13" t="str">
        <f t="shared" si="36"/>
        <v/>
      </c>
      <c r="DI204" s="13" t="str">
        <f t="shared" ref="DI204:DK211" si="42">IF(U204&gt;0,U$8,"")</f>
        <v/>
      </c>
      <c r="DJ204" s="13" t="str">
        <f t="shared" si="42"/>
        <v/>
      </c>
      <c r="DK204" s="13" t="str">
        <f t="shared" si="42"/>
        <v/>
      </c>
      <c r="DL204" s="13" t="str">
        <f t="shared" si="37"/>
        <v/>
      </c>
      <c r="DM204" s="13" t="str">
        <f t="shared" si="37"/>
        <v/>
      </c>
      <c r="DN204" s="13" t="str">
        <f t="shared" si="37"/>
        <v/>
      </c>
      <c r="DO204" s="13" t="str">
        <f t="shared" si="37"/>
        <v/>
      </c>
      <c r="DP204" s="13" t="str">
        <f t="shared" si="37"/>
        <v/>
      </c>
      <c r="DQ204" s="13" t="str">
        <f t="shared" si="37"/>
        <v/>
      </c>
      <c r="DR204" s="13" t="str">
        <f t="shared" si="37"/>
        <v/>
      </c>
      <c r="DS204" s="13" t="str">
        <f t="shared" si="37"/>
        <v/>
      </c>
      <c r="DT204" s="13" t="str">
        <f t="shared" si="37"/>
        <v>Rodspotta</v>
      </c>
      <c r="DU204" s="13" t="str">
        <f t="shared" si="38"/>
        <v/>
      </c>
      <c r="DV204" s="13" t="str">
        <f t="shared" si="38"/>
        <v/>
      </c>
      <c r="DW204" s="13" t="str">
        <f t="shared" si="38"/>
        <v/>
      </c>
      <c r="DX204" s="13" t="str">
        <f t="shared" si="38"/>
        <v/>
      </c>
      <c r="DY204" s="13" t="str">
        <f t="shared" si="39"/>
        <v/>
      </c>
      <c r="DZ204" s="13" t="str">
        <f t="shared" si="39"/>
        <v/>
      </c>
      <c r="EA204" s="13" t="str">
        <f t="shared" si="39"/>
        <v/>
      </c>
      <c r="EB204" s="13" t="str">
        <f t="shared" si="39"/>
        <v/>
      </c>
      <c r="EC204" s="13" t="str">
        <f t="shared" si="39"/>
        <v/>
      </c>
      <c r="ED204" s="13" t="str">
        <f t="shared" si="39"/>
        <v/>
      </c>
      <c r="EE204" s="13" t="str">
        <f t="shared" si="39"/>
        <v/>
      </c>
      <c r="EF204" s="13" t="str">
        <f t="shared" si="39"/>
        <v>Torsk</v>
      </c>
      <c r="EG204" s="13" t="str">
        <f t="shared" si="39"/>
        <v>Vitling</v>
      </c>
      <c r="EH204" s="13" t="str">
        <f t="shared" si="39"/>
        <v/>
      </c>
      <c r="EI204" s="13" t="str">
        <f t="shared" si="39"/>
        <v/>
      </c>
      <c r="EJ204" s="13" t="str">
        <f t="shared" si="34"/>
        <v/>
      </c>
      <c r="EK204" s="13"/>
      <c r="EL204" s="82" t="str">
        <f t="shared" si="41"/>
        <v>RodspottaTorskVitling</v>
      </c>
    </row>
    <row r="205" spans="1:142" x14ac:dyDescent="0.25">
      <c r="A205" s="268" t="s">
        <v>636</v>
      </c>
      <c r="B205" s="267" t="s">
        <v>498</v>
      </c>
      <c r="C205" s="301" t="s">
        <v>553</v>
      </c>
      <c r="D205" s="211">
        <v>197</v>
      </c>
      <c r="E205" s="402">
        <v>0</v>
      </c>
      <c r="F205" s="402">
        <v>0</v>
      </c>
      <c r="G205" s="402">
        <v>0</v>
      </c>
      <c r="H205" s="402">
        <v>0</v>
      </c>
      <c r="I205" s="402">
        <v>0</v>
      </c>
      <c r="J205" s="402">
        <v>0</v>
      </c>
      <c r="K205" s="402">
        <v>0</v>
      </c>
      <c r="L205" s="402">
        <v>0</v>
      </c>
      <c r="M205" s="402">
        <v>0</v>
      </c>
      <c r="N205" s="402">
        <v>0</v>
      </c>
      <c r="O205" s="402">
        <v>0</v>
      </c>
      <c r="P205" s="402">
        <v>0</v>
      </c>
      <c r="Q205" s="402">
        <v>0</v>
      </c>
      <c r="R205" s="402">
        <v>0</v>
      </c>
      <c r="S205" s="402">
        <v>0</v>
      </c>
      <c r="T205" s="402">
        <v>0</v>
      </c>
      <c r="U205" s="402">
        <v>0</v>
      </c>
      <c r="V205" s="402">
        <v>0</v>
      </c>
      <c r="W205" s="402">
        <v>0</v>
      </c>
      <c r="X205" s="402">
        <v>0</v>
      </c>
      <c r="Y205" s="402">
        <v>0</v>
      </c>
      <c r="Z205" s="402">
        <v>0</v>
      </c>
      <c r="AA205" s="402">
        <v>0</v>
      </c>
      <c r="AB205" s="402">
        <v>0</v>
      </c>
      <c r="AC205" s="402">
        <v>0</v>
      </c>
      <c r="AD205" s="402">
        <v>0</v>
      </c>
      <c r="AE205" s="402">
        <v>0</v>
      </c>
      <c r="AF205" s="402">
        <v>3.70867E-2</v>
      </c>
      <c r="AG205" s="402">
        <v>0</v>
      </c>
      <c r="AH205" s="402">
        <v>0</v>
      </c>
      <c r="AI205" s="402">
        <v>0</v>
      </c>
      <c r="AJ205" s="402">
        <v>0</v>
      </c>
      <c r="AK205" s="402">
        <v>0</v>
      </c>
      <c r="AL205" s="402">
        <v>0</v>
      </c>
      <c r="AM205" s="402">
        <v>0</v>
      </c>
      <c r="AN205" s="402">
        <v>0</v>
      </c>
      <c r="AO205" s="402">
        <v>0</v>
      </c>
      <c r="AP205" s="402">
        <v>0</v>
      </c>
      <c r="AQ205" s="402">
        <v>0</v>
      </c>
      <c r="AR205" s="402">
        <v>0.32658769999999998</v>
      </c>
      <c r="AS205" s="402">
        <v>0</v>
      </c>
      <c r="AT205" s="402">
        <v>0</v>
      </c>
      <c r="AU205" s="404">
        <v>0</v>
      </c>
      <c r="AV205" s="404">
        <v>0</v>
      </c>
      <c r="AW205" s="76"/>
      <c r="AX205" s="211">
        <v>197</v>
      </c>
      <c r="AY205" s="42">
        <v>0</v>
      </c>
      <c r="AZ205" s="42">
        <v>0</v>
      </c>
      <c r="BA205" s="42">
        <v>0</v>
      </c>
      <c r="BB205" s="42">
        <v>0</v>
      </c>
      <c r="BC205" s="42">
        <v>0</v>
      </c>
      <c r="BD205" s="42">
        <v>0</v>
      </c>
      <c r="BE205" s="42">
        <v>0</v>
      </c>
      <c r="BF205" s="42">
        <v>0</v>
      </c>
      <c r="BG205" s="42">
        <v>0</v>
      </c>
      <c r="BH205" s="42">
        <v>0</v>
      </c>
      <c r="BI205" s="42">
        <v>0</v>
      </c>
      <c r="BJ205" s="42">
        <v>0</v>
      </c>
      <c r="BK205" s="42">
        <v>0</v>
      </c>
      <c r="BL205" s="42">
        <v>0</v>
      </c>
      <c r="BM205" s="42">
        <v>0</v>
      </c>
      <c r="BN205" s="42">
        <v>0</v>
      </c>
      <c r="BO205" s="42">
        <v>0</v>
      </c>
      <c r="BP205" s="42">
        <v>0</v>
      </c>
      <c r="BQ205" s="42">
        <v>0</v>
      </c>
      <c r="BR205" s="42">
        <v>0</v>
      </c>
      <c r="BS205" s="42">
        <v>0</v>
      </c>
      <c r="BT205" s="42">
        <v>0</v>
      </c>
      <c r="BU205" s="42">
        <v>0</v>
      </c>
      <c r="BV205" s="42">
        <v>0</v>
      </c>
      <c r="BW205" s="42">
        <v>0</v>
      </c>
      <c r="BX205" s="42">
        <v>18</v>
      </c>
      <c r="BY205" s="42">
        <v>0</v>
      </c>
      <c r="BZ205" s="42">
        <v>1789</v>
      </c>
      <c r="CA205" s="42">
        <v>0</v>
      </c>
      <c r="CB205" s="42">
        <v>0</v>
      </c>
      <c r="CC205" s="42">
        <v>0</v>
      </c>
      <c r="CD205" s="42">
        <v>0</v>
      </c>
      <c r="CE205" s="42">
        <v>0</v>
      </c>
      <c r="CF205" s="42">
        <v>0</v>
      </c>
      <c r="CG205" s="42">
        <v>0</v>
      </c>
      <c r="CH205" s="42">
        <v>0</v>
      </c>
      <c r="CI205" s="42">
        <v>1570</v>
      </c>
      <c r="CJ205" s="42">
        <v>0</v>
      </c>
      <c r="CK205" s="42">
        <v>0</v>
      </c>
      <c r="CL205" s="42">
        <v>303014</v>
      </c>
      <c r="CM205" s="42">
        <v>543</v>
      </c>
      <c r="CN205" s="42">
        <v>0</v>
      </c>
      <c r="CO205" s="42">
        <v>0</v>
      </c>
      <c r="CP205" s="42">
        <v>0</v>
      </c>
      <c r="CR205" s="37">
        <v>197</v>
      </c>
      <c r="CS205" s="13" t="str">
        <f t="shared" si="40"/>
        <v/>
      </c>
      <c r="CT205" s="13" t="str">
        <f t="shared" si="40"/>
        <v/>
      </c>
      <c r="CU205" s="13" t="str">
        <f t="shared" si="40"/>
        <v/>
      </c>
      <c r="CV205" s="13" t="str">
        <f t="shared" si="40"/>
        <v/>
      </c>
      <c r="CW205" s="13" t="str">
        <f t="shared" si="40"/>
        <v/>
      </c>
      <c r="CX205" s="13" t="str">
        <f t="shared" si="40"/>
        <v/>
      </c>
      <c r="CY205" s="13" t="str">
        <f t="shared" si="40"/>
        <v/>
      </c>
      <c r="CZ205" s="13" t="str">
        <f t="shared" si="40"/>
        <v/>
      </c>
      <c r="DA205" s="13" t="str">
        <f t="shared" si="40"/>
        <v/>
      </c>
      <c r="DB205" s="13" t="str">
        <f t="shared" si="40"/>
        <v/>
      </c>
      <c r="DC205" s="13" t="str">
        <f t="shared" si="40"/>
        <v/>
      </c>
      <c r="DD205" s="13" t="str">
        <f t="shared" si="40"/>
        <v/>
      </c>
      <c r="DE205" s="13" t="str">
        <f t="shared" si="40"/>
        <v/>
      </c>
      <c r="DF205" s="13" t="str">
        <f t="shared" si="40"/>
        <v/>
      </c>
      <c r="DG205" s="13" t="str">
        <f t="shared" si="40"/>
        <v/>
      </c>
      <c r="DH205" s="13" t="str">
        <f t="shared" si="40"/>
        <v/>
      </c>
      <c r="DI205" s="13" t="str">
        <f t="shared" si="42"/>
        <v/>
      </c>
      <c r="DJ205" s="13" t="str">
        <f t="shared" si="42"/>
        <v/>
      </c>
      <c r="DK205" s="13" t="str">
        <f t="shared" si="42"/>
        <v/>
      </c>
      <c r="DL205" s="13" t="str">
        <f t="shared" si="37"/>
        <v/>
      </c>
      <c r="DM205" s="13" t="str">
        <f t="shared" si="37"/>
        <v/>
      </c>
      <c r="DN205" s="13" t="str">
        <f t="shared" si="37"/>
        <v/>
      </c>
      <c r="DO205" s="13" t="str">
        <f t="shared" si="37"/>
        <v/>
      </c>
      <c r="DP205" s="13" t="str">
        <f t="shared" si="37"/>
        <v/>
      </c>
      <c r="DQ205" s="13" t="str">
        <f t="shared" si="37"/>
        <v/>
      </c>
      <c r="DR205" s="13" t="str">
        <f t="shared" si="37"/>
        <v/>
      </c>
      <c r="DS205" s="13" t="str">
        <f t="shared" si="37"/>
        <v/>
      </c>
      <c r="DT205" s="13" t="str">
        <f t="shared" si="37"/>
        <v>Rodspotta</v>
      </c>
      <c r="DU205" s="13" t="str">
        <f t="shared" si="38"/>
        <v/>
      </c>
      <c r="DV205" s="13" t="str">
        <f t="shared" si="38"/>
        <v/>
      </c>
      <c r="DW205" s="13" t="str">
        <f t="shared" si="38"/>
        <v/>
      </c>
      <c r="DX205" s="13" t="str">
        <f t="shared" si="38"/>
        <v/>
      </c>
      <c r="DY205" s="13" t="str">
        <f t="shared" si="39"/>
        <v/>
      </c>
      <c r="DZ205" s="13" t="str">
        <f t="shared" si="39"/>
        <v/>
      </c>
      <c r="EA205" s="13" t="str">
        <f t="shared" si="39"/>
        <v/>
      </c>
      <c r="EB205" s="13" t="str">
        <f t="shared" si="39"/>
        <v/>
      </c>
      <c r="EC205" s="13" t="str">
        <f t="shared" si="39"/>
        <v/>
      </c>
      <c r="ED205" s="13" t="str">
        <f t="shared" si="39"/>
        <v/>
      </c>
      <c r="EE205" s="13" t="str">
        <f t="shared" si="39"/>
        <v/>
      </c>
      <c r="EF205" s="13" t="str">
        <f t="shared" si="39"/>
        <v>Torsk</v>
      </c>
      <c r="EG205" s="13" t="str">
        <f t="shared" si="39"/>
        <v/>
      </c>
      <c r="EH205" s="13" t="str">
        <f t="shared" si="39"/>
        <v/>
      </c>
      <c r="EI205" s="13" t="str">
        <f t="shared" si="39"/>
        <v/>
      </c>
      <c r="EJ205" s="13" t="str">
        <f t="shared" si="34"/>
        <v/>
      </c>
      <c r="EK205" s="13"/>
      <c r="EL205" s="82" t="str">
        <f t="shared" si="41"/>
        <v>RodspottaTorsk</v>
      </c>
    </row>
    <row r="206" spans="1:142" x14ac:dyDescent="0.25">
      <c r="A206" s="268" t="s">
        <v>636</v>
      </c>
      <c r="B206" s="267" t="s">
        <v>491</v>
      </c>
      <c r="C206" s="301" t="s">
        <v>165</v>
      </c>
      <c r="D206" s="211">
        <v>198</v>
      </c>
      <c r="E206" s="402">
        <v>0</v>
      </c>
      <c r="F206" s="402">
        <v>0</v>
      </c>
      <c r="G206" s="402">
        <v>0</v>
      </c>
      <c r="H206" s="402">
        <v>1.6559000000000001E-2</v>
      </c>
      <c r="I206" s="402">
        <v>0</v>
      </c>
      <c r="J206" s="402">
        <v>0</v>
      </c>
      <c r="K206" s="402">
        <v>0</v>
      </c>
      <c r="L206" s="402">
        <v>0</v>
      </c>
      <c r="M206" s="402">
        <v>0</v>
      </c>
      <c r="N206" s="402">
        <v>0</v>
      </c>
      <c r="O206" s="402">
        <v>0</v>
      </c>
      <c r="P206" s="402">
        <v>0</v>
      </c>
      <c r="Q206" s="402">
        <v>0.64152149999999997</v>
      </c>
      <c r="R206" s="402">
        <v>0</v>
      </c>
      <c r="S206" s="402">
        <v>7.5710100000000002E-2</v>
      </c>
      <c r="T206" s="402">
        <v>5.8859999999999997E-3</v>
      </c>
      <c r="U206" s="402">
        <v>1.5709799999999999E-2</v>
      </c>
      <c r="V206" s="402">
        <v>0</v>
      </c>
      <c r="W206" s="402">
        <v>0</v>
      </c>
      <c r="X206" s="402">
        <v>0</v>
      </c>
      <c r="Y206" s="402">
        <v>0</v>
      </c>
      <c r="Z206" s="402">
        <v>0</v>
      </c>
      <c r="AA206" s="402">
        <v>1.5818E-3</v>
      </c>
      <c r="AB206" s="402">
        <v>0</v>
      </c>
      <c r="AC206" s="402">
        <v>0</v>
      </c>
      <c r="AD206" s="402">
        <v>0</v>
      </c>
      <c r="AE206" s="402">
        <v>0</v>
      </c>
      <c r="AF206" s="402">
        <v>0.1105015</v>
      </c>
      <c r="AG206" s="402">
        <v>1.96227E-2</v>
      </c>
      <c r="AH206" s="402">
        <v>0</v>
      </c>
      <c r="AI206" s="402">
        <v>0</v>
      </c>
      <c r="AJ206" s="402">
        <v>0</v>
      </c>
      <c r="AK206" s="402">
        <v>2.0763299999999998E-2</v>
      </c>
      <c r="AL206" s="402">
        <v>0</v>
      </c>
      <c r="AM206" s="402">
        <v>1.0989000000000001E-3</v>
      </c>
      <c r="AN206" s="402">
        <v>0</v>
      </c>
      <c r="AO206" s="402">
        <v>0</v>
      </c>
      <c r="AP206" s="402">
        <v>0</v>
      </c>
      <c r="AQ206" s="402">
        <v>0</v>
      </c>
      <c r="AR206" s="402">
        <v>0.1084035</v>
      </c>
      <c r="AS206" s="402">
        <v>7.54021E-2</v>
      </c>
      <c r="AT206" s="402">
        <v>0</v>
      </c>
      <c r="AU206" s="404">
        <v>1.51936E-2</v>
      </c>
      <c r="AV206" s="404">
        <v>0</v>
      </c>
      <c r="AW206" s="76"/>
      <c r="AX206" s="211">
        <v>198</v>
      </c>
      <c r="AY206" s="42">
        <v>0</v>
      </c>
      <c r="AZ206" s="42">
        <v>0</v>
      </c>
      <c r="BA206" s="42">
        <v>0</v>
      </c>
      <c r="BB206" s="42">
        <v>159</v>
      </c>
      <c r="BC206" s="42">
        <v>0</v>
      </c>
      <c r="BD206" s="42">
        <v>0</v>
      </c>
      <c r="BE206" s="42">
        <v>519</v>
      </c>
      <c r="BF206" s="42">
        <v>0</v>
      </c>
      <c r="BG206" s="42">
        <v>0</v>
      </c>
      <c r="BH206" s="42">
        <v>0</v>
      </c>
      <c r="BI206" s="42">
        <v>0</v>
      </c>
      <c r="BJ206" s="42">
        <v>44</v>
      </c>
      <c r="BK206" s="42">
        <v>25005</v>
      </c>
      <c r="BL206" s="42">
        <v>0</v>
      </c>
      <c r="BM206" s="42">
        <v>313</v>
      </c>
      <c r="BN206" s="42">
        <v>20</v>
      </c>
      <c r="BO206" s="42">
        <v>185</v>
      </c>
      <c r="BP206" s="42">
        <v>0</v>
      </c>
      <c r="BQ206" s="42">
        <v>34</v>
      </c>
      <c r="BR206" s="42">
        <v>0</v>
      </c>
      <c r="BS206" s="42">
        <v>0</v>
      </c>
      <c r="BT206" s="42">
        <v>3</v>
      </c>
      <c r="BU206" s="42">
        <v>25</v>
      </c>
      <c r="BV206" s="42">
        <v>0</v>
      </c>
      <c r="BW206" s="42">
        <v>0</v>
      </c>
      <c r="BX206" s="42">
        <v>20</v>
      </c>
      <c r="BY206" s="42">
        <v>0</v>
      </c>
      <c r="BZ206" s="42">
        <v>5943</v>
      </c>
      <c r="CA206" s="42">
        <v>49</v>
      </c>
      <c r="CB206" s="42">
        <v>469</v>
      </c>
      <c r="CC206" s="42">
        <v>0</v>
      </c>
      <c r="CD206" s="42">
        <v>0</v>
      </c>
      <c r="CE206" s="42">
        <v>224</v>
      </c>
      <c r="CF206" s="42">
        <v>0</v>
      </c>
      <c r="CG206" s="42">
        <v>26</v>
      </c>
      <c r="CH206" s="42">
        <v>0</v>
      </c>
      <c r="CI206" s="42">
        <v>2052</v>
      </c>
      <c r="CJ206" s="42">
        <v>1207</v>
      </c>
      <c r="CK206" s="42">
        <v>0</v>
      </c>
      <c r="CL206" s="42">
        <v>7324</v>
      </c>
      <c r="CM206" s="42">
        <v>195</v>
      </c>
      <c r="CN206" s="42">
        <v>0</v>
      </c>
      <c r="CO206" s="42">
        <v>71</v>
      </c>
      <c r="CP206" s="42">
        <v>0</v>
      </c>
      <c r="CR206" s="37">
        <v>198</v>
      </c>
      <c r="CS206" s="13" t="str">
        <f t="shared" si="40"/>
        <v/>
      </c>
      <c r="CT206" s="13" t="str">
        <f t="shared" si="40"/>
        <v/>
      </c>
      <c r="CU206" s="13" t="str">
        <f t="shared" si="40"/>
        <v/>
      </c>
      <c r="CV206" s="13" t="str">
        <f t="shared" si="40"/>
        <v>Bergtunga</v>
      </c>
      <c r="CW206" s="13" t="str">
        <f t="shared" si="40"/>
        <v/>
      </c>
      <c r="CX206" s="13" t="str">
        <f t="shared" si="40"/>
        <v/>
      </c>
      <c r="CY206" s="13" t="str">
        <f t="shared" si="40"/>
        <v/>
      </c>
      <c r="CZ206" s="13" t="str">
        <f t="shared" si="40"/>
        <v/>
      </c>
      <c r="DA206" s="13" t="str">
        <f t="shared" si="40"/>
        <v/>
      </c>
      <c r="DB206" s="13" t="str">
        <f t="shared" si="40"/>
        <v/>
      </c>
      <c r="DC206" s="13" t="str">
        <f t="shared" si="40"/>
        <v/>
      </c>
      <c r="DD206" s="13" t="str">
        <f t="shared" si="40"/>
        <v/>
      </c>
      <c r="DE206" s="13" t="str">
        <f t="shared" si="40"/>
        <v>Havskrafta</v>
      </c>
      <c r="DF206" s="13" t="str">
        <f t="shared" si="40"/>
        <v/>
      </c>
      <c r="DG206" s="13" t="str">
        <f t="shared" si="40"/>
        <v>Kolja</v>
      </c>
      <c r="DH206" s="13" t="str">
        <f t="shared" si="40"/>
        <v>Krabbtaska</v>
      </c>
      <c r="DI206" s="13" t="str">
        <f t="shared" si="42"/>
        <v>Kummel</v>
      </c>
      <c r="DJ206" s="13" t="str">
        <f t="shared" si="42"/>
        <v/>
      </c>
      <c r="DK206" s="13" t="str">
        <f t="shared" si="42"/>
        <v/>
      </c>
      <c r="DL206" s="13" t="str">
        <f t="shared" si="37"/>
        <v/>
      </c>
      <c r="DM206" s="13" t="str">
        <f t="shared" si="37"/>
        <v/>
      </c>
      <c r="DN206" s="13" t="str">
        <f t="shared" si="37"/>
        <v/>
      </c>
      <c r="DO206" s="13" t="str">
        <f t="shared" si="37"/>
        <v>Makrill</v>
      </c>
      <c r="DP206" s="13" t="str">
        <f t="shared" si="37"/>
        <v/>
      </c>
      <c r="DQ206" s="13" t="str">
        <f t="shared" si="37"/>
        <v/>
      </c>
      <c r="DR206" s="13" t="str">
        <f t="shared" si="37"/>
        <v/>
      </c>
      <c r="DS206" s="13" t="str">
        <f t="shared" si="37"/>
        <v/>
      </c>
      <c r="DT206" s="13" t="str">
        <f t="shared" si="37"/>
        <v>Rodspotta</v>
      </c>
      <c r="DU206" s="13" t="str">
        <f t="shared" si="38"/>
        <v>Rodtunga</v>
      </c>
      <c r="DV206" s="13" t="str">
        <f t="shared" si="38"/>
        <v/>
      </c>
      <c r="DW206" s="13" t="str">
        <f t="shared" si="38"/>
        <v/>
      </c>
      <c r="DX206" s="13" t="str">
        <f t="shared" si="38"/>
        <v/>
      </c>
      <c r="DY206" s="13" t="str">
        <f t="shared" si="39"/>
        <v>Sill</v>
      </c>
      <c r="DZ206" s="13" t="str">
        <f t="shared" si="39"/>
        <v/>
      </c>
      <c r="EA206" s="13" t="str">
        <f t="shared" si="39"/>
        <v>Skarpsill</v>
      </c>
      <c r="EB206" s="13" t="str">
        <f t="shared" si="39"/>
        <v/>
      </c>
      <c r="EC206" s="13" t="str">
        <f t="shared" si="39"/>
        <v/>
      </c>
      <c r="ED206" s="13" t="str">
        <f t="shared" si="39"/>
        <v/>
      </c>
      <c r="EE206" s="13" t="str">
        <f t="shared" si="39"/>
        <v/>
      </c>
      <c r="EF206" s="13" t="str">
        <f t="shared" si="39"/>
        <v>Torsk</v>
      </c>
      <c r="EG206" s="13" t="str">
        <f t="shared" si="39"/>
        <v>Vitling</v>
      </c>
      <c r="EH206" s="13" t="str">
        <f t="shared" si="39"/>
        <v/>
      </c>
      <c r="EI206" s="13" t="str">
        <f t="shared" si="39"/>
        <v>aktaTunga</v>
      </c>
      <c r="EJ206" s="13" t="str">
        <f t="shared" si="34"/>
        <v/>
      </c>
      <c r="EK206" s="13"/>
      <c r="EL206" s="82" t="str">
        <f t="shared" si="41"/>
        <v>BergtungaHavskraftaKoljaKrabbtaskaKummelMakrillRodspottaRodtungaSillSkarpsillTorskVitlingaktaTunga</v>
      </c>
    </row>
    <row r="207" spans="1:142" x14ac:dyDescent="0.25">
      <c r="A207" s="268" t="s">
        <v>636</v>
      </c>
      <c r="B207" s="267" t="s">
        <v>493</v>
      </c>
      <c r="C207" s="301" t="s">
        <v>165</v>
      </c>
      <c r="D207" s="211">
        <v>199</v>
      </c>
      <c r="E207" s="402">
        <v>0</v>
      </c>
      <c r="F207" s="402">
        <v>0</v>
      </c>
      <c r="G207" s="402">
        <v>0</v>
      </c>
      <c r="H207" s="402">
        <v>2.3368199999999999E-2</v>
      </c>
      <c r="I207" s="402">
        <v>0</v>
      </c>
      <c r="J207" s="402">
        <v>0</v>
      </c>
      <c r="K207" s="402">
        <v>0</v>
      </c>
      <c r="L207" s="402">
        <v>0</v>
      </c>
      <c r="M207" s="402">
        <v>0</v>
      </c>
      <c r="N207" s="402">
        <v>0</v>
      </c>
      <c r="O207" s="402">
        <v>0</v>
      </c>
      <c r="P207" s="402">
        <v>0</v>
      </c>
      <c r="Q207" s="402">
        <v>0.82040970000000002</v>
      </c>
      <c r="R207" s="402">
        <v>0</v>
      </c>
      <c r="S207" s="402">
        <v>1.4381000000000001E-3</v>
      </c>
      <c r="T207" s="402">
        <v>0</v>
      </c>
      <c r="U207" s="402">
        <v>2.1944600000000002E-2</v>
      </c>
      <c r="V207" s="402">
        <v>0</v>
      </c>
      <c r="W207" s="402">
        <v>0</v>
      </c>
      <c r="X207" s="402">
        <v>0</v>
      </c>
      <c r="Y207" s="402">
        <v>0</v>
      </c>
      <c r="Z207" s="402">
        <v>0</v>
      </c>
      <c r="AA207" s="402">
        <v>0</v>
      </c>
      <c r="AB207" s="402">
        <v>0</v>
      </c>
      <c r="AC207" s="402">
        <v>0</v>
      </c>
      <c r="AD207" s="402">
        <v>0</v>
      </c>
      <c r="AE207" s="402">
        <v>0</v>
      </c>
      <c r="AF207" s="402">
        <v>6.8346900000000002E-2</v>
      </c>
      <c r="AG207" s="402">
        <v>1.43521E-2</v>
      </c>
      <c r="AH207" s="402">
        <v>0</v>
      </c>
      <c r="AI207" s="402">
        <v>0</v>
      </c>
      <c r="AJ207" s="402">
        <v>0</v>
      </c>
      <c r="AK207" s="402">
        <v>1.4622999999999999E-3</v>
      </c>
      <c r="AL207" s="402">
        <v>0</v>
      </c>
      <c r="AM207" s="402">
        <v>0</v>
      </c>
      <c r="AN207" s="402">
        <v>0</v>
      </c>
      <c r="AO207" s="402">
        <v>0</v>
      </c>
      <c r="AP207" s="402">
        <v>0</v>
      </c>
      <c r="AQ207" s="402">
        <v>0</v>
      </c>
      <c r="AR207" s="402">
        <v>4.3022499999999998E-2</v>
      </c>
      <c r="AS207" s="402">
        <v>0.1272855</v>
      </c>
      <c r="AT207" s="402">
        <v>9.1178000000000006E-3</v>
      </c>
      <c r="AU207" s="404">
        <v>1.6356800000000001E-2</v>
      </c>
      <c r="AV207" s="404">
        <v>0</v>
      </c>
      <c r="AW207" s="76"/>
      <c r="AX207" s="211">
        <v>199</v>
      </c>
      <c r="AY207" s="42">
        <v>0</v>
      </c>
      <c r="AZ207" s="42">
        <v>0</v>
      </c>
      <c r="BA207" s="42">
        <v>0</v>
      </c>
      <c r="BB207" s="42">
        <v>0</v>
      </c>
      <c r="BC207" s="42">
        <v>0</v>
      </c>
      <c r="BD207" s="42">
        <v>0</v>
      </c>
      <c r="BE207" s="42">
        <v>0</v>
      </c>
      <c r="BF207" s="42">
        <v>0</v>
      </c>
      <c r="BG207" s="42">
        <v>0</v>
      </c>
      <c r="BH207" s="42">
        <v>0</v>
      </c>
      <c r="BI207" s="42">
        <v>0</v>
      </c>
      <c r="BJ207" s="42">
        <v>0</v>
      </c>
      <c r="BK207" s="42">
        <v>44157</v>
      </c>
      <c r="BL207" s="42">
        <v>0</v>
      </c>
      <c r="BM207" s="42">
        <v>0</v>
      </c>
      <c r="BN207" s="42">
        <v>10</v>
      </c>
      <c r="BO207" s="42">
        <v>0</v>
      </c>
      <c r="BP207" s="42">
        <v>0</v>
      </c>
      <c r="BQ207" s="42">
        <v>0</v>
      </c>
      <c r="BR207" s="42">
        <v>0</v>
      </c>
      <c r="BS207" s="42">
        <v>0</v>
      </c>
      <c r="BT207" s="42">
        <v>0</v>
      </c>
      <c r="BU207" s="42">
        <v>0</v>
      </c>
      <c r="BV207" s="42">
        <v>0</v>
      </c>
      <c r="BW207" s="42">
        <v>0</v>
      </c>
      <c r="BX207" s="42">
        <v>0</v>
      </c>
      <c r="BY207" s="42">
        <v>0</v>
      </c>
      <c r="BZ207" s="42">
        <v>50</v>
      </c>
      <c r="CA207" s="42">
        <v>0</v>
      </c>
      <c r="CB207" s="42">
        <v>0</v>
      </c>
      <c r="CC207" s="42">
        <v>0</v>
      </c>
      <c r="CD207" s="42">
        <v>0</v>
      </c>
      <c r="CE207" s="42">
        <v>0</v>
      </c>
      <c r="CF207" s="42">
        <v>0</v>
      </c>
      <c r="CG207" s="42">
        <v>0</v>
      </c>
      <c r="CH207" s="42">
        <v>0</v>
      </c>
      <c r="CI207" s="42">
        <v>0</v>
      </c>
      <c r="CJ207" s="42">
        <v>22</v>
      </c>
      <c r="CK207" s="42">
        <v>0</v>
      </c>
      <c r="CL207" s="42">
        <v>0</v>
      </c>
      <c r="CM207" s="42">
        <v>0</v>
      </c>
      <c r="CN207" s="42">
        <v>0</v>
      </c>
      <c r="CO207" s="42">
        <v>14</v>
      </c>
      <c r="CP207" s="42">
        <v>0</v>
      </c>
      <c r="CR207" s="37">
        <v>199</v>
      </c>
      <c r="CS207" s="13" t="str">
        <f t="shared" si="40"/>
        <v/>
      </c>
      <c r="CT207" s="13" t="str">
        <f t="shared" si="40"/>
        <v/>
      </c>
      <c r="CU207" s="13" t="str">
        <f t="shared" si="40"/>
        <v/>
      </c>
      <c r="CV207" s="13" t="str">
        <f t="shared" si="40"/>
        <v>Bergtunga</v>
      </c>
      <c r="CW207" s="13" t="str">
        <f t="shared" si="40"/>
        <v/>
      </c>
      <c r="CX207" s="13" t="str">
        <f t="shared" si="40"/>
        <v/>
      </c>
      <c r="CY207" s="13" t="str">
        <f t="shared" si="40"/>
        <v/>
      </c>
      <c r="CZ207" s="13" t="str">
        <f t="shared" si="40"/>
        <v/>
      </c>
      <c r="DA207" s="13" t="str">
        <f t="shared" si="40"/>
        <v/>
      </c>
      <c r="DB207" s="13" t="str">
        <f t="shared" si="40"/>
        <v/>
      </c>
      <c r="DC207" s="13" t="str">
        <f t="shared" si="40"/>
        <v/>
      </c>
      <c r="DD207" s="13" t="str">
        <f t="shared" si="40"/>
        <v/>
      </c>
      <c r="DE207" s="13" t="str">
        <f t="shared" si="40"/>
        <v>Havskrafta</v>
      </c>
      <c r="DF207" s="13" t="str">
        <f t="shared" si="40"/>
        <v/>
      </c>
      <c r="DG207" s="13" t="str">
        <f t="shared" si="40"/>
        <v>Kolja</v>
      </c>
      <c r="DH207" s="13" t="str">
        <f t="shared" si="40"/>
        <v/>
      </c>
      <c r="DI207" s="13" t="str">
        <f t="shared" si="42"/>
        <v>Kummel</v>
      </c>
      <c r="DJ207" s="13" t="str">
        <f t="shared" si="42"/>
        <v/>
      </c>
      <c r="DK207" s="13" t="str">
        <f t="shared" si="42"/>
        <v/>
      </c>
      <c r="DL207" s="13" t="str">
        <f t="shared" si="37"/>
        <v/>
      </c>
      <c r="DM207" s="13" t="str">
        <f t="shared" si="37"/>
        <v/>
      </c>
      <c r="DN207" s="13" t="str">
        <f t="shared" si="37"/>
        <v/>
      </c>
      <c r="DO207" s="13" t="str">
        <f t="shared" si="37"/>
        <v/>
      </c>
      <c r="DP207" s="13" t="str">
        <f t="shared" si="37"/>
        <v/>
      </c>
      <c r="DQ207" s="13" t="str">
        <f t="shared" si="37"/>
        <v/>
      </c>
      <c r="DR207" s="13" t="str">
        <f t="shared" si="37"/>
        <v/>
      </c>
      <c r="DS207" s="13" t="str">
        <f t="shared" si="37"/>
        <v/>
      </c>
      <c r="DT207" s="13" t="str">
        <f t="shared" si="37"/>
        <v>Rodspotta</v>
      </c>
      <c r="DU207" s="13" t="str">
        <f t="shared" si="38"/>
        <v>Rodtunga</v>
      </c>
      <c r="DV207" s="13" t="str">
        <f t="shared" si="38"/>
        <v/>
      </c>
      <c r="DW207" s="13" t="str">
        <f t="shared" si="38"/>
        <v/>
      </c>
      <c r="DX207" s="13" t="str">
        <f t="shared" si="38"/>
        <v/>
      </c>
      <c r="DY207" s="13" t="str">
        <f t="shared" si="39"/>
        <v>Sill</v>
      </c>
      <c r="DZ207" s="13" t="str">
        <f t="shared" si="39"/>
        <v/>
      </c>
      <c r="EA207" s="13" t="str">
        <f t="shared" si="39"/>
        <v/>
      </c>
      <c r="EB207" s="13" t="str">
        <f t="shared" si="39"/>
        <v/>
      </c>
      <c r="EC207" s="13" t="str">
        <f t="shared" si="39"/>
        <v/>
      </c>
      <c r="ED207" s="13" t="str">
        <f t="shared" si="39"/>
        <v/>
      </c>
      <c r="EE207" s="13" t="str">
        <f t="shared" si="39"/>
        <v/>
      </c>
      <c r="EF207" s="13" t="str">
        <f t="shared" si="39"/>
        <v>Torsk</v>
      </c>
      <c r="EG207" s="13" t="str">
        <f t="shared" si="39"/>
        <v>Vitling</v>
      </c>
      <c r="EH207" s="13" t="str">
        <f t="shared" si="39"/>
        <v>Vitlinglyra</v>
      </c>
      <c r="EI207" s="13" t="str">
        <f t="shared" si="39"/>
        <v>aktaTunga</v>
      </c>
      <c r="EJ207" s="13" t="str">
        <f t="shared" si="34"/>
        <v/>
      </c>
      <c r="EK207" s="13"/>
      <c r="EL207" s="82" t="str">
        <f t="shared" si="41"/>
        <v>BergtungaHavskraftaKoljaKummelRodspottaRodtungaSillTorskVitlingVitlinglyraaktaTunga</v>
      </c>
    </row>
    <row r="208" spans="1:142" x14ac:dyDescent="0.25">
      <c r="A208" s="267" t="s">
        <v>636</v>
      </c>
      <c r="B208" s="267" t="s">
        <v>491</v>
      </c>
      <c r="C208" s="301" t="s">
        <v>161</v>
      </c>
      <c r="D208" s="211">
        <v>200</v>
      </c>
      <c r="E208" s="401">
        <v>0</v>
      </c>
      <c r="F208" s="401">
        <v>0</v>
      </c>
      <c r="G208" s="401">
        <v>0</v>
      </c>
      <c r="H208" s="401">
        <v>9.0282000000000001E-3</v>
      </c>
      <c r="I208" s="401">
        <v>0</v>
      </c>
      <c r="J208" s="401">
        <v>0</v>
      </c>
      <c r="K208" s="401">
        <v>0</v>
      </c>
      <c r="L208" s="401">
        <v>0</v>
      </c>
      <c r="M208" s="401">
        <v>0</v>
      </c>
      <c r="N208" s="401">
        <v>6.6549800000000006E-2</v>
      </c>
      <c r="O208" s="401">
        <v>4.0152E-3</v>
      </c>
      <c r="P208" s="401">
        <v>0</v>
      </c>
      <c r="Q208" s="401">
        <v>4.8130800000000001E-2</v>
      </c>
      <c r="R208" s="401">
        <v>0</v>
      </c>
      <c r="S208" s="401">
        <v>5.0409200000000001E-2</v>
      </c>
      <c r="T208" s="401">
        <v>0</v>
      </c>
      <c r="U208" s="401">
        <v>3.0482E-3</v>
      </c>
      <c r="V208" s="401">
        <v>0</v>
      </c>
      <c r="W208" s="401">
        <v>0</v>
      </c>
      <c r="X208" s="401">
        <v>0</v>
      </c>
      <c r="Y208" s="401">
        <v>0</v>
      </c>
      <c r="Z208" s="401">
        <v>0</v>
      </c>
      <c r="AA208" s="401">
        <v>0</v>
      </c>
      <c r="AB208" s="401">
        <v>1.5424E-3</v>
      </c>
      <c r="AC208" s="401">
        <v>0</v>
      </c>
      <c r="AD208" s="401">
        <v>0</v>
      </c>
      <c r="AE208" s="401">
        <v>0</v>
      </c>
      <c r="AF208" s="401">
        <v>2.5329299999999999E-2</v>
      </c>
      <c r="AG208" s="401">
        <v>3.5924400000000002E-2</v>
      </c>
      <c r="AH208" s="401">
        <v>0</v>
      </c>
      <c r="AI208" s="401">
        <v>0</v>
      </c>
      <c r="AJ208" s="401">
        <v>0</v>
      </c>
      <c r="AK208" s="401">
        <v>2.4987999999999998E-3</v>
      </c>
      <c r="AL208" s="401">
        <v>0</v>
      </c>
      <c r="AM208" s="401">
        <v>0</v>
      </c>
      <c r="AN208" s="401">
        <v>0</v>
      </c>
      <c r="AO208" s="401">
        <v>0</v>
      </c>
      <c r="AP208" s="401">
        <v>0</v>
      </c>
      <c r="AQ208" s="401">
        <v>0</v>
      </c>
      <c r="AR208" s="402">
        <v>0.2667774</v>
      </c>
      <c r="AS208" s="402">
        <v>1.29347E-2</v>
      </c>
      <c r="AT208" s="402">
        <v>0</v>
      </c>
      <c r="AU208" s="404">
        <v>0</v>
      </c>
      <c r="AV208" s="404">
        <v>0</v>
      </c>
      <c r="AW208" s="76"/>
      <c r="AX208" s="211">
        <v>200</v>
      </c>
      <c r="AY208" s="260">
        <v>0</v>
      </c>
      <c r="AZ208" s="260">
        <v>0</v>
      </c>
      <c r="BA208" s="260">
        <v>0</v>
      </c>
      <c r="BB208" s="260">
        <v>172</v>
      </c>
      <c r="BC208" s="260">
        <v>0</v>
      </c>
      <c r="BD208" s="260">
        <v>0</v>
      </c>
      <c r="BE208" s="260">
        <v>0</v>
      </c>
      <c r="BF208" s="260">
        <v>0</v>
      </c>
      <c r="BG208" s="260">
        <v>0</v>
      </c>
      <c r="BH208" s="260">
        <v>5368</v>
      </c>
      <c r="BI208" s="260">
        <v>0</v>
      </c>
      <c r="BJ208" s="260">
        <v>113</v>
      </c>
      <c r="BK208" s="260">
        <v>10278</v>
      </c>
      <c r="BL208" s="260">
        <v>0</v>
      </c>
      <c r="BM208" s="260">
        <v>4185</v>
      </c>
      <c r="BN208" s="260">
        <v>0</v>
      </c>
      <c r="BO208" s="260">
        <v>756</v>
      </c>
      <c r="BP208" s="260">
        <v>0</v>
      </c>
      <c r="BQ208" s="260">
        <v>101</v>
      </c>
      <c r="BR208" s="260">
        <v>0</v>
      </c>
      <c r="BS208" s="260">
        <v>0</v>
      </c>
      <c r="BT208" s="260">
        <v>767</v>
      </c>
      <c r="BU208" s="260">
        <v>12</v>
      </c>
      <c r="BV208" s="260">
        <v>276</v>
      </c>
      <c r="BW208" s="260">
        <v>0</v>
      </c>
      <c r="BX208" s="260">
        <v>46</v>
      </c>
      <c r="BY208" s="260">
        <v>0</v>
      </c>
      <c r="BZ208" s="260">
        <v>2819</v>
      </c>
      <c r="CA208" s="260">
        <v>2044</v>
      </c>
      <c r="CB208" s="260">
        <v>5</v>
      </c>
      <c r="CC208" s="260">
        <v>0</v>
      </c>
      <c r="CD208" s="260">
        <v>0</v>
      </c>
      <c r="CE208" s="260">
        <v>0</v>
      </c>
      <c r="CF208" s="260">
        <v>0</v>
      </c>
      <c r="CG208" s="260">
        <v>0</v>
      </c>
      <c r="CH208" s="260">
        <v>0</v>
      </c>
      <c r="CI208" s="260">
        <v>0</v>
      </c>
      <c r="CJ208" s="260">
        <v>126</v>
      </c>
      <c r="CK208" s="260">
        <v>0</v>
      </c>
      <c r="CL208" s="260">
        <v>20844</v>
      </c>
      <c r="CM208" s="260">
        <v>297</v>
      </c>
      <c r="CN208" s="42">
        <v>0</v>
      </c>
      <c r="CO208" s="42">
        <v>62</v>
      </c>
      <c r="CP208" s="42">
        <v>0</v>
      </c>
      <c r="CR208" s="37">
        <v>200</v>
      </c>
      <c r="CS208" s="13" t="str">
        <f t="shared" si="40"/>
        <v/>
      </c>
      <c r="CT208" s="13" t="str">
        <f t="shared" si="40"/>
        <v/>
      </c>
      <c r="CU208" s="13" t="str">
        <f t="shared" si="40"/>
        <v/>
      </c>
      <c r="CV208" s="13" t="str">
        <f t="shared" si="40"/>
        <v>Bergtunga</v>
      </c>
      <c r="CW208" s="13" t="str">
        <f t="shared" si="40"/>
        <v/>
      </c>
      <c r="CX208" s="13" t="str">
        <f t="shared" si="40"/>
        <v/>
      </c>
      <c r="CY208" s="13" t="str">
        <f t="shared" si="40"/>
        <v/>
      </c>
      <c r="CZ208" s="13" t="str">
        <f t="shared" si="40"/>
        <v/>
      </c>
      <c r="DA208" s="13" t="str">
        <f t="shared" si="40"/>
        <v/>
      </c>
      <c r="DB208" s="13" t="str">
        <f t="shared" si="40"/>
        <v>Grasej</v>
      </c>
      <c r="DC208" s="13" t="str">
        <f t="shared" si="40"/>
        <v>Halleflundra</v>
      </c>
      <c r="DD208" s="13" t="str">
        <f t="shared" si="40"/>
        <v/>
      </c>
      <c r="DE208" s="13" t="str">
        <f t="shared" si="40"/>
        <v>Havskrafta</v>
      </c>
      <c r="DF208" s="13" t="str">
        <f t="shared" si="40"/>
        <v/>
      </c>
      <c r="DG208" s="13" t="str">
        <f t="shared" si="40"/>
        <v>Kolja</v>
      </c>
      <c r="DH208" s="13" t="str">
        <f t="shared" si="40"/>
        <v/>
      </c>
      <c r="DI208" s="13" t="str">
        <f t="shared" si="42"/>
        <v>Kummel</v>
      </c>
      <c r="DJ208" s="13" t="str">
        <f t="shared" si="42"/>
        <v/>
      </c>
      <c r="DK208" s="13" t="str">
        <f t="shared" si="42"/>
        <v/>
      </c>
      <c r="DL208" s="13" t="str">
        <f t="shared" si="37"/>
        <v/>
      </c>
      <c r="DM208" s="13" t="str">
        <f t="shared" si="37"/>
        <v/>
      </c>
      <c r="DN208" s="13" t="str">
        <f t="shared" si="37"/>
        <v/>
      </c>
      <c r="DO208" s="13" t="str">
        <f t="shared" si="37"/>
        <v/>
      </c>
      <c r="DP208" s="13" t="str">
        <f t="shared" si="37"/>
        <v>Marulk</v>
      </c>
      <c r="DQ208" s="13" t="str">
        <f t="shared" si="37"/>
        <v/>
      </c>
      <c r="DR208" s="13" t="str">
        <f t="shared" si="37"/>
        <v/>
      </c>
      <c r="DS208" s="13" t="str">
        <f t="shared" si="37"/>
        <v/>
      </c>
      <c r="DT208" s="13" t="str">
        <f t="shared" si="37"/>
        <v>Rodspotta</v>
      </c>
      <c r="DU208" s="13" t="str">
        <f t="shared" si="38"/>
        <v>Rodtunga</v>
      </c>
      <c r="DV208" s="13" t="str">
        <f t="shared" si="38"/>
        <v/>
      </c>
      <c r="DW208" s="13" t="str">
        <f t="shared" si="38"/>
        <v/>
      </c>
      <c r="DX208" s="13" t="str">
        <f t="shared" si="38"/>
        <v/>
      </c>
      <c r="DY208" s="13" t="str">
        <f t="shared" si="39"/>
        <v>Sill</v>
      </c>
      <c r="DZ208" s="13" t="str">
        <f t="shared" si="39"/>
        <v/>
      </c>
      <c r="EA208" s="13" t="str">
        <f t="shared" si="39"/>
        <v/>
      </c>
      <c r="EB208" s="13" t="str">
        <f t="shared" si="39"/>
        <v/>
      </c>
      <c r="EC208" s="13" t="str">
        <f t="shared" si="39"/>
        <v/>
      </c>
      <c r="ED208" s="13" t="str">
        <f t="shared" si="39"/>
        <v/>
      </c>
      <c r="EE208" s="13" t="str">
        <f t="shared" si="39"/>
        <v/>
      </c>
      <c r="EF208" s="13" t="str">
        <f t="shared" si="39"/>
        <v>Torsk</v>
      </c>
      <c r="EG208" s="13" t="str">
        <f t="shared" si="39"/>
        <v>Vitling</v>
      </c>
      <c r="EH208" s="13" t="str">
        <f t="shared" si="39"/>
        <v/>
      </c>
      <c r="EI208" s="13" t="str">
        <f t="shared" si="39"/>
        <v/>
      </c>
      <c r="EJ208" s="13" t="str">
        <f t="shared" si="34"/>
        <v/>
      </c>
      <c r="EK208" s="13"/>
      <c r="EL208" s="82" t="str">
        <f t="shared" si="41"/>
        <v>BergtungaGrasejHalleflundraHavskraftaKoljaKummelMarulkRodspottaRodtungaSillTorskVitling</v>
      </c>
    </row>
    <row r="209" spans="1:142" x14ac:dyDescent="0.25">
      <c r="A209" s="267" t="s">
        <v>636</v>
      </c>
      <c r="B209" s="267" t="s">
        <v>493</v>
      </c>
      <c r="C209" s="301" t="s">
        <v>161</v>
      </c>
      <c r="D209" s="211">
        <v>201</v>
      </c>
      <c r="E209" s="401">
        <v>0</v>
      </c>
      <c r="F209" s="401">
        <v>0</v>
      </c>
      <c r="G209" s="401">
        <v>0</v>
      </c>
      <c r="H209" s="401">
        <v>4.0377E-3</v>
      </c>
      <c r="I209" s="401">
        <v>0</v>
      </c>
      <c r="J209" s="401">
        <v>0</v>
      </c>
      <c r="K209" s="401">
        <v>0</v>
      </c>
      <c r="L209" s="401">
        <v>0</v>
      </c>
      <c r="M209" s="401">
        <v>0</v>
      </c>
      <c r="N209" s="401">
        <v>0</v>
      </c>
      <c r="O209" s="401">
        <v>0</v>
      </c>
      <c r="P209" s="401">
        <v>0</v>
      </c>
      <c r="Q209" s="401">
        <v>1.2865709999999999</v>
      </c>
      <c r="R209" s="401">
        <v>0</v>
      </c>
      <c r="S209" s="401">
        <v>4.5700000000000003E-3</v>
      </c>
      <c r="T209" s="401">
        <v>0</v>
      </c>
      <c r="U209" s="401">
        <v>9.1885000000000005E-3</v>
      </c>
      <c r="V209" s="401">
        <v>0</v>
      </c>
      <c r="W209" s="401">
        <v>0</v>
      </c>
      <c r="X209" s="401">
        <v>0</v>
      </c>
      <c r="Y209" s="401">
        <v>0</v>
      </c>
      <c r="Z209" s="401">
        <v>0</v>
      </c>
      <c r="AA209" s="401">
        <v>0</v>
      </c>
      <c r="AB209" s="401">
        <v>0</v>
      </c>
      <c r="AC209" s="401">
        <v>0</v>
      </c>
      <c r="AD209" s="401">
        <v>0</v>
      </c>
      <c r="AE209" s="401">
        <v>0</v>
      </c>
      <c r="AF209" s="401">
        <v>4.5866200000000003E-2</v>
      </c>
      <c r="AG209" s="401">
        <v>2.14536E-2</v>
      </c>
      <c r="AH209" s="401">
        <v>0</v>
      </c>
      <c r="AI209" s="401">
        <v>0</v>
      </c>
      <c r="AJ209" s="401">
        <v>0</v>
      </c>
      <c r="AK209" s="401">
        <v>1.7354E-3</v>
      </c>
      <c r="AL209" s="401">
        <v>0</v>
      </c>
      <c r="AM209" s="401">
        <v>0</v>
      </c>
      <c r="AN209" s="401">
        <v>0</v>
      </c>
      <c r="AO209" s="401">
        <v>0</v>
      </c>
      <c r="AP209" s="401">
        <v>0</v>
      </c>
      <c r="AQ209" s="401">
        <v>0</v>
      </c>
      <c r="AR209" s="402">
        <v>2.5325299999999999E-2</v>
      </c>
      <c r="AS209" s="402">
        <v>1.5362499999999999E-2</v>
      </c>
      <c r="AT209" s="402">
        <v>0</v>
      </c>
      <c r="AU209" s="404">
        <v>0</v>
      </c>
      <c r="AV209" s="404">
        <v>0</v>
      </c>
      <c r="AW209" s="76"/>
      <c r="AX209" s="211">
        <v>201</v>
      </c>
      <c r="AY209" s="260">
        <v>0</v>
      </c>
      <c r="AZ209" s="260">
        <v>0</v>
      </c>
      <c r="BA209" s="260">
        <v>0</v>
      </c>
      <c r="BB209" s="260">
        <v>0</v>
      </c>
      <c r="BC209" s="260">
        <v>0</v>
      </c>
      <c r="BD209" s="260">
        <v>0</v>
      </c>
      <c r="BE209" s="260">
        <v>0</v>
      </c>
      <c r="BF209" s="260">
        <v>0</v>
      </c>
      <c r="BG209" s="260">
        <v>0</v>
      </c>
      <c r="BH209" s="260">
        <v>0</v>
      </c>
      <c r="BI209" s="260">
        <v>0</v>
      </c>
      <c r="BJ209" s="260">
        <v>0</v>
      </c>
      <c r="BK209" s="260">
        <v>46443</v>
      </c>
      <c r="BL209" s="260">
        <v>0</v>
      </c>
      <c r="BM209" s="260">
        <v>0</v>
      </c>
      <c r="BN209" s="260">
        <v>0</v>
      </c>
      <c r="BO209" s="260">
        <v>3</v>
      </c>
      <c r="BP209" s="260">
        <v>0</v>
      </c>
      <c r="BQ209" s="260">
        <v>0</v>
      </c>
      <c r="BR209" s="260">
        <v>0</v>
      </c>
      <c r="BS209" s="260">
        <v>0</v>
      </c>
      <c r="BT209" s="260">
        <v>0</v>
      </c>
      <c r="BU209" s="260">
        <v>42</v>
      </c>
      <c r="BV209" s="260">
        <v>0</v>
      </c>
      <c r="BW209" s="260">
        <v>30</v>
      </c>
      <c r="BX209" s="260">
        <v>2</v>
      </c>
      <c r="BY209" s="260">
        <v>0</v>
      </c>
      <c r="BZ209" s="260">
        <v>15</v>
      </c>
      <c r="CA209" s="260">
        <v>0</v>
      </c>
      <c r="CB209" s="260">
        <v>61</v>
      </c>
      <c r="CC209" s="260">
        <v>0</v>
      </c>
      <c r="CD209" s="260">
        <v>0</v>
      </c>
      <c r="CE209" s="260">
        <v>0</v>
      </c>
      <c r="CF209" s="260">
        <v>0</v>
      </c>
      <c r="CG209" s="260">
        <v>0</v>
      </c>
      <c r="CH209" s="260">
        <v>0</v>
      </c>
      <c r="CI209" s="260">
        <v>0</v>
      </c>
      <c r="CJ209" s="260">
        <v>424</v>
      </c>
      <c r="CK209" s="260">
        <v>0</v>
      </c>
      <c r="CL209" s="260">
        <v>0</v>
      </c>
      <c r="CM209" s="260">
        <v>44</v>
      </c>
      <c r="CN209" s="42">
        <v>0</v>
      </c>
      <c r="CO209" s="42">
        <v>52</v>
      </c>
      <c r="CP209" s="42">
        <v>0</v>
      </c>
      <c r="CR209" s="37">
        <v>201</v>
      </c>
      <c r="CS209" s="13" t="str">
        <f t="shared" si="40"/>
        <v/>
      </c>
      <c r="CT209" s="13" t="str">
        <f t="shared" si="40"/>
        <v/>
      </c>
      <c r="CU209" s="13" t="str">
        <f t="shared" si="40"/>
        <v/>
      </c>
      <c r="CV209" s="13" t="str">
        <f t="shared" si="40"/>
        <v>Bergtunga</v>
      </c>
      <c r="CW209" s="13" t="str">
        <f t="shared" si="40"/>
        <v/>
      </c>
      <c r="CX209" s="13" t="str">
        <f t="shared" si="40"/>
        <v/>
      </c>
      <c r="CY209" s="13" t="str">
        <f t="shared" si="40"/>
        <v/>
      </c>
      <c r="CZ209" s="13" t="str">
        <f t="shared" si="40"/>
        <v/>
      </c>
      <c r="DA209" s="13" t="str">
        <f t="shared" si="40"/>
        <v/>
      </c>
      <c r="DB209" s="13" t="str">
        <f t="shared" si="40"/>
        <v/>
      </c>
      <c r="DC209" s="13" t="str">
        <f t="shared" si="40"/>
        <v/>
      </c>
      <c r="DD209" s="13" t="str">
        <f t="shared" si="40"/>
        <v/>
      </c>
      <c r="DE209" s="13" t="str">
        <f t="shared" si="40"/>
        <v>Havskrafta</v>
      </c>
      <c r="DF209" s="13" t="str">
        <f t="shared" si="40"/>
        <v/>
      </c>
      <c r="DG209" s="13" t="str">
        <f t="shared" si="40"/>
        <v>Kolja</v>
      </c>
      <c r="DH209" s="13" t="str">
        <f t="shared" si="40"/>
        <v/>
      </c>
      <c r="DI209" s="13" t="str">
        <f t="shared" si="42"/>
        <v>Kummel</v>
      </c>
      <c r="DJ209" s="13" t="str">
        <f t="shared" si="42"/>
        <v/>
      </c>
      <c r="DK209" s="13" t="str">
        <f t="shared" si="42"/>
        <v/>
      </c>
      <c r="DL209" s="13" t="str">
        <f t="shared" si="37"/>
        <v/>
      </c>
      <c r="DM209" s="13" t="str">
        <f t="shared" si="37"/>
        <v/>
      </c>
      <c r="DN209" s="13" t="str">
        <f t="shared" si="37"/>
        <v/>
      </c>
      <c r="DO209" s="13" t="str">
        <f t="shared" si="37"/>
        <v/>
      </c>
      <c r="DP209" s="13" t="str">
        <f t="shared" si="37"/>
        <v/>
      </c>
      <c r="DQ209" s="13" t="str">
        <f t="shared" si="37"/>
        <v/>
      </c>
      <c r="DR209" s="13" t="str">
        <f t="shared" si="37"/>
        <v/>
      </c>
      <c r="DS209" s="13" t="str">
        <f t="shared" si="37"/>
        <v/>
      </c>
      <c r="DT209" s="13" t="str">
        <f t="shared" si="37"/>
        <v>Rodspotta</v>
      </c>
      <c r="DU209" s="13" t="str">
        <f t="shared" si="38"/>
        <v>Rodtunga</v>
      </c>
      <c r="DV209" s="13" t="str">
        <f t="shared" si="38"/>
        <v/>
      </c>
      <c r="DW209" s="13" t="str">
        <f t="shared" si="38"/>
        <v/>
      </c>
      <c r="DX209" s="13" t="str">
        <f t="shared" si="38"/>
        <v/>
      </c>
      <c r="DY209" s="13" t="str">
        <f t="shared" si="39"/>
        <v>Sill</v>
      </c>
      <c r="DZ209" s="13" t="str">
        <f t="shared" si="39"/>
        <v/>
      </c>
      <c r="EA209" s="13" t="str">
        <f t="shared" si="39"/>
        <v/>
      </c>
      <c r="EB209" s="13" t="str">
        <f t="shared" si="39"/>
        <v/>
      </c>
      <c r="EC209" s="13" t="str">
        <f t="shared" si="39"/>
        <v/>
      </c>
      <c r="ED209" s="13" t="str">
        <f t="shared" si="39"/>
        <v/>
      </c>
      <c r="EE209" s="13" t="str">
        <f t="shared" si="39"/>
        <v/>
      </c>
      <c r="EF209" s="13" t="str">
        <f t="shared" si="39"/>
        <v>Torsk</v>
      </c>
      <c r="EG209" s="13" t="str">
        <f t="shared" si="39"/>
        <v>Vitling</v>
      </c>
      <c r="EH209" s="13" t="str">
        <f t="shared" si="39"/>
        <v/>
      </c>
      <c r="EI209" s="13" t="str">
        <f t="shared" si="39"/>
        <v/>
      </c>
      <c r="EJ209" s="13" t="str">
        <f t="shared" si="34"/>
        <v/>
      </c>
      <c r="EK209" s="13"/>
      <c r="EL209" s="82" t="str">
        <f t="shared" si="41"/>
        <v>BergtungaHavskraftaKoljaKummelRodspottaRodtungaSillTorskVitling</v>
      </c>
    </row>
    <row r="210" spans="1:142" x14ac:dyDescent="0.25">
      <c r="A210" s="267" t="s">
        <v>636</v>
      </c>
      <c r="B210" s="267" t="s">
        <v>494</v>
      </c>
      <c r="C210" s="301" t="s">
        <v>161</v>
      </c>
      <c r="D210" s="211">
        <v>202</v>
      </c>
      <c r="E210" s="401">
        <v>0</v>
      </c>
      <c r="F210" s="401">
        <v>0</v>
      </c>
      <c r="G210" s="401">
        <v>0</v>
      </c>
      <c r="H210" s="401">
        <v>0</v>
      </c>
      <c r="I210" s="401">
        <v>6.3337500000000005E-2</v>
      </c>
      <c r="J210" s="401">
        <v>0</v>
      </c>
      <c r="K210" s="401">
        <v>0</v>
      </c>
      <c r="L210" s="401">
        <v>0</v>
      </c>
      <c r="M210" s="401">
        <v>0</v>
      </c>
      <c r="N210" s="401">
        <v>0</v>
      </c>
      <c r="O210" s="401">
        <v>0</v>
      </c>
      <c r="P210" s="401">
        <v>0</v>
      </c>
      <c r="Q210" s="401">
        <v>1.0846E-3</v>
      </c>
      <c r="R210" s="401">
        <v>0</v>
      </c>
      <c r="S210" s="401">
        <v>5.9905000000000002E-3</v>
      </c>
      <c r="T210" s="401">
        <v>0</v>
      </c>
      <c r="U210" s="401">
        <v>1.2608999999999999E-3</v>
      </c>
      <c r="V210" s="401">
        <v>0</v>
      </c>
      <c r="W210" s="401">
        <v>0</v>
      </c>
      <c r="X210" s="401">
        <v>0</v>
      </c>
      <c r="Y210" s="401">
        <v>0</v>
      </c>
      <c r="Z210" s="401">
        <v>0</v>
      </c>
      <c r="AA210" s="401">
        <v>0</v>
      </c>
      <c r="AB210" s="401">
        <v>0</v>
      </c>
      <c r="AC210" s="401">
        <v>0.12538160000000001</v>
      </c>
      <c r="AD210" s="401">
        <v>0</v>
      </c>
      <c r="AE210" s="401">
        <v>0</v>
      </c>
      <c r="AF210" s="401">
        <v>1.0835E-3</v>
      </c>
      <c r="AG210" s="401">
        <v>3.4066100000000002E-2</v>
      </c>
      <c r="AH210" s="401">
        <v>0</v>
      </c>
      <c r="AI210" s="401">
        <v>0</v>
      </c>
      <c r="AJ210" s="401">
        <v>0</v>
      </c>
      <c r="AK210" s="401">
        <v>0</v>
      </c>
      <c r="AL210" s="401">
        <v>7.0035000000000002E-3</v>
      </c>
      <c r="AM210" s="401">
        <v>0</v>
      </c>
      <c r="AN210" s="401">
        <v>0</v>
      </c>
      <c r="AO210" s="401">
        <v>0</v>
      </c>
      <c r="AP210" s="401">
        <v>0</v>
      </c>
      <c r="AQ210" s="401">
        <v>0</v>
      </c>
      <c r="AR210" s="402">
        <v>3.0108599999999999E-2</v>
      </c>
      <c r="AS210" s="402">
        <v>1.1517999999999999E-3</v>
      </c>
      <c r="AT210" s="402">
        <v>5.1325599999999999E-2</v>
      </c>
      <c r="AU210" s="404">
        <v>0</v>
      </c>
      <c r="AV210" s="404">
        <v>0</v>
      </c>
      <c r="AW210" s="76"/>
      <c r="AX210" s="211">
        <v>202</v>
      </c>
      <c r="AY210" s="260">
        <v>0</v>
      </c>
      <c r="AZ210" s="260">
        <v>0</v>
      </c>
      <c r="BA210" s="260">
        <v>0</v>
      </c>
      <c r="BB210" s="260">
        <v>6</v>
      </c>
      <c r="BC210" s="260">
        <v>0</v>
      </c>
      <c r="BD210" s="260">
        <v>0</v>
      </c>
      <c r="BE210" s="260">
        <v>0</v>
      </c>
      <c r="BF210" s="260">
        <v>0</v>
      </c>
      <c r="BG210" s="260">
        <v>0</v>
      </c>
      <c r="BH210" s="260">
        <v>935</v>
      </c>
      <c r="BI210" s="260">
        <v>0</v>
      </c>
      <c r="BJ210" s="260">
        <v>3</v>
      </c>
      <c r="BK210" s="260">
        <v>241</v>
      </c>
      <c r="BL210" s="260">
        <v>0</v>
      </c>
      <c r="BM210" s="260">
        <v>676</v>
      </c>
      <c r="BN210" s="260">
        <v>0</v>
      </c>
      <c r="BO210" s="260">
        <v>7</v>
      </c>
      <c r="BP210" s="260">
        <v>0</v>
      </c>
      <c r="BQ210" s="260">
        <v>49</v>
      </c>
      <c r="BR210" s="260">
        <v>0</v>
      </c>
      <c r="BS210" s="260">
        <v>9</v>
      </c>
      <c r="BT210" s="260">
        <v>183</v>
      </c>
      <c r="BU210" s="260">
        <v>0</v>
      </c>
      <c r="BV210" s="260">
        <v>88</v>
      </c>
      <c r="BW210" s="260">
        <v>7492</v>
      </c>
      <c r="BX210" s="260">
        <v>0</v>
      </c>
      <c r="BY210" s="260">
        <v>0</v>
      </c>
      <c r="BZ210" s="260">
        <v>110</v>
      </c>
      <c r="CA210" s="260">
        <v>369</v>
      </c>
      <c r="CB210" s="260">
        <v>0</v>
      </c>
      <c r="CC210" s="260">
        <v>0</v>
      </c>
      <c r="CD210" s="260">
        <v>0</v>
      </c>
      <c r="CE210" s="260">
        <v>0</v>
      </c>
      <c r="CF210" s="260">
        <v>0</v>
      </c>
      <c r="CG210" s="260">
        <v>0</v>
      </c>
      <c r="CH210" s="260">
        <v>0</v>
      </c>
      <c r="CI210" s="260">
        <v>0</v>
      </c>
      <c r="CJ210" s="260">
        <v>0</v>
      </c>
      <c r="CK210" s="260">
        <v>0</v>
      </c>
      <c r="CL210" s="260">
        <v>3436</v>
      </c>
      <c r="CM210" s="260">
        <v>25</v>
      </c>
      <c r="CN210" s="42">
        <v>0</v>
      </c>
      <c r="CO210" s="42">
        <v>0</v>
      </c>
      <c r="CP210" s="42">
        <v>0</v>
      </c>
      <c r="CR210" s="37">
        <v>202</v>
      </c>
      <c r="CS210" s="13" t="str">
        <f t="shared" si="40"/>
        <v/>
      </c>
      <c r="CT210" s="13" t="str">
        <f t="shared" si="40"/>
        <v/>
      </c>
      <c r="CU210" s="13" t="str">
        <f t="shared" si="40"/>
        <v/>
      </c>
      <c r="CV210" s="13" t="str">
        <f t="shared" si="40"/>
        <v/>
      </c>
      <c r="CW210" s="13" t="str">
        <f t="shared" si="40"/>
        <v>BlavitlingKolmule</v>
      </c>
      <c r="CX210" s="13" t="str">
        <f t="shared" si="40"/>
        <v/>
      </c>
      <c r="CY210" s="13" t="str">
        <f t="shared" si="40"/>
        <v/>
      </c>
      <c r="CZ210" s="13" t="str">
        <f t="shared" si="40"/>
        <v/>
      </c>
      <c r="DA210" s="13" t="str">
        <f t="shared" si="40"/>
        <v/>
      </c>
      <c r="DB210" s="13" t="str">
        <f t="shared" si="40"/>
        <v/>
      </c>
      <c r="DC210" s="13" t="str">
        <f t="shared" si="40"/>
        <v/>
      </c>
      <c r="DD210" s="13" t="str">
        <f t="shared" si="40"/>
        <v/>
      </c>
      <c r="DE210" s="13" t="str">
        <f t="shared" si="40"/>
        <v>Havskrafta</v>
      </c>
      <c r="DF210" s="13" t="str">
        <f t="shared" si="40"/>
        <v/>
      </c>
      <c r="DG210" s="13" t="str">
        <f t="shared" si="40"/>
        <v>Kolja</v>
      </c>
      <c r="DH210" s="13" t="str">
        <f t="shared" si="40"/>
        <v/>
      </c>
      <c r="DI210" s="13" t="str">
        <f t="shared" si="42"/>
        <v>Kummel</v>
      </c>
      <c r="DJ210" s="13" t="str">
        <f t="shared" si="42"/>
        <v/>
      </c>
      <c r="DK210" s="13" t="str">
        <f t="shared" si="42"/>
        <v/>
      </c>
      <c r="DL210" s="13" t="str">
        <f t="shared" si="37"/>
        <v/>
      </c>
      <c r="DM210" s="13" t="str">
        <f t="shared" si="37"/>
        <v/>
      </c>
      <c r="DN210" s="13" t="str">
        <f t="shared" si="37"/>
        <v/>
      </c>
      <c r="DO210" s="13" t="str">
        <f t="shared" si="37"/>
        <v/>
      </c>
      <c r="DP210" s="13" t="str">
        <f t="shared" si="37"/>
        <v/>
      </c>
      <c r="DQ210" s="13" t="str">
        <f t="shared" si="37"/>
        <v>Nordhavsraka</v>
      </c>
      <c r="DR210" s="13" t="str">
        <f t="shared" si="37"/>
        <v/>
      </c>
      <c r="DS210" s="13" t="str">
        <f t="shared" si="37"/>
        <v/>
      </c>
      <c r="DT210" s="13" t="str">
        <f t="shared" si="37"/>
        <v>Rodspotta</v>
      </c>
      <c r="DU210" s="13" t="str">
        <f t="shared" si="38"/>
        <v>Rodtunga</v>
      </c>
      <c r="DV210" s="13" t="str">
        <f t="shared" si="38"/>
        <v/>
      </c>
      <c r="DW210" s="13" t="str">
        <f t="shared" si="38"/>
        <v/>
      </c>
      <c r="DX210" s="13" t="str">
        <f t="shared" si="38"/>
        <v/>
      </c>
      <c r="DY210" s="13" t="str">
        <f t="shared" si="39"/>
        <v/>
      </c>
      <c r="DZ210" s="13" t="str">
        <f t="shared" si="39"/>
        <v>Sjurygg</v>
      </c>
      <c r="EA210" s="13" t="str">
        <f t="shared" si="39"/>
        <v/>
      </c>
      <c r="EB210" s="13" t="str">
        <f t="shared" si="39"/>
        <v/>
      </c>
      <c r="EC210" s="13" t="str">
        <f t="shared" si="39"/>
        <v/>
      </c>
      <c r="ED210" s="13" t="str">
        <f t="shared" si="39"/>
        <v/>
      </c>
      <c r="EE210" s="13" t="str">
        <f t="shared" si="39"/>
        <v/>
      </c>
      <c r="EF210" s="13" t="str">
        <f t="shared" si="39"/>
        <v>Torsk</v>
      </c>
      <c r="EG210" s="13" t="str">
        <f t="shared" si="39"/>
        <v>Vitling</v>
      </c>
      <c r="EH210" s="13" t="str">
        <f t="shared" si="39"/>
        <v>Vitlinglyra</v>
      </c>
      <c r="EI210" s="13" t="str">
        <f t="shared" si="39"/>
        <v/>
      </c>
      <c r="EJ210" s="13" t="str">
        <f t="shared" si="34"/>
        <v/>
      </c>
      <c r="EK210" s="13"/>
      <c r="EL210" s="82" t="str">
        <f t="shared" si="41"/>
        <v>BlavitlingKolmuleHavskraftaKoljaKummelNordhavsrakaRodspottaRodtungaSjuryggTorskVitlingVitlinglyra</v>
      </c>
    </row>
    <row r="211" spans="1:142" x14ac:dyDescent="0.25">
      <c r="A211" s="267" t="s">
        <v>636</v>
      </c>
      <c r="B211" s="267" t="s">
        <v>495</v>
      </c>
      <c r="C211" s="301" t="s">
        <v>161</v>
      </c>
      <c r="D211" s="211">
        <v>203</v>
      </c>
      <c r="E211" s="401">
        <v>0</v>
      </c>
      <c r="F211" s="401">
        <v>0</v>
      </c>
      <c r="G211" s="401">
        <v>0</v>
      </c>
      <c r="H211" s="401">
        <v>0</v>
      </c>
      <c r="I211" s="401">
        <v>6.3337500000000005E-2</v>
      </c>
      <c r="J211" s="401">
        <v>0</v>
      </c>
      <c r="K211" s="401">
        <v>0</v>
      </c>
      <c r="L211" s="401">
        <v>0</v>
      </c>
      <c r="M211" s="401">
        <v>0</v>
      </c>
      <c r="N211" s="401">
        <v>0</v>
      </c>
      <c r="O211" s="401">
        <v>0</v>
      </c>
      <c r="P211" s="401">
        <v>0</v>
      </c>
      <c r="Q211" s="401">
        <v>1.0846E-3</v>
      </c>
      <c r="R211" s="401">
        <v>0</v>
      </c>
      <c r="S211" s="401">
        <v>5.9905000000000002E-3</v>
      </c>
      <c r="T211" s="401">
        <v>0</v>
      </c>
      <c r="U211" s="401">
        <v>1.2608999999999999E-3</v>
      </c>
      <c r="V211" s="401">
        <v>0</v>
      </c>
      <c r="W211" s="401">
        <v>0</v>
      </c>
      <c r="X211" s="401">
        <v>0</v>
      </c>
      <c r="Y211" s="401">
        <v>0</v>
      </c>
      <c r="Z211" s="401">
        <v>0</v>
      </c>
      <c r="AA211" s="401">
        <v>0</v>
      </c>
      <c r="AB211" s="401">
        <v>0</v>
      </c>
      <c r="AC211" s="401">
        <v>0.12538160000000001</v>
      </c>
      <c r="AD211" s="401">
        <v>0</v>
      </c>
      <c r="AE211" s="401">
        <v>0</v>
      </c>
      <c r="AF211" s="401">
        <v>1.0835E-3</v>
      </c>
      <c r="AG211" s="401">
        <v>3.4066100000000002E-2</v>
      </c>
      <c r="AH211" s="401">
        <v>0</v>
      </c>
      <c r="AI211" s="401">
        <v>0</v>
      </c>
      <c r="AJ211" s="401">
        <v>0</v>
      </c>
      <c r="AK211" s="401">
        <v>0</v>
      </c>
      <c r="AL211" s="401">
        <v>7.0035000000000002E-3</v>
      </c>
      <c r="AM211" s="401">
        <v>0</v>
      </c>
      <c r="AN211" s="401">
        <v>0</v>
      </c>
      <c r="AO211" s="401">
        <v>0</v>
      </c>
      <c r="AP211" s="401">
        <v>0</v>
      </c>
      <c r="AQ211" s="401">
        <v>0</v>
      </c>
      <c r="AR211" s="402">
        <v>3.0108599999999999E-2</v>
      </c>
      <c r="AS211" s="402">
        <v>1.1517999999999999E-3</v>
      </c>
      <c r="AT211" s="402">
        <v>5.1325599999999999E-2</v>
      </c>
      <c r="AU211" s="404">
        <v>0</v>
      </c>
      <c r="AV211" s="404">
        <v>0</v>
      </c>
      <c r="AW211" s="76"/>
      <c r="AX211" s="211">
        <v>203</v>
      </c>
      <c r="AY211" s="260">
        <v>0</v>
      </c>
      <c r="AZ211" s="260">
        <v>0</v>
      </c>
      <c r="BA211" s="260">
        <v>0</v>
      </c>
      <c r="BB211" s="260">
        <v>0</v>
      </c>
      <c r="BC211" s="260">
        <v>0</v>
      </c>
      <c r="BD211" s="260">
        <v>0</v>
      </c>
      <c r="BE211" s="260">
        <v>0</v>
      </c>
      <c r="BF211" s="260">
        <v>0</v>
      </c>
      <c r="BG211" s="260">
        <v>0</v>
      </c>
      <c r="BH211" s="260">
        <v>0</v>
      </c>
      <c r="BI211" s="260">
        <v>0</v>
      </c>
      <c r="BJ211" s="260">
        <v>0</v>
      </c>
      <c r="BK211" s="260">
        <v>147</v>
      </c>
      <c r="BL211" s="260">
        <v>0</v>
      </c>
      <c r="BM211" s="260">
        <v>0</v>
      </c>
      <c r="BN211" s="260">
        <v>0</v>
      </c>
      <c r="BO211" s="260">
        <v>0</v>
      </c>
      <c r="BP211" s="260">
        <v>0</v>
      </c>
      <c r="BQ211" s="260">
        <v>0</v>
      </c>
      <c r="BR211" s="260">
        <v>0</v>
      </c>
      <c r="BS211" s="260">
        <v>0</v>
      </c>
      <c r="BT211" s="260">
        <v>0</v>
      </c>
      <c r="BU211" s="260">
        <v>0</v>
      </c>
      <c r="BV211" s="260">
        <v>0</v>
      </c>
      <c r="BW211" s="260">
        <v>12144</v>
      </c>
      <c r="BX211" s="260">
        <v>0</v>
      </c>
      <c r="BY211" s="260">
        <v>0</v>
      </c>
      <c r="BZ211" s="260">
        <v>2</v>
      </c>
      <c r="CA211" s="260">
        <v>4</v>
      </c>
      <c r="CB211" s="260">
        <v>0</v>
      </c>
      <c r="CC211" s="260">
        <v>0</v>
      </c>
      <c r="CD211" s="260">
        <v>0</v>
      </c>
      <c r="CE211" s="260">
        <v>0</v>
      </c>
      <c r="CF211" s="260">
        <v>0</v>
      </c>
      <c r="CG211" s="260">
        <v>0</v>
      </c>
      <c r="CH211" s="260">
        <v>0</v>
      </c>
      <c r="CI211" s="260">
        <v>0</v>
      </c>
      <c r="CJ211" s="260">
        <v>0</v>
      </c>
      <c r="CK211" s="260">
        <v>0</v>
      </c>
      <c r="CL211" s="260">
        <v>12</v>
      </c>
      <c r="CM211" s="260">
        <v>0</v>
      </c>
      <c r="CN211" s="42">
        <v>0</v>
      </c>
      <c r="CO211" s="42">
        <v>0</v>
      </c>
      <c r="CP211" s="42">
        <v>0</v>
      </c>
      <c r="CR211" s="37">
        <v>203</v>
      </c>
      <c r="CS211" s="13" t="str">
        <f t="shared" si="40"/>
        <v/>
      </c>
      <c r="CT211" s="13" t="str">
        <f t="shared" si="40"/>
        <v/>
      </c>
      <c r="CU211" s="13" t="str">
        <f t="shared" si="40"/>
        <v/>
      </c>
      <c r="CV211" s="13" t="str">
        <f t="shared" si="40"/>
        <v/>
      </c>
      <c r="CW211" s="13" t="str">
        <f t="shared" si="40"/>
        <v>BlavitlingKolmule</v>
      </c>
      <c r="CX211" s="13" t="str">
        <f t="shared" si="40"/>
        <v/>
      </c>
      <c r="CY211" s="13" t="str">
        <f t="shared" si="40"/>
        <v/>
      </c>
      <c r="CZ211" s="13" t="str">
        <f t="shared" si="40"/>
        <v/>
      </c>
      <c r="DA211" s="13" t="str">
        <f t="shared" si="40"/>
        <v/>
      </c>
      <c r="DB211" s="13" t="str">
        <f t="shared" si="40"/>
        <v/>
      </c>
      <c r="DC211" s="13" t="str">
        <f t="shared" si="40"/>
        <v/>
      </c>
      <c r="DD211" s="13" t="str">
        <f t="shared" si="40"/>
        <v/>
      </c>
      <c r="DE211" s="13" t="str">
        <f t="shared" si="40"/>
        <v>Havskrafta</v>
      </c>
      <c r="DF211" s="13" t="str">
        <f t="shared" si="40"/>
        <v/>
      </c>
      <c r="DG211" s="13" t="str">
        <f t="shared" si="40"/>
        <v>Kolja</v>
      </c>
      <c r="DH211" s="13" t="str">
        <f t="shared" si="40"/>
        <v/>
      </c>
      <c r="DI211" s="13" t="str">
        <f t="shared" si="42"/>
        <v>Kummel</v>
      </c>
      <c r="DJ211" s="13" t="str">
        <f t="shared" si="42"/>
        <v/>
      </c>
      <c r="DK211" s="13" t="str">
        <f t="shared" si="42"/>
        <v/>
      </c>
      <c r="DL211" s="13" t="str">
        <f t="shared" si="37"/>
        <v/>
      </c>
      <c r="DM211" s="13" t="str">
        <f t="shared" si="37"/>
        <v/>
      </c>
      <c r="DN211" s="13" t="str">
        <f t="shared" si="37"/>
        <v/>
      </c>
      <c r="DO211" s="13" t="str">
        <f t="shared" si="37"/>
        <v/>
      </c>
      <c r="DP211" s="13" t="str">
        <f t="shared" si="37"/>
        <v/>
      </c>
      <c r="DQ211" s="13" t="str">
        <f t="shared" si="37"/>
        <v>Nordhavsraka</v>
      </c>
      <c r="DR211" s="13" t="str">
        <f t="shared" si="37"/>
        <v/>
      </c>
      <c r="DS211" s="13" t="str">
        <f t="shared" si="37"/>
        <v/>
      </c>
      <c r="DT211" s="13" t="str">
        <f t="shared" si="37"/>
        <v>Rodspotta</v>
      </c>
      <c r="DU211" s="13" t="str">
        <f t="shared" si="38"/>
        <v>Rodtunga</v>
      </c>
      <c r="DV211" s="13" t="str">
        <f t="shared" si="38"/>
        <v/>
      </c>
      <c r="DW211" s="13" t="str">
        <f t="shared" si="38"/>
        <v/>
      </c>
      <c r="DX211" s="13" t="str">
        <f t="shared" si="38"/>
        <v/>
      </c>
      <c r="DY211" s="13" t="str">
        <f t="shared" si="39"/>
        <v/>
      </c>
      <c r="DZ211" s="13" t="str">
        <f t="shared" si="39"/>
        <v>Sjurygg</v>
      </c>
      <c r="EA211" s="13" t="str">
        <f t="shared" si="39"/>
        <v/>
      </c>
      <c r="EB211" s="13" t="str">
        <f t="shared" si="39"/>
        <v/>
      </c>
      <c r="EC211" s="13" t="str">
        <f t="shared" si="39"/>
        <v/>
      </c>
      <c r="ED211" s="13" t="str">
        <f t="shared" si="39"/>
        <v/>
      </c>
      <c r="EE211" s="13" t="str">
        <f t="shared" si="39"/>
        <v/>
      </c>
      <c r="EF211" s="13" t="str">
        <f t="shared" si="39"/>
        <v>Torsk</v>
      </c>
      <c r="EG211" s="13" t="str">
        <f t="shared" si="39"/>
        <v>Vitling</v>
      </c>
      <c r="EH211" s="13" t="str">
        <f t="shared" si="39"/>
        <v>Vitlinglyra</v>
      </c>
      <c r="EI211" s="13" t="str">
        <f t="shared" si="39"/>
        <v/>
      </c>
      <c r="EJ211" s="13" t="str">
        <f t="shared" si="34"/>
        <v/>
      </c>
      <c r="EK211" s="13"/>
      <c r="EL211" s="82" t="str">
        <f t="shared" si="41"/>
        <v>BlavitlingKolmuleHavskraftaKoljaKummelNordhavsrakaRodspottaRodtungaSjuryggTorskVitlingVitlinglyra</v>
      </c>
    </row>
    <row r="212" spans="1:142" x14ac:dyDescent="0.25">
      <c r="A212" s="267" t="s">
        <v>637</v>
      </c>
      <c r="B212" s="267" t="s">
        <v>498</v>
      </c>
      <c r="C212" s="301" t="s">
        <v>615</v>
      </c>
      <c r="D212" s="211">
        <v>204</v>
      </c>
      <c r="E212" s="404">
        <v>0</v>
      </c>
      <c r="F212" s="404">
        <v>0</v>
      </c>
      <c r="G212" s="404">
        <v>0</v>
      </c>
      <c r="H212" s="404">
        <v>0</v>
      </c>
      <c r="I212" s="404">
        <v>0</v>
      </c>
      <c r="J212" s="404">
        <v>0</v>
      </c>
      <c r="K212" s="404">
        <v>0</v>
      </c>
      <c r="L212" s="404">
        <v>0</v>
      </c>
      <c r="M212" s="404">
        <v>0</v>
      </c>
      <c r="N212" s="404">
        <v>0</v>
      </c>
      <c r="O212" s="404">
        <v>0</v>
      </c>
      <c r="P212" s="404">
        <v>0</v>
      </c>
      <c r="Q212" s="404">
        <v>0</v>
      </c>
      <c r="R212" s="404">
        <v>0</v>
      </c>
      <c r="S212" s="404">
        <v>0</v>
      </c>
      <c r="T212" s="404">
        <v>0</v>
      </c>
      <c r="U212" s="404">
        <v>0</v>
      </c>
      <c r="V212" s="404">
        <v>0</v>
      </c>
      <c r="W212" s="404">
        <v>0</v>
      </c>
      <c r="X212" s="404">
        <v>0</v>
      </c>
      <c r="Y212" s="404">
        <v>0</v>
      </c>
      <c r="Z212" s="404">
        <v>0</v>
      </c>
      <c r="AA212" s="404">
        <v>0</v>
      </c>
      <c r="AB212" s="404">
        <v>0</v>
      </c>
      <c r="AC212" s="404">
        <v>0</v>
      </c>
      <c r="AD212" s="404">
        <v>0</v>
      </c>
      <c r="AE212" s="404">
        <v>0</v>
      </c>
      <c r="AF212" s="404">
        <v>0.13494600000000001</v>
      </c>
      <c r="AG212" s="404">
        <v>0</v>
      </c>
      <c r="AH212" s="404">
        <v>0</v>
      </c>
      <c r="AI212" s="404">
        <v>0</v>
      </c>
      <c r="AJ212" s="404">
        <v>0</v>
      </c>
      <c r="AK212" s="404">
        <v>0</v>
      </c>
      <c r="AL212" s="404">
        <v>0</v>
      </c>
      <c r="AM212" s="404">
        <v>0</v>
      </c>
      <c r="AN212" s="404">
        <v>0</v>
      </c>
      <c r="AO212" s="404">
        <v>0</v>
      </c>
      <c r="AP212" s="404">
        <v>0</v>
      </c>
      <c r="AQ212" s="404">
        <v>0</v>
      </c>
      <c r="AR212" s="404">
        <v>0.16226090000000001</v>
      </c>
      <c r="AS212" s="404">
        <v>2.8798000000000001E-3</v>
      </c>
      <c r="AT212" s="404">
        <v>0</v>
      </c>
      <c r="AU212" s="404">
        <v>0</v>
      </c>
      <c r="AV212" s="404">
        <v>0</v>
      </c>
      <c r="AX212" s="211">
        <v>204</v>
      </c>
      <c r="AY212" s="37">
        <v>0</v>
      </c>
      <c r="AZ212" s="37">
        <v>0</v>
      </c>
      <c r="BA212" s="37">
        <v>0</v>
      </c>
      <c r="BB212" s="37">
        <v>0</v>
      </c>
      <c r="BC212" s="37">
        <v>0</v>
      </c>
      <c r="BD212" s="37">
        <v>0</v>
      </c>
      <c r="BE212" s="37">
        <v>0</v>
      </c>
      <c r="BF212" s="37">
        <v>0</v>
      </c>
      <c r="BG212" s="37">
        <v>0</v>
      </c>
      <c r="BH212" s="37">
        <v>0</v>
      </c>
      <c r="BI212" s="37">
        <v>0</v>
      </c>
      <c r="BJ212" s="37">
        <v>0</v>
      </c>
      <c r="BK212" s="37">
        <v>0</v>
      </c>
      <c r="BL212" s="37">
        <v>0</v>
      </c>
      <c r="BM212" s="37">
        <v>0</v>
      </c>
      <c r="BN212" s="37">
        <v>0</v>
      </c>
      <c r="BO212" s="37">
        <v>0</v>
      </c>
      <c r="BP212" s="37">
        <v>0</v>
      </c>
      <c r="BQ212" s="37">
        <v>0</v>
      </c>
      <c r="BR212" s="37">
        <v>0</v>
      </c>
      <c r="BS212" s="37">
        <v>0</v>
      </c>
      <c r="BT212" s="37">
        <v>0</v>
      </c>
      <c r="BU212" s="37">
        <v>0</v>
      </c>
      <c r="BV212" s="37">
        <v>0</v>
      </c>
      <c r="BW212" s="37">
        <v>0</v>
      </c>
      <c r="BX212" s="37">
        <v>99</v>
      </c>
      <c r="BY212" s="37">
        <v>0</v>
      </c>
      <c r="BZ212" s="37">
        <v>2118</v>
      </c>
      <c r="CA212" s="37">
        <v>0</v>
      </c>
      <c r="CB212" s="37">
        <v>0</v>
      </c>
      <c r="CC212" s="37">
        <v>0</v>
      </c>
      <c r="CD212" s="37">
        <v>0</v>
      </c>
      <c r="CE212" s="37">
        <v>0</v>
      </c>
      <c r="CF212" s="37">
        <v>0</v>
      </c>
      <c r="CG212" s="37">
        <v>0</v>
      </c>
      <c r="CH212" s="37">
        <v>0</v>
      </c>
      <c r="CI212" s="37">
        <v>250</v>
      </c>
      <c r="CJ212" s="37">
        <v>0</v>
      </c>
      <c r="CK212" s="37">
        <v>0</v>
      </c>
      <c r="CL212" s="37">
        <v>210253</v>
      </c>
      <c r="CM212" s="37">
        <v>18504</v>
      </c>
      <c r="CN212" s="37">
        <v>0</v>
      </c>
      <c r="CO212" s="37">
        <v>0</v>
      </c>
      <c r="CP212" s="37">
        <v>0</v>
      </c>
      <c r="CS212" s="37" t="str">
        <f>IF(E212&gt;0,E$8,"")</f>
        <v/>
      </c>
    </row>
    <row r="213" spans="1:142" x14ac:dyDescent="0.25">
      <c r="A213" s="267" t="s">
        <v>637</v>
      </c>
      <c r="B213" s="267" t="s">
        <v>499</v>
      </c>
      <c r="C213" s="301" t="s">
        <v>615</v>
      </c>
      <c r="D213" s="211">
        <v>205</v>
      </c>
      <c r="E213" s="404">
        <v>0</v>
      </c>
      <c r="F213" s="404">
        <v>0</v>
      </c>
      <c r="G213" s="404">
        <v>0</v>
      </c>
      <c r="H213" s="404">
        <v>0</v>
      </c>
      <c r="I213" s="404">
        <v>0</v>
      </c>
      <c r="J213" s="404">
        <v>0</v>
      </c>
      <c r="K213" s="404">
        <v>0</v>
      </c>
      <c r="L213" s="404">
        <v>0</v>
      </c>
      <c r="M213" s="404">
        <v>0</v>
      </c>
      <c r="N213" s="404">
        <v>0</v>
      </c>
      <c r="O213" s="404">
        <v>0</v>
      </c>
      <c r="P213" s="404">
        <v>0</v>
      </c>
      <c r="Q213" s="404">
        <v>0</v>
      </c>
      <c r="R213" s="404">
        <v>0</v>
      </c>
      <c r="S213" s="404">
        <v>0</v>
      </c>
      <c r="T213" s="404">
        <v>0</v>
      </c>
      <c r="U213" s="404">
        <v>0</v>
      </c>
      <c r="V213" s="404">
        <v>0</v>
      </c>
      <c r="W213" s="404">
        <v>0</v>
      </c>
      <c r="X213" s="404">
        <v>0</v>
      </c>
      <c r="Y213" s="404">
        <v>0</v>
      </c>
      <c r="Z213" s="404">
        <v>0</v>
      </c>
      <c r="AA213" s="404">
        <v>0</v>
      </c>
      <c r="AB213" s="404">
        <v>0</v>
      </c>
      <c r="AC213" s="404">
        <v>0</v>
      </c>
      <c r="AD213" s="404">
        <v>0</v>
      </c>
      <c r="AE213" s="404">
        <v>0</v>
      </c>
      <c r="AF213" s="404">
        <v>0.141261</v>
      </c>
      <c r="AG213" s="404">
        <v>0</v>
      </c>
      <c r="AH213" s="404">
        <v>0</v>
      </c>
      <c r="AI213" s="404">
        <v>0</v>
      </c>
      <c r="AJ213" s="404">
        <v>0</v>
      </c>
      <c r="AK213" s="404">
        <v>0</v>
      </c>
      <c r="AL213" s="404">
        <v>0</v>
      </c>
      <c r="AM213" s="404">
        <v>0</v>
      </c>
      <c r="AN213" s="404">
        <v>0</v>
      </c>
      <c r="AO213" s="404">
        <v>0</v>
      </c>
      <c r="AP213" s="404">
        <v>0</v>
      </c>
      <c r="AQ213" s="404">
        <v>0</v>
      </c>
      <c r="AR213" s="404">
        <v>0.29185119999999998</v>
      </c>
      <c r="AS213" s="404">
        <v>3.0130000000000001E-3</v>
      </c>
      <c r="AT213" s="404">
        <v>0</v>
      </c>
      <c r="AU213" s="404">
        <v>0</v>
      </c>
      <c r="AV213" s="404">
        <v>0</v>
      </c>
      <c r="AX213" s="211">
        <v>205</v>
      </c>
      <c r="AY213" s="37">
        <v>0</v>
      </c>
      <c r="AZ213" s="37">
        <v>0</v>
      </c>
      <c r="BA213" s="37">
        <v>0</v>
      </c>
      <c r="BB213" s="37">
        <v>0</v>
      </c>
      <c r="BC213" s="37">
        <v>0</v>
      </c>
      <c r="BD213" s="37">
        <v>0</v>
      </c>
      <c r="BE213" s="37">
        <v>0</v>
      </c>
      <c r="BF213" s="37">
        <v>0</v>
      </c>
      <c r="BG213" s="37">
        <v>0</v>
      </c>
      <c r="BH213" s="37">
        <v>0</v>
      </c>
      <c r="BI213" s="37">
        <v>0</v>
      </c>
      <c r="BJ213" s="37">
        <v>0</v>
      </c>
      <c r="BK213" s="37">
        <v>0</v>
      </c>
      <c r="BL213" s="37">
        <v>0</v>
      </c>
      <c r="BM213" s="37">
        <v>0</v>
      </c>
      <c r="BN213" s="37">
        <v>0</v>
      </c>
      <c r="BO213" s="37">
        <v>0</v>
      </c>
      <c r="BP213" s="37">
        <v>0</v>
      </c>
      <c r="BQ213" s="37">
        <v>0</v>
      </c>
      <c r="BR213" s="37">
        <v>0</v>
      </c>
      <c r="BS213" s="37">
        <v>0</v>
      </c>
      <c r="BT213" s="37">
        <v>0</v>
      </c>
      <c r="BU213" s="37">
        <v>0</v>
      </c>
      <c r="BV213" s="37">
        <v>0</v>
      </c>
      <c r="BW213" s="37">
        <v>0</v>
      </c>
      <c r="BX213" s="37">
        <v>17</v>
      </c>
      <c r="BY213" s="37">
        <v>0</v>
      </c>
      <c r="BZ213" s="37">
        <v>120</v>
      </c>
      <c r="CA213" s="37">
        <v>0</v>
      </c>
      <c r="CB213" s="37">
        <v>0</v>
      </c>
      <c r="CC213" s="37">
        <v>0</v>
      </c>
      <c r="CD213" s="37">
        <v>0</v>
      </c>
      <c r="CE213" s="37">
        <v>0</v>
      </c>
      <c r="CF213" s="37">
        <v>0</v>
      </c>
      <c r="CG213" s="37">
        <v>0</v>
      </c>
      <c r="CH213" s="37">
        <v>0</v>
      </c>
      <c r="CI213" s="37">
        <v>0</v>
      </c>
      <c r="CJ213" s="37">
        <v>0</v>
      </c>
      <c r="CK213" s="37">
        <v>0</v>
      </c>
      <c r="CL213" s="37">
        <v>114110</v>
      </c>
      <c r="CM213" s="37">
        <v>2856</v>
      </c>
      <c r="CN213" s="37">
        <v>0</v>
      </c>
      <c r="CO213" s="37">
        <v>0</v>
      </c>
      <c r="CP213" s="37">
        <v>0</v>
      </c>
    </row>
    <row r="214" spans="1:142" x14ac:dyDescent="0.25">
      <c r="A214" s="267" t="s">
        <v>637</v>
      </c>
      <c r="B214" s="267" t="s">
        <v>498</v>
      </c>
      <c r="C214" s="301" t="s">
        <v>553</v>
      </c>
      <c r="D214" s="211">
        <v>206</v>
      </c>
      <c r="E214" s="404">
        <v>0</v>
      </c>
      <c r="F214" s="404">
        <v>0</v>
      </c>
      <c r="G214" s="404">
        <v>0</v>
      </c>
      <c r="H214" s="404">
        <v>0</v>
      </c>
      <c r="I214" s="404">
        <v>0</v>
      </c>
      <c r="J214" s="404">
        <v>0</v>
      </c>
      <c r="K214" s="404">
        <v>0</v>
      </c>
      <c r="L214" s="404">
        <v>0</v>
      </c>
      <c r="M214" s="404">
        <v>0</v>
      </c>
      <c r="N214" s="404">
        <v>0</v>
      </c>
      <c r="O214" s="404">
        <v>0</v>
      </c>
      <c r="P214" s="404">
        <v>0</v>
      </c>
      <c r="Q214" s="404">
        <v>0</v>
      </c>
      <c r="R214" s="404">
        <v>0</v>
      </c>
      <c r="S214" s="404">
        <v>0</v>
      </c>
      <c r="T214" s="404">
        <v>0</v>
      </c>
      <c r="U214" s="404">
        <v>0</v>
      </c>
      <c r="V214" s="404">
        <v>0</v>
      </c>
      <c r="W214" s="404">
        <v>0</v>
      </c>
      <c r="X214" s="404">
        <v>0</v>
      </c>
      <c r="Y214" s="404">
        <v>0</v>
      </c>
      <c r="Z214" s="404">
        <v>0</v>
      </c>
      <c r="AA214" s="404">
        <v>0</v>
      </c>
      <c r="AB214" s="404">
        <v>0</v>
      </c>
      <c r="AC214" s="404">
        <v>0</v>
      </c>
      <c r="AD214" s="404">
        <v>0</v>
      </c>
      <c r="AE214" s="404">
        <v>0</v>
      </c>
      <c r="AF214" s="404">
        <v>3.7288099999999998E-2</v>
      </c>
      <c r="AG214" s="404">
        <v>0</v>
      </c>
      <c r="AH214" s="404">
        <v>0</v>
      </c>
      <c r="AI214" s="404">
        <v>0</v>
      </c>
      <c r="AJ214" s="404">
        <v>0</v>
      </c>
      <c r="AK214" s="404">
        <v>0</v>
      </c>
      <c r="AL214" s="404">
        <v>0</v>
      </c>
      <c r="AM214" s="404">
        <v>0</v>
      </c>
      <c r="AN214" s="404">
        <v>0</v>
      </c>
      <c r="AO214" s="404">
        <v>0</v>
      </c>
      <c r="AP214" s="404">
        <v>0</v>
      </c>
      <c r="AQ214" s="404">
        <v>0</v>
      </c>
      <c r="AR214" s="404">
        <v>0.31480370000000002</v>
      </c>
      <c r="AS214" s="404">
        <v>0</v>
      </c>
      <c r="AT214" s="404">
        <v>0</v>
      </c>
      <c r="AU214" s="404">
        <v>0</v>
      </c>
      <c r="AV214" s="404">
        <v>0</v>
      </c>
      <c r="AX214" s="211">
        <v>206</v>
      </c>
      <c r="AY214" s="37">
        <v>0</v>
      </c>
      <c r="AZ214" s="37">
        <v>0</v>
      </c>
      <c r="BA214" s="37">
        <v>0</v>
      </c>
      <c r="BB214" s="37">
        <v>0</v>
      </c>
      <c r="BC214" s="37">
        <v>0</v>
      </c>
      <c r="BD214" s="37">
        <v>0</v>
      </c>
      <c r="BE214" s="37">
        <v>0</v>
      </c>
      <c r="BF214" s="37">
        <v>0</v>
      </c>
      <c r="BG214" s="37">
        <v>0</v>
      </c>
      <c r="BH214" s="37">
        <v>0</v>
      </c>
      <c r="BI214" s="37">
        <v>0</v>
      </c>
      <c r="BJ214" s="37">
        <v>0</v>
      </c>
      <c r="BK214" s="37">
        <v>0</v>
      </c>
      <c r="BL214" s="37">
        <v>0</v>
      </c>
      <c r="BM214" s="37">
        <v>0</v>
      </c>
      <c r="BN214" s="37">
        <v>0</v>
      </c>
      <c r="BO214" s="37">
        <v>0</v>
      </c>
      <c r="BP214" s="37">
        <v>0</v>
      </c>
      <c r="BQ214" s="37">
        <v>0</v>
      </c>
      <c r="BR214" s="37">
        <v>0</v>
      </c>
      <c r="BS214" s="37">
        <v>0</v>
      </c>
      <c r="BT214" s="37">
        <v>0</v>
      </c>
      <c r="BU214" s="37">
        <v>0</v>
      </c>
      <c r="BV214" s="37">
        <v>0</v>
      </c>
      <c r="BW214" s="37">
        <v>0</v>
      </c>
      <c r="BX214" s="37">
        <v>117</v>
      </c>
      <c r="BY214" s="37">
        <v>0</v>
      </c>
      <c r="BZ214" s="37">
        <v>2625</v>
      </c>
      <c r="CA214" s="37">
        <v>0</v>
      </c>
      <c r="CB214" s="37">
        <v>0</v>
      </c>
      <c r="CC214" s="37">
        <v>0</v>
      </c>
      <c r="CD214" s="37">
        <v>0</v>
      </c>
      <c r="CE214" s="37">
        <v>0</v>
      </c>
      <c r="CF214" s="37">
        <v>0</v>
      </c>
      <c r="CG214" s="37">
        <v>0</v>
      </c>
      <c r="CH214" s="37">
        <v>0</v>
      </c>
      <c r="CI214" s="37">
        <v>219</v>
      </c>
      <c r="CJ214" s="37">
        <v>0</v>
      </c>
      <c r="CK214" s="37">
        <v>0</v>
      </c>
      <c r="CL214" s="37">
        <v>1533113</v>
      </c>
      <c r="CM214" s="37">
        <v>903</v>
      </c>
      <c r="CN214" s="37">
        <v>0</v>
      </c>
      <c r="CO214" s="37">
        <v>0</v>
      </c>
      <c r="CP214" s="37">
        <v>0</v>
      </c>
    </row>
    <row r="215" spans="1:142" x14ac:dyDescent="0.25">
      <c r="A215" s="267" t="s">
        <v>637</v>
      </c>
      <c r="B215" s="267" t="s">
        <v>499</v>
      </c>
      <c r="C215" s="301" t="s">
        <v>553</v>
      </c>
      <c r="D215" s="211">
        <v>207</v>
      </c>
      <c r="E215" s="404">
        <v>0</v>
      </c>
      <c r="F215" s="404">
        <v>0</v>
      </c>
      <c r="G215" s="404">
        <v>0</v>
      </c>
      <c r="H215" s="404">
        <v>0</v>
      </c>
      <c r="I215" s="404">
        <v>0</v>
      </c>
      <c r="J215" s="404">
        <v>0</v>
      </c>
      <c r="K215" s="404">
        <v>0</v>
      </c>
      <c r="L215" s="404">
        <v>0</v>
      </c>
      <c r="M215" s="404">
        <v>0</v>
      </c>
      <c r="N215" s="404">
        <v>0</v>
      </c>
      <c r="O215" s="404">
        <v>0</v>
      </c>
      <c r="P215" s="404">
        <v>0</v>
      </c>
      <c r="Q215" s="404">
        <v>0</v>
      </c>
      <c r="R215" s="404">
        <v>0</v>
      </c>
      <c r="S215" s="404">
        <v>0</v>
      </c>
      <c r="T215" s="404">
        <v>0</v>
      </c>
      <c r="U215" s="404">
        <v>0</v>
      </c>
      <c r="V215" s="404">
        <v>0</v>
      </c>
      <c r="W215" s="404">
        <v>0</v>
      </c>
      <c r="X215" s="404">
        <v>0</v>
      </c>
      <c r="Y215" s="404">
        <v>0</v>
      </c>
      <c r="Z215" s="404">
        <v>0</v>
      </c>
      <c r="AA215" s="404">
        <v>0</v>
      </c>
      <c r="AB215" s="404">
        <v>0</v>
      </c>
      <c r="AC215" s="404">
        <v>0</v>
      </c>
      <c r="AD215" s="404">
        <v>0</v>
      </c>
      <c r="AE215" s="404">
        <v>0</v>
      </c>
      <c r="AF215" s="404">
        <v>3.7421799999999998E-2</v>
      </c>
      <c r="AG215" s="404">
        <v>0</v>
      </c>
      <c r="AH215" s="404">
        <v>0</v>
      </c>
      <c r="AI215" s="404">
        <v>0</v>
      </c>
      <c r="AJ215" s="404">
        <v>0</v>
      </c>
      <c r="AK215" s="404">
        <v>0</v>
      </c>
      <c r="AL215" s="404">
        <v>0</v>
      </c>
      <c r="AM215" s="404">
        <v>0</v>
      </c>
      <c r="AN215" s="404">
        <v>0</v>
      </c>
      <c r="AO215" s="404">
        <v>0</v>
      </c>
      <c r="AP215" s="404">
        <v>0</v>
      </c>
      <c r="AQ215" s="404">
        <v>0</v>
      </c>
      <c r="AR215" s="404">
        <v>0.30422979999999999</v>
      </c>
      <c r="AS215" s="404">
        <v>0</v>
      </c>
      <c r="AT215" s="404">
        <v>0</v>
      </c>
      <c r="AU215" s="404">
        <v>0</v>
      </c>
      <c r="AV215" s="404">
        <v>0</v>
      </c>
      <c r="AX215" s="211">
        <v>207</v>
      </c>
      <c r="AY215" s="37">
        <v>0</v>
      </c>
      <c r="AZ215" s="37">
        <v>0</v>
      </c>
      <c r="BA215" s="37">
        <v>0</v>
      </c>
      <c r="BB215" s="37">
        <v>0</v>
      </c>
      <c r="BC215" s="37">
        <v>0</v>
      </c>
      <c r="BD215" s="37">
        <v>0</v>
      </c>
      <c r="BE215" s="37">
        <v>0</v>
      </c>
      <c r="BF215" s="37">
        <v>0</v>
      </c>
      <c r="BG215" s="37">
        <v>0</v>
      </c>
      <c r="BH215" s="37">
        <v>0</v>
      </c>
      <c r="BI215" s="37">
        <v>0</v>
      </c>
      <c r="BJ215" s="37">
        <v>0</v>
      </c>
      <c r="BK215" s="37">
        <v>0</v>
      </c>
      <c r="BL215" s="37">
        <v>0</v>
      </c>
      <c r="BM215" s="37">
        <v>0</v>
      </c>
      <c r="BN215" s="37">
        <v>0</v>
      </c>
      <c r="BO215" s="37">
        <v>0</v>
      </c>
      <c r="BP215" s="37">
        <v>0</v>
      </c>
      <c r="BQ215" s="37">
        <v>0</v>
      </c>
      <c r="BR215" s="37">
        <v>0</v>
      </c>
      <c r="BS215" s="37">
        <v>0</v>
      </c>
      <c r="BT215" s="37">
        <v>0</v>
      </c>
      <c r="BU215" s="37">
        <v>0</v>
      </c>
      <c r="BV215" s="37">
        <v>0</v>
      </c>
      <c r="BW215" s="37">
        <v>0</v>
      </c>
      <c r="BX215" s="37">
        <v>0</v>
      </c>
      <c r="BY215" s="37">
        <v>0</v>
      </c>
      <c r="BZ215" s="37">
        <v>317</v>
      </c>
      <c r="CA215" s="37">
        <v>0</v>
      </c>
      <c r="CB215" s="37">
        <v>0</v>
      </c>
      <c r="CC215" s="37">
        <v>0</v>
      </c>
      <c r="CD215" s="37">
        <v>0</v>
      </c>
      <c r="CE215" s="37">
        <v>0</v>
      </c>
      <c r="CF215" s="37">
        <v>0</v>
      </c>
      <c r="CG215" s="37">
        <v>0</v>
      </c>
      <c r="CH215" s="37">
        <v>0</v>
      </c>
      <c r="CI215" s="37">
        <v>950</v>
      </c>
      <c r="CJ215" s="37">
        <v>0</v>
      </c>
      <c r="CK215" s="37">
        <v>0</v>
      </c>
      <c r="CL215" s="37">
        <v>435889</v>
      </c>
      <c r="CM215" s="37">
        <v>480</v>
      </c>
      <c r="CN215" s="37">
        <v>0</v>
      </c>
      <c r="CO215" s="37">
        <v>0</v>
      </c>
      <c r="CP215" s="37">
        <v>0</v>
      </c>
    </row>
    <row r="216" spans="1:142" x14ac:dyDescent="0.25">
      <c r="A216" s="267" t="s">
        <v>637</v>
      </c>
      <c r="B216" s="267" t="s">
        <v>492</v>
      </c>
      <c r="C216" s="301" t="s">
        <v>616</v>
      </c>
      <c r="D216" s="211">
        <v>208</v>
      </c>
      <c r="E216" s="404">
        <v>0</v>
      </c>
      <c r="F216" s="404">
        <v>0</v>
      </c>
      <c r="G216" s="404">
        <v>0</v>
      </c>
      <c r="H216" s="404">
        <v>0</v>
      </c>
      <c r="I216" s="404">
        <v>0</v>
      </c>
      <c r="J216" s="404">
        <v>0</v>
      </c>
      <c r="K216" s="404">
        <v>0</v>
      </c>
      <c r="L216" s="404">
        <v>0</v>
      </c>
      <c r="M216" s="404">
        <v>0</v>
      </c>
      <c r="N216" s="404">
        <v>0</v>
      </c>
      <c r="O216" s="404">
        <v>0</v>
      </c>
      <c r="P216" s="404">
        <v>0</v>
      </c>
      <c r="Q216" s="404">
        <v>0</v>
      </c>
      <c r="R216" s="404">
        <v>0</v>
      </c>
      <c r="S216" s="404">
        <v>0</v>
      </c>
      <c r="T216" s="404">
        <v>0</v>
      </c>
      <c r="U216" s="404">
        <v>0</v>
      </c>
      <c r="V216" s="404">
        <v>0</v>
      </c>
      <c r="W216" s="404">
        <v>0</v>
      </c>
      <c r="X216" s="404">
        <v>0</v>
      </c>
      <c r="Y216" s="404">
        <v>0</v>
      </c>
      <c r="Z216" s="404">
        <v>0</v>
      </c>
      <c r="AA216" s="404">
        <v>0</v>
      </c>
      <c r="AB216" s="404">
        <v>0</v>
      </c>
      <c r="AC216" s="404">
        <v>0</v>
      </c>
      <c r="AD216" s="404">
        <v>0</v>
      </c>
      <c r="AE216" s="404">
        <v>0</v>
      </c>
      <c r="AF216" s="404">
        <v>0</v>
      </c>
      <c r="AG216" s="404">
        <v>0</v>
      </c>
      <c r="AH216" s="404">
        <v>0</v>
      </c>
      <c r="AI216" s="404">
        <v>0</v>
      </c>
      <c r="AJ216" s="404">
        <v>0</v>
      </c>
      <c r="AK216" s="404">
        <v>0</v>
      </c>
      <c r="AL216" s="404">
        <v>0</v>
      </c>
      <c r="AM216" s="404">
        <v>0</v>
      </c>
      <c r="AN216" s="404">
        <v>0</v>
      </c>
      <c r="AO216" s="404">
        <v>0</v>
      </c>
      <c r="AP216" s="404">
        <v>0</v>
      </c>
      <c r="AQ216" s="404">
        <v>0</v>
      </c>
      <c r="AR216" s="404">
        <v>0</v>
      </c>
      <c r="AS216" s="404">
        <v>0</v>
      </c>
      <c r="AT216" s="404">
        <v>0</v>
      </c>
      <c r="AU216" s="404">
        <v>0</v>
      </c>
      <c r="AV216" s="404">
        <v>0</v>
      </c>
      <c r="AX216" s="211">
        <v>208</v>
      </c>
      <c r="AY216" s="37">
        <v>0</v>
      </c>
      <c r="AZ216" s="37">
        <v>0</v>
      </c>
      <c r="BA216" s="37">
        <v>0</v>
      </c>
      <c r="BB216" s="37">
        <v>0</v>
      </c>
      <c r="BC216" s="37">
        <v>0</v>
      </c>
      <c r="BD216" s="37">
        <v>0</v>
      </c>
      <c r="BE216" s="37">
        <v>0</v>
      </c>
      <c r="BF216" s="37">
        <v>0</v>
      </c>
      <c r="BG216" s="37">
        <v>0</v>
      </c>
      <c r="BH216" s="37">
        <v>0</v>
      </c>
      <c r="BI216" s="37">
        <v>0</v>
      </c>
      <c r="BJ216" s="37">
        <v>0</v>
      </c>
      <c r="BK216" s="37">
        <v>0</v>
      </c>
      <c r="BL216" s="37">
        <v>0</v>
      </c>
      <c r="BM216" s="37">
        <v>0</v>
      </c>
      <c r="BN216" s="37">
        <v>0</v>
      </c>
      <c r="BO216" s="37">
        <v>0</v>
      </c>
      <c r="BP216" s="37">
        <v>0</v>
      </c>
      <c r="BQ216" s="37">
        <v>0</v>
      </c>
      <c r="BR216" s="37">
        <v>0</v>
      </c>
      <c r="BS216" s="37">
        <v>0</v>
      </c>
      <c r="BT216" s="37">
        <v>0</v>
      </c>
      <c r="BU216" s="37">
        <v>0</v>
      </c>
      <c r="BV216" s="37">
        <v>0</v>
      </c>
      <c r="BW216" s="37">
        <v>0</v>
      </c>
      <c r="BX216" s="37">
        <v>0</v>
      </c>
      <c r="BY216" s="37">
        <v>0</v>
      </c>
      <c r="BZ216" s="37">
        <v>0</v>
      </c>
      <c r="CA216" s="37">
        <v>0</v>
      </c>
      <c r="CB216" s="37">
        <v>0</v>
      </c>
      <c r="CC216" s="37">
        <v>0</v>
      </c>
      <c r="CD216" s="37">
        <v>0</v>
      </c>
      <c r="CE216" s="37">
        <v>2962150</v>
      </c>
      <c r="CF216" s="37">
        <v>0</v>
      </c>
      <c r="CG216" s="37">
        <v>34230</v>
      </c>
      <c r="CH216" s="37">
        <v>0</v>
      </c>
      <c r="CI216" s="37">
        <v>0</v>
      </c>
      <c r="CJ216" s="37">
        <v>0</v>
      </c>
      <c r="CK216" s="37">
        <v>0</v>
      </c>
      <c r="CL216" s="37">
        <v>0</v>
      </c>
      <c r="CM216" s="37">
        <v>0</v>
      </c>
      <c r="CN216" s="37">
        <v>0</v>
      </c>
      <c r="CO216" s="37">
        <v>0</v>
      </c>
      <c r="CP216" s="37">
        <v>0</v>
      </c>
    </row>
    <row r="217" spans="1:142" x14ac:dyDescent="0.25">
      <c r="A217" s="267" t="s">
        <v>637</v>
      </c>
      <c r="B217" s="267" t="s">
        <v>491</v>
      </c>
      <c r="C217" s="301" t="s">
        <v>163</v>
      </c>
      <c r="D217" s="211">
        <v>209</v>
      </c>
      <c r="E217" s="404">
        <v>0</v>
      </c>
      <c r="F217" s="404">
        <v>0</v>
      </c>
      <c r="G217" s="404">
        <v>0</v>
      </c>
      <c r="H217" s="404">
        <v>0</v>
      </c>
      <c r="I217" s="404">
        <v>0</v>
      </c>
      <c r="J217" s="404">
        <v>0</v>
      </c>
      <c r="K217" s="404">
        <v>0</v>
      </c>
      <c r="L217" s="404">
        <v>0</v>
      </c>
      <c r="M217" s="404">
        <v>0</v>
      </c>
      <c r="N217" s="404">
        <v>0</v>
      </c>
      <c r="O217" s="404">
        <v>0</v>
      </c>
      <c r="P217" s="404">
        <v>0</v>
      </c>
      <c r="Q217" s="404">
        <v>0</v>
      </c>
      <c r="R217" s="404">
        <v>0</v>
      </c>
      <c r="S217" s="404">
        <v>0</v>
      </c>
      <c r="T217" s="404">
        <v>0</v>
      </c>
      <c r="U217" s="404">
        <v>0</v>
      </c>
      <c r="V217" s="404">
        <v>0</v>
      </c>
      <c r="W217" s="404">
        <v>0</v>
      </c>
      <c r="X217" s="404">
        <v>0</v>
      </c>
      <c r="Y217" s="404">
        <v>0</v>
      </c>
      <c r="Z217" s="404">
        <v>0</v>
      </c>
      <c r="AA217" s="404">
        <v>0</v>
      </c>
      <c r="AB217" s="404">
        <v>0</v>
      </c>
      <c r="AC217" s="404">
        <v>0</v>
      </c>
      <c r="AD217" s="404">
        <v>0</v>
      </c>
      <c r="AE217" s="404">
        <v>0</v>
      </c>
      <c r="AF217" s="404">
        <v>0</v>
      </c>
      <c r="AG217" s="404">
        <v>0</v>
      </c>
      <c r="AH217" s="404">
        <v>0</v>
      </c>
      <c r="AI217" s="404">
        <v>0</v>
      </c>
      <c r="AJ217" s="404">
        <v>0</v>
      </c>
      <c r="AK217" s="404">
        <v>0</v>
      </c>
      <c r="AL217" s="404">
        <v>0</v>
      </c>
      <c r="AM217" s="404">
        <v>0</v>
      </c>
      <c r="AN217" s="404">
        <v>0</v>
      </c>
      <c r="AO217" s="404">
        <v>0</v>
      </c>
      <c r="AP217" s="404">
        <v>0</v>
      </c>
      <c r="AQ217" s="404">
        <v>0</v>
      </c>
      <c r="AR217" s="404">
        <v>0</v>
      </c>
      <c r="AS217" s="404">
        <v>0</v>
      </c>
      <c r="AT217" s="404">
        <v>0</v>
      </c>
      <c r="AU217" s="404">
        <v>0</v>
      </c>
      <c r="AV217" s="404">
        <v>0</v>
      </c>
      <c r="AX217" s="211">
        <v>209</v>
      </c>
      <c r="AY217" s="37">
        <v>0</v>
      </c>
      <c r="AZ217" s="37">
        <v>0</v>
      </c>
      <c r="BA217" s="37">
        <v>0</v>
      </c>
      <c r="BB217" s="37">
        <v>1202</v>
      </c>
      <c r="BC217" s="37">
        <v>0</v>
      </c>
      <c r="BD217" s="37">
        <v>0</v>
      </c>
      <c r="BE217" s="37">
        <v>0</v>
      </c>
      <c r="BF217" s="37">
        <v>0</v>
      </c>
      <c r="BG217" s="37">
        <v>0</v>
      </c>
      <c r="BH217" s="37">
        <v>494184</v>
      </c>
      <c r="BI217" s="37">
        <v>263</v>
      </c>
      <c r="BJ217" s="37">
        <v>5600</v>
      </c>
      <c r="BK217" s="37">
        <v>10</v>
      </c>
      <c r="BL217" s="37">
        <v>0</v>
      </c>
      <c r="BM217" s="37">
        <v>53167</v>
      </c>
      <c r="BN217" s="37">
        <v>0</v>
      </c>
      <c r="BO217" s="37">
        <v>16245</v>
      </c>
      <c r="BP217" s="37">
        <v>0</v>
      </c>
      <c r="BQ217" s="37">
        <v>6795</v>
      </c>
      <c r="BR217" s="37">
        <v>0</v>
      </c>
      <c r="BS217" s="37">
        <v>313</v>
      </c>
      <c r="BT217" s="37">
        <v>27893</v>
      </c>
      <c r="BU217" s="37">
        <v>10</v>
      </c>
      <c r="BV217" s="37">
        <v>6411</v>
      </c>
      <c r="BW217" s="37">
        <v>0</v>
      </c>
      <c r="BX217" s="37">
        <v>121</v>
      </c>
      <c r="BY217" s="37">
        <v>0</v>
      </c>
      <c r="BZ217" s="37">
        <v>734</v>
      </c>
      <c r="CA217" s="37">
        <v>227</v>
      </c>
      <c r="CB217" s="37">
        <v>83</v>
      </c>
      <c r="CC217" s="37">
        <v>0</v>
      </c>
      <c r="CD217" s="37">
        <v>0</v>
      </c>
      <c r="CE217" s="37">
        <v>0</v>
      </c>
      <c r="CF217" s="37">
        <v>0</v>
      </c>
      <c r="CG217" s="37">
        <v>0</v>
      </c>
      <c r="CH217" s="37">
        <v>0</v>
      </c>
      <c r="CI217" s="37">
        <v>0</v>
      </c>
      <c r="CJ217" s="37">
        <v>0</v>
      </c>
      <c r="CK217" s="37">
        <v>0</v>
      </c>
      <c r="CL217" s="37">
        <v>162782</v>
      </c>
      <c r="CM217" s="37">
        <v>279</v>
      </c>
      <c r="CN217" s="37">
        <v>0</v>
      </c>
      <c r="CO217" s="37">
        <v>0</v>
      </c>
      <c r="CP217" s="37">
        <v>0</v>
      </c>
    </row>
    <row r="218" spans="1:142" x14ac:dyDescent="0.25">
      <c r="A218" s="267" t="s">
        <v>637</v>
      </c>
      <c r="B218" s="267" t="s">
        <v>491</v>
      </c>
      <c r="C218" s="301" t="s">
        <v>161</v>
      </c>
      <c r="D218" s="211">
        <v>210</v>
      </c>
      <c r="E218" s="404">
        <v>0</v>
      </c>
      <c r="F218" s="404">
        <v>0</v>
      </c>
      <c r="G218" s="404">
        <v>0</v>
      </c>
      <c r="H218" s="404">
        <v>9.2499000000000001E-3</v>
      </c>
      <c r="I218" s="404">
        <v>0</v>
      </c>
      <c r="J218" s="404">
        <v>0</v>
      </c>
      <c r="K218" s="404">
        <v>0</v>
      </c>
      <c r="L218" s="404">
        <v>0</v>
      </c>
      <c r="M218" s="404">
        <v>0</v>
      </c>
      <c r="N218" s="404">
        <v>6.9137599999999994E-2</v>
      </c>
      <c r="O218" s="404">
        <v>4.1135E-3</v>
      </c>
      <c r="P218" s="404">
        <v>0</v>
      </c>
      <c r="Q218" s="404">
        <v>4.9311399999999998E-2</v>
      </c>
      <c r="R218" s="404">
        <v>0</v>
      </c>
      <c r="S218" s="404">
        <v>5.1643599999999998E-2</v>
      </c>
      <c r="T218" s="404">
        <v>0</v>
      </c>
      <c r="U218" s="404">
        <v>3.1213999999999999E-3</v>
      </c>
      <c r="V218" s="404">
        <v>0</v>
      </c>
      <c r="W218" s="404">
        <v>0</v>
      </c>
      <c r="X218" s="404">
        <v>0</v>
      </c>
      <c r="Y218" s="404">
        <v>0</v>
      </c>
      <c r="Z218" s="404">
        <v>0</v>
      </c>
      <c r="AA218" s="404">
        <v>0</v>
      </c>
      <c r="AB218" s="404">
        <v>1.5816999999999999E-3</v>
      </c>
      <c r="AC218" s="404">
        <v>0</v>
      </c>
      <c r="AD218" s="404">
        <v>0</v>
      </c>
      <c r="AE218" s="404">
        <v>0</v>
      </c>
      <c r="AF218" s="404">
        <v>2.6113500000000001E-2</v>
      </c>
      <c r="AG218" s="404">
        <v>3.6803500000000003E-2</v>
      </c>
      <c r="AH218" s="404">
        <v>0</v>
      </c>
      <c r="AI218" s="404">
        <v>0</v>
      </c>
      <c r="AJ218" s="404">
        <v>0</v>
      </c>
      <c r="AK218" s="404">
        <v>2.5593E-3</v>
      </c>
      <c r="AL218" s="404">
        <v>0</v>
      </c>
      <c r="AM218" s="404">
        <v>0</v>
      </c>
      <c r="AN218" s="404">
        <v>0</v>
      </c>
      <c r="AO218" s="404">
        <v>0</v>
      </c>
      <c r="AP218" s="404">
        <v>0</v>
      </c>
      <c r="AQ218" s="404">
        <v>0</v>
      </c>
      <c r="AR218" s="404">
        <v>0.25279360000000001</v>
      </c>
      <c r="AS218" s="404">
        <v>1.32514E-2</v>
      </c>
      <c r="AT218" s="404">
        <v>0</v>
      </c>
      <c r="AU218" s="404">
        <v>0</v>
      </c>
      <c r="AV218" s="404">
        <v>0</v>
      </c>
      <c r="AX218" s="211">
        <v>210</v>
      </c>
      <c r="AY218" s="37">
        <v>0</v>
      </c>
      <c r="AZ218" s="37">
        <v>0</v>
      </c>
      <c r="BA218" s="37">
        <v>0</v>
      </c>
      <c r="BB218" s="37">
        <v>156</v>
      </c>
      <c r="BC218" s="37">
        <v>0</v>
      </c>
      <c r="BD218" s="37">
        <v>0</v>
      </c>
      <c r="BE218" s="37">
        <v>0</v>
      </c>
      <c r="BF218" s="37">
        <v>0</v>
      </c>
      <c r="BG218" s="37">
        <v>0</v>
      </c>
      <c r="BH218" s="37">
        <v>2964</v>
      </c>
      <c r="BI218" s="37">
        <v>0</v>
      </c>
      <c r="BJ218" s="37">
        <v>1401</v>
      </c>
      <c r="BK218" s="37">
        <v>0</v>
      </c>
      <c r="BL218" s="37">
        <v>0</v>
      </c>
      <c r="BM218" s="37">
        <v>5464</v>
      </c>
      <c r="BN218" s="37">
        <v>0</v>
      </c>
      <c r="BO218" s="37">
        <v>330</v>
      </c>
      <c r="BP218" s="37">
        <v>0</v>
      </c>
      <c r="BQ218" s="37">
        <v>75</v>
      </c>
      <c r="BR218" s="37">
        <v>0</v>
      </c>
      <c r="BS218" s="37">
        <v>0</v>
      </c>
      <c r="BT218" s="37">
        <v>2246</v>
      </c>
      <c r="BU218" s="37">
        <v>0</v>
      </c>
      <c r="BV218" s="37">
        <v>86</v>
      </c>
      <c r="BW218" s="37">
        <v>0</v>
      </c>
      <c r="BX218" s="37">
        <v>20</v>
      </c>
      <c r="BY218" s="37">
        <v>0</v>
      </c>
      <c r="BZ218" s="37">
        <v>1338</v>
      </c>
      <c r="CA218" s="37">
        <v>10</v>
      </c>
      <c r="CB218" s="37">
        <v>47</v>
      </c>
      <c r="CC218" s="37">
        <v>0</v>
      </c>
      <c r="CD218" s="37">
        <v>0</v>
      </c>
      <c r="CE218" s="37">
        <v>0</v>
      </c>
      <c r="CF218" s="37">
        <v>0</v>
      </c>
      <c r="CG218" s="37">
        <v>0</v>
      </c>
      <c r="CH218" s="37">
        <v>0</v>
      </c>
      <c r="CI218" s="37">
        <v>0</v>
      </c>
      <c r="CJ218" s="37">
        <v>0</v>
      </c>
      <c r="CK218" s="37">
        <v>0</v>
      </c>
      <c r="CL218" s="37">
        <v>6922</v>
      </c>
      <c r="CM218" s="37">
        <v>29</v>
      </c>
      <c r="CN218" s="37">
        <v>0</v>
      </c>
      <c r="CO218" s="37">
        <v>0</v>
      </c>
      <c r="CP218" s="37">
        <v>0</v>
      </c>
    </row>
    <row r="219" spans="1:142" x14ac:dyDescent="0.25">
      <c r="A219" s="267" t="s">
        <v>638</v>
      </c>
      <c r="B219" s="267" t="s">
        <v>494</v>
      </c>
      <c r="C219" s="301" t="s">
        <v>163</v>
      </c>
      <c r="D219" s="211">
        <v>211</v>
      </c>
      <c r="E219" s="404">
        <v>0</v>
      </c>
      <c r="F219" s="404">
        <v>0</v>
      </c>
      <c r="G219" s="404">
        <v>0</v>
      </c>
      <c r="H219" s="404">
        <v>0</v>
      </c>
      <c r="I219" s="404">
        <v>0</v>
      </c>
      <c r="J219" s="404">
        <v>0</v>
      </c>
      <c r="K219" s="404">
        <v>0</v>
      </c>
      <c r="L219" s="404">
        <v>0</v>
      </c>
      <c r="M219" s="404">
        <v>0</v>
      </c>
      <c r="N219" s="404">
        <v>0</v>
      </c>
      <c r="O219" s="404">
        <v>0</v>
      </c>
      <c r="P219" s="404">
        <v>0</v>
      </c>
      <c r="Q219" s="404">
        <v>0</v>
      </c>
      <c r="R219" s="404">
        <v>0</v>
      </c>
      <c r="S219" s="404">
        <v>0</v>
      </c>
      <c r="T219" s="404">
        <v>0</v>
      </c>
      <c r="U219" s="404">
        <v>0</v>
      </c>
      <c r="V219" s="404">
        <v>0</v>
      </c>
      <c r="W219" s="404">
        <v>0</v>
      </c>
      <c r="X219" s="404">
        <v>0</v>
      </c>
      <c r="Y219" s="404">
        <v>0</v>
      </c>
      <c r="Z219" s="404">
        <v>0</v>
      </c>
      <c r="AA219" s="404">
        <v>0</v>
      </c>
      <c r="AB219" s="404">
        <v>0</v>
      </c>
      <c r="AC219" s="404">
        <v>0</v>
      </c>
      <c r="AD219" s="404">
        <v>0</v>
      </c>
      <c r="AE219" s="404">
        <v>0</v>
      </c>
      <c r="AF219" s="404">
        <v>0</v>
      </c>
      <c r="AG219" s="404">
        <v>0</v>
      </c>
      <c r="AH219" s="404">
        <v>0</v>
      </c>
      <c r="AI219" s="404">
        <v>0</v>
      </c>
      <c r="AJ219" s="404">
        <v>0</v>
      </c>
      <c r="AK219" s="404">
        <v>0</v>
      </c>
      <c r="AL219" s="404">
        <v>0</v>
      </c>
      <c r="AM219" s="404">
        <v>0</v>
      </c>
      <c r="AN219" s="404">
        <v>0</v>
      </c>
      <c r="AO219" s="404">
        <v>0</v>
      </c>
      <c r="AP219" s="404">
        <v>0</v>
      </c>
      <c r="AQ219" s="404">
        <v>0</v>
      </c>
      <c r="AR219" s="404">
        <v>0</v>
      </c>
      <c r="AS219" s="404">
        <v>0</v>
      </c>
      <c r="AT219" s="404">
        <v>0</v>
      </c>
      <c r="AU219" s="404">
        <v>0</v>
      </c>
      <c r="AV219" s="404">
        <v>0</v>
      </c>
      <c r="AX219" s="211">
        <v>211</v>
      </c>
      <c r="AY219" s="37">
        <v>0</v>
      </c>
      <c r="AZ219" s="37">
        <v>0</v>
      </c>
      <c r="BA219" s="37">
        <v>0</v>
      </c>
      <c r="BB219" s="37">
        <v>19</v>
      </c>
      <c r="BC219" s="37">
        <v>0</v>
      </c>
      <c r="BD219" s="37">
        <v>0</v>
      </c>
      <c r="BE219" s="37">
        <v>0</v>
      </c>
      <c r="BF219" s="37">
        <v>0</v>
      </c>
      <c r="BG219" s="37">
        <v>0</v>
      </c>
      <c r="BH219" s="37">
        <v>22527</v>
      </c>
      <c r="BI219" s="37">
        <v>86</v>
      </c>
      <c r="BJ219" s="37">
        <v>7</v>
      </c>
      <c r="BK219" s="37">
        <v>292</v>
      </c>
      <c r="BL219" s="37">
        <v>0</v>
      </c>
      <c r="BM219" s="37">
        <v>3796</v>
      </c>
      <c r="BN219" s="37">
        <v>0</v>
      </c>
      <c r="BO219" s="37">
        <v>696</v>
      </c>
      <c r="BP219" s="37">
        <v>0</v>
      </c>
      <c r="BQ219" s="37">
        <v>1603</v>
      </c>
      <c r="BR219" s="37">
        <v>0</v>
      </c>
      <c r="BS219" s="37">
        <v>41</v>
      </c>
      <c r="BT219" s="37">
        <v>439</v>
      </c>
      <c r="BU219" s="37">
        <v>0</v>
      </c>
      <c r="BV219" s="37">
        <v>2502</v>
      </c>
      <c r="BW219" s="37">
        <v>51966</v>
      </c>
      <c r="BX219" s="37">
        <v>4</v>
      </c>
      <c r="BY219" s="37">
        <v>0</v>
      </c>
      <c r="BZ219" s="37">
        <v>30</v>
      </c>
      <c r="CA219" s="37">
        <v>999</v>
      </c>
      <c r="CB219" s="37">
        <v>0</v>
      </c>
      <c r="CC219" s="37">
        <v>0</v>
      </c>
      <c r="CD219" s="37">
        <v>0</v>
      </c>
      <c r="CE219" s="37">
        <v>0</v>
      </c>
      <c r="CF219" s="37">
        <v>305</v>
      </c>
      <c r="CG219" s="37">
        <v>0</v>
      </c>
      <c r="CH219" s="37">
        <v>0</v>
      </c>
      <c r="CI219" s="37">
        <v>0</v>
      </c>
      <c r="CJ219" s="37">
        <v>0</v>
      </c>
      <c r="CK219" s="37">
        <v>0</v>
      </c>
      <c r="CL219" s="37">
        <v>5549</v>
      </c>
      <c r="CM219" s="37">
        <v>865</v>
      </c>
      <c r="CN219" s="37">
        <v>398</v>
      </c>
      <c r="CO219" s="37">
        <v>0</v>
      </c>
      <c r="CP219" s="37">
        <v>0</v>
      </c>
    </row>
    <row r="220" spans="1:142" x14ac:dyDescent="0.25">
      <c r="A220" s="267" t="s">
        <v>638</v>
      </c>
      <c r="B220" s="267" t="s">
        <v>495</v>
      </c>
      <c r="C220" s="301" t="s">
        <v>163</v>
      </c>
      <c r="D220" s="211">
        <v>212</v>
      </c>
      <c r="E220" s="404">
        <v>0</v>
      </c>
      <c r="F220" s="404">
        <v>0</v>
      </c>
      <c r="G220" s="404">
        <v>0</v>
      </c>
      <c r="H220" s="404">
        <v>0</v>
      </c>
      <c r="I220" s="404">
        <v>0</v>
      </c>
      <c r="J220" s="404">
        <v>0</v>
      </c>
      <c r="K220" s="404">
        <v>0</v>
      </c>
      <c r="L220" s="404">
        <v>0</v>
      </c>
      <c r="M220" s="404">
        <v>0</v>
      </c>
      <c r="N220" s="404">
        <v>0</v>
      </c>
      <c r="O220" s="404">
        <v>0</v>
      </c>
      <c r="P220" s="404">
        <v>0</v>
      </c>
      <c r="Q220" s="404">
        <v>0</v>
      </c>
      <c r="R220" s="404">
        <v>0</v>
      </c>
      <c r="S220" s="404">
        <v>0</v>
      </c>
      <c r="T220" s="404">
        <v>0</v>
      </c>
      <c r="U220" s="404">
        <v>0</v>
      </c>
      <c r="V220" s="404">
        <v>0</v>
      </c>
      <c r="W220" s="404">
        <v>0</v>
      </c>
      <c r="X220" s="404">
        <v>0</v>
      </c>
      <c r="Y220" s="404">
        <v>0</v>
      </c>
      <c r="Z220" s="404">
        <v>0</v>
      </c>
      <c r="AA220" s="404">
        <v>0</v>
      </c>
      <c r="AB220" s="404">
        <v>0</v>
      </c>
      <c r="AC220" s="404">
        <v>0</v>
      </c>
      <c r="AD220" s="404">
        <v>0</v>
      </c>
      <c r="AE220" s="404">
        <v>0</v>
      </c>
      <c r="AF220" s="404">
        <v>0</v>
      </c>
      <c r="AG220" s="404">
        <v>0</v>
      </c>
      <c r="AH220" s="404">
        <v>0</v>
      </c>
      <c r="AI220" s="404">
        <v>0</v>
      </c>
      <c r="AJ220" s="404">
        <v>0</v>
      </c>
      <c r="AK220" s="404">
        <v>0</v>
      </c>
      <c r="AL220" s="404">
        <v>0</v>
      </c>
      <c r="AM220" s="404">
        <v>0</v>
      </c>
      <c r="AN220" s="404">
        <v>0</v>
      </c>
      <c r="AO220" s="404">
        <v>0</v>
      </c>
      <c r="AP220" s="404">
        <v>0</v>
      </c>
      <c r="AQ220" s="404">
        <v>0</v>
      </c>
      <c r="AR220" s="404">
        <v>0</v>
      </c>
      <c r="AS220" s="404">
        <v>0</v>
      </c>
      <c r="AT220" s="404">
        <v>0</v>
      </c>
      <c r="AU220" s="404">
        <v>0</v>
      </c>
      <c r="AV220" s="404">
        <v>0</v>
      </c>
      <c r="AX220" s="211">
        <v>212</v>
      </c>
      <c r="AY220" s="37">
        <v>0</v>
      </c>
      <c r="AZ220" s="37">
        <v>0</v>
      </c>
      <c r="BA220" s="37">
        <v>0</v>
      </c>
      <c r="BB220" s="37">
        <v>0</v>
      </c>
      <c r="BC220" s="37">
        <v>0</v>
      </c>
      <c r="BD220" s="37">
        <v>0</v>
      </c>
      <c r="BE220" s="37">
        <v>0</v>
      </c>
      <c r="BF220" s="37">
        <v>0</v>
      </c>
      <c r="BG220" s="37">
        <v>0</v>
      </c>
      <c r="BH220" s="37">
        <v>1427</v>
      </c>
      <c r="BI220" s="37">
        <v>0</v>
      </c>
      <c r="BJ220" s="37">
        <v>0</v>
      </c>
      <c r="BK220" s="37">
        <v>15</v>
      </c>
      <c r="BL220" s="37">
        <v>0</v>
      </c>
      <c r="BM220" s="37">
        <v>14</v>
      </c>
      <c r="BN220" s="37">
        <v>0</v>
      </c>
      <c r="BO220" s="37">
        <v>341</v>
      </c>
      <c r="BP220" s="37">
        <v>0</v>
      </c>
      <c r="BQ220" s="37">
        <v>141</v>
      </c>
      <c r="BR220" s="37">
        <v>0</v>
      </c>
      <c r="BS220" s="37">
        <v>94</v>
      </c>
      <c r="BT220" s="37">
        <v>6</v>
      </c>
      <c r="BU220" s="37">
        <v>0</v>
      </c>
      <c r="BV220" s="37">
        <v>183</v>
      </c>
      <c r="BW220" s="37">
        <v>9412</v>
      </c>
      <c r="BX220" s="37">
        <v>0</v>
      </c>
      <c r="BY220" s="37">
        <v>0</v>
      </c>
      <c r="BZ220" s="37">
        <v>3</v>
      </c>
      <c r="CA220" s="37">
        <v>16</v>
      </c>
      <c r="CB220" s="37">
        <v>0</v>
      </c>
      <c r="CC220" s="37">
        <v>0</v>
      </c>
      <c r="CD220" s="37">
        <v>0</v>
      </c>
      <c r="CE220" s="37">
        <v>0</v>
      </c>
      <c r="CF220" s="37">
        <v>0</v>
      </c>
      <c r="CG220" s="37">
        <v>0</v>
      </c>
      <c r="CH220" s="37">
        <v>0</v>
      </c>
      <c r="CI220" s="37">
        <v>0</v>
      </c>
      <c r="CJ220" s="37">
        <v>0</v>
      </c>
      <c r="CK220" s="37">
        <v>0</v>
      </c>
      <c r="CL220" s="37">
        <v>283</v>
      </c>
      <c r="CM220" s="37">
        <v>0</v>
      </c>
      <c r="CN220" s="37">
        <v>45</v>
      </c>
      <c r="CO220" s="37">
        <v>0</v>
      </c>
      <c r="CP220" s="37">
        <v>0</v>
      </c>
    </row>
    <row r="221" spans="1:142" x14ac:dyDescent="0.25">
      <c r="A221" s="267" t="s">
        <v>638</v>
      </c>
      <c r="B221" s="267" t="s">
        <v>497</v>
      </c>
      <c r="C221" s="301" t="s">
        <v>163</v>
      </c>
      <c r="D221" s="211">
        <v>213</v>
      </c>
      <c r="E221" s="404">
        <v>0</v>
      </c>
      <c r="F221" s="404">
        <v>0</v>
      </c>
      <c r="G221" s="404">
        <v>0</v>
      </c>
      <c r="H221" s="404">
        <v>0</v>
      </c>
      <c r="I221" s="404">
        <v>0</v>
      </c>
      <c r="J221" s="404">
        <v>0</v>
      </c>
      <c r="K221" s="404">
        <v>0</v>
      </c>
      <c r="L221" s="404">
        <v>0</v>
      </c>
      <c r="M221" s="404">
        <v>0</v>
      </c>
      <c r="N221" s="404">
        <v>0</v>
      </c>
      <c r="O221" s="404">
        <v>0</v>
      </c>
      <c r="P221" s="404">
        <v>0</v>
      </c>
      <c r="Q221" s="404">
        <v>0</v>
      </c>
      <c r="R221" s="404">
        <v>0</v>
      </c>
      <c r="S221" s="404">
        <v>0</v>
      </c>
      <c r="T221" s="404">
        <v>0</v>
      </c>
      <c r="U221" s="404">
        <v>0</v>
      </c>
      <c r="V221" s="404">
        <v>0</v>
      </c>
      <c r="W221" s="404">
        <v>0</v>
      </c>
      <c r="X221" s="404">
        <v>0</v>
      </c>
      <c r="Y221" s="404">
        <v>0</v>
      </c>
      <c r="Z221" s="404">
        <v>0</v>
      </c>
      <c r="AA221" s="404">
        <v>0</v>
      </c>
      <c r="AB221" s="404">
        <v>0</v>
      </c>
      <c r="AC221" s="404">
        <v>0</v>
      </c>
      <c r="AD221" s="404">
        <v>0</v>
      </c>
      <c r="AE221" s="404">
        <v>0</v>
      </c>
      <c r="AF221" s="404">
        <v>0</v>
      </c>
      <c r="AG221" s="404">
        <v>0</v>
      </c>
      <c r="AH221" s="404">
        <v>0</v>
      </c>
      <c r="AI221" s="404">
        <v>0</v>
      </c>
      <c r="AJ221" s="404">
        <v>0</v>
      </c>
      <c r="AK221" s="404">
        <v>0</v>
      </c>
      <c r="AL221" s="404">
        <v>0</v>
      </c>
      <c r="AM221" s="404">
        <v>0</v>
      </c>
      <c r="AN221" s="404">
        <v>0</v>
      </c>
      <c r="AO221" s="404">
        <v>0</v>
      </c>
      <c r="AP221" s="404">
        <v>0</v>
      </c>
      <c r="AQ221" s="404">
        <v>0</v>
      </c>
      <c r="AR221" s="404">
        <v>0</v>
      </c>
      <c r="AS221" s="404">
        <v>0</v>
      </c>
      <c r="AT221" s="404">
        <v>0</v>
      </c>
      <c r="AU221" s="404">
        <v>0</v>
      </c>
      <c r="AV221" s="404">
        <v>0</v>
      </c>
      <c r="AX221" s="211">
        <v>213</v>
      </c>
      <c r="AY221" s="37">
        <v>0</v>
      </c>
      <c r="AZ221" s="37">
        <v>0</v>
      </c>
      <c r="BA221" s="37">
        <v>0</v>
      </c>
      <c r="BB221" s="37">
        <v>0</v>
      </c>
      <c r="BC221" s="37">
        <v>25</v>
      </c>
      <c r="BD221" s="37">
        <v>0</v>
      </c>
      <c r="BE221" s="37">
        <v>0</v>
      </c>
      <c r="BF221" s="37">
        <v>0</v>
      </c>
      <c r="BG221" s="37">
        <v>0</v>
      </c>
      <c r="BH221" s="37">
        <v>9071</v>
      </c>
      <c r="BI221" s="37">
        <v>49</v>
      </c>
      <c r="BJ221" s="37">
        <v>0</v>
      </c>
      <c r="BK221" s="37">
        <v>112</v>
      </c>
      <c r="BL221" s="37">
        <v>0</v>
      </c>
      <c r="BM221" s="37">
        <v>800</v>
      </c>
      <c r="BN221" s="37">
        <v>0</v>
      </c>
      <c r="BO221" s="37">
        <v>168</v>
      </c>
      <c r="BP221" s="37">
        <v>0</v>
      </c>
      <c r="BQ221" s="37">
        <v>749</v>
      </c>
      <c r="BR221" s="37">
        <v>0</v>
      </c>
      <c r="BS221" s="37">
        <v>4</v>
      </c>
      <c r="BT221" s="37">
        <v>180</v>
      </c>
      <c r="BU221" s="37">
        <v>0</v>
      </c>
      <c r="BV221" s="37">
        <v>1224</v>
      </c>
      <c r="BW221" s="37">
        <v>28470</v>
      </c>
      <c r="BX221" s="37">
        <v>0</v>
      </c>
      <c r="BY221" s="37">
        <v>0</v>
      </c>
      <c r="BZ221" s="37">
        <v>7</v>
      </c>
      <c r="CA221" s="37">
        <v>177</v>
      </c>
      <c r="CB221" s="37">
        <v>0</v>
      </c>
      <c r="CC221" s="37">
        <v>0</v>
      </c>
      <c r="CD221" s="37">
        <v>0</v>
      </c>
      <c r="CE221" s="37">
        <v>0</v>
      </c>
      <c r="CF221" s="37">
        <v>28</v>
      </c>
      <c r="CG221" s="37">
        <v>0</v>
      </c>
      <c r="CH221" s="37">
        <v>0</v>
      </c>
      <c r="CI221" s="37">
        <v>0</v>
      </c>
      <c r="CJ221" s="37">
        <v>0</v>
      </c>
      <c r="CK221" s="37">
        <v>0</v>
      </c>
      <c r="CL221" s="37">
        <v>2487</v>
      </c>
      <c r="CM221" s="37">
        <v>106</v>
      </c>
      <c r="CN221" s="37">
        <v>290</v>
      </c>
      <c r="CO221" s="37">
        <v>0</v>
      </c>
      <c r="CP221" s="37">
        <v>0</v>
      </c>
    </row>
    <row r="222" spans="1:142" x14ac:dyDescent="0.25">
      <c r="A222" s="267" t="s">
        <v>638</v>
      </c>
      <c r="B222" s="267" t="s">
        <v>491</v>
      </c>
      <c r="C222" s="301" t="s">
        <v>161</v>
      </c>
      <c r="D222" s="211">
        <v>214</v>
      </c>
      <c r="E222" s="404">
        <v>0</v>
      </c>
      <c r="F222" s="404">
        <v>0</v>
      </c>
      <c r="G222" s="404">
        <v>0</v>
      </c>
      <c r="H222" s="404">
        <v>9.2499000000000001E-3</v>
      </c>
      <c r="I222" s="404">
        <v>0</v>
      </c>
      <c r="J222" s="404">
        <v>0</v>
      </c>
      <c r="K222" s="404">
        <v>0</v>
      </c>
      <c r="L222" s="404">
        <v>0</v>
      </c>
      <c r="M222" s="404">
        <v>0</v>
      </c>
      <c r="N222" s="404">
        <v>6.9137599999999994E-2</v>
      </c>
      <c r="O222" s="404">
        <v>4.1135E-3</v>
      </c>
      <c r="P222" s="404">
        <v>0</v>
      </c>
      <c r="Q222" s="404">
        <v>4.9311399999999998E-2</v>
      </c>
      <c r="R222" s="404">
        <v>0</v>
      </c>
      <c r="S222" s="404">
        <v>5.1643599999999998E-2</v>
      </c>
      <c r="T222" s="404">
        <v>0</v>
      </c>
      <c r="U222" s="404">
        <v>3.1213999999999999E-3</v>
      </c>
      <c r="V222" s="404">
        <v>0</v>
      </c>
      <c r="W222" s="404">
        <v>0</v>
      </c>
      <c r="X222" s="404">
        <v>0</v>
      </c>
      <c r="Y222" s="404">
        <v>0</v>
      </c>
      <c r="Z222" s="404">
        <v>0</v>
      </c>
      <c r="AA222" s="404">
        <v>0</v>
      </c>
      <c r="AB222" s="404">
        <v>1.5816999999999999E-3</v>
      </c>
      <c r="AC222" s="404">
        <v>0</v>
      </c>
      <c r="AD222" s="404">
        <v>0</v>
      </c>
      <c r="AE222" s="404">
        <v>0</v>
      </c>
      <c r="AF222" s="404">
        <v>2.6113500000000001E-2</v>
      </c>
      <c r="AG222" s="404">
        <v>3.6803500000000003E-2</v>
      </c>
      <c r="AH222" s="404">
        <v>0</v>
      </c>
      <c r="AI222" s="404">
        <v>0</v>
      </c>
      <c r="AJ222" s="404">
        <v>0</v>
      </c>
      <c r="AK222" s="404">
        <v>2.5593E-3</v>
      </c>
      <c r="AL222" s="404">
        <v>0</v>
      </c>
      <c r="AM222" s="404">
        <v>0</v>
      </c>
      <c r="AN222" s="404">
        <v>0</v>
      </c>
      <c r="AO222" s="404">
        <v>0</v>
      </c>
      <c r="AP222" s="404">
        <v>0</v>
      </c>
      <c r="AQ222" s="404">
        <v>0</v>
      </c>
      <c r="AR222" s="404">
        <v>0.25279360000000001</v>
      </c>
      <c r="AS222" s="404">
        <v>1.32514E-2</v>
      </c>
      <c r="AT222" s="404">
        <v>0</v>
      </c>
      <c r="AU222" s="404">
        <v>0</v>
      </c>
      <c r="AV222" s="404">
        <v>0</v>
      </c>
      <c r="AX222" s="211">
        <v>214</v>
      </c>
      <c r="AY222" s="37">
        <v>0</v>
      </c>
      <c r="AZ222" s="37">
        <v>0</v>
      </c>
      <c r="BA222" s="37">
        <v>0</v>
      </c>
      <c r="BB222" s="37">
        <v>775</v>
      </c>
      <c r="BC222" s="37">
        <v>0</v>
      </c>
      <c r="BD222" s="37">
        <v>0</v>
      </c>
      <c r="BE222" s="37">
        <v>160</v>
      </c>
      <c r="BF222" s="37">
        <v>0</v>
      </c>
      <c r="BG222" s="37">
        <v>0</v>
      </c>
      <c r="BH222" s="37">
        <v>5089</v>
      </c>
      <c r="BI222" s="37">
        <v>43</v>
      </c>
      <c r="BJ222" s="37">
        <v>1</v>
      </c>
      <c r="BK222" s="37">
        <v>6414</v>
      </c>
      <c r="BL222" s="37">
        <v>0</v>
      </c>
      <c r="BM222" s="37">
        <v>14422</v>
      </c>
      <c r="BN222" s="37">
        <v>0</v>
      </c>
      <c r="BO222" s="37">
        <v>3803</v>
      </c>
      <c r="BP222" s="37">
        <v>0</v>
      </c>
      <c r="BQ222" s="37">
        <v>211</v>
      </c>
      <c r="BR222" s="37">
        <v>0</v>
      </c>
      <c r="BS222" s="37">
        <v>0</v>
      </c>
      <c r="BT222" s="37">
        <v>715</v>
      </c>
      <c r="BU222" s="37">
        <v>0</v>
      </c>
      <c r="BV222" s="37">
        <v>698</v>
      </c>
      <c r="BW222" s="37">
        <v>1350</v>
      </c>
      <c r="BX222" s="37">
        <v>254</v>
      </c>
      <c r="BY222" s="37">
        <v>0</v>
      </c>
      <c r="BZ222" s="37">
        <v>13082</v>
      </c>
      <c r="CA222" s="37">
        <v>2313</v>
      </c>
      <c r="CB222" s="37">
        <v>0</v>
      </c>
      <c r="CC222" s="37">
        <v>0</v>
      </c>
      <c r="CD222" s="37">
        <v>0</v>
      </c>
      <c r="CE222" s="37">
        <v>0</v>
      </c>
      <c r="CF222" s="37">
        <v>0</v>
      </c>
      <c r="CG222" s="37">
        <v>0</v>
      </c>
      <c r="CH222" s="37">
        <v>0</v>
      </c>
      <c r="CI222" s="37">
        <v>0</v>
      </c>
      <c r="CJ222" s="37">
        <v>134</v>
      </c>
      <c r="CK222" s="37">
        <v>0</v>
      </c>
      <c r="CL222" s="37">
        <v>295</v>
      </c>
      <c r="CM222" s="37">
        <v>756</v>
      </c>
      <c r="CN222" s="37">
        <v>0</v>
      </c>
      <c r="CO222" s="37">
        <v>9</v>
      </c>
      <c r="CP222" s="37">
        <v>0</v>
      </c>
    </row>
    <row r="223" spans="1:142" x14ac:dyDescent="0.25">
      <c r="A223" s="267" t="s">
        <v>638</v>
      </c>
      <c r="B223" s="267" t="s">
        <v>494</v>
      </c>
      <c r="C223" s="301" t="s">
        <v>161</v>
      </c>
      <c r="D223" s="211">
        <v>215</v>
      </c>
      <c r="E223" s="404">
        <v>0</v>
      </c>
      <c r="F223" s="404">
        <v>0</v>
      </c>
      <c r="G223" s="404">
        <v>0</v>
      </c>
      <c r="H223" s="404">
        <v>0</v>
      </c>
      <c r="I223" s="404">
        <v>4.8130199999999998E-2</v>
      </c>
      <c r="J223" s="404">
        <v>0</v>
      </c>
      <c r="K223" s="404">
        <v>0</v>
      </c>
      <c r="L223" s="404">
        <v>0</v>
      </c>
      <c r="M223" s="404">
        <v>0</v>
      </c>
      <c r="N223" s="404">
        <v>0</v>
      </c>
      <c r="O223" s="404">
        <v>0</v>
      </c>
      <c r="P223" s="404">
        <v>0</v>
      </c>
      <c r="Q223" s="404">
        <v>2.5709999999999999E-3</v>
      </c>
      <c r="R223" s="404">
        <v>0</v>
      </c>
      <c r="S223" s="404">
        <v>4.4247999999999996E-3</v>
      </c>
      <c r="T223" s="404">
        <v>0</v>
      </c>
      <c r="U223" s="404">
        <v>1.4196E-3</v>
      </c>
      <c r="V223" s="404">
        <v>0</v>
      </c>
      <c r="W223" s="404">
        <v>0</v>
      </c>
      <c r="X223" s="404">
        <v>0</v>
      </c>
      <c r="Y223" s="404">
        <v>0</v>
      </c>
      <c r="Z223" s="404">
        <v>0</v>
      </c>
      <c r="AA223" s="404">
        <v>0</v>
      </c>
      <c r="AB223" s="404">
        <v>0</v>
      </c>
      <c r="AC223" s="404">
        <v>0.17532990000000001</v>
      </c>
      <c r="AD223" s="404">
        <v>0</v>
      </c>
      <c r="AE223" s="404">
        <v>0</v>
      </c>
      <c r="AF223" s="404">
        <v>1.3208E-3</v>
      </c>
      <c r="AG223" s="404">
        <v>2.61757E-2</v>
      </c>
      <c r="AH223" s="404">
        <v>0</v>
      </c>
      <c r="AI223" s="404">
        <v>0</v>
      </c>
      <c r="AJ223" s="404">
        <v>0</v>
      </c>
      <c r="AK223" s="404">
        <v>0</v>
      </c>
      <c r="AL223" s="404">
        <v>5.0622000000000002E-3</v>
      </c>
      <c r="AM223" s="404">
        <v>0</v>
      </c>
      <c r="AN223" s="404">
        <v>0</v>
      </c>
      <c r="AO223" s="404">
        <v>0</v>
      </c>
      <c r="AP223" s="404">
        <v>0</v>
      </c>
      <c r="AQ223" s="404">
        <v>0</v>
      </c>
      <c r="AR223" s="404">
        <v>2.2367499999999998E-2</v>
      </c>
      <c r="AS223" s="404">
        <v>1.8728E-3</v>
      </c>
      <c r="AT223" s="404">
        <v>3.9718299999999998E-2</v>
      </c>
      <c r="AU223" s="404">
        <v>0</v>
      </c>
      <c r="AV223" s="404">
        <v>0</v>
      </c>
      <c r="AX223" s="211">
        <v>215</v>
      </c>
      <c r="AY223" s="37">
        <v>0</v>
      </c>
      <c r="AZ223" s="37">
        <v>0</v>
      </c>
      <c r="BA223" s="37">
        <v>0</v>
      </c>
      <c r="BB223" s="37">
        <v>140</v>
      </c>
      <c r="BC223" s="37">
        <v>27</v>
      </c>
      <c r="BD223" s="37">
        <v>0</v>
      </c>
      <c r="BE223" s="37">
        <v>0</v>
      </c>
      <c r="BF223" s="37">
        <v>0</v>
      </c>
      <c r="BG223" s="37">
        <v>0</v>
      </c>
      <c r="BH223" s="37">
        <v>95744</v>
      </c>
      <c r="BI223" s="37">
        <v>889</v>
      </c>
      <c r="BJ223" s="37">
        <v>8</v>
      </c>
      <c r="BK223" s="37">
        <v>1597</v>
      </c>
      <c r="BL223" s="37">
        <v>0</v>
      </c>
      <c r="BM223" s="37">
        <v>24080</v>
      </c>
      <c r="BN223" s="37">
        <v>0</v>
      </c>
      <c r="BO223" s="37">
        <v>1713</v>
      </c>
      <c r="BP223" s="37">
        <v>2696</v>
      </c>
      <c r="BQ223" s="37">
        <v>2899</v>
      </c>
      <c r="BR223" s="37">
        <v>0</v>
      </c>
      <c r="BS223" s="37">
        <v>302</v>
      </c>
      <c r="BT223" s="37">
        <v>746</v>
      </c>
      <c r="BU223" s="37">
        <v>0</v>
      </c>
      <c r="BV223" s="37">
        <v>9849</v>
      </c>
      <c r="BW223" s="37">
        <v>259123</v>
      </c>
      <c r="BX223" s="37">
        <v>3</v>
      </c>
      <c r="BY223" s="37">
        <v>19</v>
      </c>
      <c r="BZ223" s="37">
        <v>1287</v>
      </c>
      <c r="CA223" s="37">
        <v>14769</v>
      </c>
      <c r="CB223" s="37">
        <v>0</v>
      </c>
      <c r="CC223" s="37">
        <v>0</v>
      </c>
      <c r="CD223" s="37">
        <v>0</v>
      </c>
      <c r="CE223" s="37">
        <v>0</v>
      </c>
      <c r="CF223" s="37">
        <v>18</v>
      </c>
      <c r="CG223" s="37">
        <v>0</v>
      </c>
      <c r="CH223" s="37">
        <v>0</v>
      </c>
      <c r="CI223" s="37">
        <v>0</v>
      </c>
      <c r="CJ223" s="37">
        <v>3</v>
      </c>
      <c r="CK223" s="37">
        <v>0</v>
      </c>
      <c r="CL223" s="37">
        <v>36134</v>
      </c>
      <c r="CM223" s="37">
        <v>145</v>
      </c>
      <c r="CN223" s="37">
        <v>0</v>
      </c>
      <c r="CO223" s="37">
        <v>5</v>
      </c>
      <c r="CP223" s="37">
        <v>0</v>
      </c>
    </row>
    <row r="224" spans="1:142" x14ac:dyDescent="0.25">
      <c r="A224" s="267" t="s">
        <v>638</v>
      </c>
      <c r="B224" s="267" t="s">
        <v>495</v>
      </c>
      <c r="C224" s="301" t="s">
        <v>161</v>
      </c>
      <c r="D224" s="211">
        <v>216</v>
      </c>
      <c r="E224" s="404">
        <v>0</v>
      </c>
      <c r="F224" s="404">
        <v>0</v>
      </c>
      <c r="G224" s="404">
        <v>0</v>
      </c>
      <c r="H224" s="404">
        <v>0</v>
      </c>
      <c r="I224" s="404">
        <v>4.0691400000000003E-2</v>
      </c>
      <c r="J224" s="404">
        <v>0</v>
      </c>
      <c r="K224" s="404">
        <v>0</v>
      </c>
      <c r="L224" s="404">
        <v>0</v>
      </c>
      <c r="M224" s="404">
        <v>0</v>
      </c>
      <c r="N224" s="404">
        <v>0</v>
      </c>
      <c r="O224" s="404">
        <v>0</v>
      </c>
      <c r="P224" s="404">
        <v>0</v>
      </c>
      <c r="Q224" s="404">
        <v>3.2958000000000002E-3</v>
      </c>
      <c r="R224" s="404">
        <v>0</v>
      </c>
      <c r="S224" s="404">
        <v>3.6587999999999998E-3</v>
      </c>
      <c r="T224" s="404">
        <v>0</v>
      </c>
      <c r="U224" s="404">
        <v>1.4965E-3</v>
      </c>
      <c r="V224" s="404">
        <v>0</v>
      </c>
      <c r="W224" s="404">
        <v>0</v>
      </c>
      <c r="X224" s="404">
        <v>0</v>
      </c>
      <c r="Y224" s="404">
        <v>0</v>
      </c>
      <c r="Z224" s="404">
        <v>0</v>
      </c>
      <c r="AA224" s="404">
        <v>0</v>
      </c>
      <c r="AB224" s="404">
        <v>0</v>
      </c>
      <c r="AC224" s="404">
        <v>0.19963400000000001</v>
      </c>
      <c r="AD224" s="404">
        <v>0</v>
      </c>
      <c r="AE224" s="404">
        <v>0</v>
      </c>
      <c r="AF224" s="404">
        <v>1.4369999999999999E-3</v>
      </c>
      <c r="AG224" s="404">
        <v>2.2315399999999999E-2</v>
      </c>
      <c r="AH224" s="404">
        <v>0</v>
      </c>
      <c r="AI224" s="404">
        <v>0</v>
      </c>
      <c r="AJ224" s="404">
        <v>0</v>
      </c>
      <c r="AK224" s="404">
        <v>0</v>
      </c>
      <c r="AL224" s="404">
        <v>4.1127000000000004E-3</v>
      </c>
      <c r="AM224" s="404">
        <v>0</v>
      </c>
      <c r="AN224" s="404">
        <v>0</v>
      </c>
      <c r="AO224" s="404">
        <v>0</v>
      </c>
      <c r="AP224" s="404">
        <v>0</v>
      </c>
      <c r="AQ224" s="404">
        <v>0</v>
      </c>
      <c r="AR224" s="404">
        <v>1.8569100000000002E-2</v>
      </c>
      <c r="AS224" s="404">
        <v>2.2236000000000001E-3</v>
      </c>
      <c r="AT224" s="404">
        <v>3.4039199999999999E-2</v>
      </c>
      <c r="AU224" s="404">
        <v>0</v>
      </c>
      <c r="AV224" s="404">
        <v>0</v>
      </c>
      <c r="AX224" s="211">
        <v>216</v>
      </c>
      <c r="AY224" s="37">
        <v>0</v>
      </c>
      <c r="AZ224" s="37">
        <v>0</v>
      </c>
      <c r="BA224" s="37">
        <v>0</v>
      </c>
      <c r="BB224" s="37">
        <v>0</v>
      </c>
      <c r="BC224" s="37">
        <v>200</v>
      </c>
      <c r="BD224" s="37">
        <v>0</v>
      </c>
      <c r="BE224" s="37">
        <v>0</v>
      </c>
      <c r="BF224" s="37">
        <v>0</v>
      </c>
      <c r="BG224" s="37">
        <v>0</v>
      </c>
      <c r="BH224" s="37">
        <v>3959</v>
      </c>
      <c r="BI224" s="37">
        <v>71</v>
      </c>
      <c r="BJ224" s="37">
        <v>0</v>
      </c>
      <c r="BK224" s="37">
        <v>7</v>
      </c>
      <c r="BL224" s="37">
        <v>0</v>
      </c>
      <c r="BM224" s="37">
        <v>87</v>
      </c>
      <c r="BN224" s="37">
        <v>0</v>
      </c>
      <c r="BO224" s="37">
        <v>6</v>
      </c>
      <c r="BP224" s="37">
        <v>1993</v>
      </c>
      <c r="BQ224" s="37">
        <v>23</v>
      </c>
      <c r="BR224" s="37">
        <v>0</v>
      </c>
      <c r="BS224" s="37">
        <v>0</v>
      </c>
      <c r="BT224" s="37">
        <v>0</v>
      </c>
      <c r="BU224" s="37">
        <v>0</v>
      </c>
      <c r="BV224" s="37">
        <v>425</v>
      </c>
      <c r="BW224" s="37">
        <v>91123</v>
      </c>
      <c r="BX224" s="37">
        <v>0</v>
      </c>
      <c r="BY224" s="37">
        <v>0</v>
      </c>
      <c r="BZ224" s="37">
        <v>0</v>
      </c>
      <c r="CA224" s="37">
        <v>61</v>
      </c>
      <c r="CB224" s="37">
        <v>0</v>
      </c>
      <c r="CC224" s="37">
        <v>0</v>
      </c>
      <c r="CD224" s="37">
        <v>0</v>
      </c>
      <c r="CE224" s="37">
        <v>0</v>
      </c>
      <c r="CF224" s="37">
        <v>0</v>
      </c>
      <c r="CG224" s="37">
        <v>0</v>
      </c>
      <c r="CH224" s="37">
        <v>0</v>
      </c>
      <c r="CI224" s="37">
        <v>0</v>
      </c>
      <c r="CJ224" s="37">
        <v>0</v>
      </c>
      <c r="CK224" s="37">
        <v>0</v>
      </c>
      <c r="CL224" s="37">
        <v>204</v>
      </c>
      <c r="CM224" s="37">
        <v>0</v>
      </c>
      <c r="CN224" s="37">
        <v>0</v>
      </c>
      <c r="CO224" s="37">
        <v>0</v>
      </c>
      <c r="CP224" s="37">
        <v>0</v>
      </c>
    </row>
    <row r="225" spans="1:94" x14ac:dyDescent="0.25">
      <c r="A225" s="267" t="s">
        <v>638</v>
      </c>
      <c r="B225" s="267" t="s">
        <v>497</v>
      </c>
      <c r="C225" s="301" t="s">
        <v>161</v>
      </c>
      <c r="D225" s="211">
        <v>217</v>
      </c>
      <c r="E225" s="404">
        <v>0</v>
      </c>
      <c r="F225" s="404">
        <v>0</v>
      </c>
      <c r="G225" s="404">
        <v>0</v>
      </c>
      <c r="H225" s="404">
        <v>0</v>
      </c>
      <c r="I225" s="404">
        <v>6.3337500000000005E-2</v>
      </c>
      <c r="J225" s="404">
        <v>0</v>
      </c>
      <c r="K225" s="404">
        <v>0</v>
      </c>
      <c r="L225" s="404">
        <v>0</v>
      </c>
      <c r="M225" s="404">
        <v>0</v>
      </c>
      <c r="N225" s="404">
        <v>0</v>
      </c>
      <c r="O225" s="404">
        <v>0</v>
      </c>
      <c r="P225" s="404">
        <v>0</v>
      </c>
      <c r="Q225" s="404">
        <v>1.0846E-3</v>
      </c>
      <c r="R225" s="404">
        <v>0</v>
      </c>
      <c r="S225" s="404">
        <v>5.9905000000000002E-3</v>
      </c>
      <c r="T225" s="404">
        <v>0</v>
      </c>
      <c r="U225" s="404">
        <v>1.2608999999999999E-3</v>
      </c>
      <c r="V225" s="404">
        <v>0</v>
      </c>
      <c r="W225" s="404">
        <v>0</v>
      </c>
      <c r="X225" s="404">
        <v>0</v>
      </c>
      <c r="Y225" s="404">
        <v>0</v>
      </c>
      <c r="Z225" s="404">
        <v>0</v>
      </c>
      <c r="AA225" s="404">
        <v>0</v>
      </c>
      <c r="AB225" s="404">
        <v>0</v>
      </c>
      <c r="AC225" s="404">
        <v>0.12538160000000001</v>
      </c>
      <c r="AD225" s="404">
        <v>0</v>
      </c>
      <c r="AE225" s="404">
        <v>0</v>
      </c>
      <c r="AF225" s="404">
        <v>1.0835E-3</v>
      </c>
      <c r="AG225" s="404">
        <v>3.4066100000000002E-2</v>
      </c>
      <c r="AH225" s="404">
        <v>0</v>
      </c>
      <c r="AI225" s="404">
        <v>0</v>
      </c>
      <c r="AJ225" s="404">
        <v>0</v>
      </c>
      <c r="AK225" s="404">
        <v>0</v>
      </c>
      <c r="AL225" s="404">
        <v>7.0035000000000002E-3</v>
      </c>
      <c r="AM225" s="404">
        <v>0</v>
      </c>
      <c r="AN225" s="404">
        <v>0</v>
      </c>
      <c r="AO225" s="404">
        <v>0</v>
      </c>
      <c r="AP225" s="404">
        <v>0</v>
      </c>
      <c r="AQ225" s="404">
        <v>0</v>
      </c>
      <c r="AR225" s="404">
        <v>3.0108599999999999E-2</v>
      </c>
      <c r="AS225" s="404">
        <v>1.1517999999999999E-3</v>
      </c>
      <c r="AT225" s="404">
        <v>5.1325599999999999E-2</v>
      </c>
      <c r="AU225" s="404">
        <v>0</v>
      </c>
      <c r="AV225" s="404">
        <v>0</v>
      </c>
      <c r="AX225" s="211">
        <v>217</v>
      </c>
      <c r="AY225" s="37">
        <v>0</v>
      </c>
      <c r="AZ225" s="37">
        <v>0</v>
      </c>
      <c r="BA225" s="37">
        <v>0</v>
      </c>
      <c r="BB225" s="37">
        <v>33</v>
      </c>
      <c r="BC225" s="37">
        <v>86</v>
      </c>
      <c r="BD225" s="37">
        <v>0</v>
      </c>
      <c r="BE225" s="37">
        <v>0</v>
      </c>
      <c r="BF225" s="37">
        <v>0</v>
      </c>
      <c r="BG225" s="37">
        <v>0</v>
      </c>
      <c r="BH225" s="37">
        <v>55837</v>
      </c>
      <c r="BI225" s="37">
        <v>1017</v>
      </c>
      <c r="BJ225" s="37">
        <v>4</v>
      </c>
      <c r="BK225" s="37">
        <v>702</v>
      </c>
      <c r="BL225" s="37">
        <v>0</v>
      </c>
      <c r="BM225" s="37">
        <v>4832</v>
      </c>
      <c r="BN225" s="37">
        <v>0</v>
      </c>
      <c r="BO225" s="37">
        <v>1359</v>
      </c>
      <c r="BP225" s="37">
        <v>1799</v>
      </c>
      <c r="BQ225" s="37">
        <v>1805</v>
      </c>
      <c r="BR225" s="37">
        <v>0</v>
      </c>
      <c r="BS225" s="37">
        <v>328</v>
      </c>
      <c r="BT225" s="37">
        <v>952</v>
      </c>
      <c r="BU225" s="37">
        <v>0</v>
      </c>
      <c r="BV225" s="37">
        <v>5977</v>
      </c>
      <c r="BW225" s="37">
        <v>184679</v>
      </c>
      <c r="BX225" s="37">
        <v>5</v>
      </c>
      <c r="BY225" s="37">
        <v>0</v>
      </c>
      <c r="BZ225" s="37">
        <v>664</v>
      </c>
      <c r="CA225" s="37">
        <v>6843</v>
      </c>
      <c r="CB225" s="37">
        <v>0</v>
      </c>
      <c r="CC225" s="37">
        <v>0</v>
      </c>
      <c r="CD225" s="37">
        <v>0</v>
      </c>
      <c r="CE225" s="37">
        <v>0</v>
      </c>
      <c r="CF225" s="37">
        <v>0</v>
      </c>
      <c r="CG225" s="37">
        <v>0</v>
      </c>
      <c r="CH225" s="37">
        <v>0</v>
      </c>
      <c r="CI225" s="37">
        <v>0</v>
      </c>
      <c r="CJ225" s="37">
        <v>0</v>
      </c>
      <c r="CK225" s="37">
        <v>0</v>
      </c>
      <c r="CL225" s="37">
        <v>28446</v>
      </c>
      <c r="CM225" s="37">
        <v>13</v>
      </c>
      <c r="CN225" s="37">
        <v>0</v>
      </c>
      <c r="CO225" s="37">
        <v>0</v>
      </c>
      <c r="CP225" s="37">
        <v>0</v>
      </c>
    </row>
    <row r="226" spans="1:94" x14ac:dyDescent="0.25">
      <c r="A226" s="267" t="s">
        <v>639</v>
      </c>
      <c r="B226" s="267" t="s">
        <v>492</v>
      </c>
      <c r="C226" s="301" t="s">
        <v>553</v>
      </c>
      <c r="D226" s="211">
        <v>218</v>
      </c>
      <c r="E226" s="404">
        <v>0</v>
      </c>
      <c r="F226" s="404">
        <v>0</v>
      </c>
      <c r="G226" s="404">
        <v>0</v>
      </c>
      <c r="H226" s="404">
        <v>0</v>
      </c>
      <c r="I226" s="404">
        <v>0</v>
      </c>
      <c r="J226" s="404">
        <v>0</v>
      </c>
      <c r="K226" s="404">
        <v>0</v>
      </c>
      <c r="L226" s="404">
        <v>0</v>
      </c>
      <c r="M226" s="404">
        <v>0</v>
      </c>
      <c r="N226" s="404">
        <v>0</v>
      </c>
      <c r="O226" s="404">
        <v>0</v>
      </c>
      <c r="P226" s="404">
        <v>0</v>
      </c>
      <c r="Q226" s="404">
        <v>0</v>
      </c>
      <c r="R226" s="404">
        <v>0</v>
      </c>
      <c r="S226" s="404">
        <v>0</v>
      </c>
      <c r="T226" s="404">
        <v>0</v>
      </c>
      <c r="U226" s="404">
        <v>0</v>
      </c>
      <c r="V226" s="404">
        <v>0</v>
      </c>
      <c r="W226" s="404">
        <v>0</v>
      </c>
      <c r="X226" s="404">
        <v>0</v>
      </c>
      <c r="Y226" s="404">
        <v>0</v>
      </c>
      <c r="Z226" s="404">
        <v>0</v>
      </c>
      <c r="AA226" s="404">
        <v>0</v>
      </c>
      <c r="AB226" s="404">
        <v>0</v>
      </c>
      <c r="AC226" s="404">
        <v>0</v>
      </c>
      <c r="AD226" s="404">
        <v>0</v>
      </c>
      <c r="AE226" s="404">
        <v>0</v>
      </c>
      <c r="AF226" s="404">
        <v>0</v>
      </c>
      <c r="AG226" s="404">
        <v>0</v>
      </c>
      <c r="AH226" s="404">
        <v>0</v>
      </c>
      <c r="AI226" s="404">
        <v>0</v>
      </c>
      <c r="AJ226" s="404">
        <v>0</v>
      </c>
      <c r="AK226" s="404">
        <v>0</v>
      </c>
      <c r="AL226" s="404">
        <v>0</v>
      </c>
      <c r="AM226" s="404">
        <v>0</v>
      </c>
      <c r="AN226" s="404">
        <v>0</v>
      </c>
      <c r="AO226" s="404">
        <v>0</v>
      </c>
      <c r="AP226" s="404">
        <v>0</v>
      </c>
      <c r="AQ226" s="404">
        <v>0</v>
      </c>
      <c r="AR226" s="404">
        <v>0</v>
      </c>
      <c r="AS226" s="404">
        <v>0</v>
      </c>
      <c r="AT226" s="404">
        <v>0</v>
      </c>
      <c r="AU226" s="404">
        <v>0</v>
      </c>
      <c r="AV226" s="404">
        <v>0</v>
      </c>
      <c r="AX226" s="211">
        <v>218</v>
      </c>
      <c r="AY226" s="37">
        <v>0</v>
      </c>
      <c r="AZ226" s="37">
        <v>0</v>
      </c>
      <c r="BA226" s="37">
        <v>0</v>
      </c>
      <c r="BB226" s="37">
        <v>0</v>
      </c>
      <c r="BC226" s="37">
        <v>0</v>
      </c>
      <c r="BD226" s="37">
        <v>0</v>
      </c>
      <c r="BE226" s="37">
        <v>0</v>
      </c>
      <c r="BF226" s="37">
        <v>0</v>
      </c>
      <c r="BG226" s="37">
        <v>0</v>
      </c>
      <c r="BH226" s="37">
        <v>0</v>
      </c>
      <c r="BI226" s="37">
        <v>0</v>
      </c>
      <c r="BJ226" s="37">
        <v>0</v>
      </c>
      <c r="BK226" s="37">
        <v>0</v>
      </c>
      <c r="BL226" s="37">
        <v>0</v>
      </c>
      <c r="BM226" s="37">
        <v>0</v>
      </c>
      <c r="BN226" s="37">
        <v>0</v>
      </c>
      <c r="BO226" s="37">
        <v>0</v>
      </c>
      <c r="BP226" s="37">
        <v>0</v>
      </c>
      <c r="BQ226" s="37">
        <v>0</v>
      </c>
      <c r="BR226" s="37">
        <v>0</v>
      </c>
      <c r="BS226" s="37">
        <v>0</v>
      </c>
      <c r="BT226" s="37">
        <v>0</v>
      </c>
      <c r="BU226" s="37">
        <v>0</v>
      </c>
      <c r="BV226" s="37">
        <v>0</v>
      </c>
      <c r="BW226" s="37">
        <v>0</v>
      </c>
      <c r="BX226" s="37">
        <v>0</v>
      </c>
      <c r="BY226" s="37">
        <v>0</v>
      </c>
      <c r="BZ226" s="37">
        <v>0</v>
      </c>
      <c r="CA226" s="37">
        <v>0</v>
      </c>
      <c r="CB226" s="37">
        <v>0</v>
      </c>
      <c r="CC226" s="37">
        <v>0</v>
      </c>
      <c r="CD226" s="37">
        <v>0</v>
      </c>
      <c r="CE226" s="37">
        <v>922333</v>
      </c>
      <c r="CF226" s="37">
        <v>0</v>
      </c>
      <c r="CG226" s="37">
        <v>1192947</v>
      </c>
      <c r="CH226" s="37">
        <v>0</v>
      </c>
      <c r="CI226" s="37">
        <v>0</v>
      </c>
      <c r="CJ226" s="37">
        <v>0</v>
      </c>
      <c r="CK226" s="37">
        <v>0</v>
      </c>
      <c r="CL226" s="37">
        <v>0</v>
      </c>
      <c r="CM226" s="37">
        <v>0</v>
      </c>
      <c r="CN226" s="37">
        <v>0</v>
      </c>
      <c r="CO226" s="37">
        <v>0</v>
      </c>
      <c r="CP226" s="37">
        <v>0</v>
      </c>
    </row>
    <row r="227" spans="1:94" x14ac:dyDescent="0.25">
      <c r="A227" s="267" t="s">
        <v>639</v>
      </c>
      <c r="B227" s="267" t="s">
        <v>493</v>
      </c>
      <c r="C227" s="301" t="s">
        <v>161</v>
      </c>
      <c r="D227" s="211">
        <v>219</v>
      </c>
      <c r="E227" s="404">
        <v>0</v>
      </c>
      <c r="F227" s="404">
        <v>0</v>
      </c>
      <c r="G227" s="404">
        <v>0</v>
      </c>
      <c r="H227" s="404">
        <v>4.0339E-3</v>
      </c>
      <c r="I227" s="404">
        <v>0</v>
      </c>
      <c r="J227" s="404">
        <v>0</v>
      </c>
      <c r="K227" s="404">
        <v>0</v>
      </c>
      <c r="L227" s="404">
        <v>0</v>
      </c>
      <c r="M227" s="404">
        <v>0</v>
      </c>
      <c r="N227" s="404">
        <v>0</v>
      </c>
      <c r="O227" s="404">
        <v>0</v>
      </c>
      <c r="P227" s="404">
        <v>0</v>
      </c>
      <c r="Q227" s="404">
        <v>1.2847949999999999</v>
      </c>
      <c r="R227" s="404">
        <v>0</v>
      </c>
      <c r="S227" s="404">
        <v>4.5611000000000002E-3</v>
      </c>
      <c r="T227" s="404">
        <v>0</v>
      </c>
      <c r="U227" s="404">
        <v>9.1760999999999995E-3</v>
      </c>
      <c r="V227" s="404">
        <v>0</v>
      </c>
      <c r="W227" s="404">
        <v>0</v>
      </c>
      <c r="X227" s="404">
        <v>0</v>
      </c>
      <c r="Y227" s="404">
        <v>0</v>
      </c>
      <c r="Z227" s="404">
        <v>0</v>
      </c>
      <c r="AA227" s="404">
        <v>0</v>
      </c>
      <c r="AB227" s="404">
        <v>0</v>
      </c>
      <c r="AC227" s="404">
        <v>0</v>
      </c>
      <c r="AD227" s="404">
        <v>0</v>
      </c>
      <c r="AE227" s="404">
        <v>0</v>
      </c>
      <c r="AF227" s="404">
        <v>4.4179200000000002E-2</v>
      </c>
      <c r="AG227" s="404">
        <v>2.1425E-2</v>
      </c>
      <c r="AH227" s="404">
        <v>0</v>
      </c>
      <c r="AI227" s="404">
        <v>0</v>
      </c>
      <c r="AJ227" s="404">
        <v>0</v>
      </c>
      <c r="AK227" s="404">
        <v>1.7298999999999999E-3</v>
      </c>
      <c r="AL227" s="404">
        <v>0</v>
      </c>
      <c r="AM227" s="404">
        <v>0</v>
      </c>
      <c r="AN227" s="404">
        <v>0</v>
      </c>
      <c r="AO227" s="404">
        <v>0</v>
      </c>
      <c r="AP227" s="404">
        <v>0</v>
      </c>
      <c r="AQ227" s="404">
        <v>0</v>
      </c>
      <c r="AR227" s="404">
        <v>2.4327100000000001E-2</v>
      </c>
      <c r="AS227" s="404">
        <v>1.53419E-2</v>
      </c>
      <c r="AT227" s="404">
        <v>0</v>
      </c>
      <c r="AU227" s="404">
        <v>0</v>
      </c>
      <c r="AV227" s="404">
        <v>0</v>
      </c>
      <c r="AX227" s="211">
        <v>219</v>
      </c>
      <c r="AY227" s="37">
        <v>0</v>
      </c>
      <c r="AZ227" s="37">
        <v>0</v>
      </c>
      <c r="BA227" s="37">
        <v>0</v>
      </c>
      <c r="BB227" s="37">
        <v>0</v>
      </c>
      <c r="BC227" s="37">
        <v>0</v>
      </c>
      <c r="BD227" s="37">
        <v>0</v>
      </c>
      <c r="BE227" s="37">
        <v>0</v>
      </c>
      <c r="BF227" s="37">
        <v>0</v>
      </c>
      <c r="BG227" s="37">
        <v>0</v>
      </c>
      <c r="BH227" s="37">
        <v>0</v>
      </c>
      <c r="BI227" s="37">
        <v>0</v>
      </c>
      <c r="BJ227" s="37">
        <v>0</v>
      </c>
      <c r="BK227" s="37">
        <v>11387</v>
      </c>
      <c r="BL227" s="37">
        <v>0</v>
      </c>
      <c r="BM227" s="37">
        <v>0</v>
      </c>
      <c r="BN227" s="37">
        <v>0</v>
      </c>
      <c r="BO227" s="37">
        <v>0</v>
      </c>
      <c r="BP227" s="37">
        <v>0</v>
      </c>
      <c r="BQ227" s="37">
        <v>0</v>
      </c>
      <c r="BR227" s="37">
        <v>0</v>
      </c>
      <c r="BS227" s="37">
        <v>0</v>
      </c>
      <c r="BT227" s="37">
        <v>0</v>
      </c>
      <c r="BU227" s="37">
        <v>0</v>
      </c>
      <c r="BV227" s="37">
        <v>0</v>
      </c>
      <c r="BW227" s="37">
        <v>0</v>
      </c>
      <c r="BX227" s="37">
        <v>0</v>
      </c>
      <c r="BY227" s="37">
        <v>0</v>
      </c>
      <c r="BZ227" s="37">
        <v>0</v>
      </c>
      <c r="CA227" s="37">
        <v>0</v>
      </c>
      <c r="CB227" s="37">
        <v>0</v>
      </c>
      <c r="CC227" s="37">
        <v>0</v>
      </c>
      <c r="CD227" s="37">
        <v>0</v>
      </c>
      <c r="CE227" s="37">
        <v>0</v>
      </c>
      <c r="CF227" s="37">
        <v>0</v>
      </c>
      <c r="CG227" s="37">
        <v>0</v>
      </c>
      <c r="CH227" s="37">
        <v>0</v>
      </c>
      <c r="CI227" s="37">
        <v>0</v>
      </c>
      <c r="CJ227" s="37">
        <v>74.5</v>
      </c>
      <c r="CK227" s="37">
        <v>0</v>
      </c>
      <c r="CL227" s="37">
        <v>0</v>
      </c>
      <c r="CM227" s="37">
        <v>0</v>
      </c>
      <c r="CN227" s="37">
        <v>0</v>
      </c>
      <c r="CO227" s="37">
        <v>0</v>
      </c>
      <c r="CP227" s="37">
        <v>0</v>
      </c>
    </row>
    <row r="228" spans="1:94" x14ac:dyDescent="0.25">
      <c r="A228" s="267" t="s">
        <v>640</v>
      </c>
      <c r="B228" s="267" t="s">
        <v>498</v>
      </c>
      <c r="C228" s="301" t="s">
        <v>615</v>
      </c>
      <c r="D228" s="211">
        <v>220</v>
      </c>
      <c r="E228" s="404">
        <v>0</v>
      </c>
      <c r="F228" s="404">
        <v>0</v>
      </c>
      <c r="G228" s="404">
        <v>0</v>
      </c>
      <c r="H228" s="404">
        <v>0</v>
      </c>
      <c r="I228" s="404">
        <v>0</v>
      </c>
      <c r="J228" s="404">
        <v>0</v>
      </c>
      <c r="K228" s="404">
        <v>0</v>
      </c>
      <c r="L228" s="404">
        <v>0</v>
      </c>
      <c r="M228" s="404">
        <v>0</v>
      </c>
      <c r="N228" s="404">
        <v>0</v>
      </c>
      <c r="O228" s="404">
        <v>0</v>
      </c>
      <c r="P228" s="404">
        <v>0</v>
      </c>
      <c r="Q228" s="404">
        <v>0</v>
      </c>
      <c r="R228" s="404">
        <v>0</v>
      </c>
      <c r="S228" s="404">
        <v>0</v>
      </c>
      <c r="T228" s="404">
        <v>0</v>
      </c>
      <c r="U228" s="404">
        <v>0</v>
      </c>
      <c r="V228" s="404">
        <v>0</v>
      </c>
      <c r="W228" s="404">
        <v>0</v>
      </c>
      <c r="X228" s="404">
        <v>0</v>
      </c>
      <c r="Y228" s="404">
        <v>0</v>
      </c>
      <c r="Z228" s="404">
        <v>0</v>
      </c>
      <c r="AA228" s="404">
        <v>0</v>
      </c>
      <c r="AB228" s="404">
        <v>0</v>
      </c>
      <c r="AC228" s="404">
        <v>0</v>
      </c>
      <c r="AD228" s="404">
        <v>0</v>
      </c>
      <c r="AE228" s="404">
        <v>0</v>
      </c>
      <c r="AF228" s="404">
        <v>0.1380942</v>
      </c>
      <c r="AG228" s="404">
        <v>0</v>
      </c>
      <c r="AH228" s="404">
        <v>0</v>
      </c>
      <c r="AI228" s="404">
        <v>0</v>
      </c>
      <c r="AJ228" s="404">
        <v>0</v>
      </c>
      <c r="AK228" s="404">
        <v>0</v>
      </c>
      <c r="AL228" s="404">
        <v>0</v>
      </c>
      <c r="AM228" s="404">
        <v>0</v>
      </c>
      <c r="AN228" s="404">
        <v>0</v>
      </c>
      <c r="AO228" s="404">
        <v>0</v>
      </c>
      <c r="AP228" s="404">
        <v>0</v>
      </c>
      <c r="AQ228" s="404">
        <v>0</v>
      </c>
      <c r="AR228" s="404">
        <v>0.14835380000000001</v>
      </c>
      <c r="AS228" s="404">
        <v>2.9445000000000001E-3</v>
      </c>
      <c r="AT228" s="404">
        <v>0</v>
      </c>
      <c r="AU228" s="404">
        <v>0</v>
      </c>
      <c r="AV228" s="404">
        <v>0</v>
      </c>
      <c r="AX228" s="211">
        <v>220</v>
      </c>
      <c r="AY228" s="37">
        <v>0</v>
      </c>
      <c r="AZ228" s="37">
        <v>0</v>
      </c>
      <c r="BA228" s="37">
        <v>0</v>
      </c>
      <c r="BB228" s="37">
        <v>0</v>
      </c>
      <c r="BC228" s="37">
        <v>0</v>
      </c>
      <c r="BD228" s="37">
        <v>0</v>
      </c>
      <c r="BE228" s="37">
        <v>0</v>
      </c>
      <c r="BF228" s="37">
        <v>0</v>
      </c>
      <c r="BG228" s="37">
        <v>0</v>
      </c>
      <c r="BH228" s="37">
        <v>0</v>
      </c>
      <c r="BI228" s="37">
        <v>0</v>
      </c>
      <c r="BJ228" s="37">
        <v>0</v>
      </c>
      <c r="BK228" s="37">
        <v>0</v>
      </c>
      <c r="BL228" s="37">
        <v>0</v>
      </c>
      <c r="BM228" s="37">
        <v>0</v>
      </c>
      <c r="BN228" s="37">
        <v>0</v>
      </c>
      <c r="BO228" s="37">
        <v>0</v>
      </c>
      <c r="BP228" s="37">
        <v>0</v>
      </c>
      <c r="BQ228" s="37">
        <v>0</v>
      </c>
      <c r="BR228" s="37">
        <v>0</v>
      </c>
      <c r="BS228" s="37">
        <v>0</v>
      </c>
      <c r="BT228" s="37">
        <v>0</v>
      </c>
      <c r="BU228" s="37">
        <v>0</v>
      </c>
      <c r="BV228" s="37">
        <v>0</v>
      </c>
      <c r="BW228" s="37">
        <v>0</v>
      </c>
      <c r="BX228" s="37">
        <v>129</v>
      </c>
      <c r="BY228" s="37">
        <v>0</v>
      </c>
      <c r="BZ228" s="37">
        <v>2095</v>
      </c>
      <c r="CA228" s="37">
        <v>0</v>
      </c>
      <c r="CB228" s="37">
        <v>0</v>
      </c>
      <c r="CC228" s="37">
        <v>0</v>
      </c>
      <c r="CD228" s="37">
        <v>0</v>
      </c>
      <c r="CE228" s="37">
        <v>0</v>
      </c>
      <c r="CF228" s="37">
        <v>0</v>
      </c>
      <c r="CG228" s="37">
        <v>0</v>
      </c>
      <c r="CH228" s="37">
        <v>0</v>
      </c>
      <c r="CI228" s="37">
        <v>0</v>
      </c>
      <c r="CJ228" s="37">
        <v>0</v>
      </c>
      <c r="CK228" s="37">
        <v>0</v>
      </c>
      <c r="CL228" s="37">
        <v>70088</v>
      </c>
      <c r="CM228" s="37">
        <v>1426</v>
      </c>
      <c r="CN228" s="37">
        <v>0</v>
      </c>
      <c r="CO228" s="37">
        <v>0</v>
      </c>
      <c r="CP228" s="37">
        <v>0</v>
      </c>
    </row>
    <row r="229" spans="1:94" x14ac:dyDescent="0.25">
      <c r="A229" s="267" t="s">
        <v>640</v>
      </c>
      <c r="B229" s="267" t="s">
        <v>492</v>
      </c>
      <c r="C229" s="301" t="s">
        <v>553</v>
      </c>
      <c r="D229" s="211">
        <v>221</v>
      </c>
      <c r="E229" s="404">
        <v>0</v>
      </c>
      <c r="F229" s="404">
        <v>0</v>
      </c>
      <c r="G229" s="404">
        <v>0</v>
      </c>
      <c r="H229" s="404">
        <v>0</v>
      </c>
      <c r="I229" s="404">
        <v>0</v>
      </c>
      <c r="J229" s="404">
        <v>0</v>
      </c>
      <c r="K229" s="404">
        <v>0</v>
      </c>
      <c r="L229" s="404">
        <v>0</v>
      </c>
      <c r="M229" s="404">
        <v>0</v>
      </c>
      <c r="N229" s="404">
        <v>0</v>
      </c>
      <c r="O229" s="404">
        <v>0</v>
      </c>
      <c r="P229" s="404">
        <v>0</v>
      </c>
      <c r="Q229" s="404">
        <v>0</v>
      </c>
      <c r="R229" s="404">
        <v>0</v>
      </c>
      <c r="S229" s="404">
        <v>0</v>
      </c>
      <c r="T229" s="404">
        <v>0</v>
      </c>
      <c r="U229" s="404">
        <v>0</v>
      </c>
      <c r="V229" s="404">
        <v>0</v>
      </c>
      <c r="W229" s="404">
        <v>0</v>
      </c>
      <c r="X229" s="404">
        <v>0</v>
      </c>
      <c r="Y229" s="404">
        <v>0</v>
      </c>
      <c r="Z229" s="404">
        <v>0</v>
      </c>
      <c r="AA229" s="404">
        <v>0</v>
      </c>
      <c r="AB229" s="404">
        <v>0</v>
      </c>
      <c r="AC229" s="404">
        <v>0</v>
      </c>
      <c r="AD229" s="404">
        <v>0</v>
      </c>
      <c r="AE229" s="404">
        <v>0</v>
      </c>
      <c r="AF229" s="404">
        <v>0</v>
      </c>
      <c r="AG229" s="404">
        <v>0</v>
      </c>
      <c r="AH229" s="404">
        <v>0</v>
      </c>
      <c r="AI229" s="404">
        <v>0</v>
      </c>
      <c r="AJ229" s="404">
        <v>0</v>
      </c>
      <c r="AK229" s="404">
        <v>0</v>
      </c>
      <c r="AL229" s="404">
        <v>0</v>
      </c>
      <c r="AM229" s="404">
        <v>0</v>
      </c>
      <c r="AN229" s="404">
        <v>0</v>
      </c>
      <c r="AO229" s="404">
        <v>0</v>
      </c>
      <c r="AP229" s="404">
        <v>0</v>
      </c>
      <c r="AQ229" s="404">
        <v>0</v>
      </c>
      <c r="AR229" s="404">
        <v>0</v>
      </c>
      <c r="AS229" s="404">
        <v>0</v>
      </c>
      <c r="AT229" s="404">
        <v>0</v>
      </c>
      <c r="AU229" s="404">
        <v>0</v>
      </c>
      <c r="AV229" s="404">
        <v>0</v>
      </c>
      <c r="AX229" s="211">
        <v>221</v>
      </c>
      <c r="AY229" s="37">
        <v>0</v>
      </c>
      <c r="AZ229" s="37">
        <v>0</v>
      </c>
      <c r="BA229" s="37">
        <v>0</v>
      </c>
      <c r="BB229" s="37">
        <v>0</v>
      </c>
      <c r="BC229" s="37">
        <v>0</v>
      </c>
      <c r="BD229" s="37">
        <v>0</v>
      </c>
      <c r="BE229" s="37">
        <v>0</v>
      </c>
      <c r="BF229" s="37">
        <v>0</v>
      </c>
      <c r="BG229" s="37">
        <v>0</v>
      </c>
      <c r="BH229" s="37">
        <v>0</v>
      </c>
      <c r="BI229" s="37">
        <v>0</v>
      </c>
      <c r="BJ229" s="37">
        <v>0</v>
      </c>
      <c r="BK229" s="37">
        <v>0</v>
      </c>
      <c r="BL229" s="37">
        <v>0</v>
      </c>
      <c r="BM229" s="37">
        <v>0</v>
      </c>
      <c r="BN229" s="37">
        <v>0</v>
      </c>
      <c r="BO229" s="37">
        <v>0</v>
      </c>
      <c r="BP229" s="37">
        <v>0</v>
      </c>
      <c r="BQ229" s="37">
        <v>0</v>
      </c>
      <c r="BR229" s="37">
        <v>0</v>
      </c>
      <c r="BS229" s="37">
        <v>0</v>
      </c>
      <c r="BT229" s="37">
        <v>0</v>
      </c>
      <c r="BU229" s="37">
        <v>0</v>
      </c>
      <c r="BV229" s="37">
        <v>0</v>
      </c>
      <c r="BW229" s="37">
        <v>0</v>
      </c>
      <c r="BX229" s="37">
        <v>0</v>
      </c>
      <c r="BY229" s="37">
        <v>0</v>
      </c>
      <c r="BZ229" s="37">
        <v>0</v>
      </c>
      <c r="CA229" s="37">
        <v>0</v>
      </c>
      <c r="CB229" s="37">
        <v>0</v>
      </c>
      <c r="CC229" s="37">
        <v>0</v>
      </c>
      <c r="CD229" s="37">
        <v>0</v>
      </c>
      <c r="CE229" s="37">
        <v>1852620</v>
      </c>
      <c r="CF229" s="37">
        <v>0</v>
      </c>
      <c r="CG229" s="37">
        <v>1907620</v>
      </c>
      <c r="CH229" s="37">
        <v>0</v>
      </c>
      <c r="CI229" s="37">
        <v>0</v>
      </c>
      <c r="CJ229" s="37">
        <v>0</v>
      </c>
      <c r="CK229" s="37">
        <v>0</v>
      </c>
      <c r="CL229" s="37">
        <v>1399</v>
      </c>
      <c r="CM229" s="37">
        <v>28</v>
      </c>
      <c r="CN229" s="37">
        <v>0</v>
      </c>
      <c r="CO229" s="37">
        <v>0</v>
      </c>
      <c r="CP229" s="37">
        <v>0</v>
      </c>
    </row>
    <row r="230" spans="1:94" x14ac:dyDescent="0.25">
      <c r="A230" s="267" t="s">
        <v>640</v>
      </c>
      <c r="B230" s="267" t="s">
        <v>498</v>
      </c>
      <c r="C230" s="301" t="s">
        <v>553</v>
      </c>
      <c r="D230" s="211">
        <v>222</v>
      </c>
      <c r="E230" s="404">
        <v>0</v>
      </c>
      <c r="F230" s="404">
        <v>0</v>
      </c>
      <c r="G230" s="404">
        <v>0</v>
      </c>
      <c r="H230" s="404">
        <v>0</v>
      </c>
      <c r="I230" s="404">
        <v>0</v>
      </c>
      <c r="J230" s="404">
        <v>0</v>
      </c>
      <c r="K230" s="404">
        <v>0</v>
      </c>
      <c r="L230" s="404">
        <v>0</v>
      </c>
      <c r="M230" s="404">
        <v>0</v>
      </c>
      <c r="N230" s="404">
        <v>0</v>
      </c>
      <c r="O230" s="404">
        <v>0</v>
      </c>
      <c r="P230" s="404">
        <v>0</v>
      </c>
      <c r="Q230" s="404">
        <v>0</v>
      </c>
      <c r="R230" s="404">
        <v>0</v>
      </c>
      <c r="S230" s="404">
        <v>0</v>
      </c>
      <c r="T230" s="404">
        <v>0</v>
      </c>
      <c r="U230" s="404">
        <v>0</v>
      </c>
      <c r="V230" s="404">
        <v>0</v>
      </c>
      <c r="W230" s="404">
        <v>0</v>
      </c>
      <c r="X230" s="404">
        <v>0</v>
      </c>
      <c r="Y230" s="404">
        <v>0</v>
      </c>
      <c r="Z230" s="404">
        <v>0</v>
      </c>
      <c r="AA230" s="404">
        <v>0</v>
      </c>
      <c r="AB230" s="404">
        <v>0</v>
      </c>
      <c r="AC230" s="404">
        <v>0</v>
      </c>
      <c r="AD230" s="404">
        <v>0</v>
      </c>
      <c r="AE230" s="404">
        <v>0</v>
      </c>
      <c r="AF230" s="404">
        <v>3.70867E-2</v>
      </c>
      <c r="AG230" s="404">
        <v>0</v>
      </c>
      <c r="AH230" s="404">
        <v>0</v>
      </c>
      <c r="AI230" s="404">
        <v>0</v>
      </c>
      <c r="AJ230" s="404">
        <v>0</v>
      </c>
      <c r="AK230" s="404">
        <v>0</v>
      </c>
      <c r="AL230" s="404">
        <v>0</v>
      </c>
      <c r="AM230" s="404">
        <v>0</v>
      </c>
      <c r="AN230" s="404">
        <v>0</v>
      </c>
      <c r="AO230" s="404">
        <v>0</v>
      </c>
      <c r="AP230" s="404">
        <v>0</v>
      </c>
      <c r="AQ230" s="404">
        <v>0</v>
      </c>
      <c r="AR230" s="404">
        <v>0.32658769999999998</v>
      </c>
      <c r="AS230" s="404">
        <v>0</v>
      </c>
      <c r="AT230" s="404">
        <v>0</v>
      </c>
      <c r="AU230" s="404">
        <v>0</v>
      </c>
      <c r="AV230" s="404">
        <v>0</v>
      </c>
      <c r="AX230" s="211">
        <v>222</v>
      </c>
      <c r="AY230" s="37">
        <v>0</v>
      </c>
      <c r="AZ230" s="37">
        <v>0</v>
      </c>
      <c r="BA230" s="37">
        <v>0</v>
      </c>
      <c r="BB230" s="37">
        <v>0</v>
      </c>
      <c r="BC230" s="37">
        <v>0</v>
      </c>
      <c r="BD230" s="37">
        <v>0</v>
      </c>
      <c r="BE230" s="37">
        <v>0</v>
      </c>
      <c r="BF230" s="37">
        <v>0</v>
      </c>
      <c r="BG230" s="37">
        <v>0</v>
      </c>
      <c r="BH230" s="37">
        <v>0</v>
      </c>
      <c r="BI230" s="37">
        <v>0</v>
      </c>
      <c r="BJ230" s="37">
        <v>0</v>
      </c>
      <c r="BK230" s="37">
        <v>0</v>
      </c>
      <c r="BL230" s="37">
        <v>0</v>
      </c>
      <c r="BM230" s="37">
        <v>0</v>
      </c>
      <c r="BN230" s="37">
        <v>0</v>
      </c>
      <c r="BO230" s="37">
        <v>0</v>
      </c>
      <c r="BP230" s="37">
        <v>0</v>
      </c>
      <c r="BQ230" s="37">
        <v>0</v>
      </c>
      <c r="BR230" s="37">
        <v>0</v>
      </c>
      <c r="BS230" s="37">
        <v>0</v>
      </c>
      <c r="BT230" s="37">
        <v>0</v>
      </c>
      <c r="BU230" s="37">
        <v>0</v>
      </c>
      <c r="BV230" s="37">
        <v>0</v>
      </c>
      <c r="BW230" s="37">
        <v>0</v>
      </c>
      <c r="BX230" s="37">
        <v>0</v>
      </c>
      <c r="BY230" s="37">
        <v>0</v>
      </c>
      <c r="BZ230" s="37">
        <v>874</v>
      </c>
      <c r="CA230" s="37">
        <v>0</v>
      </c>
      <c r="CB230" s="37">
        <v>0</v>
      </c>
      <c r="CC230" s="37">
        <v>0</v>
      </c>
      <c r="CD230" s="37">
        <v>0</v>
      </c>
      <c r="CE230" s="37">
        <v>0</v>
      </c>
      <c r="CF230" s="37">
        <v>0</v>
      </c>
      <c r="CG230" s="37">
        <v>0</v>
      </c>
      <c r="CH230" s="37">
        <v>0</v>
      </c>
      <c r="CI230" s="37">
        <v>770</v>
      </c>
      <c r="CJ230" s="37">
        <v>0</v>
      </c>
      <c r="CK230" s="37">
        <v>0</v>
      </c>
      <c r="CL230" s="37">
        <v>522286</v>
      </c>
      <c r="CM230" s="37">
        <v>0</v>
      </c>
      <c r="CN230" s="37">
        <v>0</v>
      </c>
      <c r="CO230" s="37">
        <v>0</v>
      </c>
      <c r="CP230" s="37">
        <v>0</v>
      </c>
    </row>
    <row r="231" spans="1:94" x14ac:dyDescent="0.25">
      <c r="A231" s="267" t="s">
        <v>640</v>
      </c>
      <c r="B231" s="267" t="s">
        <v>503</v>
      </c>
      <c r="C231" s="301" t="s">
        <v>553</v>
      </c>
      <c r="D231" s="211">
        <v>223</v>
      </c>
      <c r="E231" s="404">
        <v>0</v>
      </c>
      <c r="F231" s="404">
        <v>0</v>
      </c>
      <c r="G231" s="404">
        <v>0</v>
      </c>
      <c r="H231" s="404">
        <v>0</v>
      </c>
      <c r="I231" s="404">
        <v>0</v>
      </c>
      <c r="J231" s="404">
        <v>0</v>
      </c>
      <c r="K231" s="404">
        <v>0</v>
      </c>
      <c r="L231" s="404">
        <v>0</v>
      </c>
      <c r="M231" s="404">
        <v>0</v>
      </c>
      <c r="N231" s="404">
        <v>0</v>
      </c>
      <c r="O231" s="404">
        <v>0</v>
      </c>
      <c r="P231" s="404">
        <v>0</v>
      </c>
      <c r="Q231" s="404">
        <v>0</v>
      </c>
      <c r="R231" s="404">
        <v>0</v>
      </c>
      <c r="S231" s="404">
        <v>0</v>
      </c>
      <c r="T231" s="404">
        <v>0</v>
      </c>
      <c r="U231" s="404">
        <v>0</v>
      </c>
      <c r="V231" s="404">
        <v>0</v>
      </c>
      <c r="W231" s="404">
        <v>0</v>
      </c>
      <c r="X231" s="404">
        <v>0</v>
      </c>
      <c r="Y231" s="404">
        <v>0</v>
      </c>
      <c r="Z231" s="404">
        <v>0</v>
      </c>
      <c r="AA231" s="404">
        <v>0</v>
      </c>
      <c r="AB231" s="404">
        <v>0</v>
      </c>
      <c r="AC231" s="404">
        <v>0</v>
      </c>
      <c r="AD231" s="404">
        <v>0</v>
      </c>
      <c r="AE231" s="404">
        <v>0</v>
      </c>
      <c r="AF231" s="404">
        <v>0</v>
      </c>
      <c r="AG231" s="404">
        <v>0</v>
      </c>
      <c r="AH231" s="404">
        <v>0</v>
      </c>
      <c r="AI231" s="404">
        <v>0</v>
      </c>
      <c r="AJ231" s="404">
        <v>0</v>
      </c>
      <c r="AK231" s="404">
        <v>0</v>
      </c>
      <c r="AL231" s="404">
        <v>0</v>
      </c>
      <c r="AM231" s="404">
        <v>0</v>
      </c>
      <c r="AN231" s="404">
        <v>0</v>
      </c>
      <c r="AO231" s="404">
        <v>0</v>
      </c>
      <c r="AP231" s="404">
        <v>0</v>
      </c>
      <c r="AQ231" s="404">
        <v>0</v>
      </c>
      <c r="AR231" s="404">
        <v>0</v>
      </c>
      <c r="AS231" s="404">
        <v>0</v>
      </c>
      <c r="AT231" s="404">
        <v>0</v>
      </c>
      <c r="AU231" s="404">
        <v>0</v>
      </c>
      <c r="AV231" s="404">
        <v>0</v>
      </c>
      <c r="AX231" s="211">
        <v>223</v>
      </c>
      <c r="AY231" s="37">
        <v>0</v>
      </c>
      <c r="AZ231" s="37">
        <v>0</v>
      </c>
      <c r="BA231" s="37">
        <v>0</v>
      </c>
      <c r="BB231" s="37">
        <v>0</v>
      </c>
      <c r="BC231" s="37">
        <v>0</v>
      </c>
      <c r="BD231" s="37">
        <v>0</v>
      </c>
      <c r="BE231" s="37">
        <v>0</v>
      </c>
      <c r="BF231" s="37">
        <v>0</v>
      </c>
      <c r="BG231" s="37">
        <v>0</v>
      </c>
      <c r="BH231" s="37">
        <v>0</v>
      </c>
      <c r="BI231" s="37">
        <v>0</v>
      </c>
      <c r="BJ231" s="37">
        <v>0</v>
      </c>
      <c r="BK231" s="37">
        <v>0</v>
      </c>
      <c r="BL231" s="37">
        <v>0</v>
      </c>
      <c r="BM231" s="37">
        <v>0</v>
      </c>
      <c r="BN231" s="37">
        <v>0</v>
      </c>
      <c r="BO231" s="37">
        <v>0</v>
      </c>
      <c r="BP231" s="37">
        <v>0</v>
      </c>
      <c r="BQ231" s="37">
        <v>0</v>
      </c>
      <c r="BR231" s="37">
        <v>0</v>
      </c>
      <c r="BS231" s="37">
        <v>0</v>
      </c>
      <c r="BT231" s="37">
        <v>0</v>
      </c>
      <c r="BU231" s="37">
        <v>0</v>
      </c>
      <c r="BV231" s="37">
        <v>0</v>
      </c>
      <c r="BW231" s="37">
        <v>0</v>
      </c>
      <c r="BX231" s="37">
        <v>0</v>
      </c>
      <c r="BY231" s="37">
        <v>0</v>
      </c>
      <c r="BZ231" s="37">
        <v>500</v>
      </c>
      <c r="CA231" s="37">
        <v>0</v>
      </c>
      <c r="CB231" s="37">
        <v>0</v>
      </c>
      <c r="CC231" s="37">
        <v>0</v>
      </c>
      <c r="CD231" s="37">
        <v>0</v>
      </c>
      <c r="CE231" s="37">
        <v>800170</v>
      </c>
      <c r="CF231" s="37">
        <v>0</v>
      </c>
      <c r="CG231" s="37">
        <v>1004590</v>
      </c>
      <c r="CH231" s="37">
        <v>0</v>
      </c>
      <c r="CI231" s="37">
        <v>0</v>
      </c>
      <c r="CJ231" s="37">
        <v>0</v>
      </c>
      <c r="CK231" s="37">
        <v>0</v>
      </c>
      <c r="CL231" s="37">
        <v>1382</v>
      </c>
      <c r="CM231" s="37">
        <v>67</v>
      </c>
      <c r="CN231" s="37">
        <v>0</v>
      </c>
      <c r="CO231" s="37">
        <v>0</v>
      </c>
      <c r="CP231" s="37">
        <v>0</v>
      </c>
    </row>
    <row r="232" spans="1:94" x14ac:dyDescent="0.25">
      <c r="A232" s="267" t="s">
        <v>640</v>
      </c>
      <c r="B232" s="267" t="s">
        <v>516</v>
      </c>
      <c r="C232" s="301" t="s">
        <v>553</v>
      </c>
      <c r="D232" s="211">
        <v>224</v>
      </c>
      <c r="E232" s="404">
        <v>0</v>
      </c>
      <c r="F232" s="404">
        <v>0</v>
      </c>
      <c r="G232" s="404">
        <v>0</v>
      </c>
      <c r="H232" s="404">
        <v>0</v>
      </c>
      <c r="I232" s="404">
        <v>0</v>
      </c>
      <c r="J232" s="404">
        <v>0</v>
      </c>
      <c r="K232" s="404">
        <v>0</v>
      </c>
      <c r="L232" s="404">
        <v>0</v>
      </c>
      <c r="M232" s="404">
        <v>0</v>
      </c>
      <c r="N232" s="404">
        <v>0</v>
      </c>
      <c r="O232" s="404">
        <v>0</v>
      </c>
      <c r="P232" s="404">
        <v>0</v>
      </c>
      <c r="Q232" s="404">
        <v>0</v>
      </c>
      <c r="R232" s="404">
        <v>0</v>
      </c>
      <c r="S232" s="404">
        <v>0</v>
      </c>
      <c r="T232" s="404">
        <v>0</v>
      </c>
      <c r="U232" s="404">
        <v>0</v>
      </c>
      <c r="V232" s="404">
        <v>0</v>
      </c>
      <c r="W232" s="404">
        <v>0</v>
      </c>
      <c r="X232" s="404">
        <v>0</v>
      </c>
      <c r="Y232" s="404">
        <v>0</v>
      </c>
      <c r="Z232" s="404">
        <v>0</v>
      </c>
      <c r="AA232" s="404">
        <v>0</v>
      </c>
      <c r="AB232" s="404">
        <v>0</v>
      </c>
      <c r="AC232" s="404">
        <v>0</v>
      </c>
      <c r="AD232" s="404">
        <v>0</v>
      </c>
      <c r="AE232" s="404">
        <v>0</v>
      </c>
      <c r="AF232" s="404">
        <v>0</v>
      </c>
      <c r="AG232" s="404">
        <v>0</v>
      </c>
      <c r="AH232" s="404">
        <v>0</v>
      </c>
      <c r="AI232" s="404">
        <v>0</v>
      </c>
      <c r="AJ232" s="404">
        <v>0</v>
      </c>
      <c r="AK232" s="404">
        <v>0</v>
      </c>
      <c r="AL232" s="404">
        <v>0</v>
      </c>
      <c r="AM232" s="404">
        <v>0</v>
      </c>
      <c r="AN232" s="404">
        <v>0</v>
      </c>
      <c r="AO232" s="404">
        <v>0</v>
      </c>
      <c r="AP232" s="404">
        <v>0</v>
      </c>
      <c r="AQ232" s="404">
        <v>0</v>
      </c>
      <c r="AR232" s="404">
        <v>0</v>
      </c>
      <c r="AS232" s="404">
        <v>0</v>
      </c>
      <c r="AT232" s="404">
        <v>0</v>
      </c>
      <c r="AU232" s="404">
        <v>0</v>
      </c>
      <c r="AV232" s="404">
        <v>0</v>
      </c>
      <c r="AX232" s="211">
        <v>224</v>
      </c>
      <c r="AY232" s="37">
        <v>0</v>
      </c>
      <c r="AZ232" s="37">
        <v>0</v>
      </c>
      <c r="BA232" s="37">
        <v>0</v>
      </c>
      <c r="BB232" s="37">
        <v>0</v>
      </c>
      <c r="BC232" s="37">
        <v>0</v>
      </c>
      <c r="BD232" s="37">
        <v>0</v>
      </c>
      <c r="BE232" s="37">
        <v>0</v>
      </c>
      <c r="BF232" s="37">
        <v>0</v>
      </c>
      <c r="BG232" s="37">
        <v>0</v>
      </c>
      <c r="BH232" s="37">
        <v>0</v>
      </c>
      <c r="BI232" s="37">
        <v>0</v>
      </c>
      <c r="BJ232" s="37">
        <v>0</v>
      </c>
      <c r="BK232" s="37">
        <v>0</v>
      </c>
      <c r="BL232" s="37">
        <v>0</v>
      </c>
      <c r="BM232" s="37">
        <v>0</v>
      </c>
      <c r="BN232" s="37">
        <v>0</v>
      </c>
      <c r="BO232" s="37">
        <v>0</v>
      </c>
      <c r="BP232" s="37">
        <v>0</v>
      </c>
      <c r="BQ232" s="37">
        <v>0</v>
      </c>
      <c r="BR232" s="37">
        <v>0</v>
      </c>
      <c r="BS232" s="37">
        <v>0</v>
      </c>
      <c r="BT232" s="37">
        <v>0</v>
      </c>
      <c r="BU232" s="37">
        <v>0</v>
      </c>
      <c r="BV232" s="37">
        <v>0</v>
      </c>
      <c r="BW232" s="37">
        <v>0</v>
      </c>
      <c r="BX232" s="37">
        <v>0</v>
      </c>
      <c r="BY232" s="37">
        <v>0</v>
      </c>
      <c r="BZ232" s="37">
        <v>0</v>
      </c>
      <c r="CA232" s="37">
        <v>0</v>
      </c>
      <c r="CB232" s="37">
        <v>0</v>
      </c>
      <c r="CC232" s="37">
        <v>0</v>
      </c>
      <c r="CD232" s="37">
        <v>0</v>
      </c>
      <c r="CE232" s="37">
        <v>254000</v>
      </c>
      <c r="CF232" s="37">
        <v>0</v>
      </c>
      <c r="CG232" s="37">
        <v>288000</v>
      </c>
      <c r="CH232" s="37">
        <v>0</v>
      </c>
      <c r="CI232" s="37">
        <v>0</v>
      </c>
      <c r="CJ232" s="37">
        <v>0</v>
      </c>
      <c r="CK232" s="37">
        <v>0</v>
      </c>
      <c r="CL232" s="37">
        <v>0</v>
      </c>
      <c r="CM232" s="37">
        <v>0</v>
      </c>
      <c r="CN232" s="37">
        <v>0</v>
      </c>
      <c r="CO232" s="37">
        <v>0</v>
      </c>
      <c r="CP232" s="37">
        <v>0</v>
      </c>
    </row>
    <row r="233" spans="1:94" x14ac:dyDescent="0.25">
      <c r="A233" s="267" t="s">
        <v>640</v>
      </c>
      <c r="B233" s="267" t="s">
        <v>493</v>
      </c>
      <c r="C233" s="301" t="s">
        <v>165</v>
      </c>
      <c r="D233" s="211">
        <v>225</v>
      </c>
      <c r="E233" s="404">
        <v>0</v>
      </c>
      <c r="F233" s="404">
        <v>0</v>
      </c>
      <c r="G233" s="404">
        <v>0</v>
      </c>
      <c r="H233" s="404">
        <v>2.3368199999999999E-2</v>
      </c>
      <c r="I233" s="404">
        <v>0</v>
      </c>
      <c r="J233" s="404">
        <v>0</v>
      </c>
      <c r="K233" s="404">
        <v>0</v>
      </c>
      <c r="L233" s="404">
        <v>0</v>
      </c>
      <c r="M233" s="404">
        <v>0</v>
      </c>
      <c r="N233" s="404">
        <v>0</v>
      </c>
      <c r="O233" s="404">
        <v>0</v>
      </c>
      <c r="P233" s="404">
        <v>0</v>
      </c>
      <c r="Q233" s="404">
        <v>0.82040970000000002</v>
      </c>
      <c r="R233" s="404">
        <v>0</v>
      </c>
      <c r="S233" s="404">
        <v>1.4381000000000001E-3</v>
      </c>
      <c r="T233" s="404">
        <v>0</v>
      </c>
      <c r="U233" s="404">
        <v>2.1944600000000002E-2</v>
      </c>
      <c r="V233" s="404">
        <v>0</v>
      </c>
      <c r="W233" s="404">
        <v>0</v>
      </c>
      <c r="X233" s="404">
        <v>0</v>
      </c>
      <c r="Y233" s="404">
        <v>0</v>
      </c>
      <c r="Z233" s="404">
        <v>0</v>
      </c>
      <c r="AA233" s="404">
        <v>0</v>
      </c>
      <c r="AB233" s="404">
        <v>0</v>
      </c>
      <c r="AC233" s="404">
        <v>0</v>
      </c>
      <c r="AD233" s="404">
        <v>0</v>
      </c>
      <c r="AE233" s="404">
        <v>0</v>
      </c>
      <c r="AF233" s="404">
        <v>6.8346900000000002E-2</v>
      </c>
      <c r="AG233" s="404">
        <v>1.43521E-2</v>
      </c>
      <c r="AH233" s="404">
        <v>0</v>
      </c>
      <c r="AI233" s="404">
        <v>0</v>
      </c>
      <c r="AJ233" s="404">
        <v>0</v>
      </c>
      <c r="AK233" s="404">
        <v>1.4622999999999999E-3</v>
      </c>
      <c r="AL233" s="404">
        <v>0</v>
      </c>
      <c r="AM233" s="404">
        <v>0</v>
      </c>
      <c r="AN233" s="404">
        <v>0</v>
      </c>
      <c r="AO233" s="404">
        <v>0</v>
      </c>
      <c r="AP233" s="404">
        <v>0</v>
      </c>
      <c r="AQ233" s="404">
        <v>0</v>
      </c>
      <c r="AR233" s="404">
        <v>4.3022499999999998E-2</v>
      </c>
      <c r="AS233" s="404">
        <v>0.1272855</v>
      </c>
      <c r="AT233" s="404">
        <v>9.1178000000000006E-3</v>
      </c>
      <c r="AU233" s="404">
        <v>1.6356800000000001E-2</v>
      </c>
      <c r="AV233" s="404">
        <v>0</v>
      </c>
      <c r="AX233" s="211">
        <v>225</v>
      </c>
      <c r="AY233" s="37">
        <v>0</v>
      </c>
      <c r="AZ233" s="37">
        <v>0</v>
      </c>
      <c r="BA233" s="37">
        <v>0</v>
      </c>
      <c r="BB233" s="37">
        <v>0</v>
      </c>
      <c r="BC233" s="37">
        <v>0</v>
      </c>
      <c r="BD233" s="37">
        <v>0</v>
      </c>
      <c r="BE233" s="37">
        <v>0</v>
      </c>
      <c r="BF233" s="37">
        <v>0</v>
      </c>
      <c r="BG233" s="37">
        <v>0</v>
      </c>
      <c r="BH233" s="37">
        <v>0</v>
      </c>
      <c r="BI233" s="37">
        <v>0</v>
      </c>
      <c r="BJ233" s="37">
        <v>0</v>
      </c>
      <c r="BK233" s="37">
        <v>6860</v>
      </c>
      <c r="BL233" s="37">
        <v>0</v>
      </c>
      <c r="BM233" s="37">
        <v>0</v>
      </c>
      <c r="BN233" s="37">
        <v>0</v>
      </c>
      <c r="BO233" s="37">
        <v>0</v>
      </c>
      <c r="BP233" s="37">
        <v>0</v>
      </c>
      <c r="BQ233" s="37">
        <v>0</v>
      </c>
      <c r="BR233" s="37">
        <v>0</v>
      </c>
      <c r="BS233" s="37">
        <v>0</v>
      </c>
      <c r="BT233" s="37">
        <v>0</v>
      </c>
      <c r="BU233" s="37">
        <v>0</v>
      </c>
      <c r="BV233" s="37">
        <v>0</v>
      </c>
      <c r="BW233" s="37">
        <v>0</v>
      </c>
      <c r="BX233" s="37">
        <v>0</v>
      </c>
      <c r="BY233" s="37">
        <v>0</v>
      </c>
      <c r="BZ233" s="37">
        <v>2</v>
      </c>
      <c r="CA233" s="37">
        <v>0</v>
      </c>
      <c r="CB233" s="37">
        <v>0</v>
      </c>
      <c r="CC233" s="37">
        <v>0</v>
      </c>
      <c r="CD233" s="37">
        <v>0</v>
      </c>
      <c r="CE233" s="37">
        <v>0</v>
      </c>
      <c r="CF233" s="37">
        <v>0</v>
      </c>
      <c r="CG233" s="37">
        <v>0</v>
      </c>
      <c r="CH233" s="37">
        <v>0</v>
      </c>
      <c r="CI233" s="37">
        <v>0</v>
      </c>
      <c r="CJ233" s="37">
        <v>9</v>
      </c>
      <c r="CK233" s="37">
        <v>0</v>
      </c>
      <c r="CL233" s="37">
        <v>0</v>
      </c>
      <c r="CM233" s="37">
        <v>1</v>
      </c>
      <c r="CN233" s="37">
        <v>0</v>
      </c>
      <c r="CO233" s="37">
        <v>4</v>
      </c>
      <c r="CP233" s="37">
        <v>0</v>
      </c>
    </row>
    <row r="234" spans="1:94" x14ac:dyDescent="0.25">
      <c r="A234" s="267" t="s">
        <v>640</v>
      </c>
      <c r="B234" s="267" t="s">
        <v>491</v>
      </c>
      <c r="C234" s="301" t="s">
        <v>163</v>
      </c>
      <c r="D234" s="211">
        <v>226</v>
      </c>
      <c r="E234" s="404">
        <v>0</v>
      </c>
      <c r="F234" s="404">
        <v>0</v>
      </c>
      <c r="G234" s="404">
        <v>0</v>
      </c>
      <c r="H234" s="404">
        <v>0</v>
      </c>
      <c r="I234" s="404">
        <v>0</v>
      </c>
      <c r="J234" s="404">
        <v>0</v>
      </c>
      <c r="K234" s="404">
        <v>0</v>
      </c>
      <c r="L234" s="404">
        <v>0</v>
      </c>
      <c r="M234" s="404">
        <v>0</v>
      </c>
      <c r="N234" s="404">
        <v>0</v>
      </c>
      <c r="O234" s="404">
        <v>0</v>
      </c>
      <c r="P234" s="404">
        <v>0</v>
      </c>
      <c r="Q234" s="404">
        <v>0</v>
      </c>
      <c r="R234" s="404">
        <v>0</v>
      </c>
      <c r="S234" s="404">
        <v>0</v>
      </c>
      <c r="T234" s="404">
        <v>0</v>
      </c>
      <c r="U234" s="404">
        <v>0</v>
      </c>
      <c r="V234" s="404">
        <v>0</v>
      </c>
      <c r="W234" s="404">
        <v>0</v>
      </c>
      <c r="X234" s="404">
        <v>0</v>
      </c>
      <c r="Y234" s="404">
        <v>0</v>
      </c>
      <c r="Z234" s="404">
        <v>0</v>
      </c>
      <c r="AA234" s="404">
        <v>0</v>
      </c>
      <c r="AB234" s="404">
        <v>0</v>
      </c>
      <c r="AC234" s="404">
        <v>0</v>
      </c>
      <c r="AD234" s="404">
        <v>0</v>
      </c>
      <c r="AE234" s="404">
        <v>0</v>
      </c>
      <c r="AF234" s="404">
        <v>0</v>
      </c>
      <c r="AG234" s="404">
        <v>0</v>
      </c>
      <c r="AH234" s="404">
        <v>0</v>
      </c>
      <c r="AI234" s="404">
        <v>0</v>
      </c>
      <c r="AJ234" s="404">
        <v>0</v>
      </c>
      <c r="AK234" s="404">
        <v>0</v>
      </c>
      <c r="AL234" s="404">
        <v>0</v>
      </c>
      <c r="AM234" s="404">
        <v>0</v>
      </c>
      <c r="AN234" s="404">
        <v>0</v>
      </c>
      <c r="AO234" s="404">
        <v>0</v>
      </c>
      <c r="AP234" s="404">
        <v>0</v>
      </c>
      <c r="AQ234" s="404">
        <v>0</v>
      </c>
      <c r="AR234" s="404">
        <v>0</v>
      </c>
      <c r="AS234" s="404">
        <v>0</v>
      </c>
      <c r="AT234" s="404">
        <v>0</v>
      </c>
      <c r="AU234" s="404">
        <v>0</v>
      </c>
      <c r="AV234" s="404">
        <v>0</v>
      </c>
      <c r="AX234" s="211">
        <v>226</v>
      </c>
      <c r="AY234" s="37">
        <v>0</v>
      </c>
      <c r="AZ234" s="37">
        <v>0</v>
      </c>
      <c r="BA234" s="37">
        <v>0</v>
      </c>
      <c r="BB234" s="37">
        <v>139</v>
      </c>
      <c r="BC234" s="37">
        <v>0</v>
      </c>
      <c r="BD234" s="37">
        <v>0</v>
      </c>
      <c r="BE234" s="37">
        <v>0</v>
      </c>
      <c r="BF234" s="37">
        <v>0</v>
      </c>
      <c r="BG234" s="37">
        <v>0</v>
      </c>
      <c r="BH234" s="37">
        <v>95556</v>
      </c>
      <c r="BI234" s="37">
        <v>59</v>
      </c>
      <c r="BJ234" s="37">
        <v>664</v>
      </c>
      <c r="BK234" s="37">
        <v>0</v>
      </c>
      <c r="BL234" s="37">
        <v>0</v>
      </c>
      <c r="BM234" s="37">
        <v>5256</v>
      </c>
      <c r="BN234" s="37">
        <v>0</v>
      </c>
      <c r="BO234" s="37">
        <v>695</v>
      </c>
      <c r="BP234" s="37">
        <v>0</v>
      </c>
      <c r="BQ234" s="37">
        <v>702</v>
      </c>
      <c r="BR234" s="37">
        <v>0</v>
      </c>
      <c r="BS234" s="37">
        <v>0</v>
      </c>
      <c r="BT234" s="37">
        <v>2307</v>
      </c>
      <c r="BU234" s="37">
        <v>0</v>
      </c>
      <c r="BV234" s="37">
        <v>576</v>
      </c>
      <c r="BW234" s="37">
        <v>0</v>
      </c>
      <c r="BX234" s="37">
        <v>0</v>
      </c>
      <c r="BY234" s="37">
        <v>0</v>
      </c>
      <c r="BZ234" s="37">
        <v>88</v>
      </c>
      <c r="CA234" s="37">
        <v>17</v>
      </c>
      <c r="CB234" s="37">
        <v>0</v>
      </c>
      <c r="CC234" s="37">
        <v>0</v>
      </c>
      <c r="CD234" s="37">
        <v>0</v>
      </c>
      <c r="CE234" s="37">
        <v>0</v>
      </c>
      <c r="CF234" s="37">
        <v>0</v>
      </c>
      <c r="CG234" s="37">
        <v>0</v>
      </c>
      <c r="CH234" s="37">
        <v>0</v>
      </c>
      <c r="CI234" s="37">
        <v>0</v>
      </c>
      <c r="CJ234" s="37">
        <v>0</v>
      </c>
      <c r="CK234" s="37">
        <v>0</v>
      </c>
      <c r="CL234" s="37">
        <v>18234</v>
      </c>
      <c r="CM234" s="37">
        <v>29</v>
      </c>
      <c r="CN234" s="37">
        <v>0</v>
      </c>
      <c r="CO234" s="37">
        <v>0</v>
      </c>
      <c r="CP234" s="37">
        <v>0</v>
      </c>
    </row>
    <row r="235" spans="1:94" x14ac:dyDescent="0.25">
      <c r="A235" s="267" t="s">
        <v>640</v>
      </c>
      <c r="B235" s="267" t="s">
        <v>491</v>
      </c>
      <c r="C235" s="301" t="s">
        <v>161</v>
      </c>
      <c r="D235" s="211">
        <v>227</v>
      </c>
      <c r="E235" s="404">
        <v>0</v>
      </c>
      <c r="F235" s="404">
        <v>0</v>
      </c>
      <c r="G235" s="404">
        <v>0</v>
      </c>
      <c r="H235" s="404">
        <v>9.0282000000000001E-3</v>
      </c>
      <c r="I235" s="404">
        <v>0</v>
      </c>
      <c r="J235" s="404">
        <v>0</v>
      </c>
      <c r="K235" s="404">
        <v>0</v>
      </c>
      <c r="L235" s="404">
        <v>0</v>
      </c>
      <c r="M235" s="404">
        <v>0</v>
      </c>
      <c r="N235" s="404">
        <v>6.6549800000000006E-2</v>
      </c>
      <c r="O235" s="404">
        <v>4.0152E-3</v>
      </c>
      <c r="P235" s="404">
        <v>0</v>
      </c>
      <c r="Q235" s="404">
        <v>4.8130800000000001E-2</v>
      </c>
      <c r="R235" s="404">
        <v>0</v>
      </c>
      <c r="S235" s="404">
        <v>5.0409200000000001E-2</v>
      </c>
      <c r="T235" s="404">
        <v>0</v>
      </c>
      <c r="U235" s="404">
        <v>3.0482E-3</v>
      </c>
      <c r="V235" s="404">
        <v>0</v>
      </c>
      <c r="W235" s="404">
        <v>0</v>
      </c>
      <c r="X235" s="404">
        <v>0</v>
      </c>
      <c r="Y235" s="404">
        <v>0</v>
      </c>
      <c r="Z235" s="404">
        <v>0</v>
      </c>
      <c r="AA235" s="404">
        <v>0</v>
      </c>
      <c r="AB235" s="404">
        <v>1.5424E-3</v>
      </c>
      <c r="AC235" s="404">
        <v>0</v>
      </c>
      <c r="AD235" s="404">
        <v>0</v>
      </c>
      <c r="AE235" s="404">
        <v>0</v>
      </c>
      <c r="AF235" s="404">
        <v>2.5329299999999999E-2</v>
      </c>
      <c r="AG235" s="404">
        <v>3.5924400000000002E-2</v>
      </c>
      <c r="AH235" s="404">
        <v>0</v>
      </c>
      <c r="AI235" s="404">
        <v>0</v>
      </c>
      <c r="AJ235" s="404">
        <v>0</v>
      </c>
      <c r="AK235" s="404">
        <v>2.4987999999999998E-3</v>
      </c>
      <c r="AL235" s="404">
        <v>0</v>
      </c>
      <c r="AM235" s="404">
        <v>0</v>
      </c>
      <c r="AN235" s="404">
        <v>0</v>
      </c>
      <c r="AO235" s="404">
        <v>0</v>
      </c>
      <c r="AP235" s="404">
        <v>0</v>
      </c>
      <c r="AQ235" s="404">
        <v>0</v>
      </c>
      <c r="AR235" s="404">
        <v>0.2667774</v>
      </c>
      <c r="AS235" s="404">
        <v>1.29347E-2</v>
      </c>
      <c r="AT235" s="404">
        <v>0</v>
      </c>
      <c r="AU235" s="404">
        <v>0</v>
      </c>
      <c r="AV235" s="404">
        <v>0</v>
      </c>
      <c r="AX235" s="211">
        <v>227</v>
      </c>
      <c r="AY235" s="37">
        <v>0</v>
      </c>
      <c r="AZ235" s="37">
        <v>0</v>
      </c>
      <c r="BA235" s="37">
        <v>0</v>
      </c>
      <c r="BB235" s="37">
        <v>412</v>
      </c>
      <c r="BC235" s="37">
        <v>0</v>
      </c>
      <c r="BD235" s="37">
        <v>0</v>
      </c>
      <c r="BE235" s="37">
        <v>0</v>
      </c>
      <c r="BF235" s="37">
        <v>0</v>
      </c>
      <c r="BG235" s="37">
        <v>0</v>
      </c>
      <c r="BH235" s="37">
        <v>15532</v>
      </c>
      <c r="BI235" s="37">
        <v>9</v>
      </c>
      <c r="BJ235" s="37">
        <v>159</v>
      </c>
      <c r="BK235" s="37">
        <v>7582</v>
      </c>
      <c r="BL235" s="37">
        <v>0</v>
      </c>
      <c r="BM235" s="37">
        <v>20277</v>
      </c>
      <c r="BN235" s="37">
        <v>0</v>
      </c>
      <c r="BO235" s="37">
        <v>2172</v>
      </c>
      <c r="BP235" s="37">
        <v>0</v>
      </c>
      <c r="BQ235" s="37">
        <v>622</v>
      </c>
      <c r="BR235" s="37">
        <v>0</v>
      </c>
      <c r="BS235" s="37">
        <v>6</v>
      </c>
      <c r="BT235" s="37">
        <v>776</v>
      </c>
      <c r="BU235" s="37">
        <v>41</v>
      </c>
      <c r="BV235" s="37">
        <v>2000</v>
      </c>
      <c r="BW235" s="37">
        <v>0</v>
      </c>
      <c r="BX235" s="37">
        <v>23</v>
      </c>
      <c r="BY235" s="37">
        <v>0</v>
      </c>
      <c r="BZ235" s="37">
        <v>2604</v>
      </c>
      <c r="CA235" s="37">
        <v>9337</v>
      </c>
      <c r="CB235" s="37">
        <v>0</v>
      </c>
      <c r="CC235" s="37">
        <v>0</v>
      </c>
      <c r="CD235" s="37">
        <v>0</v>
      </c>
      <c r="CE235" s="37">
        <v>0</v>
      </c>
      <c r="CF235" s="37">
        <v>0</v>
      </c>
      <c r="CG235" s="37">
        <v>0</v>
      </c>
      <c r="CH235" s="37">
        <v>0</v>
      </c>
      <c r="CI235" s="37">
        <v>0</v>
      </c>
      <c r="CJ235" s="37">
        <v>73</v>
      </c>
      <c r="CK235" s="37">
        <v>0</v>
      </c>
      <c r="CL235" s="37">
        <v>31827</v>
      </c>
      <c r="CM235" s="37">
        <v>553</v>
      </c>
      <c r="CN235" s="37">
        <v>0</v>
      </c>
      <c r="CO235" s="37">
        <v>37</v>
      </c>
      <c r="CP235" s="37">
        <v>0</v>
      </c>
    </row>
    <row r="236" spans="1:94" x14ac:dyDescent="0.25">
      <c r="A236" s="267" t="s">
        <v>640</v>
      </c>
      <c r="B236" s="267" t="s">
        <v>493</v>
      </c>
      <c r="C236" s="301" t="s">
        <v>161</v>
      </c>
      <c r="D236" s="211">
        <v>228</v>
      </c>
      <c r="E236" s="404">
        <v>0</v>
      </c>
      <c r="F236" s="404">
        <v>0</v>
      </c>
      <c r="G236" s="404">
        <v>0</v>
      </c>
      <c r="H236" s="404">
        <v>4.0377E-3</v>
      </c>
      <c r="I236" s="404">
        <v>0</v>
      </c>
      <c r="J236" s="404">
        <v>0</v>
      </c>
      <c r="K236" s="404">
        <v>0</v>
      </c>
      <c r="L236" s="404">
        <v>0</v>
      </c>
      <c r="M236" s="404">
        <v>0</v>
      </c>
      <c r="N236" s="404">
        <v>0</v>
      </c>
      <c r="O236" s="404">
        <v>0</v>
      </c>
      <c r="P236" s="404">
        <v>0</v>
      </c>
      <c r="Q236" s="404">
        <v>1.2865709999999999</v>
      </c>
      <c r="R236" s="404">
        <v>0</v>
      </c>
      <c r="S236" s="404">
        <v>4.5700000000000003E-3</v>
      </c>
      <c r="T236" s="404">
        <v>0</v>
      </c>
      <c r="U236" s="404">
        <v>9.1885000000000005E-3</v>
      </c>
      <c r="V236" s="404">
        <v>0</v>
      </c>
      <c r="W236" s="404">
        <v>0</v>
      </c>
      <c r="X236" s="404">
        <v>0</v>
      </c>
      <c r="Y236" s="404">
        <v>0</v>
      </c>
      <c r="Z236" s="404">
        <v>0</v>
      </c>
      <c r="AA236" s="404">
        <v>0</v>
      </c>
      <c r="AB236" s="404">
        <v>0</v>
      </c>
      <c r="AC236" s="404">
        <v>0</v>
      </c>
      <c r="AD236" s="404">
        <v>0</v>
      </c>
      <c r="AE236" s="404">
        <v>0</v>
      </c>
      <c r="AF236" s="404">
        <v>4.5866200000000003E-2</v>
      </c>
      <c r="AG236" s="404">
        <v>2.14536E-2</v>
      </c>
      <c r="AH236" s="404">
        <v>0</v>
      </c>
      <c r="AI236" s="404">
        <v>0</v>
      </c>
      <c r="AJ236" s="404">
        <v>0</v>
      </c>
      <c r="AK236" s="404">
        <v>1.7354E-3</v>
      </c>
      <c r="AL236" s="404">
        <v>0</v>
      </c>
      <c r="AM236" s="404">
        <v>0</v>
      </c>
      <c r="AN236" s="404">
        <v>0</v>
      </c>
      <c r="AO236" s="404">
        <v>0</v>
      </c>
      <c r="AP236" s="404">
        <v>0</v>
      </c>
      <c r="AQ236" s="404">
        <v>0</v>
      </c>
      <c r="AR236" s="404">
        <v>2.5325299999999999E-2</v>
      </c>
      <c r="AS236" s="404">
        <v>1.5362499999999999E-2</v>
      </c>
      <c r="AT236" s="404">
        <v>0</v>
      </c>
      <c r="AU236" s="404">
        <v>0</v>
      </c>
      <c r="AV236" s="404">
        <v>0</v>
      </c>
      <c r="AX236" s="211">
        <v>228</v>
      </c>
      <c r="AY236" s="37">
        <v>0</v>
      </c>
      <c r="AZ236" s="37">
        <v>0</v>
      </c>
      <c r="BA236" s="37">
        <v>0</v>
      </c>
      <c r="BB236" s="37">
        <v>2</v>
      </c>
      <c r="BC236" s="37">
        <v>0</v>
      </c>
      <c r="BD236" s="37">
        <v>0</v>
      </c>
      <c r="BE236" s="37">
        <v>0</v>
      </c>
      <c r="BF236" s="37">
        <v>0</v>
      </c>
      <c r="BG236" s="37">
        <v>0</v>
      </c>
      <c r="BH236" s="37">
        <v>0</v>
      </c>
      <c r="BI236" s="37">
        <v>0</v>
      </c>
      <c r="BJ236" s="37">
        <v>0</v>
      </c>
      <c r="BK236" s="37">
        <v>16630</v>
      </c>
      <c r="BL236" s="37">
        <v>0</v>
      </c>
      <c r="BM236" s="37">
        <v>0</v>
      </c>
      <c r="BN236" s="37">
        <v>0</v>
      </c>
      <c r="BO236" s="37">
        <v>0</v>
      </c>
      <c r="BP236" s="37">
        <v>0</v>
      </c>
      <c r="BQ236" s="37">
        <v>0</v>
      </c>
      <c r="BR236" s="37">
        <v>0</v>
      </c>
      <c r="BS236" s="37">
        <v>0</v>
      </c>
      <c r="BT236" s="37">
        <v>0</v>
      </c>
      <c r="BU236" s="37">
        <v>0</v>
      </c>
      <c r="BV236" s="37">
        <v>0</v>
      </c>
      <c r="BW236" s="37">
        <v>0</v>
      </c>
      <c r="BX236" s="37">
        <v>5</v>
      </c>
      <c r="BY236" s="37">
        <v>0</v>
      </c>
      <c r="BZ236" s="37">
        <v>5</v>
      </c>
      <c r="CA236" s="37">
        <v>0</v>
      </c>
      <c r="CB236" s="37">
        <v>0</v>
      </c>
      <c r="CC236" s="37">
        <v>0</v>
      </c>
      <c r="CD236" s="37">
        <v>0</v>
      </c>
      <c r="CE236" s="37">
        <v>0</v>
      </c>
      <c r="CF236" s="37">
        <v>0</v>
      </c>
      <c r="CG236" s="37">
        <v>0</v>
      </c>
      <c r="CH236" s="37">
        <v>0</v>
      </c>
      <c r="CI236" s="37">
        <v>0</v>
      </c>
      <c r="CJ236" s="37">
        <v>8</v>
      </c>
      <c r="CK236" s="37">
        <v>0</v>
      </c>
      <c r="CL236" s="37">
        <v>7</v>
      </c>
      <c r="CM236" s="37">
        <v>3</v>
      </c>
      <c r="CN236" s="37">
        <v>0</v>
      </c>
      <c r="CO236" s="37">
        <v>1</v>
      </c>
      <c r="CP236" s="37">
        <v>0</v>
      </c>
    </row>
    <row r="237" spans="1:94" x14ac:dyDescent="0.25">
      <c r="A237" s="267" t="s">
        <v>640</v>
      </c>
      <c r="B237" s="267" t="s">
        <v>516</v>
      </c>
      <c r="C237" s="301" t="s">
        <v>161</v>
      </c>
      <c r="D237" s="211">
        <v>229</v>
      </c>
      <c r="E237" s="404">
        <v>0</v>
      </c>
      <c r="F237" s="404">
        <v>0</v>
      </c>
      <c r="G237" s="404">
        <v>0</v>
      </c>
      <c r="H237" s="404">
        <v>0</v>
      </c>
      <c r="I237" s="404">
        <v>0</v>
      </c>
      <c r="J237" s="404">
        <v>0</v>
      </c>
      <c r="K237" s="404">
        <v>0</v>
      </c>
      <c r="L237" s="404">
        <v>0</v>
      </c>
      <c r="M237" s="404">
        <v>0</v>
      </c>
      <c r="N237" s="404">
        <v>0</v>
      </c>
      <c r="O237" s="404">
        <v>0</v>
      </c>
      <c r="P237" s="404">
        <v>0</v>
      </c>
      <c r="Q237" s="404">
        <v>0</v>
      </c>
      <c r="R237" s="404">
        <v>0</v>
      </c>
      <c r="S237" s="404">
        <v>0</v>
      </c>
      <c r="T237" s="404">
        <v>0</v>
      </c>
      <c r="U237" s="404">
        <v>0</v>
      </c>
      <c r="V237" s="404">
        <v>0</v>
      </c>
      <c r="W237" s="404">
        <v>0</v>
      </c>
      <c r="X237" s="404">
        <v>0</v>
      </c>
      <c r="Y237" s="404">
        <v>0</v>
      </c>
      <c r="Z237" s="404">
        <v>0</v>
      </c>
      <c r="AA237" s="404">
        <v>0</v>
      </c>
      <c r="AB237" s="404">
        <v>0</v>
      </c>
      <c r="AC237" s="404">
        <v>0</v>
      </c>
      <c r="AD237" s="404">
        <v>0</v>
      </c>
      <c r="AE237" s="404">
        <v>0</v>
      </c>
      <c r="AF237" s="404">
        <v>0</v>
      </c>
      <c r="AG237" s="404">
        <v>0</v>
      </c>
      <c r="AH237" s="404">
        <v>0</v>
      </c>
      <c r="AI237" s="404">
        <v>0</v>
      </c>
      <c r="AJ237" s="404">
        <v>0</v>
      </c>
      <c r="AK237" s="404">
        <v>0</v>
      </c>
      <c r="AL237" s="404">
        <v>0</v>
      </c>
      <c r="AM237" s="404">
        <v>0</v>
      </c>
      <c r="AN237" s="404">
        <v>0</v>
      </c>
      <c r="AO237" s="404">
        <v>0</v>
      </c>
      <c r="AP237" s="404">
        <v>0</v>
      </c>
      <c r="AQ237" s="404">
        <v>0</v>
      </c>
      <c r="AR237" s="404">
        <v>0</v>
      </c>
      <c r="AS237" s="404">
        <v>0</v>
      </c>
      <c r="AT237" s="404">
        <v>0</v>
      </c>
      <c r="AU237" s="404">
        <v>0</v>
      </c>
      <c r="AV237" s="404">
        <v>0</v>
      </c>
      <c r="AX237" s="211">
        <v>229</v>
      </c>
      <c r="AY237" s="37">
        <v>0</v>
      </c>
      <c r="AZ237" s="37">
        <v>0</v>
      </c>
      <c r="BA237" s="37">
        <v>0</v>
      </c>
      <c r="BB237" s="37">
        <v>0</v>
      </c>
      <c r="BC237" s="37">
        <v>0</v>
      </c>
      <c r="BD237" s="37">
        <v>0</v>
      </c>
      <c r="BE237" s="37">
        <v>0</v>
      </c>
      <c r="BF237" s="37">
        <v>0</v>
      </c>
      <c r="BG237" s="37">
        <v>0</v>
      </c>
      <c r="BH237" s="37">
        <v>0</v>
      </c>
      <c r="BI237" s="37">
        <v>0</v>
      </c>
      <c r="BJ237" s="37">
        <v>0</v>
      </c>
      <c r="BK237" s="37">
        <v>0</v>
      </c>
      <c r="BL237" s="37">
        <v>0</v>
      </c>
      <c r="BM237" s="37">
        <v>0</v>
      </c>
      <c r="BN237" s="37">
        <v>0</v>
      </c>
      <c r="BO237" s="37">
        <v>0</v>
      </c>
      <c r="BP237" s="37">
        <v>0</v>
      </c>
      <c r="BQ237" s="37">
        <v>0</v>
      </c>
      <c r="BR237" s="37">
        <v>0</v>
      </c>
      <c r="BS237" s="37">
        <v>0</v>
      </c>
      <c r="BT237" s="37">
        <v>0</v>
      </c>
      <c r="BU237" s="37">
        <v>50</v>
      </c>
      <c r="BV237" s="37">
        <v>0</v>
      </c>
      <c r="BW237" s="37">
        <v>0</v>
      </c>
      <c r="BX237" s="37">
        <v>0</v>
      </c>
      <c r="BY237" s="37">
        <v>0</v>
      </c>
      <c r="BZ237" s="37">
        <v>0</v>
      </c>
      <c r="CA237" s="37">
        <v>0</v>
      </c>
      <c r="CB237" s="37">
        <v>0</v>
      </c>
      <c r="CC237" s="37">
        <v>0</v>
      </c>
      <c r="CD237" s="37">
        <v>0</v>
      </c>
      <c r="CE237" s="37">
        <v>784500</v>
      </c>
      <c r="CF237" s="37">
        <v>0</v>
      </c>
      <c r="CG237" s="37">
        <v>7500</v>
      </c>
      <c r="CH237" s="37">
        <v>0</v>
      </c>
      <c r="CI237" s="37">
        <v>0</v>
      </c>
      <c r="CJ237" s="37">
        <v>0</v>
      </c>
      <c r="CK237" s="37">
        <v>0</v>
      </c>
      <c r="CL237" s="37">
        <v>0</v>
      </c>
      <c r="CM237" s="37">
        <v>0</v>
      </c>
      <c r="CN237" s="37">
        <v>0</v>
      </c>
      <c r="CO237" s="37">
        <v>0</v>
      </c>
      <c r="CP237" s="37">
        <v>0</v>
      </c>
    </row>
    <row r="238" spans="1:94" x14ac:dyDescent="0.25">
      <c r="A238" s="267" t="s">
        <v>641</v>
      </c>
      <c r="B238" s="267" t="s">
        <v>516</v>
      </c>
      <c r="C238" s="301" t="s">
        <v>615</v>
      </c>
      <c r="D238" s="211">
        <v>230</v>
      </c>
      <c r="E238" s="404">
        <v>0</v>
      </c>
      <c r="F238" s="404">
        <v>0</v>
      </c>
      <c r="G238" s="404">
        <v>0</v>
      </c>
      <c r="H238" s="404">
        <v>0</v>
      </c>
      <c r="I238" s="404">
        <v>0</v>
      </c>
      <c r="J238" s="404">
        <v>0</v>
      </c>
      <c r="K238" s="404">
        <v>0</v>
      </c>
      <c r="L238" s="404">
        <v>0</v>
      </c>
      <c r="M238" s="404">
        <v>0</v>
      </c>
      <c r="N238" s="404">
        <v>0</v>
      </c>
      <c r="O238" s="404">
        <v>0</v>
      </c>
      <c r="P238" s="404">
        <v>0</v>
      </c>
      <c r="Q238" s="404">
        <v>0</v>
      </c>
      <c r="R238" s="404">
        <v>0</v>
      </c>
      <c r="S238" s="404">
        <v>0</v>
      </c>
      <c r="T238" s="404">
        <v>0</v>
      </c>
      <c r="U238" s="404">
        <v>0</v>
      </c>
      <c r="V238" s="404">
        <v>0</v>
      </c>
      <c r="W238" s="404">
        <v>0</v>
      </c>
      <c r="X238" s="404">
        <v>0</v>
      </c>
      <c r="Y238" s="404">
        <v>0</v>
      </c>
      <c r="Z238" s="404">
        <v>0</v>
      </c>
      <c r="AA238" s="404">
        <v>0</v>
      </c>
      <c r="AB238" s="404">
        <v>0</v>
      </c>
      <c r="AC238" s="404">
        <v>0</v>
      </c>
      <c r="AD238" s="404">
        <v>0</v>
      </c>
      <c r="AE238" s="404">
        <v>0</v>
      </c>
      <c r="AF238" s="404">
        <v>0</v>
      </c>
      <c r="AG238" s="404">
        <v>0</v>
      </c>
      <c r="AH238" s="404">
        <v>0</v>
      </c>
      <c r="AI238" s="404">
        <v>0</v>
      </c>
      <c r="AJ238" s="404">
        <v>0</v>
      </c>
      <c r="AK238" s="404">
        <v>0</v>
      </c>
      <c r="AL238" s="404">
        <v>0</v>
      </c>
      <c r="AM238" s="404">
        <v>0</v>
      </c>
      <c r="AN238" s="404">
        <v>0</v>
      </c>
      <c r="AO238" s="404">
        <v>0</v>
      </c>
      <c r="AP238" s="404">
        <v>0</v>
      </c>
      <c r="AQ238" s="404">
        <v>0</v>
      </c>
      <c r="AR238" s="404">
        <v>0</v>
      </c>
      <c r="AS238" s="404">
        <v>0</v>
      </c>
      <c r="AT238" s="404">
        <v>0</v>
      </c>
      <c r="AU238" s="404">
        <v>0</v>
      </c>
      <c r="AV238" s="404">
        <v>0</v>
      </c>
      <c r="AX238" s="211">
        <v>230</v>
      </c>
      <c r="AY238" s="37">
        <v>0</v>
      </c>
      <c r="AZ238" s="37">
        <v>0</v>
      </c>
      <c r="BA238" s="37">
        <v>0</v>
      </c>
      <c r="BB238" s="37">
        <v>0</v>
      </c>
      <c r="BC238" s="37">
        <v>0</v>
      </c>
      <c r="BD238" s="37">
        <v>0</v>
      </c>
      <c r="BE238" s="37">
        <v>0</v>
      </c>
      <c r="BF238" s="37">
        <v>0</v>
      </c>
      <c r="BG238" s="37">
        <v>0</v>
      </c>
      <c r="BH238" s="37">
        <v>0</v>
      </c>
      <c r="BI238" s="37">
        <v>0</v>
      </c>
      <c r="BJ238" s="37">
        <v>0</v>
      </c>
      <c r="BK238" s="37">
        <v>0</v>
      </c>
      <c r="BL238" s="37">
        <v>0</v>
      </c>
      <c r="BM238" s="37">
        <v>0</v>
      </c>
      <c r="BN238" s="37">
        <v>0</v>
      </c>
      <c r="BO238" s="37">
        <v>0</v>
      </c>
      <c r="BP238" s="37">
        <v>0</v>
      </c>
      <c r="BQ238" s="37">
        <v>0</v>
      </c>
      <c r="BR238" s="37">
        <v>1483</v>
      </c>
      <c r="BS238" s="37">
        <v>0</v>
      </c>
      <c r="BT238" s="37">
        <v>0</v>
      </c>
      <c r="BU238" s="37">
        <v>0</v>
      </c>
      <c r="BV238" s="37">
        <v>0</v>
      </c>
      <c r="BW238" s="37">
        <v>0</v>
      </c>
      <c r="BX238" s="37">
        <v>0</v>
      </c>
      <c r="BY238" s="37">
        <v>0</v>
      </c>
      <c r="BZ238" s="37">
        <v>0</v>
      </c>
      <c r="CA238" s="37">
        <v>0</v>
      </c>
      <c r="CB238" s="37">
        <v>0</v>
      </c>
      <c r="CC238" s="37">
        <v>0</v>
      </c>
      <c r="CD238" s="37">
        <v>0</v>
      </c>
      <c r="CE238" s="37">
        <v>2618201</v>
      </c>
      <c r="CF238" s="37">
        <v>0</v>
      </c>
      <c r="CG238" s="37">
        <v>282500</v>
      </c>
      <c r="CH238" s="37">
        <v>0</v>
      </c>
      <c r="CI238" s="37">
        <v>0</v>
      </c>
      <c r="CJ238" s="37">
        <v>0</v>
      </c>
      <c r="CK238" s="37">
        <v>0</v>
      </c>
      <c r="CL238" s="37">
        <v>2731</v>
      </c>
      <c r="CM238" s="37">
        <v>100</v>
      </c>
      <c r="CN238" s="37">
        <v>0</v>
      </c>
      <c r="CO238" s="37">
        <v>0</v>
      </c>
      <c r="CP238" s="37">
        <v>0</v>
      </c>
    </row>
    <row r="239" spans="1:94" x14ac:dyDescent="0.25">
      <c r="A239" s="267" t="s">
        <v>641</v>
      </c>
      <c r="B239" s="267" t="s">
        <v>492</v>
      </c>
      <c r="C239" s="301" t="s">
        <v>553</v>
      </c>
      <c r="D239" s="211">
        <v>231</v>
      </c>
      <c r="E239" s="404">
        <v>0</v>
      </c>
      <c r="F239" s="404">
        <v>0</v>
      </c>
      <c r="G239" s="404">
        <v>0</v>
      </c>
      <c r="H239" s="404">
        <v>0</v>
      </c>
      <c r="I239" s="404">
        <v>0</v>
      </c>
      <c r="J239" s="404">
        <v>0</v>
      </c>
      <c r="K239" s="404">
        <v>0</v>
      </c>
      <c r="L239" s="404">
        <v>0</v>
      </c>
      <c r="M239" s="404">
        <v>0</v>
      </c>
      <c r="N239" s="404">
        <v>0</v>
      </c>
      <c r="O239" s="404">
        <v>0</v>
      </c>
      <c r="P239" s="404">
        <v>0</v>
      </c>
      <c r="Q239" s="404">
        <v>0</v>
      </c>
      <c r="R239" s="404">
        <v>0</v>
      </c>
      <c r="S239" s="404">
        <v>0</v>
      </c>
      <c r="T239" s="404">
        <v>0</v>
      </c>
      <c r="U239" s="404">
        <v>0</v>
      </c>
      <c r="V239" s="404">
        <v>0</v>
      </c>
      <c r="W239" s="404">
        <v>0</v>
      </c>
      <c r="X239" s="404">
        <v>0</v>
      </c>
      <c r="Y239" s="404">
        <v>0</v>
      </c>
      <c r="Z239" s="404">
        <v>0</v>
      </c>
      <c r="AA239" s="404">
        <v>0</v>
      </c>
      <c r="AB239" s="404">
        <v>0</v>
      </c>
      <c r="AC239" s="404">
        <v>0</v>
      </c>
      <c r="AD239" s="404">
        <v>0</v>
      </c>
      <c r="AE239" s="404">
        <v>0</v>
      </c>
      <c r="AF239" s="404">
        <v>0</v>
      </c>
      <c r="AG239" s="404">
        <v>0</v>
      </c>
      <c r="AH239" s="404">
        <v>0</v>
      </c>
      <c r="AI239" s="404">
        <v>0</v>
      </c>
      <c r="AJ239" s="404">
        <v>0</v>
      </c>
      <c r="AK239" s="404">
        <v>0</v>
      </c>
      <c r="AL239" s="404">
        <v>0</v>
      </c>
      <c r="AM239" s="404">
        <v>0</v>
      </c>
      <c r="AN239" s="404">
        <v>0</v>
      </c>
      <c r="AO239" s="404">
        <v>0</v>
      </c>
      <c r="AP239" s="404">
        <v>0</v>
      </c>
      <c r="AQ239" s="404">
        <v>0</v>
      </c>
      <c r="AR239" s="404">
        <v>0</v>
      </c>
      <c r="AS239" s="404">
        <v>0</v>
      </c>
      <c r="AT239" s="404">
        <v>0</v>
      </c>
      <c r="AU239" s="404">
        <v>0</v>
      </c>
      <c r="AV239" s="404">
        <v>0</v>
      </c>
      <c r="AX239" s="211">
        <v>231</v>
      </c>
      <c r="AY239" s="37">
        <v>0</v>
      </c>
      <c r="AZ239" s="37">
        <v>0</v>
      </c>
      <c r="BA239" s="37">
        <v>0</v>
      </c>
      <c r="BB239" s="37">
        <v>0</v>
      </c>
      <c r="BC239" s="37">
        <v>0</v>
      </c>
      <c r="BD239" s="37">
        <v>0</v>
      </c>
      <c r="BE239" s="37">
        <v>0</v>
      </c>
      <c r="BF239" s="37">
        <v>0</v>
      </c>
      <c r="BG239" s="37">
        <v>0</v>
      </c>
      <c r="BH239" s="37">
        <v>0</v>
      </c>
      <c r="BI239" s="37">
        <v>0</v>
      </c>
      <c r="BJ239" s="37">
        <v>0</v>
      </c>
      <c r="BK239" s="37">
        <v>0</v>
      </c>
      <c r="BL239" s="37">
        <v>0</v>
      </c>
      <c r="BM239" s="37">
        <v>0</v>
      </c>
      <c r="BN239" s="37">
        <v>0</v>
      </c>
      <c r="BO239" s="37">
        <v>0</v>
      </c>
      <c r="BP239" s="37">
        <v>0</v>
      </c>
      <c r="BQ239" s="37">
        <v>0</v>
      </c>
      <c r="BR239" s="37">
        <v>0</v>
      </c>
      <c r="BS239" s="37">
        <v>0</v>
      </c>
      <c r="BT239" s="37">
        <v>0</v>
      </c>
      <c r="BU239" s="37">
        <v>0</v>
      </c>
      <c r="BV239" s="37">
        <v>0</v>
      </c>
      <c r="BW239" s="37">
        <v>0</v>
      </c>
      <c r="BX239" s="37">
        <v>0</v>
      </c>
      <c r="BY239" s="37">
        <v>0</v>
      </c>
      <c r="BZ239" s="37">
        <v>0</v>
      </c>
      <c r="CA239" s="37">
        <v>0</v>
      </c>
      <c r="CB239" s="37">
        <v>0</v>
      </c>
      <c r="CC239" s="37">
        <v>0</v>
      </c>
      <c r="CD239" s="37">
        <v>0</v>
      </c>
      <c r="CE239" s="37">
        <v>1502400</v>
      </c>
      <c r="CF239" s="37">
        <v>0</v>
      </c>
      <c r="CG239" s="37">
        <v>1537700</v>
      </c>
      <c r="CH239" s="37">
        <v>0</v>
      </c>
      <c r="CI239" s="37">
        <v>0</v>
      </c>
      <c r="CJ239" s="37">
        <v>0</v>
      </c>
      <c r="CK239" s="37">
        <v>0</v>
      </c>
      <c r="CL239" s="37">
        <v>0</v>
      </c>
      <c r="CM239" s="37">
        <v>0</v>
      </c>
      <c r="CN239" s="37">
        <v>0</v>
      </c>
      <c r="CO239" s="37">
        <v>0</v>
      </c>
      <c r="CP239" s="37">
        <v>0</v>
      </c>
    </row>
    <row r="240" spans="1:94" x14ac:dyDescent="0.25">
      <c r="A240" s="267" t="s">
        <v>641</v>
      </c>
      <c r="B240" s="267" t="s">
        <v>498</v>
      </c>
      <c r="C240" s="301" t="s">
        <v>553</v>
      </c>
      <c r="D240" s="211">
        <v>232</v>
      </c>
      <c r="E240" s="404">
        <v>0</v>
      </c>
      <c r="F240" s="404">
        <v>0</v>
      </c>
      <c r="G240" s="404">
        <v>0</v>
      </c>
      <c r="H240" s="404">
        <v>0</v>
      </c>
      <c r="I240" s="404">
        <v>0</v>
      </c>
      <c r="J240" s="404">
        <v>0</v>
      </c>
      <c r="K240" s="404">
        <v>0</v>
      </c>
      <c r="L240" s="404">
        <v>0</v>
      </c>
      <c r="M240" s="404">
        <v>0</v>
      </c>
      <c r="N240" s="404">
        <v>0</v>
      </c>
      <c r="O240" s="404">
        <v>0</v>
      </c>
      <c r="P240" s="404">
        <v>0</v>
      </c>
      <c r="Q240" s="404">
        <v>0</v>
      </c>
      <c r="R240" s="404">
        <v>0</v>
      </c>
      <c r="S240" s="404">
        <v>0</v>
      </c>
      <c r="T240" s="404">
        <v>0</v>
      </c>
      <c r="U240" s="404">
        <v>0</v>
      </c>
      <c r="V240" s="404">
        <v>0</v>
      </c>
      <c r="W240" s="404">
        <v>0</v>
      </c>
      <c r="X240" s="404">
        <v>0</v>
      </c>
      <c r="Y240" s="404">
        <v>0</v>
      </c>
      <c r="Z240" s="404">
        <v>0</v>
      </c>
      <c r="AA240" s="404">
        <v>0</v>
      </c>
      <c r="AB240" s="404">
        <v>0</v>
      </c>
      <c r="AC240" s="404">
        <v>0</v>
      </c>
      <c r="AD240" s="404">
        <v>0</v>
      </c>
      <c r="AE240" s="404">
        <v>0</v>
      </c>
      <c r="AF240" s="404">
        <v>3.7489399999999999E-2</v>
      </c>
      <c r="AG240" s="404">
        <v>0</v>
      </c>
      <c r="AH240" s="404">
        <v>0</v>
      </c>
      <c r="AI240" s="404">
        <v>0</v>
      </c>
      <c r="AJ240" s="404">
        <v>0</v>
      </c>
      <c r="AK240" s="404">
        <v>0</v>
      </c>
      <c r="AL240" s="404">
        <v>0</v>
      </c>
      <c r="AM240" s="404">
        <v>0</v>
      </c>
      <c r="AN240" s="404">
        <v>0</v>
      </c>
      <c r="AO240" s="404">
        <v>0</v>
      </c>
      <c r="AP240" s="404">
        <v>0</v>
      </c>
      <c r="AQ240" s="404">
        <v>0</v>
      </c>
      <c r="AR240" s="404">
        <v>0.3030196</v>
      </c>
      <c r="AS240" s="404">
        <v>0</v>
      </c>
      <c r="AT240" s="404">
        <v>0</v>
      </c>
      <c r="AU240" s="404">
        <v>0</v>
      </c>
      <c r="AV240" s="404">
        <v>0</v>
      </c>
      <c r="AX240" s="211">
        <v>232</v>
      </c>
      <c r="AY240" s="37">
        <v>0</v>
      </c>
      <c r="AZ240" s="37">
        <v>0</v>
      </c>
      <c r="BA240" s="37">
        <v>0</v>
      </c>
      <c r="BB240" s="37">
        <v>0</v>
      </c>
      <c r="BC240" s="37">
        <v>0</v>
      </c>
      <c r="BD240" s="37">
        <v>0</v>
      </c>
      <c r="BE240" s="37">
        <v>0</v>
      </c>
      <c r="BF240" s="37">
        <v>0</v>
      </c>
      <c r="BG240" s="37">
        <v>0</v>
      </c>
      <c r="BH240" s="37">
        <v>0</v>
      </c>
      <c r="BI240" s="37">
        <v>0</v>
      </c>
      <c r="BJ240" s="37">
        <v>0</v>
      </c>
      <c r="BK240" s="37">
        <v>0</v>
      </c>
      <c r="BL240" s="37">
        <v>0</v>
      </c>
      <c r="BM240" s="37">
        <v>0</v>
      </c>
      <c r="BN240" s="37">
        <v>0</v>
      </c>
      <c r="BO240" s="37">
        <v>0</v>
      </c>
      <c r="BP240" s="37">
        <v>0</v>
      </c>
      <c r="BQ240" s="37">
        <v>0</v>
      </c>
      <c r="BR240" s="37">
        <v>0</v>
      </c>
      <c r="BS240" s="37">
        <v>0</v>
      </c>
      <c r="BT240" s="37">
        <v>0</v>
      </c>
      <c r="BU240" s="37">
        <v>0</v>
      </c>
      <c r="BV240" s="37">
        <v>0</v>
      </c>
      <c r="BW240" s="37">
        <v>0</v>
      </c>
      <c r="BX240" s="37">
        <v>1</v>
      </c>
      <c r="BY240" s="37">
        <v>0</v>
      </c>
      <c r="BZ240" s="37">
        <v>82</v>
      </c>
      <c r="CA240" s="37">
        <v>0</v>
      </c>
      <c r="CB240" s="37">
        <v>0</v>
      </c>
      <c r="CC240" s="37">
        <v>0</v>
      </c>
      <c r="CD240" s="37">
        <v>0</v>
      </c>
      <c r="CE240" s="37">
        <v>0</v>
      </c>
      <c r="CF240" s="37">
        <v>0</v>
      </c>
      <c r="CG240" s="37">
        <v>0</v>
      </c>
      <c r="CH240" s="37">
        <v>0</v>
      </c>
      <c r="CI240" s="37">
        <v>0</v>
      </c>
      <c r="CJ240" s="37">
        <v>0</v>
      </c>
      <c r="CK240" s="37">
        <v>0</v>
      </c>
      <c r="CL240" s="37">
        <v>157595</v>
      </c>
      <c r="CM240" s="37">
        <v>0</v>
      </c>
      <c r="CN240" s="37">
        <v>0</v>
      </c>
      <c r="CO240" s="37">
        <v>0</v>
      </c>
      <c r="CP240" s="37">
        <v>0</v>
      </c>
    </row>
    <row r="241" spans="1:94" x14ac:dyDescent="0.25">
      <c r="A241" s="267" t="s">
        <v>641</v>
      </c>
      <c r="B241" s="267" t="s">
        <v>503</v>
      </c>
      <c r="C241" s="301" t="s">
        <v>553</v>
      </c>
      <c r="D241" s="211">
        <v>233</v>
      </c>
      <c r="E241" s="404">
        <v>0</v>
      </c>
      <c r="F241" s="404">
        <v>0</v>
      </c>
      <c r="G241" s="404">
        <v>0</v>
      </c>
      <c r="H241" s="404">
        <v>0</v>
      </c>
      <c r="I241" s="404">
        <v>0</v>
      </c>
      <c r="J241" s="404">
        <v>0</v>
      </c>
      <c r="K241" s="404">
        <v>0</v>
      </c>
      <c r="L241" s="404">
        <v>0</v>
      </c>
      <c r="M241" s="404">
        <v>0</v>
      </c>
      <c r="N241" s="404">
        <v>0</v>
      </c>
      <c r="O241" s="404">
        <v>0</v>
      </c>
      <c r="P241" s="404">
        <v>0</v>
      </c>
      <c r="Q241" s="404">
        <v>0</v>
      </c>
      <c r="R241" s="404">
        <v>0</v>
      </c>
      <c r="S241" s="404">
        <v>0</v>
      </c>
      <c r="T241" s="404">
        <v>0</v>
      </c>
      <c r="U241" s="404">
        <v>0</v>
      </c>
      <c r="V241" s="404">
        <v>0</v>
      </c>
      <c r="W241" s="404">
        <v>0</v>
      </c>
      <c r="X241" s="404">
        <v>0</v>
      </c>
      <c r="Y241" s="404">
        <v>0</v>
      </c>
      <c r="Z241" s="404">
        <v>0</v>
      </c>
      <c r="AA241" s="404">
        <v>0</v>
      </c>
      <c r="AB241" s="404">
        <v>0</v>
      </c>
      <c r="AC241" s="404">
        <v>0</v>
      </c>
      <c r="AD241" s="404">
        <v>0</v>
      </c>
      <c r="AE241" s="404">
        <v>0</v>
      </c>
      <c r="AF241" s="404">
        <v>0</v>
      </c>
      <c r="AG241" s="404">
        <v>0</v>
      </c>
      <c r="AH241" s="404">
        <v>0</v>
      </c>
      <c r="AI241" s="404">
        <v>0</v>
      </c>
      <c r="AJ241" s="404">
        <v>0</v>
      </c>
      <c r="AK241" s="404">
        <v>0</v>
      </c>
      <c r="AL241" s="404">
        <v>0</v>
      </c>
      <c r="AM241" s="404">
        <v>0</v>
      </c>
      <c r="AN241" s="404">
        <v>0</v>
      </c>
      <c r="AO241" s="404">
        <v>0</v>
      </c>
      <c r="AP241" s="404">
        <v>0</v>
      </c>
      <c r="AQ241" s="404">
        <v>0</v>
      </c>
      <c r="AR241" s="404">
        <v>0</v>
      </c>
      <c r="AS241" s="404">
        <v>0</v>
      </c>
      <c r="AT241" s="404">
        <v>0</v>
      </c>
      <c r="AU241" s="404">
        <v>0</v>
      </c>
      <c r="AV241" s="404">
        <v>0</v>
      </c>
      <c r="AX241" s="211">
        <v>233</v>
      </c>
      <c r="AY241" s="37">
        <v>0</v>
      </c>
      <c r="AZ241" s="37">
        <v>0</v>
      </c>
      <c r="BA241" s="37">
        <v>0</v>
      </c>
      <c r="BB241" s="37">
        <v>0</v>
      </c>
      <c r="BC241" s="37">
        <v>0</v>
      </c>
      <c r="BD241" s="37">
        <v>0</v>
      </c>
      <c r="BE241" s="37">
        <v>0</v>
      </c>
      <c r="BF241" s="37">
        <v>0</v>
      </c>
      <c r="BG241" s="37">
        <v>0</v>
      </c>
      <c r="BH241" s="37">
        <v>0</v>
      </c>
      <c r="BI241" s="37">
        <v>0</v>
      </c>
      <c r="BJ241" s="37">
        <v>0</v>
      </c>
      <c r="BK241" s="37">
        <v>0</v>
      </c>
      <c r="BL241" s="37">
        <v>0</v>
      </c>
      <c r="BM241" s="37">
        <v>0</v>
      </c>
      <c r="BN241" s="37">
        <v>0</v>
      </c>
      <c r="BO241" s="37">
        <v>0</v>
      </c>
      <c r="BP241" s="37">
        <v>0</v>
      </c>
      <c r="BQ241" s="37">
        <v>0</v>
      </c>
      <c r="BR241" s="37">
        <v>0</v>
      </c>
      <c r="BS241" s="37">
        <v>0</v>
      </c>
      <c r="BT241" s="37">
        <v>0</v>
      </c>
      <c r="BU241" s="37">
        <v>0</v>
      </c>
      <c r="BV241" s="37">
        <v>0</v>
      </c>
      <c r="BW241" s="37">
        <v>0</v>
      </c>
      <c r="BX241" s="37">
        <v>0</v>
      </c>
      <c r="BY241" s="37">
        <v>0</v>
      </c>
      <c r="BZ241" s="37">
        <v>0</v>
      </c>
      <c r="CA241" s="37">
        <v>0</v>
      </c>
      <c r="CB241" s="37">
        <v>0</v>
      </c>
      <c r="CC241" s="37">
        <v>0</v>
      </c>
      <c r="CD241" s="37">
        <v>0</v>
      </c>
      <c r="CE241" s="37">
        <v>2605000</v>
      </c>
      <c r="CF241" s="37">
        <v>0</v>
      </c>
      <c r="CG241" s="37">
        <v>7065000</v>
      </c>
      <c r="CH241" s="37">
        <v>0</v>
      </c>
      <c r="CI241" s="37">
        <v>0</v>
      </c>
      <c r="CJ241" s="37">
        <v>0</v>
      </c>
      <c r="CK241" s="37">
        <v>0</v>
      </c>
      <c r="CL241" s="37">
        <v>0</v>
      </c>
      <c r="CM241" s="37">
        <v>0</v>
      </c>
      <c r="CN241" s="37">
        <v>0</v>
      </c>
      <c r="CO241" s="37">
        <v>0</v>
      </c>
      <c r="CP241" s="37">
        <v>0</v>
      </c>
    </row>
    <row r="242" spans="1:94" x14ac:dyDescent="0.25">
      <c r="A242" s="267" t="s">
        <v>641</v>
      </c>
      <c r="B242" s="267" t="s">
        <v>516</v>
      </c>
      <c r="C242" s="301" t="s">
        <v>553</v>
      </c>
      <c r="D242" s="211">
        <v>234</v>
      </c>
      <c r="E242" s="404">
        <v>0</v>
      </c>
      <c r="F242" s="404">
        <v>0</v>
      </c>
      <c r="G242" s="404">
        <v>0</v>
      </c>
      <c r="H242" s="404">
        <v>0</v>
      </c>
      <c r="I242" s="404">
        <v>0</v>
      </c>
      <c r="J242" s="404">
        <v>0</v>
      </c>
      <c r="K242" s="404">
        <v>0</v>
      </c>
      <c r="L242" s="404">
        <v>0</v>
      </c>
      <c r="M242" s="404">
        <v>0</v>
      </c>
      <c r="N242" s="404">
        <v>0</v>
      </c>
      <c r="O242" s="404">
        <v>0</v>
      </c>
      <c r="P242" s="404">
        <v>0</v>
      </c>
      <c r="Q242" s="404">
        <v>0</v>
      </c>
      <c r="R242" s="404">
        <v>0</v>
      </c>
      <c r="S242" s="404">
        <v>0</v>
      </c>
      <c r="T242" s="404">
        <v>0</v>
      </c>
      <c r="U242" s="404">
        <v>0</v>
      </c>
      <c r="V242" s="404">
        <v>0</v>
      </c>
      <c r="W242" s="404">
        <v>0</v>
      </c>
      <c r="X242" s="404">
        <v>0</v>
      </c>
      <c r="Y242" s="404">
        <v>0</v>
      </c>
      <c r="Z242" s="404">
        <v>0</v>
      </c>
      <c r="AA242" s="404">
        <v>0</v>
      </c>
      <c r="AB242" s="404">
        <v>0</v>
      </c>
      <c r="AC242" s="404">
        <v>0</v>
      </c>
      <c r="AD242" s="404">
        <v>0</v>
      </c>
      <c r="AE242" s="404">
        <v>0</v>
      </c>
      <c r="AF242" s="404">
        <v>0</v>
      </c>
      <c r="AG242" s="404">
        <v>0</v>
      </c>
      <c r="AH242" s="404">
        <v>0</v>
      </c>
      <c r="AI242" s="404">
        <v>0</v>
      </c>
      <c r="AJ242" s="404">
        <v>0</v>
      </c>
      <c r="AK242" s="404">
        <v>0</v>
      </c>
      <c r="AL242" s="404">
        <v>0</v>
      </c>
      <c r="AM242" s="404">
        <v>0</v>
      </c>
      <c r="AN242" s="404">
        <v>0</v>
      </c>
      <c r="AO242" s="404">
        <v>0</v>
      </c>
      <c r="AP242" s="404">
        <v>0</v>
      </c>
      <c r="AQ242" s="404">
        <v>0</v>
      </c>
      <c r="AR242" s="404">
        <v>0</v>
      </c>
      <c r="AS242" s="404">
        <v>0</v>
      </c>
      <c r="AT242" s="404">
        <v>0</v>
      </c>
      <c r="AU242" s="404">
        <v>0</v>
      </c>
      <c r="AV242" s="404">
        <v>0</v>
      </c>
      <c r="AX242" s="211">
        <v>234</v>
      </c>
      <c r="AY242" s="37">
        <v>0</v>
      </c>
      <c r="AZ242" s="37">
        <v>0</v>
      </c>
      <c r="BA242" s="37">
        <v>0</v>
      </c>
      <c r="BB242" s="37">
        <v>0</v>
      </c>
      <c r="BC242" s="37">
        <v>0</v>
      </c>
      <c r="BD242" s="37">
        <v>0</v>
      </c>
      <c r="BE242" s="37">
        <v>0</v>
      </c>
      <c r="BF242" s="37">
        <v>0</v>
      </c>
      <c r="BG242" s="37">
        <v>0</v>
      </c>
      <c r="BH242" s="37">
        <v>0</v>
      </c>
      <c r="BI242" s="37">
        <v>0</v>
      </c>
      <c r="BJ242" s="37">
        <v>0</v>
      </c>
      <c r="BK242" s="37">
        <v>0</v>
      </c>
      <c r="BL242" s="37">
        <v>0</v>
      </c>
      <c r="BM242" s="37">
        <v>0</v>
      </c>
      <c r="BN242" s="37">
        <v>0</v>
      </c>
      <c r="BO242" s="37">
        <v>0</v>
      </c>
      <c r="BP242" s="37">
        <v>0</v>
      </c>
      <c r="BQ242" s="37">
        <v>0</v>
      </c>
      <c r="BR242" s="37">
        <v>124</v>
      </c>
      <c r="BS242" s="37">
        <v>0</v>
      </c>
      <c r="BT242" s="37">
        <v>0</v>
      </c>
      <c r="BU242" s="37">
        <v>0</v>
      </c>
      <c r="BV242" s="37">
        <v>0</v>
      </c>
      <c r="BW242" s="37">
        <v>0</v>
      </c>
      <c r="BX242" s="37">
        <v>0</v>
      </c>
      <c r="BY242" s="37">
        <v>0</v>
      </c>
      <c r="BZ242" s="37">
        <v>0</v>
      </c>
      <c r="CA242" s="37">
        <v>0</v>
      </c>
      <c r="CB242" s="37">
        <v>0</v>
      </c>
      <c r="CC242" s="37">
        <v>0</v>
      </c>
      <c r="CD242" s="37">
        <v>0</v>
      </c>
      <c r="CE242" s="37">
        <v>14475200</v>
      </c>
      <c r="CF242" s="37">
        <v>0</v>
      </c>
      <c r="CG242" s="37">
        <v>29518558</v>
      </c>
      <c r="CH242" s="37">
        <v>0</v>
      </c>
      <c r="CI242" s="37">
        <v>0</v>
      </c>
      <c r="CJ242" s="37">
        <v>0</v>
      </c>
      <c r="CK242" s="37">
        <v>0</v>
      </c>
      <c r="CL242" s="37">
        <v>677</v>
      </c>
      <c r="CM242" s="37">
        <v>0</v>
      </c>
      <c r="CN242" s="37">
        <v>0</v>
      </c>
      <c r="CO242" s="37">
        <v>0</v>
      </c>
      <c r="CP242" s="37">
        <v>0</v>
      </c>
    </row>
    <row r="243" spans="1:94" x14ac:dyDescent="0.25">
      <c r="A243" s="267" t="s">
        <v>641</v>
      </c>
      <c r="B243" s="267" t="s">
        <v>503</v>
      </c>
      <c r="C243" s="301" t="s">
        <v>616</v>
      </c>
      <c r="D243" s="211">
        <v>235</v>
      </c>
      <c r="E243" s="404">
        <v>0</v>
      </c>
      <c r="F243" s="404">
        <v>0</v>
      </c>
      <c r="G243" s="404">
        <v>0</v>
      </c>
      <c r="H243" s="404">
        <v>0</v>
      </c>
      <c r="I243" s="404">
        <v>0</v>
      </c>
      <c r="J243" s="404">
        <v>0</v>
      </c>
      <c r="K243" s="404">
        <v>0</v>
      </c>
      <c r="L243" s="404">
        <v>0</v>
      </c>
      <c r="M243" s="404">
        <v>0</v>
      </c>
      <c r="N243" s="404">
        <v>0</v>
      </c>
      <c r="O243" s="404">
        <v>0</v>
      </c>
      <c r="P243" s="404">
        <v>0</v>
      </c>
      <c r="Q243" s="404">
        <v>0</v>
      </c>
      <c r="R243" s="404">
        <v>0</v>
      </c>
      <c r="S243" s="404">
        <v>0</v>
      </c>
      <c r="T243" s="404">
        <v>0</v>
      </c>
      <c r="U243" s="404">
        <v>0</v>
      </c>
      <c r="V243" s="404">
        <v>0</v>
      </c>
      <c r="W243" s="404">
        <v>0</v>
      </c>
      <c r="X243" s="404">
        <v>0</v>
      </c>
      <c r="Y243" s="404">
        <v>0</v>
      </c>
      <c r="Z243" s="404">
        <v>0</v>
      </c>
      <c r="AA243" s="404">
        <v>0</v>
      </c>
      <c r="AB243" s="404">
        <v>0</v>
      </c>
      <c r="AC243" s="404">
        <v>0</v>
      </c>
      <c r="AD243" s="404">
        <v>0</v>
      </c>
      <c r="AE243" s="404">
        <v>0</v>
      </c>
      <c r="AF243" s="404">
        <v>0</v>
      </c>
      <c r="AG243" s="404">
        <v>0</v>
      </c>
      <c r="AH243" s="404">
        <v>0</v>
      </c>
      <c r="AI243" s="404">
        <v>0</v>
      </c>
      <c r="AJ243" s="404">
        <v>0</v>
      </c>
      <c r="AK243" s="404">
        <v>0</v>
      </c>
      <c r="AL243" s="404">
        <v>0</v>
      </c>
      <c r="AM243" s="404">
        <v>0</v>
      </c>
      <c r="AN243" s="404">
        <v>0</v>
      </c>
      <c r="AO243" s="404">
        <v>0</v>
      </c>
      <c r="AP243" s="404">
        <v>0</v>
      </c>
      <c r="AQ243" s="404">
        <v>0</v>
      </c>
      <c r="AR243" s="404">
        <v>0</v>
      </c>
      <c r="AS243" s="404">
        <v>0</v>
      </c>
      <c r="AT243" s="404">
        <v>0</v>
      </c>
      <c r="AU243" s="404">
        <v>0</v>
      </c>
      <c r="AV243" s="404">
        <v>0</v>
      </c>
      <c r="AX243" s="211">
        <v>235</v>
      </c>
      <c r="AY243" s="37">
        <v>0</v>
      </c>
      <c r="AZ243" s="37">
        <v>0</v>
      </c>
      <c r="BA243" s="37">
        <v>0</v>
      </c>
      <c r="BB243" s="37">
        <v>0</v>
      </c>
      <c r="BC243" s="37">
        <v>0</v>
      </c>
      <c r="BD243" s="37">
        <v>0</v>
      </c>
      <c r="BE243" s="37">
        <v>0</v>
      </c>
      <c r="BF243" s="37">
        <v>0</v>
      </c>
      <c r="BG243" s="37">
        <v>0</v>
      </c>
      <c r="BH243" s="37">
        <v>0</v>
      </c>
      <c r="BI243" s="37">
        <v>0</v>
      </c>
      <c r="BJ243" s="37">
        <v>0</v>
      </c>
      <c r="BK243" s="37">
        <v>0</v>
      </c>
      <c r="BL243" s="37">
        <v>0</v>
      </c>
      <c r="BM243" s="37">
        <v>0</v>
      </c>
      <c r="BN243" s="37">
        <v>0</v>
      </c>
      <c r="BO243" s="37">
        <v>0</v>
      </c>
      <c r="BP243" s="37">
        <v>0</v>
      </c>
      <c r="BQ243" s="37">
        <v>0</v>
      </c>
      <c r="BR243" s="37">
        <v>0</v>
      </c>
      <c r="BS243" s="37">
        <v>0</v>
      </c>
      <c r="BT243" s="37">
        <v>0</v>
      </c>
      <c r="BU243" s="37">
        <v>0</v>
      </c>
      <c r="BV243" s="37">
        <v>0</v>
      </c>
      <c r="BW243" s="37">
        <v>0</v>
      </c>
      <c r="BX243" s="37">
        <v>0</v>
      </c>
      <c r="BY243" s="37">
        <v>0</v>
      </c>
      <c r="BZ243" s="37">
        <v>0</v>
      </c>
      <c r="CA243" s="37">
        <v>0</v>
      </c>
      <c r="CB243" s="37">
        <v>0</v>
      </c>
      <c r="CC243" s="37">
        <v>0</v>
      </c>
      <c r="CD243" s="37">
        <v>0</v>
      </c>
      <c r="CE243" s="37">
        <v>940000</v>
      </c>
      <c r="CF243" s="37">
        <v>0</v>
      </c>
      <c r="CG243" s="37">
        <v>0</v>
      </c>
      <c r="CH243" s="37">
        <v>0</v>
      </c>
      <c r="CI243" s="37">
        <v>0</v>
      </c>
      <c r="CJ243" s="37">
        <v>0</v>
      </c>
      <c r="CK243" s="37">
        <v>0</v>
      </c>
      <c r="CL243" s="37">
        <v>0</v>
      </c>
      <c r="CM243" s="37">
        <v>0</v>
      </c>
      <c r="CN243" s="37">
        <v>0</v>
      </c>
      <c r="CO243" s="37">
        <v>0</v>
      </c>
      <c r="CP243" s="37">
        <v>0</v>
      </c>
    </row>
    <row r="244" spans="1:94" x14ac:dyDescent="0.25">
      <c r="A244" s="267" t="s">
        <v>641</v>
      </c>
      <c r="B244" s="267" t="s">
        <v>516</v>
      </c>
      <c r="C244" s="301" t="s">
        <v>616</v>
      </c>
      <c r="D244" s="211">
        <v>236</v>
      </c>
      <c r="E244" s="404">
        <v>0</v>
      </c>
      <c r="F244" s="404">
        <v>0</v>
      </c>
      <c r="G244" s="404">
        <v>0</v>
      </c>
      <c r="H244" s="404">
        <v>0</v>
      </c>
      <c r="I244" s="404">
        <v>0</v>
      </c>
      <c r="J244" s="404">
        <v>0</v>
      </c>
      <c r="K244" s="404">
        <v>0</v>
      </c>
      <c r="L244" s="404">
        <v>0</v>
      </c>
      <c r="M244" s="404">
        <v>0</v>
      </c>
      <c r="N244" s="404">
        <v>0</v>
      </c>
      <c r="O244" s="404">
        <v>0</v>
      </c>
      <c r="P244" s="404">
        <v>0</v>
      </c>
      <c r="Q244" s="404">
        <v>0</v>
      </c>
      <c r="R244" s="404">
        <v>0</v>
      </c>
      <c r="S244" s="404">
        <v>0</v>
      </c>
      <c r="T244" s="404">
        <v>0</v>
      </c>
      <c r="U244" s="404">
        <v>0</v>
      </c>
      <c r="V244" s="404">
        <v>0</v>
      </c>
      <c r="W244" s="404">
        <v>0</v>
      </c>
      <c r="X244" s="404">
        <v>0</v>
      </c>
      <c r="Y244" s="404">
        <v>0</v>
      </c>
      <c r="Z244" s="404">
        <v>0</v>
      </c>
      <c r="AA244" s="404">
        <v>0</v>
      </c>
      <c r="AB244" s="404">
        <v>0</v>
      </c>
      <c r="AC244" s="404">
        <v>0</v>
      </c>
      <c r="AD244" s="404">
        <v>0</v>
      </c>
      <c r="AE244" s="404">
        <v>0</v>
      </c>
      <c r="AF244" s="404">
        <v>0</v>
      </c>
      <c r="AG244" s="404">
        <v>0</v>
      </c>
      <c r="AH244" s="404">
        <v>0</v>
      </c>
      <c r="AI244" s="404">
        <v>0</v>
      </c>
      <c r="AJ244" s="404">
        <v>0</v>
      </c>
      <c r="AK244" s="404">
        <v>0</v>
      </c>
      <c r="AL244" s="404">
        <v>0</v>
      </c>
      <c r="AM244" s="404">
        <v>0</v>
      </c>
      <c r="AN244" s="404">
        <v>0</v>
      </c>
      <c r="AO244" s="404">
        <v>0</v>
      </c>
      <c r="AP244" s="404">
        <v>0</v>
      </c>
      <c r="AQ244" s="404">
        <v>0</v>
      </c>
      <c r="AR244" s="404">
        <v>0</v>
      </c>
      <c r="AS244" s="404">
        <v>0</v>
      </c>
      <c r="AT244" s="404">
        <v>0</v>
      </c>
      <c r="AU244" s="404">
        <v>0</v>
      </c>
      <c r="AV244" s="404">
        <v>0</v>
      </c>
      <c r="AX244" s="211">
        <v>236</v>
      </c>
      <c r="AY244" s="37">
        <v>0</v>
      </c>
      <c r="AZ244" s="37">
        <v>0</v>
      </c>
      <c r="BA244" s="37">
        <v>0</v>
      </c>
      <c r="BB244" s="37">
        <v>0</v>
      </c>
      <c r="BC244" s="37">
        <v>0</v>
      </c>
      <c r="BD244" s="37">
        <v>0</v>
      </c>
      <c r="BE244" s="37">
        <v>0</v>
      </c>
      <c r="BF244" s="37">
        <v>0</v>
      </c>
      <c r="BG244" s="37">
        <v>0</v>
      </c>
      <c r="BH244" s="37">
        <v>0</v>
      </c>
      <c r="BI244" s="37">
        <v>0</v>
      </c>
      <c r="BJ244" s="37">
        <v>0</v>
      </c>
      <c r="BK244" s="37">
        <v>0</v>
      </c>
      <c r="BL244" s="37">
        <v>0</v>
      </c>
      <c r="BM244" s="37">
        <v>0</v>
      </c>
      <c r="BN244" s="37">
        <v>0</v>
      </c>
      <c r="BO244" s="37">
        <v>0</v>
      </c>
      <c r="BP244" s="37">
        <v>0</v>
      </c>
      <c r="BQ244" s="37">
        <v>0</v>
      </c>
      <c r="BR244" s="37">
        <v>0</v>
      </c>
      <c r="BS244" s="37">
        <v>0</v>
      </c>
      <c r="BT244" s="37">
        <v>0</v>
      </c>
      <c r="BU244" s="37">
        <v>0</v>
      </c>
      <c r="BV244" s="37">
        <v>0</v>
      </c>
      <c r="BW244" s="37">
        <v>0</v>
      </c>
      <c r="BX244" s="37">
        <v>0</v>
      </c>
      <c r="BY244" s="37">
        <v>0</v>
      </c>
      <c r="BZ244" s="37">
        <v>0</v>
      </c>
      <c r="CA244" s="37">
        <v>0</v>
      </c>
      <c r="CB244" s="37">
        <v>0</v>
      </c>
      <c r="CC244" s="37">
        <v>0</v>
      </c>
      <c r="CD244" s="37">
        <v>0</v>
      </c>
      <c r="CE244" s="37">
        <v>840000</v>
      </c>
      <c r="CF244" s="37">
        <v>0</v>
      </c>
      <c r="CG244" s="37">
        <v>0</v>
      </c>
      <c r="CH244" s="37">
        <v>0</v>
      </c>
      <c r="CI244" s="37">
        <v>0</v>
      </c>
      <c r="CJ244" s="37">
        <v>0</v>
      </c>
      <c r="CK244" s="37">
        <v>0</v>
      </c>
      <c r="CL244" s="37">
        <v>0</v>
      </c>
      <c r="CM244" s="37">
        <v>0</v>
      </c>
      <c r="CN244" s="37">
        <v>0</v>
      </c>
      <c r="CO244" s="37">
        <v>0</v>
      </c>
      <c r="CP244" s="37">
        <v>0</v>
      </c>
    </row>
    <row r="245" spans="1:94" x14ac:dyDescent="0.25">
      <c r="A245" s="267" t="s">
        <v>641</v>
      </c>
      <c r="B245" s="267" t="s">
        <v>491</v>
      </c>
      <c r="C245" s="301" t="s">
        <v>165</v>
      </c>
      <c r="D245" s="211">
        <v>237</v>
      </c>
      <c r="E245" s="404">
        <v>0</v>
      </c>
      <c r="F245" s="404">
        <v>0</v>
      </c>
      <c r="G245" s="404">
        <v>0</v>
      </c>
      <c r="H245" s="404">
        <v>1.6597299999999999E-2</v>
      </c>
      <c r="I245" s="404">
        <v>0</v>
      </c>
      <c r="J245" s="404">
        <v>0</v>
      </c>
      <c r="K245" s="404">
        <v>0</v>
      </c>
      <c r="L245" s="404">
        <v>0</v>
      </c>
      <c r="M245" s="404">
        <v>0</v>
      </c>
      <c r="N245" s="404">
        <v>0</v>
      </c>
      <c r="O245" s="404">
        <v>0</v>
      </c>
      <c r="P245" s="404">
        <v>0</v>
      </c>
      <c r="Q245" s="404">
        <v>0.64296850000000005</v>
      </c>
      <c r="R245" s="404">
        <v>0</v>
      </c>
      <c r="S245" s="404">
        <v>7.5878100000000004E-2</v>
      </c>
      <c r="T245" s="404">
        <v>5.8938000000000003E-3</v>
      </c>
      <c r="U245" s="404">
        <v>1.57419E-2</v>
      </c>
      <c r="V245" s="404">
        <v>0</v>
      </c>
      <c r="W245" s="404">
        <v>0</v>
      </c>
      <c r="X245" s="404">
        <v>0</v>
      </c>
      <c r="Y245" s="404">
        <v>0</v>
      </c>
      <c r="Z245" s="404">
        <v>0</v>
      </c>
      <c r="AA245" s="404">
        <v>1.5845E-3</v>
      </c>
      <c r="AB245" s="404">
        <v>0</v>
      </c>
      <c r="AC245" s="404">
        <v>0</v>
      </c>
      <c r="AD245" s="404">
        <v>0</v>
      </c>
      <c r="AE245" s="404">
        <v>0</v>
      </c>
      <c r="AF245" s="404">
        <v>0.1096356</v>
      </c>
      <c r="AG245" s="404">
        <v>1.96642E-2</v>
      </c>
      <c r="AH245" s="404">
        <v>0</v>
      </c>
      <c r="AI245" s="404">
        <v>0</v>
      </c>
      <c r="AJ245" s="404">
        <v>0</v>
      </c>
      <c r="AK245" s="404">
        <v>2.0812299999999999E-2</v>
      </c>
      <c r="AL245" s="404">
        <v>0</v>
      </c>
      <c r="AM245" s="404">
        <v>1.0984E-3</v>
      </c>
      <c r="AN245" s="404">
        <v>0</v>
      </c>
      <c r="AO245" s="404">
        <v>0</v>
      </c>
      <c r="AP245" s="404">
        <v>0</v>
      </c>
      <c r="AQ245" s="404">
        <v>0</v>
      </c>
      <c r="AR245" s="404">
        <v>0.11088870000000001</v>
      </c>
      <c r="AS245" s="404">
        <v>7.5575500000000004E-2</v>
      </c>
      <c r="AT245" s="404">
        <v>0</v>
      </c>
      <c r="AU245" s="404">
        <v>1.5005900000000001E-2</v>
      </c>
      <c r="AV245" s="404">
        <v>0</v>
      </c>
      <c r="AX245" s="211">
        <v>237</v>
      </c>
      <c r="AY245" s="37">
        <v>0</v>
      </c>
      <c r="AZ245" s="37">
        <v>0</v>
      </c>
      <c r="BA245" s="37">
        <v>0</v>
      </c>
      <c r="BB245" s="37">
        <v>0</v>
      </c>
      <c r="BC245" s="37">
        <v>0</v>
      </c>
      <c r="BD245" s="37">
        <v>0</v>
      </c>
      <c r="BE245" s="37">
        <v>705500</v>
      </c>
      <c r="BF245" s="37">
        <v>0</v>
      </c>
      <c r="BG245" s="37">
        <v>0</v>
      </c>
      <c r="BH245" s="37">
        <v>0</v>
      </c>
      <c r="BI245" s="37">
        <v>0</v>
      </c>
      <c r="BJ245" s="37">
        <v>0</v>
      </c>
      <c r="BK245" s="37">
        <v>0</v>
      </c>
      <c r="BL245" s="37">
        <v>0</v>
      </c>
      <c r="BM245" s="37">
        <v>0</v>
      </c>
      <c r="BN245" s="37">
        <v>0</v>
      </c>
      <c r="BO245" s="37">
        <v>0</v>
      </c>
      <c r="BP245" s="37">
        <v>0</v>
      </c>
      <c r="BQ245" s="37">
        <v>0</v>
      </c>
      <c r="BR245" s="37">
        <v>0</v>
      </c>
      <c r="BS245" s="37">
        <v>0</v>
      </c>
      <c r="BT245" s="37">
        <v>0</v>
      </c>
      <c r="BU245" s="37">
        <v>0</v>
      </c>
      <c r="BV245" s="37">
        <v>0</v>
      </c>
      <c r="BW245" s="37">
        <v>0</v>
      </c>
      <c r="BX245" s="37">
        <v>0</v>
      </c>
      <c r="BY245" s="37">
        <v>0</v>
      </c>
      <c r="BZ245" s="37">
        <v>0</v>
      </c>
      <c r="CA245" s="37">
        <v>0</v>
      </c>
      <c r="CB245" s="37">
        <v>0</v>
      </c>
      <c r="CC245" s="37">
        <v>0</v>
      </c>
      <c r="CD245" s="37">
        <v>0</v>
      </c>
      <c r="CE245" s="37">
        <v>0</v>
      </c>
      <c r="CF245" s="37">
        <v>0</v>
      </c>
      <c r="CG245" s="37">
        <v>0</v>
      </c>
      <c r="CH245" s="37">
        <v>0</v>
      </c>
      <c r="CI245" s="37">
        <v>0</v>
      </c>
      <c r="CJ245" s="37">
        <v>0</v>
      </c>
      <c r="CK245" s="37">
        <v>0</v>
      </c>
      <c r="CL245" s="37">
        <v>0</v>
      </c>
      <c r="CM245" s="37">
        <v>0</v>
      </c>
      <c r="CN245" s="37">
        <v>0</v>
      </c>
      <c r="CO245" s="37">
        <v>0</v>
      </c>
      <c r="CP245" s="37">
        <v>0</v>
      </c>
    </row>
    <row r="246" spans="1:94" x14ac:dyDescent="0.25">
      <c r="A246" s="267" t="s">
        <v>641</v>
      </c>
      <c r="B246" s="267" t="s">
        <v>493</v>
      </c>
      <c r="C246" s="301" t="s">
        <v>165</v>
      </c>
      <c r="D246" s="211">
        <v>238</v>
      </c>
      <c r="E246" s="404">
        <v>0</v>
      </c>
      <c r="F246" s="404">
        <v>0</v>
      </c>
      <c r="G246" s="404">
        <v>0</v>
      </c>
      <c r="H246" s="404">
        <v>2.34199E-2</v>
      </c>
      <c r="I246" s="404">
        <v>0</v>
      </c>
      <c r="J246" s="404">
        <v>0</v>
      </c>
      <c r="K246" s="404">
        <v>0</v>
      </c>
      <c r="L246" s="404">
        <v>0</v>
      </c>
      <c r="M246" s="404">
        <v>0</v>
      </c>
      <c r="N246" s="404">
        <v>0</v>
      </c>
      <c r="O246" s="404">
        <v>0</v>
      </c>
      <c r="P246" s="404">
        <v>0</v>
      </c>
      <c r="Q246" s="404">
        <v>0.82064269999999995</v>
      </c>
      <c r="R246" s="404">
        <v>0</v>
      </c>
      <c r="S246" s="404">
        <v>1.4861E-3</v>
      </c>
      <c r="T246" s="404">
        <v>0</v>
      </c>
      <c r="U246" s="404">
        <v>2.1946E-2</v>
      </c>
      <c r="V246" s="404">
        <v>0</v>
      </c>
      <c r="W246" s="404">
        <v>0</v>
      </c>
      <c r="X246" s="404">
        <v>0</v>
      </c>
      <c r="Y246" s="404">
        <v>0</v>
      </c>
      <c r="Z246" s="404">
        <v>0</v>
      </c>
      <c r="AA246" s="404">
        <v>0</v>
      </c>
      <c r="AB246" s="404">
        <v>0</v>
      </c>
      <c r="AC246" s="404">
        <v>0</v>
      </c>
      <c r="AD246" s="404">
        <v>0</v>
      </c>
      <c r="AE246" s="404">
        <v>0</v>
      </c>
      <c r="AF246" s="404">
        <v>6.8313200000000004E-2</v>
      </c>
      <c r="AG246" s="404">
        <v>1.43219E-2</v>
      </c>
      <c r="AH246" s="404">
        <v>0</v>
      </c>
      <c r="AI246" s="404">
        <v>0</v>
      </c>
      <c r="AJ246" s="404">
        <v>0</v>
      </c>
      <c r="AK246" s="404">
        <v>1.5074000000000001E-3</v>
      </c>
      <c r="AL246" s="404">
        <v>0</v>
      </c>
      <c r="AM246" s="404">
        <v>0</v>
      </c>
      <c r="AN246" s="404">
        <v>0</v>
      </c>
      <c r="AO246" s="404">
        <v>0</v>
      </c>
      <c r="AP246" s="404">
        <v>0</v>
      </c>
      <c r="AQ246" s="404">
        <v>0</v>
      </c>
      <c r="AR246" s="404">
        <v>4.2621399999999997E-2</v>
      </c>
      <c r="AS246" s="404">
        <v>0.12733530000000001</v>
      </c>
      <c r="AT246" s="404">
        <v>9.1062000000000001E-3</v>
      </c>
      <c r="AU246" s="404">
        <v>1.6020400000000001E-2</v>
      </c>
      <c r="AV246" s="404">
        <v>0</v>
      </c>
      <c r="AX246" s="211">
        <v>238</v>
      </c>
      <c r="AY246" s="37">
        <v>0</v>
      </c>
      <c r="AZ246" s="37">
        <v>0</v>
      </c>
      <c r="BA246" s="37">
        <v>0</v>
      </c>
      <c r="BB246" s="37">
        <v>0</v>
      </c>
      <c r="BC246" s="37">
        <v>0</v>
      </c>
      <c r="BD246" s="37">
        <v>0</v>
      </c>
      <c r="BE246" s="37">
        <v>0</v>
      </c>
      <c r="BF246" s="37">
        <v>0</v>
      </c>
      <c r="BG246" s="37">
        <v>0</v>
      </c>
      <c r="BH246" s="37">
        <v>0</v>
      </c>
      <c r="BI246" s="37">
        <v>0</v>
      </c>
      <c r="BJ246" s="37">
        <v>0</v>
      </c>
      <c r="BK246" s="37">
        <v>5248</v>
      </c>
      <c r="BL246" s="37">
        <v>0</v>
      </c>
      <c r="BM246" s="37">
        <v>0</v>
      </c>
      <c r="BN246" s="37">
        <v>0</v>
      </c>
      <c r="BO246" s="37">
        <v>0</v>
      </c>
      <c r="BP246" s="37">
        <v>0</v>
      </c>
      <c r="BQ246" s="37">
        <v>0</v>
      </c>
      <c r="BR246" s="37">
        <v>0</v>
      </c>
      <c r="BS246" s="37">
        <v>0</v>
      </c>
      <c r="BT246" s="37">
        <v>0</v>
      </c>
      <c r="BU246" s="37">
        <v>0</v>
      </c>
      <c r="BV246" s="37">
        <v>0</v>
      </c>
      <c r="BW246" s="37">
        <v>0</v>
      </c>
      <c r="BX246" s="37">
        <v>0</v>
      </c>
      <c r="BY246" s="37">
        <v>0</v>
      </c>
      <c r="BZ246" s="37">
        <v>0</v>
      </c>
      <c r="CA246" s="37">
        <v>0</v>
      </c>
      <c r="CB246" s="37">
        <v>0</v>
      </c>
      <c r="CC246" s="37">
        <v>0</v>
      </c>
      <c r="CD246" s="37">
        <v>0</v>
      </c>
      <c r="CE246" s="37">
        <v>0</v>
      </c>
      <c r="CF246" s="37">
        <v>0</v>
      </c>
      <c r="CG246" s="37">
        <v>0</v>
      </c>
      <c r="CH246" s="37">
        <v>0</v>
      </c>
      <c r="CI246" s="37">
        <v>0</v>
      </c>
      <c r="CJ246" s="37">
        <v>0</v>
      </c>
      <c r="CK246" s="37">
        <v>0</v>
      </c>
      <c r="CL246" s="37">
        <v>0</v>
      </c>
      <c r="CM246" s="37">
        <v>0</v>
      </c>
      <c r="CN246" s="37">
        <v>0</v>
      </c>
      <c r="CO246" s="37">
        <v>0</v>
      </c>
      <c r="CP246" s="37">
        <v>0</v>
      </c>
    </row>
    <row r="247" spans="1:94" x14ac:dyDescent="0.25">
      <c r="A247" s="267" t="s">
        <v>641</v>
      </c>
      <c r="B247" s="267" t="s">
        <v>503</v>
      </c>
      <c r="C247" s="301" t="s">
        <v>165</v>
      </c>
      <c r="D247" s="211">
        <v>239</v>
      </c>
      <c r="E247" s="404">
        <v>0</v>
      </c>
      <c r="F247" s="404">
        <v>0</v>
      </c>
      <c r="G247" s="404">
        <v>0</v>
      </c>
      <c r="H247" s="404">
        <v>0</v>
      </c>
      <c r="I247" s="404">
        <v>0</v>
      </c>
      <c r="J247" s="404">
        <v>0</v>
      </c>
      <c r="K247" s="404">
        <v>0</v>
      </c>
      <c r="L247" s="404">
        <v>0</v>
      </c>
      <c r="M247" s="404">
        <v>0</v>
      </c>
      <c r="N247" s="404">
        <v>0</v>
      </c>
      <c r="O247" s="404">
        <v>0</v>
      </c>
      <c r="P247" s="404">
        <v>0</v>
      </c>
      <c r="Q247" s="404">
        <v>0</v>
      </c>
      <c r="R247" s="404">
        <v>0</v>
      </c>
      <c r="S247" s="404">
        <v>0</v>
      </c>
      <c r="T247" s="404">
        <v>0</v>
      </c>
      <c r="U247" s="404">
        <v>0</v>
      </c>
      <c r="V247" s="404">
        <v>0</v>
      </c>
      <c r="W247" s="404">
        <v>0</v>
      </c>
      <c r="X247" s="404">
        <v>0</v>
      </c>
      <c r="Y247" s="404">
        <v>0</v>
      </c>
      <c r="Z247" s="404">
        <v>0</v>
      </c>
      <c r="AA247" s="404">
        <v>0</v>
      </c>
      <c r="AB247" s="404">
        <v>0</v>
      </c>
      <c r="AC247" s="404">
        <v>0</v>
      </c>
      <c r="AD247" s="404">
        <v>0</v>
      </c>
      <c r="AE247" s="404">
        <v>0</v>
      </c>
      <c r="AF247" s="404">
        <v>0</v>
      </c>
      <c r="AG247" s="404">
        <v>0</v>
      </c>
      <c r="AH247" s="404">
        <v>0</v>
      </c>
      <c r="AI247" s="404">
        <v>0</v>
      </c>
      <c r="AJ247" s="404">
        <v>0</v>
      </c>
      <c r="AK247" s="404">
        <v>0</v>
      </c>
      <c r="AL247" s="404">
        <v>0</v>
      </c>
      <c r="AM247" s="404">
        <v>0</v>
      </c>
      <c r="AN247" s="404">
        <v>0</v>
      </c>
      <c r="AO247" s="404">
        <v>0</v>
      </c>
      <c r="AP247" s="404">
        <v>0</v>
      </c>
      <c r="AQ247" s="404">
        <v>0</v>
      </c>
      <c r="AR247" s="404">
        <v>0</v>
      </c>
      <c r="AS247" s="404">
        <v>0</v>
      </c>
      <c r="AT247" s="404">
        <v>0</v>
      </c>
      <c r="AU247" s="404">
        <v>0</v>
      </c>
      <c r="AV247" s="404">
        <v>0</v>
      </c>
      <c r="AX247" s="211">
        <v>239</v>
      </c>
      <c r="AY247" s="37">
        <v>0</v>
      </c>
      <c r="AZ247" s="37">
        <v>0</v>
      </c>
      <c r="BA247" s="37">
        <v>0</v>
      </c>
      <c r="BB247" s="37">
        <v>0</v>
      </c>
      <c r="BC247" s="37">
        <v>0</v>
      </c>
      <c r="BD247" s="37">
        <v>0</v>
      </c>
      <c r="BE247" s="37">
        <v>0</v>
      </c>
      <c r="BF247" s="37">
        <v>0</v>
      </c>
      <c r="BG247" s="37">
        <v>0</v>
      </c>
      <c r="BH247" s="37">
        <v>0</v>
      </c>
      <c r="BI247" s="37">
        <v>0</v>
      </c>
      <c r="BJ247" s="37">
        <v>0</v>
      </c>
      <c r="BK247" s="37">
        <v>0</v>
      </c>
      <c r="BL247" s="37">
        <v>0</v>
      </c>
      <c r="BM247" s="37">
        <v>0</v>
      </c>
      <c r="BN247" s="37">
        <v>0</v>
      </c>
      <c r="BO247" s="37">
        <v>0</v>
      </c>
      <c r="BP247" s="37">
        <v>0</v>
      </c>
      <c r="BQ247" s="37">
        <v>0</v>
      </c>
      <c r="BR247" s="37">
        <v>0</v>
      </c>
      <c r="BS247" s="37">
        <v>0</v>
      </c>
      <c r="BT247" s="37">
        <v>0</v>
      </c>
      <c r="BU247" s="37">
        <v>0</v>
      </c>
      <c r="BV247" s="37">
        <v>0</v>
      </c>
      <c r="BW247" s="37">
        <v>0</v>
      </c>
      <c r="BX247" s="37">
        <v>0</v>
      </c>
      <c r="BY247" s="37">
        <v>0</v>
      </c>
      <c r="BZ247" s="37">
        <v>0</v>
      </c>
      <c r="CA247" s="37">
        <v>0</v>
      </c>
      <c r="CB247" s="37">
        <v>0</v>
      </c>
      <c r="CC247" s="37">
        <v>0</v>
      </c>
      <c r="CD247" s="37">
        <v>0</v>
      </c>
      <c r="CE247" s="37">
        <v>149200</v>
      </c>
      <c r="CF247" s="37">
        <v>0</v>
      </c>
      <c r="CG247" s="37">
        <v>245300</v>
      </c>
      <c r="CH247" s="37">
        <v>0</v>
      </c>
      <c r="CI247" s="37">
        <v>0</v>
      </c>
      <c r="CJ247" s="37">
        <v>0</v>
      </c>
      <c r="CK247" s="37">
        <v>0</v>
      </c>
      <c r="CL247" s="37">
        <v>0</v>
      </c>
      <c r="CM247" s="37">
        <v>0</v>
      </c>
      <c r="CN247" s="37">
        <v>0</v>
      </c>
      <c r="CO247" s="37">
        <v>0</v>
      </c>
      <c r="CP247" s="37">
        <v>0</v>
      </c>
    </row>
    <row r="248" spans="1:94" x14ac:dyDescent="0.25">
      <c r="A248" s="267" t="s">
        <v>641</v>
      </c>
      <c r="B248" s="267" t="s">
        <v>491</v>
      </c>
      <c r="C248" s="301" t="s">
        <v>163</v>
      </c>
      <c r="D248" s="211">
        <v>240</v>
      </c>
      <c r="E248" s="404">
        <v>0</v>
      </c>
      <c r="F248" s="404">
        <v>0</v>
      </c>
      <c r="G248" s="404">
        <v>0</v>
      </c>
      <c r="H248" s="404">
        <v>0</v>
      </c>
      <c r="I248" s="404">
        <v>0</v>
      </c>
      <c r="J248" s="404">
        <v>0</v>
      </c>
      <c r="K248" s="404">
        <v>0</v>
      </c>
      <c r="L248" s="404">
        <v>0</v>
      </c>
      <c r="M248" s="404">
        <v>0</v>
      </c>
      <c r="N248" s="404">
        <v>0</v>
      </c>
      <c r="O248" s="404">
        <v>0</v>
      </c>
      <c r="P248" s="404">
        <v>0</v>
      </c>
      <c r="Q248" s="404">
        <v>0</v>
      </c>
      <c r="R248" s="404">
        <v>0</v>
      </c>
      <c r="S248" s="404">
        <v>0</v>
      </c>
      <c r="T248" s="404">
        <v>0</v>
      </c>
      <c r="U248" s="404">
        <v>0</v>
      </c>
      <c r="V248" s="404">
        <v>0</v>
      </c>
      <c r="W248" s="404">
        <v>0</v>
      </c>
      <c r="X248" s="404">
        <v>0</v>
      </c>
      <c r="Y248" s="404">
        <v>0</v>
      </c>
      <c r="Z248" s="404">
        <v>0</v>
      </c>
      <c r="AA248" s="404">
        <v>0</v>
      </c>
      <c r="AB248" s="404">
        <v>0</v>
      </c>
      <c r="AC248" s="404">
        <v>0</v>
      </c>
      <c r="AD248" s="404">
        <v>0</v>
      </c>
      <c r="AE248" s="404">
        <v>0</v>
      </c>
      <c r="AF248" s="404">
        <v>0</v>
      </c>
      <c r="AG248" s="404">
        <v>0</v>
      </c>
      <c r="AH248" s="404">
        <v>0</v>
      </c>
      <c r="AI248" s="404">
        <v>0</v>
      </c>
      <c r="AJ248" s="404">
        <v>0</v>
      </c>
      <c r="AK248" s="404">
        <v>0</v>
      </c>
      <c r="AL248" s="404">
        <v>0</v>
      </c>
      <c r="AM248" s="404">
        <v>0</v>
      </c>
      <c r="AN248" s="404">
        <v>0</v>
      </c>
      <c r="AO248" s="404">
        <v>0</v>
      </c>
      <c r="AP248" s="404">
        <v>0</v>
      </c>
      <c r="AQ248" s="404">
        <v>0</v>
      </c>
      <c r="AR248" s="404">
        <v>0</v>
      </c>
      <c r="AS248" s="404">
        <v>0</v>
      </c>
      <c r="AT248" s="404">
        <v>0</v>
      </c>
      <c r="AU248" s="404">
        <v>0</v>
      </c>
      <c r="AV248" s="404">
        <v>0</v>
      </c>
      <c r="AX248" s="211">
        <v>240</v>
      </c>
      <c r="AY248" s="37">
        <v>0</v>
      </c>
      <c r="AZ248" s="37">
        <v>0</v>
      </c>
      <c r="BA248" s="37">
        <v>0</v>
      </c>
      <c r="BB248" s="37">
        <v>234</v>
      </c>
      <c r="BC248" s="37">
        <v>0</v>
      </c>
      <c r="BD248" s="37">
        <v>0</v>
      </c>
      <c r="BE248" s="37">
        <v>0</v>
      </c>
      <c r="BF248" s="37">
        <v>0</v>
      </c>
      <c r="BG248" s="37">
        <v>0</v>
      </c>
      <c r="BH248" s="37">
        <v>82562</v>
      </c>
      <c r="BI248" s="37">
        <v>20</v>
      </c>
      <c r="BJ248" s="37">
        <v>476</v>
      </c>
      <c r="BK248" s="37">
        <v>0</v>
      </c>
      <c r="BL248" s="37">
        <v>0</v>
      </c>
      <c r="BM248" s="37">
        <v>2527</v>
      </c>
      <c r="BN248" s="37">
        <v>0</v>
      </c>
      <c r="BO248" s="37">
        <v>7300</v>
      </c>
      <c r="BP248" s="37">
        <v>0</v>
      </c>
      <c r="BQ248" s="37">
        <v>653</v>
      </c>
      <c r="BR248" s="37">
        <v>0</v>
      </c>
      <c r="BS248" s="37">
        <v>0</v>
      </c>
      <c r="BT248" s="37">
        <v>3622</v>
      </c>
      <c r="BU248" s="37">
        <v>0</v>
      </c>
      <c r="BV248" s="37">
        <v>95</v>
      </c>
      <c r="BW248" s="37">
        <v>0</v>
      </c>
      <c r="BX248" s="37">
        <v>0</v>
      </c>
      <c r="BY248" s="37">
        <v>0</v>
      </c>
      <c r="BZ248" s="37">
        <v>60</v>
      </c>
      <c r="CA248" s="37">
        <v>0</v>
      </c>
      <c r="CB248" s="37">
        <v>0</v>
      </c>
      <c r="CC248" s="37">
        <v>0</v>
      </c>
      <c r="CD248" s="37">
        <v>0</v>
      </c>
      <c r="CE248" s="37">
        <v>0</v>
      </c>
      <c r="CF248" s="37">
        <v>0</v>
      </c>
      <c r="CG248" s="37">
        <v>0</v>
      </c>
      <c r="CH248" s="37">
        <v>0</v>
      </c>
      <c r="CI248" s="37">
        <v>0</v>
      </c>
      <c r="CJ248" s="37">
        <v>0</v>
      </c>
      <c r="CK248" s="37">
        <v>0</v>
      </c>
      <c r="CL248" s="37">
        <v>23407</v>
      </c>
      <c r="CM248" s="37">
        <v>1304</v>
      </c>
      <c r="CN248" s="37">
        <v>0</v>
      </c>
      <c r="CO248" s="37">
        <v>0</v>
      </c>
      <c r="CP248" s="37">
        <v>0</v>
      </c>
    </row>
    <row r="249" spans="1:94" x14ac:dyDescent="0.25">
      <c r="A249" s="267" t="s">
        <v>641</v>
      </c>
      <c r="B249" s="267" t="s">
        <v>496</v>
      </c>
      <c r="C249" s="301" t="s">
        <v>163</v>
      </c>
      <c r="D249" s="211">
        <v>241</v>
      </c>
      <c r="E249" s="404">
        <v>0</v>
      </c>
      <c r="F249" s="404">
        <v>0</v>
      </c>
      <c r="G249" s="404">
        <v>0</v>
      </c>
      <c r="H249" s="404">
        <v>0</v>
      </c>
      <c r="I249" s="404">
        <v>0</v>
      </c>
      <c r="J249" s="404">
        <v>0</v>
      </c>
      <c r="K249" s="404">
        <v>0</v>
      </c>
      <c r="L249" s="404">
        <v>0</v>
      </c>
      <c r="M249" s="404">
        <v>0</v>
      </c>
      <c r="N249" s="404">
        <v>0</v>
      </c>
      <c r="O249" s="404">
        <v>0</v>
      </c>
      <c r="P249" s="404">
        <v>0</v>
      </c>
      <c r="Q249" s="404">
        <v>0</v>
      </c>
      <c r="R249" s="404">
        <v>0</v>
      </c>
      <c r="S249" s="404">
        <v>0</v>
      </c>
      <c r="T249" s="404">
        <v>0</v>
      </c>
      <c r="U249" s="404">
        <v>0</v>
      </c>
      <c r="V249" s="404">
        <v>0</v>
      </c>
      <c r="W249" s="404">
        <v>0</v>
      </c>
      <c r="X249" s="404">
        <v>0</v>
      </c>
      <c r="Y249" s="404">
        <v>0</v>
      </c>
      <c r="Z249" s="404">
        <v>0</v>
      </c>
      <c r="AA249" s="404">
        <v>0</v>
      </c>
      <c r="AB249" s="404">
        <v>0</v>
      </c>
      <c r="AC249" s="404">
        <v>0</v>
      </c>
      <c r="AD249" s="404">
        <v>0</v>
      </c>
      <c r="AE249" s="404">
        <v>0</v>
      </c>
      <c r="AF249" s="404">
        <v>0</v>
      </c>
      <c r="AG249" s="404">
        <v>0</v>
      </c>
      <c r="AH249" s="404">
        <v>0</v>
      </c>
      <c r="AI249" s="404">
        <v>0</v>
      </c>
      <c r="AJ249" s="404">
        <v>0</v>
      </c>
      <c r="AK249" s="404">
        <v>0</v>
      </c>
      <c r="AL249" s="404">
        <v>0</v>
      </c>
      <c r="AM249" s="404">
        <v>0</v>
      </c>
      <c r="AN249" s="404">
        <v>0</v>
      </c>
      <c r="AO249" s="404">
        <v>0</v>
      </c>
      <c r="AP249" s="404">
        <v>0</v>
      </c>
      <c r="AQ249" s="404">
        <v>0</v>
      </c>
      <c r="AR249" s="404">
        <v>0</v>
      </c>
      <c r="AS249" s="404">
        <v>0</v>
      </c>
      <c r="AT249" s="404">
        <v>0</v>
      </c>
      <c r="AU249" s="404">
        <v>0</v>
      </c>
      <c r="AV249" s="404">
        <v>0</v>
      </c>
      <c r="AX249" s="211">
        <v>241</v>
      </c>
      <c r="AY249" s="37">
        <v>0</v>
      </c>
      <c r="AZ249" s="37">
        <v>0</v>
      </c>
      <c r="BA249" s="37">
        <v>0</v>
      </c>
      <c r="BB249" s="37">
        <v>0</v>
      </c>
      <c r="BC249" s="37">
        <v>0</v>
      </c>
      <c r="BD249" s="37">
        <v>0</v>
      </c>
      <c r="BE249" s="37">
        <v>0</v>
      </c>
      <c r="BF249" s="37">
        <v>0</v>
      </c>
      <c r="BG249" s="37">
        <v>0</v>
      </c>
      <c r="BH249" s="37">
        <v>0</v>
      </c>
      <c r="BI249" s="37">
        <v>0</v>
      </c>
      <c r="BJ249" s="37">
        <v>0</v>
      </c>
      <c r="BK249" s="37">
        <v>0</v>
      </c>
      <c r="BL249" s="37">
        <v>0</v>
      </c>
      <c r="BM249" s="37">
        <v>0</v>
      </c>
      <c r="BN249" s="37">
        <v>0</v>
      </c>
      <c r="BO249" s="37">
        <v>0</v>
      </c>
      <c r="BP249" s="37">
        <v>0</v>
      </c>
      <c r="BQ249" s="37">
        <v>0</v>
      </c>
      <c r="BR249" s="37">
        <v>0</v>
      </c>
      <c r="BS249" s="37">
        <v>0</v>
      </c>
      <c r="BT249" s="37">
        <v>0</v>
      </c>
      <c r="BU249" s="37">
        <v>0</v>
      </c>
      <c r="BV249" s="37">
        <v>0</v>
      </c>
      <c r="BW249" s="37">
        <v>0</v>
      </c>
      <c r="BX249" s="37">
        <v>0</v>
      </c>
      <c r="BY249" s="37">
        <v>0</v>
      </c>
      <c r="BZ249" s="37">
        <v>0</v>
      </c>
      <c r="CA249" s="37">
        <v>0</v>
      </c>
      <c r="CB249" s="37">
        <v>0</v>
      </c>
      <c r="CC249" s="37">
        <v>0</v>
      </c>
      <c r="CD249" s="37">
        <v>0</v>
      </c>
      <c r="CE249" s="37">
        <v>0</v>
      </c>
      <c r="CF249" s="37">
        <v>0</v>
      </c>
      <c r="CG249" s="37">
        <v>0</v>
      </c>
      <c r="CH249" s="37">
        <v>0</v>
      </c>
      <c r="CI249" s="37">
        <v>0</v>
      </c>
      <c r="CJ249" s="37">
        <v>0</v>
      </c>
      <c r="CK249" s="37">
        <v>3959000</v>
      </c>
      <c r="CL249" s="37">
        <v>0</v>
      </c>
      <c r="CM249" s="37">
        <v>0</v>
      </c>
      <c r="CN249" s="37">
        <v>0</v>
      </c>
      <c r="CO249" s="37">
        <v>0</v>
      </c>
      <c r="CP249" s="37">
        <v>0</v>
      </c>
    </row>
    <row r="250" spans="1:94" x14ac:dyDescent="0.25">
      <c r="A250" s="267" t="s">
        <v>641</v>
      </c>
      <c r="B250" s="267" t="s">
        <v>503</v>
      </c>
      <c r="C250" s="301" t="s">
        <v>163</v>
      </c>
      <c r="D250" s="211">
        <v>242</v>
      </c>
      <c r="E250" s="404">
        <v>0</v>
      </c>
      <c r="F250" s="404">
        <v>0</v>
      </c>
      <c r="G250" s="404">
        <v>0</v>
      </c>
      <c r="H250" s="404">
        <v>0</v>
      </c>
      <c r="I250" s="404">
        <v>0</v>
      </c>
      <c r="J250" s="404">
        <v>0</v>
      </c>
      <c r="K250" s="404">
        <v>0</v>
      </c>
      <c r="L250" s="404">
        <v>0</v>
      </c>
      <c r="M250" s="404">
        <v>0</v>
      </c>
      <c r="N250" s="404">
        <v>0</v>
      </c>
      <c r="O250" s="404">
        <v>0</v>
      </c>
      <c r="P250" s="404">
        <v>0</v>
      </c>
      <c r="Q250" s="404">
        <v>0</v>
      </c>
      <c r="R250" s="404">
        <v>0</v>
      </c>
      <c r="S250" s="404">
        <v>0</v>
      </c>
      <c r="T250" s="404">
        <v>0</v>
      </c>
      <c r="U250" s="404">
        <v>0</v>
      </c>
      <c r="V250" s="404">
        <v>0</v>
      </c>
      <c r="W250" s="404">
        <v>0</v>
      </c>
      <c r="X250" s="404">
        <v>0</v>
      </c>
      <c r="Y250" s="404">
        <v>0</v>
      </c>
      <c r="Z250" s="404">
        <v>0</v>
      </c>
      <c r="AA250" s="404">
        <v>0</v>
      </c>
      <c r="AB250" s="404">
        <v>0</v>
      </c>
      <c r="AC250" s="404">
        <v>0</v>
      </c>
      <c r="AD250" s="404">
        <v>0</v>
      </c>
      <c r="AE250" s="404">
        <v>0</v>
      </c>
      <c r="AF250" s="404">
        <v>0</v>
      </c>
      <c r="AG250" s="404">
        <v>0</v>
      </c>
      <c r="AH250" s="404">
        <v>0</v>
      </c>
      <c r="AI250" s="404">
        <v>0</v>
      </c>
      <c r="AJ250" s="404">
        <v>0</v>
      </c>
      <c r="AK250" s="404">
        <v>0</v>
      </c>
      <c r="AL250" s="404">
        <v>0</v>
      </c>
      <c r="AM250" s="404">
        <v>0</v>
      </c>
      <c r="AN250" s="404">
        <v>0</v>
      </c>
      <c r="AO250" s="404">
        <v>0</v>
      </c>
      <c r="AP250" s="404">
        <v>0</v>
      </c>
      <c r="AQ250" s="404">
        <v>0</v>
      </c>
      <c r="AR250" s="404">
        <v>0</v>
      </c>
      <c r="AS250" s="404">
        <v>0</v>
      </c>
      <c r="AT250" s="404">
        <v>0</v>
      </c>
      <c r="AU250" s="404">
        <v>0</v>
      </c>
      <c r="AV250" s="404">
        <v>0</v>
      </c>
      <c r="AX250" s="211">
        <v>242</v>
      </c>
      <c r="AY250" s="37">
        <v>0</v>
      </c>
      <c r="AZ250" s="37">
        <v>0</v>
      </c>
      <c r="BA250" s="37">
        <v>0</v>
      </c>
      <c r="BB250" s="37">
        <v>0</v>
      </c>
      <c r="BC250" s="37">
        <v>0</v>
      </c>
      <c r="BD250" s="37">
        <v>0</v>
      </c>
      <c r="BE250" s="37">
        <v>0</v>
      </c>
      <c r="BF250" s="37">
        <v>0</v>
      </c>
      <c r="BG250" s="37">
        <v>0</v>
      </c>
      <c r="BH250" s="37">
        <v>0</v>
      </c>
      <c r="BI250" s="37">
        <v>0</v>
      </c>
      <c r="BJ250" s="37">
        <v>0</v>
      </c>
      <c r="BK250" s="37">
        <v>0</v>
      </c>
      <c r="BL250" s="37">
        <v>0</v>
      </c>
      <c r="BM250" s="37">
        <v>0</v>
      </c>
      <c r="BN250" s="37">
        <v>0</v>
      </c>
      <c r="BO250" s="37">
        <v>0</v>
      </c>
      <c r="BP250" s="37">
        <v>0</v>
      </c>
      <c r="BQ250" s="37">
        <v>0</v>
      </c>
      <c r="BR250" s="37">
        <v>0</v>
      </c>
      <c r="BS250" s="37">
        <v>0</v>
      </c>
      <c r="BT250" s="37">
        <v>0</v>
      </c>
      <c r="BU250" s="37">
        <v>200000</v>
      </c>
      <c r="BV250" s="37">
        <v>0</v>
      </c>
      <c r="BW250" s="37">
        <v>0</v>
      </c>
      <c r="BX250" s="37">
        <v>0</v>
      </c>
      <c r="BY250" s="37">
        <v>0</v>
      </c>
      <c r="BZ250" s="37">
        <v>0</v>
      </c>
      <c r="CA250" s="37">
        <v>0</v>
      </c>
      <c r="CB250" s="37">
        <v>0</v>
      </c>
      <c r="CC250" s="37">
        <v>0</v>
      </c>
      <c r="CD250" s="37">
        <v>0</v>
      </c>
      <c r="CE250" s="37">
        <v>1282000</v>
      </c>
      <c r="CF250" s="37">
        <v>0</v>
      </c>
      <c r="CG250" s="37">
        <v>2223000</v>
      </c>
      <c r="CH250" s="37">
        <v>0</v>
      </c>
      <c r="CI250" s="37">
        <v>0</v>
      </c>
      <c r="CJ250" s="37">
        <v>0</v>
      </c>
      <c r="CK250" s="37">
        <v>0</v>
      </c>
      <c r="CL250" s="37">
        <v>0</v>
      </c>
      <c r="CM250" s="37">
        <v>0</v>
      </c>
      <c r="CN250" s="37">
        <v>0</v>
      </c>
      <c r="CO250" s="37">
        <v>0</v>
      </c>
      <c r="CP250" s="37">
        <v>0</v>
      </c>
    </row>
    <row r="251" spans="1:94" x14ac:dyDescent="0.25">
      <c r="A251" s="267" t="s">
        <v>641</v>
      </c>
      <c r="B251" s="267" t="s">
        <v>516</v>
      </c>
      <c r="C251" s="301" t="s">
        <v>163</v>
      </c>
      <c r="D251" s="211">
        <v>243</v>
      </c>
      <c r="E251" s="404">
        <v>0</v>
      </c>
      <c r="F251" s="404">
        <v>0</v>
      </c>
      <c r="G251" s="404">
        <v>0</v>
      </c>
      <c r="H251" s="404">
        <v>0</v>
      </c>
      <c r="I251" s="404">
        <v>0</v>
      </c>
      <c r="J251" s="404">
        <v>0</v>
      </c>
      <c r="K251" s="404">
        <v>0</v>
      </c>
      <c r="L251" s="404">
        <v>0</v>
      </c>
      <c r="M251" s="404">
        <v>0</v>
      </c>
      <c r="N251" s="404">
        <v>0</v>
      </c>
      <c r="O251" s="404">
        <v>0</v>
      </c>
      <c r="P251" s="404">
        <v>0</v>
      </c>
      <c r="Q251" s="404">
        <v>0</v>
      </c>
      <c r="R251" s="404">
        <v>0</v>
      </c>
      <c r="S251" s="404">
        <v>0</v>
      </c>
      <c r="T251" s="404">
        <v>0</v>
      </c>
      <c r="U251" s="404">
        <v>0</v>
      </c>
      <c r="V251" s="404">
        <v>0</v>
      </c>
      <c r="W251" s="404">
        <v>0</v>
      </c>
      <c r="X251" s="404">
        <v>0</v>
      </c>
      <c r="Y251" s="404">
        <v>0</v>
      </c>
      <c r="Z251" s="404">
        <v>0</v>
      </c>
      <c r="AA251" s="404">
        <v>0</v>
      </c>
      <c r="AB251" s="404">
        <v>0</v>
      </c>
      <c r="AC251" s="404">
        <v>0</v>
      </c>
      <c r="AD251" s="404">
        <v>0</v>
      </c>
      <c r="AE251" s="404">
        <v>0</v>
      </c>
      <c r="AF251" s="404">
        <v>0</v>
      </c>
      <c r="AG251" s="404">
        <v>0</v>
      </c>
      <c r="AH251" s="404">
        <v>0</v>
      </c>
      <c r="AI251" s="404">
        <v>0</v>
      </c>
      <c r="AJ251" s="404">
        <v>0</v>
      </c>
      <c r="AK251" s="404">
        <v>0</v>
      </c>
      <c r="AL251" s="404">
        <v>0</v>
      </c>
      <c r="AM251" s="404">
        <v>0</v>
      </c>
      <c r="AN251" s="404">
        <v>0</v>
      </c>
      <c r="AO251" s="404">
        <v>0</v>
      </c>
      <c r="AP251" s="404">
        <v>0</v>
      </c>
      <c r="AQ251" s="404">
        <v>0</v>
      </c>
      <c r="AR251" s="404">
        <v>0</v>
      </c>
      <c r="AS251" s="404">
        <v>0</v>
      </c>
      <c r="AT251" s="404">
        <v>0</v>
      </c>
      <c r="AU251" s="404">
        <v>0</v>
      </c>
      <c r="AV251" s="404">
        <v>0</v>
      </c>
      <c r="AX251" s="211">
        <v>243</v>
      </c>
      <c r="AY251" s="37">
        <v>0</v>
      </c>
      <c r="AZ251" s="37">
        <v>0</v>
      </c>
      <c r="BA251" s="37">
        <v>0</v>
      </c>
      <c r="BB251" s="37">
        <v>0</v>
      </c>
      <c r="BC251" s="37">
        <v>0</v>
      </c>
      <c r="BD251" s="37">
        <v>0</v>
      </c>
      <c r="BE251" s="37">
        <v>0</v>
      </c>
      <c r="BF251" s="37">
        <v>0</v>
      </c>
      <c r="BG251" s="37">
        <v>0</v>
      </c>
      <c r="BH251" s="37">
        <v>0</v>
      </c>
      <c r="BI251" s="37">
        <v>0</v>
      </c>
      <c r="BJ251" s="37">
        <v>0</v>
      </c>
      <c r="BK251" s="37">
        <v>0</v>
      </c>
      <c r="BL251" s="37">
        <v>0</v>
      </c>
      <c r="BM251" s="37">
        <v>0</v>
      </c>
      <c r="BN251" s="37">
        <v>0</v>
      </c>
      <c r="BO251" s="37">
        <v>0</v>
      </c>
      <c r="BP251" s="37">
        <v>0</v>
      </c>
      <c r="BQ251" s="37">
        <v>0</v>
      </c>
      <c r="BR251" s="37">
        <v>0</v>
      </c>
      <c r="BS251" s="37">
        <v>0</v>
      </c>
      <c r="BT251" s="37">
        <v>0</v>
      </c>
      <c r="BU251" s="37">
        <v>660000</v>
      </c>
      <c r="BV251" s="37">
        <v>0</v>
      </c>
      <c r="BW251" s="37">
        <v>0</v>
      </c>
      <c r="BX251" s="37">
        <v>0</v>
      </c>
      <c r="BY251" s="37">
        <v>0</v>
      </c>
      <c r="BZ251" s="37">
        <v>0</v>
      </c>
      <c r="CA251" s="37">
        <v>0</v>
      </c>
      <c r="CB251" s="37">
        <v>0</v>
      </c>
      <c r="CC251" s="37">
        <v>0</v>
      </c>
      <c r="CD251" s="37">
        <v>0</v>
      </c>
      <c r="CE251" s="37">
        <v>2825000</v>
      </c>
      <c r="CF251" s="37">
        <v>0</v>
      </c>
      <c r="CG251" s="37">
        <v>0</v>
      </c>
      <c r="CH251" s="37">
        <v>0</v>
      </c>
      <c r="CI251" s="37">
        <v>0</v>
      </c>
      <c r="CJ251" s="37">
        <v>0</v>
      </c>
      <c r="CK251" s="37">
        <v>0</v>
      </c>
      <c r="CL251" s="37">
        <v>0</v>
      </c>
      <c r="CM251" s="37">
        <v>0</v>
      </c>
      <c r="CN251" s="37">
        <v>0</v>
      </c>
      <c r="CO251" s="37">
        <v>0</v>
      </c>
      <c r="CP251" s="37">
        <v>0</v>
      </c>
    </row>
    <row r="252" spans="1:94" x14ac:dyDescent="0.25">
      <c r="A252" s="267" t="s">
        <v>641</v>
      </c>
      <c r="B252" s="267" t="s">
        <v>519</v>
      </c>
      <c r="C252" s="301" t="s">
        <v>163</v>
      </c>
      <c r="D252" s="211">
        <v>244</v>
      </c>
      <c r="E252" s="404">
        <v>0</v>
      </c>
      <c r="F252" s="404">
        <v>0</v>
      </c>
      <c r="G252" s="404">
        <v>0</v>
      </c>
      <c r="H252" s="404">
        <v>0</v>
      </c>
      <c r="I252" s="404">
        <v>0</v>
      </c>
      <c r="J252" s="404">
        <v>0</v>
      </c>
      <c r="K252" s="404">
        <v>0</v>
      </c>
      <c r="L252" s="404">
        <v>0</v>
      </c>
      <c r="M252" s="404">
        <v>0</v>
      </c>
      <c r="N252" s="404">
        <v>0</v>
      </c>
      <c r="O252" s="404">
        <v>0</v>
      </c>
      <c r="P252" s="404">
        <v>0</v>
      </c>
      <c r="Q252" s="404">
        <v>0</v>
      </c>
      <c r="R252" s="404">
        <v>0</v>
      </c>
      <c r="S252" s="404">
        <v>0</v>
      </c>
      <c r="T252" s="404">
        <v>0</v>
      </c>
      <c r="U252" s="404">
        <v>0</v>
      </c>
      <c r="V252" s="404">
        <v>0</v>
      </c>
      <c r="W252" s="404">
        <v>0</v>
      </c>
      <c r="X252" s="404">
        <v>0</v>
      </c>
      <c r="Y252" s="404">
        <v>0</v>
      </c>
      <c r="Z252" s="404">
        <v>0</v>
      </c>
      <c r="AA252" s="404">
        <v>0</v>
      </c>
      <c r="AB252" s="404">
        <v>0</v>
      </c>
      <c r="AC252" s="404">
        <v>0</v>
      </c>
      <c r="AD252" s="404">
        <v>0</v>
      </c>
      <c r="AE252" s="404">
        <v>0</v>
      </c>
      <c r="AF252" s="404">
        <v>0</v>
      </c>
      <c r="AG252" s="404">
        <v>0</v>
      </c>
      <c r="AH252" s="404">
        <v>0</v>
      </c>
      <c r="AI252" s="404">
        <v>0</v>
      </c>
      <c r="AJ252" s="404">
        <v>0</v>
      </c>
      <c r="AK252" s="404">
        <v>0</v>
      </c>
      <c r="AL252" s="404">
        <v>0</v>
      </c>
      <c r="AM252" s="404">
        <v>0</v>
      </c>
      <c r="AN252" s="404">
        <v>0</v>
      </c>
      <c r="AO252" s="404">
        <v>0</v>
      </c>
      <c r="AP252" s="404">
        <v>0</v>
      </c>
      <c r="AQ252" s="404">
        <v>0</v>
      </c>
      <c r="AR252" s="404">
        <v>0</v>
      </c>
      <c r="AS252" s="404">
        <v>0</v>
      </c>
      <c r="AT252" s="404">
        <v>0</v>
      </c>
      <c r="AU252" s="404">
        <v>0</v>
      </c>
      <c r="AV252" s="404">
        <v>0</v>
      </c>
      <c r="AX252" s="211">
        <v>244</v>
      </c>
      <c r="AY252" s="37">
        <v>0</v>
      </c>
      <c r="AZ252" s="37">
        <v>0</v>
      </c>
      <c r="BA252" s="37">
        <v>0</v>
      </c>
      <c r="BB252" s="37">
        <v>0</v>
      </c>
      <c r="BC252" s="37">
        <v>0</v>
      </c>
      <c r="BD252" s="37">
        <v>0</v>
      </c>
      <c r="BE252" s="37">
        <v>0</v>
      </c>
      <c r="BF252" s="37">
        <v>0</v>
      </c>
      <c r="BG252" s="37">
        <v>0</v>
      </c>
      <c r="BH252" s="37">
        <v>0</v>
      </c>
      <c r="BI252" s="37">
        <v>0</v>
      </c>
      <c r="BJ252" s="37">
        <v>0</v>
      </c>
      <c r="BK252" s="37">
        <v>0</v>
      </c>
      <c r="BL252" s="37">
        <v>0</v>
      </c>
      <c r="BM252" s="37">
        <v>0</v>
      </c>
      <c r="BN252" s="37">
        <v>0</v>
      </c>
      <c r="BO252" s="37">
        <v>0</v>
      </c>
      <c r="BP252" s="37">
        <v>0</v>
      </c>
      <c r="BQ252" s="37">
        <v>0</v>
      </c>
      <c r="BR252" s="37">
        <v>0</v>
      </c>
      <c r="BS252" s="37">
        <v>0</v>
      </c>
      <c r="BT252" s="37">
        <v>0</v>
      </c>
      <c r="BU252" s="37">
        <v>3090000</v>
      </c>
      <c r="BV252" s="37">
        <v>0</v>
      </c>
      <c r="BW252" s="37">
        <v>0</v>
      </c>
      <c r="BX252" s="37">
        <v>0</v>
      </c>
      <c r="BY252" s="37">
        <v>0</v>
      </c>
      <c r="BZ252" s="37">
        <v>0</v>
      </c>
      <c r="CA252" s="37">
        <v>0</v>
      </c>
      <c r="CB252" s="37">
        <v>0</v>
      </c>
      <c r="CC252" s="37">
        <v>0</v>
      </c>
      <c r="CD252" s="37">
        <v>0</v>
      </c>
      <c r="CE252" s="37">
        <v>7340000</v>
      </c>
      <c r="CF252" s="37">
        <v>0</v>
      </c>
      <c r="CG252" s="37">
        <v>0</v>
      </c>
      <c r="CH252" s="37">
        <v>0</v>
      </c>
      <c r="CI252" s="37">
        <v>0</v>
      </c>
      <c r="CJ252" s="37">
        <v>0</v>
      </c>
      <c r="CK252" s="37">
        <v>0</v>
      </c>
      <c r="CL252" s="37">
        <v>0</v>
      </c>
      <c r="CM252" s="37">
        <v>0</v>
      </c>
      <c r="CN252" s="37">
        <v>0</v>
      </c>
      <c r="CO252" s="37">
        <v>0</v>
      </c>
      <c r="CP252" s="37">
        <v>0</v>
      </c>
    </row>
    <row r="253" spans="1:94" x14ac:dyDescent="0.25">
      <c r="A253" s="267" t="s">
        <v>641</v>
      </c>
      <c r="B253" s="267" t="s">
        <v>503</v>
      </c>
      <c r="C253" s="301" t="s">
        <v>161</v>
      </c>
      <c r="D253" s="211">
        <v>245</v>
      </c>
      <c r="E253" s="404">
        <v>0</v>
      </c>
      <c r="F253" s="404">
        <v>0</v>
      </c>
      <c r="G253" s="404">
        <v>0</v>
      </c>
      <c r="H253" s="404">
        <v>0</v>
      </c>
      <c r="I253" s="404">
        <v>0</v>
      </c>
      <c r="J253" s="404">
        <v>0</v>
      </c>
      <c r="K253" s="404">
        <v>0</v>
      </c>
      <c r="L253" s="404">
        <v>0</v>
      </c>
      <c r="M253" s="404">
        <v>0</v>
      </c>
      <c r="N253" s="404">
        <v>0</v>
      </c>
      <c r="O253" s="404">
        <v>0</v>
      </c>
      <c r="P253" s="404">
        <v>0</v>
      </c>
      <c r="Q253" s="404">
        <v>0</v>
      </c>
      <c r="R253" s="404">
        <v>0</v>
      </c>
      <c r="S253" s="404">
        <v>0</v>
      </c>
      <c r="T253" s="404">
        <v>0</v>
      </c>
      <c r="U253" s="404">
        <v>0</v>
      </c>
      <c r="V253" s="404">
        <v>0</v>
      </c>
      <c r="W253" s="404">
        <v>0</v>
      </c>
      <c r="X253" s="404">
        <v>0</v>
      </c>
      <c r="Y253" s="404">
        <v>0</v>
      </c>
      <c r="Z253" s="404">
        <v>0</v>
      </c>
      <c r="AA253" s="404">
        <v>0</v>
      </c>
      <c r="AB253" s="404">
        <v>0</v>
      </c>
      <c r="AC253" s="404">
        <v>0</v>
      </c>
      <c r="AD253" s="404">
        <v>0</v>
      </c>
      <c r="AE253" s="404">
        <v>0</v>
      </c>
      <c r="AF253" s="404">
        <v>0</v>
      </c>
      <c r="AG253" s="404">
        <v>0</v>
      </c>
      <c r="AH253" s="404">
        <v>0</v>
      </c>
      <c r="AI253" s="404">
        <v>0</v>
      </c>
      <c r="AJ253" s="404">
        <v>0</v>
      </c>
      <c r="AK253" s="404">
        <v>0</v>
      </c>
      <c r="AL253" s="404">
        <v>0</v>
      </c>
      <c r="AM253" s="404">
        <v>0</v>
      </c>
      <c r="AN253" s="404">
        <v>0</v>
      </c>
      <c r="AO253" s="404">
        <v>0</v>
      </c>
      <c r="AP253" s="404">
        <v>0</v>
      </c>
      <c r="AQ253" s="404">
        <v>0</v>
      </c>
      <c r="AR253" s="404">
        <v>0</v>
      </c>
      <c r="AS253" s="404">
        <v>0</v>
      </c>
      <c r="AT253" s="404">
        <v>0</v>
      </c>
      <c r="AU253" s="404">
        <v>0</v>
      </c>
      <c r="AV253" s="404">
        <v>0</v>
      </c>
      <c r="AX253" s="211">
        <v>245</v>
      </c>
      <c r="AY253" s="37">
        <v>0</v>
      </c>
      <c r="AZ253" s="37">
        <v>0</v>
      </c>
      <c r="BA253" s="37">
        <v>0</v>
      </c>
      <c r="BB253" s="37">
        <v>0</v>
      </c>
      <c r="BC253" s="37">
        <v>0</v>
      </c>
      <c r="BD253" s="37">
        <v>0</v>
      </c>
      <c r="BE253" s="37">
        <v>0</v>
      </c>
      <c r="BF253" s="37">
        <v>0</v>
      </c>
      <c r="BG253" s="37">
        <v>0</v>
      </c>
      <c r="BH253" s="37">
        <v>0</v>
      </c>
      <c r="BI253" s="37">
        <v>0</v>
      </c>
      <c r="BJ253" s="37">
        <v>0</v>
      </c>
      <c r="BK253" s="37">
        <v>0</v>
      </c>
      <c r="BL253" s="37">
        <v>0</v>
      </c>
      <c r="BM253" s="37">
        <v>0</v>
      </c>
      <c r="BN253" s="37">
        <v>0</v>
      </c>
      <c r="BO253" s="37">
        <v>0</v>
      </c>
      <c r="BP253" s="37">
        <v>0</v>
      </c>
      <c r="BQ253" s="37">
        <v>0</v>
      </c>
      <c r="BR253" s="37">
        <v>0</v>
      </c>
      <c r="BS253" s="37">
        <v>0</v>
      </c>
      <c r="BT253" s="37">
        <v>0</v>
      </c>
      <c r="BU253" s="37">
        <v>1200</v>
      </c>
      <c r="BV253" s="37">
        <v>0</v>
      </c>
      <c r="BW253" s="37">
        <v>0</v>
      </c>
      <c r="BX253" s="37">
        <v>0</v>
      </c>
      <c r="BY253" s="37">
        <v>0</v>
      </c>
      <c r="BZ253" s="37">
        <v>0</v>
      </c>
      <c r="CA253" s="37">
        <v>0</v>
      </c>
      <c r="CB253" s="37">
        <v>0</v>
      </c>
      <c r="CC253" s="37">
        <v>0</v>
      </c>
      <c r="CD253" s="37">
        <v>0</v>
      </c>
      <c r="CE253" s="37">
        <v>3960000</v>
      </c>
      <c r="CF253" s="37">
        <v>0</v>
      </c>
      <c r="CG253" s="37">
        <v>25000</v>
      </c>
      <c r="CH253" s="37">
        <v>0</v>
      </c>
      <c r="CI253" s="37">
        <v>0</v>
      </c>
      <c r="CJ253" s="37">
        <v>0</v>
      </c>
      <c r="CK253" s="37">
        <v>0</v>
      </c>
      <c r="CL253" s="37">
        <v>0</v>
      </c>
      <c r="CM253" s="37">
        <v>0</v>
      </c>
      <c r="CN253" s="37">
        <v>0</v>
      </c>
      <c r="CO253" s="37">
        <v>0</v>
      </c>
      <c r="CP253" s="37">
        <v>0</v>
      </c>
    </row>
    <row r="254" spans="1:94" x14ac:dyDescent="0.25">
      <c r="A254" s="267" t="s">
        <v>641</v>
      </c>
      <c r="B254" s="267" t="s">
        <v>516</v>
      </c>
      <c r="C254" s="301" t="s">
        <v>161</v>
      </c>
      <c r="D254" s="211">
        <v>246</v>
      </c>
      <c r="E254" s="404">
        <v>0</v>
      </c>
      <c r="F254" s="404">
        <v>0</v>
      </c>
      <c r="G254" s="404">
        <v>0</v>
      </c>
      <c r="H254" s="404">
        <v>0</v>
      </c>
      <c r="I254" s="404">
        <v>0</v>
      </c>
      <c r="J254" s="404">
        <v>0</v>
      </c>
      <c r="K254" s="404">
        <v>0</v>
      </c>
      <c r="L254" s="404">
        <v>0</v>
      </c>
      <c r="M254" s="404">
        <v>0</v>
      </c>
      <c r="N254" s="404">
        <v>0</v>
      </c>
      <c r="O254" s="404">
        <v>0</v>
      </c>
      <c r="P254" s="404">
        <v>0</v>
      </c>
      <c r="Q254" s="404">
        <v>0</v>
      </c>
      <c r="R254" s="404">
        <v>0</v>
      </c>
      <c r="S254" s="404">
        <v>0</v>
      </c>
      <c r="T254" s="404">
        <v>0</v>
      </c>
      <c r="U254" s="404">
        <v>0</v>
      </c>
      <c r="V254" s="404">
        <v>0</v>
      </c>
      <c r="W254" s="404">
        <v>0</v>
      </c>
      <c r="X254" s="404">
        <v>0</v>
      </c>
      <c r="Y254" s="404">
        <v>0</v>
      </c>
      <c r="Z254" s="404">
        <v>0</v>
      </c>
      <c r="AA254" s="404">
        <v>0</v>
      </c>
      <c r="AB254" s="404">
        <v>0</v>
      </c>
      <c r="AC254" s="404">
        <v>0</v>
      </c>
      <c r="AD254" s="404">
        <v>0</v>
      </c>
      <c r="AE254" s="404">
        <v>0</v>
      </c>
      <c r="AF254" s="404">
        <v>0</v>
      </c>
      <c r="AG254" s="404">
        <v>0</v>
      </c>
      <c r="AH254" s="404">
        <v>0</v>
      </c>
      <c r="AI254" s="404">
        <v>0</v>
      </c>
      <c r="AJ254" s="404">
        <v>0</v>
      </c>
      <c r="AK254" s="404">
        <v>0</v>
      </c>
      <c r="AL254" s="404">
        <v>0</v>
      </c>
      <c r="AM254" s="404">
        <v>0</v>
      </c>
      <c r="AN254" s="404">
        <v>0</v>
      </c>
      <c r="AO254" s="404">
        <v>0</v>
      </c>
      <c r="AP254" s="404">
        <v>0</v>
      </c>
      <c r="AQ254" s="404">
        <v>0</v>
      </c>
      <c r="AR254" s="404">
        <v>0</v>
      </c>
      <c r="AS254" s="404">
        <v>0</v>
      </c>
      <c r="AT254" s="404">
        <v>0</v>
      </c>
      <c r="AU254" s="404">
        <v>0</v>
      </c>
      <c r="AV254" s="404">
        <v>0</v>
      </c>
      <c r="AX254" s="211">
        <v>246</v>
      </c>
      <c r="AY254" s="37">
        <v>0</v>
      </c>
      <c r="AZ254" s="37">
        <v>0</v>
      </c>
      <c r="BA254" s="37">
        <v>0</v>
      </c>
      <c r="BB254" s="37">
        <v>0</v>
      </c>
      <c r="BC254" s="37">
        <v>0</v>
      </c>
      <c r="BD254" s="37">
        <v>0</v>
      </c>
      <c r="BE254" s="37">
        <v>0</v>
      </c>
      <c r="BF254" s="37">
        <v>0</v>
      </c>
      <c r="BG254" s="37">
        <v>0</v>
      </c>
      <c r="BH254" s="37">
        <v>0</v>
      </c>
      <c r="BI254" s="37">
        <v>0</v>
      </c>
      <c r="BJ254" s="37">
        <v>0</v>
      </c>
      <c r="BK254" s="37">
        <v>0</v>
      </c>
      <c r="BL254" s="37">
        <v>0</v>
      </c>
      <c r="BM254" s="37">
        <v>0</v>
      </c>
      <c r="BN254" s="37">
        <v>0</v>
      </c>
      <c r="BO254" s="37">
        <v>0</v>
      </c>
      <c r="BP254" s="37">
        <v>0</v>
      </c>
      <c r="BQ254" s="37">
        <v>0</v>
      </c>
      <c r="BR254" s="37">
        <v>0</v>
      </c>
      <c r="BS254" s="37">
        <v>0</v>
      </c>
      <c r="BT254" s="37">
        <v>0</v>
      </c>
      <c r="BU254" s="37">
        <v>0</v>
      </c>
      <c r="BV254" s="37">
        <v>0</v>
      </c>
      <c r="BW254" s="37">
        <v>0</v>
      </c>
      <c r="BX254" s="37">
        <v>0</v>
      </c>
      <c r="BY254" s="37">
        <v>0</v>
      </c>
      <c r="BZ254" s="37">
        <v>0</v>
      </c>
      <c r="CA254" s="37">
        <v>0</v>
      </c>
      <c r="CB254" s="37">
        <v>0</v>
      </c>
      <c r="CC254" s="37">
        <v>0</v>
      </c>
      <c r="CD254" s="37">
        <v>0</v>
      </c>
      <c r="CE254" s="37">
        <v>5643000</v>
      </c>
      <c r="CF254" s="37">
        <v>0</v>
      </c>
      <c r="CG254" s="37">
        <v>500</v>
      </c>
      <c r="CH254" s="37">
        <v>0</v>
      </c>
      <c r="CI254" s="37">
        <v>0</v>
      </c>
      <c r="CJ254" s="37">
        <v>0</v>
      </c>
      <c r="CK254" s="37">
        <v>0</v>
      </c>
      <c r="CL254" s="37">
        <v>0</v>
      </c>
      <c r="CM254" s="37">
        <v>0</v>
      </c>
      <c r="CN254" s="37">
        <v>0</v>
      </c>
      <c r="CO254" s="37">
        <v>0</v>
      </c>
      <c r="CP254" s="37">
        <v>0</v>
      </c>
    </row>
    <row r="255" spans="1:94" x14ac:dyDescent="0.25">
      <c r="A255" s="267" t="s">
        <v>641</v>
      </c>
      <c r="B255" s="267" t="s">
        <v>526</v>
      </c>
      <c r="C255" s="301" t="s">
        <v>161</v>
      </c>
      <c r="D255" s="211">
        <v>247</v>
      </c>
      <c r="E255" s="404">
        <v>0</v>
      </c>
      <c r="F255" s="404">
        <v>0</v>
      </c>
      <c r="G255" s="404">
        <v>0</v>
      </c>
      <c r="H255" s="404">
        <v>0</v>
      </c>
      <c r="I255" s="404">
        <v>0</v>
      </c>
      <c r="J255" s="404">
        <v>0</v>
      </c>
      <c r="K255" s="404">
        <v>0</v>
      </c>
      <c r="L255" s="404">
        <v>0</v>
      </c>
      <c r="M255" s="404">
        <v>0</v>
      </c>
      <c r="N255" s="404">
        <v>0</v>
      </c>
      <c r="O255" s="404">
        <v>0</v>
      </c>
      <c r="P255" s="404">
        <v>0</v>
      </c>
      <c r="Q255" s="404">
        <v>0</v>
      </c>
      <c r="R255" s="404">
        <v>0</v>
      </c>
      <c r="S255" s="404">
        <v>0</v>
      </c>
      <c r="T255" s="404">
        <v>0</v>
      </c>
      <c r="U255" s="404">
        <v>0</v>
      </c>
      <c r="V255" s="404">
        <v>0</v>
      </c>
      <c r="W255" s="404">
        <v>0</v>
      </c>
      <c r="X255" s="404">
        <v>0</v>
      </c>
      <c r="Y255" s="404">
        <v>0</v>
      </c>
      <c r="Z255" s="404">
        <v>0</v>
      </c>
      <c r="AA255" s="404">
        <v>0</v>
      </c>
      <c r="AB255" s="404">
        <v>0</v>
      </c>
      <c r="AC255" s="404">
        <v>0</v>
      </c>
      <c r="AD255" s="404">
        <v>0</v>
      </c>
      <c r="AE255" s="404">
        <v>0</v>
      </c>
      <c r="AF255" s="404">
        <v>0</v>
      </c>
      <c r="AG255" s="404">
        <v>0</v>
      </c>
      <c r="AH255" s="404">
        <v>0</v>
      </c>
      <c r="AI255" s="404">
        <v>0</v>
      </c>
      <c r="AJ255" s="404">
        <v>0</v>
      </c>
      <c r="AK255" s="404">
        <v>0</v>
      </c>
      <c r="AL255" s="404">
        <v>0</v>
      </c>
      <c r="AM255" s="404">
        <v>0</v>
      </c>
      <c r="AN255" s="404">
        <v>0</v>
      </c>
      <c r="AO255" s="404">
        <v>0</v>
      </c>
      <c r="AP255" s="404">
        <v>0</v>
      </c>
      <c r="AQ255" s="404">
        <v>0</v>
      </c>
      <c r="AR255" s="404">
        <v>0</v>
      </c>
      <c r="AS255" s="404">
        <v>0</v>
      </c>
      <c r="AT255" s="404">
        <v>0</v>
      </c>
      <c r="AU255" s="404">
        <v>0</v>
      </c>
      <c r="AV255" s="404">
        <v>0</v>
      </c>
      <c r="AX255" s="211">
        <v>247</v>
      </c>
      <c r="AY255" s="37">
        <v>0</v>
      </c>
      <c r="AZ255" s="37">
        <v>0</v>
      </c>
      <c r="BA255" s="37">
        <v>0</v>
      </c>
      <c r="BB255" s="37">
        <v>0</v>
      </c>
      <c r="BC255" s="37">
        <v>0</v>
      </c>
      <c r="BD255" s="37">
        <v>0</v>
      </c>
      <c r="BE255" s="37">
        <v>0</v>
      </c>
      <c r="BF255" s="37">
        <v>0</v>
      </c>
      <c r="BG255" s="37">
        <v>0</v>
      </c>
      <c r="BH255" s="37">
        <v>0</v>
      </c>
      <c r="BI255" s="37">
        <v>0</v>
      </c>
      <c r="BJ255" s="37">
        <v>0</v>
      </c>
      <c r="BK255" s="37">
        <v>0</v>
      </c>
      <c r="BL255" s="37">
        <v>0</v>
      </c>
      <c r="BM255" s="37">
        <v>0</v>
      </c>
      <c r="BN255" s="37">
        <v>0</v>
      </c>
      <c r="BO255" s="37">
        <v>0</v>
      </c>
      <c r="BP255" s="37">
        <v>0</v>
      </c>
      <c r="BQ255" s="37">
        <v>0</v>
      </c>
      <c r="BR255" s="37">
        <v>0</v>
      </c>
      <c r="BS255" s="37">
        <v>0</v>
      </c>
      <c r="BT255" s="37">
        <v>0</v>
      </c>
      <c r="BU255" s="37">
        <v>0</v>
      </c>
      <c r="BV255" s="37">
        <v>0</v>
      </c>
      <c r="BW255" s="37">
        <v>0</v>
      </c>
      <c r="BX255" s="37">
        <v>0</v>
      </c>
      <c r="BY255" s="37">
        <v>0</v>
      </c>
      <c r="BZ255" s="37">
        <v>0</v>
      </c>
      <c r="CA255" s="37">
        <v>0</v>
      </c>
      <c r="CB255" s="37">
        <v>0</v>
      </c>
      <c r="CC255" s="37">
        <v>0</v>
      </c>
      <c r="CD255" s="37">
        <v>0</v>
      </c>
      <c r="CE255" s="37">
        <v>3293000</v>
      </c>
      <c r="CF255" s="37">
        <v>0</v>
      </c>
      <c r="CG255" s="37">
        <v>336800</v>
      </c>
      <c r="CH255" s="37">
        <v>0</v>
      </c>
      <c r="CI255" s="37">
        <v>0</v>
      </c>
      <c r="CJ255" s="37">
        <v>0</v>
      </c>
      <c r="CK255" s="37">
        <v>0</v>
      </c>
      <c r="CL255" s="37">
        <v>0</v>
      </c>
      <c r="CM255" s="37">
        <v>0</v>
      </c>
      <c r="CN255" s="37">
        <v>0</v>
      </c>
      <c r="CO255" s="37">
        <v>0</v>
      </c>
      <c r="CP255" s="37">
        <v>0</v>
      </c>
    </row>
    <row r="256" spans="1:94" s="63" customFormat="1" x14ac:dyDescent="0.25">
      <c r="A256" s="267"/>
      <c r="B256" s="267"/>
      <c r="C256" s="270"/>
      <c r="D256" s="21"/>
      <c r="E256" s="364"/>
      <c r="F256" s="364"/>
      <c r="G256" s="364"/>
      <c r="H256" s="364"/>
      <c r="I256" s="364"/>
      <c r="J256" s="364"/>
      <c r="K256" s="364"/>
      <c r="L256" s="364"/>
      <c r="M256" s="364"/>
      <c r="N256" s="364"/>
      <c r="O256" s="364"/>
      <c r="P256" s="364"/>
      <c r="Q256" s="364"/>
      <c r="R256" s="364"/>
      <c r="S256" s="364"/>
      <c r="T256" s="364"/>
      <c r="U256" s="364"/>
      <c r="V256" s="364"/>
      <c r="W256" s="364"/>
      <c r="X256" s="364"/>
      <c r="Y256" s="364"/>
      <c r="Z256" s="364"/>
      <c r="AA256" s="364"/>
      <c r="AB256" s="364"/>
      <c r="AC256" s="364"/>
      <c r="AD256" s="364"/>
      <c r="AE256" s="364"/>
      <c r="AF256" s="364"/>
      <c r="AG256" s="364"/>
      <c r="AH256" s="364"/>
      <c r="AI256" s="364"/>
      <c r="AJ256" s="364"/>
      <c r="AK256" s="364"/>
      <c r="AL256" s="364"/>
      <c r="AM256" s="364"/>
      <c r="AN256" s="364"/>
      <c r="AO256" s="364"/>
      <c r="AP256" s="364"/>
      <c r="AQ256" s="364"/>
      <c r="AR256" s="364"/>
      <c r="AS256" s="364"/>
      <c r="AT256" s="364"/>
      <c r="AU256" s="364"/>
      <c r="AV256" s="364"/>
      <c r="AW256" s="96"/>
    </row>
    <row r="257" spans="1:49" s="63" customFormat="1" x14ac:dyDescent="0.25">
      <c r="A257" s="267"/>
      <c r="B257" s="267"/>
      <c r="C257" s="270"/>
      <c r="D257" s="21"/>
      <c r="E257" s="364"/>
      <c r="F257" s="364"/>
      <c r="G257" s="364"/>
      <c r="H257" s="364"/>
      <c r="I257" s="364"/>
      <c r="J257" s="364"/>
      <c r="K257" s="364"/>
      <c r="L257" s="364"/>
      <c r="M257" s="364"/>
      <c r="N257" s="364"/>
      <c r="O257" s="364"/>
      <c r="P257" s="364"/>
      <c r="Q257" s="364"/>
      <c r="R257" s="364"/>
      <c r="S257" s="364"/>
      <c r="T257" s="364"/>
      <c r="U257" s="364"/>
      <c r="V257" s="364"/>
      <c r="W257" s="364"/>
      <c r="X257" s="364"/>
      <c r="Y257" s="364"/>
      <c r="Z257" s="364"/>
      <c r="AA257" s="364"/>
      <c r="AB257" s="364"/>
      <c r="AC257" s="364"/>
      <c r="AD257" s="364"/>
      <c r="AE257" s="364"/>
      <c r="AF257" s="364"/>
      <c r="AG257" s="364"/>
      <c r="AH257" s="364"/>
      <c r="AI257" s="364"/>
      <c r="AJ257" s="364"/>
      <c r="AK257" s="364"/>
      <c r="AL257" s="364"/>
      <c r="AM257" s="364"/>
      <c r="AN257" s="364"/>
      <c r="AO257" s="364"/>
      <c r="AP257" s="364"/>
      <c r="AQ257" s="364"/>
      <c r="AR257" s="364"/>
      <c r="AS257" s="364"/>
      <c r="AT257" s="364"/>
      <c r="AU257" s="364"/>
      <c r="AV257" s="364"/>
      <c r="AW257" s="96"/>
    </row>
    <row r="258" spans="1:49" s="63" customFormat="1" x14ac:dyDescent="0.25">
      <c r="A258" s="267"/>
      <c r="B258" s="267"/>
      <c r="C258" s="270"/>
      <c r="D258" s="21"/>
      <c r="E258" s="364"/>
      <c r="F258" s="364"/>
      <c r="G258" s="364"/>
      <c r="H258" s="364"/>
      <c r="I258" s="364"/>
      <c r="J258" s="364"/>
      <c r="K258" s="364"/>
      <c r="L258" s="364"/>
      <c r="M258" s="364"/>
      <c r="N258" s="364"/>
      <c r="O258" s="364"/>
      <c r="P258" s="364"/>
      <c r="Q258" s="364"/>
      <c r="R258" s="364"/>
      <c r="S258" s="364"/>
      <c r="T258" s="364"/>
      <c r="U258" s="364"/>
      <c r="V258" s="364"/>
      <c r="W258" s="364"/>
      <c r="X258" s="364"/>
      <c r="Y258" s="364"/>
      <c r="Z258" s="364"/>
      <c r="AA258" s="364"/>
      <c r="AB258" s="364"/>
      <c r="AC258" s="364"/>
      <c r="AD258" s="364"/>
      <c r="AE258" s="364"/>
      <c r="AF258" s="364"/>
      <c r="AG258" s="364"/>
      <c r="AH258" s="364"/>
      <c r="AI258" s="364"/>
      <c r="AJ258" s="364"/>
      <c r="AK258" s="364"/>
      <c r="AL258" s="364"/>
      <c r="AM258" s="364"/>
      <c r="AN258" s="364"/>
      <c r="AO258" s="364"/>
      <c r="AP258" s="364"/>
      <c r="AQ258" s="364"/>
      <c r="AR258" s="364"/>
      <c r="AS258" s="364"/>
      <c r="AT258" s="364"/>
      <c r="AU258" s="364"/>
      <c r="AV258" s="364"/>
      <c r="AW258" s="96"/>
    </row>
    <row r="259" spans="1:49" s="63" customFormat="1" x14ac:dyDescent="0.25">
      <c r="A259" s="267"/>
      <c r="B259" s="267"/>
      <c r="C259" s="270"/>
      <c r="D259" s="21"/>
      <c r="E259" s="364"/>
      <c r="F259" s="364"/>
      <c r="G259" s="364"/>
      <c r="H259" s="364"/>
      <c r="I259" s="364"/>
      <c r="J259" s="364"/>
      <c r="K259" s="364"/>
      <c r="L259" s="364"/>
      <c r="M259" s="364"/>
      <c r="N259" s="364"/>
      <c r="O259" s="364"/>
      <c r="P259" s="364"/>
      <c r="Q259" s="364"/>
      <c r="R259" s="364"/>
      <c r="S259" s="364"/>
      <c r="T259" s="364"/>
      <c r="U259" s="364"/>
      <c r="V259" s="364"/>
      <c r="W259" s="364"/>
      <c r="X259" s="364"/>
      <c r="Y259" s="364"/>
      <c r="Z259" s="364"/>
      <c r="AA259" s="364"/>
      <c r="AB259" s="364"/>
      <c r="AC259" s="364"/>
      <c r="AD259" s="364"/>
      <c r="AE259" s="364"/>
      <c r="AF259" s="364"/>
      <c r="AG259" s="364"/>
      <c r="AH259" s="364"/>
      <c r="AI259" s="364"/>
      <c r="AJ259" s="364"/>
      <c r="AK259" s="364"/>
      <c r="AL259" s="364"/>
      <c r="AM259" s="364"/>
      <c r="AN259" s="364"/>
      <c r="AO259" s="364"/>
      <c r="AP259" s="364"/>
      <c r="AQ259" s="364"/>
      <c r="AR259" s="364"/>
      <c r="AS259" s="364"/>
      <c r="AT259" s="364"/>
      <c r="AU259" s="364"/>
      <c r="AV259" s="364"/>
      <c r="AW259" s="96"/>
    </row>
    <row r="260" spans="1:49" s="63" customFormat="1" x14ac:dyDescent="0.25">
      <c r="A260" s="267"/>
      <c r="B260" s="267"/>
      <c r="C260" s="270"/>
      <c r="D260" s="21"/>
      <c r="E260" s="364"/>
      <c r="F260" s="364"/>
      <c r="G260" s="364"/>
      <c r="H260" s="364"/>
      <c r="I260" s="364"/>
      <c r="J260" s="364"/>
      <c r="K260" s="364"/>
      <c r="L260" s="364"/>
      <c r="M260" s="364"/>
      <c r="N260" s="364"/>
      <c r="O260" s="364"/>
      <c r="P260" s="364"/>
      <c r="Q260" s="364"/>
      <c r="R260" s="364"/>
      <c r="S260" s="364"/>
      <c r="T260" s="364"/>
      <c r="U260" s="364"/>
      <c r="V260" s="364"/>
      <c r="W260" s="364"/>
      <c r="X260" s="364"/>
      <c r="Y260" s="364"/>
      <c r="Z260" s="364"/>
      <c r="AA260" s="364"/>
      <c r="AB260" s="364"/>
      <c r="AC260" s="364"/>
      <c r="AD260" s="364"/>
      <c r="AE260" s="364"/>
      <c r="AF260" s="364"/>
      <c r="AG260" s="364"/>
      <c r="AH260" s="364"/>
      <c r="AI260" s="364"/>
      <c r="AJ260" s="364"/>
      <c r="AK260" s="364"/>
      <c r="AL260" s="364"/>
      <c r="AM260" s="364"/>
      <c r="AN260" s="364"/>
      <c r="AO260" s="364"/>
      <c r="AP260" s="364"/>
      <c r="AQ260" s="364"/>
      <c r="AR260" s="364"/>
      <c r="AS260" s="364"/>
      <c r="AT260" s="364"/>
      <c r="AU260" s="364"/>
      <c r="AV260" s="364"/>
      <c r="AW260" s="96"/>
    </row>
    <row r="261" spans="1:49" s="63" customFormat="1" x14ac:dyDescent="0.25">
      <c r="A261" s="267"/>
      <c r="B261" s="267"/>
      <c r="C261" s="270"/>
      <c r="D261" s="21"/>
      <c r="E261" s="364"/>
      <c r="F261" s="364"/>
      <c r="G261" s="364"/>
      <c r="H261" s="364"/>
      <c r="I261" s="364"/>
      <c r="J261" s="364"/>
      <c r="K261" s="364"/>
      <c r="L261" s="364"/>
      <c r="M261" s="364"/>
      <c r="N261" s="364"/>
      <c r="O261" s="364"/>
      <c r="P261" s="364"/>
      <c r="Q261" s="364"/>
      <c r="R261" s="364"/>
      <c r="S261" s="364"/>
      <c r="T261" s="364"/>
      <c r="U261" s="364"/>
      <c r="V261" s="364"/>
      <c r="W261" s="364"/>
      <c r="X261" s="364"/>
      <c r="Y261" s="364"/>
      <c r="Z261" s="364"/>
      <c r="AA261" s="364"/>
      <c r="AB261" s="364"/>
      <c r="AC261" s="364"/>
      <c r="AD261" s="364"/>
      <c r="AE261" s="364"/>
      <c r="AF261" s="364"/>
      <c r="AG261" s="364"/>
      <c r="AH261" s="364"/>
      <c r="AI261" s="364"/>
      <c r="AJ261" s="364"/>
      <c r="AK261" s="364"/>
      <c r="AL261" s="364"/>
      <c r="AM261" s="364"/>
      <c r="AN261" s="364"/>
      <c r="AO261" s="364"/>
      <c r="AP261" s="364"/>
      <c r="AQ261" s="364"/>
      <c r="AR261" s="364"/>
      <c r="AS261" s="364"/>
      <c r="AT261" s="364"/>
      <c r="AU261" s="364"/>
      <c r="AV261" s="364"/>
      <c r="AW261" s="96"/>
    </row>
    <row r="262" spans="1:49" s="63" customFormat="1" x14ac:dyDescent="0.25">
      <c r="A262" s="267"/>
      <c r="B262" s="267"/>
      <c r="C262" s="270"/>
      <c r="D262" s="21"/>
      <c r="E262" s="364"/>
      <c r="F262" s="364"/>
      <c r="G262" s="364"/>
      <c r="H262" s="364"/>
      <c r="I262" s="364"/>
      <c r="J262" s="364"/>
      <c r="K262" s="364"/>
      <c r="L262" s="364"/>
      <c r="M262" s="364"/>
      <c r="N262" s="364"/>
      <c r="O262" s="364"/>
      <c r="P262" s="364"/>
      <c r="Q262" s="364"/>
      <c r="R262" s="364"/>
      <c r="S262" s="364"/>
      <c r="T262" s="364"/>
      <c r="U262" s="364"/>
      <c r="V262" s="364"/>
      <c r="W262" s="364"/>
      <c r="X262" s="364"/>
      <c r="Y262" s="364"/>
      <c r="Z262" s="364"/>
      <c r="AA262" s="364"/>
      <c r="AB262" s="364"/>
      <c r="AC262" s="364"/>
      <c r="AD262" s="364"/>
      <c r="AE262" s="364"/>
      <c r="AF262" s="364"/>
      <c r="AG262" s="364"/>
      <c r="AH262" s="364"/>
      <c r="AI262" s="364"/>
      <c r="AJ262" s="364"/>
      <c r="AK262" s="364"/>
      <c r="AL262" s="364"/>
      <c r="AM262" s="364"/>
      <c r="AN262" s="364"/>
      <c r="AO262" s="364"/>
      <c r="AP262" s="364"/>
      <c r="AQ262" s="364"/>
      <c r="AR262" s="364"/>
      <c r="AS262" s="364"/>
      <c r="AT262" s="364"/>
      <c r="AU262" s="364"/>
      <c r="AV262" s="364"/>
      <c r="AW262" s="96"/>
    </row>
    <row r="263" spans="1:49" s="63" customFormat="1" x14ac:dyDescent="0.25">
      <c r="A263" s="267"/>
      <c r="B263" s="267"/>
      <c r="C263" s="270"/>
      <c r="D263" s="21"/>
      <c r="E263" s="364"/>
      <c r="F263" s="364"/>
      <c r="G263" s="364"/>
      <c r="H263" s="364"/>
      <c r="I263" s="364"/>
      <c r="J263" s="364"/>
      <c r="K263" s="364"/>
      <c r="L263" s="364"/>
      <c r="M263" s="364"/>
      <c r="N263" s="364"/>
      <c r="O263" s="364"/>
      <c r="P263" s="364"/>
      <c r="Q263" s="364"/>
      <c r="R263" s="364"/>
      <c r="S263" s="364"/>
      <c r="T263" s="364"/>
      <c r="U263" s="364"/>
      <c r="V263" s="364"/>
      <c r="W263" s="364"/>
      <c r="X263" s="364"/>
      <c r="Y263" s="364"/>
      <c r="Z263" s="364"/>
      <c r="AA263" s="364"/>
      <c r="AB263" s="364"/>
      <c r="AC263" s="364"/>
      <c r="AD263" s="364"/>
      <c r="AE263" s="364"/>
      <c r="AF263" s="364"/>
      <c r="AG263" s="364"/>
      <c r="AH263" s="364"/>
      <c r="AI263" s="364"/>
      <c r="AJ263" s="364"/>
      <c r="AK263" s="364"/>
      <c r="AL263" s="364"/>
      <c r="AM263" s="364"/>
      <c r="AN263" s="364"/>
      <c r="AO263" s="364"/>
      <c r="AP263" s="364"/>
      <c r="AQ263" s="364"/>
      <c r="AR263" s="364"/>
      <c r="AS263" s="364"/>
      <c r="AT263" s="364"/>
      <c r="AU263" s="364"/>
      <c r="AV263" s="364"/>
      <c r="AW263" s="96"/>
    </row>
    <row r="264" spans="1:49" s="63" customFormat="1" x14ac:dyDescent="0.25">
      <c r="A264" s="267"/>
      <c r="B264" s="267"/>
      <c r="C264" s="270"/>
      <c r="D264" s="21"/>
      <c r="E264" s="364"/>
      <c r="F264" s="364"/>
      <c r="G264" s="364"/>
      <c r="H264" s="364"/>
      <c r="I264" s="364"/>
      <c r="J264" s="364"/>
      <c r="K264" s="364"/>
      <c r="L264" s="364"/>
      <c r="M264" s="364"/>
      <c r="N264" s="364"/>
      <c r="O264" s="364"/>
      <c r="P264" s="364"/>
      <c r="Q264" s="364"/>
      <c r="R264" s="364"/>
      <c r="S264" s="364"/>
      <c r="T264" s="364"/>
      <c r="U264" s="364"/>
      <c r="V264" s="364"/>
      <c r="W264" s="364"/>
      <c r="X264" s="364"/>
      <c r="Y264" s="364"/>
      <c r="Z264" s="364"/>
      <c r="AA264" s="364"/>
      <c r="AB264" s="364"/>
      <c r="AC264" s="364"/>
      <c r="AD264" s="364"/>
      <c r="AE264" s="364"/>
      <c r="AF264" s="364"/>
      <c r="AG264" s="364"/>
      <c r="AH264" s="364"/>
      <c r="AI264" s="364"/>
      <c r="AJ264" s="364"/>
      <c r="AK264" s="364"/>
      <c r="AL264" s="364"/>
      <c r="AM264" s="364"/>
      <c r="AN264" s="364"/>
      <c r="AO264" s="364"/>
      <c r="AP264" s="364"/>
      <c r="AQ264" s="364"/>
      <c r="AR264" s="364"/>
      <c r="AS264" s="364"/>
      <c r="AT264" s="364"/>
      <c r="AU264" s="364"/>
      <c r="AV264" s="364"/>
      <c r="AW264" s="96"/>
    </row>
    <row r="265" spans="1:49" s="63" customFormat="1" x14ac:dyDescent="0.25">
      <c r="A265" s="267"/>
      <c r="B265" s="267"/>
      <c r="C265" s="270"/>
      <c r="D265" s="21"/>
      <c r="E265" s="364"/>
      <c r="F265" s="364"/>
      <c r="G265" s="364"/>
      <c r="H265" s="364"/>
      <c r="I265" s="364"/>
      <c r="J265" s="364"/>
      <c r="K265" s="364"/>
      <c r="L265" s="364"/>
      <c r="M265" s="364"/>
      <c r="N265" s="364"/>
      <c r="O265" s="364"/>
      <c r="P265" s="364"/>
      <c r="Q265" s="364"/>
      <c r="R265" s="364"/>
      <c r="S265" s="364"/>
      <c r="T265" s="364"/>
      <c r="U265" s="364"/>
      <c r="V265" s="364"/>
      <c r="W265" s="364"/>
      <c r="X265" s="364"/>
      <c r="Y265" s="364"/>
      <c r="Z265" s="364"/>
      <c r="AA265" s="364"/>
      <c r="AB265" s="364"/>
      <c r="AC265" s="364"/>
      <c r="AD265" s="364"/>
      <c r="AE265" s="364"/>
      <c r="AF265" s="364"/>
      <c r="AG265" s="364"/>
      <c r="AH265" s="364"/>
      <c r="AI265" s="364"/>
      <c r="AJ265" s="364"/>
      <c r="AK265" s="364"/>
      <c r="AL265" s="364"/>
      <c r="AM265" s="364"/>
      <c r="AN265" s="364"/>
      <c r="AO265" s="364"/>
      <c r="AP265" s="364"/>
      <c r="AQ265" s="364"/>
      <c r="AR265" s="364"/>
      <c r="AS265" s="364"/>
      <c r="AT265" s="364"/>
      <c r="AU265" s="364"/>
      <c r="AV265" s="364"/>
      <c r="AW265" s="96"/>
    </row>
    <row r="266" spans="1:49" s="63" customFormat="1" x14ac:dyDescent="0.25">
      <c r="A266" s="267"/>
      <c r="B266" s="267"/>
      <c r="C266" s="270"/>
      <c r="D266" s="21"/>
      <c r="E266" s="364"/>
      <c r="F266" s="364"/>
      <c r="G266" s="364"/>
      <c r="H266" s="364"/>
      <c r="I266" s="364"/>
      <c r="J266" s="364"/>
      <c r="K266" s="364"/>
      <c r="L266" s="364"/>
      <c r="M266" s="364"/>
      <c r="N266" s="364"/>
      <c r="O266" s="364"/>
      <c r="P266" s="364"/>
      <c r="Q266" s="364"/>
      <c r="R266" s="364"/>
      <c r="S266" s="364"/>
      <c r="T266" s="364"/>
      <c r="U266" s="364"/>
      <c r="V266" s="364"/>
      <c r="W266" s="364"/>
      <c r="X266" s="364"/>
      <c r="Y266" s="364"/>
      <c r="Z266" s="364"/>
      <c r="AA266" s="364"/>
      <c r="AB266" s="364"/>
      <c r="AC266" s="364"/>
      <c r="AD266" s="364"/>
      <c r="AE266" s="364"/>
      <c r="AF266" s="364"/>
      <c r="AG266" s="364"/>
      <c r="AH266" s="364"/>
      <c r="AI266" s="364"/>
      <c r="AJ266" s="364"/>
      <c r="AK266" s="364"/>
      <c r="AL266" s="364"/>
      <c r="AM266" s="364"/>
      <c r="AN266" s="364"/>
      <c r="AO266" s="364"/>
      <c r="AP266" s="364"/>
      <c r="AQ266" s="364"/>
      <c r="AR266" s="364"/>
      <c r="AS266" s="364"/>
      <c r="AT266" s="364"/>
      <c r="AU266" s="364"/>
      <c r="AV266" s="364"/>
      <c r="AW266" s="96"/>
    </row>
    <row r="267" spans="1:49" s="63" customFormat="1" x14ac:dyDescent="0.25">
      <c r="A267" s="267"/>
      <c r="B267" s="267"/>
      <c r="C267" s="270"/>
      <c r="D267" s="21"/>
      <c r="E267" s="364"/>
      <c r="F267" s="364"/>
      <c r="G267" s="364"/>
      <c r="H267" s="364"/>
      <c r="I267" s="364"/>
      <c r="J267" s="364"/>
      <c r="K267" s="364"/>
      <c r="L267" s="364"/>
      <c r="M267" s="364"/>
      <c r="N267" s="364"/>
      <c r="O267" s="364"/>
      <c r="P267" s="364"/>
      <c r="Q267" s="364"/>
      <c r="R267" s="364"/>
      <c r="S267" s="364"/>
      <c r="T267" s="364"/>
      <c r="U267" s="364"/>
      <c r="V267" s="364"/>
      <c r="W267" s="364"/>
      <c r="X267" s="364"/>
      <c r="Y267" s="364"/>
      <c r="Z267" s="364"/>
      <c r="AA267" s="364"/>
      <c r="AB267" s="364"/>
      <c r="AC267" s="364"/>
      <c r="AD267" s="364"/>
      <c r="AE267" s="364"/>
      <c r="AF267" s="364"/>
      <c r="AG267" s="364"/>
      <c r="AH267" s="364"/>
      <c r="AI267" s="364"/>
      <c r="AJ267" s="364"/>
      <c r="AK267" s="364"/>
      <c r="AL267" s="364"/>
      <c r="AM267" s="364"/>
      <c r="AN267" s="364"/>
      <c r="AO267" s="364"/>
      <c r="AP267" s="364"/>
      <c r="AQ267" s="364"/>
      <c r="AR267" s="364"/>
      <c r="AS267" s="364"/>
      <c r="AT267" s="364"/>
      <c r="AU267" s="364"/>
      <c r="AV267" s="364"/>
      <c r="AW267" s="96"/>
    </row>
    <row r="268" spans="1:49" s="63" customFormat="1" x14ac:dyDescent="0.25">
      <c r="A268" s="267"/>
      <c r="B268" s="267"/>
      <c r="C268" s="270"/>
      <c r="D268" s="21"/>
      <c r="E268" s="364"/>
      <c r="F268" s="364"/>
      <c r="G268" s="364"/>
      <c r="H268" s="364"/>
      <c r="I268" s="364"/>
      <c r="J268" s="364"/>
      <c r="K268" s="364"/>
      <c r="L268" s="364"/>
      <c r="M268" s="364"/>
      <c r="N268" s="364"/>
      <c r="O268" s="364"/>
      <c r="P268" s="364"/>
      <c r="Q268" s="364"/>
      <c r="R268" s="364"/>
      <c r="S268" s="364"/>
      <c r="T268" s="364"/>
      <c r="U268" s="364"/>
      <c r="V268" s="364"/>
      <c r="W268" s="364"/>
      <c r="X268" s="364"/>
      <c r="Y268" s="364"/>
      <c r="Z268" s="364"/>
      <c r="AA268" s="364"/>
      <c r="AB268" s="364"/>
      <c r="AC268" s="364"/>
      <c r="AD268" s="364"/>
      <c r="AE268" s="364"/>
      <c r="AF268" s="364"/>
      <c r="AG268" s="364"/>
      <c r="AH268" s="364"/>
      <c r="AI268" s="364"/>
      <c r="AJ268" s="364"/>
      <c r="AK268" s="364"/>
      <c r="AL268" s="364"/>
      <c r="AM268" s="364"/>
      <c r="AN268" s="364"/>
      <c r="AO268" s="364"/>
      <c r="AP268" s="364"/>
      <c r="AQ268" s="364"/>
      <c r="AR268" s="364"/>
      <c r="AS268" s="364"/>
      <c r="AT268" s="364"/>
      <c r="AU268" s="364"/>
      <c r="AV268" s="364"/>
      <c r="AW268" s="96"/>
    </row>
    <row r="269" spans="1:49" s="63" customFormat="1" x14ac:dyDescent="0.25">
      <c r="A269" s="267"/>
      <c r="B269" s="267"/>
      <c r="C269" s="270"/>
      <c r="D269" s="21"/>
      <c r="E269" s="364"/>
      <c r="F269" s="364"/>
      <c r="G269" s="364"/>
      <c r="H269" s="364"/>
      <c r="I269" s="364"/>
      <c r="J269" s="364"/>
      <c r="K269" s="364"/>
      <c r="L269" s="364"/>
      <c r="M269" s="364"/>
      <c r="N269" s="364"/>
      <c r="O269" s="364"/>
      <c r="P269" s="364"/>
      <c r="Q269" s="364"/>
      <c r="R269" s="364"/>
      <c r="S269" s="364"/>
      <c r="T269" s="364"/>
      <c r="U269" s="364"/>
      <c r="V269" s="364"/>
      <c r="W269" s="364"/>
      <c r="X269" s="364"/>
      <c r="Y269" s="364"/>
      <c r="Z269" s="364"/>
      <c r="AA269" s="364"/>
      <c r="AB269" s="364"/>
      <c r="AC269" s="364"/>
      <c r="AD269" s="364"/>
      <c r="AE269" s="364"/>
      <c r="AF269" s="364"/>
      <c r="AG269" s="364"/>
      <c r="AH269" s="364"/>
      <c r="AI269" s="364"/>
      <c r="AJ269" s="364"/>
      <c r="AK269" s="364"/>
      <c r="AL269" s="364"/>
      <c r="AM269" s="364"/>
      <c r="AN269" s="364"/>
      <c r="AO269" s="364"/>
      <c r="AP269" s="364"/>
      <c r="AQ269" s="364"/>
      <c r="AR269" s="364"/>
      <c r="AS269" s="364"/>
      <c r="AT269" s="364"/>
      <c r="AU269" s="364"/>
      <c r="AV269" s="364"/>
      <c r="AW269" s="96"/>
    </row>
    <row r="270" spans="1:49" s="63" customFormat="1" x14ac:dyDescent="0.25">
      <c r="A270" s="267"/>
      <c r="B270" s="267"/>
      <c r="C270" s="270"/>
      <c r="D270" s="21"/>
      <c r="E270" s="364"/>
      <c r="F270" s="364"/>
      <c r="G270" s="364"/>
      <c r="H270" s="364"/>
      <c r="I270" s="364"/>
      <c r="J270" s="364"/>
      <c r="K270" s="364"/>
      <c r="L270" s="364"/>
      <c r="M270" s="364"/>
      <c r="N270" s="364"/>
      <c r="O270" s="364"/>
      <c r="P270" s="364"/>
      <c r="Q270" s="364"/>
      <c r="R270" s="364"/>
      <c r="S270" s="364"/>
      <c r="T270" s="364"/>
      <c r="U270" s="364"/>
      <c r="V270" s="364"/>
      <c r="W270" s="364"/>
      <c r="X270" s="364"/>
      <c r="Y270" s="364"/>
      <c r="Z270" s="364"/>
      <c r="AA270" s="364"/>
      <c r="AB270" s="364"/>
      <c r="AC270" s="364"/>
      <c r="AD270" s="364"/>
      <c r="AE270" s="364"/>
      <c r="AF270" s="364"/>
      <c r="AG270" s="364"/>
      <c r="AH270" s="364"/>
      <c r="AI270" s="364"/>
      <c r="AJ270" s="364"/>
      <c r="AK270" s="364"/>
      <c r="AL270" s="364"/>
      <c r="AM270" s="364"/>
      <c r="AN270" s="364"/>
      <c r="AO270" s="364"/>
      <c r="AP270" s="364"/>
      <c r="AQ270" s="364"/>
      <c r="AR270" s="364"/>
      <c r="AS270" s="364"/>
      <c r="AT270" s="364"/>
      <c r="AU270" s="364"/>
      <c r="AV270" s="364"/>
      <c r="AW270" s="96"/>
    </row>
    <row r="271" spans="1:49" s="63" customFormat="1" x14ac:dyDescent="0.25">
      <c r="A271" s="267"/>
      <c r="B271" s="267"/>
      <c r="C271" s="270"/>
      <c r="D271" s="21"/>
      <c r="E271" s="364"/>
      <c r="F271" s="364"/>
      <c r="G271" s="364"/>
      <c r="H271" s="364"/>
      <c r="I271" s="364"/>
      <c r="J271" s="364"/>
      <c r="K271" s="364"/>
      <c r="L271" s="364"/>
      <c r="M271" s="364"/>
      <c r="N271" s="364"/>
      <c r="O271" s="364"/>
      <c r="P271" s="364"/>
      <c r="Q271" s="364"/>
      <c r="R271" s="364"/>
      <c r="S271" s="364"/>
      <c r="T271" s="364"/>
      <c r="U271" s="364"/>
      <c r="V271" s="364"/>
      <c r="W271" s="364"/>
      <c r="X271" s="364"/>
      <c r="Y271" s="364"/>
      <c r="Z271" s="364"/>
      <c r="AA271" s="364"/>
      <c r="AB271" s="364"/>
      <c r="AC271" s="364"/>
      <c r="AD271" s="364"/>
      <c r="AE271" s="364"/>
      <c r="AF271" s="364"/>
      <c r="AG271" s="364"/>
      <c r="AH271" s="364"/>
      <c r="AI271" s="364"/>
      <c r="AJ271" s="364"/>
      <c r="AK271" s="364"/>
      <c r="AL271" s="364"/>
      <c r="AM271" s="364"/>
      <c r="AN271" s="364"/>
      <c r="AO271" s="364"/>
      <c r="AP271" s="364"/>
      <c r="AQ271" s="364"/>
      <c r="AR271" s="364"/>
      <c r="AS271" s="364"/>
      <c r="AT271" s="364"/>
      <c r="AU271" s="364"/>
      <c r="AV271" s="364"/>
      <c r="AW271" s="96"/>
    </row>
    <row r="272" spans="1:49" s="63" customFormat="1" x14ac:dyDescent="0.25">
      <c r="A272" s="267"/>
      <c r="B272" s="267"/>
      <c r="C272" s="270"/>
      <c r="D272" s="21"/>
      <c r="E272" s="364"/>
      <c r="F272" s="364"/>
      <c r="G272" s="364"/>
      <c r="H272" s="364"/>
      <c r="I272" s="364"/>
      <c r="J272" s="364"/>
      <c r="K272" s="364"/>
      <c r="L272" s="364"/>
      <c r="M272" s="364"/>
      <c r="N272" s="364"/>
      <c r="O272" s="364"/>
      <c r="P272" s="364"/>
      <c r="Q272" s="364"/>
      <c r="R272" s="364"/>
      <c r="S272" s="364"/>
      <c r="T272" s="364"/>
      <c r="U272" s="364"/>
      <c r="V272" s="364"/>
      <c r="W272" s="364"/>
      <c r="X272" s="364"/>
      <c r="Y272" s="364"/>
      <c r="Z272" s="364"/>
      <c r="AA272" s="364"/>
      <c r="AB272" s="364"/>
      <c r="AC272" s="364"/>
      <c r="AD272" s="364"/>
      <c r="AE272" s="364"/>
      <c r="AF272" s="364"/>
      <c r="AG272" s="364"/>
      <c r="AH272" s="364"/>
      <c r="AI272" s="364"/>
      <c r="AJ272" s="364"/>
      <c r="AK272" s="364"/>
      <c r="AL272" s="364"/>
      <c r="AM272" s="364"/>
      <c r="AN272" s="364"/>
      <c r="AO272" s="364"/>
      <c r="AP272" s="364"/>
      <c r="AQ272" s="364"/>
      <c r="AR272" s="364"/>
      <c r="AS272" s="364"/>
      <c r="AT272" s="364"/>
      <c r="AU272" s="364"/>
      <c r="AV272" s="364"/>
      <c r="AW272" s="96"/>
    </row>
    <row r="273" spans="1:49" s="63" customFormat="1" x14ac:dyDescent="0.25">
      <c r="A273" s="267"/>
      <c r="B273" s="267"/>
      <c r="C273" s="270"/>
      <c r="D273" s="21"/>
      <c r="E273" s="364"/>
      <c r="F273" s="364"/>
      <c r="G273" s="364"/>
      <c r="H273" s="364"/>
      <c r="I273" s="364"/>
      <c r="J273" s="364"/>
      <c r="K273" s="364"/>
      <c r="L273" s="364"/>
      <c r="M273" s="364"/>
      <c r="N273" s="364"/>
      <c r="O273" s="364"/>
      <c r="P273" s="364"/>
      <c r="Q273" s="364"/>
      <c r="R273" s="364"/>
      <c r="S273" s="364"/>
      <c r="T273" s="364"/>
      <c r="U273" s="364"/>
      <c r="V273" s="364"/>
      <c r="W273" s="364"/>
      <c r="X273" s="364"/>
      <c r="Y273" s="364"/>
      <c r="Z273" s="364"/>
      <c r="AA273" s="364"/>
      <c r="AB273" s="364"/>
      <c r="AC273" s="364"/>
      <c r="AD273" s="364"/>
      <c r="AE273" s="364"/>
      <c r="AF273" s="364"/>
      <c r="AG273" s="364"/>
      <c r="AH273" s="364"/>
      <c r="AI273" s="364"/>
      <c r="AJ273" s="364"/>
      <c r="AK273" s="364"/>
      <c r="AL273" s="364"/>
      <c r="AM273" s="364"/>
      <c r="AN273" s="364"/>
      <c r="AO273" s="364"/>
      <c r="AP273" s="364"/>
      <c r="AQ273" s="364"/>
      <c r="AR273" s="364"/>
      <c r="AS273" s="364"/>
      <c r="AT273" s="364"/>
      <c r="AU273" s="364"/>
      <c r="AV273" s="364"/>
      <c r="AW273" s="96"/>
    </row>
    <row r="274" spans="1:49" s="63" customFormat="1" x14ac:dyDescent="0.25">
      <c r="A274" s="267"/>
      <c r="B274" s="267"/>
      <c r="C274" s="270"/>
      <c r="D274" s="21"/>
      <c r="E274" s="364"/>
      <c r="F274" s="364"/>
      <c r="G274" s="364"/>
      <c r="H274" s="364"/>
      <c r="I274" s="364"/>
      <c r="J274" s="364"/>
      <c r="K274" s="364"/>
      <c r="L274" s="364"/>
      <c r="M274" s="364"/>
      <c r="N274" s="364"/>
      <c r="O274" s="364"/>
      <c r="P274" s="364"/>
      <c r="Q274" s="364"/>
      <c r="R274" s="364"/>
      <c r="S274" s="364"/>
      <c r="T274" s="364"/>
      <c r="U274" s="364"/>
      <c r="V274" s="364"/>
      <c r="W274" s="364"/>
      <c r="X274" s="364"/>
      <c r="Y274" s="364"/>
      <c r="Z274" s="364"/>
      <c r="AA274" s="364"/>
      <c r="AB274" s="364"/>
      <c r="AC274" s="364"/>
      <c r="AD274" s="364"/>
      <c r="AE274" s="364"/>
      <c r="AF274" s="364"/>
      <c r="AG274" s="364"/>
      <c r="AH274" s="364"/>
      <c r="AI274" s="364"/>
      <c r="AJ274" s="364"/>
      <c r="AK274" s="364"/>
      <c r="AL274" s="364"/>
      <c r="AM274" s="364"/>
      <c r="AN274" s="364"/>
      <c r="AO274" s="364"/>
      <c r="AP274" s="364"/>
      <c r="AQ274" s="364"/>
      <c r="AR274" s="364"/>
      <c r="AS274" s="364"/>
      <c r="AT274" s="364"/>
      <c r="AU274" s="364"/>
      <c r="AV274" s="364"/>
      <c r="AW274" s="96"/>
    </row>
    <row r="275" spans="1:49" s="63" customFormat="1" x14ac:dyDescent="0.25">
      <c r="A275" s="267"/>
      <c r="B275" s="267"/>
      <c r="C275" s="270"/>
      <c r="D275" s="21"/>
      <c r="E275" s="364"/>
      <c r="F275" s="364"/>
      <c r="G275" s="364"/>
      <c r="H275" s="364"/>
      <c r="I275" s="364"/>
      <c r="J275" s="364"/>
      <c r="K275" s="364"/>
      <c r="L275" s="364"/>
      <c r="M275" s="364"/>
      <c r="N275" s="364"/>
      <c r="O275" s="364"/>
      <c r="P275" s="364"/>
      <c r="Q275" s="364"/>
      <c r="R275" s="364"/>
      <c r="S275" s="364"/>
      <c r="T275" s="364"/>
      <c r="U275" s="364"/>
      <c r="V275" s="364"/>
      <c r="W275" s="364"/>
      <c r="X275" s="364"/>
      <c r="Y275" s="364"/>
      <c r="Z275" s="364"/>
      <c r="AA275" s="364"/>
      <c r="AB275" s="364"/>
      <c r="AC275" s="364"/>
      <c r="AD275" s="364"/>
      <c r="AE275" s="364"/>
      <c r="AF275" s="364"/>
      <c r="AG275" s="364"/>
      <c r="AH275" s="364"/>
      <c r="AI275" s="364"/>
      <c r="AJ275" s="364"/>
      <c r="AK275" s="364"/>
      <c r="AL275" s="364"/>
      <c r="AM275" s="364"/>
      <c r="AN275" s="364"/>
      <c r="AO275" s="364"/>
      <c r="AP275" s="364"/>
      <c r="AQ275" s="364"/>
      <c r="AR275" s="364"/>
      <c r="AS275" s="364"/>
      <c r="AT275" s="364"/>
      <c r="AU275" s="364"/>
      <c r="AV275" s="364"/>
      <c r="AW275" s="96"/>
    </row>
    <row r="276" spans="1:49" s="63" customFormat="1" x14ac:dyDescent="0.25">
      <c r="A276" s="267"/>
      <c r="B276" s="267"/>
      <c r="C276" s="270"/>
      <c r="D276" s="21"/>
      <c r="E276" s="364"/>
      <c r="F276" s="364"/>
      <c r="G276" s="364"/>
      <c r="H276" s="364"/>
      <c r="I276" s="364"/>
      <c r="J276" s="364"/>
      <c r="K276" s="364"/>
      <c r="L276" s="364"/>
      <c r="M276" s="364"/>
      <c r="N276" s="364"/>
      <c r="O276" s="364"/>
      <c r="P276" s="364"/>
      <c r="Q276" s="364"/>
      <c r="R276" s="364"/>
      <c r="S276" s="364"/>
      <c r="T276" s="364"/>
      <c r="U276" s="364"/>
      <c r="V276" s="364"/>
      <c r="W276" s="364"/>
      <c r="X276" s="364"/>
      <c r="Y276" s="364"/>
      <c r="Z276" s="364"/>
      <c r="AA276" s="364"/>
      <c r="AB276" s="364"/>
      <c r="AC276" s="364"/>
      <c r="AD276" s="364"/>
      <c r="AE276" s="364"/>
      <c r="AF276" s="364"/>
      <c r="AG276" s="364"/>
      <c r="AH276" s="364"/>
      <c r="AI276" s="364"/>
      <c r="AJ276" s="364"/>
      <c r="AK276" s="364"/>
      <c r="AL276" s="364"/>
      <c r="AM276" s="364"/>
      <c r="AN276" s="364"/>
      <c r="AO276" s="364"/>
      <c r="AP276" s="364"/>
      <c r="AQ276" s="364"/>
      <c r="AR276" s="364"/>
      <c r="AS276" s="364"/>
      <c r="AT276" s="364"/>
      <c r="AU276" s="364"/>
      <c r="AV276" s="364"/>
      <c r="AW276" s="96"/>
    </row>
    <row r="277" spans="1:49" s="63" customFormat="1" x14ac:dyDescent="0.25">
      <c r="A277" s="267"/>
      <c r="B277" s="267"/>
      <c r="C277" s="270"/>
      <c r="D277" s="21"/>
      <c r="E277" s="364"/>
      <c r="F277" s="364"/>
      <c r="G277" s="364"/>
      <c r="H277" s="364"/>
      <c r="I277" s="364"/>
      <c r="J277" s="364"/>
      <c r="K277" s="364"/>
      <c r="L277" s="364"/>
      <c r="M277" s="364"/>
      <c r="N277" s="364"/>
      <c r="O277" s="364"/>
      <c r="P277" s="364"/>
      <c r="Q277" s="364"/>
      <c r="R277" s="364"/>
      <c r="S277" s="364"/>
      <c r="T277" s="364"/>
      <c r="U277" s="364"/>
      <c r="V277" s="364"/>
      <c r="W277" s="364"/>
      <c r="X277" s="364"/>
      <c r="Y277" s="364"/>
      <c r="Z277" s="364"/>
      <c r="AA277" s="364"/>
      <c r="AB277" s="364"/>
      <c r="AC277" s="364"/>
      <c r="AD277" s="364"/>
      <c r="AE277" s="364"/>
      <c r="AF277" s="364"/>
      <c r="AG277" s="364"/>
      <c r="AH277" s="364"/>
      <c r="AI277" s="364"/>
      <c r="AJ277" s="364"/>
      <c r="AK277" s="364"/>
      <c r="AL277" s="364"/>
      <c r="AM277" s="364"/>
      <c r="AN277" s="364"/>
      <c r="AO277" s="364"/>
      <c r="AP277" s="364"/>
      <c r="AQ277" s="364"/>
      <c r="AR277" s="364"/>
      <c r="AS277" s="364"/>
      <c r="AT277" s="364"/>
      <c r="AU277" s="364"/>
      <c r="AV277" s="364"/>
      <c r="AW277" s="96"/>
    </row>
    <row r="278" spans="1:49" s="63" customFormat="1" x14ac:dyDescent="0.25">
      <c r="A278" s="267"/>
      <c r="B278" s="267"/>
      <c r="C278" s="270"/>
      <c r="D278" s="21"/>
      <c r="E278" s="364"/>
      <c r="F278" s="364"/>
      <c r="G278" s="364"/>
      <c r="H278" s="364"/>
      <c r="I278" s="364"/>
      <c r="J278" s="364"/>
      <c r="K278" s="364"/>
      <c r="L278" s="364"/>
      <c r="M278" s="364"/>
      <c r="N278" s="364"/>
      <c r="O278" s="364"/>
      <c r="P278" s="364"/>
      <c r="Q278" s="364"/>
      <c r="R278" s="364"/>
      <c r="S278" s="364"/>
      <c r="T278" s="364"/>
      <c r="U278" s="364"/>
      <c r="V278" s="364"/>
      <c r="W278" s="364"/>
      <c r="X278" s="364"/>
      <c r="Y278" s="364"/>
      <c r="Z278" s="364"/>
      <c r="AA278" s="364"/>
      <c r="AB278" s="364"/>
      <c r="AC278" s="364"/>
      <c r="AD278" s="364"/>
      <c r="AE278" s="364"/>
      <c r="AF278" s="364"/>
      <c r="AG278" s="364"/>
      <c r="AH278" s="364"/>
      <c r="AI278" s="364"/>
      <c r="AJ278" s="364"/>
      <c r="AK278" s="364"/>
      <c r="AL278" s="364"/>
      <c r="AM278" s="364"/>
      <c r="AN278" s="364"/>
      <c r="AO278" s="364"/>
      <c r="AP278" s="364"/>
      <c r="AQ278" s="364"/>
      <c r="AR278" s="364"/>
      <c r="AS278" s="364"/>
      <c r="AT278" s="364"/>
      <c r="AU278" s="364"/>
      <c r="AV278" s="364"/>
      <c r="AW278" s="96"/>
    </row>
    <row r="279" spans="1:49" s="63" customFormat="1" x14ac:dyDescent="0.25">
      <c r="A279" s="267"/>
      <c r="B279" s="267"/>
      <c r="C279" s="270"/>
      <c r="D279" s="21"/>
      <c r="E279" s="364"/>
      <c r="F279" s="364"/>
      <c r="G279" s="364"/>
      <c r="H279" s="364"/>
      <c r="I279" s="364"/>
      <c r="J279" s="364"/>
      <c r="K279" s="364"/>
      <c r="L279" s="364"/>
      <c r="M279" s="364"/>
      <c r="N279" s="364"/>
      <c r="O279" s="364"/>
      <c r="P279" s="364"/>
      <c r="Q279" s="364"/>
      <c r="R279" s="364"/>
      <c r="S279" s="364"/>
      <c r="T279" s="364"/>
      <c r="U279" s="364"/>
      <c r="V279" s="364"/>
      <c r="W279" s="364"/>
      <c r="X279" s="364"/>
      <c r="Y279" s="364"/>
      <c r="Z279" s="364"/>
      <c r="AA279" s="364"/>
      <c r="AB279" s="364"/>
      <c r="AC279" s="364"/>
      <c r="AD279" s="364"/>
      <c r="AE279" s="364"/>
      <c r="AF279" s="364"/>
      <c r="AG279" s="364"/>
      <c r="AH279" s="364"/>
      <c r="AI279" s="364"/>
      <c r="AJ279" s="364"/>
      <c r="AK279" s="364"/>
      <c r="AL279" s="364"/>
      <c r="AM279" s="364"/>
      <c r="AN279" s="364"/>
      <c r="AO279" s="364"/>
      <c r="AP279" s="364"/>
      <c r="AQ279" s="364"/>
      <c r="AR279" s="364"/>
      <c r="AS279" s="364"/>
      <c r="AT279" s="364"/>
      <c r="AU279" s="364"/>
      <c r="AV279" s="364"/>
      <c r="AW279" s="96"/>
    </row>
    <row r="280" spans="1:49" s="63" customFormat="1" x14ac:dyDescent="0.25">
      <c r="A280" s="267"/>
      <c r="B280" s="267"/>
      <c r="C280" s="270"/>
      <c r="D280" s="21"/>
      <c r="E280" s="364"/>
      <c r="F280" s="364"/>
      <c r="G280" s="364"/>
      <c r="H280" s="364"/>
      <c r="I280" s="364"/>
      <c r="J280" s="364"/>
      <c r="K280" s="364"/>
      <c r="L280" s="364"/>
      <c r="M280" s="364"/>
      <c r="N280" s="364"/>
      <c r="O280" s="364"/>
      <c r="P280" s="364"/>
      <c r="Q280" s="364"/>
      <c r="R280" s="364"/>
      <c r="S280" s="364"/>
      <c r="T280" s="364"/>
      <c r="U280" s="364"/>
      <c r="V280" s="364"/>
      <c r="W280" s="364"/>
      <c r="X280" s="364"/>
      <c r="Y280" s="364"/>
      <c r="Z280" s="364"/>
      <c r="AA280" s="364"/>
      <c r="AB280" s="364"/>
      <c r="AC280" s="364"/>
      <c r="AD280" s="364"/>
      <c r="AE280" s="364"/>
      <c r="AF280" s="364"/>
      <c r="AG280" s="364"/>
      <c r="AH280" s="364"/>
      <c r="AI280" s="364"/>
      <c r="AJ280" s="364"/>
      <c r="AK280" s="364"/>
      <c r="AL280" s="364"/>
      <c r="AM280" s="364"/>
      <c r="AN280" s="364"/>
      <c r="AO280" s="364"/>
      <c r="AP280" s="364"/>
      <c r="AQ280" s="364"/>
      <c r="AR280" s="364"/>
      <c r="AS280" s="364"/>
      <c r="AT280" s="364"/>
      <c r="AU280" s="364"/>
      <c r="AV280" s="364"/>
      <c r="AW280" s="96"/>
    </row>
    <row r="281" spans="1:49" s="63" customFormat="1" x14ac:dyDescent="0.25">
      <c r="A281" s="267"/>
      <c r="B281" s="267"/>
      <c r="C281" s="270"/>
      <c r="D281" s="21"/>
      <c r="E281" s="364"/>
      <c r="F281" s="364"/>
      <c r="G281" s="364"/>
      <c r="H281" s="364"/>
      <c r="I281" s="364"/>
      <c r="J281" s="364"/>
      <c r="K281" s="364"/>
      <c r="L281" s="364"/>
      <c r="M281" s="364"/>
      <c r="N281" s="364"/>
      <c r="O281" s="364"/>
      <c r="P281" s="364"/>
      <c r="Q281" s="364"/>
      <c r="R281" s="364"/>
      <c r="S281" s="364"/>
      <c r="T281" s="364"/>
      <c r="U281" s="364"/>
      <c r="V281" s="364"/>
      <c r="W281" s="364"/>
      <c r="X281" s="364"/>
      <c r="Y281" s="364"/>
      <c r="Z281" s="364"/>
      <c r="AA281" s="364"/>
      <c r="AB281" s="364"/>
      <c r="AC281" s="364"/>
      <c r="AD281" s="364"/>
      <c r="AE281" s="364"/>
      <c r="AF281" s="364"/>
      <c r="AG281" s="364"/>
      <c r="AH281" s="364"/>
      <c r="AI281" s="364"/>
      <c r="AJ281" s="364"/>
      <c r="AK281" s="364"/>
      <c r="AL281" s="364"/>
      <c r="AM281" s="364"/>
      <c r="AN281" s="364"/>
      <c r="AO281" s="364"/>
      <c r="AP281" s="364"/>
      <c r="AQ281" s="364"/>
      <c r="AR281" s="364"/>
      <c r="AS281" s="364"/>
      <c r="AT281" s="364"/>
      <c r="AU281" s="364"/>
      <c r="AV281" s="364"/>
      <c r="AW281" s="96"/>
    </row>
    <row r="282" spans="1:49" s="63" customFormat="1" x14ac:dyDescent="0.25">
      <c r="A282" s="267"/>
      <c r="B282" s="267"/>
      <c r="C282" s="270"/>
      <c r="D282" s="21"/>
      <c r="E282" s="364"/>
      <c r="F282" s="364"/>
      <c r="G282" s="364"/>
      <c r="H282" s="364"/>
      <c r="I282" s="364"/>
      <c r="J282" s="364"/>
      <c r="K282" s="364"/>
      <c r="L282" s="364"/>
      <c r="M282" s="364"/>
      <c r="N282" s="364"/>
      <c r="O282" s="364"/>
      <c r="P282" s="364"/>
      <c r="Q282" s="364"/>
      <c r="R282" s="364"/>
      <c r="S282" s="364"/>
      <c r="T282" s="364"/>
      <c r="U282" s="364"/>
      <c r="V282" s="364"/>
      <c r="W282" s="364"/>
      <c r="X282" s="364"/>
      <c r="Y282" s="364"/>
      <c r="Z282" s="364"/>
      <c r="AA282" s="364"/>
      <c r="AB282" s="364"/>
      <c r="AC282" s="364"/>
      <c r="AD282" s="364"/>
      <c r="AE282" s="364"/>
      <c r="AF282" s="364"/>
      <c r="AG282" s="364"/>
      <c r="AH282" s="364"/>
      <c r="AI282" s="364"/>
      <c r="AJ282" s="364"/>
      <c r="AK282" s="364"/>
      <c r="AL282" s="364"/>
      <c r="AM282" s="364"/>
      <c r="AN282" s="364"/>
      <c r="AO282" s="364"/>
      <c r="AP282" s="364"/>
      <c r="AQ282" s="364"/>
      <c r="AR282" s="364"/>
      <c r="AS282" s="364"/>
      <c r="AT282" s="364"/>
      <c r="AU282" s="364"/>
      <c r="AV282" s="364"/>
      <c r="AW282" s="96"/>
    </row>
    <row r="283" spans="1:49" s="63" customFormat="1" x14ac:dyDescent="0.25">
      <c r="A283" s="267"/>
      <c r="B283" s="267"/>
      <c r="C283" s="270"/>
      <c r="D283" s="21"/>
      <c r="E283" s="364"/>
      <c r="F283" s="364"/>
      <c r="G283" s="364"/>
      <c r="H283" s="364"/>
      <c r="I283" s="364"/>
      <c r="J283" s="364"/>
      <c r="K283" s="364"/>
      <c r="L283" s="364"/>
      <c r="M283" s="364"/>
      <c r="N283" s="364"/>
      <c r="O283" s="364"/>
      <c r="P283" s="364"/>
      <c r="Q283" s="364"/>
      <c r="R283" s="364"/>
      <c r="S283" s="364"/>
      <c r="T283" s="364"/>
      <c r="U283" s="364"/>
      <c r="V283" s="364"/>
      <c r="W283" s="364"/>
      <c r="X283" s="364"/>
      <c r="Y283" s="364"/>
      <c r="Z283" s="364"/>
      <c r="AA283" s="364"/>
      <c r="AB283" s="364"/>
      <c r="AC283" s="364"/>
      <c r="AD283" s="364"/>
      <c r="AE283" s="364"/>
      <c r="AF283" s="364"/>
      <c r="AG283" s="364"/>
      <c r="AH283" s="364"/>
      <c r="AI283" s="364"/>
      <c r="AJ283" s="364"/>
      <c r="AK283" s="364"/>
      <c r="AL283" s="364"/>
      <c r="AM283" s="364"/>
      <c r="AN283" s="364"/>
      <c r="AO283" s="364"/>
      <c r="AP283" s="364"/>
      <c r="AQ283" s="364"/>
      <c r="AR283" s="364"/>
      <c r="AS283" s="364"/>
      <c r="AT283" s="364"/>
      <c r="AU283" s="364"/>
      <c r="AV283" s="364"/>
      <c r="AW283" s="96"/>
    </row>
    <row r="284" spans="1:49" s="63" customFormat="1" x14ac:dyDescent="0.25">
      <c r="A284" s="267"/>
      <c r="B284" s="267"/>
      <c r="C284" s="270"/>
      <c r="D284" s="21"/>
      <c r="E284" s="364"/>
      <c r="F284" s="364"/>
      <c r="G284" s="364"/>
      <c r="H284" s="364"/>
      <c r="I284" s="364"/>
      <c r="J284" s="364"/>
      <c r="K284" s="364"/>
      <c r="L284" s="364"/>
      <c r="M284" s="364"/>
      <c r="N284" s="364"/>
      <c r="O284" s="364"/>
      <c r="P284" s="364"/>
      <c r="Q284" s="364"/>
      <c r="R284" s="364"/>
      <c r="S284" s="364"/>
      <c r="T284" s="364"/>
      <c r="U284" s="364"/>
      <c r="V284" s="364"/>
      <c r="W284" s="364"/>
      <c r="X284" s="364"/>
      <c r="Y284" s="364"/>
      <c r="Z284" s="364"/>
      <c r="AA284" s="364"/>
      <c r="AB284" s="364"/>
      <c r="AC284" s="364"/>
      <c r="AD284" s="364"/>
      <c r="AE284" s="364"/>
      <c r="AF284" s="364"/>
      <c r="AG284" s="364"/>
      <c r="AH284" s="364"/>
      <c r="AI284" s="364"/>
      <c r="AJ284" s="364"/>
      <c r="AK284" s="364"/>
      <c r="AL284" s="364"/>
      <c r="AM284" s="364"/>
      <c r="AN284" s="364"/>
      <c r="AO284" s="364"/>
      <c r="AP284" s="364"/>
      <c r="AQ284" s="364"/>
      <c r="AR284" s="364"/>
      <c r="AS284" s="364"/>
      <c r="AT284" s="364"/>
      <c r="AU284" s="364"/>
      <c r="AV284" s="364"/>
      <c r="AW284" s="96"/>
    </row>
    <row r="285" spans="1:49" s="63" customFormat="1" x14ac:dyDescent="0.25">
      <c r="A285" s="267"/>
      <c r="B285" s="267"/>
      <c r="C285" s="270"/>
      <c r="D285" s="21"/>
      <c r="E285" s="364"/>
      <c r="F285" s="364"/>
      <c r="G285" s="364"/>
      <c r="H285" s="364"/>
      <c r="I285" s="364"/>
      <c r="J285" s="364"/>
      <c r="K285" s="364"/>
      <c r="L285" s="364"/>
      <c r="M285" s="364"/>
      <c r="N285" s="364"/>
      <c r="O285" s="364"/>
      <c r="P285" s="364"/>
      <c r="Q285" s="364"/>
      <c r="R285" s="364"/>
      <c r="S285" s="364"/>
      <c r="T285" s="364"/>
      <c r="U285" s="364"/>
      <c r="V285" s="364"/>
      <c r="W285" s="364"/>
      <c r="X285" s="364"/>
      <c r="Y285" s="364"/>
      <c r="Z285" s="364"/>
      <c r="AA285" s="364"/>
      <c r="AB285" s="364"/>
      <c r="AC285" s="364"/>
      <c r="AD285" s="364"/>
      <c r="AE285" s="364"/>
      <c r="AF285" s="364"/>
      <c r="AG285" s="364"/>
      <c r="AH285" s="364"/>
      <c r="AI285" s="364"/>
      <c r="AJ285" s="364"/>
      <c r="AK285" s="364"/>
      <c r="AL285" s="364"/>
      <c r="AM285" s="364"/>
      <c r="AN285" s="364"/>
      <c r="AO285" s="364"/>
      <c r="AP285" s="364"/>
      <c r="AQ285" s="364"/>
      <c r="AR285" s="364"/>
      <c r="AS285" s="364"/>
      <c r="AT285" s="364"/>
      <c r="AU285" s="364"/>
      <c r="AV285" s="364"/>
      <c r="AW285" s="96"/>
    </row>
    <row r="286" spans="1:49" s="63" customFormat="1" x14ac:dyDescent="0.25">
      <c r="A286" s="267"/>
      <c r="B286" s="267"/>
      <c r="C286" s="270"/>
      <c r="D286" s="21"/>
      <c r="E286" s="364"/>
      <c r="F286" s="364"/>
      <c r="G286" s="364"/>
      <c r="H286" s="364"/>
      <c r="I286" s="364"/>
      <c r="J286" s="364"/>
      <c r="K286" s="364"/>
      <c r="L286" s="364"/>
      <c r="M286" s="364"/>
      <c r="N286" s="364"/>
      <c r="O286" s="364"/>
      <c r="P286" s="364"/>
      <c r="Q286" s="364"/>
      <c r="R286" s="364"/>
      <c r="S286" s="364"/>
      <c r="T286" s="364"/>
      <c r="U286" s="364"/>
      <c r="V286" s="364"/>
      <c r="W286" s="364"/>
      <c r="X286" s="364"/>
      <c r="Y286" s="364"/>
      <c r="Z286" s="364"/>
      <c r="AA286" s="364"/>
      <c r="AB286" s="364"/>
      <c r="AC286" s="364"/>
      <c r="AD286" s="364"/>
      <c r="AE286" s="364"/>
      <c r="AF286" s="364"/>
      <c r="AG286" s="364"/>
      <c r="AH286" s="364"/>
      <c r="AI286" s="364"/>
      <c r="AJ286" s="364"/>
      <c r="AK286" s="364"/>
      <c r="AL286" s="364"/>
      <c r="AM286" s="364"/>
      <c r="AN286" s="364"/>
      <c r="AO286" s="364"/>
      <c r="AP286" s="364"/>
      <c r="AQ286" s="364"/>
      <c r="AR286" s="364"/>
      <c r="AS286" s="364"/>
      <c r="AT286" s="364"/>
      <c r="AU286" s="364"/>
      <c r="AV286" s="364"/>
      <c r="AW286" s="96"/>
    </row>
    <row r="287" spans="1:49" s="63" customFormat="1" x14ac:dyDescent="0.25">
      <c r="A287" s="267"/>
      <c r="B287" s="267"/>
      <c r="C287" s="270"/>
      <c r="D287" s="21"/>
      <c r="E287" s="364"/>
      <c r="F287" s="364"/>
      <c r="G287" s="364"/>
      <c r="H287" s="364"/>
      <c r="I287" s="364"/>
      <c r="J287" s="364"/>
      <c r="K287" s="364"/>
      <c r="L287" s="364"/>
      <c r="M287" s="364"/>
      <c r="N287" s="364"/>
      <c r="O287" s="364"/>
      <c r="P287" s="364"/>
      <c r="Q287" s="364"/>
      <c r="R287" s="364"/>
      <c r="S287" s="364"/>
      <c r="T287" s="364"/>
      <c r="U287" s="364"/>
      <c r="V287" s="364"/>
      <c r="W287" s="364"/>
      <c r="X287" s="364"/>
      <c r="Y287" s="364"/>
      <c r="Z287" s="364"/>
      <c r="AA287" s="364"/>
      <c r="AB287" s="364"/>
      <c r="AC287" s="364"/>
      <c r="AD287" s="364"/>
      <c r="AE287" s="364"/>
      <c r="AF287" s="364"/>
      <c r="AG287" s="364"/>
      <c r="AH287" s="364"/>
      <c r="AI287" s="364"/>
      <c r="AJ287" s="364"/>
      <c r="AK287" s="364"/>
      <c r="AL287" s="364"/>
      <c r="AM287" s="364"/>
      <c r="AN287" s="364"/>
      <c r="AO287" s="364"/>
      <c r="AP287" s="364"/>
      <c r="AQ287" s="364"/>
      <c r="AR287" s="364"/>
      <c r="AS287" s="364"/>
      <c r="AT287" s="364"/>
      <c r="AU287" s="364"/>
      <c r="AV287" s="364"/>
      <c r="AW287" s="96"/>
    </row>
    <row r="288" spans="1:49" s="63" customFormat="1" x14ac:dyDescent="0.25">
      <c r="A288" s="267"/>
      <c r="B288" s="267"/>
      <c r="C288" s="270"/>
      <c r="D288" s="21"/>
      <c r="E288" s="364"/>
      <c r="F288" s="364"/>
      <c r="G288" s="364"/>
      <c r="H288" s="364"/>
      <c r="I288" s="364"/>
      <c r="J288" s="364"/>
      <c r="K288" s="364"/>
      <c r="L288" s="364"/>
      <c r="M288" s="364"/>
      <c r="N288" s="364"/>
      <c r="O288" s="364"/>
      <c r="P288" s="364"/>
      <c r="Q288" s="364"/>
      <c r="R288" s="364"/>
      <c r="S288" s="364"/>
      <c r="T288" s="364"/>
      <c r="U288" s="364"/>
      <c r="V288" s="364"/>
      <c r="W288" s="364"/>
      <c r="X288" s="364"/>
      <c r="Y288" s="364"/>
      <c r="Z288" s="364"/>
      <c r="AA288" s="364"/>
      <c r="AB288" s="364"/>
      <c r="AC288" s="364"/>
      <c r="AD288" s="364"/>
      <c r="AE288" s="364"/>
      <c r="AF288" s="364"/>
      <c r="AG288" s="364"/>
      <c r="AH288" s="364"/>
      <c r="AI288" s="364"/>
      <c r="AJ288" s="364"/>
      <c r="AK288" s="364"/>
      <c r="AL288" s="364"/>
      <c r="AM288" s="364"/>
      <c r="AN288" s="364"/>
      <c r="AO288" s="364"/>
      <c r="AP288" s="364"/>
      <c r="AQ288" s="364"/>
      <c r="AR288" s="364"/>
      <c r="AS288" s="364"/>
      <c r="AT288" s="364"/>
      <c r="AU288" s="364"/>
      <c r="AV288" s="364"/>
      <c r="AW288" s="96"/>
    </row>
    <row r="289" spans="1:49" s="63" customFormat="1" x14ac:dyDescent="0.25">
      <c r="A289" s="267"/>
      <c r="B289" s="267"/>
      <c r="C289" s="270"/>
      <c r="D289" s="21"/>
      <c r="E289" s="364"/>
      <c r="F289" s="364"/>
      <c r="G289" s="364"/>
      <c r="H289" s="364"/>
      <c r="I289" s="364"/>
      <c r="J289" s="364"/>
      <c r="K289" s="364"/>
      <c r="L289" s="364"/>
      <c r="M289" s="364"/>
      <c r="N289" s="364"/>
      <c r="O289" s="364"/>
      <c r="P289" s="364"/>
      <c r="Q289" s="364"/>
      <c r="R289" s="364"/>
      <c r="S289" s="364"/>
      <c r="T289" s="364"/>
      <c r="U289" s="364"/>
      <c r="V289" s="364"/>
      <c r="W289" s="364"/>
      <c r="X289" s="364"/>
      <c r="Y289" s="364"/>
      <c r="Z289" s="364"/>
      <c r="AA289" s="364"/>
      <c r="AB289" s="364"/>
      <c r="AC289" s="364"/>
      <c r="AD289" s="364"/>
      <c r="AE289" s="364"/>
      <c r="AF289" s="364"/>
      <c r="AG289" s="364"/>
      <c r="AH289" s="364"/>
      <c r="AI289" s="364"/>
      <c r="AJ289" s="364"/>
      <c r="AK289" s="364"/>
      <c r="AL289" s="364"/>
      <c r="AM289" s="364"/>
      <c r="AN289" s="364"/>
      <c r="AO289" s="364"/>
      <c r="AP289" s="364"/>
      <c r="AQ289" s="364"/>
      <c r="AR289" s="364"/>
      <c r="AS289" s="364"/>
      <c r="AT289" s="364"/>
      <c r="AU289" s="364"/>
      <c r="AV289" s="364"/>
      <c r="AW289" s="96"/>
    </row>
    <row r="290" spans="1:49" s="63" customFormat="1" x14ac:dyDescent="0.25">
      <c r="A290" s="267"/>
      <c r="B290" s="267"/>
      <c r="C290" s="270"/>
      <c r="D290" s="21"/>
      <c r="E290" s="364"/>
      <c r="F290" s="364"/>
      <c r="G290" s="364"/>
      <c r="H290" s="364"/>
      <c r="I290" s="364"/>
      <c r="J290" s="364"/>
      <c r="K290" s="364"/>
      <c r="L290" s="364"/>
      <c r="M290" s="364"/>
      <c r="N290" s="364"/>
      <c r="O290" s="364"/>
      <c r="P290" s="364"/>
      <c r="Q290" s="364"/>
      <c r="R290" s="364"/>
      <c r="S290" s="364"/>
      <c r="T290" s="364"/>
      <c r="U290" s="364"/>
      <c r="V290" s="364"/>
      <c r="W290" s="364"/>
      <c r="X290" s="364"/>
      <c r="Y290" s="364"/>
      <c r="Z290" s="364"/>
      <c r="AA290" s="364"/>
      <c r="AB290" s="364"/>
      <c r="AC290" s="364"/>
      <c r="AD290" s="364"/>
      <c r="AE290" s="364"/>
      <c r="AF290" s="364"/>
      <c r="AG290" s="364"/>
      <c r="AH290" s="364"/>
      <c r="AI290" s="364"/>
      <c r="AJ290" s="364"/>
      <c r="AK290" s="364"/>
      <c r="AL290" s="364"/>
      <c r="AM290" s="364"/>
      <c r="AN290" s="364"/>
      <c r="AO290" s="364"/>
      <c r="AP290" s="364"/>
      <c r="AQ290" s="364"/>
      <c r="AR290" s="364"/>
      <c r="AS290" s="364"/>
      <c r="AT290" s="364"/>
      <c r="AU290" s="364"/>
      <c r="AV290" s="364"/>
      <c r="AW290" s="96"/>
    </row>
    <row r="291" spans="1:49" s="63" customFormat="1" x14ac:dyDescent="0.25">
      <c r="A291" s="267"/>
      <c r="B291" s="267"/>
      <c r="C291" s="270"/>
      <c r="D291" s="21"/>
      <c r="E291" s="364"/>
      <c r="F291" s="364"/>
      <c r="G291" s="364"/>
      <c r="H291" s="364"/>
      <c r="I291" s="364"/>
      <c r="J291" s="364"/>
      <c r="K291" s="364"/>
      <c r="L291" s="364"/>
      <c r="M291" s="364"/>
      <c r="N291" s="364"/>
      <c r="O291" s="364"/>
      <c r="P291" s="364"/>
      <c r="Q291" s="364"/>
      <c r="R291" s="364"/>
      <c r="S291" s="364"/>
      <c r="T291" s="364"/>
      <c r="U291" s="364"/>
      <c r="V291" s="364"/>
      <c r="W291" s="364"/>
      <c r="X291" s="364"/>
      <c r="Y291" s="364"/>
      <c r="Z291" s="364"/>
      <c r="AA291" s="364"/>
      <c r="AB291" s="364"/>
      <c r="AC291" s="364"/>
      <c r="AD291" s="364"/>
      <c r="AE291" s="364"/>
      <c r="AF291" s="364"/>
      <c r="AG291" s="364"/>
      <c r="AH291" s="364"/>
      <c r="AI291" s="364"/>
      <c r="AJ291" s="364"/>
      <c r="AK291" s="364"/>
      <c r="AL291" s="364"/>
      <c r="AM291" s="364"/>
      <c r="AN291" s="364"/>
      <c r="AO291" s="364"/>
      <c r="AP291" s="364"/>
      <c r="AQ291" s="364"/>
      <c r="AR291" s="364"/>
      <c r="AS291" s="364"/>
      <c r="AT291" s="364"/>
      <c r="AU291" s="364"/>
      <c r="AV291" s="364"/>
      <c r="AW291" s="96"/>
    </row>
    <row r="292" spans="1:49" s="63" customFormat="1" x14ac:dyDescent="0.25">
      <c r="A292" s="267"/>
      <c r="B292" s="267"/>
      <c r="C292" s="270"/>
      <c r="D292" s="21"/>
      <c r="E292" s="364"/>
      <c r="F292" s="364"/>
      <c r="G292" s="364"/>
      <c r="H292" s="364"/>
      <c r="I292" s="364"/>
      <c r="J292" s="364"/>
      <c r="K292" s="364"/>
      <c r="L292" s="364"/>
      <c r="M292" s="364"/>
      <c r="N292" s="364"/>
      <c r="O292" s="364"/>
      <c r="P292" s="364"/>
      <c r="Q292" s="364"/>
      <c r="R292" s="364"/>
      <c r="S292" s="364"/>
      <c r="T292" s="364"/>
      <c r="U292" s="364"/>
      <c r="V292" s="364"/>
      <c r="W292" s="364"/>
      <c r="X292" s="364"/>
      <c r="Y292" s="364"/>
      <c r="Z292" s="364"/>
      <c r="AA292" s="364"/>
      <c r="AB292" s="364"/>
      <c r="AC292" s="364"/>
      <c r="AD292" s="364"/>
      <c r="AE292" s="364"/>
      <c r="AF292" s="364"/>
      <c r="AG292" s="364"/>
      <c r="AH292" s="364"/>
      <c r="AI292" s="364"/>
      <c r="AJ292" s="364"/>
      <c r="AK292" s="364"/>
      <c r="AL292" s="364"/>
      <c r="AM292" s="364"/>
      <c r="AN292" s="364"/>
      <c r="AO292" s="364"/>
      <c r="AP292" s="364"/>
      <c r="AQ292" s="364"/>
      <c r="AR292" s="364"/>
      <c r="AS292" s="364"/>
      <c r="AT292" s="364"/>
      <c r="AU292" s="364"/>
      <c r="AV292" s="364"/>
      <c r="AW292" s="96"/>
    </row>
    <row r="293" spans="1:49" s="63" customFormat="1" x14ac:dyDescent="0.25">
      <c r="A293" s="267"/>
      <c r="B293" s="267"/>
      <c r="C293" s="270"/>
      <c r="D293" s="21"/>
      <c r="E293" s="364"/>
      <c r="F293" s="364"/>
      <c r="G293" s="364"/>
      <c r="H293" s="364"/>
      <c r="I293" s="364"/>
      <c r="J293" s="364"/>
      <c r="K293" s="364"/>
      <c r="L293" s="364"/>
      <c r="M293" s="364"/>
      <c r="N293" s="364"/>
      <c r="O293" s="364"/>
      <c r="P293" s="364"/>
      <c r="Q293" s="364"/>
      <c r="R293" s="364"/>
      <c r="S293" s="364"/>
      <c r="T293" s="364"/>
      <c r="U293" s="364"/>
      <c r="V293" s="364"/>
      <c r="W293" s="364"/>
      <c r="X293" s="364"/>
      <c r="Y293" s="364"/>
      <c r="Z293" s="364"/>
      <c r="AA293" s="364"/>
      <c r="AB293" s="364"/>
      <c r="AC293" s="364"/>
      <c r="AD293" s="364"/>
      <c r="AE293" s="364"/>
      <c r="AF293" s="364"/>
      <c r="AG293" s="364"/>
      <c r="AH293" s="364"/>
      <c r="AI293" s="364"/>
      <c r="AJ293" s="364"/>
      <c r="AK293" s="364"/>
      <c r="AL293" s="364"/>
      <c r="AM293" s="364"/>
      <c r="AN293" s="364"/>
      <c r="AO293" s="364"/>
      <c r="AP293" s="364"/>
      <c r="AQ293" s="364"/>
      <c r="AR293" s="364"/>
      <c r="AS293" s="364"/>
      <c r="AT293" s="364"/>
      <c r="AU293" s="364"/>
      <c r="AV293" s="364"/>
      <c r="AW293" s="96"/>
    </row>
    <row r="294" spans="1:49" s="63" customFormat="1" x14ac:dyDescent="0.25">
      <c r="A294" s="267"/>
      <c r="B294" s="267"/>
      <c r="C294" s="270"/>
      <c r="D294" s="21"/>
      <c r="E294" s="364"/>
      <c r="F294" s="364"/>
      <c r="G294" s="364"/>
      <c r="H294" s="364"/>
      <c r="I294" s="364"/>
      <c r="J294" s="364"/>
      <c r="K294" s="364"/>
      <c r="L294" s="364"/>
      <c r="M294" s="364"/>
      <c r="N294" s="364"/>
      <c r="O294" s="364"/>
      <c r="P294" s="364"/>
      <c r="Q294" s="364"/>
      <c r="R294" s="364"/>
      <c r="S294" s="364"/>
      <c r="T294" s="364"/>
      <c r="U294" s="364"/>
      <c r="V294" s="364"/>
      <c r="W294" s="364"/>
      <c r="X294" s="364"/>
      <c r="Y294" s="364"/>
      <c r="Z294" s="364"/>
      <c r="AA294" s="364"/>
      <c r="AB294" s="364"/>
      <c r="AC294" s="364"/>
      <c r="AD294" s="364"/>
      <c r="AE294" s="364"/>
      <c r="AF294" s="364"/>
      <c r="AG294" s="364"/>
      <c r="AH294" s="364"/>
      <c r="AI294" s="364"/>
      <c r="AJ294" s="364"/>
      <c r="AK294" s="364"/>
      <c r="AL294" s="364"/>
      <c r="AM294" s="364"/>
      <c r="AN294" s="364"/>
      <c r="AO294" s="364"/>
      <c r="AP294" s="364"/>
      <c r="AQ294" s="364"/>
      <c r="AR294" s="364"/>
      <c r="AS294" s="364"/>
      <c r="AT294" s="364"/>
      <c r="AU294" s="364"/>
      <c r="AV294" s="364"/>
      <c r="AW294" s="96"/>
    </row>
    <row r="295" spans="1:49" s="63" customFormat="1" x14ac:dyDescent="0.25">
      <c r="A295" s="267"/>
      <c r="B295" s="267"/>
      <c r="C295" s="270"/>
      <c r="D295" s="21"/>
      <c r="E295" s="364"/>
      <c r="F295" s="364"/>
      <c r="G295" s="364"/>
      <c r="H295" s="364"/>
      <c r="I295" s="364"/>
      <c r="J295" s="364"/>
      <c r="K295" s="364"/>
      <c r="L295" s="364"/>
      <c r="M295" s="364"/>
      <c r="N295" s="364"/>
      <c r="O295" s="364"/>
      <c r="P295" s="364"/>
      <c r="Q295" s="364"/>
      <c r="R295" s="364"/>
      <c r="S295" s="364"/>
      <c r="T295" s="364"/>
      <c r="U295" s="364"/>
      <c r="V295" s="364"/>
      <c r="W295" s="364"/>
      <c r="X295" s="364"/>
      <c r="Y295" s="364"/>
      <c r="Z295" s="364"/>
      <c r="AA295" s="364"/>
      <c r="AB295" s="364"/>
      <c r="AC295" s="364"/>
      <c r="AD295" s="364"/>
      <c r="AE295" s="364"/>
      <c r="AF295" s="364"/>
      <c r="AG295" s="364"/>
      <c r="AH295" s="364"/>
      <c r="AI295" s="364"/>
      <c r="AJ295" s="364"/>
      <c r="AK295" s="364"/>
      <c r="AL295" s="364"/>
      <c r="AM295" s="364"/>
      <c r="AN295" s="364"/>
      <c r="AO295" s="364"/>
      <c r="AP295" s="364"/>
      <c r="AQ295" s="364"/>
      <c r="AR295" s="364"/>
      <c r="AS295" s="364"/>
      <c r="AT295" s="364"/>
      <c r="AU295" s="364"/>
      <c r="AV295" s="364"/>
      <c r="AW295" s="96"/>
    </row>
    <row r="296" spans="1:49" x14ac:dyDescent="0.25">
      <c r="A296" s="267"/>
      <c r="B296" s="267"/>
      <c r="C296" s="241"/>
      <c r="D296" s="21"/>
    </row>
  </sheetData>
  <pageMargins left="0.75" right="0.75" top="1" bottom="1" header="0.5" footer="0.5"/>
  <pageSetup paperSize="9"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51"/>
  <sheetViews>
    <sheetView workbookViewId="0">
      <selection activeCell="C4" sqref="C4"/>
    </sheetView>
  </sheetViews>
  <sheetFormatPr defaultRowHeight="13.2" x14ac:dyDescent="0.25"/>
  <sheetData>
    <row r="1" spans="1:3" ht="13.8" x14ac:dyDescent="0.25">
      <c r="A1" s="433" t="s">
        <v>947</v>
      </c>
    </row>
    <row r="4" spans="1:3" x14ac:dyDescent="0.25">
      <c r="B4" s="1" t="s">
        <v>943</v>
      </c>
      <c r="C4" s="1" t="s">
        <v>944</v>
      </c>
    </row>
    <row r="5" spans="1:3" x14ac:dyDescent="0.25">
      <c r="B5">
        <v>1</v>
      </c>
      <c r="C5">
        <v>2.09699E-2</v>
      </c>
    </row>
    <row r="6" spans="1:3" x14ac:dyDescent="0.25">
      <c r="B6">
        <v>2</v>
      </c>
      <c r="C6">
        <v>0.13229569999999999</v>
      </c>
    </row>
    <row r="7" spans="1:3" x14ac:dyDescent="0.25">
      <c r="B7">
        <v>3</v>
      </c>
      <c r="C7">
        <v>0.17427390000000001</v>
      </c>
    </row>
    <row r="8" spans="1:3" x14ac:dyDescent="0.25">
      <c r="B8">
        <v>4</v>
      </c>
      <c r="C8">
        <v>0</v>
      </c>
    </row>
    <row r="9" spans="1:3" x14ac:dyDescent="0.25">
      <c r="B9">
        <v>5</v>
      </c>
      <c r="C9">
        <v>0.24734039999999999</v>
      </c>
    </row>
    <row r="10" spans="1:3" x14ac:dyDescent="0.25">
      <c r="B10">
        <v>6</v>
      </c>
      <c r="C10">
        <v>0</v>
      </c>
    </row>
    <row r="11" spans="1:3" x14ac:dyDescent="0.25">
      <c r="B11">
        <v>7</v>
      </c>
      <c r="C11">
        <v>0.61057380000000006</v>
      </c>
    </row>
    <row r="12" spans="1:3" x14ac:dyDescent="0.25">
      <c r="B12">
        <v>8</v>
      </c>
      <c r="C12">
        <v>0.15231790000000001</v>
      </c>
    </row>
    <row r="13" spans="1:3" x14ac:dyDescent="0.25">
      <c r="B13">
        <v>9</v>
      </c>
      <c r="C13">
        <v>0.49333329999999997</v>
      </c>
    </row>
    <row r="14" spans="1:3" x14ac:dyDescent="0.25">
      <c r="B14">
        <v>10</v>
      </c>
      <c r="C14">
        <v>8.8495599999999994E-2</v>
      </c>
    </row>
    <row r="15" spans="1:3" x14ac:dyDescent="0.25">
      <c r="B15">
        <v>11</v>
      </c>
      <c r="C15">
        <v>0</v>
      </c>
    </row>
    <row r="16" spans="1:3" x14ac:dyDescent="0.25">
      <c r="B16">
        <v>12</v>
      </c>
      <c r="C16">
        <v>0.48525829999999998</v>
      </c>
    </row>
    <row r="17" spans="2:3" x14ac:dyDescent="0.25">
      <c r="B17">
        <v>13</v>
      </c>
      <c r="C17">
        <v>0.65812479999999995</v>
      </c>
    </row>
    <row r="18" spans="2:3" x14ac:dyDescent="0.25">
      <c r="B18">
        <v>14</v>
      </c>
      <c r="C18">
        <v>0.2121275</v>
      </c>
    </row>
    <row r="19" spans="2:3" x14ac:dyDescent="0.25">
      <c r="B19">
        <v>15</v>
      </c>
      <c r="C19">
        <v>0.31280079999999999</v>
      </c>
    </row>
    <row r="20" spans="2:3" x14ac:dyDescent="0.25">
      <c r="B20">
        <v>16</v>
      </c>
      <c r="C20">
        <v>0.48575289999999999</v>
      </c>
    </row>
    <row r="21" spans="2:3" x14ac:dyDescent="0.25">
      <c r="B21">
        <v>17</v>
      </c>
      <c r="C21">
        <v>0.57134759999999996</v>
      </c>
    </row>
    <row r="22" spans="2:3" x14ac:dyDescent="0.25">
      <c r="B22">
        <v>18</v>
      </c>
      <c r="C22">
        <v>0.42514020000000002</v>
      </c>
    </row>
    <row r="23" spans="2:3" x14ac:dyDescent="0.25">
      <c r="B23">
        <v>19</v>
      </c>
      <c r="C23">
        <v>0.28846149999999998</v>
      </c>
    </row>
    <row r="24" spans="2:3" x14ac:dyDescent="0.25">
      <c r="B24">
        <v>20</v>
      </c>
      <c r="C24">
        <v>0.29320570000000001</v>
      </c>
    </row>
    <row r="25" spans="2:3" x14ac:dyDescent="0.25">
      <c r="B25">
        <v>21</v>
      </c>
      <c r="C25">
        <v>4.9794499999999998E-2</v>
      </c>
    </row>
    <row r="26" spans="2:3" x14ac:dyDescent="0.25">
      <c r="B26">
        <v>22</v>
      </c>
      <c r="C26">
        <v>0.52357569999999998</v>
      </c>
    </row>
    <row r="27" spans="2:3" x14ac:dyDescent="0.25">
      <c r="B27">
        <v>23</v>
      </c>
      <c r="C27">
        <v>7.3085800000000006E-2</v>
      </c>
    </row>
    <row r="28" spans="2:3" x14ac:dyDescent="0.25">
      <c r="B28">
        <v>24</v>
      </c>
      <c r="C28">
        <v>0.43167359999999999</v>
      </c>
    </row>
    <row r="29" spans="2:3" x14ac:dyDescent="0.25">
      <c r="B29">
        <v>25</v>
      </c>
      <c r="C29">
        <v>0.42933890000000002</v>
      </c>
    </row>
    <row r="30" spans="2:3" x14ac:dyDescent="0.25">
      <c r="B30">
        <v>26</v>
      </c>
      <c r="C30">
        <v>0.23133239999999999</v>
      </c>
    </row>
    <row r="31" spans="2:3" x14ac:dyDescent="0.25">
      <c r="B31">
        <v>27</v>
      </c>
      <c r="C31">
        <v>0</v>
      </c>
    </row>
    <row r="32" spans="2:3" x14ac:dyDescent="0.25">
      <c r="B32">
        <v>28</v>
      </c>
      <c r="C32">
        <v>0</v>
      </c>
    </row>
    <row r="33" spans="2:3" x14ac:dyDescent="0.25">
      <c r="B33">
        <v>29</v>
      </c>
      <c r="C33">
        <v>0.12141540000000001</v>
      </c>
    </row>
    <row r="34" spans="2:3" x14ac:dyDescent="0.25">
      <c r="B34">
        <v>30</v>
      </c>
      <c r="C34">
        <v>0</v>
      </c>
    </row>
    <row r="35" spans="2:3" x14ac:dyDescent="0.25">
      <c r="B35">
        <v>31</v>
      </c>
      <c r="C35">
        <v>0</v>
      </c>
    </row>
    <row r="36" spans="2:3" x14ac:dyDescent="0.25">
      <c r="B36">
        <v>32</v>
      </c>
      <c r="C36">
        <v>0.28481010000000001</v>
      </c>
    </row>
    <row r="37" spans="2:3" x14ac:dyDescent="0.25">
      <c r="B37">
        <v>33</v>
      </c>
      <c r="C37">
        <v>0.101753</v>
      </c>
    </row>
    <row r="38" spans="2:3" x14ac:dyDescent="0.25">
      <c r="B38">
        <v>34</v>
      </c>
      <c r="C38">
        <v>0.25343510000000002</v>
      </c>
    </row>
    <row r="39" spans="2:3" x14ac:dyDescent="0.25">
      <c r="B39">
        <v>35</v>
      </c>
      <c r="C39">
        <v>0.16677359999999999</v>
      </c>
    </row>
    <row r="40" spans="2:3" x14ac:dyDescent="0.25">
      <c r="B40">
        <v>36</v>
      </c>
      <c r="C40">
        <v>9.4847799999999996E-2</v>
      </c>
    </row>
    <row r="41" spans="2:3" x14ac:dyDescent="0.25">
      <c r="B41">
        <v>37</v>
      </c>
      <c r="C41">
        <v>2.3072800000000001E-2</v>
      </c>
    </row>
    <row r="42" spans="2:3" x14ac:dyDescent="0.25">
      <c r="B42">
        <v>38</v>
      </c>
      <c r="C42">
        <v>0</v>
      </c>
    </row>
    <row r="43" spans="2:3" x14ac:dyDescent="0.25">
      <c r="B43">
        <v>39</v>
      </c>
      <c r="C43">
        <v>2.3391800000000001E-2</v>
      </c>
    </row>
    <row r="44" spans="2:3" x14ac:dyDescent="0.25">
      <c r="B44">
        <v>40</v>
      </c>
      <c r="C44">
        <v>0</v>
      </c>
    </row>
    <row r="45" spans="2:3" x14ac:dyDescent="0.25">
      <c r="B45">
        <v>41</v>
      </c>
      <c r="C45">
        <v>3.2246499999999997E-2</v>
      </c>
    </row>
    <row r="46" spans="2:3" x14ac:dyDescent="0.25">
      <c r="B46">
        <v>42</v>
      </c>
      <c r="C46">
        <v>7.4580999999999995E-2</v>
      </c>
    </row>
    <row r="47" spans="2:3" x14ac:dyDescent="0.25">
      <c r="B47">
        <v>43</v>
      </c>
      <c r="C47">
        <v>0</v>
      </c>
    </row>
    <row r="48" spans="2:3" x14ac:dyDescent="0.25">
      <c r="B48">
        <v>44</v>
      </c>
      <c r="C48">
        <v>0.1522694</v>
      </c>
    </row>
    <row r="49" spans="2:3" x14ac:dyDescent="0.25">
      <c r="B49">
        <v>45</v>
      </c>
      <c r="C49">
        <v>0.6</v>
      </c>
    </row>
    <row r="50" spans="2:3" x14ac:dyDescent="0.25">
      <c r="B50">
        <v>46</v>
      </c>
      <c r="C50">
        <v>0</v>
      </c>
    </row>
    <row r="51" spans="2:3" x14ac:dyDescent="0.25">
      <c r="B51">
        <v>47</v>
      </c>
      <c r="C51">
        <v>1.9699500000000002E-2</v>
      </c>
    </row>
    <row r="52" spans="2:3" x14ac:dyDescent="0.25">
      <c r="B52">
        <v>48</v>
      </c>
      <c r="C52">
        <v>0.56470589999999998</v>
      </c>
    </row>
    <row r="53" spans="2:3" x14ac:dyDescent="0.25">
      <c r="B53">
        <v>49</v>
      </c>
      <c r="C53">
        <v>0</v>
      </c>
    </row>
    <row r="54" spans="2:3" x14ac:dyDescent="0.25">
      <c r="B54">
        <v>50</v>
      </c>
      <c r="C54">
        <v>0.11493349999999999</v>
      </c>
    </row>
    <row r="55" spans="2:3" x14ac:dyDescent="0.25">
      <c r="B55">
        <v>51</v>
      </c>
      <c r="C55">
        <v>1.3217700000000001E-2</v>
      </c>
    </row>
    <row r="56" spans="2:3" x14ac:dyDescent="0.25">
      <c r="B56">
        <v>52</v>
      </c>
      <c r="C56">
        <v>2.1377199999999999E-2</v>
      </c>
    </row>
    <row r="57" spans="2:3" x14ac:dyDescent="0.25">
      <c r="B57">
        <v>53</v>
      </c>
      <c r="C57">
        <v>0</v>
      </c>
    </row>
    <row r="58" spans="2:3" x14ac:dyDescent="0.25">
      <c r="B58">
        <v>54</v>
      </c>
      <c r="C58">
        <v>0.25547120000000001</v>
      </c>
    </row>
    <row r="59" spans="2:3" x14ac:dyDescent="0.25">
      <c r="B59">
        <v>55</v>
      </c>
      <c r="C59">
        <v>0.32365149999999998</v>
      </c>
    </row>
    <row r="60" spans="2:3" x14ac:dyDescent="0.25">
      <c r="B60">
        <v>56</v>
      </c>
      <c r="C60">
        <v>0</v>
      </c>
    </row>
    <row r="61" spans="2:3" x14ac:dyDescent="0.25">
      <c r="B61">
        <v>57</v>
      </c>
      <c r="C61">
        <v>8.5714299999999993E-2</v>
      </c>
    </row>
    <row r="62" spans="2:3" x14ac:dyDescent="0.25">
      <c r="B62">
        <v>58</v>
      </c>
      <c r="C62">
        <v>0</v>
      </c>
    </row>
    <row r="63" spans="2:3" x14ac:dyDescent="0.25">
      <c r="B63">
        <v>59</v>
      </c>
      <c r="C63">
        <v>0.41237109999999999</v>
      </c>
    </row>
    <row r="64" spans="2:3" x14ac:dyDescent="0.25">
      <c r="B64">
        <v>60</v>
      </c>
      <c r="C64">
        <v>1.51515E-2</v>
      </c>
    </row>
    <row r="65" spans="2:3" x14ac:dyDescent="0.25">
      <c r="B65">
        <v>61</v>
      </c>
      <c r="C65">
        <v>0.1085271</v>
      </c>
    </row>
    <row r="66" spans="2:3" x14ac:dyDescent="0.25">
      <c r="B66">
        <v>62</v>
      </c>
      <c r="C66">
        <v>0.2214941</v>
      </c>
    </row>
    <row r="67" spans="2:3" x14ac:dyDescent="0.25">
      <c r="B67">
        <v>63</v>
      </c>
      <c r="C67">
        <v>1.42857E-2</v>
      </c>
    </row>
    <row r="68" spans="2:3" x14ac:dyDescent="0.25">
      <c r="B68">
        <v>64</v>
      </c>
      <c r="C68">
        <v>0.46502060000000001</v>
      </c>
    </row>
    <row r="69" spans="2:3" x14ac:dyDescent="0.25">
      <c r="B69">
        <v>65</v>
      </c>
      <c r="C69">
        <v>0</v>
      </c>
    </row>
    <row r="70" spans="2:3" x14ac:dyDescent="0.25">
      <c r="B70">
        <v>66</v>
      </c>
      <c r="C70">
        <v>0.76677320000000004</v>
      </c>
    </row>
    <row r="71" spans="2:3" x14ac:dyDescent="0.25">
      <c r="B71">
        <v>67</v>
      </c>
      <c r="C71">
        <v>0.21849540000000001</v>
      </c>
    </row>
    <row r="72" spans="2:3" x14ac:dyDescent="0.25">
      <c r="B72">
        <v>68</v>
      </c>
      <c r="C72">
        <v>0.3044327</v>
      </c>
    </row>
    <row r="73" spans="2:3" x14ac:dyDescent="0.25">
      <c r="B73">
        <v>69</v>
      </c>
      <c r="C73">
        <v>0</v>
      </c>
    </row>
    <row r="74" spans="2:3" x14ac:dyDescent="0.25">
      <c r="B74">
        <v>70</v>
      </c>
      <c r="C74">
        <v>0</v>
      </c>
    </row>
    <row r="75" spans="2:3" x14ac:dyDescent="0.25">
      <c r="B75">
        <v>71</v>
      </c>
      <c r="C75">
        <v>0</v>
      </c>
    </row>
    <row r="76" spans="2:3" x14ac:dyDescent="0.25">
      <c r="B76">
        <v>72</v>
      </c>
      <c r="C76">
        <v>0</v>
      </c>
    </row>
    <row r="77" spans="2:3" x14ac:dyDescent="0.25">
      <c r="B77">
        <v>73</v>
      </c>
      <c r="C77">
        <v>0</v>
      </c>
    </row>
    <row r="78" spans="2:3" x14ac:dyDescent="0.25">
      <c r="B78">
        <v>74</v>
      </c>
      <c r="C78">
        <v>0.1641618</v>
      </c>
    </row>
    <row r="79" spans="2:3" x14ac:dyDescent="0.25">
      <c r="B79">
        <v>75</v>
      </c>
      <c r="C79">
        <v>0.34682550000000001</v>
      </c>
    </row>
    <row r="80" spans="2:3" x14ac:dyDescent="0.25">
      <c r="B80">
        <v>76</v>
      </c>
      <c r="C80">
        <v>0.24081959999999999</v>
      </c>
    </row>
    <row r="81" spans="2:3" x14ac:dyDescent="0.25">
      <c r="B81">
        <v>77</v>
      </c>
      <c r="C81">
        <v>0.52905760000000002</v>
      </c>
    </row>
    <row r="82" spans="2:3" x14ac:dyDescent="0.25">
      <c r="B82">
        <v>78</v>
      </c>
      <c r="C82">
        <v>0.44552989999999998</v>
      </c>
    </row>
    <row r="83" spans="2:3" x14ac:dyDescent="0.25">
      <c r="B83">
        <v>79</v>
      </c>
      <c r="C83">
        <v>0.75779379999999996</v>
      </c>
    </row>
    <row r="84" spans="2:3" x14ac:dyDescent="0.25">
      <c r="B84">
        <v>80</v>
      </c>
      <c r="C84">
        <v>0.31924380000000002</v>
      </c>
    </row>
    <row r="85" spans="2:3" x14ac:dyDescent="0.25">
      <c r="B85">
        <v>81</v>
      </c>
      <c r="C85">
        <v>0</v>
      </c>
    </row>
    <row r="86" spans="2:3" x14ac:dyDescent="0.25">
      <c r="B86">
        <v>82</v>
      </c>
      <c r="C86">
        <v>0</v>
      </c>
    </row>
    <row r="87" spans="2:3" x14ac:dyDescent="0.25">
      <c r="B87">
        <v>83</v>
      </c>
      <c r="C87">
        <v>0</v>
      </c>
    </row>
    <row r="88" spans="2:3" x14ac:dyDescent="0.25">
      <c r="B88">
        <v>84</v>
      </c>
      <c r="C88">
        <v>0</v>
      </c>
    </row>
    <row r="89" spans="2:3" x14ac:dyDescent="0.25">
      <c r="B89">
        <v>85</v>
      </c>
      <c r="C89">
        <v>0</v>
      </c>
    </row>
    <row r="90" spans="2:3" x14ac:dyDescent="0.25">
      <c r="B90">
        <v>86</v>
      </c>
      <c r="C90">
        <v>0</v>
      </c>
    </row>
    <row r="91" spans="2:3" x14ac:dyDescent="0.25">
      <c r="B91">
        <v>87</v>
      </c>
      <c r="C91">
        <v>1.22433E-2</v>
      </c>
    </row>
    <row r="92" spans="2:3" x14ac:dyDescent="0.25">
      <c r="B92">
        <v>88</v>
      </c>
      <c r="C92">
        <v>0</v>
      </c>
    </row>
    <row r="93" spans="2:3" x14ac:dyDescent="0.25">
      <c r="B93">
        <v>89</v>
      </c>
      <c r="C93">
        <v>0</v>
      </c>
    </row>
    <row r="94" spans="2:3" x14ac:dyDescent="0.25">
      <c r="B94">
        <v>90</v>
      </c>
      <c r="C94">
        <v>9.3089900000000003E-2</v>
      </c>
    </row>
    <row r="95" spans="2:3" x14ac:dyDescent="0.25">
      <c r="B95">
        <v>91</v>
      </c>
      <c r="C95">
        <v>0</v>
      </c>
    </row>
    <row r="96" spans="2:3" x14ac:dyDescent="0.25">
      <c r="B96">
        <v>92</v>
      </c>
      <c r="C96">
        <v>0</v>
      </c>
    </row>
    <row r="97" spans="2:3" x14ac:dyDescent="0.25">
      <c r="B97">
        <v>93</v>
      </c>
      <c r="C97">
        <v>0</v>
      </c>
    </row>
    <row r="98" spans="2:3" x14ac:dyDescent="0.25">
      <c r="B98">
        <v>94</v>
      </c>
      <c r="C98">
        <v>0</v>
      </c>
    </row>
    <row r="99" spans="2:3" x14ac:dyDescent="0.25">
      <c r="B99">
        <v>95</v>
      </c>
      <c r="C99">
        <v>0.125</v>
      </c>
    </row>
    <row r="100" spans="2:3" x14ac:dyDescent="0.25">
      <c r="B100">
        <v>96</v>
      </c>
      <c r="C100">
        <v>1.5372800000000001E-2</v>
      </c>
    </row>
    <row r="101" spans="2:3" x14ac:dyDescent="0.25">
      <c r="B101">
        <v>97</v>
      </c>
      <c r="C101">
        <v>0</v>
      </c>
    </row>
    <row r="102" spans="2:3" x14ac:dyDescent="0.25">
      <c r="B102">
        <v>98</v>
      </c>
      <c r="C102">
        <v>0.28044279999999999</v>
      </c>
    </row>
    <row r="103" spans="2:3" x14ac:dyDescent="0.25">
      <c r="B103">
        <v>99</v>
      </c>
      <c r="C103">
        <v>0.20541970000000001</v>
      </c>
    </row>
    <row r="104" spans="2:3" x14ac:dyDescent="0.25">
      <c r="B104">
        <v>100</v>
      </c>
      <c r="C104">
        <v>3.5087699999999999E-2</v>
      </c>
    </row>
    <row r="105" spans="2:3" x14ac:dyDescent="0.25">
      <c r="B105">
        <v>101</v>
      </c>
      <c r="C105">
        <v>0.37146059999999997</v>
      </c>
    </row>
    <row r="106" spans="2:3" x14ac:dyDescent="0.25">
      <c r="B106">
        <v>102</v>
      </c>
      <c r="C106">
        <v>0.53333339999999996</v>
      </c>
    </row>
    <row r="107" spans="2:3" x14ac:dyDescent="0.25">
      <c r="B107">
        <v>103</v>
      </c>
      <c r="C107">
        <v>0.45200420000000002</v>
      </c>
    </row>
    <row r="108" spans="2:3" x14ac:dyDescent="0.25">
      <c r="B108">
        <v>104</v>
      </c>
      <c r="C108">
        <v>0.13123599999999999</v>
      </c>
    </row>
    <row r="109" spans="2:3" x14ac:dyDescent="0.25">
      <c r="B109">
        <v>105</v>
      </c>
      <c r="C109">
        <v>0</v>
      </c>
    </row>
    <row r="110" spans="2:3" x14ac:dyDescent="0.25">
      <c r="B110">
        <v>106</v>
      </c>
      <c r="C110">
        <v>0.24004429999999999</v>
      </c>
    </row>
    <row r="111" spans="2:3" x14ac:dyDescent="0.25">
      <c r="B111">
        <v>107</v>
      </c>
      <c r="C111">
        <v>5.4054100000000001E-2</v>
      </c>
    </row>
    <row r="112" spans="2:3" x14ac:dyDescent="0.25">
      <c r="B112">
        <v>108</v>
      </c>
      <c r="C112">
        <v>0</v>
      </c>
    </row>
    <row r="113" spans="2:3" x14ac:dyDescent="0.25">
      <c r="B113">
        <v>109</v>
      </c>
      <c r="C113">
        <v>0.4942529</v>
      </c>
    </row>
    <row r="114" spans="2:3" x14ac:dyDescent="0.25">
      <c r="B114">
        <v>110</v>
      </c>
      <c r="C114">
        <v>0.3623188</v>
      </c>
    </row>
    <row r="115" spans="2:3" x14ac:dyDescent="0.25">
      <c r="B115">
        <v>111</v>
      </c>
      <c r="C115">
        <v>0.3090909</v>
      </c>
    </row>
    <row r="116" spans="2:3" x14ac:dyDescent="0.25">
      <c r="B116">
        <v>112</v>
      </c>
      <c r="C116">
        <v>0</v>
      </c>
    </row>
    <row r="117" spans="2:3" x14ac:dyDescent="0.25">
      <c r="B117">
        <v>113</v>
      </c>
      <c r="C117">
        <v>0</v>
      </c>
    </row>
    <row r="118" spans="2:3" x14ac:dyDescent="0.25">
      <c r="B118">
        <v>114</v>
      </c>
      <c r="C118">
        <v>0.17142859999999999</v>
      </c>
    </row>
    <row r="119" spans="2:3" x14ac:dyDescent="0.25">
      <c r="B119">
        <v>115</v>
      </c>
      <c r="C119">
        <v>0</v>
      </c>
    </row>
    <row r="120" spans="2:3" x14ac:dyDescent="0.25">
      <c r="B120">
        <v>116</v>
      </c>
      <c r="C120">
        <v>0</v>
      </c>
    </row>
    <row r="121" spans="2:3" x14ac:dyDescent="0.25">
      <c r="B121">
        <v>117</v>
      </c>
      <c r="C121">
        <v>0</v>
      </c>
    </row>
    <row r="122" spans="2:3" x14ac:dyDescent="0.25">
      <c r="B122">
        <v>118</v>
      </c>
      <c r="C122">
        <v>0.34825869999999998</v>
      </c>
    </row>
    <row r="123" spans="2:3" x14ac:dyDescent="0.25">
      <c r="B123">
        <v>119</v>
      </c>
      <c r="C123">
        <v>0.41025640000000002</v>
      </c>
    </row>
    <row r="124" spans="2:3" x14ac:dyDescent="0.25">
      <c r="B124">
        <v>120</v>
      </c>
      <c r="C124">
        <v>0.3157895</v>
      </c>
    </row>
    <row r="125" spans="2:3" x14ac:dyDescent="0.25">
      <c r="B125">
        <v>121</v>
      </c>
      <c r="C125">
        <v>0.57142859999999995</v>
      </c>
    </row>
    <row r="126" spans="2:3" x14ac:dyDescent="0.25">
      <c r="B126">
        <v>122</v>
      </c>
      <c r="C126">
        <v>0</v>
      </c>
    </row>
    <row r="127" spans="2:3" x14ac:dyDescent="0.25">
      <c r="B127">
        <v>123</v>
      </c>
      <c r="C127">
        <v>0</v>
      </c>
    </row>
    <row r="128" spans="2:3" x14ac:dyDescent="0.25">
      <c r="B128">
        <v>124</v>
      </c>
      <c r="C128">
        <v>0</v>
      </c>
    </row>
    <row r="129" spans="2:3" x14ac:dyDescent="0.25">
      <c r="B129">
        <v>125</v>
      </c>
      <c r="C129">
        <v>0</v>
      </c>
    </row>
    <row r="130" spans="2:3" x14ac:dyDescent="0.25">
      <c r="B130">
        <v>126</v>
      </c>
      <c r="C130">
        <v>0</v>
      </c>
    </row>
    <row r="131" spans="2:3" x14ac:dyDescent="0.25">
      <c r="B131">
        <v>127</v>
      </c>
      <c r="C131">
        <v>0</v>
      </c>
    </row>
    <row r="132" spans="2:3" x14ac:dyDescent="0.25">
      <c r="B132">
        <v>128</v>
      </c>
      <c r="C132">
        <v>0</v>
      </c>
    </row>
    <row r="133" spans="2:3" x14ac:dyDescent="0.25">
      <c r="B133">
        <v>129</v>
      </c>
      <c r="C133">
        <v>0</v>
      </c>
    </row>
    <row r="134" spans="2:3" x14ac:dyDescent="0.25">
      <c r="B134">
        <v>130</v>
      </c>
      <c r="C134">
        <v>0</v>
      </c>
    </row>
    <row r="135" spans="2:3" x14ac:dyDescent="0.25">
      <c r="B135">
        <v>131</v>
      </c>
      <c r="C135">
        <v>0</v>
      </c>
    </row>
    <row r="136" spans="2:3" x14ac:dyDescent="0.25">
      <c r="B136">
        <v>132</v>
      </c>
      <c r="C136">
        <v>0</v>
      </c>
    </row>
    <row r="137" spans="2:3" x14ac:dyDescent="0.25">
      <c r="B137">
        <v>133</v>
      </c>
      <c r="C137">
        <v>0</v>
      </c>
    </row>
    <row r="138" spans="2:3" x14ac:dyDescent="0.25">
      <c r="B138">
        <v>134</v>
      </c>
      <c r="C138">
        <v>0</v>
      </c>
    </row>
    <row r="139" spans="2:3" x14ac:dyDescent="0.25">
      <c r="B139">
        <v>135</v>
      </c>
      <c r="C139">
        <v>0.70782610000000001</v>
      </c>
    </row>
    <row r="140" spans="2:3" x14ac:dyDescent="0.25">
      <c r="B140">
        <v>136</v>
      </c>
      <c r="C140">
        <v>0</v>
      </c>
    </row>
    <row r="141" spans="2:3" x14ac:dyDescent="0.25">
      <c r="B141">
        <v>137</v>
      </c>
      <c r="C141">
        <v>0</v>
      </c>
    </row>
    <row r="142" spans="2:3" x14ac:dyDescent="0.25">
      <c r="B142">
        <v>138</v>
      </c>
      <c r="C142">
        <v>0.2916667</v>
      </c>
    </row>
    <row r="143" spans="2:3" x14ac:dyDescent="0.25">
      <c r="B143">
        <v>139</v>
      </c>
      <c r="C143">
        <v>0</v>
      </c>
    </row>
    <row r="144" spans="2:3" x14ac:dyDescent="0.25">
      <c r="B144">
        <v>140</v>
      </c>
      <c r="C144">
        <v>0</v>
      </c>
    </row>
    <row r="145" spans="2:3" x14ac:dyDescent="0.25">
      <c r="B145">
        <v>141</v>
      </c>
      <c r="C145">
        <v>0</v>
      </c>
    </row>
    <row r="146" spans="2:3" x14ac:dyDescent="0.25">
      <c r="B146">
        <v>142</v>
      </c>
      <c r="C146">
        <v>0</v>
      </c>
    </row>
    <row r="147" spans="2:3" x14ac:dyDescent="0.25">
      <c r="B147">
        <v>143</v>
      </c>
      <c r="C147">
        <v>0</v>
      </c>
    </row>
    <row r="148" spans="2:3" x14ac:dyDescent="0.25">
      <c r="B148">
        <v>144</v>
      </c>
      <c r="C148">
        <v>0</v>
      </c>
    </row>
    <row r="149" spans="2:3" x14ac:dyDescent="0.25">
      <c r="B149">
        <v>145</v>
      </c>
      <c r="C149">
        <v>0</v>
      </c>
    </row>
    <row r="150" spans="2:3" x14ac:dyDescent="0.25">
      <c r="B150">
        <v>146</v>
      </c>
      <c r="C150">
        <v>0</v>
      </c>
    </row>
    <row r="151" spans="2:3" x14ac:dyDescent="0.25">
      <c r="B151">
        <v>147</v>
      </c>
      <c r="C151">
        <v>0</v>
      </c>
    </row>
    <row r="152" spans="2:3" x14ac:dyDescent="0.25">
      <c r="B152">
        <v>148</v>
      </c>
      <c r="C152">
        <v>0</v>
      </c>
    </row>
    <row r="153" spans="2:3" x14ac:dyDescent="0.25">
      <c r="B153">
        <v>149</v>
      </c>
      <c r="C153">
        <v>0</v>
      </c>
    </row>
    <row r="154" spans="2:3" x14ac:dyDescent="0.25">
      <c r="B154">
        <v>150</v>
      </c>
      <c r="C154">
        <v>0</v>
      </c>
    </row>
    <row r="155" spans="2:3" x14ac:dyDescent="0.25">
      <c r="B155">
        <v>151</v>
      </c>
      <c r="C155">
        <v>0.57954539999999999</v>
      </c>
    </row>
    <row r="156" spans="2:3" x14ac:dyDescent="0.25">
      <c r="B156">
        <v>152</v>
      </c>
      <c r="C156">
        <v>0</v>
      </c>
    </row>
    <row r="157" spans="2:3" x14ac:dyDescent="0.25">
      <c r="B157">
        <v>153</v>
      </c>
      <c r="C157">
        <v>0</v>
      </c>
    </row>
    <row r="158" spans="2:3" x14ac:dyDescent="0.25">
      <c r="B158">
        <v>154</v>
      </c>
      <c r="C158">
        <v>0</v>
      </c>
    </row>
    <row r="159" spans="2:3" x14ac:dyDescent="0.25">
      <c r="B159">
        <v>155</v>
      </c>
      <c r="C159">
        <v>0</v>
      </c>
    </row>
    <row r="160" spans="2:3" x14ac:dyDescent="0.25">
      <c r="B160">
        <v>156</v>
      </c>
      <c r="C160">
        <v>0</v>
      </c>
    </row>
    <row r="161" spans="2:3" x14ac:dyDescent="0.25">
      <c r="B161">
        <v>157</v>
      </c>
      <c r="C161">
        <v>0</v>
      </c>
    </row>
    <row r="162" spans="2:3" x14ac:dyDescent="0.25">
      <c r="B162">
        <v>158</v>
      </c>
      <c r="C162">
        <v>0</v>
      </c>
    </row>
    <row r="163" spans="2:3" x14ac:dyDescent="0.25">
      <c r="B163">
        <v>159</v>
      </c>
      <c r="C163">
        <v>0</v>
      </c>
    </row>
    <row r="164" spans="2:3" x14ac:dyDescent="0.25">
      <c r="B164">
        <v>160</v>
      </c>
      <c r="C164">
        <v>0</v>
      </c>
    </row>
    <row r="165" spans="2:3" x14ac:dyDescent="0.25">
      <c r="B165">
        <v>161</v>
      </c>
      <c r="C165">
        <v>0</v>
      </c>
    </row>
    <row r="166" spans="2:3" x14ac:dyDescent="0.25">
      <c r="B166">
        <v>162</v>
      </c>
      <c r="C166">
        <v>0</v>
      </c>
    </row>
    <row r="167" spans="2:3" x14ac:dyDescent="0.25">
      <c r="B167">
        <v>163</v>
      </c>
      <c r="C167">
        <v>0</v>
      </c>
    </row>
    <row r="168" spans="2:3" x14ac:dyDescent="0.25">
      <c r="B168">
        <v>164</v>
      </c>
      <c r="C168">
        <v>4.7619000000000002E-2</v>
      </c>
    </row>
    <row r="169" spans="2:3" x14ac:dyDescent="0.25">
      <c r="B169">
        <v>165</v>
      </c>
      <c r="C169">
        <v>0</v>
      </c>
    </row>
    <row r="170" spans="2:3" x14ac:dyDescent="0.25">
      <c r="B170">
        <v>166</v>
      </c>
      <c r="C170">
        <v>0</v>
      </c>
    </row>
    <row r="171" spans="2:3" x14ac:dyDescent="0.25">
      <c r="B171">
        <v>167</v>
      </c>
      <c r="C171">
        <v>0</v>
      </c>
    </row>
    <row r="172" spans="2:3" x14ac:dyDescent="0.25">
      <c r="B172">
        <v>168</v>
      </c>
      <c r="C172">
        <v>0</v>
      </c>
    </row>
    <row r="173" spans="2:3" x14ac:dyDescent="0.25">
      <c r="B173">
        <v>169</v>
      </c>
      <c r="C173">
        <v>0</v>
      </c>
    </row>
    <row r="174" spans="2:3" x14ac:dyDescent="0.25">
      <c r="B174">
        <v>170</v>
      </c>
      <c r="C174">
        <v>0</v>
      </c>
    </row>
    <row r="175" spans="2:3" x14ac:dyDescent="0.25">
      <c r="B175">
        <v>171</v>
      </c>
      <c r="C175">
        <v>0</v>
      </c>
    </row>
    <row r="176" spans="2:3" x14ac:dyDescent="0.25">
      <c r="B176">
        <v>172</v>
      </c>
      <c r="C176">
        <v>0</v>
      </c>
    </row>
    <row r="177" spans="2:3" x14ac:dyDescent="0.25">
      <c r="B177">
        <v>173</v>
      </c>
      <c r="C177">
        <v>0</v>
      </c>
    </row>
    <row r="178" spans="2:3" x14ac:dyDescent="0.25">
      <c r="B178">
        <v>174</v>
      </c>
      <c r="C178">
        <v>0</v>
      </c>
    </row>
    <row r="179" spans="2:3" x14ac:dyDescent="0.25">
      <c r="B179">
        <v>175</v>
      </c>
      <c r="C179">
        <v>0</v>
      </c>
    </row>
    <row r="180" spans="2:3" x14ac:dyDescent="0.25">
      <c r="B180">
        <v>176</v>
      </c>
      <c r="C180">
        <v>0</v>
      </c>
    </row>
    <row r="181" spans="2:3" x14ac:dyDescent="0.25">
      <c r="B181">
        <v>177</v>
      </c>
      <c r="C181">
        <v>0</v>
      </c>
    </row>
    <row r="182" spans="2:3" x14ac:dyDescent="0.25">
      <c r="B182">
        <v>178</v>
      </c>
      <c r="C182">
        <v>0</v>
      </c>
    </row>
    <row r="183" spans="2:3" x14ac:dyDescent="0.25">
      <c r="B183">
        <v>179</v>
      </c>
      <c r="C183">
        <v>0</v>
      </c>
    </row>
    <row r="184" spans="2:3" x14ac:dyDescent="0.25">
      <c r="B184">
        <v>180</v>
      </c>
      <c r="C184">
        <v>0</v>
      </c>
    </row>
    <row r="185" spans="2:3" x14ac:dyDescent="0.25">
      <c r="B185">
        <v>181</v>
      </c>
      <c r="C185">
        <v>0</v>
      </c>
    </row>
    <row r="186" spans="2:3" x14ac:dyDescent="0.25">
      <c r="B186">
        <v>182</v>
      </c>
      <c r="C186">
        <v>0</v>
      </c>
    </row>
    <row r="187" spans="2:3" x14ac:dyDescent="0.25">
      <c r="B187">
        <v>183</v>
      </c>
      <c r="C187">
        <v>0</v>
      </c>
    </row>
    <row r="188" spans="2:3" x14ac:dyDescent="0.25">
      <c r="B188">
        <v>184</v>
      </c>
      <c r="C188">
        <v>0</v>
      </c>
    </row>
    <row r="189" spans="2:3" x14ac:dyDescent="0.25">
      <c r="B189">
        <v>185</v>
      </c>
      <c r="C189">
        <v>0</v>
      </c>
    </row>
    <row r="190" spans="2:3" x14ac:dyDescent="0.25">
      <c r="B190">
        <v>186</v>
      </c>
      <c r="C190">
        <v>0</v>
      </c>
    </row>
    <row r="191" spans="2:3" x14ac:dyDescent="0.25">
      <c r="B191">
        <v>187</v>
      </c>
      <c r="C191">
        <v>0</v>
      </c>
    </row>
    <row r="192" spans="2:3" x14ac:dyDescent="0.25">
      <c r="B192">
        <v>188</v>
      </c>
      <c r="C192">
        <v>0</v>
      </c>
    </row>
    <row r="193" spans="2:3" x14ac:dyDescent="0.25">
      <c r="B193">
        <v>189</v>
      </c>
      <c r="C193">
        <v>0</v>
      </c>
    </row>
    <row r="194" spans="2:3" x14ac:dyDescent="0.25">
      <c r="B194">
        <v>190</v>
      </c>
      <c r="C194">
        <v>0</v>
      </c>
    </row>
    <row r="195" spans="2:3" x14ac:dyDescent="0.25">
      <c r="B195">
        <v>191</v>
      </c>
      <c r="C195">
        <v>0</v>
      </c>
    </row>
    <row r="196" spans="2:3" x14ac:dyDescent="0.25">
      <c r="B196">
        <v>192</v>
      </c>
      <c r="C196">
        <v>0</v>
      </c>
    </row>
    <row r="197" spans="2:3" x14ac:dyDescent="0.25">
      <c r="B197">
        <v>193</v>
      </c>
      <c r="C197">
        <v>0</v>
      </c>
    </row>
    <row r="198" spans="2:3" x14ac:dyDescent="0.25">
      <c r="B198">
        <v>194</v>
      </c>
      <c r="C198">
        <v>0</v>
      </c>
    </row>
    <row r="199" spans="2:3" x14ac:dyDescent="0.25">
      <c r="B199">
        <v>195</v>
      </c>
      <c r="C199">
        <v>0</v>
      </c>
    </row>
    <row r="200" spans="2:3" x14ac:dyDescent="0.25">
      <c r="B200">
        <v>196</v>
      </c>
      <c r="C200">
        <v>0</v>
      </c>
    </row>
    <row r="201" spans="2:3" x14ac:dyDescent="0.25">
      <c r="B201">
        <v>197</v>
      </c>
      <c r="C201">
        <v>0</v>
      </c>
    </row>
    <row r="202" spans="2:3" x14ac:dyDescent="0.25">
      <c r="B202">
        <v>198</v>
      </c>
      <c r="C202">
        <v>0</v>
      </c>
    </row>
    <row r="203" spans="2:3" x14ac:dyDescent="0.25">
      <c r="B203">
        <v>199</v>
      </c>
      <c r="C203">
        <v>0</v>
      </c>
    </row>
    <row r="204" spans="2:3" x14ac:dyDescent="0.25">
      <c r="B204">
        <v>200</v>
      </c>
      <c r="C204">
        <v>0</v>
      </c>
    </row>
    <row r="205" spans="2:3" x14ac:dyDescent="0.25">
      <c r="B205">
        <v>201</v>
      </c>
      <c r="C205">
        <v>0</v>
      </c>
    </row>
    <row r="206" spans="2:3" x14ac:dyDescent="0.25">
      <c r="B206">
        <v>202</v>
      </c>
      <c r="C206">
        <v>0</v>
      </c>
    </row>
    <row r="207" spans="2:3" x14ac:dyDescent="0.25">
      <c r="B207">
        <v>203</v>
      </c>
      <c r="C207">
        <v>0</v>
      </c>
    </row>
    <row r="208" spans="2:3" x14ac:dyDescent="0.25">
      <c r="B208">
        <v>204</v>
      </c>
      <c r="C208">
        <v>0</v>
      </c>
    </row>
    <row r="209" spans="2:3" x14ac:dyDescent="0.25">
      <c r="B209">
        <v>205</v>
      </c>
      <c r="C209">
        <v>0</v>
      </c>
    </row>
    <row r="210" spans="2:3" x14ac:dyDescent="0.25">
      <c r="B210">
        <v>206</v>
      </c>
      <c r="C210">
        <v>0</v>
      </c>
    </row>
    <row r="211" spans="2:3" x14ac:dyDescent="0.25">
      <c r="B211">
        <v>207</v>
      </c>
      <c r="C211">
        <v>0</v>
      </c>
    </row>
    <row r="212" spans="2:3" x14ac:dyDescent="0.25">
      <c r="B212">
        <v>208</v>
      </c>
      <c r="C212">
        <v>0</v>
      </c>
    </row>
    <row r="213" spans="2:3" x14ac:dyDescent="0.25">
      <c r="B213">
        <v>209</v>
      </c>
      <c r="C213">
        <v>0</v>
      </c>
    </row>
    <row r="214" spans="2:3" x14ac:dyDescent="0.25">
      <c r="B214">
        <v>210</v>
      </c>
      <c r="C214">
        <v>0</v>
      </c>
    </row>
    <row r="215" spans="2:3" x14ac:dyDescent="0.25">
      <c r="B215">
        <v>211</v>
      </c>
      <c r="C215">
        <v>0</v>
      </c>
    </row>
    <row r="216" spans="2:3" x14ac:dyDescent="0.25">
      <c r="B216">
        <v>212</v>
      </c>
      <c r="C216">
        <v>0</v>
      </c>
    </row>
    <row r="217" spans="2:3" x14ac:dyDescent="0.25">
      <c r="B217">
        <v>213</v>
      </c>
      <c r="C217">
        <v>0</v>
      </c>
    </row>
    <row r="218" spans="2:3" x14ac:dyDescent="0.25">
      <c r="B218">
        <v>214</v>
      </c>
      <c r="C218">
        <v>0</v>
      </c>
    </row>
    <row r="219" spans="2:3" x14ac:dyDescent="0.25">
      <c r="B219">
        <v>215</v>
      </c>
      <c r="C219">
        <v>0</v>
      </c>
    </row>
    <row r="220" spans="2:3" x14ac:dyDescent="0.25">
      <c r="B220">
        <v>216</v>
      </c>
      <c r="C220">
        <v>0</v>
      </c>
    </row>
    <row r="221" spans="2:3" x14ac:dyDescent="0.25">
      <c r="B221">
        <v>217</v>
      </c>
      <c r="C221">
        <v>0</v>
      </c>
    </row>
    <row r="222" spans="2:3" x14ac:dyDescent="0.25">
      <c r="B222">
        <v>218</v>
      </c>
      <c r="C222">
        <v>0</v>
      </c>
    </row>
    <row r="223" spans="2:3" x14ac:dyDescent="0.25">
      <c r="B223">
        <v>219</v>
      </c>
      <c r="C223">
        <v>0</v>
      </c>
    </row>
    <row r="224" spans="2:3" x14ac:dyDescent="0.25">
      <c r="B224">
        <v>220</v>
      </c>
      <c r="C224">
        <v>0</v>
      </c>
    </row>
    <row r="225" spans="2:3" x14ac:dyDescent="0.25">
      <c r="B225">
        <v>221</v>
      </c>
      <c r="C225">
        <v>0</v>
      </c>
    </row>
    <row r="226" spans="2:3" x14ac:dyDescent="0.25">
      <c r="B226">
        <v>222</v>
      </c>
      <c r="C226">
        <v>0</v>
      </c>
    </row>
    <row r="227" spans="2:3" x14ac:dyDescent="0.25">
      <c r="B227">
        <v>223</v>
      </c>
      <c r="C227">
        <v>0</v>
      </c>
    </row>
    <row r="228" spans="2:3" x14ac:dyDescent="0.25">
      <c r="B228">
        <v>224</v>
      </c>
      <c r="C228">
        <v>0</v>
      </c>
    </row>
    <row r="229" spans="2:3" x14ac:dyDescent="0.25">
      <c r="B229">
        <v>225</v>
      </c>
      <c r="C229">
        <v>0</v>
      </c>
    </row>
    <row r="230" spans="2:3" x14ac:dyDescent="0.25">
      <c r="B230">
        <v>226</v>
      </c>
      <c r="C230">
        <v>0</v>
      </c>
    </row>
    <row r="231" spans="2:3" x14ac:dyDescent="0.25">
      <c r="B231">
        <v>227</v>
      </c>
      <c r="C231">
        <v>0</v>
      </c>
    </row>
    <row r="232" spans="2:3" x14ac:dyDescent="0.25">
      <c r="B232">
        <v>228</v>
      </c>
      <c r="C232">
        <v>0</v>
      </c>
    </row>
    <row r="233" spans="2:3" x14ac:dyDescent="0.25">
      <c r="B233">
        <v>229</v>
      </c>
      <c r="C233">
        <v>0</v>
      </c>
    </row>
    <row r="234" spans="2:3" x14ac:dyDescent="0.25">
      <c r="B234">
        <v>230</v>
      </c>
      <c r="C234">
        <v>0</v>
      </c>
    </row>
    <row r="235" spans="2:3" x14ac:dyDescent="0.25">
      <c r="B235">
        <v>231</v>
      </c>
      <c r="C235">
        <v>0</v>
      </c>
    </row>
    <row r="236" spans="2:3" x14ac:dyDescent="0.25">
      <c r="B236">
        <v>232</v>
      </c>
      <c r="C236">
        <v>0</v>
      </c>
    </row>
    <row r="237" spans="2:3" x14ac:dyDescent="0.25">
      <c r="B237">
        <v>233</v>
      </c>
      <c r="C237">
        <v>0</v>
      </c>
    </row>
    <row r="238" spans="2:3" x14ac:dyDescent="0.25">
      <c r="B238">
        <v>234</v>
      </c>
      <c r="C238">
        <v>0</v>
      </c>
    </row>
    <row r="239" spans="2:3" x14ac:dyDescent="0.25">
      <c r="B239">
        <v>235</v>
      </c>
      <c r="C239">
        <v>0</v>
      </c>
    </row>
    <row r="240" spans="2:3" x14ac:dyDescent="0.25">
      <c r="B240">
        <v>236</v>
      </c>
      <c r="C240">
        <v>0</v>
      </c>
    </row>
    <row r="241" spans="2:3" x14ac:dyDescent="0.25">
      <c r="B241">
        <v>237</v>
      </c>
      <c r="C241">
        <v>0</v>
      </c>
    </row>
    <row r="242" spans="2:3" x14ac:dyDescent="0.25">
      <c r="B242">
        <v>238</v>
      </c>
      <c r="C242">
        <v>0</v>
      </c>
    </row>
    <row r="243" spans="2:3" x14ac:dyDescent="0.25">
      <c r="B243">
        <v>239</v>
      </c>
      <c r="C243">
        <v>0</v>
      </c>
    </row>
    <row r="244" spans="2:3" x14ac:dyDescent="0.25">
      <c r="B244">
        <v>240</v>
      </c>
      <c r="C244">
        <v>0</v>
      </c>
    </row>
    <row r="245" spans="2:3" x14ac:dyDescent="0.25">
      <c r="B245">
        <v>241</v>
      </c>
      <c r="C245">
        <v>0</v>
      </c>
    </row>
    <row r="246" spans="2:3" x14ac:dyDescent="0.25">
      <c r="B246">
        <v>242</v>
      </c>
      <c r="C246">
        <v>0</v>
      </c>
    </row>
    <row r="247" spans="2:3" x14ac:dyDescent="0.25">
      <c r="B247">
        <v>243</v>
      </c>
      <c r="C247">
        <v>0</v>
      </c>
    </row>
    <row r="248" spans="2:3" x14ac:dyDescent="0.25">
      <c r="B248">
        <v>244</v>
      </c>
      <c r="C248">
        <v>0</v>
      </c>
    </row>
    <row r="249" spans="2:3" x14ac:dyDescent="0.25">
      <c r="B249">
        <v>245</v>
      </c>
      <c r="C249">
        <v>0</v>
      </c>
    </row>
    <row r="250" spans="2:3" x14ac:dyDescent="0.25">
      <c r="B250">
        <v>246</v>
      </c>
      <c r="C250">
        <v>0</v>
      </c>
    </row>
    <row r="251" spans="2:3" x14ac:dyDescent="0.25">
      <c r="B251">
        <v>247</v>
      </c>
      <c r="C251">
        <v>0</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95"/>
  <sheetViews>
    <sheetView workbookViewId="0">
      <selection activeCell="L284" sqref="L284"/>
    </sheetView>
  </sheetViews>
  <sheetFormatPr defaultRowHeight="13.2" x14ac:dyDescent="0.25"/>
  <cols>
    <col min="1" max="1" width="40.88671875" style="37" customWidth="1"/>
    <col min="2" max="4" width="13.88671875" style="46" customWidth="1"/>
  </cols>
  <sheetData>
    <row r="1" spans="1:17" x14ac:dyDescent="0.25">
      <c r="C1" s="49"/>
      <c r="D1" s="64"/>
    </row>
    <row r="2" spans="1:17" x14ac:dyDescent="0.25">
      <c r="D2" s="64"/>
    </row>
    <row r="3" spans="1:17" x14ac:dyDescent="0.25">
      <c r="D3" s="64"/>
    </row>
    <row r="4" spans="1:17" x14ac:dyDescent="0.25">
      <c r="D4" s="64"/>
    </row>
    <row r="5" spans="1:17" x14ac:dyDescent="0.25">
      <c r="A5" s="36" t="s">
        <v>23</v>
      </c>
      <c r="B5" s="47"/>
      <c r="C5" s="47"/>
    </row>
    <row r="6" spans="1:17" x14ac:dyDescent="0.25">
      <c r="A6" s="38" t="s">
        <v>247</v>
      </c>
      <c r="B6" s="48"/>
      <c r="C6" s="48"/>
    </row>
    <row r="8" spans="1:17" x14ac:dyDescent="0.25">
      <c r="A8" s="1" t="s">
        <v>0</v>
      </c>
      <c r="B8" s="50" t="s">
        <v>98</v>
      </c>
      <c r="C8" s="61" t="s">
        <v>24</v>
      </c>
      <c r="D8" s="279"/>
      <c r="E8" s="278" t="s">
        <v>164</v>
      </c>
      <c r="F8" s="280" t="s">
        <v>232</v>
      </c>
      <c r="G8" s="280" t="s">
        <v>162</v>
      </c>
      <c r="H8" s="277" t="s">
        <v>165</v>
      </c>
      <c r="I8" s="277" t="s">
        <v>161</v>
      </c>
      <c r="J8" s="277" t="s">
        <v>163</v>
      </c>
      <c r="L8" s="21"/>
      <c r="M8" s="21"/>
      <c r="N8" s="21"/>
      <c r="O8" s="21"/>
      <c r="P8" s="21"/>
      <c r="Q8" s="21"/>
    </row>
    <row r="9" spans="1:17" x14ac:dyDescent="0.25">
      <c r="A9" t="s">
        <v>284</v>
      </c>
      <c r="B9" s="17">
        <v>1</v>
      </c>
      <c r="C9" s="11" t="s">
        <v>161</v>
      </c>
      <c r="D9" s="278">
        <v>1</v>
      </c>
      <c r="E9" s="278">
        <v>0</v>
      </c>
      <c r="F9" s="278">
        <v>0</v>
      </c>
      <c r="G9" s="278">
        <v>0</v>
      </c>
      <c r="H9" s="278">
        <v>0</v>
      </c>
      <c r="I9" s="278">
        <v>1</v>
      </c>
      <c r="J9" s="278">
        <v>0</v>
      </c>
    </row>
    <row r="10" spans="1:17" x14ac:dyDescent="0.25">
      <c r="A10" t="s">
        <v>285</v>
      </c>
      <c r="B10" s="17">
        <v>2</v>
      </c>
      <c r="C10" s="11" t="s">
        <v>165</v>
      </c>
      <c r="D10" s="278">
        <v>2</v>
      </c>
      <c r="E10" s="278">
        <v>0</v>
      </c>
      <c r="F10" s="278">
        <v>0</v>
      </c>
      <c r="G10" s="278">
        <v>0</v>
      </c>
      <c r="H10" s="278">
        <v>1</v>
      </c>
      <c r="I10" s="278">
        <v>0</v>
      </c>
      <c r="J10" s="278">
        <v>0</v>
      </c>
    </row>
    <row r="11" spans="1:17" x14ac:dyDescent="0.25">
      <c r="A11" t="s">
        <v>284</v>
      </c>
      <c r="B11" s="17">
        <v>2</v>
      </c>
      <c r="C11" s="11" t="s">
        <v>165</v>
      </c>
      <c r="D11" s="278">
        <v>3</v>
      </c>
      <c r="E11" s="278">
        <v>0</v>
      </c>
      <c r="F11" s="278">
        <v>0</v>
      </c>
      <c r="G11" s="278">
        <v>0</v>
      </c>
      <c r="H11" s="278">
        <v>1</v>
      </c>
      <c r="I11" s="278">
        <v>0</v>
      </c>
      <c r="J11" s="278">
        <v>0</v>
      </c>
    </row>
    <row r="12" spans="1:17" x14ac:dyDescent="0.25">
      <c r="A12" t="s">
        <v>286</v>
      </c>
      <c r="B12" s="17">
        <v>2</v>
      </c>
      <c r="C12" s="11" t="s">
        <v>165</v>
      </c>
      <c r="D12" s="278">
        <v>4</v>
      </c>
      <c r="E12" s="278">
        <v>0</v>
      </c>
      <c r="F12" s="278">
        <v>0</v>
      </c>
      <c r="G12" s="278">
        <v>0</v>
      </c>
      <c r="H12" s="278">
        <v>1</v>
      </c>
      <c r="I12" s="278">
        <v>0</v>
      </c>
      <c r="J12" s="278">
        <v>0</v>
      </c>
    </row>
    <row r="13" spans="1:17" x14ac:dyDescent="0.25">
      <c r="A13" t="s">
        <v>285</v>
      </c>
      <c r="B13" s="17">
        <v>2</v>
      </c>
      <c r="C13" s="11" t="s">
        <v>161</v>
      </c>
      <c r="D13" s="278">
        <v>5</v>
      </c>
      <c r="E13" s="278">
        <v>0</v>
      </c>
      <c r="F13" s="278">
        <v>0</v>
      </c>
      <c r="G13" s="278">
        <v>0</v>
      </c>
      <c r="H13" s="278">
        <v>0</v>
      </c>
      <c r="I13" s="278">
        <v>1</v>
      </c>
      <c r="J13" s="278">
        <v>0</v>
      </c>
    </row>
    <row r="14" spans="1:17" x14ac:dyDescent="0.25">
      <c r="A14" t="s">
        <v>284</v>
      </c>
      <c r="B14" s="17">
        <v>2</v>
      </c>
      <c r="C14" s="11" t="s">
        <v>161</v>
      </c>
      <c r="D14" s="278">
        <v>6</v>
      </c>
      <c r="E14" s="278">
        <v>0</v>
      </c>
      <c r="F14" s="278">
        <v>0</v>
      </c>
      <c r="G14" s="278">
        <v>0</v>
      </c>
      <c r="H14" s="278">
        <v>0</v>
      </c>
      <c r="I14" s="278">
        <v>1</v>
      </c>
      <c r="J14" s="278">
        <v>0</v>
      </c>
    </row>
    <row r="15" spans="1:17" x14ac:dyDescent="0.25">
      <c r="A15" t="s">
        <v>287</v>
      </c>
      <c r="B15" s="17">
        <v>2</v>
      </c>
      <c r="C15" s="11" t="s">
        <v>161</v>
      </c>
      <c r="D15" s="278">
        <v>7</v>
      </c>
      <c r="E15" s="278">
        <v>0</v>
      </c>
      <c r="F15" s="278">
        <v>0</v>
      </c>
      <c r="G15" s="278">
        <v>0</v>
      </c>
      <c r="H15" s="278">
        <v>0</v>
      </c>
      <c r="I15" s="278">
        <v>1</v>
      </c>
      <c r="J15" s="278">
        <v>0</v>
      </c>
    </row>
    <row r="16" spans="1:17" x14ac:dyDescent="0.25">
      <c r="A16" t="s">
        <v>286</v>
      </c>
      <c r="B16" s="17">
        <v>2</v>
      </c>
      <c r="C16" s="11" t="s">
        <v>161</v>
      </c>
      <c r="D16" s="278">
        <v>8</v>
      </c>
      <c r="E16" s="278">
        <v>0</v>
      </c>
      <c r="F16" s="278">
        <v>0</v>
      </c>
      <c r="G16" s="278">
        <v>0</v>
      </c>
      <c r="H16" s="278">
        <v>0</v>
      </c>
      <c r="I16" s="278">
        <v>1</v>
      </c>
      <c r="J16" s="278">
        <v>0</v>
      </c>
    </row>
    <row r="17" spans="1:10" x14ac:dyDescent="0.25">
      <c r="A17" t="s">
        <v>285</v>
      </c>
      <c r="B17" s="17">
        <v>3</v>
      </c>
      <c r="C17" s="11" t="s">
        <v>165</v>
      </c>
      <c r="D17" s="278">
        <v>9</v>
      </c>
      <c r="E17" s="278">
        <v>0</v>
      </c>
      <c r="F17" s="278">
        <v>0</v>
      </c>
      <c r="G17" s="278">
        <v>0</v>
      </c>
      <c r="H17" s="278">
        <v>1</v>
      </c>
      <c r="I17" s="278">
        <v>0</v>
      </c>
      <c r="J17" s="278">
        <v>0</v>
      </c>
    </row>
    <row r="18" spans="1:10" x14ac:dyDescent="0.25">
      <c r="A18" t="s">
        <v>284</v>
      </c>
      <c r="B18" s="17">
        <v>3</v>
      </c>
      <c r="C18" s="11" t="s">
        <v>165</v>
      </c>
      <c r="D18" s="278">
        <v>10</v>
      </c>
      <c r="E18" s="278">
        <v>0</v>
      </c>
      <c r="F18" s="278">
        <v>0</v>
      </c>
      <c r="G18" s="278">
        <v>0</v>
      </c>
      <c r="H18" s="278">
        <v>1</v>
      </c>
      <c r="I18" s="278">
        <v>0</v>
      </c>
      <c r="J18" s="278">
        <v>0</v>
      </c>
    </row>
    <row r="19" spans="1:10" x14ac:dyDescent="0.25">
      <c r="A19" t="s">
        <v>287</v>
      </c>
      <c r="B19" s="17">
        <v>3</v>
      </c>
      <c r="C19" s="11" t="s">
        <v>165</v>
      </c>
      <c r="D19" s="278">
        <v>11</v>
      </c>
      <c r="E19" s="278">
        <v>0</v>
      </c>
      <c r="F19" s="278">
        <v>0</v>
      </c>
      <c r="G19" s="278">
        <v>0</v>
      </c>
      <c r="H19" s="278">
        <v>1</v>
      </c>
      <c r="I19" s="278">
        <v>0</v>
      </c>
      <c r="J19" s="278">
        <v>0</v>
      </c>
    </row>
    <row r="20" spans="1:10" x14ac:dyDescent="0.25">
      <c r="A20" t="s">
        <v>286</v>
      </c>
      <c r="B20" s="17">
        <v>3</v>
      </c>
      <c r="C20" s="11" t="s">
        <v>165</v>
      </c>
      <c r="D20" s="278">
        <v>12</v>
      </c>
      <c r="E20" s="278">
        <v>0</v>
      </c>
      <c r="F20" s="278">
        <v>0</v>
      </c>
      <c r="G20" s="278">
        <v>0</v>
      </c>
      <c r="H20" s="278">
        <v>1</v>
      </c>
      <c r="I20" s="278">
        <v>0</v>
      </c>
      <c r="J20" s="278">
        <v>0</v>
      </c>
    </row>
    <row r="21" spans="1:10" x14ac:dyDescent="0.25">
      <c r="A21" t="s">
        <v>285</v>
      </c>
      <c r="B21" s="17">
        <v>3</v>
      </c>
      <c r="C21" s="11" t="s">
        <v>161</v>
      </c>
      <c r="D21" s="278">
        <v>13</v>
      </c>
      <c r="E21" s="278">
        <v>0</v>
      </c>
      <c r="F21" s="278">
        <v>0</v>
      </c>
      <c r="G21" s="278">
        <v>0</v>
      </c>
      <c r="H21" s="278">
        <v>0</v>
      </c>
      <c r="I21" s="278">
        <v>1</v>
      </c>
      <c r="J21" s="278">
        <v>0</v>
      </c>
    </row>
    <row r="22" spans="1:10" x14ac:dyDescent="0.25">
      <c r="A22" t="s">
        <v>288</v>
      </c>
      <c r="B22" s="17">
        <v>3</v>
      </c>
      <c r="C22" s="11" t="s">
        <v>161</v>
      </c>
      <c r="D22" s="278">
        <v>14</v>
      </c>
      <c r="E22" s="278">
        <v>0</v>
      </c>
      <c r="F22" s="278">
        <v>0</v>
      </c>
      <c r="G22" s="278">
        <v>0</v>
      </c>
      <c r="H22" s="278">
        <v>0</v>
      </c>
      <c r="I22" s="278">
        <v>1</v>
      </c>
      <c r="J22" s="278">
        <v>0</v>
      </c>
    </row>
    <row r="23" spans="1:10" x14ac:dyDescent="0.25">
      <c r="A23" t="s">
        <v>284</v>
      </c>
      <c r="B23" s="17">
        <v>3</v>
      </c>
      <c r="C23" s="11" t="s">
        <v>161</v>
      </c>
      <c r="D23" s="278">
        <v>15</v>
      </c>
      <c r="E23" s="278">
        <v>0</v>
      </c>
      <c r="F23" s="278">
        <v>0</v>
      </c>
      <c r="G23" s="278">
        <v>0</v>
      </c>
      <c r="H23" s="278">
        <v>0</v>
      </c>
      <c r="I23" s="278">
        <v>1</v>
      </c>
      <c r="J23" s="278">
        <v>0</v>
      </c>
    </row>
    <row r="24" spans="1:10" x14ac:dyDescent="0.25">
      <c r="A24" t="s">
        <v>287</v>
      </c>
      <c r="B24" s="17">
        <v>3</v>
      </c>
      <c r="C24" s="11" t="s">
        <v>161</v>
      </c>
      <c r="D24" s="278">
        <v>16</v>
      </c>
      <c r="E24" s="278">
        <v>0</v>
      </c>
      <c r="F24" s="278">
        <v>0</v>
      </c>
      <c r="G24" s="278">
        <v>0</v>
      </c>
      <c r="H24" s="278">
        <v>0</v>
      </c>
      <c r="I24" s="278">
        <v>1</v>
      </c>
      <c r="J24" s="278">
        <v>0</v>
      </c>
    </row>
    <row r="25" spans="1:10" x14ac:dyDescent="0.25">
      <c r="A25" t="s">
        <v>286</v>
      </c>
      <c r="B25" s="17">
        <v>3</v>
      </c>
      <c r="C25" s="11" t="s">
        <v>161</v>
      </c>
      <c r="D25" s="278">
        <v>17</v>
      </c>
      <c r="E25" s="278">
        <v>0</v>
      </c>
      <c r="F25" s="278">
        <v>0</v>
      </c>
      <c r="G25" s="278">
        <v>0</v>
      </c>
      <c r="H25" s="278">
        <v>0</v>
      </c>
      <c r="I25" s="278">
        <v>1</v>
      </c>
      <c r="J25" s="278">
        <v>0</v>
      </c>
    </row>
    <row r="26" spans="1:10" x14ac:dyDescent="0.25">
      <c r="A26" t="s">
        <v>289</v>
      </c>
      <c r="B26" s="17">
        <v>3</v>
      </c>
      <c r="C26" s="11" t="s">
        <v>232</v>
      </c>
      <c r="D26" s="278">
        <v>18</v>
      </c>
      <c r="E26" s="278">
        <v>0</v>
      </c>
      <c r="F26" s="278">
        <v>1</v>
      </c>
      <c r="G26" s="278">
        <v>0</v>
      </c>
      <c r="H26" s="278">
        <v>0</v>
      </c>
      <c r="I26" s="278">
        <v>0</v>
      </c>
      <c r="J26" s="278">
        <v>0</v>
      </c>
    </row>
    <row r="27" spans="1:10" x14ac:dyDescent="0.25">
      <c r="A27" t="s">
        <v>285</v>
      </c>
      <c r="B27" s="17">
        <v>4</v>
      </c>
      <c r="C27" s="11" t="s">
        <v>165</v>
      </c>
      <c r="D27" s="278">
        <v>19</v>
      </c>
      <c r="E27" s="278">
        <v>0</v>
      </c>
      <c r="F27" s="278">
        <v>0</v>
      </c>
      <c r="G27" s="278">
        <v>0</v>
      </c>
      <c r="H27" s="278">
        <v>1</v>
      </c>
      <c r="I27" s="278">
        <v>0</v>
      </c>
      <c r="J27" s="278">
        <v>0</v>
      </c>
    </row>
    <row r="28" spans="1:10" x14ac:dyDescent="0.25">
      <c r="A28" t="s">
        <v>284</v>
      </c>
      <c r="B28" s="17">
        <v>4</v>
      </c>
      <c r="C28" s="11" t="s">
        <v>165</v>
      </c>
      <c r="D28" s="278">
        <v>20</v>
      </c>
      <c r="E28" s="278">
        <v>0</v>
      </c>
      <c r="F28" s="278">
        <v>0</v>
      </c>
      <c r="G28" s="278">
        <v>0</v>
      </c>
      <c r="H28" s="278">
        <v>1</v>
      </c>
      <c r="I28" s="278">
        <v>0</v>
      </c>
      <c r="J28" s="278">
        <v>0</v>
      </c>
    </row>
    <row r="29" spans="1:10" x14ac:dyDescent="0.25">
      <c r="A29" t="s">
        <v>287</v>
      </c>
      <c r="B29" s="17">
        <v>4</v>
      </c>
      <c r="C29" s="11" t="s">
        <v>165</v>
      </c>
      <c r="D29" s="278">
        <v>21</v>
      </c>
      <c r="E29" s="278">
        <v>0</v>
      </c>
      <c r="F29" s="278">
        <v>0</v>
      </c>
      <c r="G29" s="278">
        <v>0</v>
      </c>
      <c r="H29" s="278">
        <v>1</v>
      </c>
      <c r="I29" s="278">
        <v>0</v>
      </c>
      <c r="J29" s="278">
        <v>0</v>
      </c>
    </row>
    <row r="30" spans="1:10" x14ac:dyDescent="0.25">
      <c r="A30" t="s">
        <v>286</v>
      </c>
      <c r="B30" s="17">
        <v>4</v>
      </c>
      <c r="C30" s="11" t="s">
        <v>165</v>
      </c>
      <c r="D30" s="278">
        <v>22</v>
      </c>
      <c r="E30" s="278">
        <v>0</v>
      </c>
      <c r="F30" s="278">
        <v>0</v>
      </c>
      <c r="G30" s="278">
        <v>0</v>
      </c>
      <c r="H30" s="278">
        <v>1</v>
      </c>
      <c r="I30" s="278">
        <v>0</v>
      </c>
      <c r="J30" s="278">
        <v>0</v>
      </c>
    </row>
    <row r="31" spans="1:10" x14ac:dyDescent="0.25">
      <c r="A31" t="s">
        <v>285</v>
      </c>
      <c r="B31" s="17">
        <v>4</v>
      </c>
      <c r="C31" s="11" t="s">
        <v>161</v>
      </c>
      <c r="D31" s="278">
        <v>23</v>
      </c>
      <c r="E31" s="278">
        <v>0</v>
      </c>
      <c r="F31" s="278">
        <v>0</v>
      </c>
      <c r="G31" s="278">
        <v>0</v>
      </c>
      <c r="H31" s="278">
        <v>0</v>
      </c>
      <c r="I31" s="278">
        <v>1</v>
      </c>
      <c r="J31" s="278">
        <v>0</v>
      </c>
    </row>
    <row r="32" spans="1:10" x14ac:dyDescent="0.25">
      <c r="A32" t="s">
        <v>290</v>
      </c>
      <c r="B32" s="17">
        <v>4</v>
      </c>
      <c r="C32" s="11" t="s">
        <v>161</v>
      </c>
      <c r="D32" s="278">
        <v>24</v>
      </c>
      <c r="E32" s="278">
        <v>0</v>
      </c>
      <c r="F32" s="278">
        <v>0</v>
      </c>
      <c r="G32" s="278">
        <v>0</v>
      </c>
      <c r="H32" s="278">
        <v>0</v>
      </c>
      <c r="I32" s="278">
        <v>1</v>
      </c>
      <c r="J32" s="278">
        <v>0</v>
      </c>
    </row>
    <row r="33" spans="1:10" x14ac:dyDescent="0.25">
      <c r="A33" t="s">
        <v>284</v>
      </c>
      <c r="B33" s="17">
        <v>4</v>
      </c>
      <c r="C33" s="11" t="s">
        <v>161</v>
      </c>
      <c r="D33" s="278">
        <v>25</v>
      </c>
      <c r="E33" s="278">
        <v>0</v>
      </c>
      <c r="F33" s="278">
        <v>0</v>
      </c>
      <c r="G33" s="278">
        <v>0</v>
      </c>
      <c r="H33" s="278">
        <v>0</v>
      </c>
      <c r="I33" s="278">
        <v>1</v>
      </c>
      <c r="J33" s="278">
        <v>0</v>
      </c>
    </row>
    <row r="34" spans="1:10" x14ac:dyDescent="0.25">
      <c r="A34" t="s">
        <v>287</v>
      </c>
      <c r="B34" s="17">
        <v>4</v>
      </c>
      <c r="C34" s="11" t="s">
        <v>161</v>
      </c>
      <c r="D34" s="278">
        <v>26</v>
      </c>
      <c r="E34" s="278">
        <v>0</v>
      </c>
      <c r="F34" s="278">
        <v>0</v>
      </c>
      <c r="G34" s="278">
        <v>0</v>
      </c>
      <c r="H34" s="278">
        <v>0</v>
      </c>
      <c r="I34" s="278">
        <v>1</v>
      </c>
      <c r="J34" s="278">
        <v>0</v>
      </c>
    </row>
    <row r="35" spans="1:10" x14ac:dyDescent="0.25">
      <c r="A35" t="s">
        <v>286</v>
      </c>
      <c r="B35" s="17">
        <v>4</v>
      </c>
      <c r="C35" s="11" t="s">
        <v>161</v>
      </c>
      <c r="D35" s="278">
        <v>27</v>
      </c>
      <c r="E35" s="278">
        <v>0</v>
      </c>
      <c r="F35" s="278">
        <v>0</v>
      </c>
      <c r="G35" s="278">
        <v>0</v>
      </c>
      <c r="H35" s="278">
        <v>0</v>
      </c>
      <c r="I35" s="278">
        <v>1</v>
      </c>
      <c r="J35" s="278">
        <v>0</v>
      </c>
    </row>
    <row r="36" spans="1:10" x14ac:dyDescent="0.25">
      <c r="A36" t="s">
        <v>289</v>
      </c>
      <c r="B36" s="17">
        <v>4</v>
      </c>
      <c r="C36" s="11" t="s">
        <v>232</v>
      </c>
      <c r="D36" s="278">
        <v>28</v>
      </c>
      <c r="E36" s="278">
        <v>0</v>
      </c>
      <c r="F36" s="278">
        <v>1</v>
      </c>
      <c r="G36" s="278">
        <v>0</v>
      </c>
      <c r="H36" s="278">
        <v>0</v>
      </c>
      <c r="I36" s="278">
        <v>0</v>
      </c>
      <c r="J36" s="278">
        <v>0</v>
      </c>
    </row>
    <row r="37" spans="1:10" x14ac:dyDescent="0.25">
      <c r="A37" t="s">
        <v>291</v>
      </c>
      <c r="B37" s="17">
        <v>5</v>
      </c>
      <c r="C37" s="11" t="s">
        <v>162</v>
      </c>
      <c r="D37" s="278">
        <v>29</v>
      </c>
      <c r="E37" s="278">
        <v>0</v>
      </c>
      <c r="F37" s="278">
        <v>0</v>
      </c>
      <c r="G37" s="278">
        <v>1</v>
      </c>
      <c r="H37" s="278">
        <v>0</v>
      </c>
      <c r="I37" s="278">
        <v>0</v>
      </c>
      <c r="J37" s="278">
        <v>0</v>
      </c>
    </row>
    <row r="38" spans="1:10" x14ac:dyDescent="0.25">
      <c r="A38" t="s">
        <v>289</v>
      </c>
      <c r="B38" s="17">
        <v>5</v>
      </c>
      <c r="C38" s="11" t="s">
        <v>232</v>
      </c>
      <c r="D38" s="278">
        <v>30</v>
      </c>
      <c r="E38" s="278">
        <v>0</v>
      </c>
      <c r="F38" s="278">
        <v>1</v>
      </c>
      <c r="G38" s="278">
        <v>0</v>
      </c>
      <c r="H38" s="278">
        <v>0</v>
      </c>
      <c r="I38" s="278">
        <v>0</v>
      </c>
      <c r="J38" s="278">
        <v>0</v>
      </c>
    </row>
    <row r="39" spans="1:10" x14ac:dyDescent="0.25">
      <c r="A39" t="s">
        <v>291</v>
      </c>
      <c r="B39" s="17">
        <v>5</v>
      </c>
      <c r="C39" s="11" t="s">
        <v>232</v>
      </c>
      <c r="D39" s="278">
        <v>31</v>
      </c>
      <c r="E39" s="278">
        <v>0</v>
      </c>
      <c r="F39" s="278">
        <v>1</v>
      </c>
      <c r="G39" s="278">
        <v>0</v>
      </c>
      <c r="H39" s="278">
        <v>0</v>
      </c>
      <c r="I39" s="278">
        <v>0</v>
      </c>
      <c r="J39" s="278">
        <v>0</v>
      </c>
    </row>
    <row r="40" spans="1:10" x14ac:dyDescent="0.25">
      <c r="A40" t="s">
        <v>285</v>
      </c>
      <c r="B40" s="17">
        <v>6</v>
      </c>
      <c r="C40" s="11" t="s">
        <v>165</v>
      </c>
      <c r="D40" s="278">
        <v>32</v>
      </c>
      <c r="E40" s="278">
        <v>0</v>
      </c>
      <c r="F40" s="278">
        <v>0</v>
      </c>
      <c r="G40" s="278">
        <v>0</v>
      </c>
      <c r="H40" s="278">
        <v>1</v>
      </c>
      <c r="I40" s="278">
        <v>0</v>
      </c>
      <c r="J40" s="278">
        <v>0</v>
      </c>
    </row>
    <row r="41" spans="1:10" x14ac:dyDescent="0.25">
      <c r="A41" t="s">
        <v>284</v>
      </c>
      <c r="B41" s="17">
        <v>6</v>
      </c>
      <c r="C41" s="11" t="s">
        <v>165</v>
      </c>
      <c r="D41" s="278">
        <v>33</v>
      </c>
      <c r="E41" s="278">
        <v>0</v>
      </c>
      <c r="F41" s="278">
        <v>0</v>
      </c>
      <c r="G41" s="278">
        <v>0</v>
      </c>
      <c r="H41" s="278">
        <v>1</v>
      </c>
      <c r="I41" s="278">
        <v>0</v>
      </c>
      <c r="J41" s="278">
        <v>0</v>
      </c>
    </row>
    <row r="42" spans="1:10" x14ac:dyDescent="0.25">
      <c r="A42" t="s">
        <v>287</v>
      </c>
      <c r="B42" s="17">
        <v>6</v>
      </c>
      <c r="C42" s="11" t="s">
        <v>165</v>
      </c>
      <c r="D42" s="278">
        <v>34</v>
      </c>
      <c r="E42" s="278">
        <v>0</v>
      </c>
      <c r="F42" s="278">
        <v>0</v>
      </c>
      <c r="G42" s="278">
        <v>0</v>
      </c>
      <c r="H42" s="278">
        <v>1</v>
      </c>
      <c r="I42" s="278">
        <v>0</v>
      </c>
      <c r="J42" s="278">
        <v>0</v>
      </c>
    </row>
    <row r="43" spans="1:10" x14ac:dyDescent="0.25">
      <c r="A43" t="s">
        <v>286</v>
      </c>
      <c r="B43" s="17">
        <v>6</v>
      </c>
      <c r="C43" s="11" t="s">
        <v>165</v>
      </c>
      <c r="D43" s="278">
        <v>35</v>
      </c>
      <c r="E43" s="278">
        <v>0</v>
      </c>
      <c r="F43" s="278">
        <v>0</v>
      </c>
      <c r="G43" s="278">
        <v>0</v>
      </c>
      <c r="H43" s="278">
        <v>1</v>
      </c>
      <c r="I43" s="278">
        <v>0</v>
      </c>
      <c r="J43" s="278">
        <v>0</v>
      </c>
    </row>
    <row r="44" spans="1:10" x14ac:dyDescent="0.25">
      <c r="A44" t="s">
        <v>291</v>
      </c>
      <c r="B44" s="17">
        <v>6</v>
      </c>
      <c r="C44" s="11" t="s">
        <v>162</v>
      </c>
      <c r="D44" s="278">
        <v>36</v>
      </c>
      <c r="E44" s="278">
        <v>0</v>
      </c>
      <c r="F44" s="278">
        <v>0</v>
      </c>
      <c r="G44" s="278">
        <v>1</v>
      </c>
      <c r="H44" s="278">
        <v>0</v>
      </c>
      <c r="I44" s="278">
        <v>0</v>
      </c>
      <c r="J44" s="278">
        <v>0</v>
      </c>
    </row>
    <row r="45" spans="1:10" x14ac:dyDescent="0.25">
      <c r="A45" t="s">
        <v>288</v>
      </c>
      <c r="B45" s="17">
        <v>6</v>
      </c>
      <c r="C45" s="11" t="s">
        <v>161</v>
      </c>
      <c r="D45" s="278">
        <v>37</v>
      </c>
      <c r="E45" s="278">
        <v>0</v>
      </c>
      <c r="F45" s="278">
        <v>0</v>
      </c>
      <c r="G45" s="278">
        <v>0</v>
      </c>
      <c r="H45" s="278">
        <v>0</v>
      </c>
      <c r="I45" s="278">
        <v>1</v>
      </c>
      <c r="J45" s="278">
        <v>0</v>
      </c>
    </row>
    <row r="46" spans="1:10" x14ac:dyDescent="0.25">
      <c r="A46" t="s">
        <v>284</v>
      </c>
      <c r="B46" s="17">
        <v>6</v>
      </c>
      <c r="C46" s="11" t="s">
        <v>161</v>
      </c>
      <c r="D46" s="278">
        <v>38</v>
      </c>
      <c r="E46" s="278">
        <v>0</v>
      </c>
      <c r="F46" s="278">
        <v>0</v>
      </c>
      <c r="G46" s="278">
        <v>0</v>
      </c>
      <c r="H46" s="278">
        <v>0</v>
      </c>
      <c r="I46" s="278">
        <v>1</v>
      </c>
      <c r="J46" s="278">
        <v>0</v>
      </c>
    </row>
    <row r="47" spans="1:10" x14ac:dyDescent="0.25">
      <c r="A47" t="s">
        <v>287</v>
      </c>
      <c r="B47" s="17">
        <v>6</v>
      </c>
      <c r="C47" s="11" t="s">
        <v>161</v>
      </c>
      <c r="D47" s="278">
        <v>39</v>
      </c>
      <c r="E47" s="278">
        <v>0</v>
      </c>
      <c r="F47" s="278">
        <v>0</v>
      </c>
      <c r="G47" s="278">
        <v>0</v>
      </c>
      <c r="H47" s="278">
        <v>0</v>
      </c>
      <c r="I47" s="278">
        <v>1</v>
      </c>
      <c r="J47" s="278">
        <v>0</v>
      </c>
    </row>
    <row r="48" spans="1:10" x14ac:dyDescent="0.25">
      <c r="A48" t="s">
        <v>286</v>
      </c>
      <c r="B48" s="17">
        <v>6</v>
      </c>
      <c r="C48" s="11" t="s">
        <v>161</v>
      </c>
      <c r="D48" s="278">
        <v>40</v>
      </c>
      <c r="E48" s="278">
        <v>0</v>
      </c>
      <c r="F48" s="278">
        <v>0</v>
      </c>
      <c r="G48" s="278">
        <v>0</v>
      </c>
      <c r="H48" s="278">
        <v>0</v>
      </c>
      <c r="I48" s="278">
        <v>1</v>
      </c>
      <c r="J48" s="278">
        <v>0</v>
      </c>
    </row>
    <row r="49" spans="1:10" x14ac:dyDescent="0.25">
      <c r="A49" t="s">
        <v>289</v>
      </c>
      <c r="B49" s="17">
        <v>6</v>
      </c>
      <c r="C49" s="11" t="s">
        <v>164</v>
      </c>
      <c r="D49" s="278">
        <v>41</v>
      </c>
      <c r="E49" s="278">
        <v>1</v>
      </c>
      <c r="F49" s="278">
        <v>0</v>
      </c>
      <c r="G49" s="278">
        <v>0</v>
      </c>
      <c r="H49" s="278">
        <v>0</v>
      </c>
      <c r="I49" s="278">
        <v>0</v>
      </c>
      <c r="J49" s="278">
        <v>0</v>
      </c>
    </row>
    <row r="50" spans="1:10" x14ac:dyDescent="0.25">
      <c r="A50" t="s">
        <v>289</v>
      </c>
      <c r="B50" s="17">
        <v>6</v>
      </c>
      <c r="C50" s="11" t="s">
        <v>232</v>
      </c>
      <c r="D50" s="278">
        <v>42</v>
      </c>
      <c r="E50" s="278">
        <v>0</v>
      </c>
      <c r="F50" s="278">
        <v>1</v>
      </c>
      <c r="G50" s="278">
        <v>0</v>
      </c>
      <c r="H50" s="278">
        <v>0</v>
      </c>
      <c r="I50" s="278">
        <v>0</v>
      </c>
      <c r="J50" s="278">
        <v>0</v>
      </c>
    </row>
    <row r="51" spans="1:10" x14ac:dyDescent="0.25">
      <c r="A51" t="s">
        <v>291</v>
      </c>
      <c r="B51" s="17">
        <v>6</v>
      </c>
      <c r="C51" s="11" t="s">
        <v>232</v>
      </c>
      <c r="D51" s="278">
        <v>43</v>
      </c>
      <c r="E51" s="278">
        <v>0</v>
      </c>
      <c r="F51" s="278">
        <v>1</v>
      </c>
      <c r="G51" s="278">
        <v>0</v>
      </c>
      <c r="H51" s="278">
        <v>0</v>
      </c>
      <c r="I51" s="278">
        <v>0</v>
      </c>
      <c r="J51" s="278">
        <v>0</v>
      </c>
    </row>
    <row r="52" spans="1:10" x14ac:dyDescent="0.25">
      <c r="A52" t="s">
        <v>284</v>
      </c>
      <c r="B52" s="17">
        <v>7</v>
      </c>
      <c r="C52" s="11" t="s">
        <v>165</v>
      </c>
      <c r="D52" s="278">
        <v>44</v>
      </c>
      <c r="E52" s="278">
        <v>0</v>
      </c>
      <c r="F52" s="278">
        <v>0</v>
      </c>
      <c r="G52" s="278">
        <v>0</v>
      </c>
      <c r="H52" s="278">
        <v>1</v>
      </c>
      <c r="I52" s="278">
        <v>0</v>
      </c>
      <c r="J52" s="278">
        <v>0</v>
      </c>
    </row>
    <row r="53" spans="1:10" x14ac:dyDescent="0.25">
      <c r="A53" t="s">
        <v>287</v>
      </c>
      <c r="B53" s="17">
        <v>7</v>
      </c>
      <c r="C53" s="11" t="s">
        <v>165</v>
      </c>
      <c r="D53" s="278">
        <v>45</v>
      </c>
      <c r="E53" s="278">
        <v>0</v>
      </c>
      <c r="F53" s="278">
        <v>0</v>
      </c>
      <c r="G53" s="278">
        <v>0</v>
      </c>
      <c r="H53" s="278">
        <v>1</v>
      </c>
      <c r="I53" s="278">
        <v>0</v>
      </c>
      <c r="J53" s="278">
        <v>0</v>
      </c>
    </row>
    <row r="54" spans="1:10" x14ac:dyDescent="0.25">
      <c r="A54" t="s">
        <v>286</v>
      </c>
      <c r="B54" s="17">
        <v>7</v>
      </c>
      <c r="C54" s="11" t="s">
        <v>165</v>
      </c>
      <c r="D54" s="278">
        <v>46</v>
      </c>
      <c r="E54" s="278">
        <v>0</v>
      </c>
      <c r="F54" s="278">
        <v>0</v>
      </c>
      <c r="G54" s="278">
        <v>0</v>
      </c>
      <c r="H54" s="278">
        <v>1</v>
      </c>
      <c r="I54" s="278">
        <v>0</v>
      </c>
      <c r="J54" s="278">
        <v>0</v>
      </c>
    </row>
    <row r="55" spans="1:10" x14ac:dyDescent="0.25">
      <c r="A55" t="s">
        <v>292</v>
      </c>
      <c r="B55" s="17">
        <v>7</v>
      </c>
      <c r="C55" s="11" t="s">
        <v>163</v>
      </c>
      <c r="D55" s="278">
        <v>47</v>
      </c>
      <c r="E55" s="278">
        <v>0</v>
      </c>
      <c r="F55" s="278">
        <v>0</v>
      </c>
      <c r="G55" s="278">
        <v>0</v>
      </c>
      <c r="H55" s="278">
        <v>0</v>
      </c>
      <c r="I55" s="278">
        <v>0</v>
      </c>
      <c r="J55" s="278">
        <v>1</v>
      </c>
    </row>
    <row r="56" spans="1:10" x14ac:dyDescent="0.25">
      <c r="A56" t="s">
        <v>291</v>
      </c>
      <c r="B56" s="17">
        <v>7</v>
      </c>
      <c r="C56" s="11" t="s">
        <v>162</v>
      </c>
      <c r="D56" s="278">
        <v>48</v>
      </c>
      <c r="E56" s="278">
        <v>0</v>
      </c>
      <c r="F56" s="278">
        <v>0</v>
      </c>
      <c r="G56" s="278">
        <v>1</v>
      </c>
      <c r="H56" s="278">
        <v>0</v>
      </c>
      <c r="I56" s="278">
        <v>0</v>
      </c>
      <c r="J56" s="278">
        <v>0</v>
      </c>
    </row>
    <row r="57" spans="1:10" x14ac:dyDescent="0.25">
      <c r="A57" t="s">
        <v>290</v>
      </c>
      <c r="B57" s="17">
        <v>7</v>
      </c>
      <c r="C57" s="11" t="s">
        <v>161</v>
      </c>
      <c r="D57" s="278">
        <v>49</v>
      </c>
      <c r="E57" s="278">
        <v>0</v>
      </c>
      <c r="F57" s="278">
        <v>0</v>
      </c>
      <c r="G57" s="278">
        <v>0</v>
      </c>
      <c r="H57" s="278">
        <v>0</v>
      </c>
      <c r="I57" s="278">
        <v>1</v>
      </c>
      <c r="J57" s="278">
        <v>0</v>
      </c>
    </row>
    <row r="58" spans="1:10" x14ac:dyDescent="0.25">
      <c r="A58" t="s">
        <v>284</v>
      </c>
      <c r="B58" s="17">
        <v>7</v>
      </c>
      <c r="C58" s="11" t="s">
        <v>161</v>
      </c>
      <c r="D58" s="278">
        <v>50</v>
      </c>
      <c r="E58" s="278">
        <v>0</v>
      </c>
      <c r="F58" s="278">
        <v>0</v>
      </c>
      <c r="G58" s="278">
        <v>0</v>
      </c>
      <c r="H58" s="278">
        <v>0</v>
      </c>
      <c r="I58" s="278">
        <v>1</v>
      </c>
      <c r="J58" s="278">
        <v>0</v>
      </c>
    </row>
    <row r="59" spans="1:10" x14ac:dyDescent="0.25">
      <c r="A59" t="s">
        <v>287</v>
      </c>
      <c r="B59" s="17">
        <v>7</v>
      </c>
      <c r="C59" s="11" t="s">
        <v>161</v>
      </c>
      <c r="D59" s="278">
        <v>51</v>
      </c>
      <c r="E59" s="278">
        <v>0</v>
      </c>
      <c r="F59" s="278">
        <v>0</v>
      </c>
      <c r="G59" s="278">
        <v>0</v>
      </c>
      <c r="H59" s="278">
        <v>0</v>
      </c>
      <c r="I59" s="278">
        <v>1</v>
      </c>
      <c r="J59" s="278">
        <v>0</v>
      </c>
    </row>
    <row r="60" spans="1:10" x14ac:dyDescent="0.25">
      <c r="A60" t="s">
        <v>286</v>
      </c>
      <c r="B60" s="17">
        <v>7</v>
      </c>
      <c r="C60" s="11" t="s">
        <v>161</v>
      </c>
      <c r="D60" s="278">
        <v>52</v>
      </c>
      <c r="E60" s="278">
        <v>0</v>
      </c>
      <c r="F60" s="278">
        <v>0</v>
      </c>
      <c r="G60" s="278">
        <v>0</v>
      </c>
      <c r="H60" s="278">
        <v>0</v>
      </c>
      <c r="I60" s="278">
        <v>1</v>
      </c>
      <c r="J60" s="278">
        <v>0</v>
      </c>
    </row>
    <row r="61" spans="1:10" x14ac:dyDescent="0.25">
      <c r="A61" t="s">
        <v>289</v>
      </c>
      <c r="B61" s="17">
        <v>7</v>
      </c>
      <c r="C61" s="11" t="s">
        <v>164</v>
      </c>
      <c r="D61" s="278">
        <v>53</v>
      </c>
      <c r="E61" s="278">
        <v>1</v>
      </c>
      <c r="F61" s="278">
        <v>0</v>
      </c>
      <c r="G61" s="278">
        <v>0</v>
      </c>
      <c r="H61" s="278">
        <v>0</v>
      </c>
      <c r="I61" s="278">
        <v>0</v>
      </c>
      <c r="J61" s="278">
        <v>0</v>
      </c>
    </row>
    <row r="62" spans="1:10" x14ac:dyDescent="0.25">
      <c r="A62" t="s">
        <v>289</v>
      </c>
      <c r="B62" s="17">
        <v>7</v>
      </c>
      <c r="C62" s="11" t="s">
        <v>232</v>
      </c>
      <c r="D62" s="278">
        <v>54</v>
      </c>
      <c r="E62" s="278">
        <v>0</v>
      </c>
      <c r="F62" s="278">
        <v>1</v>
      </c>
      <c r="G62" s="278">
        <v>0</v>
      </c>
      <c r="H62" s="278">
        <v>0</v>
      </c>
      <c r="I62" s="278">
        <v>0</v>
      </c>
      <c r="J62" s="278">
        <v>0</v>
      </c>
    </row>
    <row r="63" spans="1:10" x14ac:dyDescent="0.25">
      <c r="A63" t="s">
        <v>291</v>
      </c>
      <c r="B63" s="17">
        <v>7</v>
      </c>
      <c r="C63" s="11" t="s">
        <v>232</v>
      </c>
      <c r="D63" s="278">
        <v>55</v>
      </c>
      <c r="E63" s="278">
        <v>0</v>
      </c>
      <c r="F63" s="278">
        <v>1</v>
      </c>
      <c r="G63" s="278">
        <v>0</v>
      </c>
      <c r="H63" s="278">
        <v>0</v>
      </c>
      <c r="I63" s="278">
        <v>0</v>
      </c>
      <c r="J63" s="278">
        <v>0</v>
      </c>
    </row>
    <row r="64" spans="1:10" x14ac:dyDescent="0.25">
      <c r="A64" t="s">
        <v>293</v>
      </c>
      <c r="B64" s="17">
        <v>7</v>
      </c>
      <c r="C64" s="11" t="s">
        <v>232</v>
      </c>
      <c r="D64" s="278">
        <v>56</v>
      </c>
      <c r="E64" s="278">
        <v>0</v>
      </c>
      <c r="F64" s="278">
        <v>1</v>
      </c>
      <c r="G64" s="278">
        <v>0</v>
      </c>
      <c r="H64" s="278">
        <v>0</v>
      </c>
      <c r="I64" s="278">
        <v>0</v>
      </c>
      <c r="J64" s="278">
        <v>0</v>
      </c>
    </row>
    <row r="65" spans="1:10" x14ac:dyDescent="0.25">
      <c r="A65" t="s">
        <v>292</v>
      </c>
      <c r="B65" s="17">
        <v>8</v>
      </c>
      <c r="C65" s="11" t="s">
        <v>163</v>
      </c>
      <c r="D65" s="278">
        <v>57</v>
      </c>
      <c r="E65" s="278">
        <v>0</v>
      </c>
      <c r="F65" s="278">
        <v>0</v>
      </c>
      <c r="G65" s="278">
        <v>0</v>
      </c>
      <c r="H65" s="278">
        <v>0</v>
      </c>
      <c r="I65" s="278">
        <v>0</v>
      </c>
      <c r="J65" s="278">
        <v>1</v>
      </c>
    </row>
    <row r="66" spans="1:10" x14ac:dyDescent="0.25">
      <c r="A66" t="s">
        <v>292</v>
      </c>
      <c r="B66" s="17">
        <v>8</v>
      </c>
      <c r="C66" s="11" t="s">
        <v>161</v>
      </c>
      <c r="D66" s="278">
        <v>58</v>
      </c>
      <c r="E66" s="278">
        <v>0</v>
      </c>
      <c r="F66" s="278">
        <v>0</v>
      </c>
      <c r="G66" s="278">
        <v>0</v>
      </c>
      <c r="H66" s="278">
        <v>0</v>
      </c>
      <c r="I66" s="278">
        <v>1</v>
      </c>
      <c r="J66" s="278">
        <v>0</v>
      </c>
    </row>
    <row r="67" spans="1:10" x14ac:dyDescent="0.25">
      <c r="A67" t="s">
        <v>289</v>
      </c>
      <c r="B67" s="17">
        <v>8</v>
      </c>
      <c r="C67" s="11" t="s">
        <v>164</v>
      </c>
      <c r="D67" s="278">
        <v>59</v>
      </c>
      <c r="E67" s="278">
        <v>1</v>
      </c>
      <c r="F67" s="278">
        <v>0</v>
      </c>
      <c r="G67" s="278">
        <v>0</v>
      </c>
      <c r="H67" s="278">
        <v>0</v>
      </c>
      <c r="I67" s="278">
        <v>0</v>
      </c>
      <c r="J67" s="278">
        <v>0</v>
      </c>
    </row>
    <row r="68" spans="1:10" x14ac:dyDescent="0.25">
      <c r="A68" t="s">
        <v>293</v>
      </c>
      <c r="B68" s="17">
        <v>8</v>
      </c>
      <c r="C68" s="11" t="s">
        <v>164</v>
      </c>
      <c r="D68" s="278">
        <v>60</v>
      </c>
      <c r="E68" s="278">
        <v>1</v>
      </c>
      <c r="F68" s="278">
        <v>0</v>
      </c>
      <c r="G68" s="278">
        <v>0</v>
      </c>
      <c r="H68" s="278">
        <v>0</v>
      </c>
      <c r="I68" s="278">
        <v>0</v>
      </c>
      <c r="J68" s="278">
        <v>0</v>
      </c>
    </row>
    <row r="69" spans="1:10" x14ac:dyDescent="0.25">
      <c r="A69" t="s">
        <v>289</v>
      </c>
      <c r="B69" s="17">
        <v>8</v>
      </c>
      <c r="C69" s="11" t="s">
        <v>232</v>
      </c>
      <c r="D69" s="278">
        <v>61</v>
      </c>
      <c r="E69" s="278">
        <v>0</v>
      </c>
      <c r="F69" s="278">
        <v>1</v>
      </c>
      <c r="G69" s="278">
        <v>0</v>
      </c>
      <c r="H69" s="278">
        <v>0</v>
      </c>
      <c r="I69" s="278">
        <v>0</v>
      </c>
      <c r="J69" s="278">
        <v>0</v>
      </c>
    </row>
    <row r="70" spans="1:10" x14ac:dyDescent="0.25">
      <c r="A70" t="s">
        <v>291</v>
      </c>
      <c r="B70" s="17">
        <v>8</v>
      </c>
      <c r="C70" s="11" t="s">
        <v>232</v>
      </c>
      <c r="D70" s="278">
        <v>62</v>
      </c>
      <c r="E70" s="278">
        <v>0</v>
      </c>
      <c r="F70" s="278">
        <v>1</v>
      </c>
      <c r="G70" s="278">
        <v>0</v>
      </c>
      <c r="H70" s="278">
        <v>0</v>
      </c>
      <c r="I70" s="278">
        <v>0</v>
      </c>
      <c r="J70" s="278">
        <v>0</v>
      </c>
    </row>
    <row r="71" spans="1:10" x14ac:dyDescent="0.25">
      <c r="A71" t="s">
        <v>293</v>
      </c>
      <c r="B71" s="17">
        <v>8</v>
      </c>
      <c r="C71" s="11" t="s">
        <v>232</v>
      </c>
      <c r="D71" s="278">
        <v>63</v>
      </c>
      <c r="E71" s="278">
        <v>0</v>
      </c>
      <c r="F71" s="278">
        <v>1</v>
      </c>
      <c r="G71" s="278">
        <v>0</v>
      </c>
      <c r="H71" s="278">
        <v>0</v>
      </c>
      <c r="I71" s="278">
        <v>0</v>
      </c>
      <c r="J71" s="278">
        <v>0</v>
      </c>
    </row>
    <row r="72" spans="1:10" x14ac:dyDescent="0.25">
      <c r="A72" t="s">
        <v>288</v>
      </c>
      <c r="B72" s="17">
        <v>9</v>
      </c>
      <c r="C72" s="11" t="s">
        <v>165</v>
      </c>
      <c r="D72" s="278">
        <v>64</v>
      </c>
      <c r="E72" s="278">
        <v>0</v>
      </c>
      <c r="F72" s="278">
        <v>0</v>
      </c>
      <c r="G72" s="278">
        <v>0</v>
      </c>
      <c r="H72" s="278">
        <v>1</v>
      </c>
      <c r="I72" s="278">
        <v>0</v>
      </c>
      <c r="J72" s="278">
        <v>0</v>
      </c>
    </row>
    <row r="73" spans="1:10" x14ac:dyDescent="0.25">
      <c r="A73" t="s">
        <v>288</v>
      </c>
      <c r="B73" s="17">
        <v>9</v>
      </c>
      <c r="C73" s="11" t="s">
        <v>161</v>
      </c>
      <c r="D73" s="278">
        <v>65</v>
      </c>
      <c r="E73" s="278">
        <v>0</v>
      </c>
      <c r="F73" s="278">
        <v>0</v>
      </c>
      <c r="G73" s="278">
        <v>0</v>
      </c>
      <c r="H73" s="278">
        <v>0</v>
      </c>
      <c r="I73" s="278">
        <v>1</v>
      </c>
      <c r="J73" s="278">
        <v>0</v>
      </c>
    </row>
    <row r="74" spans="1:10" x14ac:dyDescent="0.25">
      <c r="A74" t="s">
        <v>284</v>
      </c>
      <c r="B74" s="17">
        <v>9</v>
      </c>
      <c r="C74" s="11" t="s">
        <v>161</v>
      </c>
      <c r="D74" s="278">
        <v>66</v>
      </c>
      <c r="E74" s="278">
        <v>0</v>
      </c>
      <c r="F74" s="278">
        <v>0</v>
      </c>
      <c r="G74" s="278">
        <v>0</v>
      </c>
      <c r="H74" s="278">
        <v>0</v>
      </c>
      <c r="I74" s="278">
        <v>1</v>
      </c>
      <c r="J74" s="278">
        <v>0</v>
      </c>
    </row>
    <row r="75" spans="1:10" x14ac:dyDescent="0.25">
      <c r="A75" t="s">
        <v>290</v>
      </c>
      <c r="B75" s="17">
        <v>10</v>
      </c>
      <c r="C75" s="11" t="s">
        <v>161</v>
      </c>
      <c r="D75" s="278">
        <v>67</v>
      </c>
      <c r="E75" s="278">
        <v>0</v>
      </c>
      <c r="F75" s="278">
        <v>0</v>
      </c>
      <c r="G75" s="278">
        <v>0</v>
      </c>
      <c r="H75" s="278">
        <v>0</v>
      </c>
      <c r="I75" s="278">
        <v>1</v>
      </c>
      <c r="J75" s="278">
        <v>0</v>
      </c>
    </row>
    <row r="76" spans="1:10" x14ac:dyDescent="0.25">
      <c r="A76" t="s">
        <v>288</v>
      </c>
      <c r="B76" s="17">
        <v>10</v>
      </c>
      <c r="C76" s="11" t="s">
        <v>161</v>
      </c>
      <c r="D76" s="278">
        <v>68</v>
      </c>
      <c r="E76" s="278">
        <v>0</v>
      </c>
      <c r="F76" s="278">
        <v>0</v>
      </c>
      <c r="G76" s="278">
        <v>0</v>
      </c>
      <c r="H76" s="278">
        <v>0</v>
      </c>
      <c r="I76" s="278">
        <v>1</v>
      </c>
      <c r="J76" s="278">
        <v>0</v>
      </c>
    </row>
    <row r="77" spans="1:10" x14ac:dyDescent="0.25">
      <c r="A77" t="s">
        <v>284</v>
      </c>
      <c r="B77" s="17">
        <v>10</v>
      </c>
      <c r="C77" s="11" t="s">
        <v>161</v>
      </c>
      <c r="D77" s="278">
        <v>69</v>
      </c>
      <c r="E77" s="278">
        <v>0</v>
      </c>
      <c r="F77" s="278">
        <v>0</v>
      </c>
      <c r="G77" s="278">
        <v>0</v>
      </c>
      <c r="H77" s="278">
        <v>0</v>
      </c>
      <c r="I77" s="278">
        <v>1</v>
      </c>
      <c r="J77" s="278">
        <v>0</v>
      </c>
    </row>
    <row r="78" spans="1:10" x14ac:dyDescent="0.25">
      <c r="A78" t="s">
        <v>287</v>
      </c>
      <c r="B78" s="17">
        <v>10</v>
      </c>
      <c r="C78" s="11" t="s">
        <v>161</v>
      </c>
      <c r="D78" s="278">
        <v>70</v>
      </c>
      <c r="E78" s="278">
        <v>0</v>
      </c>
      <c r="F78" s="278">
        <v>0</v>
      </c>
      <c r="G78" s="278">
        <v>0</v>
      </c>
      <c r="H78" s="278">
        <v>0</v>
      </c>
      <c r="I78" s="278">
        <v>1</v>
      </c>
      <c r="J78" s="278">
        <v>0</v>
      </c>
    </row>
    <row r="79" spans="1:10" x14ac:dyDescent="0.25">
      <c r="A79" t="s">
        <v>290</v>
      </c>
      <c r="B79" s="17">
        <v>11</v>
      </c>
      <c r="C79" s="11" t="s">
        <v>163</v>
      </c>
      <c r="D79" s="278">
        <v>71</v>
      </c>
      <c r="E79" s="278">
        <v>0</v>
      </c>
      <c r="F79" s="278">
        <v>0</v>
      </c>
      <c r="G79" s="278">
        <v>0</v>
      </c>
      <c r="H79" s="278">
        <v>0</v>
      </c>
      <c r="I79" s="278">
        <v>0</v>
      </c>
      <c r="J79" s="278">
        <v>1</v>
      </c>
    </row>
    <row r="80" spans="1:10" x14ac:dyDescent="0.25">
      <c r="A80" t="s">
        <v>285</v>
      </c>
      <c r="B80" s="17">
        <v>11</v>
      </c>
      <c r="C80" s="11" t="s">
        <v>161</v>
      </c>
      <c r="D80" s="278">
        <v>72</v>
      </c>
      <c r="E80" s="278">
        <v>0</v>
      </c>
      <c r="F80" s="278">
        <v>0</v>
      </c>
      <c r="G80" s="278">
        <v>0</v>
      </c>
      <c r="H80" s="278">
        <v>0</v>
      </c>
      <c r="I80" s="278">
        <v>1</v>
      </c>
      <c r="J80" s="278">
        <v>0</v>
      </c>
    </row>
    <row r="81" spans="1:10" x14ac:dyDescent="0.25">
      <c r="A81" t="s">
        <v>290</v>
      </c>
      <c r="B81" s="17">
        <v>11</v>
      </c>
      <c r="C81" s="11" t="s">
        <v>161</v>
      </c>
      <c r="D81" s="278">
        <v>73</v>
      </c>
      <c r="E81" s="278">
        <v>0</v>
      </c>
      <c r="F81" s="278">
        <v>0</v>
      </c>
      <c r="G81" s="278">
        <v>0</v>
      </c>
      <c r="H81" s="278">
        <v>0</v>
      </c>
      <c r="I81" s="278">
        <v>1</v>
      </c>
      <c r="J81" s="278">
        <v>0</v>
      </c>
    </row>
    <row r="82" spans="1:10" x14ac:dyDescent="0.25">
      <c r="A82" t="s">
        <v>288</v>
      </c>
      <c r="B82" s="17">
        <v>11</v>
      </c>
      <c r="C82" s="11" t="s">
        <v>161</v>
      </c>
      <c r="D82" s="278">
        <v>74</v>
      </c>
      <c r="E82" s="278">
        <v>0</v>
      </c>
      <c r="F82" s="278">
        <v>0</v>
      </c>
      <c r="G82" s="278">
        <v>0</v>
      </c>
      <c r="H82" s="278">
        <v>0</v>
      </c>
      <c r="I82" s="278">
        <v>1</v>
      </c>
      <c r="J82" s="278">
        <v>0</v>
      </c>
    </row>
    <row r="83" spans="1:10" x14ac:dyDescent="0.25">
      <c r="A83" t="s">
        <v>284</v>
      </c>
      <c r="B83" s="17">
        <v>11</v>
      </c>
      <c r="C83" s="11" t="s">
        <v>161</v>
      </c>
      <c r="D83" s="278">
        <v>75</v>
      </c>
      <c r="E83" s="278">
        <v>0</v>
      </c>
      <c r="F83" s="278">
        <v>0</v>
      </c>
      <c r="G83" s="278">
        <v>0</v>
      </c>
      <c r="H83" s="278">
        <v>0</v>
      </c>
      <c r="I83" s="278">
        <v>1</v>
      </c>
      <c r="J83" s="278">
        <v>0</v>
      </c>
    </row>
    <row r="84" spans="1:10" x14ac:dyDescent="0.25">
      <c r="A84" t="s">
        <v>287</v>
      </c>
      <c r="B84" s="17">
        <v>11</v>
      </c>
      <c r="C84" s="11" t="s">
        <v>161</v>
      </c>
      <c r="D84" s="278">
        <v>76</v>
      </c>
      <c r="E84" s="278">
        <v>0</v>
      </c>
      <c r="F84" s="278">
        <v>0</v>
      </c>
      <c r="G84" s="278">
        <v>0</v>
      </c>
      <c r="H84" s="278">
        <v>0</v>
      </c>
      <c r="I84" s="278">
        <v>1</v>
      </c>
      <c r="J84" s="278">
        <v>0</v>
      </c>
    </row>
    <row r="85" spans="1:10" x14ac:dyDescent="0.25">
      <c r="A85" t="s">
        <v>286</v>
      </c>
      <c r="B85" s="17">
        <v>11</v>
      </c>
      <c r="C85" s="11" t="s">
        <v>161</v>
      </c>
      <c r="D85" s="278">
        <v>77</v>
      </c>
      <c r="E85" s="278">
        <v>0</v>
      </c>
      <c r="F85" s="278">
        <v>0</v>
      </c>
      <c r="G85" s="278">
        <v>0</v>
      </c>
      <c r="H85" s="278">
        <v>0</v>
      </c>
      <c r="I85" s="278">
        <v>1</v>
      </c>
      <c r="J85" s="278">
        <v>0</v>
      </c>
    </row>
    <row r="86" spans="1:10" x14ac:dyDescent="0.25">
      <c r="A86" t="s">
        <v>290</v>
      </c>
      <c r="B86" s="17">
        <v>12</v>
      </c>
      <c r="C86" s="11" t="s">
        <v>165</v>
      </c>
      <c r="D86" s="278">
        <v>78</v>
      </c>
      <c r="E86" s="278">
        <v>0</v>
      </c>
      <c r="F86" s="278">
        <v>0</v>
      </c>
      <c r="G86" s="278">
        <v>0</v>
      </c>
      <c r="H86" s="278">
        <v>1</v>
      </c>
      <c r="I86" s="278">
        <v>0</v>
      </c>
      <c r="J86" s="278">
        <v>0</v>
      </c>
    </row>
    <row r="87" spans="1:10" x14ac:dyDescent="0.25">
      <c r="A87" t="s">
        <v>290</v>
      </c>
      <c r="B87" s="17">
        <v>12</v>
      </c>
      <c r="C87" s="11" t="s">
        <v>163</v>
      </c>
      <c r="D87" s="278">
        <v>79</v>
      </c>
      <c r="E87" s="278">
        <v>0</v>
      </c>
      <c r="F87" s="278">
        <v>0</v>
      </c>
      <c r="G87" s="278">
        <v>0</v>
      </c>
      <c r="H87" s="278">
        <v>0</v>
      </c>
      <c r="I87" s="278">
        <v>0</v>
      </c>
      <c r="J87" s="278">
        <v>1</v>
      </c>
    </row>
    <row r="88" spans="1:10" x14ac:dyDescent="0.25">
      <c r="A88" t="s">
        <v>290</v>
      </c>
      <c r="B88" s="17">
        <v>12</v>
      </c>
      <c r="C88" s="11" t="s">
        <v>161</v>
      </c>
      <c r="D88" s="278">
        <v>80</v>
      </c>
      <c r="E88" s="278">
        <v>0</v>
      </c>
      <c r="F88" s="278">
        <v>0</v>
      </c>
      <c r="G88" s="278">
        <v>0</v>
      </c>
      <c r="H88" s="278">
        <v>0</v>
      </c>
      <c r="I88" s="278">
        <v>1</v>
      </c>
      <c r="J88" s="278">
        <v>0</v>
      </c>
    </row>
    <row r="89" spans="1:10" x14ac:dyDescent="0.25">
      <c r="A89" t="s">
        <v>288</v>
      </c>
      <c r="B89" s="17">
        <v>12</v>
      </c>
      <c r="C89" s="11" t="s">
        <v>161</v>
      </c>
      <c r="D89" s="278">
        <v>81</v>
      </c>
      <c r="E89" s="278">
        <v>0</v>
      </c>
      <c r="F89" s="278">
        <v>0</v>
      </c>
      <c r="G89" s="278">
        <v>0</v>
      </c>
      <c r="H89" s="278">
        <v>0</v>
      </c>
      <c r="I89" s="278">
        <v>1</v>
      </c>
      <c r="J89" s="278">
        <v>0</v>
      </c>
    </row>
    <row r="90" spans="1:10" x14ac:dyDescent="0.25">
      <c r="A90" t="s">
        <v>287</v>
      </c>
      <c r="B90" s="17">
        <v>12</v>
      </c>
      <c r="C90" s="11" t="s">
        <v>161</v>
      </c>
      <c r="D90" s="278">
        <v>82</v>
      </c>
      <c r="E90" s="278">
        <v>0</v>
      </c>
      <c r="F90" s="278">
        <v>0</v>
      </c>
      <c r="G90" s="278">
        <v>0</v>
      </c>
      <c r="H90" s="278">
        <v>0</v>
      </c>
      <c r="I90" s="278">
        <v>1</v>
      </c>
      <c r="J90" s="278">
        <v>0</v>
      </c>
    </row>
    <row r="91" spans="1:10" x14ac:dyDescent="0.25">
      <c r="A91" t="s">
        <v>286</v>
      </c>
      <c r="B91" s="17">
        <v>12</v>
      </c>
      <c r="C91" s="11" t="s">
        <v>161</v>
      </c>
      <c r="D91" s="278">
        <v>83</v>
      </c>
      <c r="E91" s="278">
        <v>0</v>
      </c>
      <c r="F91" s="278">
        <v>0</v>
      </c>
      <c r="G91" s="278">
        <v>0</v>
      </c>
      <c r="H91" s="278">
        <v>0</v>
      </c>
      <c r="I91" s="278">
        <v>1</v>
      </c>
      <c r="J91" s="278">
        <v>0</v>
      </c>
    </row>
    <row r="92" spans="1:10" x14ac:dyDescent="0.25">
      <c r="A92" t="s">
        <v>294</v>
      </c>
      <c r="B92" s="17">
        <v>13</v>
      </c>
      <c r="C92" s="11" t="s">
        <v>165</v>
      </c>
      <c r="D92" s="278">
        <v>84</v>
      </c>
      <c r="E92" s="278">
        <v>0</v>
      </c>
      <c r="F92" s="278">
        <v>0</v>
      </c>
      <c r="G92" s="278">
        <v>0</v>
      </c>
      <c r="H92" s="278">
        <v>1</v>
      </c>
      <c r="I92" s="278">
        <v>0</v>
      </c>
      <c r="J92" s="278">
        <v>0</v>
      </c>
    </row>
    <row r="93" spans="1:10" x14ac:dyDescent="0.25">
      <c r="A93" t="s">
        <v>294</v>
      </c>
      <c r="B93" s="17">
        <v>13</v>
      </c>
      <c r="C93" s="11" t="s">
        <v>161</v>
      </c>
      <c r="D93" s="278">
        <v>85</v>
      </c>
      <c r="E93" s="278">
        <v>0</v>
      </c>
      <c r="F93" s="278">
        <v>0</v>
      </c>
      <c r="G93" s="278">
        <v>0</v>
      </c>
      <c r="H93" s="278">
        <v>0</v>
      </c>
      <c r="I93" s="278">
        <v>1</v>
      </c>
      <c r="J93" s="278">
        <v>0</v>
      </c>
    </row>
    <row r="94" spans="1:10" x14ac:dyDescent="0.25">
      <c r="A94" t="s">
        <v>295</v>
      </c>
      <c r="B94" s="17">
        <v>13</v>
      </c>
      <c r="C94" s="11" t="s">
        <v>161</v>
      </c>
      <c r="D94" s="278">
        <v>86</v>
      </c>
      <c r="E94" s="278">
        <v>0</v>
      </c>
      <c r="F94" s="278">
        <v>0</v>
      </c>
      <c r="G94" s="278">
        <v>0</v>
      </c>
      <c r="H94" s="278">
        <v>0</v>
      </c>
      <c r="I94" s="278">
        <v>1</v>
      </c>
      <c r="J94" s="278">
        <v>0</v>
      </c>
    </row>
    <row r="95" spans="1:10" x14ac:dyDescent="0.25">
      <c r="A95" t="s">
        <v>294</v>
      </c>
      <c r="B95" s="17">
        <v>14</v>
      </c>
      <c r="C95" s="11" t="s">
        <v>165</v>
      </c>
      <c r="D95" s="278">
        <v>87</v>
      </c>
      <c r="E95" s="278">
        <v>0</v>
      </c>
      <c r="F95" s="278">
        <v>0</v>
      </c>
      <c r="G95" s="278">
        <v>0</v>
      </c>
      <c r="H95" s="278">
        <v>1</v>
      </c>
      <c r="I95" s="278">
        <v>0</v>
      </c>
      <c r="J95" s="278">
        <v>0</v>
      </c>
    </row>
    <row r="96" spans="1:10" x14ac:dyDescent="0.25">
      <c r="A96" t="s">
        <v>294</v>
      </c>
      <c r="B96" s="17">
        <v>14</v>
      </c>
      <c r="C96" s="11" t="s">
        <v>161</v>
      </c>
      <c r="D96" s="278">
        <v>88</v>
      </c>
      <c r="E96" s="278">
        <v>0</v>
      </c>
      <c r="F96" s="278">
        <v>0</v>
      </c>
      <c r="G96" s="278">
        <v>0</v>
      </c>
      <c r="H96" s="278">
        <v>0</v>
      </c>
      <c r="I96" s="278">
        <v>1</v>
      </c>
      <c r="J96" s="278">
        <v>0</v>
      </c>
    </row>
    <row r="97" spans="1:10" x14ac:dyDescent="0.25">
      <c r="A97" t="s">
        <v>295</v>
      </c>
      <c r="B97" s="17">
        <v>14</v>
      </c>
      <c r="C97" s="11" t="s">
        <v>161</v>
      </c>
      <c r="D97" s="278">
        <v>89</v>
      </c>
      <c r="E97" s="278">
        <v>0</v>
      </c>
      <c r="F97" s="278">
        <v>0</v>
      </c>
      <c r="G97" s="278">
        <v>0</v>
      </c>
      <c r="H97" s="278">
        <v>0</v>
      </c>
      <c r="I97" s="278">
        <v>1</v>
      </c>
      <c r="J97" s="278">
        <v>0</v>
      </c>
    </row>
    <row r="98" spans="1:10" x14ac:dyDescent="0.25">
      <c r="A98" t="s">
        <v>294</v>
      </c>
      <c r="B98" s="17">
        <v>15</v>
      </c>
      <c r="C98" s="11" t="s">
        <v>165</v>
      </c>
      <c r="D98" s="278">
        <v>90</v>
      </c>
      <c r="E98" s="278">
        <v>0</v>
      </c>
      <c r="F98" s="278">
        <v>0</v>
      </c>
      <c r="G98" s="278">
        <v>0</v>
      </c>
      <c r="H98" s="278">
        <v>1</v>
      </c>
      <c r="I98" s="278">
        <v>0</v>
      </c>
      <c r="J98" s="278">
        <v>0</v>
      </c>
    </row>
    <row r="99" spans="1:10" x14ac:dyDescent="0.25">
      <c r="A99" t="s">
        <v>296</v>
      </c>
      <c r="B99" s="17">
        <v>15</v>
      </c>
      <c r="C99" s="11" t="s">
        <v>165</v>
      </c>
      <c r="D99" s="278">
        <v>91</v>
      </c>
      <c r="E99" s="278">
        <v>0</v>
      </c>
      <c r="F99" s="278">
        <v>0</v>
      </c>
      <c r="G99" s="278">
        <v>0</v>
      </c>
      <c r="H99" s="278">
        <v>1</v>
      </c>
      <c r="I99" s="278">
        <v>0</v>
      </c>
      <c r="J99" s="278">
        <v>0</v>
      </c>
    </row>
    <row r="100" spans="1:10" x14ac:dyDescent="0.25">
      <c r="A100" t="s">
        <v>295</v>
      </c>
      <c r="B100" s="17">
        <v>15</v>
      </c>
      <c r="C100" s="11" t="s">
        <v>165</v>
      </c>
      <c r="D100" s="278">
        <v>92</v>
      </c>
      <c r="E100" s="278">
        <v>0</v>
      </c>
      <c r="F100" s="278">
        <v>0</v>
      </c>
      <c r="G100" s="278">
        <v>0</v>
      </c>
      <c r="H100" s="278">
        <v>1</v>
      </c>
      <c r="I100" s="278">
        <v>0</v>
      </c>
      <c r="J100" s="278">
        <v>0</v>
      </c>
    </row>
    <row r="101" spans="1:10" x14ac:dyDescent="0.25">
      <c r="A101" t="s">
        <v>297</v>
      </c>
      <c r="B101" s="17">
        <v>15</v>
      </c>
      <c r="C101" s="11" t="s">
        <v>165</v>
      </c>
      <c r="D101" s="278">
        <v>93</v>
      </c>
      <c r="E101" s="278">
        <v>0</v>
      </c>
      <c r="F101" s="278">
        <v>0</v>
      </c>
      <c r="G101" s="278">
        <v>0</v>
      </c>
      <c r="H101" s="278">
        <v>1</v>
      </c>
      <c r="I101" s="278">
        <v>0</v>
      </c>
      <c r="J101" s="278">
        <v>0</v>
      </c>
    </row>
    <row r="102" spans="1:10" x14ac:dyDescent="0.25">
      <c r="A102" t="s">
        <v>298</v>
      </c>
      <c r="B102" s="17">
        <v>15</v>
      </c>
      <c r="C102" s="11" t="s">
        <v>162</v>
      </c>
      <c r="D102" s="278">
        <v>94</v>
      </c>
      <c r="E102" s="278">
        <v>0</v>
      </c>
      <c r="F102" s="278">
        <v>0</v>
      </c>
      <c r="G102" s="278">
        <v>1</v>
      </c>
      <c r="H102" s="278">
        <v>0</v>
      </c>
      <c r="I102" s="278">
        <v>0</v>
      </c>
      <c r="J102" s="278">
        <v>0</v>
      </c>
    </row>
    <row r="103" spans="1:10" x14ac:dyDescent="0.25">
      <c r="A103" t="s">
        <v>299</v>
      </c>
      <c r="B103" s="17">
        <v>15</v>
      </c>
      <c r="C103" s="11" t="s">
        <v>162</v>
      </c>
      <c r="D103" s="278">
        <v>95</v>
      </c>
      <c r="E103" s="278">
        <v>0</v>
      </c>
      <c r="F103" s="278">
        <v>0</v>
      </c>
      <c r="G103" s="278">
        <v>1</v>
      </c>
      <c r="H103" s="278">
        <v>0</v>
      </c>
      <c r="I103" s="278">
        <v>0</v>
      </c>
      <c r="J103" s="278">
        <v>0</v>
      </c>
    </row>
    <row r="104" spans="1:10" x14ac:dyDescent="0.25">
      <c r="A104" t="s">
        <v>300</v>
      </c>
      <c r="B104" s="17">
        <v>15</v>
      </c>
      <c r="C104" s="11" t="s">
        <v>162</v>
      </c>
      <c r="D104" s="278">
        <v>96</v>
      </c>
      <c r="E104" s="278">
        <v>0</v>
      </c>
      <c r="F104" s="278">
        <v>0</v>
      </c>
      <c r="G104" s="278">
        <v>1</v>
      </c>
      <c r="H104" s="278">
        <v>0</v>
      </c>
      <c r="I104" s="278">
        <v>0</v>
      </c>
      <c r="J104" s="278">
        <v>0</v>
      </c>
    </row>
    <row r="105" spans="1:10" x14ac:dyDescent="0.25">
      <c r="A105" t="s">
        <v>301</v>
      </c>
      <c r="B105" s="17">
        <v>15</v>
      </c>
      <c r="C105" s="11" t="s">
        <v>162</v>
      </c>
      <c r="D105" s="278">
        <v>97</v>
      </c>
      <c r="E105" s="278">
        <v>0</v>
      </c>
      <c r="F105" s="278">
        <v>0</v>
      </c>
      <c r="G105" s="278">
        <v>1</v>
      </c>
      <c r="H105" s="278">
        <v>0</v>
      </c>
      <c r="I105" s="278">
        <v>0</v>
      </c>
      <c r="J105" s="278">
        <v>0</v>
      </c>
    </row>
    <row r="106" spans="1:10" x14ac:dyDescent="0.25">
      <c r="A106" t="s">
        <v>295</v>
      </c>
      <c r="B106" s="17">
        <v>15</v>
      </c>
      <c r="C106" s="11" t="s">
        <v>162</v>
      </c>
      <c r="D106" s="278">
        <v>98</v>
      </c>
      <c r="E106" s="278">
        <v>0</v>
      </c>
      <c r="F106" s="278">
        <v>0</v>
      </c>
      <c r="G106" s="278">
        <v>1</v>
      </c>
      <c r="H106" s="278">
        <v>0</v>
      </c>
      <c r="I106" s="278">
        <v>0</v>
      </c>
      <c r="J106" s="278">
        <v>0</v>
      </c>
    </row>
    <row r="107" spans="1:10" x14ac:dyDescent="0.25">
      <c r="A107" t="s">
        <v>302</v>
      </c>
      <c r="B107" s="17">
        <v>15</v>
      </c>
      <c r="C107" s="11" t="s">
        <v>162</v>
      </c>
      <c r="D107" s="278">
        <v>99</v>
      </c>
      <c r="E107" s="278">
        <v>0</v>
      </c>
      <c r="F107" s="278">
        <v>0</v>
      </c>
      <c r="G107" s="278">
        <v>1</v>
      </c>
      <c r="H107" s="278">
        <v>0</v>
      </c>
      <c r="I107" s="278">
        <v>0</v>
      </c>
      <c r="J107" s="278">
        <v>0</v>
      </c>
    </row>
    <row r="108" spans="1:10" x14ac:dyDescent="0.25">
      <c r="A108" t="s">
        <v>303</v>
      </c>
      <c r="B108" s="17">
        <v>15</v>
      </c>
      <c r="C108" s="11" t="s">
        <v>162</v>
      </c>
      <c r="D108" s="278">
        <v>100</v>
      </c>
      <c r="E108" s="278">
        <v>0</v>
      </c>
      <c r="F108" s="278">
        <v>0</v>
      </c>
      <c r="G108" s="278">
        <v>1</v>
      </c>
      <c r="H108" s="278">
        <v>0</v>
      </c>
      <c r="I108" s="278">
        <v>0</v>
      </c>
      <c r="J108" s="278">
        <v>0</v>
      </c>
    </row>
    <row r="109" spans="1:10" x14ac:dyDescent="0.25">
      <c r="A109" t="s">
        <v>294</v>
      </c>
      <c r="B109" s="17">
        <v>15</v>
      </c>
      <c r="C109" s="11" t="s">
        <v>161</v>
      </c>
      <c r="D109" s="278">
        <v>101</v>
      </c>
      <c r="E109" s="278">
        <v>0</v>
      </c>
      <c r="F109" s="278">
        <v>0</v>
      </c>
      <c r="G109" s="278">
        <v>0</v>
      </c>
      <c r="H109" s="278">
        <v>0</v>
      </c>
      <c r="I109" s="278">
        <v>1</v>
      </c>
      <c r="J109" s="278">
        <v>0</v>
      </c>
    </row>
    <row r="110" spans="1:10" x14ac:dyDescent="0.25">
      <c r="A110" t="s">
        <v>295</v>
      </c>
      <c r="B110" s="17">
        <v>15</v>
      </c>
      <c r="C110" s="11" t="s">
        <v>161</v>
      </c>
      <c r="D110" s="278">
        <v>102</v>
      </c>
      <c r="E110" s="278">
        <v>0</v>
      </c>
      <c r="F110" s="278">
        <v>0</v>
      </c>
      <c r="G110" s="278">
        <v>0</v>
      </c>
      <c r="H110" s="278">
        <v>0</v>
      </c>
      <c r="I110" s="278">
        <v>1</v>
      </c>
      <c r="J110" s="278">
        <v>0</v>
      </c>
    </row>
    <row r="111" spans="1:10" x14ac:dyDescent="0.25">
      <c r="A111" t="s">
        <v>297</v>
      </c>
      <c r="B111" s="17">
        <v>15</v>
      </c>
      <c r="C111" s="11" t="s">
        <v>161</v>
      </c>
      <c r="D111" s="278">
        <v>103</v>
      </c>
      <c r="E111" s="278">
        <v>0</v>
      </c>
      <c r="F111" s="278">
        <v>0</v>
      </c>
      <c r="G111" s="278">
        <v>0</v>
      </c>
      <c r="H111" s="278">
        <v>0</v>
      </c>
      <c r="I111" s="278">
        <v>1</v>
      </c>
      <c r="J111" s="278">
        <v>0</v>
      </c>
    </row>
    <row r="112" spans="1:10" x14ac:dyDescent="0.25">
      <c r="A112" t="s">
        <v>304</v>
      </c>
      <c r="B112" s="17">
        <v>15</v>
      </c>
      <c r="C112" s="11" t="s">
        <v>164</v>
      </c>
      <c r="D112" s="278">
        <v>104</v>
      </c>
      <c r="E112" s="278">
        <v>1</v>
      </c>
      <c r="F112" s="278">
        <v>0</v>
      </c>
      <c r="G112" s="278">
        <v>0</v>
      </c>
      <c r="H112" s="278">
        <v>0</v>
      </c>
      <c r="I112" s="278">
        <v>0</v>
      </c>
      <c r="J112" s="278">
        <v>0</v>
      </c>
    </row>
    <row r="113" spans="1:10" x14ac:dyDescent="0.25">
      <c r="A113" t="s">
        <v>305</v>
      </c>
      <c r="B113" s="17">
        <v>15</v>
      </c>
      <c r="C113" s="11" t="s">
        <v>164</v>
      </c>
      <c r="D113" s="278">
        <v>105</v>
      </c>
      <c r="E113" s="278">
        <v>1</v>
      </c>
      <c r="F113" s="278">
        <v>0</v>
      </c>
      <c r="G113" s="278">
        <v>0</v>
      </c>
      <c r="H113" s="278">
        <v>0</v>
      </c>
      <c r="I113" s="278">
        <v>0</v>
      </c>
      <c r="J113" s="278">
        <v>0</v>
      </c>
    </row>
    <row r="114" spans="1:10" x14ac:dyDescent="0.25">
      <c r="A114" t="s">
        <v>295</v>
      </c>
      <c r="B114" s="17">
        <v>15</v>
      </c>
      <c r="C114" s="11" t="s">
        <v>164</v>
      </c>
      <c r="D114" s="278">
        <v>106</v>
      </c>
      <c r="E114" s="278">
        <v>1</v>
      </c>
      <c r="F114" s="278">
        <v>0</v>
      </c>
      <c r="G114" s="278">
        <v>0</v>
      </c>
      <c r="H114" s="278">
        <v>0</v>
      </c>
      <c r="I114" s="278">
        <v>0</v>
      </c>
      <c r="J114" s="278">
        <v>0</v>
      </c>
    </row>
    <row r="115" spans="1:10" x14ac:dyDescent="0.25">
      <c r="A115" t="s">
        <v>304</v>
      </c>
      <c r="B115" s="17">
        <v>15</v>
      </c>
      <c r="C115" s="11" t="s">
        <v>232</v>
      </c>
      <c r="D115" s="278">
        <v>107</v>
      </c>
      <c r="E115" s="278">
        <v>0</v>
      </c>
      <c r="F115" s="278">
        <v>1</v>
      </c>
      <c r="G115" s="278">
        <v>0</v>
      </c>
      <c r="H115" s="278">
        <v>0</v>
      </c>
      <c r="I115" s="278">
        <v>0</v>
      </c>
      <c r="J115" s="278">
        <v>0</v>
      </c>
    </row>
    <row r="116" spans="1:10" x14ac:dyDescent="0.25">
      <c r="A116" t="s">
        <v>306</v>
      </c>
      <c r="B116" s="17">
        <v>15</v>
      </c>
      <c r="C116" s="11" t="s">
        <v>232</v>
      </c>
      <c r="D116" s="278">
        <v>108</v>
      </c>
      <c r="E116" s="278">
        <v>0</v>
      </c>
      <c r="F116" s="278">
        <v>1</v>
      </c>
      <c r="G116" s="278">
        <v>0</v>
      </c>
      <c r="H116" s="278">
        <v>0</v>
      </c>
      <c r="I116" s="278">
        <v>0</v>
      </c>
      <c r="J116" s="278">
        <v>0</v>
      </c>
    </row>
    <row r="117" spans="1:10" x14ac:dyDescent="0.25">
      <c r="A117" t="s">
        <v>299</v>
      </c>
      <c r="B117" s="17">
        <v>15</v>
      </c>
      <c r="C117" s="11" t="s">
        <v>232</v>
      </c>
      <c r="D117" s="278">
        <v>109</v>
      </c>
      <c r="E117" s="278">
        <v>0</v>
      </c>
      <c r="F117" s="278">
        <v>1</v>
      </c>
      <c r="G117" s="278">
        <v>0</v>
      </c>
      <c r="H117" s="278">
        <v>0</v>
      </c>
      <c r="I117" s="278">
        <v>0</v>
      </c>
      <c r="J117" s="278">
        <v>0</v>
      </c>
    </row>
    <row r="118" spans="1:10" x14ac:dyDescent="0.25">
      <c r="A118" t="s">
        <v>307</v>
      </c>
      <c r="B118" s="17">
        <v>15</v>
      </c>
      <c r="C118" s="11" t="s">
        <v>232</v>
      </c>
      <c r="D118" s="278">
        <v>110</v>
      </c>
      <c r="E118" s="278">
        <v>0</v>
      </c>
      <c r="F118" s="278">
        <v>1</v>
      </c>
      <c r="G118" s="278">
        <v>0</v>
      </c>
      <c r="H118" s="278">
        <v>0</v>
      </c>
      <c r="I118" s="278">
        <v>0</v>
      </c>
      <c r="J118" s="278">
        <v>0</v>
      </c>
    </row>
    <row r="119" spans="1:10" x14ac:dyDescent="0.25">
      <c r="A119" t="s">
        <v>295</v>
      </c>
      <c r="B119" s="17">
        <v>15</v>
      </c>
      <c r="C119" s="11" t="s">
        <v>232</v>
      </c>
      <c r="D119" s="278">
        <v>111</v>
      </c>
      <c r="E119" s="278">
        <v>0</v>
      </c>
      <c r="F119" s="278">
        <v>1</v>
      </c>
      <c r="G119" s="278">
        <v>0</v>
      </c>
      <c r="H119" s="278">
        <v>0</v>
      </c>
      <c r="I119" s="278">
        <v>0</v>
      </c>
      <c r="J119" s="278">
        <v>0</v>
      </c>
    </row>
    <row r="120" spans="1:10" x14ac:dyDescent="0.25">
      <c r="A120" t="s">
        <v>302</v>
      </c>
      <c r="B120" s="17">
        <v>15</v>
      </c>
      <c r="C120" s="11" t="s">
        <v>232</v>
      </c>
      <c r="D120" s="278">
        <v>112</v>
      </c>
      <c r="E120" s="278">
        <v>0</v>
      </c>
      <c r="F120" s="278">
        <v>1</v>
      </c>
      <c r="G120" s="278">
        <v>0</v>
      </c>
      <c r="H120" s="278">
        <v>0</v>
      </c>
      <c r="I120" s="278">
        <v>0</v>
      </c>
      <c r="J120" s="278">
        <v>0</v>
      </c>
    </row>
    <row r="121" spans="1:10" x14ac:dyDescent="0.25">
      <c r="A121" t="s">
        <v>294</v>
      </c>
      <c r="B121" s="17">
        <v>16</v>
      </c>
      <c r="C121" s="11" t="s">
        <v>161</v>
      </c>
      <c r="D121" s="278">
        <v>113</v>
      </c>
      <c r="E121" s="278">
        <v>0</v>
      </c>
      <c r="F121" s="278">
        <v>0</v>
      </c>
      <c r="G121" s="278">
        <v>0</v>
      </c>
      <c r="H121" s="278">
        <v>0</v>
      </c>
      <c r="I121" s="278">
        <v>1</v>
      </c>
      <c r="J121" s="278">
        <v>0</v>
      </c>
    </row>
    <row r="122" spans="1:10" x14ac:dyDescent="0.25">
      <c r="A122" t="s">
        <v>308</v>
      </c>
      <c r="B122" s="17">
        <v>16</v>
      </c>
      <c r="C122" s="11" t="s">
        <v>232</v>
      </c>
      <c r="D122" s="278">
        <v>114</v>
      </c>
      <c r="E122" s="278">
        <v>0</v>
      </c>
      <c r="F122" s="278">
        <v>1</v>
      </c>
      <c r="G122" s="278">
        <v>0</v>
      </c>
      <c r="H122" s="278">
        <v>0</v>
      </c>
      <c r="I122" s="278">
        <v>0</v>
      </c>
      <c r="J122" s="278">
        <v>0</v>
      </c>
    </row>
    <row r="123" spans="1:10" x14ac:dyDescent="0.25">
      <c r="A123" t="s">
        <v>309</v>
      </c>
      <c r="B123" s="17">
        <v>17</v>
      </c>
      <c r="C123" s="11" t="s">
        <v>165</v>
      </c>
      <c r="D123" s="278">
        <v>115</v>
      </c>
      <c r="E123" s="278">
        <v>0</v>
      </c>
      <c r="F123" s="278">
        <v>0</v>
      </c>
      <c r="G123" s="278">
        <v>0</v>
      </c>
      <c r="H123" s="278">
        <v>1</v>
      </c>
      <c r="I123" s="278">
        <v>0</v>
      </c>
      <c r="J123" s="278">
        <v>0</v>
      </c>
    </row>
    <row r="124" spans="1:10" x14ac:dyDescent="0.25">
      <c r="A124" t="s">
        <v>310</v>
      </c>
      <c r="B124" s="17">
        <v>17</v>
      </c>
      <c r="C124" s="11" t="s">
        <v>165</v>
      </c>
      <c r="D124" s="278">
        <v>116</v>
      </c>
      <c r="E124" s="278">
        <v>0</v>
      </c>
      <c r="F124" s="278">
        <v>0</v>
      </c>
      <c r="G124" s="278">
        <v>0</v>
      </c>
      <c r="H124" s="278">
        <v>1</v>
      </c>
      <c r="I124" s="278">
        <v>0</v>
      </c>
      <c r="J124" s="278">
        <v>0</v>
      </c>
    </row>
    <row r="125" spans="1:10" x14ac:dyDescent="0.25">
      <c r="A125" t="s">
        <v>311</v>
      </c>
      <c r="B125" s="17">
        <v>17</v>
      </c>
      <c r="C125" s="11" t="s">
        <v>165</v>
      </c>
      <c r="D125" s="278">
        <v>117</v>
      </c>
      <c r="E125" s="278">
        <v>0</v>
      </c>
      <c r="F125" s="278">
        <v>0</v>
      </c>
      <c r="G125" s="278">
        <v>0</v>
      </c>
      <c r="H125" s="278">
        <v>1</v>
      </c>
      <c r="I125" s="278">
        <v>0</v>
      </c>
      <c r="J125" s="278">
        <v>0</v>
      </c>
    </row>
    <row r="126" spans="1:10" x14ac:dyDescent="0.25">
      <c r="A126" t="s">
        <v>312</v>
      </c>
      <c r="B126" s="17">
        <v>17</v>
      </c>
      <c r="C126" s="11" t="s">
        <v>165</v>
      </c>
      <c r="D126" s="278">
        <v>118</v>
      </c>
      <c r="E126" s="278">
        <v>0</v>
      </c>
      <c r="F126" s="278">
        <v>0</v>
      </c>
      <c r="G126" s="278">
        <v>0</v>
      </c>
      <c r="H126" s="278">
        <v>1</v>
      </c>
      <c r="I126" s="278">
        <v>0</v>
      </c>
      <c r="J126" s="278">
        <v>0</v>
      </c>
    </row>
    <row r="127" spans="1:10" x14ac:dyDescent="0.25">
      <c r="A127" t="s">
        <v>310</v>
      </c>
      <c r="B127" s="17">
        <v>17</v>
      </c>
      <c r="C127" s="11" t="s">
        <v>162</v>
      </c>
      <c r="D127" s="278">
        <v>119</v>
      </c>
      <c r="E127" s="278">
        <v>0</v>
      </c>
      <c r="F127" s="278">
        <v>0</v>
      </c>
      <c r="G127" s="278">
        <v>1</v>
      </c>
      <c r="H127" s="278">
        <v>0</v>
      </c>
      <c r="I127" s="278">
        <v>0</v>
      </c>
      <c r="J127" s="278">
        <v>0</v>
      </c>
    </row>
    <row r="128" spans="1:10" x14ac:dyDescent="0.25">
      <c r="A128" t="s">
        <v>313</v>
      </c>
      <c r="B128" s="17">
        <v>17</v>
      </c>
      <c r="C128" s="11" t="s">
        <v>162</v>
      </c>
      <c r="D128" s="278">
        <v>120</v>
      </c>
      <c r="E128" s="278">
        <v>0</v>
      </c>
      <c r="F128" s="278">
        <v>0</v>
      </c>
      <c r="G128" s="278">
        <v>1</v>
      </c>
      <c r="H128" s="278">
        <v>0</v>
      </c>
      <c r="I128" s="278">
        <v>0</v>
      </c>
      <c r="J128" s="278">
        <v>0</v>
      </c>
    </row>
    <row r="129" spans="1:10" x14ac:dyDescent="0.25">
      <c r="A129" t="s">
        <v>312</v>
      </c>
      <c r="B129" s="17">
        <v>17</v>
      </c>
      <c r="C129" s="11" t="s">
        <v>162</v>
      </c>
      <c r="D129" s="278">
        <v>121</v>
      </c>
      <c r="E129" s="278">
        <v>0</v>
      </c>
      <c r="F129" s="278">
        <v>0</v>
      </c>
      <c r="G129" s="278">
        <v>1</v>
      </c>
      <c r="H129" s="278">
        <v>0</v>
      </c>
      <c r="I129" s="278">
        <v>0</v>
      </c>
      <c r="J129" s="278">
        <v>0</v>
      </c>
    </row>
    <row r="130" spans="1:10" x14ac:dyDescent="0.25">
      <c r="A130" t="s">
        <v>310</v>
      </c>
      <c r="B130" s="17">
        <v>17</v>
      </c>
      <c r="C130" s="11" t="s">
        <v>161</v>
      </c>
      <c r="D130" s="278">
        <v>122</v>
      </c>
      <c r="E130" s="278">
        <v>0</v>
      </c>
      <c r="F130" s="278">
        <v>0</v>
      </c>
      <c r="G130" s="278">
        <v>0</v>
      </c>
      <c r="H130" s="278">
        <v>0</v>
      </c>
      <c r="I130" s="278">
        <v>1</v>
      </c>
      <c r="J130" s="278">
        <v>0</v>
      </c>
    </row>
    <row r="131" spans="1:10" x14ac:dyDescent="0.25">
      <c r="A131" t="s">
        <v>312</v>
      </c>
      <c r="B131" s="17">
        <v>17</v>
      </c>
      <c r="C131" s="11" t="s">
        <v>161</v>
      </c>
      <c r="D131" s="278">
        <v>123</v>
      </c>
      <c r="E131" s="278">
        <v>0</v>
      </c>
      <c r="F131" s="278">
        <v>0</v>
      </c>
      <c r="G131" s="278">
        <v>0</v>
      </c>
      <c r="H131" s="278">
        <v>0</v>
      </c>
      <c r="I131" s="278">
        <v>1</v>
      </c>
      <c r="J131" s="278">
        <v>0</v>
      </c>
    </row>
    <row r="132" spans="1:10" x14ac:dyDescent="0.25">
      <c r="A132" t="s">
        <v>310</v>
      </c>
      <c r="B132" s="17">
        <v>17</v>
      </c>
      <c r="C132" s="11" t="s">
        <v>164</v>
      </c>
      <c r="D132" s="278">
        <v>124</v>
      </c>
      <c r="E132" s="278">
        <v>1</v>
      </c>
      <c r="F132" s="278">
        <v>0</v>
      </c>
      <c r="G132" s="278">
        <v>0</v>
      </c>
      <c r="H132" s="278">
        <v>0</v>
      </c>
      <c r="I132" s="278">
        <v>0</v>
      </c>
      <c r="J132" s="278">
        <v>0</v>
      </c>
    </row>
    <row r="133" spans="1:10" x14ac:dyDescent="0.25">
      <c r="A133" t="s">
        <v>311</v>
      </c>
      <c r="B133" s="17">
        <v>17</v>
      </c>
      <c r="C133" s="11" t="s">
        <v>164</v>
      </c>
      <c r="D133" s="278">
        <v>125</v>
      </c>
      <c r="E133" s="278">
        <v>1</v>
      </c>
      <c r="F133" s="278">
        <v>0</v>
      </c>
      <c r="G133" s="278">
        <v>0</v>
      </c>
      <c r="H133" s="278">
        <v>0</v>
      </c>
      <c r="I133" s="278">
        <v>0</v>
      </c>
      <c r="J133" s="278">
        <v>0</v>
      </c>
    </row>
    <row r="134" spans="1:10" x14ac:dyDescent="0.25">
      <c r="A134" t="s">
        <v>312</v>
      </c>
      <c r="B134" s="17">
        <v>17</v>
      </c>
      <c r="C134" s="11" t="s">
        <v>164</v>
      </c>
      <c r="D134" s="278">
        <v>126</v>
      </c>
      <c r="E134" s="278">
        <v>1</v>
      </c>
      <c r="F134" s="278">
        <v>0</v>
      </c>
      <c r="G134" s="278">
        <v>0</v>
      </c>
      <c r="H134" s="278">
        <v>0</v>
      </c>
      <c r="I134" s="278">
        <v>0</v>
      </c>
      <c r="J134" s="278">
        <v>0</v>
      </c>
    </row>
    <row r="135" spans="1:10" x14ac:dyDescent="0.25">
      <c r="A135" t="s">
        <v>314</v>
      </c>
      <c r="B135" s="17">
        <v>17</v>
      </c>
      <c r="C135" s="11" t="s">
        <v>232</v>
      </c>
      <c r="D135" s="278">
        <v>127</v>
      </c>
      <c r="E135" s="278">
        <v>0</v>
      </c>
      <c r="F135" s="278">
        <v>1</v>
      </c>
      <c r="G135" s="278">
        <v>0</v>
      </c>
      <c r="H135" s="278">
        <v>0</v>
      </c>
      <c r="I135" s="278">
        <v>0</v>
      </c>
      <c r="J135" s="278">
        <v>0</v>
      </c>
    </row>
    <row r="136" spans="1:10" x14ac:dyDescent="0.25">
      <c r="A136" t="s">
        <v>310</v>
      </c>
      <c r="B136" s="17">
        <v>17</v>
      </c>
      <c r="C136" s="11" t="s">
        <v>232</v>
      </c>
      <c r="D136" s="278">
        <v>128</v>
      </c>
      <c r="E136" s="278">
        <v>0</v>
      </c>
      <c r="F136" s="278">
        <v>1</v>
      </c>
      <c r="G136" s="278">
        <v>0</v>
      </c>
      <c r="H136" s="278">
        <v>0</v>
      </c>
      <c r="I136" s="278">
        <v>0</v>
      </c>
      <c r="J136" s="278">
        <v>0</v>
      </c>
    </row>
    <row r="137" spans="1:10" x14ac:dyDescent="0.25">
      <c r="A137" t="s">
        <v>313</v>
      </c>
      <c r="B137" s="17">
        <v>17</v>
      </c>
      <c r="C137" s="11" t="s">
        <v>232</v>
      </c>
      <c r="D137" s="278">
        <v>129</v>
      </c>
      <c r="E137" s="278">
        <v>0</v>
      </c>
      <c r="F137" s="278">
        <v>1</v>
      </c>
      <c r="G137" s="278">
        <v>0</v>
      </c>
      <c r="H137" s="278">
        <v>0</v>
      </c>
      <c r="I137" s="278">
        <v>0</v>
      </c>
      <c r="J137" s="278">
        <v>0</v>
      </c>
    </row>
    <row r="138" spans="1:10" x14ac:dyDescent="0.25">
      <c r="A138" t="s">
        <v>312</v>
      </c>
      <c r="B138" s="17">
        <v>17</v>
      </c>
      <c r="C138" s="11" t="s">
        <v>232</v>
      </c>
      <c r="D138" s="278">
        <v>130</v>
      </c>
      <c r="E138" s="278">
        <v>0</v>
      </c>
      <c r="F138" s="278">
        <v>1</v>
      </c>
      <c r="G138" s="278">
        <v>0</v>
      </c>
      <c r="H138" s="278">
        <v>0</v>
      </c>
      <c r="I138" s="278">
        <v>0</v>
      </c>
      <c r="J138" s="278">
        <v>0</v>
      </c>
    </row>
    <row r="139" spans="1:10" x14ac:dyDescent="0.25">
      <c r="A139" t="s">
        <v>315</v>
      </c>
      <c r="B139" s="17">
        <v>17</v>
      </c>
      <c r="C139" s="11" t="s">
        <v>232</v>
      </c>
      <c r="D139" s="278">
        <v>131</v>
      </c>
      <c r="E139" s="278">
        <v>0</v>
      </c>
      <c r="F139" s="278">
        <v>1</v>
      </c>
      <c r="G139" s="278">
        <v>0</v>
      </c>
      <c r="H139" s="278">
        <v>0</v>
      </c>
      <c r="I139" s="278">
        <v>0</v>
      </c>
      <c r="J139" s="278">
        <v>0</v>
      </c>
    </row>
    <row r="140" spans="1:10" x14ac:dyDescent="0.25">
      <c r="A140" t="s">
        <v>316</v>
      </c>
      <c r="B140" s="17">
        <v>17</v>
      </c>
      <c r="C140" s="11" t="s">
        <v>232</v>
      </c>
      <c r="D140" s="278">
        <v>132</v>
      </c>
      <c r="E140" s="278">
        <v>0</v>
      </c>
      <c r="F140" s="278">
        <v>1</v>
      </c>
      <c r="G140" s="278">
        <v>0</v>
      </c>
      <c r="H140" s="278">
        <v>0</v>
      </c>
      <c r="I140" s="278">
        <v>0</v>
      </c>
      <c r="J140" s="278">
        <v>0</v>
      </c>
    </row>
    <row r="141" spans="1:10" x14ac:dyDescent="0.25">
      <c r="A141" t="s">
        <v>310</v>
      </c>
      <c r="B141" s="17">
        <v>18</v>
      </c>
      <c r="C141" s="11" t="s">
        <v>165</v>
      </c>
      <c r="D141" s="278">
        <v>133</v>
      </c>
      <c r="E141" s="278">
        <v>0</v>
      </c>
      <c r="F141" s="278">
        <v>0</v>
      </c>
      <c r="G141" s="278">
        <v>0</v>
      </c>
      <c r="H141" s="278">
        <v>1</v>
      </c>
      <c r="I141" s="278">
        <v>0</v>
      </c>
      <c r="J141" s="278">
        <v>0</v>
      </c>
    </row>
    <row r="142" spans="1:10" x14ac:dyDescent="0.25">
      <c r="A142" t="s">
        <v>312</v>
      </c>
      <c r="B142" s="17">
        <v>18</v>
      </c>
      <c r="C142" s="11" t="s">
        <v>162</v>
      </c>
      <c r="D142" s="278">
        <v>134</v>
      </c>
      <c r="E142" s="278">
        <v>0</v>
      </c>
      <c r="F142" s="278">
        <v>0</v>
      </c>
      <c r="G142" s="278">
        <v>1</v>
      </c>
      <c r="H142" s="278">
        <v>0</v>
      </c>
      <c r="I142" s="278">
        <v>0</v>
      </c>
      <c r="J142" s="278">
        <v>0</v>
      </c>
    </row>
    <row r="143" spans="1:10" x14ac:dyDescent="0.25">
      <c r="A143" t="s">
        <v>310</v>
      </c>
      <c r="B143" s="17">
        <v>18</v>
      </c>
      <c r="C143" s="11" t="s">
        <v>161</v>
      </c>
      <c r="D143" s="278">
        <v>135</v>
      </c>
      <c r="E143" s="278">
        <v>0</v>
      </c>
      <c r="F143" s="278">
        <v>0</v>
      </c>
      <c r="G143" s="278">
        <v>0</v>
      </c>
      <c r="H143" s="278">
        <v>0</v>
      </c>
      <c r="I143" s="278">
        <v>1</v>
      </c>
      <c r="J143" s="278">
        <v>0</v>
      </c>
    </row>
    <row r="144" spans="1:10" x14ac:dyDescent="0.25">
      <c r="A144" t="s">
        <v>312</v>
      </c>
      <c r="B144" s="17">
        <v>18</v>
      </c>
      <c r="C144" s="11" t="s">
        <v>161</v>
      </c>
      <c r="D144" s="278">
        <v>136</v>
      </c>
      <c r="E144" s="278">
        <v>0</v>
      </c>
      <c r="F144" s="278">
        <v>0</v>
      </c>
      <c r="G144" s="278">
        <v>0</v>
      </c>
      <c r="H144" s="278">
        <v>0</v>
      </c>
      <c r="I144" s="278">
        <v>1</v>
      </c>
      <c r="J144" s="278">
        <v>0</v>
      </c>
    </row>
    <row r="145" spans="1:10" x14ac:dyDescent="0.25">
      <c r="A145" t="s">
        <v>310</v>
      </c>
      <c r="B145" s="17">
        <v>18</v>
      </c>
      <c r="C145" s="11" t="s">
        <v>164</v>
      </c>
      <c r="D145" s="278">
        <v>137</v>
      </c>
      <c r="E145" s="278">
        <v>1</v>
      </c>
      <c r="F145" s="278">
        <v>0</v>
      </c>
      <c r="G145" s="278">
        <v>0</v>
      </c>
      <c r="H145" s="278">
        <v>0</v>
      </c>
      <c r="I145" s="278">
        <v>0</v>
      </c>
      <c r="J145" s="278">
        <v>0</v>
      </c>
    </row>
    <row r="146" spans="1:10" x14ac:dyDescent="0.25">
      <c r="A146" t="s">
        <v>311</v>
      </c>
      <c r="B146" s="17">
        <v>18</v>
      </c>
      <c r="C146" s="11" t="s">
        <v>164</v>
      </c>
      <c r="D146" s="278">
        <v>138</v>
      </c>
      <c r="E146" s="278">
        <v>1</v>
      </c>
      <c r="F146" s="278">
        <v>0</v>
      </c>
      <c r="G146" s="278">
        <v>0</v>
      </c>
      <c r="H146" s="278">
        <v>0</v>
      </c>
      <c r="I146" s="278">
        <v>0</v>
      </c>
      <c r="J146" s="278">
        <v>0</v>
      </c>
    </row>
    <row r="147" spans="1:10" x14ac:dyDescent="0.25">
      <c r="A147" t="s">
        <v>312</v>
      </c>
      <c r="B147" s="17">
        <v>18</v>
      </c>
      <c r="C147" s="11" t="s">
        <v>164</v>
      </c>
      <c r="D147" s="278">
        <v>139</v>
      </c>
      <c r="E147" s="278">
        <v>1</v>
      </c>
      <c r="F147" s="278">
        <v>0</v>
      </c>
      <c r="G147" s="278">
        <v>0</v>
      </c>
      <c r="H147" s="278">
        <v>0</v>
      </c>
      <c r="I147" s="278">
        <v>0</v>
      </c>
      <c r="J147" s="278">
        <v>0</v>
      </c>
    </row>
    <row r="148" spans="1:10" x14ac:dyDescent="0.25">
      <c r="A148" t="s">
        <v>317</v>
      </c>
      <c r="B148" s="17">
        <v>18</v>
      </c>
      <c r="C148" s="11" t="s">
        <v>164</v>
      </c>
      <c r="D148" s="278">
        <v>140</v>
      </c>
      <c r="E148" s="278">
        <v>1</v>
      </c>
      <c r="F148" s="278">
        <v>0</v>
      </c>
      <c r="G148" s="278">
        <v>0</v>
      </c>
      <c r="H148" s="278">
        <v>0</v>
      </c>
      <c r="I148" s="278">
        <v>0</v>
      </c>
      <c r="J148" s="278">
        <v>0</v>
      </c>
    </row>
    <row r="149" spans="1:10" x14ac:dyDescent="0.25">
      <c r="A149" t="s">
        <v>316</v>
      </c>
      <c r="B149" s="17">
        <v>18</v>
      </c>
      <c r="C149" s="11" t="s">
        <v>164</v>
      </c>
      <c r="D149" s="278">
        <v>141</v>
      </c>
      <c r="E149" s="278">
        <v>1</v>
      </c>
      <c r="F149" s="278">
        <v>0</v>
      </c>
      <c r="G149" s="278">
        <v>0</v>
      </c>
      <c r="H149" s="278">
        <v>0</v>
      </c>
      <c r="I149" s="278">
        <v>0</v>
      </c>
      <c r="J149" s="278">
        <v>0</v>
      </c>
    </row>
    <row r="150" spans="1:10" x14ac:dyDescent="0.25">
      <c r="A150" t="s">
        <v>310</v>
      </c>
      <c r="B150" s="17">
        <v>18</v>
      </c>
      <c r="C150" s="11" t="s">
        <v>232</v>
      </c>
      <c r="D150" s="278">
        <v>142</v>
      </c>
      <c r="E150" s="278">
        <v>0</v>
      </c>
      <c r="F150" s="278">
        <v>1</v>
      </c>
      <c r="G150" s="278">
        <v>0</v>
      </c>
      <c r="H150" s="278">
        <v>0</v>
      </c>
      <c r="I150" s="278">
        <v>0</v>
      </c>
      <c r="J150" s="278">
        <v>0</v>
      </c>
    </row>
    <row r="151" spans="1:10" x14ac:dyDescent="0.25">
      <c r="A151" t="s">
        <v>313</v>
      </c>
      <c r="B151" s="17">
        <v>18</v>
      </c>
      <c r="C151" s="11" t="s">
        <v>232</v>
      </c>
      <c r="D151" s="278">
        <v>143</v>
      </c>
      <c r="E151" s="278">
        <v>0</v>
      </c>
      <c r="F151" s="278">
        <v>1</v>
      </c>
      <c r="G151" s="278">
        <v>0</v>
      </c>
      <c r="H151" s="278">
        <v>0</v>
      </c>
      <c r="I151" s="278">
        <v>0</v>
      </c>
      <c r="J151" s="278">
        <v>0</v>
      </c>
    </row>
    <row r="152" spans="1:10" x14ac:dyDescent="0.25">
      <c r="A152" t="s">
        <v>312</v>
      </c>
      <c r="B152" s="17">
        <v>18</v>
      </c>
      <c r="C152" s="11" t="s">
        <v>232</v>
      </c>
      <c r="D152" s="278">
        <v>144</v>
      </c>
      <c r="E152" s="278">
        <v>0</v>
      </c>
      <c r="F152" s="278">
        <v>1</v>
      </c>
      <c r="G152" s="278">
        <v>0</v>
      </c>
      <c r="H152" s="278">
        <v>0</v>
      </c>
      <c r="I152" s="278">
        <v>0</v>
      </c>
      <c r="J152" s="278">
        <v>0</v>
      </c>
    </row>
    <row r="153" spans="1:10" x14ac:dyDescent="0.25">
      <c r="A153" t="s">
        <v>315</v>
      </c>
      <c r="B153" s="17">
        <v>18</v>
      </c>
      <c r="C153" s="11" t="s">
        <v>232</v>
      </c>
      <c r="D153" s="278">
        <v>145</v>
      </c>
      <c r="E153" s="278">
        <v>0</v>
      </c>
      <c r="F153" s="278">
        <v>1</v>
      </c>
      <c r="G153" s="278">
        <v>0</v>
      </c>
      <c r="H153" s="278">
        <v>0</v>
      </c>
      <c r="I153" s="278">
        <v>0</v>
      </c>
      <c r="J153" s="278">
        <v>0</v>
      </c>
    </row>
    <row r="154" spans="1:10" x14ac:dyDescent="0.25">
      <c r="A154" t="s">
        <v>317</v>
      </c>
      <c r="B154" s="17">
        <v>18</v>
      </c>
      <c r="C154" s="11" t="s">
        <v>232</v>
      </c>
      <c r="D154" s="278">
        <v>146</v>
      </c>
      <c r="E154" s="278">
        <v>0</v>
      </c>
      <c r="F154" s="278">
        <v>1</v>
      </c>
      <c r="G154" s="278">
        <v>0</v>
      </c>
      <c r="H154" s="278">
        <v>0</v>
      </c>
      <c r="I154" s="278">
        <v>0</v>
      </c>
      <c r="J154" s="278">
        <v>0</v>
      </c>
    </row>
    <row r="155" spans="1:10" x14ac:dyDescent="0.25">
      <c r="A155" t="s">
        <v>316</v>
      </c>
      <c r="B155" s="17">
        <v>18</v>
      </c>
      <c r="C155" s="11" t="s">
        <v>232</v>
      </c>
      <c r="D155" s="278">
        <v>147</v>
      </c>
      <c r="E155" s="278">
        <v>0</v>
      </c>
      <c r="F155" s="278">
        <v>1</v>
      </c>
      <c r="G155" s="278">
        <v>0</v>
      </c>
      <c r="H155" s="278">
        <v>0</v>
      </c>
      <c r="I155" s="278">
        <v>0</v>
      </c>
      <c r="J155" s="278">
        <v>0</v>
      </c>
    </row>
    <row r="156" spans="1:10" x14ac:dyDescent="0.25">
      <c r="A156" t="s">
        <v>289</v>
      </c>
      <c r="B156" s="17">
        <v>18</v>
      </c>
      <c r="C156" s="11" t="s">
        <v>232</v>
      </c>
      <c r="D156" s="278">
        <v>148</v>
      </c>
      <c r="E156" s="278">
        <v>0</v>
      </c>
      <c r="F156" s="278">
        <v>1</v>
      </c>
      <c r="G156" s="278">
        <v>0</v>
      </c>
      <c r="H156" s="278">
        <v>0</v>
      </c>
      <c r="I156" s="278">
        <v>0</v>
      </c>
      <c r="J156" s="278">
        <v>0</v>
      </c>
    </row>
    <row r="157" spans="1:10" x14ac:dyDescent="0.25">
      <c r="A157" t="s">
        <v>310</v>
      </c>
      <c r="B157" s="17">
        <v>19</v>
      </c>
      <c r="C157" s="11" t="s">
        <v>165</v>
      </c>
      <c r="D157" s="278">
        <v>149</v>
      </c>
      <c r="E157" s="278">
        <v>0</v>
      </c>
      <c r="F157" s="278">
        <v>0</v>
      </c>
      <c r="G157" s="278">
        <v>0</v>
      </c>
      <c r="H157" s="278">
        <v>1</v>
      </c>
      <c r="I157" s="278">
        <v>0</v>
      </c>
      <c r="J157" s="278">
        <v>0</v>
      </c>
    </row>
    <row r="158" spans="1:10" x14ac:dyDescent="0.25">
      <c r="A158" t="s">
        <v>316</v>
      </c>
      <c r="B158" s="17">
        <v>19</v>
      </c>
      <c r="C158" s="11" t="s">
        <v>163</v>
      </c>
      <c r="D158" s="278">
        <v>150</v>
      </c>
      <c r="E158" s="278">
        <v>0</v>
      </c>
      <c r="F158" s="278">
        <v>0</v>
      </c>
      <c r="G158" s="278">
        <v>0</v>
      </c>
      <c r="H158" s="278">
        <v>0</v>
      </c>
      <c r="I158" s="278">
        <v>0</v>
      </c>
      <c r="J158" s="278">
        <v>1</v>
      </c>
    </row>
    <row r="159" spans="1:10" x14ac:dyDescent="0.25">
      <c r="A159" t="s">
        <v>310</v>
      </c>
      <c r="B159" s="17">
        <v>19</v>
      </c>
      <c r="C159" s="11" t="s">
        <v>164</v>
      </c>
      <c r="D159" s="278">
        <v>151</v>
      </c>
      <c r="E159" s="278">
        <v>1</v>
      </c>
      <c r="F159" s="278">
        <v>0</v>
      </c>
      <c r="G159" s="278">
        <v>0</v>
      </c>
      <c r="H159" s="278">
        <v>0</v>
      </c>
      <c r="I159" s="278">
        <v>0</v>
      </c>
      <c r="J159" s="278">
        <v>0</v>
      </c>
    </row>
    <row r="160" spans="1:10" x14ac:dyDescent="0.25">
      <c r="A160" t="s">
        <v>312</v>
      </c>
      <c r="B160" s="17">
        <v>19</v>
      </c>
      <c r="C160" s="11" t="s">
        <v>164</v>
      </c>
      <c r="D160" s="278">
        <v>152</v>
      </c>
      <c r="E160" s="278">
        <v>1</v>
      </c>
      <c r="F160" s="278">
        <v>0</v>
      </c>
      <c r="G160" s="278">
        <v>0</v>
      </c>
      <c r="H160" s="278">
        <v>0</v>
      </c>
      <c r="I160" s="278">
        <v>0</v>
      </c>
      <c r="J160" s="278">
        <v>0</v>
      </c>
    </row>
    <row r="161" spans="1:14" x14ac:dyDescent="0.25">
      <c r="A161" t="s">
        <v>310</v>
      </c>
      <c r="B161" s="17">
        <v>19</v>
      </c>
      <c r="C161" s="11" t="s">
        <v>232</v>
      </c>
      <c r="D161" s="278">
        <v>153</v>
      </c>
      <c r="E161" s="278">
        <v>0</v>
      </c>
      <c r="F161" s="278">
        <v>1</v>
      </c>
      <c r="G161" s="278">
        <v>0</v>
      </c>
      <c r="H161" s="278">
        <v>0</v>
      </c>
      <c r="I161" s="278">
        <v>0</v>
      </c>
      <c r="J161" s="278">
        <v>0</v>
      </c>
    </row>
    <row r="162" spans="1:14" x14ac:dyDescent="0.25">
      <c r="A162" t="s">
        <v>317</v>
      </c>
      <c r="B162" s="17">
        <v>19</v>
      </c>
      <c r="C162" s="11" t="s">
        <v>232</v>
      </c>
      <c r="D162" s="278">
        <v>154</v>
      </c>
      <c r="E162" s="278">
        <v>0</v>
      </c>
      <c r="F162" s="278">
        <v>1</v>
      </c>
      <c r="G162" s="278">
        <v>0</v>
      </c>
      <c r="H162" s="278">
        <v>0</v>
      </c>
      <c r="I162" s="278">
        <v>0</v>
      </c>
      <c r="J162" s="278">
        <v>0</v>
      </c>
    </row>
    <row r="163" spans="1:14" x14ac:dyDescent="0.25">
      <c r="A163" t="s">
        <v>316</v>
      </c>
      <c r="B163" s="17">
        <v>19</v>
      </c>
      <c r="C163" s="11" t="s">
        <v>232</v>
      </c>
      <c r="D163" s="278">
        <v>155</v>
      </c>
      <c r="E163" s="278">
        <v>0</v>
      </c>
      <c r="F163" s="278">
        <v>1</v>
      </c>
      <c r="G163" s="278">
        <v>0</v>
      </c>
      <c r="H163" s="278">
        <v>0</v>
      </c>
      <c r="I163" s="278">
        <v>0</v>
      </c>
      <c r="J163" s="278">
        <v>0</v>
      </c>
    </row>
    <row r="164" spans="1:14" x14ac:dyDescent="0.25">
      <c r="A164" s="11" t="s">
        <v>291</v>
      </c>
      <c r="B164" s="153">
        <v>20</v>
      </c>
      <c r="C164" s="11" t="s">
        <v>164</v>
      </c>
      <c r="D164" s="278">
        <v>156</v>
      </c>
      <c r="E164" s="278">
        <v>1</v>
      </c>
      <c r="F164" s="278">
        <v>0</v>
      </c>
      <c r="G164" s="278">
        <v>0</v>
      </c>
      <c r="H164" s="278">
        <v>0</v>
      </c>
      <c r="I164" s="278">
        <v>0</v>
      </c>
      <c r="J164" s="278">
        <v>0</v>
      </c>
      <c r="M164" s="30"/>
    </row>
    <row r="165" spans="1:14" x14ac:dyDescent="0.25">
      <c r="A165" s="11" t="s">
        <v>291</v>
      </c>
      <c r="B165" s="153">
        <v>20</v>
      </c>
      <c r="C165" s="11" t="s">
        <v>164</v>
      </c>
      <c r="D165" s="278">
        <v>157</v>
      </c>
      <c r="E165" s="278">
        <v>1</v>
      </c>
      <c r="F165" s="278">
        <v>0</v>
      </c>
      <c r="G165" s="278">
        <v>0</v>
      </c>
      <c r="H165" s="278">
        <v>0</v>
      </c>
      <c r="I165" s="278">
        <v>0</v>
      </c>
      <c r="J165" s="278">
        <v>0</v>
      </c>
      <c r="L165" s="11"/>
      <c r="M165" s="11"/>
      <c r="N165" s="11"/>
    </row>
    <row r="166" spans="1:14" x14ac:dyDescent="0.25">
      <c r="A166" s="11" t="s">
        <v>291</v>
      </c>
      <c r="B166" s="153">
        <v>20</v>
      </c>
      <c r="C166" s="11" t="s">
        <v>232</v>
      </c>
      <c r="D166" s="278">
        <v>158</v>
      </c>
      <c r="E166" s="278">
        <v>0</v>
      </c>
      <c r="F166" s="278">
        <v>1</v>
      </c>
      <c r="G166" s="278">
        <v>0</v>
      </c>
      <c r="H166" s="278">
        <v>0</v>
      </c>
      <c r="I166" s="278">
        <v>0</v>
      </c>
      <c r="J166" s="278">
        <v>0</v>
      </c>
      <c r="L166" s="11"/>
      <c r="M166" s="11"/>
      <c r="N166" s="11"/>
    </row>
    <row r="167" spans="1:14" x14ac:dyDescent="0.25">
      <c r="A167" s="11" t="s">
        <v>291</v>
      </c>
      <c r="B167" s="153">
        <v>20</v>
      </c>
      <c r="C167" s="11" t="s">
        <v>232</v>
      </c>
      <c r="D167" s="278">
        <v>159</v>
      </c>
      <c r="E167" s="278">
        <v>0</v>
      </c>
      <c r="F167" s="278">
        <v>1</v>
      </c>
      <c r="G167" s="278">
        <v>0</v>
      </c>
      <c r="H167" s="278">
        <v>0</v>
      </c>
      <c r="I167" s="278">
        <v>0</v>
      </c>
      <c r="J167" s="278">
        <v>0</v>
      </c>
      <c r="L167" s="11"/>
      <c r="M167" s="11"/>
      <c r="N167" s="11"/>
    </row>
    <row r="168" spans="1:14" x14ac:dyDescent="0.25">
      <c r="A168" s="57" t="s">
        <v>318</v>
      </c>
      <c r="B168" s="154">
        <v>21</v>
      </c>
      <c r="C168" s="151" t="s">
        <v>165</v>
      </c>
      <c r="D168" s="278">
        <v>160</v>
      </c>
      <c r="E168" s="278">
        <v>0</v>
      </c>
      <c r="F168" s="278">
        <v>0</v>
      </c>
      <c r="G168" s="278">
        <v>0</v>
      </c>
      <c r="H168" s="278">
        <v>1</v>
      </c>
      <c r="I168" s="278">
        <v>0</v>
      </c>
      <c r="J168" s="278">
        <v>0</v>
      </c>
      <c r="L168" s="11"/>
      <c r="M168" s="11"/>
      <c r="N168" s="11"/>
    </row>
    <row r="169" spans="1:14" x14ac:dyDescent="0.25">
      <c r="A169" s="11" t="s">
        <v>320</v>
      </c>
      <c r="B169" s="154">
        <v>21</v>
      </c>
      <c r="C169" s="57" t="s">
        <v>165</v>
      </c>
      <c r="D169" s="278">
        <v>161</v>
      </c>
      <c r="E169" s="278">
        <v>0</v>
      </c>
      <c r="F169" s="278">
        <v>0</v>
      </c>
      <c r="G169" s="278">
        <v>0</v>
      </c>
      <c r="H169" s="278">
        <v>1</v>
      </c>
      <c r="I169" s="278">
        <v>0</v>
      </c>
      <c r="J169" s="278">
        <v>0</v>
      </c>
      <c r="L169" s="57"/>
      <c r="M169" s="151"/>
      <c r="N169" s="151"/>
    </row>
    <row r="170" spans="1:14" x14ac:dyDescent="0.25">
      <c r="A170" s="11" t="s">
        <v>319</v>
      </c>
      <c r="B170" s="154">
        <v>21</v>
      </c>
      <c r="C170" s="151" t="s">
        <v>163</v>
      </c>
      <c r="D170" s="278">
        <v>162</v>
      </c>
      <c r="E170" s="278">
        <v>0</v>
      </c>
      <c r="F170" s="278">
        <v>0</v>
      </c>
      <c r="G170" s="278">
        <v>0</v>
      </c>
      <c r="H170" s="278">
        <v>0</v>
      </c>
      <c r="I170" s="278">
        <v>0</v>
      </c>
      <c r="J170" s="278">
        <v>1</v>
      </c>
      <c r="L170" s="11"/>
      <c r="M170" s="151"/>
      <c r="N170" s="57"/>
    </row>
    <row r="171" spans="1:14" x14ac:dyDescent="0.25">
      <c r="A171" s="11" t="s">
        <v>320</v>
      </c>
      <c r="B171" s="154">
        <v>21</v>
      </c>
      <c r="C171" s="57" t="s">
        <v>163</v>
      </c>
      <c r="D171" s="278">
        <v>163</v>
      </c>
      <c r="E171" s="278">
        <v>0</v>
      </c>
      <c r="F171" s="278">
        <v>0</v>
      </c>
      <c r="G171" s="278">
        <v>0</v>
      </c>
      <c r="H171" s="278">
        <v>0</v>
      </c>
      <c r="I171" s="278">
        <v>0</v>
      </c>
      <c r="J171" s="278">
        <v>1</v>
      </c>
      <c r="L171" s="11"/>
      <c r="M171" s="151"/>
      <c r="N171" s="151"/>
    </row>
    <row r="172" spans="1:14" x14ac:dyDescent="0.25">
      <c r="A172" s="11" t="s">
        <v>320</v>
      </c>
      <c r="B172" s="154">
        <v>21</v>
      </c>
      <c r="C172" s="57" t="s">
        <v>163</v>
      </c>
      <c r="D172" s="278">
        <v>164</v>
      </c>
      <c r="E172" s="278">
        <v>0</v>
      </c>
      <c r="F172" s="278">
        <v>0</v>
      </c>
      <c r="G172" s="278">
        <v>0</v>
      </c>
      <c r="H172" s="278">
        <v>0</v>
      </c>
      <c r="I172" s="278">
        <v>0</v>
      </c>
      <c r="J172" s="278">
        <v>1</v>
      </c>
      <c r="L172" s="11"/>
      <c r="M172" s="151"/>
      <c r="N172" s="57"/>
    </row>
    <row r="173" spans="1:14" x14ac:dyDescent="0.25">
      <c r="A173" s="11" t="s">
        <v>320</v>
      </c>
      <c r="B173" s="154">
        <v>21</v>
      </c>
      <c r="C173" s="57" t="s">
        <v>163</v>
      </c>
      <c r="D173" s="278">
        <v>165</v>
      </c>
      <c r="E173" s="278">
        <v>0</v>
      </c>
      <c r="F173" s="278">
        <v>0</v>
      </c>
      <c r="G173" s="278">
        <v>0</v>
      </c>
      <c r="H173" s="278">
        <v>0</v>
      </c>
      <c r="I173" s="278">
        <v>0</v>
      </c>
      <c r="J173" s="278">
        <v>1</v>
      </c>
      <c r="L173" s="11"/>
      <c r="M173" s="151"/>
      <c r="N173" s="57"/>
    </row>
    <row r="174" spans="1:14" x14ac:dyDescent="0.25">
      <c r="A174" s="11" t="s">
        <v>293</v>
      </c>
      <c r="B174" s="154">
        <v>21</v>
      </c>
      <c r="C174" s="57" t="s">
        <v>163</v>
      </c>
      <c r="D174" s="278">
        <v>166</v>
      </c>
      <c r="E174" s="278">
        <v>0</v>
      </c>
      <c r="F174" s="278">
        <v>0</v>
      </c>
      <c r="G174" s="278">
        <v>0</v>
      </c>
      <c r="H174" s="278">
        <v>0</v>
      </c>
      <c r="I174" s="278">
        <v>0</v>
      </c>
      <c r="J174" s="278">
        <v>1</v>
      </c>
      <c r="L174" s="11"/>
      <c r="M174" s="151"/>
      <c r="N174" s="57"/>
    </row>
    <row r="175" spans="1:14" x14ac:dyDescent="0.25">
      <c r="A175" s="11" t="s">
        <v>293</v>
      </c>
      <c r="B175" s="154">
        <v>21</v>
      </c>
      <c r="C175" s="57" t="s">
        <v>163</v>
      </c>
      <c r="D175" s="278">
        <v>167</v>
      </c>
      <c r="E175" s="278">
        <v>0</v>
      </c>
      <c r="F175" s="278">
        <v>0</v>
      </c>
      <c r="G175" s="278">
        <v>0</v>
      </c>
      <c r="H175" s="278">
        <v>0</v>
      </c>
      <c r="I175" s="278">
        <v>0</v>
      </c>
      <c r="J175" s="278">
        <v>1</v>
      </c>
      <c r="L175" s="11"/>
      <c r="M175" s="151"/>
      <c r="N175" s="57"/>
    </row>
    <row r="176" spans="1:14" x14ac:dyDescent="0.25">
      <c r="A176" s="11" t="s">
        <v>318</v>
      </c>
      <c r="B176" s="154">
        <v>21</v>
      </c>
      <c r="C176" s="11" t="s">
        <v>162</v>
      </c>
      <c r="D176" s="278">
        <v>168</v>
      </c>
      <c r="E176" s="278">
        <v>0</v>
      </c>
      <c r="F176" s="278">
        <v>0</v>
      </c>
      <c r="G176" s="278">
        <v>1</v>
      </c>
      <c r="H176" s="278">
        <v>0</v>
      </c>
      <c r="I176" s="278">
        <v>0</v>
      </c>
      <c r="J176" s="278">
        <v>0</v>
      </c>
      <c r="L176" s="11"/>
      <c r="M176" s="151"/>
      <c r="N176" s="57"/>
    </row>
    <row r="177" spans="1:14" x14ac:dyDescent="0.25">
      <c r="A177" s="11" t="s">
        <v>319</v>
      </c>
      <c r="B177" s="154">
        <v>21</v>
      </c>
      <c r="C177" s="57" t="s">
        <v>161</v>
      </c>
      <c r="D177" s="278">
        <v>169</v>
      </c>
      <c r="E177" s="278">
        <v>0</v>
      </c>
      <c r="F177" s="278">
        <v>0</v>
      </c>
      <c r="G177" s="278">
        <v>0</v>
      </c>
      <c r="H177" s="278">
        <v>0</v>
      </c>
      <c r="I177" s="278">
        <v>1</v>
      </c>
      <c r="J177" s="278">
        <v>0</v>
      </c>
      <c r="L177" s="11"/>
      <c r="M177" s="151"/>
      <c r="N177" s="11"/>
    </row>
    <row r="178" spans="1:14" x14ac:dyDescent="0.25">
      <c r="A178" s="11" t="s">
        <v>318</v>
      </c>
      <c r="B178" s="154">
        <v>21</v>
      </c>
      <c r="C178" s="57" t="s">
        <v>161</v>
      </c>
      <c r="D178" s="278">
        <v>170</v>
      </c>
      <c r="E178" s="278">
        <v>0</v>
      </c>
      <c r="F178" s="278">
        <v>0</v>
      </c>
      <c r="G178" s="278">
        <v>0</v>
      </c>
      <c r="H178" s="278">
        <v>0</v>
      </c>
      <c r="I178" s="278">
        <v>1</v>
      </c>
      <c r="J178" s="278">
        <v>0</v>
      </c>
      <c r="L178" s="11"/>
      <c r="M178" s="151"/>
      <c r="N178" s="57"/>
    </row>
    <row r="179" spans="1:14" x14ac:dyDescent="0.25">
      <c r="A179" s="57" t="s">
        <v>320</v>
      </c>
      <c r="B179" s="154">
        <v>21</v>
      </c>
      <c r="C179" s="57" t="s">
        <v>161</v>
      </c>
      <c r="D179" s="278">
        <v>171</v>
      </c>
      <c r="E179" s="278">
        <v>0</v>
      </c>
      <c r="F179" s="278">
        <v>0</v>
      </c>
      <c r="G179" s="278">
        <v>0</v>
      </c>
      <c r="H179" s="278">
        <v>0</v>
      </c>
      <c r="I179" s="278">
        <v>1</v>
      </c>
      <c r="J179" s="278">
        <v>0</v>
      </c>
      <c r="L179" s="11"/>
      <c r="M179" s="151"/>
      <c r="N179" s="57"/>
    </row>
    <row r="180" spans="1:14" x14ac:dyDescent="0.25">
      <c r="A180" s="57" t="s">
        <v>320</v>
      </c>
      <c r="B180" s="154">
        <v>21</v>
      </c>
      <c r="C180" s="57" t="s">
        <v>161</v>
      </c>
      <c r="D180" s="278">
        <v>172</v>
      </c>
      <c r="E180" s="278">
        <v>0</v>
      </c>
      <c r="F180" s="278">
        <v>0</v>
      </c>
      <c r="G180" s="278">
        <v>0</v>
      </c>
      <c r="H180" s="278">
        <v>0</v>
      </c>
      <c r="I180" s="278">
        <v>1</v>
      </c>
      <c r="J180" s="278">
        <v>0</v>
      </c>
      <c r="L180" s="57"/>
      <c r="M180" s="151"/>
      <c r="N180" s="57"/>
    </row>
    <row r="181" spans="1:14" x14ac:dyDescent="0.25">
      <c r="A181" s="11" t="s">
        <v>289</v>
      </c>
      <c r="B181" s="154">
        <v>21</v>
      </c>
      <c r="C181" s="11" t="s">
        <v>164</v>
      </c>
      <c r="D181" s="278">
        <v>173</v>
      </c>
      <c r="E181" s="278">
        <v>1</v>
      </c>
      <c r="F181" s="278">
        <v>0</v>
      </c>
      <c r="G181" s="278">
        <v>0</v>
      </c>
      <c r="H181" s="278">
        <v>0</v>
      </c>
      <c r="I181" s="278">
        <v>0</v>
      </c>
      <c r="J181" s="278">
        <v>0</v>
      </c>
      <c r="L181" s="57"/>
      <c r="M181" s="151"/>
      <c r="N181" s="57"/>
    </row>
    <row r="182" spans="1:14" x14ac:dyDescent="0.25">
      <c r="A182" s="11" t="s">
        <v>318</v>
      </c>
      <c r="B182" s="154">
        <v>21</v>
      </c>
      <c r="C182" s="11" t="s">
        <v>164</v>
      </c>
      <c r="D182" s="278">
        <v>174</v>
      </c>
      <c r="E182" s="278">
        <v>1</v>
      </c>
      <c r="F182" s="278">
        <v>0</v>
      </c>
      <c r="G182" s="278">
        <v>0</v>
      </c>
      <c r="H182" s="278">
        <v>0</v>
      </c>
      <c r="I182" s="278">
        <v>0</v>
      </c>
      <c r="J182" s="278">
        <v>0</v>
      </c>
      <c r="L182" s="11"/>
      <c r="M182" s="151"/>
      <c r="N182" s="11"/>
    </row>
    <row r="183" spans="1:14" x14ac:dyDescent="0.25">
      <c r="A183" s="11" t="s">
        <v>320</v>
      </c>
      <c r="B183" s="154">
        <v>21</v>
      </c>
      <c r="C183" s="11" t="s">
        <v>164</v>
      </c>
      <c r="D183" s="278">
        <v>175</v>
      </c>
      <c r="E183" s="278">
        <v>1</v>
      </c>
      <c r="F183" s="278">
        <v>0</v>
      </c>
      <c r="G183" s="278">
        <v>0</v>
      </c>
      <c r="H183" s="278">
        <v>0</v>
      </c>
      <c r="I183" s="278">
        <v>0</v>
      </c>
      <c r="J183" s="278">
        <v>0</v>
      </c>
      <c r="L183" s="11"/>
      <c r="M183" s="151"/>
      <c r="N183" s="11"/>
    </row>
    <row r="184" spans="1:14" x14ac:dyDescent="0.25">
      <c r="A184" s="11" t="s">
        <v>293</v>
      </c>
      <c r="B184" s="154">
        <v>21</v>
      </c>
      <c r="C184" s="11" t="s">
        <v>164</v>
      </c>
      <c r="D184" s="278">
        <v>176</v>
      </c>
      <c r="E184" s="278">
        <v>1</v>
      </c>
      <c r="F184" s="278">
        <v>0</v>
      </c>
      <c r="G184" s="278">
        <v>0</v>
      </c>
      <c r="H184" s="278">
        <v>0</v>
      </c>
      <c r="I184" s="278">
        <v>0</v>
      </c>
      <c r="J184" s="278">
        <v>0</v>
      </c>
      <c r="L184" s="11"/>
      <c r="M184" s="151"/>
      <c r="N184" s="11"/>
    </row>
    <row r="185" spans="1:14" x14ac:dyDescent="0.25">
      <c r="A185" s="11" t="s">
        <v>289</v>
      </c>
      <c r="B185" s="154">
        <v>21</v>
      </c>
      <c r="C185" s="11" t="s">
        <v>232</v>
      </c>
      <c r="D185" s="278">
        <v>177</v>
      </c>
      <c r="E185" s="278">
        <v>0</v>
      </c>
      <c r="F185" s="278">
        <v>1</v>
      </c>
      <c r="G185" s="278">
        <v>0</v>
      </c>
      <c r="H185" s="278">
        <v>0</v>
      </c>
      <c r="I185" s="278">
        <v>0</v>
      </c>
      <c r="J185" s="278">
        <v>0</v>
      </c>
      <c r="L185" s="11"/>
      <c r="M185" s="151"/>
      <c r="N185" s="11"/>
    </row>
    <row r="186" spans="1:14" x14ac:dyDescent="0.25">
      <c r="A186" s="11" t="s">
        <v>291</v>
      </c>
      <c r="B186" s="154">
        <v>21</v>
      </c>
      <c r="C186" s="11" t="s">
        <v>232</v>
      </c>
      <c r="D186" s="278">
        <v>178</v>
      </c>
      <c r="E186" s="278">
        <v>0</v>
      </c>
      <c r="F186" s="278">
        <v>1</v>
      </c>
      <c r="G186" s="278">
        <v>0</v>
      </c>
      <c r="H186" s="278">
        <v>0</v>
      </c>
      <c r="I186" s="278">
        <v>0</v>
      </c>
      <c r="J186" s="278">
        <v>0</v>
      </c>
      <c r="L186" s="11"/>
      <c r="M186" s="151"/>
      <c r="N186" s="11"/>
    </row>
    <row r="187" spans="1:14" x14ac:dyDescent="0.25">
      <c r="A187" s="11" t="s">
        <v>318</v>
      </c>
      <c r="B187" s="154">
        <v>21</v>
      </c>
      <c r="C187" s="11" t="s">
        <v>232</v>
      </c>
      <c r="D187" s="278">
        <v>179</v>
      </c>
      <c r="E187" s="278">
        <v>0</v>
      </c>
      <c r="F187" s="278">
        <v>1</v>
      </c>
      <c r="G187" s="278">
        <v>0</v>
      </c>
      <c r="H187" s="278">
        <v>0</v>
      </c>
      <c r="I187" s="278">
        <v>0</v>
      </c>
      <c r="J187" s="278">
        <v>0</v>
      </c>
      <c r="L187" s="11"/>
      <c r="M187" s="151"/>
      <c r="N187" s="11"/>
    </row>
    <row r="188" spans="1:14" x14ac:dyDescent="0.25">
      <c r="A188" t="s">
        <v>320</v>
      </c>
      <c r="B188" s="154">
        <v>21</v>
      </c>
      <c r="C188" s="11" t="s">
        <v>232</v>
      </c>
      <c r="D188" s="278">
        <v>180</v>
      </c>
      <c r="E188" s="278">
        <v>0</v>
      </c>
      <c r="F188" s="278">
        <v>1</v>
      </c>
      <c r="G188" s="278">
        <v>0</v>
      </c>
      <c r="H188" s="278">
        <v>0</v>
      </c>
      <c r="I188" s="278">
        <v>0</v>
      </c>
      <c r="J188" s="278">
        <v>0</v>
      </c>
      <c r="L188" s="11"/>
      <c r="M188" s="151"/>
      <c r="N188" s="11"/>
    </row>
    <row r="189" spans="1:14" x14ac:dyDescent="0.25">
      <c r="A189" s="11" t="s">
        <v>293</v>
      </c>
      <c r="B189" s="154">
        <v>21</v>
      </c>
      <c r="C189" s="11" t="s">
        <v>232</v>
      </c>
      <c r="D189" s="278">
        <v>181</v>
      </c>
      <c r="E189" s="278">
        <v>0</v>
      </c>
      <c r="F189" s="278">
        <v>1</v>
      </c>
      <c r="G189" s="278">
        <v>0</v>
      </c>
      <c r="H189" s="278">
        <v>0</v>
      </c>
      <c r="I189" s="278">
        <v>0</v>
      </c>
      <c r="J189" s="278">
        <v>0</v>
      </c>
      <c r="M189" s="151"/>
      <c r="N189" s="11"/>
    </row>
    <row r="190" spans="1:14" x14ac:dyDescent="0.25">
      <c r="A190" t="s">
        <v>384</v>
      </c>
      <c r="B190" s="154">
        <v>21</v>
      </c>
      <c r="C190" s="11" t="s">
        <v>232</v>
      </c>
      <c r="D190" s="278">
        <v>182</v>
      </c>
      <c r="E190" s="278">
        <v>0</v>
      </c>
      <c r="F190" s="278">
        <v>1</v>
      </c>
      <c r="G190" s="278">
        <v>0</v>
      </c>
      <c r="H190" s="278">
        <v>0</v>
      </c>
      <c r="I190" s="278">
        <v>0</v>
      </c>
      <c r="J190" s="278">
        <v>0</v>
      </c>
      <c r="L190" s="11"/>
      <c r="M190" s="151"/>
      <c r="N190" s="11"/>
    </row>
    <row r="191" spans="1:14" x14ac:dyDescent="0.25">
      <c r="A191" s="11" t="s">
        <v>318</v>
      </c>
      <c r="B191" s="154">
        <v>22</v>
      </c>
      <c r="C191" s="151" t="s">
        <v>165</v>
      </c>
      <c r="D191" s="278">
        <v>183</v>
      </c>
      <c r="E191" s="278">
        <v>0</v>
      </c>
      <c r="F191" s="278">
        <v>0</v>
      </c>
      <c r="G191" s="278">
        <v>1</v>
      </c>
      <c r="H191" s="278">
        <v>0</v>
      </c>
      <c r="I191" s="278">
        <v>0</v>
      </c>
      <c r="J191" s="278">
        <v>0</v>
      </c>
      <c r="M191" s="151"/>
      <c r="N191" s="11"/>
    </row>
    <row r="192" spans="1:14" x14ac:dyDescent="0.25">
      <c r="A192" s="11" t="s">
        <v>319</v>
      </c>
      <c r="B192" s="154">
        <v>22</v>
      </c>
      <c r="C192" s="151" t="s">
        <v>163</v>
      </c>
      <c r="D192" s="278">
        <v>184</v>
      </c>
      <c r="E192" s="278">
        <v>0</v>
      </c>
      <c r="F192" s="278">
        <v>0</v>
      </c>
      <c r="G192" s="278">
        <v>0</v>
      </c>
      <c r="H192" s="278">
        <v>0</v>
      </c>
      <c r="I192" s="278">
        <v>0</v>
      </c>
      <c r="J192" s="278">
        <v>1</v>
      </c>
      <c r="L192" s="11"/>
      <c r="M192" s="151"/>
      <c r="N192" s="151"/>
    </row>
    <row r="193" spans="1:14" x14ac:dyDescent="0.25">
      <c r="A193" s="11" t="s">
        <v>320</v>
      </c>
      <c r="B193" s="154">
        <v>22</v>
      </c>
      <c r="C193" s="151" t="s">
        <v>163</v>
      </c>
      <c r="D193" s="278">
        <v>185</v>
      </c>
      <c r="E193" s="278">
        <v>0</v>
      </c>
      <c r="F193" s="278">
        <v>0</v>
      </c>
      <c r="G193" s="278">
        <v>0</v>
      </c>
      <c r="H193" s="278">
        <v>0</v>
      </c>
      <c r="I193" s="278">
        <v>0</v>
      </c>
      <c r="J193" s="278">
        <v>1</v>
      </c>
      <c r="L193" s="11"/>
      <c r="M193" s="151"/>
      <c r="N193" s="151"/>
    </row>
    <row r="194" spans="1:14" x14ac:dyDescent="0.25">
      <c r="A194" s="11" t="s">
        <v>320</v>
      </c>
      <c r="B194" s="154">
        <v>22</v>
      </c>
      <c r="C194" s="57" t="s">
        <v>163</v>
      </c>
      <c r="D194" s="278">
        <v>186</v>
      </c>
      <c r="E194" s="278">
        <v>0</v>
      </c>
      <c r="F194" s="278">
        <v>0</v>
      </c>
      <c r="G194" s="278">
        <v>0</v>
      </c>
      <c r="H194" s="278">
        <v>0</v>
      </c>
      <c r="I194" s="278">
        <v>0</v>
      </c>
      <c r="J194" s="278">
        <v>1</v>
      </c>
      <c r="L194" s="11"/>
      <c r="M194" s="151"/>
      <c r="N194" s="151"/>
    </row>
    <row r="195" spans="1:14" x14ac:dyDescent="0.25">
      <c r="A195" s="11" t="s">
        <v>320</v>
      </c>
      <c r="B195" s="154">
        <v>22</v>
      </c>
      <c r="C195" s="57" t="s">
        <v>163</v>
      </c>
      <c r="D195" s="278">
        <v>187</v>
      </c>
      <c r="E195" s="278">
        <v>0</v>
      </c>
      <c r="F195" s="278">
        <v>0</v>
      </c>
      <c r="G195" s="278">
        <v>0</v>
      </c>
      <c r="H195" s="278">
        <v>0</v>
      </c>
      <c r="I195" s="278">
        <v>0</v>
      </c>
      <c r="J195" s="278">
        <v>1</v>
      </c>
      <c r="L195" s="11"/>
      <c r="M195" s="151"/>
      <c r="N195" s="57"/>
    </row>
    <row r="196" spans="1:14" x14ac:dyDescent="0.25">
      <c r="A196" s="11" t="s">
        <v>320</v>
      </c>
      <c r="B196" s="154">
        <v>22</v>
      </c>
      <c r="C196" s="57" t="s">
        <v>163</v>
      </c>
      <c r="D196" s="278">
        <v>188</v>
      </c>
      <c r="E196" s="278">
        <v>0</v>
      </c>
      <c r="F196" s="278">
        <v>0</v>
      </c>
      <c r="G196" s="278">
        <v>0</v>
      </c>
      <c r="H196" s="278">
        <v>0</v>
      </c>
      <c r="I196" s="278">
        <v>0</v>
      </c>
      <c r="J196" s="278">
        <v>1</v>
      </c>
      <c r="L196" s="11"/>
      <c r="M196" s="151"/>
      <c r="N196" s="57"/>
    </row>
    <row r="197" spans="1:14" x14ac:dyDescent="0.25">
      <c r="A197" s="11" t="s">
        <v>293</v>
      </c>
      <c r="B197" s="154">
        <v>22</v>
      </c>
      <c r="C197" s="57" t="s">
        <v>163</v>
      </c>
      <c r="D197" s="278">
        <v>189</v>
      </c>
      <c r="E197" s="278">
        <v>0</v>
      </c>
      <c r="F197" s="278">
        <v>0</v>
      </c>
      <c r="G197" s="278">
        <v>0</v>
      </c>
      <c r="H197" s="278">
        <v>0</v>
      </c>
      <c r="I197" s="278">
        <v>0</v>
      </c>
      <c r="J197" s="278">
        <v>1</v>
      </c>
      <c r="L197" s="11"/>
      <c r="M197" s="151"/>
      <c r="N197" s="57"/>
    </row>
    <row r="198" spans="1:14" x14ac:dyDescent="0.25">
      <c r="A198" s="11" t="s">
        <v>293</v>
      </c>
      <c r="B198" s="154">
        <v>22</v>
      </c>
      <c r="C198" s="57" t="s">
        <v>163</v>
      </c>
      <c r="D198" s="278">
        <v>190</v>
      </c>
      <c r="E198" s="278">
        <v>0</v>
      </c>
      <c r="F198" s="278">
        <v>0</v>
      </c>
      <c r="G198" s="278">
        <v>0</v>
      </c>
      <c r="H198" s="278">
        <v>0</v>
      </c>
      <c r="I198" s="278">
        <v>0</v>
      </c>
      <c r="J198" s="278">
        <v>1</v>
      </c>
      <c r="L198" s="11"/>
      <c r="M198" s="151"/>
      <c r="N198" s="57"/>
    </row>
    <row r="199" spans="1:14" x14ac:dyDescent="0.25">
      <c r="A199" s="11" t="s">
        <v>318</v>
      </c>
      <c r="B199" s="154">
        <v>22</v>
      </c>
      <c r="C199" s="11" t="s">
        <v>162</v>
      </c>
      <c r="D199" s="278">
        <v>191</v>
      </c>
      <c r="E199" s="278">
        <v>0</v>
      </c>
      <c r="F199" s="278">
        <v>0</v>
      </c>
      <c r="G199" s="278">
        <v>1</v>
      </c>
      <c r="H199" s="278">
        <v>0</v>
      </c>
      <c r="I199" s="278">
        <v>0</v>
      </c>
      <c r="J199" s="278">
        <v>0</v>
      </c>
      <c r="L199" s="11"/>
      <c r="M199" s="151"/>
      <c r="N199" s="57"/>
    </row>
    <row r="200" spans="1:14" x14ac:dyDescent="0.25">
      <c r="A200" s="11" t="s">
        <v>293</v>
      </c>
      <c r="B200" s="154">
        <v>22</v>
      </c>
      <c r="C200" s="11" t="s">
        <v>162</v>
      </c>
      <c r="D200" s="278">
        <v>192</v>
      </c>
      <c r="E200" s="278">
        <v>0</v>
      </c>
      <c r="F200" s="278">
        <v>0</v>
      </c>
      <c r="G200" s="278">
        <v>1</v>
      </c>
      <c r="H200" s="278">
        <v>0</v>
      </c>
      <c r="I200" s="278">
        <v>0</v>
      </c>
      <c r="J200" s="278">
        <v>0</v>
      </c>
      <c r="L200" s="11"/>
      <c r="M200" s="151"/>
      <c r="N200" s="11"/>
    </row>
    <row r="201" spans="1:14" x14ac:dyDescent="0.25">
      <c r="A201" s="11" t="s">
        <v>319</v>
      </c>
      <c r="B201" s="154">
        <v>22</v>
      </c>
      <c r="C201" s="57" t="s">
        <v>161</v>
      </c>
      <c r="D201" s="278">
        <v>193</v>
      </c>
      <c r="E201" s="278">
        <v>0</v>
      </c>
      <c r="F201" s="278">
        <v>0</v>
      </c>
      <c r="G201" s="278">
        <v>0</v>
      </c>
      <c r="H201" s="278">
        <v>0</v>
      </c>
      <c r="I201" s="278">
        <v>1</v>
      </c>
      <c r="J201" s="278">
        <v>0</v>
      </c>
      <c r="L201" s="11"/>
      <c r="M201" s="151"/>
      <c r="N201" s="11"/>
    </row>
    <row r="202" spans="1:14" x14ac:dyDescent="0.25">
      <c r="A202" s="11" t="s">
        <v>318</v>
      </c>
      <c r="B202" s="154">
        <v>22</v>
      </c>
      <c r="C202" s="57" t="s">
        <v>161</v>
      </c>
      <c r="D202" s="278">
        <v>194</v>
      </c>
      <c r="E202" s="278">
        <v>0</v>
      </c>
      <c r="F202" s="278">
        <v>0</v>
      </c>
      <c r="G202" s="278">
        <v>0</v>
      </c>
      <c r="H202" s="278">
        <v>0</v>
      </c>
      <c r="I202" s="278">
        <v>1</v>
      </c>
      <c r="J202" s="278">
        <v>0</v>
      </c>
      <c r="L202" s="11"/>
      <c r="M202" s="151"/>
      <c r="N202" s="57"/>
    </row>
    <row r="203" spans="1:14" x14ac:dyDescent="0.25">
      <c r="A203" s="11" t="s">
        <v>320</v>
      </c>
      <c r="B203" s="154">
        <v>22</v>
      </c>
      <c r="C203" s="57" t="s">
        <v>161</v>
      </c>
      <c r="D203" s="278">
        <v>195</v>
      </c>
      <c r="E203" s="278">
        <v>0</v>
      </c>
      <c r="F203" s="278">
        <v>0</v>
      </c>
      <c r="G203" s="278">
        <v>0</v>
      </c>
      <c r="H203" s="278">
        <v>0</v>
      </c>
      <c r="I203" s="278">
        <v>1</v>
      </c>
      <c r="J203" s="278">
        <v>0</v>
      </c>
      <c r="L203" s="11"/>
      <c r="M203" s="151"/>
      <c r="N203" s="57"/>
    </row>
    <row r="204" spans="1:14" x14ac:dyDescent="0.25">
      <c r="A204" s="11" t="s">
        <v>318</v>
      </c>
      <c r="B204" s="154">
        <v>22</v>
      </c>
      <c r="C204" s="11" t="s">
        <v>164</v>
      </c>
      <c r="D204" s="278">
        <v>196</v>
      </c>
      <c r="E204" s="278">
        <v>1</v>
      </c>
      <c r="F204" s="278">
        <v>0</v>
      </c>
      <c r="G204" s="278">
        <v>0</v>
      </c>
      <c r="H204" s="278">
        <v>0</v>
      </c>
      <c r="I204" s="278">
        <v>0</v>
      </c>
      <c r="J204" s="278">
        <v>0</v>
      </c>
      <c r="L204" s="11"/>
      <c r="M204" s="151"/>
      <c r="N204" s="57"/>
    </row>
    <row r="205" spans="1:14" x14ac:dyDescent="0.25">
      <c r="A205" s="11" t="s">
        <v>293</v>
      </c>
      <c r="B205" s="154">
        <v>22</v>
      </c>
      <c r="C205" s="11" t="s">
        <v>164</v>
      </c>
      <c r="D205" s="278">
        <v>197</v>
      </c>
      <c r="E205" s="278">
        <v>1</v>
      </c>
      <c r="F205" s="278">
        <v>0</v>
      </c>
      <c r="G205" s="278">
        <v>0</v>
      </c>
      <c r="H205" s="278">
        <v>0</v>
      </c>
      <c r="I205" s="278">
        <v>0</v>
      </c>
      <c r="J205" s="278">
        <v>0</v>
      </c>
      <c r="L205" s="11"/>
      <c r="M205" s="151"/>
      <c r="N205" s="11"/>
    </row>
    <row r="206" spans="1:14" x14ac:dyDescent="0.25">
      <c r="A206" s="11" t="s">
        <v>318</v>
      </c>
      <c r="B206" s="154">
        <v>22</v>
      </c>
      <c r="C206" s="11" t="s">
        <v>232</v>
      </c>
      <c r="D206" s="278">
        <v>198</v>
      </c>
      <c r="E206" s="278">
        <v>0</v>
      </c>
      <c r="F206" s="278">
        <v>1</v>
      </c>
      <c r="G206" s="278">
        <v>0</v>
      </c>
      <c r="H206" s="278">
        <v>0</v>
      </c>
      <c r="I206" s="278">
        <v>0</v>
      </c>
      <c r="J206" s="278">
        <v>0</v>
      </c>
      <c r="L206" s="11"/>
      <c r="M206" s="151"/>
      <c r="N206" s="11"/>
    </row>
    <row r="207" spans="1:14" x14ac:dyDescent="0.25">
      <c r="A207" s="11" t="s">
        <v>293</v>
      </c>
      <c r="B207" s="154">
        <v>22</v>
      </c>
      <c r="C207" s="11" t="s">
        <v>232</v>
      </c>
      <c r="D207" s="278">
        <v>199</v>
      </c>
      <c r="E207" s="278">
        <v>0</v>
      </c>
      <c r="F207" s="278">
        <v>1</v>
      </c>
      <c r="G207" s="278">
        <v>0</v>
      </c>
      <c r="H207" s="278">
        <v>0</v>
      </c>
      <c r="I207" s="278">
        <v>0</v>
      </c>
      <c r="J207" s="278">
        <v>0</v>
      </c>
      <c r="L207" s="11"/>
      <c r="M207" s="151"/>
      <c r="N207" s="11"/>
    </row>
    <row r="208" spans="1:14" x14ac:dyDescent="0.25">
      <c r="A208" t="s">
        <v>291</v>
      </c>
      <c r="B208" s="17">
        <v>23</v>
      </c>
      <c r="C208" s="11" t="s">
        <v>162</v>
      </c>
      <c r="D208" s="278">
        <v>200</v>
      </c>
      <c r="E208" s="278">
        <v>0</v>
      </c>
      <c r="F208" s="278">
        <v>0</v>
      </c>
      <c r="G208" s="278">
        <v>1</v>
      </c>
      <c r="H208" s="278">
        <v>0</v>
      </c>
      <c r="I208" s="278">
        <v>0</v>
      </c>
      <c r="J208" s="278">
        <v>0</v>
      </c>
      <c r="L208" s="11"/>
      <c r="M208" s="151"/>
      <c r="N208" s="11"/>
    </row>
    <row r="209" spans="1:10" x14ac:dyDescent="0.25">
      <c r="A209" t="s">
        <v>321</v>
      </c>
      <c r="B209" s="17">
        <v>23</v>
      </c>
      <c r="C209" s="11" t="s">
        <v>162</v>
      </c>
      <c r="D209" s="278">
        <v>201</v>
      </c>
      <c r="E209" s="278">
        <v>0</v>
      </c>
      <c r="F209" s="278">
        <v>0</v>
      </c>
      <c r="G209" s="278">
        <v>1</v>
      </c>
      <c r="H209" s="278">
        <v>0</v>
      </c>
      <c r="I209" s="278">
        <v>0</v>
      </c>
      <c r="J209" s="278">
        <v>0</v>
      </c>
    </row>
    <row r="210" spans="1:10" x14ac:dyDescent="0.25">
      <c r="A210" t="s">
        <v>291</v>
      </c>
      <c r="B210" s="17">
        <v>24</v>
      </c>
      <c r="C210" s="11" t="s">
        <v>162</v>
      </c>
      <c r="D210" s="278">
        <v>202</v>
      </c>
      <c r="E210" s="278">
        <v>0</v>
      </c>
      <c r="F210" s="278">
        <v>0</v>
      </c>
      <c r="G210" s="278">
        <v>1</v>
      </c>
      <c r="H210" s="278">
        <v>0</v>
      </c>
      <c r="I210" s="278">
        <v>0</v>
      </c>
      <c r="J210" s="278">
        <v>0</v>
      </c>
    </row>
    <row r="211" spans="1:10" x14ac:dyDescent="0.25">
      <c r="A211" t="s">
        <v>321</v>
      </c>
      <c r="B211" s="17">
        <v>24</v>
      </c>
      <c r="C211" s="11" t="s">
        <v>162</v>
      </c>
      <c r="D211" s="278">
        <v>203</v>
      </c>
      <c r="E211" s="278">
        <v>0</v>
      </c>
      <c r="F211" s="278">
        <v>0</v>
      </c>
      <c r="G211" s="278">
        <v>1</v>
      </c>
      <c r="H211" s="278">
        <v>0</v>
      </c>
      <c r="I211" s="278">
        <v>0</v>
      </c>
      <c r="J211" s="278">
        <v>0</v>
      </c>
    </row>
    <row r="212" spans="1:10" x14ac:dyDescent="0.25">
      <c r="D212" s="278">
        <v>204</v>
      </c>
      <c r="E212" s="278">
        <v>0</v>
      </c>
      <c r="F212" s="278">
        <v>0</v>
      </c>
      <c r="G212" s="278">
        <v>0</v>
      </c>
      <c r="H212" s="278">
        <v>0</v>
      </c>
      <c r="I212" s="278">
        <v>0</v>
      </c>
      <c r="J212" s="278">
        <v>0</v>
      </c>
    </row>
    <row r="213" spans="1:10" x14ac:dyDescent="0.25">
      <c r="D213" s="278">
        <v>205</v>
      </c>
      <c r="E213" s="278">
        <v>0</v>
      </c>
      <c r="F213" s="278">
        <v>0</v>
      </c>
      <c r="G213" s="278">
        <v>0</v>
      </c>
      <c r="H213" s="278">
        <v>0</v>
      </c>
      <c r="I213" s="278">
        <v>0</v>
      </c>
      <c r="J213" s="278">
        <v>0</v>
      </c>
    </row>
    <row r="214" spans="1:10" x14ac:dyDescent="0.25">
      <c r="D214" s="278">
        <v>206</v>
      </c>
      <c r="E214" s="278">
        <v>0</v>
      </c>
      <c r="F214" s="278">
        <v>0</v>
      </c>
      <c r="G214" s="278">
        <v>0</v>
      </c>
      <c r="H214" s="278">
        <v>0</v>
      </c>
      <c r="I214" s="278">
        <v>0</v>
      </c>
      <c r="J214" s="278">
        <v>0</v>
      </c>
    </row>
    <row r="215" spans="1:10" x14ac:dyDescent="0.25">
      <c r="D215" s="278">
        <v>207</v>
      </c>
      <c r="E215" s="278">
        <v>0</v>
      </c>
      <c r="F215" s="278">
        <v>0</v>
      </c>
      <c r="G215" s="278">
        <v>0</v>
      </c>
      <c r="H215" s="278">
        <v>0</v>
      </c>
      <c r="I215" s="278">
        <v>0</v>
      </c>
      <c r="J215" s="278">
        <v>0</v>
      </c>
    </row>
    <row r="216" spans="1:10" x14ac:dyDescent="0.25">
      <c r="D216" s="278">
        <v>208</v>
      </c>
      <c r="E216" s="278">
        <v>0</v>
      </c>
      <c r="F216" s="278">
        <v>0</v>
      </c>
      <c r="G216" s="278">
        <v>0</v>
      </c>
      <c r="H216" s="278">
        <v>0</v>
      </c>
      <c r="I216" s="278">
        <v>0</v>
      </c>
      <c r="J216" s="278">
        <v>0</v>
      </c>
    </row>
    <row r="217" spans="1:10" x14ac:dyDescent="0.25">
      <c r="D217" s="278">
        <v>209</v>
      </c>
      <c r="E217" s="278">
        <v>0</v>
      </c>
      <c r="F217" s="278">
        <v>0</v>
      </c>
      <c r="G217" s="278">
        <v>0</v>
      </c>
      <c r="H217" s="278">
        <v>0</v>
      </c>
      <c r="I217" s="278">
        <v>0</v>
      </c>
      <c r="J217" s="278">
        <v>0</v>
      </c>
    </row>
    <row r="218" spans="1:10" x14ac:dyDescent="0.25">
      <c r="D218" s="278">
        <v>210</v>
      </c>
      <c r="E218" s="278">
        <v>0</v>
      </c>
      <c r="F218" s="278">
        <v>0</v>
      </c>
      <c r="G218" s="278">
        <v>0</v>
      </c>
      <c r="H218" s="278">
        <v>0</v>
      </c>
      <c r="I218" s="278">
        <v>0</v>
      </c>
      <c r="J218" s="278">
        <v>0</v>
      </c>
    </row>
    <row r="219" spans="1:10" x14ac:dyDescent="0.25">
      <c r="D219" s="278">
        <v>211</v>
      </c>
      <c r="E219" s="278">
        <v>0</v>
      </c>
      <c r="F219" s="278">
        <v>0</v>
      </c>
      <c r="G219" s="278">
        <v>0</v>
      </c>
      <c r="H219" s="278">
        <v>0</v>
      </c>
      <c r="I219" s="278">
        <v>0</v>
      </c>
      <c r="J219" s="278">
        <v>0</v>
      </c>
    </row>
    <row r="220" spans="1:10" x14ac:dyDescent="0.25">
      <c r="D220" s="278">
        <v>212</v>
      </c>
      <c r="E220" s="278">
        <v>0</v>
      </c>
      <c r="F220" s="278">
        <v>0</v>
      </c>
      <c r="G220" s="278">
        <v>0</v>
      </c>
      <c r="H220" s="278">
        <v>0</v>
      </c>
      <c r="I220" s="278">
        <v>0</v>
      </c>
      <c r="J220" s="278">
        <v>0</v>
      </c>
    </row>
    <row r="221" spans="1:10" x14ac:dyDescent="0.25">
      <c r="D221" s="278">
        <v>213</v>
      </c>
      <c r="E221" s="278">
        <v>0</v>
      </c>
      <c r="F221" s="278">
        <v>0</v>
      </c>
      <c r="G221" s="278">
        <v>0</v>
      </c>
      <c r="H221" s="278">
        <v>0</v>
      </c>
      <c r="I221" s="278">
        <v>0</v>
      </c>
      <c r="J221" s="278">
        <v>0</v>
      </c>
    </row>
    <row r="222" spans="1:10" x14ac:dyDescent="0.25">
      <c r="D222" s="278">
        <v>214</v>
      </c>
      <c r="E222" s="278">
        <v>0</v>
      </c>
      <c r="F222" s="278">
        <v>0</v>
      </c>
      <c r="G222" s="278">
        <v>0</v>
      </c>
      <c r="H222" s="278">
        <v>0</v>
      </c>
      <c r="I222" s="278">
        <v>0</v>
      </c>
      <c r="J222" s="278">
        <v>0</v>
      </c>
    </row>
    <row r="223" spans="1:10" x14ac:dyDescent="0.25">
      <c r="D223" s="278">
        <v>215</v>
      </c>
      <c r="E223" s="278">
        <v>0</v>
      </c>
      <c r="F223" s="278">
        <v>0</v>
      </c>
      <c r="G223" s="278">
        <v>0</v>
      </c>
      <c r="H223" s="278">
        <v>0</v>
      </c>
      <c r="I223" s="278">
        <v>0</v>
      </c>
      <c r="J223" s="278">
        <v>0</v>
      </c>
    </row>
    <row r="224" spans="1:10" x14ac:dyDescent="0.25">
      <c r="D224" s="278">
        <v>216</v>
      </c>
      <c r="E224" s="278">
        <v>0</v>
      </c>
      <c r="F224" s="278">
        <v>0</v>
      </c>
      <c r="G224" s="278">
        <v>0</v>
      </c>
      <c r="H224" s="278">
        <v>0</v>
      </c>
      <c r="I224" s="278">
        <v>0</v>
      </c>
      <c r="J224" s="278">
        <v>0</v>
      </c>
    </row>
    <row r="225" spans="4:10" x14ac:dyDescent="0.25">
      <c r="D225" s="278">
        <v>217</v>
      </c>
      <c r="E225" s="278">
        <v>0</v>
      </c>
      <c r="F225" s="278">
        <v>0</v>
      </c>
      <c r="G225" s="278">
        <v>0</v>
      </c>
      <c r="H225" s="278">
        <v>0</v>
      </c>
      <c r="I225" s="278">
        <v>0</v>
      </c>
      <c r="J225" s="278">
        <v>0</v>
      </c>
    </row>
    <row r="226" spans="4:10" x14ac:dyDescent="0.25">
      <c r="D226" s="278">
        <v>218</v>
      </c>
      <c r="E226" s="278">
        <v>0</v>
      </c>
      <c r="F226" s="278">
        <v>0</v>
      </c>
      <c r="G226" s="278">
        <v>0</v>
      </c>
      <c r="H226" s="278">
        <v>0</v>
      </c>
      <c r="I226" s="278">
        <v>0</v>
      </c>
      <c r="J226" s="278">
        <v>0</v>
      </c>
    </row>
    <row r="227" spans="4:10" x14ac:dyDescent="0.25">
      <c r="D227" s="278">
        <v>219</v>
      </c>
      <c r="E227" s="278">
        <v>0</v>
      </c>
      <c r="F227" s="278">
        <v>0</v>
      </c>
      <c r="G227" s="278">
        <v>0</v>
      </c>
      <c r="H227" s="278">
        <v>0</v>
      </c>
      <c r="I227" s="278">
        <v>0</v>
      </c>
      <c r="J227" s="278">
        <v>0</v>
      </c>
    </row>
    <row r="228" spans="4:10" x14ac:dyDescent="0.25">
      <c r="D228" s="278">
        <v>220</v>
      </c>
      <c r="E228" s="278">
        <v>0</v>
      </c>
      <c r="F228" s="278">
        <v>0</v>
      </c>
      <c r="G228" s="278">
        <v>0</v>
      </c>
      <c r="H228" s="278">
        <v>0</v>
      </c>
      <c r="I228" s="278">
        <v>0</v>
      </c>
      <c r="J228" s="278">
        <v>0</v>
      </c>
    </row>
    <row r="229" spans="4:10" x14ac:dyDescent="0.25">
      <c r="D229" s="278">
        <v>221</v>
      </c>
      <c r="E229" s="278">
        <v>0</v>
      </c>
      <c r="F229" s="278">
        <v>0</v>
      </c>
      <c r="G229" s="278">
        <v>0</v>
      </c>
      <c r="H229" s="278">
        <v>0</v>
      </c>
      <c r="I229" s="278">
        <v>0</v>
      </c>
      <c r="J229" s="278">
        <v>0</v>
      </c>
    </row>
    <row r="230" spans="4:10" x14ac:dyDescent="0.25">
      <c r="D230" s="278">
        <v>222</v>
      </c>
      <c r="E230" s="278">
        <v>0</v>
      </c>
      <c r="F230" s="278">
        <v>0</v>
      </c>
      <c r="G230" s="278">
        <v>0</v>
      </c>
      <c r="H230" s="278">
        <v>0</v>
      </c>
      <c r="I230" s="278">
        <v>0</v>
      </c>
      <c r="J230" s="278">
        <v>0</v>
      </c>
    </row>
    <row r="231" spans="4:10" x14ac:dyDescent="0.25">
      <c r="D231" s="278">
        <v>223</v>
      </c>
      <c r="E231" s="278">
        <v>0</v>
      </c>
      <c r="F231" s="278">
        <v>0</v>
      </c>
      <c r="G231" s="278">
        <v>0</v>
      </c>
      <c r="H231" s="278">
        <v>0</v>
      </c>
      <c r="I231" s="278">
        <v>0</v>
      </c>
      <c r="J231" s="278">
        <v>0</v>
      </c>
    </row>
    <row r="232" spans="4:10" x14ac:dyDescent="0.25">
      <c r="D232" s="278">
        <v>224</v>
      </c>
      <c r="E232" s="278">
        <v>0</v>
      </c>
      <c r="F232" s="278">
        <v>0</v>
      </c>
      <c r="G232" s="278">
        <v>0</v>
      </c>
      <c r="H232" s="278">
        <v>0</v>
      </c>
      <c r="I232" s="278">
        <v>0</v>
      </c>
      <c r="J232" s="278">
        <v>0</v>
      </c>
    </row>
    <row r="233" spans="4:10" x14ac:dyDescent="0.25">
      <c r="D233" s="278">
        <v>225</v>
      </c>
      <c r="E233" s="278">
        <v>0</v>
      </c>
      <c r="F233" s="278">
        <v>0</v>
      </c>
      <c r="G233" s="278">
        <v>0</v>
      </c>
      <c r="H233" s="278">
        <v>0</v>
      </c>
      <c r="I233" s="278">
        <v>0</v>
      </c>
      <c r="J233" s="278">
        <v>0</v>
      </c>
    </row>
    <row r="234" spans="4:10" x14ac:dyDescent="0.25">
      <c r="D234" s="278">
        <v>226</v>
      </c>
      <c r="E234" s="278">
        <v>0</v>
      </c>
      <c r="F234" s="278">
        <v>0</v>
      </c>
      <c r="G234" s="278">
        <v>0</v>
      </c>
      <c r="H234" s="278">
        <v>0</v>
      </c>
      <c r="I234" s="278">
        <v>0</v>
      </c>
      <c r="J234" s="278">
        <v>0</v>
      </c>
    </row>
    <row r="235" spans="4:10" x14ac:dyDescent="0.25">
      <c r="D235" s="278">
        <v>227</v>
      </c>
      <c r="E235" s="278">
        <v>0</v>
      </c>
      <c r="F235" s="278">
        <v>0</v>
      </c>
      <c r="G235" s="278">
        <v>0</v>
      </c>
      <c r="H235" s="278">
        <v>0</v>
      </c>
      <c r="I235" s="278">
        <v>0</v>
      </c>
      <c r="J235" s="278">
        <v>0</v>
      </c>
    </row>
    <row r="236" spans="4:10" x14ac:dyDescent="0.25">
      <c r="D236" s="278">
        <v>228</v>
      </c>
      <c r="E236" s="278">
        <v>0</v>
      </c>
      <c r="F236" s="278">
        <v>0</v>
      </c>
      <c r="G236" s="278">
        <v>0</v>
      </c>
      <c r="H236" s="278">
        <v>0</v>
      </c>
      <c r="I236" s="278">
        <v>0</v>
      </c>
      <c r="J236" s="278">
        <v>0</v>
      </c>
    </row>
    <row r="237" spans="4:10" x14ac:dyDescent="0.25">
      <c r="D237" s="278">
        <v>229</v>
      </c>
      <c r="E237" s="278">
        <v>0</v>
      </c>
      <c r="F237" s="278">
        <v>0</v>
      </c>
      <c r="G237" s="278">
        <v>0</v>
      </c>
      <c r="H237" s="278">
        <v>0</v>
      </c>
      <c r="I237" s="278">
        <v>0</v>
      </c>
      <c r="J237" s="278">
        <v>0</v>
      </c>
    </row>
    <row r="238" spans="4:10" x14ac:dyDescent="0.25">
      <c r="D238" s="278">
        <v>230</v>
      </c>
      <c r="E238" s="278">
        <v>0</v>
      </c>
      <c r="F238" s="278">
        <v>0</v>
      </c>
      <c r="G238" s="278">
        <v>0</v>
      </c>
      <c r="H238" s="278">
        <v>0</v>
      </c>
      <c r="I238" s="278">
        <v>0</v>
      </c>
      <c r="J238" s="278">
        <v>0</v>
      </c>
    </row>
    <row r="239" spans="4:10" x14ac:dyDescent="0.25">
      <c r="D239" s="278">
        <v>231</v>
      </c>
      <c r="E239" s="278">
        <v>0</v>
      </c>
      <c r="F239" s="278">
        <v>0</v>
      </c>
      <c r="G239" s="278">
        <v>0</v>
      </c>
      <c r="H239" s="278">
        <v>0</v>
      </c>
      <c r="I239" s="278">
        <v>0</v>
      </c>
      <c r="J239" s="278">
        <v>0</v>
      </c>
    </row>
    <row r="240" spans="4:10" x14ac:dyDescent="0.25">
      <c r="D240" s="278">
        <v>232</v>
      </c>
      <c r="E240" s="278">
        <v>0</v>
      </c>
      <c r="F240" s="278">
        <v>0</v>
      </c>
      <c r="G240" s="278">
        <v>0</v>
      </c>
      <c r="H240" s="278">
        <v>0</v>
      </c>
      <c r="I240" s="278">
        <v>0</v>
      </c>
      <c r="J240" s="278">
        <v>0</v>
      </c>
    </row>
    <row r="241" spans="4:10" x14ac:dyDescent="0.25">
      <c r="D241" s="278">
        <v>233</v>
      </c>
      <c r="E241" s="278">
        <v>0</v>
      </c>
      <c r="F241" s="278">
        <v>0</v>
      </c>
      <c r="G241" s="278">
        <v>0</v>
      </c>
      <c r="H241" s="278">
        <v>0</v>
      </c>
      <c r="I241" s="278">
        <v>0</v>
      </c>
      <c r="J241" s="278">
        <v>0</v>
      </c>
    </row>
    <row r="242" spans="4:10" x14ac:dyDescent="0.25">
      <c r="D242" s="278">
        <v>234</v>
      </c>
      <c r="E242" s="278">
        <v>0</v>
      </c>
      <c r="F242" s="278">
        <v>0</v>
      </c>
      <c r="G242" s="278">
        <v>0</v>
      </c>
      <c r="H242" s="278">
        <v>0</v>
      </c>
      <c r="I242" s="278">
        <v>0</v>
      </c>
      <c r="J242" s="278">
        <v>0</v>
      </c>
    </row>
    <row r="243" spans="4:10" x14ac:dyDescent="0.25">
      <c r="D243" s="278">
        <v>235</v>
      </c>
      <c r="E243" s="278">
        <v>0</v>
      </c>
      <c r="F243" s="278">
        <v>0</v>
      </c>
      <c r="G243" s="278">
        <v>0</v>
      </c>
      <c r="H243" s="278">
        <v>0</v>
      </c>
      <c r="I243" s="278">
        <v>0</v>
      </c>
      <c r="J243" s="278">
        <v>0</v>
      </c>
    </row>
    <row r="244" spans="4:10" x14ac:dyDescent="0.25">
      <c r="D244" s="278">
        <v>236</v>
      </c>
      <c r="E244" s="278">
        <v>0</v>
      </c>
      <c r="F244" s="278">
        <v>0</v>
      </c>
      <c r="G244" s="278">
        <v>0</v>
      </c>
      <c r="H244" s="278">
        <v>0</v>
      </c>
      <c r="I244" s="278">
        <v>0</v>
      </c>
      <c r="J244" s="278">
        <v>0</v>
      </c>
    </row>
    <row r="245" spans="4:10" x14ac:dyDescent="0.25">
      <c r="D245" s="278">
        <v>237</v>
      </c>
      <c r="E245" s="278">
        <v>0</v>
      </c>
      <c r="F245" s="278">
        <v>0</v>
      </c>
      <c r="G245" s="278">
        <v>0</v>
      </c>
      <c r="H245" s="278">
        <v>0</v>
      </c>
      <c r="I245" s="278">
        <v>0</v>
      </c>
      <c r="J245" s="278">
        <v>0</v>
      </c>
    </row>
    <row r="246" spans="4:10" x14ac:dyDescent="0.25">
      <c r="D246" s="278">
        <v>238</v>
      </c>
      <c r="E246" s="278">
        <v>0</v>
      </c>
      <c r="F246" s="278">
        <v>0</v>
      </c>
      <c r="G246" s="278">
        <v>0</v>
      </c>
      <c r="H246" s="278">
        <v>0</v>
      </c>
      <c r="I246" s="278">
        <v>0</v>
      </c>
      <c r="J246" s="278">
        <v>0</v>
      </c>
    </row>
    <row r="247" spans="4:10" x14ac:dyDescent="0.25">
      <c r="D247" s="278">
        <v>239</v>
      </c>
      <c r="E247" s="278">
        <v>0</v>
      </c>
      <c r="F247" s="278">
        <v>0</v>
      </c>
      <c r="G247" s="278">
        <v>0</v>
      </c>
      <c r="H247" s="278">
        <v>0</v>
      </c>
      <c r="I247" s="278">
        <v>0</v>
      </c>
      <c r="J247" s="278">
        <v>0</v>
      </c>
    </row>
    <row r="248" spans="4:10" x14ac:dyDescent="0.25">
      <c r="D248" s="278">
        <v>240</v>
      </c>
      <c r="E248" s="278">
        <v>0</v>
      </c>
      <c r="F248" s="278">
        <v>0</v>
      </c>
      <c r="G248" s="278">
        <v>0</v>
      </c>
      <c r="H248" s="278">
        <v>0</v>
      </c>
      <c r="I248" s="278">
        <v>0</v>
      </c>
      <c r="J248" s="278">
        <v>0</v>
      </c>
    </row>
    <row r="249" spans="4:10" x14ac:dyDescent="0.25">
      <c r="D249" s="278">
        <v>241</v>
      </c>
      <c r="E249" s="278">
        <v>0</v>
      </c>
      <c r="F249" s="278">
        <v>0</v>
      </c>
      <c r="G249" s="278">
        <v>0</v>
      </c>
      <c r="H249" s="278">
        <v>0</v>
      </c>
      <c r="I249" s="278">
        <v>0</v>
      </c>
      <c r="J249" s="278">
        <v>0</v>
      </c>
    </row>
    <row r="250" spans="4:10" x14ac:dyDescent="0.25">
      <c r="D250" s="278">
        <v>242</v>
      </c>
      <c r="E250" s="278">
        <v>0</v>
      </c>
      <c r="F250" s="278">
        <v>0</v>
      </c>
      <c r="G250" s="278">
        <v>0</v>
      </c>
      <c r="H250" s="278">
        <v>0</v>
      </c>
      <c r="I250" s="278">
        <v>0</v>
      </c>
      <c r="J250" s="278">
        <v>0</v>
      </c>
    </row>
    <row r="251" spans="4:10" x14ac:dyDescent="0.25">
      <c r="D251" s="278">
        <v>243</v>
      </c>
      <c r="E251" s="278">
        <v>0</v>
      </c>
      <c r="F251" s="278">
        <v>0</v>
      </c>
      <c r="G251" s="278">
        <v>0</v>
      </c>
      <c r="H251" s="278">
        <v>0</v>
      </c>
      <c r="I251" s="278">
        <v>0</v>
      </c>
      <c r="J251" s="278">
        <v>0</v>
      </c>
    </row>
    <row r="252" spans="4:10" x14ac:dyDescent="0.25">
      <c r="D252" s="278">
        <v>244</v>
      </c>
      <c r="E252" s="278">
        <v>0</v>
      </c>
      <c r="F252" s="278">
        <v>0</v>
      </c>
      <c r="G252" s="278">
        <v>0</v>
      </c>
      <c r="H252" s="278">
        <v>0</v>
      </c>
      <c r="I252" s="278">
        <v>0</v>
      </c>
      <c r="J252" s="278">
        <v>0</v>
      </c>
    </row>
    <row r="253" spans="4:10" x14ac:dyDescent="0.25">
      <c r="D253" s="278">
        <v>245</v>
      </c>
      <c r="E253" s="278">
        <v>0</v>
      </c>
      <c r="F253" s="278">
        <v>0</v>
      </c>
      <c r="G253" s="278">
        <v>0</v>
      </c>
      <c r="H253" s="278">
        <v>0</v>
      </c>
      <c r="I253" s="278">
        <v>0</v>
      </c>
      <c r="J253" s="278">
        <v>0</v>
      </c>
    </row>
    <row r="254" spans="4:10" x14ac:dyDescent="0.25">
      <c r="D254" s="278">
        <v>246</v>
      </c>
      <c r="E254" s="278">
        <v>0</v>
      </c>
      <c r="F254" s="278">
        <v>0</v>
      </c>
      <c r="G254" s="278">
        <v>0</v>
      </c>
      <c r="H254" s="278">
        <v>0</v>
      </c>
      <c r="I254" s="278">
        <v>0</v>
      </c>
      <c r="J254" s="278">
        <v>0</v>
      </c>
    </row>
    <row r="255" spans="4:10" x14ac:dyDescent="0.25">
      <c r="D255" s="278">
        <v>247</v>
      </c>
      <c r="E255" s="278">
        <v>0</v>
      </c>
      <c r="F255" s="278">
        <v>0</v>
      </c>
      <c r="G255" s="278">
        <v>0</v>
      </c>
      <c r="H255" s="278">
        <v>0</v>
      </c>
      <c r="I255" s="278">
        <v>0</v>
      </c>
      <c r="J255" s="278">
        <v>0</v>
      </c>
    </row>
    <row r="256" spans="4:10" x14ac:dyDescent="0.25">
      <c r="D256" s="278">
        <v>248</v>
      </c>
      <c r="E256" s="278">
        <v>0</v>
      </c>
      <c r="F256" s="278">
        <v>0</v>
      </c>
      <c r="G256" s="278">
        <v>0</v>
      </c>
      <c r="H256" s="278">
        <v>0</v>
      </c>
      <c r="I256" s="278">
        <v>0</v>
      </c>
      <c r="J256" s="278">
        <v>0</v>
      </c>
    </row>
    <row r="257" spans="4:10" x14ac:dyDescent="0.25">
      <c r="D257" s="278">
        <v>249</v>
      </c>
      <c r="E257" s="278">
        <v>0</v>
      </c>
      <c r="F257" s="278">
        <v>0</v>
      </c>
      <c r="G257" s="278">
        <v>0</v>
      </c>
      <c r="H257" s="278">
        <v>0</v>
      </c>
      <c r="I257" s="278">
        <v>0</v>
      </c>
      <c r="J257" s="278">
        <v>0</v>
      </c>
    </row>
    <row r="258" spans="4:10" x14ac:dyDescent="0.25">
      <c r="D258" s="278">
        <v>250</v>
      </c>
      <c r="E258" s="278">
        <v>0</v>
      </c>
      <c r="F258" s="278">
        <v>0</v>
      </c>
      <c r="G258" s="278">
        <v>0</v>
      </c>
      <c r="H258" s="278">
        <v>0</v>
      </c>
      <c r="I258" s="278">
        <v>0</v>
      </c>
      <c r="J258" s="278">
        <v>0</v>
      </c>
    </row>
    <row r="259" spans="4:10" x14ac:dyDescent="0.25">
      <c r="D259" s="278">
        <v>251</v>
      </c>
      <c r="E259" s="278">
        <v>0</v>
      </c>
      <c r="F259" s="278">
        <v>0</v>
      </c>
      <c r="G259" s="278">
        <v>0</v>
      </c>
      <c r="H259" s="278">
        <v>0</v>
      </c>
      <c r="I259" s="278">
        <v>0</v>
      </c>
      <c r="J259" s="278">
        <v>0</v>
      </c>
    </row>
    <row r="260" spans="4:10" x14ac:dyDescent="0.25">
      <c r="D260" s="278">
        <v>252</v>
      </c>
      <c r="E260" s="278">
        <v>0</v>
      </c>
      <c r="F260" s="278">
        <v>0</v>
      </c>
      <c r="G260" s="278">
        <v>0</v>
      </c>
      <c r="H260" s="278">
        <v>0</v>
      </c>
      <c r="I260" s="278">
        <v>0</v>
      </c>
      <c r="J260" s="278">
        <v>0</v>
      </c>
    </row>
    <row r="261" spans="4:10" x14ac:dyDescent="0.25">
      <c r="D261" s="278">
        <v>253</v>
      </c>
      <c r="E261" s="278">
        <v>0</v>
      </c>
      <c r="F261" s="278">
        <v>0</v>
      </c>
      <c r="G261" s="278">
        <v>0</v>
      </c>
      <c r="H261" s="278">
        <v>0</v>
      </c>
      <c r="I261" s="278">
        <v>0</v>
      </c>
      <c r="J261" s="278">
        <v>0</v>
      </c>
    </row>
    <row r="262" spans="4:10" x14ac:dyDescent="0.25">
      <c r="D262" s="278">
        <v>254</v>
      </c>
      <c r="E262" s="278">
        <v>0</v>
      </c>
      <c r="F262" s="278">
        <v>0</v>
      </c>
      <c r="G262" s="278">
        <v>0</v>
      </c>
      <c r="H262" s="278">
        <v>0</v>
      </c>
      <c r="I262" s="278">
        <v>0</v>
      </c>
      <c r="J262" s="278">
        <v>0</v>
      </c>
    </row>
    <row r="263" spans="4:10" x14ac:dyDescent="0.25">
      <c r="D263" s="278">
        <v>255</v>
      </c>
      <c r="E263" s="278">
        <v>0</v>
      </c>
      <c r="F263" s="278">
        <v>0</v>
      </c>
      <c r="G263" s="278">
        <v>0</v>
      </c>
      <c r="H263" s="278">
        <v>0</v>
      </c>
      <c r="I263" s="278">
        <v>0</v>
      </c>
      <c r="J263" s="278">
        <v>0</v>
      </c>
    </row>
    <row r="264" spans="4:10" x14ac:dyDescent="0.25">
      <c r="D264" s="278">
        <v>256</v>
      </c>
      <c r="E264" s="278">
        <v>0</v>
      </c>
      <c r="F264" s="278">
        <v>0</v>
      </c>
      <c r="G264" s="278">
        <v>0</v>
      </c>
      <c r="H264" s="278">
        <v>0</v>
      </c>
      <c r="I264" s="278">
        <v>0</v>
      </c>
      <c r="J264" s="278">
        <v>0</v>
      </c>
    </row>
    <row r="265" spans="4:10" x14ac:dyDescent="0.25">
      <c r="D265" s="278">
        <v>257</v>
      </c>
      <c r="E265" s="278">
        <v>0</v>
      </c>
      <c r="F265" s="278">
        <v>0</v>
      </c>
      <c r="G265" s="278">
        <v>0</v>
      </c>
      <c r="H265" s="278">
        <v>0</v>
      </c>
      <c r="I265" s="278">
        <v>0</v>
      </c>
      <c r="J265" s="278">
        <v>0</v>
      </c>
    </row>
    <row r="266" spans="4:10" x14ac:dyDescent="0.25">
      <c r="D266" s="278">
        <v>258</v>
      </c>
      <c r="E266" s="278">
        <v>0</v>
      </c>
      <c r="F266" s="278">
        <v>0</v>
      </c>
      <c r="G266" s="278">
        <v>0</v>
      </c>
      <c r="H266" s="278">
        <v>0</v>
      </c>
      <c r="I266" s="278">
        <v>0</v>
      </c>
      <c r="J266" s="278">
        <v>0</v>
      </c>
    </row>
    <row r="267" spans="4:10" x14ac:dyDescent="0.25">
      <c r="D267" s="278">
        <v>259</v>
      </c>
      <c r="E267" s="278">
        <v>0</v>
      </c>
      <c r="F267" s="278">
        <v>0</v>
      </c>
      <c r="G267" s="278">
        <v>0</v>
      </c>
      <c r="H267" s="278">
        <v>0</v>
      </c>
      <c r="I267" s="278">
        <v>0</v>
      </c>
      <c r="J267" s="278">
        <v>0</v>
      </c>
    </row>
    <row r="268" spans="4:10" x14ac:dyDescent="0.25">
      <c r="D268" s="278">
        <v>260</v>
      </c>
      <c r="E268" s="278">
        <v>0</v>
      </c>
      <c r="F268" s="278">
        <v>0</v>
      </c>
      <c r="G268" s="278">
        <v>0</v>
      </c>
      <c r="H268" s="278">
        <v>0</v>
      </c>
      <c r="I268" s="278">
        <v>0</v>
      </c>
      <c r="J268" s="278">
        <v>0</v>
      </c>
    </row>
    <row r="269" spans="4:10" x14ac:dyDescent="0.25">
      <c r="D269" s="278">
        <v>261</v>
      </c>
      <c r="E269" s="278">
        <v>0</v>
      </c>
      <c r="F269" s="278">
        <v>0</v>
      </c>
      <c r="G269" s="278">
        <v>0</v>
      </c>
      <c r="H269" s="278">
        <v>0</v>
      </c>
      <c r="I269" s="278">
        <v>0</v>
      </c>
      <c r="J269" s="278">
        <v>0</v>
      </c>
    </row>
    <row r="270" spans="4:10" x14ac:dyDescent="0.25">
      <c r="D270" s="278">
        <v>262</v>
      </c>
      <c r="E270" s="278">
        <v>0</v>
      </c>
      <c r="F270" s="278">
        <v>0</v>
      </c>
      <c r="G270" s="278">
        <v>0</v>
      </c>
      <c r="H270" s="278">
        <v>0</v>
      </c>
      <c r="I270" s="278">
        <v>0</v>
      </c>
      <c r="J270" s="278">
        <v>0</v>
      </c>
    </row>
    <row r="271" spans="4:10" x14ac:dyDescent="0.25">
      <c r="D271" s="278">
        <v>263</v>
      </c>
      <c r="E271" s="278">
        <v>0</v>
      </c>
      <c r="F271" s="278">
        <v>0</v>
      </c>
      <c r="G271" s="278">
        <v>0</v>
      </c>
      <c r="H271" s="278">
        <v>0</v>
      </c>
      <c r="I271" s="278">
        <v>0</v>
      </c>
      <c r="J271" s="278">
        <v>0</v>
      </c>
    </row>
    <row r="272" spans="4:10" x14ac:dyDescent="0.25">
      <c r="D272" s="278">
        <v>264</v>
      </c>
      <c r="E272" s="278">
        <v>0</v>
      </c>
      <c r="F272" s="278">
        <v>0</v>
      </c>
      <c r="G272" s="278">
        <v>0</v>
      </c>
      <c r="H272" s="278">
        <v>0</v>
      </c>
      <c r="I272" s="278">
        <v>0</v>
      </c>
      <c r="J272" s="278">
        <v>0</v>
      </c>
    </row>
    <row r="273" spans="4:10" x14ac:dyDescent="0.25">
      <c r="D273" s="278">
        <v>265</v>
      </c>
      <c r="E273" s="278">
        <v>0</v>
      </c>
      <c r="F273" s="278">
        <v>0</v>
      </c>
      <c r="G273" s="278">
        <v>0</v>
      </c>
      <c r="H273" s="278">
        <v>0</v>
      </c>
      <c r="I273" s="278">
        <v>0</v>
      </c>
      <c r="J273" s="278">
        <v>0</v>
      </c>
    </row>
    <row r="274" spans="4:10" x14ac:dyDescent="0.25">
      <c r="D274" s="278">
        <v>266</v>
      </c>
      <c r="E274" s="278">
        <v>0</v>
      </c>
      <c r="F274" s="278">
        <v>0</v>
      </c>
      <c r="G274" s="278">
        <v>0</v>
      </c>
      <c r="H274" s="278">
        <v>0</v>
      </c>
      <c r="I274" s="278">
        <v>0</v>
      </c>
      <c r="J274" s="278">
        <v>0</v>
      </c>
    </row>
    <row r="275" spans="4:10" x14ac:dyDescent="0.25">
      <c r="D275" s="278">
        <v>267</v>
      </c>
      <c r="E275" s="278">
        <v>0</v>
      </c>
      <c r="F275" s="278">
        <v>0</v>
      </c>
      <c r="G275" s="278">
        <v>0</v>
      </c>
      <c r="H275" s="278">
        <v>0</v>
      </c>
      <c r="I275" s="278">
        <v>0</v>
      </c>
      <c r="J275" s="278">
        <v>0</v>
      </c>
    </row>
    <row r="276" spans="4:10" x14ac:dyDescent="0.25">
      <c r="D276" s="278">
        <v>268</v>
      </c>
      <c r="E276" s="278">
        <v>0</v>
      </c>
      <c r="F276" s="278">
        <v>0</v>
      </c>
      <c r="G276" s="278">
        <v>0</v>
      </c>
      <c r="H276" s="278">
        <v>0</v>
      </c>
      <c r="I276" s="278">
        <v>0</v>
      </c>
      <c r="J276" s="278">
        <v>0</v>
      </c>
    </row>
    <row r="277" spans="4:10" x14ac:dyDescent="0.25">
      <c r="D277" s="278">
        <v>269</v>
      </c>
      <c r="E277" s="278">
        <v>0</v>
      </c>
      <c r="F277" s="278">
        <v>0</v>
      </c>
      <c r="G277" s="278">
        <v>0</v>
      </c>
      <c r="H277" s="278">
        <v>0</v>
      </c>
      <c r="I277" s="278">
        <v>0</v>
      </c>
      <c r="J277" s="278">
        <v>0</v>
      </c>
    </row>
    <row r="278" spans="4:10" x14ac:dyDescent="0.25">
      <c r="D278" s="278">
        <v>270</v>
      </c>
      <c r="E278" s="278">
        <v>0</v>
      </c>
      <c r="F278" s="278">
        <v>0</v>
      </c>
      <c r="G278" s="278">
        <v>0</v>
      </c>
      <c r="H278" s="278">
        <v>0</v>
      </c>
      <c r="I278" s="278">
        <v>0</v>
      </c>
      <c r="J278" s="278">
        <v>0</v>
      </c>
    </row>
    <row r="279" spans="4:10" x14ac:dyDescent="0.25">
      <c r="D279" s="278">
        <v>271</v>
      </c>
      <c r="E279" s="278">
        <v>0</v>
      </c>
      <c r="F279" s="278">
        <v>0</v>
      </c>
      <c r="G279" s="278">
        <v>0</v>
      </c>
      <c r="H279" s="278">
        <v>0</v>
      </c>
      <c r="I279" s="278">
        <v>0</v>
      </c>
      <c r="J279" s="278">
        <v>0</v>
      </c>
    </row>
    <row r="280" spans="4:10" x14ac:dyDescent="0.25">
      <c r="D280" s="278">
        <v>272</v>
      </c>
      <c r="E280" s="278">
        <v>0</v>
      </c>
      <c r="F280" s="278">
        <v>0</v>
      </c>
      <c r="G280" s="278">
        <v>0</v>
      </c>
      <c r="H280" s="278">
        <v>0</v>
      </c>
      <c r="I280" s="278">
        <v>0</v>
      </c>
      <c r="J280" s="278">
        <v>0</v>
      </c>
    </row>
    <row r="281" spans="4:10" x14ac:dyDescent="0.25">
      <c r="D281" s="278">
        <v>273</v>
      </c>
      <c r="E281" s="278">
        <v>0</v>
      </c>
      <c r="F281" s="278">
        <v>0</v>
      </c>
      <c r="G281" s="278">
        <v>0</v>
      </c>
      <c r="H281" s="278">
        <v>0</v>
      </c>
      <c r="I281" s="278">
        <v>0</v>
      </c>
      <c r="J281" s="278">
        <v>0</v>
      </c>
    </row>
    <row r="282" spans="4:10" x14ac:dyDescent="0.25">
      <c r="D282" s="278">
        <v>274</v>
      </c>
      <c r="E282" s="278">
        <v>0</v>
      </c>
      <c r="F282" s="278">
        <v>0</v>
      </c>
      <c r="G282" s="278">
        <v>0</v>
      </c>
      <c r="H282" s="278">
        <v>0</v>
      </c>
      <c r="I282" s="278">
        <v>0</v>
      </c>
      <c r="J282" s="278">
        <v>0</v>
      </c>
    </row>
    <row r="283" spans="4:10" x14ac:dyDescent="0.25">
      <c r="D283" s="278">
        <v>275</v>
      </c>
      <c r="E283" s="278">
        <v>0</v>
      </c>
      <c r="F283" s="278">
        <v>0</v>
      </c>
      <c r="G283" s="278">
        <v>0</v>
      </c>
      <c r="H283" s="278">
        <v>0</v>
      </c>
      <c r="I283" s="278">
        <v>0</v>
      </c>
      <c r="J283" s="278">
        <v>0</v>
      </c>
    </row>
    <row r="284" spans="4:10" x14ac:dyDescent="0.25">
      <c r="D284" s="278">
        <v>276</v>
      </c>
      <c r="E284" s="278">
        <v>0</v>
      </c>
      <c r="F284" s="278">
        <v>0</v>
      </c>
      <c r="G284" s="278">
        <v>0</v>
      </c>
      <c r="H284" s="278">
        <v>0</v>
      </c>
      <c r="I284" s="278">
        <v>0</v>
      </c>
      <c r="J284" s="278">
        <v>0</v>
      </c>
    </row>
    <row r="285" spans="4:10" x14ac:dyDescent="0.25">
      <c r="D285" s="278">
        <v>277</v>
      </c>
      <c r="E285" s="278">
        <v>0</v>
      </c>
      <c r="F285" s="278">
        <v>0</v>
      </c>
      <c r="G285" s="278">
        <v>0</v>
      </c>
      <c r="H285" s="278">
        <v>0</v>
      </c>
      <c r="I285" s="278">
        <v>0</v>
      </c>
      <c r="J285" s="278">
        <v>0</v>
      </c>
    </row>
    <row r="286" spans="4:10" x14ac:dyDescent="0.25">
      <c r="D286" s="278">
        <v>278</v>
      </c>
      <c r="E286" s="278">
        <v>0</v>
      </c>
      <c r="F286" s="278">
        <v>0</v>
      </c>
      <c r="G286" s="278">
        <v>0</v>
      </c>
      <c r="H286" s="278">
        <v>0</v>
      </c>
      <c r="I286" s="278">
        <v>0</v>
      </c>
      <c r="J286" s="278">
        <v>0</v>
      </c>
    </row>
    <row r="287" spans="4:10" x14ac:dyDescent="0.25">
      <c r="D287" s="278">
        <v>279</v>
      </c>
      <c r="E287" s="278">
        <v>0</v>
      </c>
      <c r="F287" s="278">
        <v>0</v>
      </c>
      <c r="G287" s="278">
        <v>0</v>
      </c>
      <c r="H287" s="278">
        <v>0</v>
      </c>
      <c r="I287" s="278">
        <v>0</v>
      </c>
      <c r="J287" s="278">
        <v>0</v>
      </c>
    </row>
    <row r="288" spans="4:10" x14ac:dyDescent="0.25">
      <c r="D288" s="278">
        <v>280</v>
      </c>
      <c r="E288" s="278">
        <v>0</v>
      </c>
      <c r="F288" s="278">
        <v>0</v>
      </c>
      <c r="G288" s="278">
        <v>0</v>
      </c>
      <c r="H288" s="278">
        <v>0</v>
      </c>
      <c r="I288" s="278">
        <v>0</v>
      </c>
      <c r="J288" s="278">
        <v>0</v>
      </c>
    </row>
    <row r="289" spans="4:10" x14ac:dyDescent="0.25">
      <c r="D289" s="278">
        <v>281</v>
      </c>
      <c r="E289" s="278">
        <v>0</v>
      </c>
      <c r="F289" s="278">
        <v>0</v>
      </c>
      <c r="G289" s="278">
        <v>0</v>
      </c>
      <c r="H289" s="278">
        <v>0</v>
      </c>
      <c r="I289" s="278">
        <v>0</v>
      </c>
      <c r="J289" s="278">
        <v>0</v>
      </c>
    </row>
    <row r="290" spans="4:10" x14ac:dyDescent="0.25">
      <c r="D290" s="278">
        <v>282</v>
      </c>
      <c r="E290" s="278">
        <v>0</v>
      </c>
      <c r="F290" s="278">
        <v>0</v>
      </c>
      <c r="G290" s="278">
        <v>0</v>
      </c>
      <c r="H290" s="278">
        <v>0</v>
      </c>
      <c r="I290" s="278">
        <v>0</v>
      </c>
      <c r="J290" s="278">
        <v>0</v>
      </c>
    </row>
    <row r="291" spans="4:10" x14ac:dyDescent="0.25">
      <c r="D291" s="278">
        <v>283</v>
      </c>
      <c r="E291" s="278">
        <v>0</v>
      </c>
      <c r="F291" s="278">
        <v>0</v>
      </c>
      <c r="G291" s="278">
        <v>0</v>
      </c>
      <c r="H291" s="278">
        <v>0</v>
      </c>
      <c r="I291" s="278">
        <v>0</v>
      </c>
      <c r="J291" s="278">
        <v>0</v>
      </c>
    </row>
    <row r="292" spans="4:10" x14ac:dyDescent="0.25">
      <c r="D292" s="278">
        <v>284</v>
      </c>
      <c r="E292" s="278">
        <v>0</v>
      </c>
      <c r="F292" s="278">
        <v>0</v>
      </c>
      <c r="G292" s="278">
        <v>0</v>
      </c>
      <c r="H292" s="278">
        <v>0</v>
      </c>
      <c r="I292" s="278">
        <v>0</v>
      </c>
      <c r="J292" s="278">
        <v>0</v>
      </c>
    </row>
    <row r="293" spans="4:10" x14ac:dyDescent="0.25">
      <c r="D293" s="278">
        <v>285</v>
      </c>
      <c r="E293" s="278">
        <v>0</v>
      </c>
      <c r="F293" s="278">
        <v>0</v>
      </c>
      <c r="G293" s="278">
        <v>0</v>
      </c>
      <c r="H293" s="278">
        <v>0</v>
      </c>
      <c r="I293" s="278">
        <v>0</v>
      </c>
      <c r="J293" s="278">
        <v>0</v>
      </c>
    </row>
    <row r="294" spans="4:10" x14ac:dyDescent="0.25">
      <c r="D294" s="278">
        <v>286</v>
      </c>
      <c r="E294" s="278">
        <v>0</v>
      </c>
      <c r="F294" s="278">
        <v>0</v>
      </c>
      <c r="G294" s="278">
        <v>0</v>
      </c>
      <c r="H294" s="278">
        <v>0</v>
      </c>
      <c r="I294" s="278">
        <v>0</v>
      </c>
      <c r="J294" s="278">
        <v>0</v>
      </c>
    </row>
    <row r="295" spans="4:10" x14ac:dyDescent="0.25">
      <c r="D295" s="278">
        <v>287</v>
      </c>
      <c r="E295" s="278">
        <v>0</v>
      </c>
      <c r="F295" s="278">
        <v>0</v>
      </c>
      <c r="G295" s="278">
        <v>0</v>
      </c>
      <c r="H295" s="278">
        <v>0</v>
      </c>
      <c r="I295" s="278">
        <v>0</v>
      </c>
      <c r="J295" s="278">
        <v>0</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D64"/>
  <sheetViews>
    <sheetView workbookViewId="0">
      <selection activeCell="P8" sqref="P8"/>
    </sheetView>
  </sheetViews>
  <sheetFormatPr defaultRowHeight="13.2" x14ac:dyDescent="0.25"/>
  <cols>
    <col min="1" max="1" width="22.5546875" customWidth="1"/>
    <col min="2" max="2" width="24.5546875" customWidth="1"/>
    <col min="17" max="17" width="3" bestFit="1" customWidth="1"/>
    <col min="19" max="19" width="19.88671875" bestFit="1" customWidth="1"/>
  </cols>
  <sheetData>
    <row r="1" spans="1:56" x14ac:dyDescent="0.25">
      <c r="A1" s="1" t="s">
        <v>82</v>
      </c>
    </row>
    <row r="2" spans="1:56" x14ac:dyDescent="0.25">
      <c r="A2" t="s">
        <v>81</v>
      </c>
      <c r="Q2" s="11"/>
      <c r="R2" s="11"/>
      <c r="S2" s="11"/>
      <c r="T2" s="11"/>
      <c r="U2" s="11"/>
      <c r="V2" s="11"/>
      <c r="W2" s="11"/>
      <c r="X2" s="11"/>
      <c r="Y2" s="11"/>
      <c r="Z2" s="11"/>
      <c r="AA2" s="11"/>
      <c r="AB2" s="11"/>
      <c r="AC2" s="11"/>
      <c r="AD2" s="11"/>
      <c r="AE2" s="11"/>
    </row>
    <row r="3" spans="1:56" x14ac:dyDescent="0.25">
      <c r="B3" s="261"/>
      <c r="C3" s="262" t="s">
        <v>466</v>
      </c>
      <c r="D3" s="262" t="s">
        <v>467</v>
      </c>
      <c r="E3" s="262" t="s">
        <v>468</v>
      </c>
      <c r="F3" s="262" t="s">
        <v>469</v>
      </c>
      <c r="G3" s="262" t="s">
        <v>470</v>
      </c>
      <c r="H3" s="262" t="s">
        <v>471</v>
      </c>
      <c r="I3" s="262" t="s">
        <v>472</v>
      </c>
      <c r="J3" s="262" t="s">
        <v>473</v>
      </c>
      <c r="K3" s="262" t="s">
        <v>474</v>
      </c>
      <c r="L3" s="262" t="s">
        <v>475</v>
      </c>
      <c r="M3" s="262" t="s">
        <v>476</v>
      </c>
      <c r="N3" s="262" t="s">
        <v>477</v>
      </c>
      <c r="O3" s="34"/>
      <c r="P3" s="34"/>
      <c r="Q3" s="34"/>
      <c r="R3" s="104"/>
      <c r="S3" s="34"/>
      <c r="T3" s="34"/>
      <c r="U3" s="34"/>
      <c r="V3" s="34"/>
      <c r="W3" s="34"/>
      <c r="X3" s="34"/>
      <c r="Y3" s="34"/>
      <c r="Z3" s="34"/>
      <c r="AA3" s="34"/>
      <c r="AB3" s="34"/>
      <c r="AC3" s="34"/>
      <c r="AD3" s="34"/>
      <c r="AE3" s="34"/>
      <c r="AF3" s="34"/>
      <c r="AG3" s="34"/>
      <c r="AH3" s="34"/>
      <c r="AI3" s="34"/>
      <c r="AJ3" s="34"/>
      <c r="AK3" s="34"/>
      <c r="AL3" s="34"/>
      <c r="AM3" s="34"/>
      <c r="AN3" s="34"/>
      <c r="AO3" s="34"/>
      <c r="AP3" s="34"/>
      <c r="AQ3" s="34"/>
      <c r="AR3" s="34"/>
      <c r="AS3" s="34"/>
      <c r="AT3" s="34"/>
      <c r="AU3" s="34"/>
      <c r="AV3" s="34"/>
      <c r="AW3" s="34"/>
      <c r="AX3" s="34"/>
      <c r="AY3" s="34"/>
      <c r="AZ3" s="34"/>
      <c r="BA3" s="34"/>
      <c r="BB3" s="34"/>
      <c r="BC3" s="34"/>
      <c r="BD3" s="34"/>
    </row>
    <row r="4" spans="1:56" x14ac:dyDescent="0.25">
      <c r="A4" s="55">
        <v>1</v>
      </c>
      <c r="B4" s="196" t="s">
        <v>658</v>
      </c>
      <c r="C4" s="22">
        <v>20</v>
      </c>
      <c r="D4" s="22">
        <v>20</v>
      </c>
      <c r="E4" s="22">
        <v>20</v>
      </c>
      <c r="F4" s="22">
        <v>20</v>
      </c>
      <c r="G4" s="22">
        <v>20</v>
      </c>
      <c r="H4" s="22">
        <v>20</v>
      </c>
      <c r="I4" s="22">
        <v>20</v>
      </c>
      <c r="J4" s="22">
        <v>20</v>
      </c>
      <c r="K4" s="22">
        <v>20</v>
      </c>
      <c r="L4" s="22">
        <v>20</v>
      </c>
      <c r="M4" s="22">
        <v>20</v>
      </c>
      <c r="N4" s="22">
        <v>20</v>
      </c>
      <c r="O4" s="35">
        <f>SUM(C4:N4)</f>
        <v>240</v>
      </c>
      <c r="P4" s="35"/>
      <c r="Q4" s="35"/>
      <c r="R4" s="10"/>
      <c r="S4" s="35"/>
      <c r="T4" s="35"/>
      <c r="U4" s="35"/>
      <c r="V4" s="35"/>
      <c r="W4" s="35"/>
      <c r="X4" s="35"/>
      <c r="Y4" s="35"/>
      <c r="Z4" s="35"/>
      <c r="AA4" s="35"/>
      <c r="AB4" s="35"/>
      <c r="AC4" s="35"/>
      <c r="AD4" s="35"/>
      <c r="AE4" s="35"/>
      <c r="AF4" s="35"/>
      <c r="AG4" s="35"/>
      <c r="AH4" s="35"/>
      <c r="AI4" s="35"/>
      <c r="AJ4" s="35"/>
      <c r="AK4" s="35"/>
      <c r="AL4" s="35"/>
      <c r="AM4" s="35"/>
      <c r="AN4" s="35"/>
      <c r="AO4" s="35"/>
      <c r="AP4" s="35"/>
      <c r="AQ4" s="35"/>
      <c r="AR4" s="35"/>
      <c r="AS4" s="35"/>
      <c r="AT4" s="35"/>
      <c r="AU4" s="35"/>
      <c r="AV4" s="35"/>
      <c r="AW4" s="35"/>
      <c r="AX4" s="35"/>
      <c r="AY4" s="35"/>
      <c r="AZ4" s="35"/>
      <c r="BA4" s="35"/>
      <c r="BB4" s="35"/>
      <c r="BC4" s="35"/>
      <c r="BD4" s="35"/>
    </row>
    <row r="5" spans="1:56" x14ac:dyDescent="0.25">
      <c r="A5" s="55">
        <v>2</v>
      </c>
      <c r="B5" s="191" t="s">
        <v>659</v>
      </c>
      <c r="C5" s="22">
        <v>20</v>
      </c>
      <c r="D5" s="22">
        <v>20</v>
      </c>
      <c r="E5" s="22">
        <v>20</v>
      </c>
      <c r="F5" s="22">
        <v>20</v>
      </c>
      <c r="G5" s="22">
        <v>20</v>
      </c>
      <c r="H5" s="22">
        <v>20</v>
      </c>
      <c r="I5" s="22">
        <v>20</v>
      </c>
      <c r="J5" s="22">
        <v>20</v>
      </c>
      <c r="K5" s="22">
        <v>20</v>
      </c>
      <c r="L5" s="22">
        <v>20</v>
      </c>
      <c r="M5" s="22">
        <v>20</v>
      </c>
      <c r="N5" s="22">
        <v>20</v>
      </c>
      <c r="O5" s="35">
        <f t="shared" ref="O5:O27" si="0">SUM(C5:N5)</f>
        <v>240</v>
      </c>
      <c r="P5" s="35"/>
      <c r="Q5" s="35"/>
      <c r="R5" s="10"/>
      <c r="S5" s="35"/>
      <c r="T5" s="35"/>
      <c r="U5" s="35"/>
      <c r="V5" s="35"/>
      <c r="W5" s="35"/>
      <c r="X5" s="35"/>
      <c r="Y5" s="35"/>
      <c r="Z5" s="35"/>
      <c r="AA5" s="35"/>
      <c r="AB5" s="35"/>
      <c r="AC5" s="35"/>
      <c r="AD5" s="35"/>
      <c r="AE5" s="35"/>
      <c r="AF5" s="35"/>
      <c r="AG5" s="35"/>
      <c r="AH5" s="35"/>
      <c r="AI5" s="35"/>
      <c r="AJ5" s="35"/>
      <c r="AK5" s="35"/>
      <c r="AL5" s="35"/>
      <c r="AM5" s="35"/>
      <c r="AN5" s="35"/>
      <c r="AO5" s="35"/>
      <c r="AP5" s="35"/>
      <c r="AQ5" s="35"/>
      <c r="AR5" s="35"/>
      <c r="AS5" s="35"/>
      <c r="AT5" s="35"/>
      <c r="AU5" s="35"/>
      <c r="AV5" s="35"/>
      <c r="AW5" s="35"/>
      <c r="AX5" s="35"/>
      <c r="AY5" s="35"/>
      <c r="AZ5" s="35"/>
      <c r="BA5" s="35"/>
      <c r="BB5" s="35"/>
      <c r="BC5" s="35"/>
      <c r="BD5" s="35"/>
    </row>
    <row r="6" spans="1:56" x14ac:dyDescent="0.25">
      <c r="A6" s="55">
        <v>3</v>
      </c>
      <c r="B6" s="191" t="s">
        <v>660</v>
      </c>
      <c r="C6" s="22">
        <v>20</v>
      </c>
      <c r="D6" s="22">
        <v>20</v>
      </c>
      <c r="E6" s="22">
        <v>20</v>
      </c>
      <c r="F6" s="22">
        <v>20</v>
      </c>
      <c r="G6" s="22">
        <v>20</v>
      </c>
      <c r="H6" s="22">
        <v>20</v>
      </c>
      <c r="I6" s="22">
        <v>20</v>
      </c>
      <c r="J6" s="22">
        <v>20</v>
      </c>
      <c r="K6" s="22">
        <v>20</v>
      </c>
      <c r="L6" s="22">
        <v>20</v>
      </c>
      <c r="M6" s="22">
        <v>20</v>
      </c>
      <c r="N6" s="22">
        <v>20</v>
      </c>
      <c r="O6" s="35">
        <f t="shared" si="0"/>
        <v>240</v>
      </c>
      <c r="P6" s="35"/>
      <c r="Q6" s="35"/>
      <c r="R6" s="10"/>
      <c r="S6" s="35"/>
      <c r="T6" s="35"/>
      <c r="U6" s="35"/>
      <c r="V6" s="35"/>
      <c r="W6" s="35"/>
      <c r="X6" s="35"/>
      <c r="Y6" s="35"/>
      <c r="Z6" s="35"/>
      <c r="AA6" s="35"/>
      <c r="AB6" s="35"/>
      <c r="AC6" s="35"/>
      <c r="AD6" s="35"/>
      <c r="AE6" s="35"/>
      <c r="AF6" s="35"/>
      <c r="AG6" s="35"/>
      <c r="AH6" s="35"/>
      <c r="AI6" s="35"/>
      <c r="AJ6" s="35"/>
      <c r="AK6" s="35"/>
      <c r="AL6" s="35"/>
      <c r="AM6" s="35"/>
      <c r="AN6" s="35"/>
      <c r="AO6" s="35"/>
      <c r="AP6" s="35"/>
      <c r="AQ6" s="35"/>
      <c r="AR6" s="35"/>
      <c r="AS6" s="35"/>
      <c r="AT6" s="35"/>
      <c r="AU6" s="35"/>
      <c r="AV6" s="35"/>
      <c r="AW6" s="35"/>
      <c r="AX6" s="35"/>
      <c r="AY6" s="35"/>
      <c r="AZ6" s="35"/>
      <c r="BA6" s="35"/>
      <c r="BB6" s="35"/>
      <c r="BC6" s="35"/>
      <c r="BD6" s="35"/>
    </row>
    <row r="7" spans="1:56" x14ac:dyDescent="0.25">
      <c r="A7" s="55">
        <v>4</v>
      </c>
      <c r="B7" s="191" t="s">
        <v>661</v>
      </c>
      <c r="C7" s="22">
        <v>20</v>
      </c>
      <c r="D7" s="22">
        <v>20</v>
      </c>
      <c r="E7" s="22">
        <v>20</v>
      </c>
      <c r="F7" s="22">
        <v>20</v>
      </c>
      <c r="G7" s="22">
        <v>20</v>
      </c>
      <c r="H7" s="22">
        <v>20</v>
      </c>
      <c r="I7" s="22">
        <v>20</v>
      </c>
      <c r="J7" s="22">
        <v>20</v>
      </c>
      <c r="K7" s="22">
        <v>20</v>
      </c>
      <c r="L7" s="22">
        <v>20</v>
      </c>
      <c r="M7" s="22">
        <v>20</v>
      </c>
      <c r="N7" s="22">
        <v>20</v>
      </c>
      <c r="O7" s="35">
        <f t="shared" si="0"/>
        <v>240</v>
      </c>
      <c r="P7" s="35"/>
      <c r="Q7" s="35"/>
      <c r="R7" s="10"/>
      <c r="S7" s="35"/>
      <c r="T7" s="35"/>
      <c r="U7" s="35"/>
      <c r="V7" s="35"/>
      <c r="W7" s="35"/>
      <c r="X7" s="35"/>
      <c r="Y7" s="35"/>
      <c r="Z7" s="35"/>
      <c r="AA7" s="35"/>
      <c r="AB7" s="35"/>
      <c r="AC7" s="35"/>
      <c r="AD7" s="35"/>
      <c r="AE7" s="35"/>
      <c r="AF7" s="35"/>
      <c r="AG7" s="35"/>
      <c r="AH7" s="35"/>
      <c r="AI7" s="35"/>
      <c r="AJ7" s="35"/>
      <c r="AK7" s="35"/>
      <c r="AL7" s="35"/>
      <c r="AM7" s="35"/>
      <c r="AN7" s="35"/>
      <c r="AO7" s="35"/>
      <c r="AP7" s="35"/>
      <c r="AQ7" s="35"/>
      <c r="AR7" s="35"/>
      <c r="AS7" s="35"/>
      <c r="AT7" s="35"/>
      <c r="AU7" s="35"/>
      <c r="AV7" s="35"/>
      <c r="AW7" s="35"/>
      <c r="AX7" s="35"/>
      <c r="AY7" s="35"/>
      <c r="AZ7" s="35"/>
      <c r="BA7" s="35"/>
      <c r="BB7" s="35"/>
      <c r="BC7" s="35"/>
      <c r="BD7" s="35"/>
    </row>
    <row r="8" spans="1:56" x14ac:dyDescent="0.25">
      <c r="A8" s="55">
        <v>5</v>
      </c>
      <c r="B8" s="191" t="s">
        <v>662</v>
      </c>
      <c r="C8" s="22">
        <v>20</v>
      </c>
      <c r="D8" s="22">
        <v>20</v>
      </c>
      <c r="E8" s="22">
        <v>20</v>
      </c>
      <c r="F8" s="22">
        <v>20</v>
      </c>
      <c r="G8" s="22">
        <v>20</v>
      </c>
      <c r="H8" s="22">
        <v>20</v>
      </c>
      <c r="I8" s="22">
        <v>20</v>
      </c>
      <c r="J8" s="22">
        <v>20</v>
      </c>
      <c r="K8" s="22">
        <v>20</v>
      </c>
      <c r="L8" s="22">
        <v>20</v>
      </c>
      <c r="M8" s="22">
        <v>20</v>
      </c>
      <c r="N8" s="22">
        <v>20</v>
      </c>
      <c r="O8" s="35">
        <f t="shared" si="0"/>
        <v>240</v>
      </c>
      <c r="P8" s="35"/>
      <c r="Q8" s="35"/>
      <c r="R8" s="10"/>
      <c r="S8" s="35"/>
      <c r="T8" s="35"/>
      <c r="U8" s="35"/>
      <c r="V8" s="35"/>
      <c r="W8" s="35"/>
      <c r="X8" s="35"/>
      <c r="Y8" s="35"/>
      <c r="Z8" s="35"/>
      <c r="AA8" s="35"/>
      <c r="AB8" s="35"/>
      <c r="AC8" s="35"/>
      <c r="AD8" s="35"/>
      <c r="AE8" s="35"/>
      <c r="AF8" s="35"/>
      <c r="AG8" s="35"/>
      <c r="AH8" s="35"/>
      <c r="AI8" s="35"/>
      <c r="AJ8" s="35"/>
      <c r="AK8" s="35"/>
      <c r="AL8" s="35"/>
      <c r="AM8" s="35"/>
      <c r="AN8" s="35"/>
      <c r="AO8" s="35"/>
      <c r="AP8" s="35"/>
      <c r="AQ8" s="35"/>
      <c r="AR8" s="35"/>
      <c r="AS8" s="35"/>
      <c r="AT8" s="35"/>
      <c r="AU8" s="35"/>
      <c r="AV8" s="35"/>
      <c r="AW8" s="35"/>
      <c r="AX8" s="35"/>
      <c r="AY8" s="35"/>
      <c r="AZ8" s="35"/>
      <c r="BA8" s="35"/>
      <c r="BB8" s="35"/>
      <c r="BC8" s="35"/>
      <c r="BD8" s="35"/>
    </row>
    <row r="9" spans="1:56" x14ac:dyDescent="0.25">
      <c r="A9" s="55">
        <v>6</v>
      </c>
      <c r="B9" s="191" t="s">
        <v>663</v>
      </c>
      <c r="C9" s="22">
        <v>20</v>
      </c>
      <c r="D9" s="22">
        <v>20</v>
      </c>
      <c r="E9" s="22">
        <v>20</v>
      </c>
      <c r="F9" s="22">
        <v>20</v>
      </c>
      <c r="G9" s="22">
        <v>20</v>
      </c>
      <c r="H9" s="22">
        <v>20</v>
      </c>
      <c r="I9" s="22">
        <v>20</v>
      </c>
      <c r="J9" s="22">
        <v>20</v>
      </c>
      <c r="K9" s="22">
        <v>20</v>
      </c>
      <c r="L9" s="22">
        <v>20</v>
      </c>
      <c r="M9" s="22">
        <v>20</v>
      </c>
      <c r="N9" s="22">
        <v>20</v>
      </c>
      <c r="O9" s="35">
        <f t="shared" si="0"/>
        <v>240</v>
      </c>
      <c r="P9" s="35"/>
      <c r="Q9" s="35"/>
      <c r="R9" s="10"/>
      <c r="S9" s="35"/>
      <c r="T9" s="35"/>
      <c r="U9" s="35"/>
      <c r="V9" s="35"/>
      <c r="W9" s="35"/>
      <c r="X9" s="35"/>
      <c r="Y9" s="35"/>
      <c r="Z9" s="35"/>
      <c r="AA9" s="35"/>
      <c r="AB9" s="35"/>
      <c r="AC9" s="35"/>
      <c r="AD9" s="35"/>
      <c r="AE9" s="35"/>
      <c r="AF9" s="35"/>
      <c r="AG9" s="35"/>
      <c r="AH9" s="35"/>
      <c r="AI9" s="35"/>
      <c r="AJ9" s="35"/>
      <c r="AK9" s="35"/>
      <c r="AL9" s="35"/>
      <c r="AM9" s="35"/>
      <c r="AN9" s="35"/>
      <c r="AO9" s="35"/>
      <c r="AP9" s="35"/>
      <c r="AQ9" s="35"/>
      <c r="AR9" s="35"/>
      <c r="AS9" s="35"/>
      <c r="AT9" s="35"/>
      <c r="AU9" s="35"/>
      <c r="AV9" s="35"/>
      <c r="AW9" s="35"/>
      <c r="AX9" s="35"/>
      <c r="AY9" s="35"/>
      <c r="AZ9" s="35"/>
      <c r="BA9" s="35"/>
      <c r="BB9" s="35"/>
      <c r="BC9" s="35"/>
      <c r="BD9" s="35"/>
    </row>
    <row r="10" spans="1:56" x14ac:dyDescent="0.25">
      <c r="A10" s="55">
        <v>7</v>
      </c>
      <c r="B10" s="191" t="s">
        <v>664</v>
      </c>
      <c r="C10" s="22">
        <v>20</v>
      </c>
      <c r="D10" s="22">
        <v>20</v>
      </c>
      <c r="E10" s="22">
        <v>20</v>
      </c>
      <c r="F10" s="22">
        <v>20</v>
      </c>
      <c r="G10" s="22">
        <v>20</v>
      </c>
      <c r="H10" s="22">
        <v>20</v>
      </c>
      <c r="I10" s="22">
        <v>20</v>
      </c>
      <c r="J10" s="22">
        <v>20</v>
      </c>
      <c r="K10" s="22">
        <v>20</v>
      </c>
      <c r="L10" s="22">
        <v>20</v>
      </c>
      <c r="M10" s="22">
        <v>20</v>
      </c>
      <c r="N10" s="22">
        <v>20</v>
      </c>
      <c r="O10" s="35">
        <f t="shared" si="0"/>
        <v>240</v>
      </c>
      <c r="P10" s="35"/>
      <c r="Q10" s="35"/>
      <c r="R10" s="10"/>
      <c r="S10" s="35"/>
      <c r="T10" s="35"/>
      <c r="U10" s="35"/>
      <c r="V10" s="35"/>
      <c r="W10" s="35"/>
      <c r="X10" s="35"/>
      <c r="Y10" s="35"/>
      <c r="Z10" s="35"/>
      <c r="AA10" s="35"/>
      <c r="AB10" s="35"/>
      <c r="AC10" s="35"/>
      <c r="AD10" s="35"/>
      <c r="AE10" s="35"/>
      <c r="AF10" s="35"/>
      <c r="AG10" s="35"/>
      <c r="AH10" s="35"/>
      <c r="AI10" s="35"/>
      <c r="AJ10" s="35"/>
      <c r="AK10" s="35"/>
      <c r="AL10" s="35"/>
      <c r="AM10" s="35"/>
      <c r="AN10" s="35"/>
      <c r="AO10" s="35"/>
      <c r="AP10" s="35"/>
      <c r="AQ10" s="35"/>
      <c r="AR10" s="35"/>
      <c r="AS10" s="35"/>
      <c r="AT10" s="35"/>
      <c r="AU10" s="35"/>
      <c r="AV10" s="35"/>
      <c r="AW10" s="35"/>
      <c r="AX10" s="35"/>
      <c r="AY10" s="35"/>
      <c r="AZ10" s="35"/>
      <c r="BA10" s="35"/>
      <c r="BB10" s="35"/>
      <c r="BC10" s="35"/>
      <c r="BD10" s="35"/>
    </row>
    <row r="11" spans="1:56" x14ac:dyDescent="0.25">
      <c r="A11" s="55">
        <v>8</v>
      </c>
      <c r="B11" s="191" t="s">
        <v>665</v>
      </c>
      <c r="C11" s="22">
        <v>20</v>
      </c>
      <c r="D11" s="22">
        <v>20</v>
      </c>
      <c r="E11" s="22">
        <v>20</v>
      </c>
      <c r="F11" s="22">
        <v>20</v>
      </c>
      <c r="G11" s="22">
        <v>20</v>
      </c>
      <c r="H11" s="22">
        <v>20</v>
      </c>
      <c r="I11" s="22">
        <v>20</v>
      </c>
      <c r="J11" s="22">
        <v>20</v>
      </c>
      <c r="K11" s="22">
        <v>20</v>
      </c>
      <c r="L11" s="22">
        <v>20</v>
      </c>
      <c r="M11" s="22">
        <v>20</v>
      </c>
      <c r="N11" s="22">
        <v>20</v>
      </c>
      <c r="O11" s="35">
        <f t="shared" si="0"/>
        <v>240</v>
      </c>
      <c r="P11" s="35"/>
      <c r="Q11" s="35"/>
      <c r="R11" s="10"/>
      <c r="S11" s="35"/>
      <c r="T11" s="35"/>
      <c r="U11" s="35"/>
      <c r="V11" s="35"/>
      <c r="W11" s="35"/>
      <c r="X11" s="35"/>
      <c r="Y11" s="35"/>
      <c r="Z11" s="35"/>
      <c r="AA11" s="35"/>
      <c r="AB11" s="35"/>
      <c r="AC11" s="35"/>
      <c r="AD11" s="35"/>
      <c r="AE11" s="35"/>
      <c r="AF11" s="35"/>
      <c r="AG11" s="35"/>
      <c r="AH11" s="35"/>
      <c r="AI11" s="35"/>
      <c r="AJ11" s="35"/>
      <c r="AK11" s="35"/>
      <c r="AL11" s="35"/>
      <c r="AM11" s="35"/>
      <c r="AN11" s="35"/>
      <c r="AO11" s="35"/>
      <c r="AP11" s="35"/>
      <c r="AQ11" s="35"/>
      <c r="AR11" s="35"/>
      <c r="AS11" s="35"/>
      <c r="AT11" s="35"/>
      <c r="AU11" s="35"/>
      <c r="AV11" s="35"/>
      <c r="AW11" s="35"/>
      <c r="AX11" s="35"/>
      <c r="AY11" s="35"/>
      <c r="AZ11" s="35"/>
      <c r="BA11" s="35"/>
      <c r="BB11" s="35"/>
      <c r="BC11" s="35"/>
      <c r="BD11" s="35"/>
    </row>
    <row r="12" spans="1:56" x14ac:dyDescent="0.25">
      <c r="A12" s="55">
        <v>9</v>
      </c>
      <c r="B12" s="191" t="s">
        <v>666</v>
      </c>
      <c r="C12" s="22">
        <v>25</v>
      </c>
      <c r="D12" s="22">
        <v>25</v>
      </c>
      <c r="E12" s="22">
        <v>25</v>
      </c>
      <c r="F12" s="22">
        <v>25</v>
      </c>
      <c r="G12" s="22">
        <v>25</v>
      </c>
      <c r="H12" s="22">
        <v>25</v>
      </c>
      <c r="I12" s="22">
        <v>25</v>
      </c>
      <c r="J12" s="22">
        <v>25</v>
      </c>
      <c r="K12" s="22">
        <v>25</v>
      </c>
      <c r="L12" s="22">
        <v>25</v>
      </c>
      <c r="M12" s="22">
        <v>25</v>
      </c>
      <c r="N12" s="22">
        <v>25</v>
      </c>
      <c r="O12" s="35">
        <f t="shared" si="0"/>
        <v>300</v>
      </c>
      <c r="P12" s="35"/>
      <c r="Q12" s="35"/>
      <c r="R12" s="10"/>
      <c r="S12" s="35"/>
      <c r="T12" s="35"/>
      <c r="U12" s="35"/>
      <c r="V12" s="35"/>
      <c r="W12" s="35"/>
      <c r="X12" s="35"/>
      <c r="Y12" s="35"/>
      <c r="Z12" s="35"/>
      <c r="AA12" s="35"/>
      <c r="AB12" s="35"/>
      <c r="AC12" s="35"/>
      <c r="AD12" s="35"/>
      <c r="AE12" s="35"/>
      <c r="AF12" s="35"/>
      <c r="AG12" s="35"/>
      <c r="AH12" s="35"/>
      <c r="AI12" s="35"/>
      <c r="AJ12" s="35"/>
      <c r="AK12" s="35"/>
      <c r="AL12" s="35"/>
      <c r="AM12" s="35"/>
      <c r="AN12" s="35"/>
      <c r="AO12" s="35"/>
      <c r="AP12" s="35"/>
      <c r="AQ12" s="35"/>
      <c r="AR12" s="35"/>
      <c r="AS12" s="35"/>
      <c r="AT12" s="35"/>
      <c r="AU12" s="35"/>
      <c r="AV12" s="35"/>
      <c r="AW12" s="35"/>
      <c r="AX12" s="35"/>
      <c r="AY12" s="35"/>
      <c r="AZ12" s="35"/>
      <c r="BA12" s="35"/>
      <c r="BB12" s="35"/>
      <c r="BC12" s="35"/>
      <c r="BD12" s="35"/>
    </row>
    <row r="13" spans="1:56" x14ac:dyDescent="0.25">
      <c r="A13" s="55">
        <v>10</v>
      </c>
      <c r="B13" s="191" t="s">
        <v>667</v>
      </c>
      <c r="C13" s="22">
        <v>25</v>
      </c>
      <c r="D13" s="22">
        <v>25</v>
      </c>
      <c r="E13" s="22">
        <v>25</v>
      </c>
      <c r="F13" s="22">
        <v>25</v>
      </c>
      <c r="G13" s="22">
        <v>25</v>
      </c>
      <c r="H13" s="22">
        <v>25</v>
      </c>
      <c r="I13" s="22">
        <v>25</v>
      </c>
      <c r="J13" s="22">
        <v>25</v>
      </c>
      <c r="K13" s="22">
        <v>25</v>
      </c>
      <c r="L13" s="22">
        <v>25</v>
      </c>
      <c r="M13" s="22">
        <v>25</v>
      </c>
      <c r="N13" s="22">
        <v>25</v>
      </c>
      <c r="O13" s="35">
        <f t="shared" si="0"/>
        <v>300</v>
      </c>
      <c r="P13" s="35"/>
      <c r="Q13" s="35"/>
      <c r="R13" s="10"/>
      <c r="S13" s="35"/>
      <c r="T13" s="35"/>
      <c r="U13" s="35"/>
      <c r="V13" s="35"/>
      <c r="W13" s="35"/>
      <c r="X13" s="35"/>
      <c r="Y13" s="35"/>
      <c r="Z13" s="35"/>
      <c r="AA13" s="35"/>
      <c r="AB13" s="35"/>
      <c r="AC13" s="35"/>
      <c r="AD13" s="35"/>
      <c r="AE13" s="35"/>
      <c r="AF13" s="35"/>
      <c r="AG13" s="35"/>
      <c r="AH13" s="35"/>
      <c r="AI13" s="35"/>
      <c r="AJ13" s="35"/>
      <c r="AK13" s="35"/>
      <c r="AL13" s="35"/>
      <c r="AM13" s="35"/>
      <c r="AN13" s="35"/>
      <c r="AO13" s="35"/>
      <c r="AP13" s="35"/>
      <c r="AQ13" s="35"/>
      <c r="AR13" s="35"/>
      <c r="AS13" s="35"/>
      <c r="AT13" s="35"/>
      <c r="AU13" s="35"/>
      <c r="AV13" s="35"/>
      <c r="AW13" s="35"/>
      <c r="AX13" s="35"/>
      <c r="AY13" s="35"/>
      <c r="AZ13" s="35"/>
      <c r="BA13" s="35"/>
      <c r="BB13" s="35"/>
      <c r="BC13" s="35"/>
      <c r="BD13" s="35"/>
    </row>
    <row r="14" spans="1:56" s="11" customFormat="1" x14ac:dyDescent="0.25">
      <c r="A14" s="55">
        <v>11</v>
      </c>
      <c r="B14" s="191" t="s">
        <v>668</v>
      </c>
      <c r="C14" s="22">
        <v>25</v>
      </c>
      <c r="D14" s="22">
        <v>25</v>
      </c>
      <c r="E14" s="22">
        <v>25</v>
      </c>
      <c r="F14" s="22">
        <v>25</v>
      </c>
      <c r="G14" s="22">
        <v>25</v>
      </c>
      <c r="H14" s="22">
        <v>25</v>
      </c>
      <c r="I14" s="22">
        <v>25</v>
      </c>
      <c r="J14" s="22">
        <v>25</v>
      </c>
      <c r="K14" s="22">
        <v>25</v>
      </c>
      <c r="L14" s="22">
        <v>25</v>
      </c>
      <c r="M14" s="22">
        <v>25</v>
      </c>
      <c r="N14" s="22">
        <v>25</v>
      </c>
      <c r="O14" s="35">
        <f t="shared" si="0"/>
        <v>300</v>
      </c>
      <c r="P14" s="35"/>
      <c r="Q14" s="35"/>
      <c r="R14" s="10"/>
      <c r="S14" s="35"/>
      <c r="T14" s="35"/>
      <c r="U14" s="35"/>
      <c r="V14" s="35"/>
      <c r="W14" s="35"/>
      <c r="X14" s="35"/>
      <c r="Y14" s="35"/>
      <c r="Z14" s="35"/>
      <c r="AA14" s="35"/>
      <c r="AB14" s="35"/>
      <c r="AC14" s="35"/>
      <c r="AD14" s="35"/>
      <c r="AE14" s="35"/>
      <c r="AF14" s="35"/>
      <c r="AG14" s="35"/>
      <c r="AH14" s="35"/>
      <c r="AI14" s="35"/>
      <c r="AJ14" s="35"/>
      <c r="AK14" s="35"/>
      <c r="AL14" s="35"/>
      <c r="AM14" s="35"/>
      <c r="AN14" s="35"/>
      <c r="AO14" s="35"/>
      <c r="AP14" s="35"/>
      <c r="AQ14" s="35"/>
      <c r="AR14" s="35"/>
      <c r="AS14" s="35"/>
      <c r="AT14" s="35"/>
      <c r="AU14" s="35"/>
      <c r="AV14" s="35"/>
      <c r="AW14" s="35"/>
      <c r="AX14" s="35"/>
      <c r="AY14" s="35"/>
      <c r="AZ14" s="35"/>
      <c r="BA14" s="35"/>
      <c r="BB14" s="35"/>
      <c r="BC14" s="35"/>
      <c r="BD14" s="35"/>
    </row>
    <row r="15" spans="1:56" s="11" customFormat="1" x14ac:dyDescent="0.25">
      <c r="A15" s="55">
        <v>12</v>
      </c>
      <c r="B15" s="191" t="s">
        <v>669</v>
      </c>
      <c r="C15" s="22">
        <v>25</v>
      </c>
      <c r="D15" s="22">
        <v>25</v>
      </c>
      <c r="E15" s="22">
        <v>25</v>
      </c>
      <c r="F15" s="22">
        <v>25</v>
      </c>
      <c r="G15" s="22">
        <v>25</v>
      </c>
      <c r="H15" s="22">
        <v>25</v>
      </c>
      <c r="I15" s="22">
        <v>25</v>
      </c>
      <c r="J15" s="22">
        <v>25</v>
      </c>
      <c r="K15" s="22">
        <v>25</v>
      </c>
      <c r="L15" s="22">
        <v>25</v>
      </c>
      <c r="M15" s="22">
        <v>25</v>
      </c>
      <c r="N15" s="22">
        <v>25</v>
      </c>
      <c r="O15" s="35">
        <f t="shared" si="0"/>
        <v>300</v>
      </c>
      <c r="P15" s="35"/>
      <c r="Q15" s="35"/>
      <c r="R15" s="10"/>
      <c r="S15" s="35"/>
      <c r="T15" s="35"/>
      <c r="U15" s="35"/>
      <c r="V15" s="35"/>
      <c r="W15" s="35"/>
      <c r="X15" s="35"/>
      <c r="Y15" s="35"/>
      <c r="Z15" s="35"/>
      <c r="AA15" s="35"/>
      <c r="AB15" s="35"/>
      <c r="AC15" s="35"/>
      <c r="AD15" s="35"/>
      <c r="AE15" s="35"/>
      <c r="AF15" s="35"/>
      <c r="AG15" s="35"/>
      <c r="AH15" s="35"/>
      <c r="AI15" s="35"/>
      <c r="AJ15" s="35"/>
      <c r="AK15" s="35"/>
      <c r="AL15" s="35"/>
      <c r="AM15" s="35"/>
      <c r="AN15" s="35"/>
      <c r="AO15" s="35"/>
      <c r="AP15" s="35"/>
      <c r="AQ15" s="35"/>
      <c r="AR15" s="35"/>
      <c r="AS15" s="35"/>
      <c r="AT15" s="35"/>
      <c r="AU15" s="35"/>
      <c r="AV15" s="35"/>
      <c r="AW15" s="35"/>
      <c r="AX15" s="35"/>
      <c r="AY15" s="35"/>
      <c r="AZ15" s="35"/>
      <c r="BA15" s="35"/>
      <c r="BB15" s="35"/>
      <c r="BC15" s="35"/>
      <c r="BD15" s="35"/>
    </row>
    <row r="16" spans="1:56" s="11" customFormat="1" x14ac:dyDescent="0.25">
      <c r="A16" s="55">
        <v>13</v>
      </c>
      <c r="B16" s="191" t="s">
        <v>670</v>
      </c>
      <c r="C16" s="22">
        <v>25</v>
      </c>
      <c r="D16" s="22">
        <v>25</v>
      </c>
      <c r="E16" s="22">
        <v>25</v>
      </c>
      <c r="F16" s="22">
        <v>25</v>
      </c>
      <c r="G16" s="22">
        <v>25</v>
      </c>
      <c r="H16" s="22">
        <v>25</v>
      </c>
      <c r="I16" s="22">
        <v>25</v>
      </c>
      <c r="J16" s="22">
        <v>25</v>
      </c>
      <c r="K16" s="22">
        <v>25</v>
      </c>
      <c r="L16" s="22">
        <v>25</v>
      </c>
      <c r="M16" s="22">
        <v>25</v>
      </c>
      <c r="N16" s="22">
        <v>25</v>
      </c>
      <c r="O16" s="35">
        <f t="shared" si="0"/>
        <v>300</v>
      </c>
      <c r="P16" s="35"/>
      <c r="Q16" s="35"/>
      <c r="R16" s="10"/>
      <c r="S16" s="35"/>
      <c r="T16" s="35"/>
      <c r="U16" s="35"/>
      <c r="V16" s="35"/>
      <c r="W16" s="35"/>
      <c r="X16" s="35"/>
      <c r="Y16" s="35"/>
      <c r="Z16" s="35"/>
      <c r="AA16" s="35"/>
      <c r="AB16" s="35"/>
      <c r="AC16" s="35"/>
      <c r="AD16" s="35"/>
      <c r="AE16" s="35"/>
      <c r="AF16" s="35"/>
      <c r="AG16" s="35"/>
      <c r="AH16" s="35"/>
      <c r="AI16" s="35"/>
      <c r="AJ16" s="35"/>
      <c r="AK16" s="35"/>
      <c r="AL16" s="35"/>
      <c r="AM16" s="35"/>
      <c r="AN16" s="35"/>
      <c r="AO16" s="35"/>
      <c r="AP16" s="35"/>
      <c r="AQ16" s="35"/>
      <c r="AR16" s="35"/>
      <c r="AS16" s="35"/>
      <c r="AT16" s="35"/>
      <c r="AU16" s="35"/>
      <c r="AV16" s="35"/>
      <c r="AW16" s="35"/>
      <c r="AX16" s="35"/>
      <c r="AY16" s="35"/>
      <c r="AZ16" s="35"/>
      <c r="BA16" s="35"/>
      <c r="BB16" s="35"/>
      <c r="BC16" s="35"/>
      <c r="BD16" s="35"/>
    </row>
    <row r="17" spans="1:56" s="11" customFormat="1" x14ac:dyDescent="0.25">
      <c r="A17" s="55">
        <v>14</v>
      </c>
      <c r="B17" s="191" t="s">
        <v>671</v>
      </c>
      <c r="C17" s="22">
        <v>25</v>
      </c>
      <c r="D17" s="22">
        <v>25</v>
      </c>
      <c r="E17" s="22">
        <v>25</v>
      </c>
      <c r="F17" s="22">
        <v>25</v>
      </c>
      <c r="G17" s="22">
        <v>25</v>
      </c>
      <c r="H17" s="22">
        <v>25</v>
      </c>
      <c r="I17" s="22">
        <v>25</v>
      </c>
      <c r="J17" s="22">
        <v>25</v>
      </c>
      <c r="K17" s="22">
        <v>25</v>
      </c>
      <c r="L17" s="22">
        <v>25</v>
      </c>
      <c r="M17" s="22">
        <v>25</v>
      </c>
      <c r="N17" s="22">
        <v>25</v>
      </c>
      <c r="O17" s="35">
        <f t="shared" si="0"/>
        <v>300</v>
      </c>
      <c r="P17" s="35"/>
      <c r="Q17" s="35"/>
      <c r="R17" s="10"/>
      <c r="S17" s="35"/>
      <c r="T17" s="35"/>
      <c r="U17" s="35"/>
      <c r="V17" s="35"/>
      <c r="W17" s="35"/>
      <c r="X17" s="35"/>
      <c r="Y17" s="35"/>
      <c r="Z17" s="35"/>
      <c r="AA17" s="35"/>
      <c r="AB17" s="35"/>
      <c r="AC17" s="35"/>
      <c r="AD17" s="35"/>
      <c r="AE17" s="35"/>
      <c r="AF17" s="35"/>
      <c r="AG17" s="35"/>
      <c r="AH17" s="35"/>
      <c r="AI17" s="35"/>
      <c r="AJ17" s="35"/>
      <c r="AK17" s="35"/>
      <c r="AL17" s="35"/>
      <c r="AM17" s="35"/>
      <c r="AN17" s="35"/>
      <c r="AO17" s="35"/>
      <c r="AP17" s="35"/>
      <c r="AQ17" s="35"/>
      <c r="AR17" s="35"/>
      <c r="AS17" s="35"/>
      <c r="AT17" s="35"/>
      <c r="AU17" s="35"/>
      <c r="AV17" s="35"/>
      <c r="AW17" s="35"/>
      <c r="AX17" s="35"/>
      <c r="AY17" s="35"/>
      <c r="AZ17" s="35"/>
      <c r="BA17" s="35"/>
      <c r="BB17" s="35"/>
      <c r="BC17" s="35"/>
      <c r="BD17" s="35"/>
    </row>
    <row r="18" spans="1:56" s="11" customFormat="1" x14ac:dyDescent="0.25">
      <c r="A18" s="55">
        <v>15</v>
      </c>
      <c r="B18" s="191" t="s">
        <v>672</v>
      </c>
      <c r="C18" s="22">
        <v>25</v>
      </c>
      <c r="D18" s="22">
        <v>25</v>
      </c>
      <c r="E18" s="22">
        <v>25</v>
      </c>
      <c r="F18" s="22">
        <v>25</v>
      </c>
      <c r="G18" s="22">
        <v>25</v>
      </c>
      <c r="H18" s="22">
        <v>25</v>
      </c>
      <c r="I18" s="22">
        <v>25</v>
      </c>
      <c r="J18" s="22">
        <v>25</v>
      </c>
      <c r="K18" s="22">
        <v>25</v>
      </c>
      <c r="L18" s="22">
        <v>25</v>
      </c>
      <c r="M18" s="22">
        <v>25</v>
      </c>
      <c r="N18" s="22">
        <v>25</v>
      </c>
      <c r="O18" s="35">
        <f t="shared" si="0"/>
        <v>300</v>
      </c>
      <c r="P18" s="35"/>
      <c r="Q18" s="35"/>
      <c r="R18" s="10"/>
      <c r="S18" s="35"/>
      <c r="T18" s="35"/>
      <c r="U18" s="35"/>
      <c r="V18" s="35"/>
      <c r="W18" s="35"/>
      <c r="X18" s="35"/>
      <c r="Y18" s="35"/>
      <c r="Z18" s="35"/>
      <c r="AA18" s="35"/>
      <c r="AB18" s="35"/>
      <c r="AC18" s="35"/>
      <c r="AD18" s="35"/>
      <c r="AE18" s="35"/>
      <c r="AF18" s="35"/>
      <c r="AG18" s="35"/>
      <c r="AH18" s="35"/>
      <c r="AI18" s="35"/>
      <c r="AJ18" s="35"/>
      <c r="AK18" s="35"/>
      <c r="AL18" s="35"/>
      <c r="AM18" s="35"/>
      <c r="AN18" s="35"/>
      <c r="AO18" s="35"/>
      <c r="AP18" s="35"/>
      <c r="AQ18" s="35"/>
      <c r="AR18" s="35"/>
      <c r="AS18" s="35"/>
      <c r="AT18" s="35"/>
      <c r="AU18" s="35"/>
      <c r="AV18" s="35"/>
      <c r="AW18" s="35"/>
      <c r="AX18" s="35"/>
      <c r="AY18" s="35"/>
      <c r="AZ18" s="35"/>
      <c r="BA18" s="35"/>
      <c r="BB18" s="35"/>
      <c r="BC18" s="35"/>
      <c r="BD18" s="35"/>
    </row>
    <row r="19" spans="1:56" s="11" customFormat="1" x14ac:dyDescent="0.25">
      <c r="A19" s="55">
        <v>16</v>
      </c>
      <c r="B19" s="191" t="s">
        <v>673</v>
      </c>
      <c r="C19" s="22">
        <v>25</v>
      </c>
      <c r="D19" s="22">
        <v>25</v>
      </c>
      <c r="E19" s="22">
        <v>25</v>
      </c>
      <c r="F19" s="22">
        <v>25</v>
      </c>
      <c r="G19" s="22">
        <v>25</v>
      </c>
      <c r="H19" s="22">
        <v>25</v>
      </c>
      <c r="I19" s="22">
        <v>25</v>
      </c>
      <c r="J19" s="22">
        <v>25</v>
      </c>
      <c r="K19" s="22">
        <v>25</v>
      </c>
      <c r="L19" s="22">
        <v>25</v>
      </c>
      <c r="M19" s="22">
        <v>25</v>
      </c>
      <c r="N19" s="22">
        <v>25</v>
      </c>
      <c r="O19" s="35">
        <f t="shared" si="0"/>
        <v>300</v>
      </c>
      <c r="P19" s="35"/>
      <c r="Q19" s="35"/>
      <c r="R19" s="10"/>
      <c r="S19" s="35"/>
      <c r="T19" s="35"/>
      <c r="U19" s="35"/>
      <c r="V19" s="35"/>
      <c r="W19" s="35"/>
      <c r="X19" s="35"/>
      <c r="Y19" s="35"/>
      <c r="Z19" s="35"/>
      <c r="AA19" s="35"/>
      <c r="AB19" s="35"/>
      <c r="AC19" s="35"/>
      <c r="AD19" s="35"/>
      <c r="AE19" s="35"/>
      <c r="AF19" s="35"/>
      <c r="AG19" s="35"/>
      <c r="AH19" s="35"/>
      <c r="AI19" s="35"/>
      <c r="AJ19" s="35"/>
      <c r="AK19" s="35"/>
      <c r="AL19" s="35"/>
      <c r="AM19" s="35"/>
      <c r="AN19" s="35"/>
      <c r="AO19" s="35"/>
      <c r="AP19" s="35"/>
      <c r="AQ19" s="35"/>
      <c r="AR19" s="35"/>
      <c r="AS19" s="35"/>
      <c r="AT19" s="35"/>
      <c r="AU19" s="35"/>
      <c r="AV19" s="35"/>
      <c r="AW19" s="35"/>
      <c r="AX19" s="35"/>
      <c r="AY19" s="35"/>
      <c r="AZ19" s="35"/>
      <c r="BA19" s="35"/>
      <c r="BB19" s="35"/>
      <c r="BC19" s="35"/>
      <c r="BD19" s="35"/>
    </row>
    <row r="20" spans="1:56" s="11" customFormat="1" x14ac:dyDescent="0.25">
      <c r="A20" s="55">
        <v>17</v>
      </c>
      <c r="B20" s="191" t="s">
        <v>674</v>
      </c>
      <c r="C20" s="22">
        <v>25</v>
      </c>
      <c r="D20" s="22">
        <v>25</v>
      </c>
      <c r="E20" s="22">
        <v>25</v>
      </c>
      <c r="F20" s="22">
        <v>25</v>
      </c>
      <c r="G20" s="22">
        <v>25</v>
      </c>
      <c r="H20" s="22">
        <v>25</v>
      </c>
      <c r="I20" s="22">
        <v>25</v>
      </c>
      <c r="J20" s="22">
        <v>25</v>
      </c>
      <c r="K20" s="22">
        <v>25</v>
      </c>
      <c r="L20" s="22">
        <v>25</v>
      </c>
      <c r="M20" s="22">
        <v>25</v>
      </c>
      <c r="N20" s="22">
        <v>25</v>
      </c>
      <c r="O20" s="35">
        <f t="shared" si="0"/>
        <v>300</v>
      </c>
      <c r="P20" s="35"/>
      <c r="Q20" s="35"/>
      <c r="R20" s="10"/>
      <c r="S20" s="35"/>
      <c r="T20" s="35"/>
      <c r="U20" s="35"/>
      <c r="V20" s="35"/>
      <c r="W20" s="35"/>
      <c r="X20" s="35"/>
      <c r="Y20" s="35"/>
      <c r="Z20" s="35"/>
      <c r="AA20" s="35"/>
      <c r="AB20" s="35"/>
      <c r="AC20" s="35"/>
      <c r="AD20" s="35"/>
      <c r="AE20" s="35"/>
      <c r="AF20" s="35"/>
      <c r="AG20" s="35"/>
      <c r="AH20" s="35"/>
      <c r="AI20" s="35"/>
      <c r="AJ20" s="35"/>
      <c r="AK20" s="35"/>
      <c r="AL20" s="35"/>
      <c r="AM20" s="35"/>
      <c r="AN20" s="35"/>
      <c r="AO20" s="35"/>
      <c r="AP20" s="35"/>
      <c r="AQ20" s="35"/>
      <c r="AR20" s="35"/>
      <c r="AS20" s="35"/>
      <c r="AT20" s="35"/>
      <c r="AU20" s="35"/>
      <c r="AV20" s="35"/>
      <c r="AW20" s="35"/>
      <c r="AX20" s="35"/>
      <c r="AY20" s="35"/>
      <c r="AZ20" s="35"/>
      <c r="BA20" s="35"/>
      <c r="BB20" s="35"/>
      <c r="BC20" s="35"/>
      <c r="BD20" s="35"/>
    </row>
    <row r="21" spans="1:56" s="21" customFormat="1" x14ac:dyDescent="0.25">
      <c r="A21" s="55">
        <v>18</v>
      </c>
      <c r="B21" s="191" t="s">
        <v>675</v>
      </c>
      <c r="C21" s="22">
        <v>25</v>
      </c>
      <c r="D21" s="22">
        <v>25</v>
      </c>
      <c r="E21" s="22">
        <v>25</v>
      </c>
      <c r="F21" s="22">
        <v>25</v>
      </c>
      <c r="G21" s="22">
        <v>25</v>
      </c>
      <c r="H21" s="22">
        <v>25</v>
      </c>
      <c r="I21" s="22">
        <v>25</v>
      </c>
      <c r="J21" s="22">
        <v>25</v>
      </c>
      <c r="K21" s="22">
        <v>25</v>
      </c>
      <c r="L21" s="22">
        <v>25</v>
      </c>
      <c r="M21" s="22">
        <v>25</v>
      </c>
      <c r="N21" s="22">
        <v>25</v>
      </c>
      <c r="O21" s="35">
        <f t="shared" si="0"/>
        <v>300</v>
      </c>
      <c r="Q21" s="35"/>
      <c r="R21" s="10"/>
      <c r="S21" s="35"/>
      <c r="V21" s="35"/>
      <c r="W21" s="35"/>
      <c r="X21" s="35"/>
      <c r="Y21" s="35"/>
      <c r="Z21" s="35"/>
      <c r="AA21" s="35"/>
      <c r="AB21" s="35"/>
      <c r="AC21" s="35"/>
      <c r="AD21" s="35"/>
      <c r="AE21" s="35"/>
      <c r="AF21" s="35"/>
      <c r="AG21" s="35"/>
      <c r="AH21" s="35"/>
      <c r="AI21" s="35"/>
      <c r="AJ21" s="35"/>
      <c r="AK21" s="35"/>
      <c r="AL21" s="35"/>
      <c r="AM21" s="35"/>
      <c r="AN21" s="35"/>
      <c r="AO21" s="35"/>
      <c r="AP21" s="35"/>
      <c r="AQ21" s="35"/>
      <c r="AR21" s="35"/>
      <c r="AS21" s="35"/>
    </row>
    <row r="22" spans="1:56" s="21" customFormat="1" x14ac:dyDescent="0.25">
      <c r="A22" s="55">
        <v>19</v>
      </c>
      <c r="B22" s="191" t="s">
        <v>676</v>
      </c>
      <c r="C22" s="22">
        <v>25</v>
      </c>
      <c r="D22" s="22">
        <v>25</v>
      </c>
      <c r="E22" s="22">
        <v>25</v>
      </c>
      <c r="F22" s="22">
        <v>25</v>
      </c>
      <c r="G22" s="22">
        <v>25</v>
      </c>
      <c r="H22" s="22">
        <v>25</v>
      </c>
      <c r="I22" s="22">
        <v>25</v>
      </c>
      <c r="J22" s="22">
        <v>25</v>
      </c>
      <c r="K22" s="22">
        <v>25</v>
      </c>
      <c r="L22" s="22">
        <v>25</v>
      </c>
      <c r="M22" s="22">
        <v>25</v>
      </c>
      <c r="N22" s="22">
        <v>25</v>
      </c>
      <c r="O22" s="35">
        <f t="shared" si="0"/>
        <v>300</v>
      </c>
      <c r="P22" s="19"/>
      <c r="Q22" s="35"/>
      <c r="R22" s="10"/>
      <c r="S22" s="35"/>
      <c r="T22" s="19"/>
      <c r="U22" s="19"/>
      <c r="V22" s="35"/>
      <c r="W22" s="35"/>
      <c r="X22" s="35"/>
      <c r="Y22" s="35"/>
      <c r="Z22" s="35"/>
      <c r="AA22" s="35"/>
      <c r="AB22" s="35"/>
      <c r="AC22" s="35"/>
      <c r="AD22" s="35"/>
      <c r="AE22" s="35"/>
      <c r="AF22" s="35"/>
      <c r="AG22" s="35"/>
      <c r="AH22" s="35"/>
      <c r="AI22" s="35"/>
      <c r="AJ22" s="35"/>
      <c r="AK22" s="35"/>
      <c r="AL22" s="35"/>
      <c r="AM22" s="35"/>
      <c r="AN22" s="35"/>
      <c r="AO22" s="35"/>
      <c r="AP22" s="35"/>
      <c r="AQ22" s="35"/>
      <c r="AR22" s="35"/>
      <c r="AS22" s="35"/>
      <c r="AT22" s="19"/>
      <c r="AU22" s="19"/>
      <c r="AV22" s="19"/>
      <c r="AW22" s="19"/>
      <c r="AX22" s="19"/>
      <c r="AY22" s="19"/>
      <c r="AZ22" s="19"/>
      <c r="BA22" s="19"/>
      <c r="BB22" s="19"/>
      <c r="BC22" s="19"/>
      <c r="BD22" s="19"/>
    </row>
    <row r="23" spans="1:56" s="21" customFormat="1" x14ac:dyDescent="0.25">
      <c r="A23" s="55">
        <v>20</v>
      </c>
      <c r="B23" s="191" t="s">
        <v>677</v>
      </c>
      <c r="C23" s="22">
        <v>25</v>
      </c>
      <c r="D23" s="22">
        <v>25</v>
      </c>
      <c r="E23" s="22">
        <v>25</v>
      </c>
      <c r="F23" s="22">
        <v>25</v>
      </c>
      <c r="G23" s="22">
        <v>25</v>
      </c>
      <c r="H23" s="22">
        <v>25</v>
      </c>
      <c r="I23" s="22">
        <v>25</v>
      </c>
      <c r="J23" s="22">
        <v>25</v>
      </c>
      <c r="K23" s="22">
        <v>25</v>
      </c>
      <c r="L23" s="22">
        <v>25</v>
      </c>
      <c r="M23" s="22">
        <v>25</v>
      </c>
      <c r="N23" s="22">
        <v>25</v>
      </c>
      <c r="O23" s="35">
        <f t="shared" si="0"/>
        <v>300</v>
      </c>
      <c r="P23" s="19"/>
      <c r="Q23" s="35"/>
      <c r="R23" s="10"/>
      <c r="S23" s="35"/>
      <c r="T23" s="19"/>
      <c r="U23" s="19"/>
      <c r="V23" s="19"/>
      <c r="W23" s="19"/>
      <c r="X23" s="19"/>
      <c r="Y23" s="19"/>
      <c r="Z23" s="19"/>
      <c r="AA23" s="19"/>
      <c r="AB23" s="19"/>
      <c r="AC23" s="19"/>
      <c r="AD23" s="19"/>
      <c r="AE23" s="19"/>
      <c r="AF23" s="19"/>
      <c r="AG23" s="19"/>
      <c r="AH23" s="19"/>
      <c r="AI23" s="19"/>
      <c r="AJ23" s="19"/>
      <c r="AK23" s="19"/>
      <c r="AL23" s="19"/>
      <c r="AM23" s="19"/>
      <c r="AN23" s="19"/>
      <c r="AO23" s="19"/>
      <c r="AP23" s="19"/>
      <c r="AQ23" s="19"/>
      <c r="AR23" s="19"/>
      <c r="AS23" s="19"/>
      <c r="AT23" s="19"/>
      <c r="AU23" s="19"/>
      <c r="AV23" s="19"/>
      <c r="AW23" s="19"/>
      <c r="AX23" s="19"/>
      <c r="AY23" s="19"/>
      <c r="AZ23" s="19"/>
      <c r="BA23" s="19"/>
      <c r="BB23" s="19"/>
      <c r="BC23" s="19"/>
      <c r="BD23" s="19"/>
    </row>
    <row r="24" spans="1:56" s="21" customFormat="1" x14ac:dyDescent="0.25">
      <c r="A24" s="55">
        <v>21</v>
      </c>
      <c r="B24" s="191" t="s">
        <v>678</v>
      </c>
      <c r="C24" s="22">
        <v>25</v>
      </c>
      <c r="D24" s="22">
        <v>25</v>
      </c>
      <c r="E24" s="22">
        <v>25</v>
      </c>
      <c r="F24" s="22">
        <v>25</v>
      </c>
      <c r="G24" s="22">
        <v>25</v>
      </c>
      <c r="H24" s="22">
        <v>25</v>
      </c>
      <c r="I24" s="22">
        <v>25</v>
      </c>
      <c r="J24" s="22">
        <v>25</v>
      </c>
      <c r="K24" s="22">
        <v>25</v>
      </c>
      <c r="L24" s="22">
        <v>25</v>
      </c>
      <c r="M24" s="22">
        <v>25</v>
      </c>
      <c r="N24" s="22">
        <v>25</v>
      </c>
      <c r="O24" s="35">
        <f t="shared" si="0"/>
        <v>300</v>
      </c>
      <c r="P24" s="19"/>
      <c r="Q24" s="35"/>
      <c r="R24" s="10"/>
      <c r="S24" s="35"/>
      <c r="T24" s="19"/>
      <c r="U24" s="19"/>
      <c r="V24" s="19"/>
      <c r="W24" s="19"/>
      <c r="X24" s="19"/>
      <c r="Y24" s="19"/>
      <c r="Z24" s="19"/>
      <c r="AA24" s="19"/>
      <c r="AB24" s="19"/>
      <c r="AC24" s="19"/>
      <c r="AD24" s="19"/>
      <c r="AE24" s="19"/>
      <c r="AF24" s="19"/>
      <c r="AG24" s="19"/>
      <c r="AH24" s="19"/>
      <c r="AI24" s="19"/>
      <c r="AJ24" s="19"/>
      <c r="AK24" s="19"/>
      <c r="AL24" s="19"/>
      <c r="AM24" s="19"/>
      <c r="AN24" s="19"/>
      <c r="AO24" s="19"/>
      <c r="AP24" s="19"/>
      <c r="AQ24" s="19"/>
      <c r="AR24" s="19"/>
      <c r="AS24" s="19"/>
      <c r="AT24" s="19"/>
      <c r="AU24" s="19"/>
      <c r="AV24" s="19"/>
      <c r="AW24" s="19"/>
      <c r="AX24" s="19"/>
      <c r="AY24" s="19"/>
      <c r="AZ24" s="19"/>
      <c r="BA24" s="19"/>
      <c r="BB24" s="19"/>
      <c r="BC24" s="19"/>
      <c r="BD24" s="19"/>
    </row>
    <row r="25" spans="1:56" x14ac:dyDescent="0.25">
      <c r="A25" s="55">
        <v>22</v>
      </c>
      <c r="B25" s="191" t="s">
        <v>679</v>
      </c>
      <c r="C25" s="22">
        <v>25</v>
      </c>
      <c r="D25" s="22">
        <v>25</v>
      </c>
      <c r="E25" s="22">
        <v>25</v>
      </c>
      <c r="F25" s="22">
        <v>25</v>
      </c>
      <c r="G25" s="22">
        <v>25</v>
      </c>
      <c r="H25" s="22">
        <v>25</v>
      </c>
      <c r="I25" s="22">
        <v>25</v>
      </c>
      <c r="J25" s="22">
        <v>25</v>
      </c>
      <c r="K25" s="22">
        <v>25</v>
      </c>
      <c r="L25" s="22">
        <v>25</v>
      </c>
      <c r="M25" s="22">
        <v>25</v>
      </c>
      <c r="N25" s="22">
        <v>25</v>
      </c>
      <c r="O25" s="35">
        <f t="shared" si="0"/>
        <v>300</v>
      </c>
      <c r="Q25" s="35"/>
      <c r="R25" s="10"/>
      <c r="S25" s="35"/>
    </row>
    <row r="26" spans="1:56" x14ac:dyDescent="0.25">
      <c r="A26" s="55">
        <v>23</v>
      </c>
      <c r="B26" s="191" t="s">
        <v>680</v>
      </c>
      <c r="C26" s="22">
        <v>25</v>
      </c>
      <c r="D26" s="22">
        <v>25</v>
      </c>
      <c r="E26" s="22">
        <v>25</v>
      </c>
      <c r="F26" s="22">
        <v>25</v>
      </c>
      <c r="G26" s="22">
        <v>25</v>
      </c>
      <c r="H26" s="22">
        <v>25</v>
      </c>
      <c r="I26" s="22">
        <v>25</v>
      </c>
      <c r="J26" s="22">
        <v>25</v>
      </c>
      <c r="K26" s="22">
        <v>25</v>
      </c>
      <c r="L26" s="22">
        <v>25</v>
      </c>
      <c r="M26" s="22">
        <v>25</v>
      </c>
      <c r="N26" s="22">
        <v>25</v>
      </c>
      <c r="O26" s="35">
        <f t="shared" si="0"/>
        <v>300</v>
      </c>
      <c r="Q26" s="35"/>
      <c r="R26" s="10"/>
      <c r="S26" s="35"/>
    </row>
    <row r="27" spans="1:56" x14ac:dyDescent="0.25">
      <c r="A27" s="55">
        <v>24</v>
      </c>
      <c r="B27" s="191" t="s">
        <v>681</v>
      </c>
      <c r="C27" s="22">
        <v>25</v>
      </c>
      <c r="D27" s="22">
        <v>25</v>
      </c>
      <c r="E27" s="22">
        <v>25</v>
      </c>
      <c r="F27" s="22">
        <v>25</v>
      </c>
      <c r="G27" s="22">
        <v>25</v>
      </c>
      <c r="H27" s="22">
        <v>25</v>
      </c>
      <c r="I27" s="22">
        <v>25</v>
      </c>
      <c r="J27" s="22">
        <v>25</v>
      </c>
      <c r="K27" s="22">
        <v>25</v>
      </c>
      <c r="L27" s="22">
        <v>25</v>
      </c>
      <c r="M27" s="22">
        <v>25</v>
      </c>
      <c r="N27" s="22">
        <v>25</v>
      </c>
      <c r="O27" s="35">
        <f t="shared" si="0"/>
        <v>300</v>
      </c>
      <c r="Q27" s="35"/>
      <c r="R27" s="10"/>
      <c r="S27" s="35"/>
    </row>
    <row r="28" spans="1:56" x14ac:dyDescent="0.25">
      <c r="A28" s="55"/>
      <c r="B28" s="21"/>
      <c r="C28" s="10"/>
      <c r="D28" s="10"/>
      <c r="E28" s="10"/>
      <c r="F28" s="10"/>
      <c r="G28" s="10"/>
      <c r="H28" s="10"/>
      <c r="I28" s="10"/>
      <c r="J28" s="10"/>
      <c r="K28" s="10"/>
      <c r="L28" s="10"/>
      <c r="M28" s="10"/>
      <c r="N28" s="10"/>
      <c r="O28" s="19"/>
      <c r="Q28" s="35"/>
      <c r="R28" s="10"/>
      <c r="S28" s="35"/>
    </row>
    <row r="29" spans="1:56" x14ac:dyDescent="0.25">
      <c r="A29" s="55"/>
      <c r="B29" s="21"/>
      <c r="C29" s="10"/>
      <c r="D29" s="10"/>
      <c r="E29" s="10"/>
      <c r="F29" s="10"/>
      <c r="G29" s="10"/>
      <c r="H29" s="10"/>
      <c r="I29" s="10"/>
      <c r="J29" s="10"/>
      <c r="K29" s="10"/>
      <c r="L29" s="10"/>
      <c r="M29" s="10"/>
      <c r="N29" s="10"/>
      <c r="O29" s="19"/>
      <c r="Q29" s="35"/>
      <c r="R29" s="10"/>
      <c r="S29" s="35"/>
    </row>
    <row r="30" spans="1:56" x14ac:dyDescent="0.25">
      <c r="A30" s="55" t="s">
        <v>843</v>
      </c>
      <c r="B30" s="21">
        <v>20</v>
      </c>
      <c r="C30" s="10"/>
      <c r="D30" s="10"/>
      <c r="E30" s="10"/>
      <c r="F30" s="10"/>
      <c r="G30" s="10"/>
      <c r="H30" s="10"/>
      <c r="I30" s="10"/>
      <c r="J30" s="10"/>
      <c r="K30" s="10"/>
      <c r="L30" s="10"/>
      <c r="M30" s="10"/>
      <c r="N30" s="10"/>
      <c r="O30" s="19"/>
      <c r="Q30" s="35"/>
      <c r="R30" s="10"/>
      <c r="S30" s="35"/>
    </row>
    <row r="31" spans="1:56" x14ac:dyDescent="0.25">
      <c r="A31" s="55" t="s">
        <v>844</v>
      </c>
      <c r="B31" s="21">
        <v>25</v>
      </c>
      <c r="D31" s="10"/>
      <c r="E31" s="10"/>
      <c r="F31" s="10"/>
      <c r="G31" s="10"/>
      <c r="H31" s="10"/>
      <c r="I31" s="10"/>
      <c r="J31" s="10"/>
      <c r="K31" s="10"/>
      <c r="L31" s="10"/>
      <c r="M31" s="10"/>
      <c r="N31" s="10"/>
      <c r="O31" s="19"/>
      <c r="Q31" s="35"/>
      <c r="R31" s="10"/>
      <c r="S31" s="35"/>
    </row>
    <row r="32" spans="1:56" x14ac:dyDescent="0.25">
      <c r="A32" s="55"/>
      <c r="B32" s="21"/>
      <c r="D32" s="10"/>
      <c r="E32" s="10"/>
      <c r="F32" s="10"/>
      <c r="G32" s="10"/>
      <c r="H32" s="10"/>
      <c r="I32" s="10"/>
      <c r="J32" s="10"/>
      <c r="K32" s="10"/>
      <c r="L32" s="10"/>
      <c r="M32" s="10"/>
      <c r="N32" s="10"/>
      <c r="O32" s="19"/>
      <c r="Q32" s="35"/>
      <c r="R32" s="10"/>
      <c r="S32" s="35"/>
    </row>
    <row r="33" spans="1:19" x14ac:dyDescent="0.25">
      <c r="A33" s="55"/>
      <c r="B33" s="21" t="s">
        <v>845</v>
      </c>
      <c r="C33" s="10">
        <f>260/12</f>
        <v>21.666666666666668</v>
      </c>
      <c r="D33" s="10"/>
      <c r="E33" s="10"/>
      <c r="F33" s="10"/>
      <c r="G33" s="10"/>
      <c r="H33" s="10"/>
      <c r="I33" s="10"/>
      <c r="J33" s="10"/>
      <c r="K33" s="10"/>
      <c r="L33" s="10"/>
      <c r="M33" s="10"/>
      <c r="N33" s="10"/>
      <c r="O33" s="19"/>
      <c r="Q33" s="35"/>
      <c r="R33" s="10"/>
      <c r="S33" s="35"/>
    </row>
    <row r="34" spans="1:19" x14ac:dyDescent="0.25">
      <c r="A34" s="55"/>
      <c r="B34" s="21"/>
      <c r="C34" s="10"/>
      <c r="D34" s="10"/>
      <c r="E34" s="10"/>
      <c r="F34" s="10"/>
      <c r="G34" s="10"/>
      <c r="H34" s="10"/>
      <c r="I34" s="10"/>
      <c r="J34" s="10"/>
      <c r="K34" s="10"/>
      <c r="L34" s="10"/>
      <c r="M34" s="10"/>
      <c r="N34" s="10"/>
      <c r="O34" s="19"/>
      <c r="Q34" s="35"/>
      <c r="R34" s="10"/>
      <c r="S34" s="35"/>
    </row>
    <row r="35" spans="1:19" x14ac:dyDescent="0.25">
      <c r="A35" s="55"/>
      <c r="B35" s="21"/>
      <c r="C35" s="10"/>
      <c r="D35" s="10"/>
      <c r="E35" s="10"/>
      <c r="F35" s="10"/>
      <c r="G35" s="10"/>
      <c r="H35" s="10"/>
      <c r="I35" s="10"/>
      <c r="J35" s="10"/>
      <c r="K35" s="10"/>
      <c r="L35" s="10"/>
      <c r="M35" s="10"/>
      <c r="N35" s="10"/>
      <c r="O35" s="19"/>
      <c r="Q35" s="35"/>
      <c r="R35" s="10"/>
      <c r="S35" s="35"/>
    </row>
    <row r="36" spans="1:19" x14ac:dyDescent="0.25">
      <c r="A36" s="55"/>
      <c r="B36" s="21"/>
      <c r="C36" s="10"/>
      <c r="D36" s="10"/>
      <c r="E36" s="10"/>
      <c r="F36" s="10"/>
      <c r="G36" s="10"/>
      <c r="H36" s="10"/>
      <c r="I36" s="10"/>
      <c r="J36" s="10"/>
      <c r="K36" s="10"/>
      <c r="L36" s="10"/>
      <c r="M36" s="10"/>
      <c r="N36" s="10"/>
      <c r="O36" s="35"/>
      <c r="Q36" s="35"/>
      <c r="R36" s="10"/>
      <c r="S36" s="35"/>
    </row>
    <row r="37" spans="1:19" x14ac:dyDescent="0.25">
      <c r="A37" s="55"/>
      <c r="B37" s="21"/>
      <c r="C37" s="10"/>
      <c r="D37" s="10"/>
      <c r="E37" s="10"/>
      <c r="F37" s="10"/>
      <c r="G37" s="10"/>
      <c r="H37" s="10"/>
      <c r="I37" s="10"/>
      <c r="J37" s="10"/>
      <c r="K37" s="10"/>
      <c r="L37" s="10"/>
      <c r="M37" s="10"/>
      <c r="N37" s="10"/>
      <c r="O37" s="35"/>
      <c r="Q37" s="35"/>
      <c r="R37" s="10"/>
      <c r="S37" s="35"/>
    </row>
    <row r="38" spans="1:19" x14ac:dyDescent="0.25">
      <c r="A38" s="55"/>
      <c r="B38" s="21"/>
      <c r="C38" s="10"/>
      <c r="D38" s="10"/>
      <c r="E38" s="10"/>
      <c r="F38" s="10"/>
      <c r="G38" s="10"/>
      <c r="H38" s="10"/>
      <c r="I38" s="10"/>
      <c r="J38" s="10"/>
      <c r="K38" s="10"/>
      <c r="L38" s="10"/>
      <c r="M38" s="10"/>
      <c r="N38" s="10"/>
      <c r="O38" s="35"/>
      <c r="Q38" s="35"/>
      <c r="R38" s="10"/>
      <c r="S38" s="35"/>
    </row>
    <row r="39" spans="1:19" x14ac:dyDescent="0.25">
      <c r="A39" s="55"/>
      <c r="B39" s="21"/>
      <c r="C39" s="10"/>
      <c r="D39" s="10"/>
      <c r="E39" s="10"/>
      <c r="F39" s="10"/>
      <c r="G39" s="10"/>
      <c r="H39" s="10"/>
      <c r="I39" s="10"/>
      <c r="J39" s="10"/>
      <c r="K39" s="10"/>
      <c r="L39" s="10"/>
      <c r="M39" s="10"/>
      <c r="N39" s="10"/>
      <c r="O39" s="35"/>
      <c r="Q39" s="35"/>
      <c r="R39" s="10"/>
      <c r="S39" s="35"/>
    </row>
    <row r="40" spans="1:19" x14ac:dyDescent="0.25">
      <c r="A40" s="55"/>
      <c r="B40" s="21"/>
      <c r="C40" s="10"/>
      <c r="D40" s="10"/>
      <c r="E40" s="10"/>
      <c r="F40" s="10"/>
      <c r="G40" s="10"/>
      <c r="H40" s="10"/>
      <c r="I40" s="10"/>
      <c r="J40" s="10"/>
      <c r="K40" s="10"/>
      <c r="L40" s="10"/>
      <c r="M40" s="10"/>
      <c r="N40" s="10"/>
      <c r="O40" s="35"/>
      <c r="Q40" s="35"/>
      <c r="R40" s="10"/>
      <c r="S40" s="35"/>
    </row>
    <row r="41" spans="1:19" x14ac:dyDescent="0.25">
      <c r="A41" s="55"/>
      <c r="B41" s="55"/>
      <c r="C41" s="10"/>
      <c r="D41" s="10"/>
      <c r="E41" s="10"/>
      <c r="F41" s="10"/>
      <c r="G41" s="10"/>
      <c r="H41" s="10"/>
      <c r="I41" s="10"/>
      <c r="J41" s="10"/>
      <c r="K41" s="10"/>
      <c r="L41" s="10"/>
      <c r="M41" s="10"/>
      <c r="N41" s="10"/>
      <c r="O41" s="35"/>
      <c r="Q41" s="35"/>
      <c r="R41" s="10"/>
      <c r="S41" s="35"/>
    </row>
    <row r="42" spans="1:19" x14ac:dyDescent="0.25">
      <c r="A42" s="55"/>
      <c r="B42" s="55"/>
      <c r="C42" s="10"/>
      <c r="D42" s="10"/>
      <c r="E42" s="10"/>
      <c r="F42" s="10"/>
      <c r="G42" s="10"/>
      <c r="H42" s="10"/>
      <c r="I42" s="10"/>
      <c r="J42" s="10"/>
      <c r="K42" s="10"/>
      <c r="L42" s="10"/>
      <c r="M42" s="10"/>
      <c r="N42" s="10"/>
      <c r="O42" s="35"/>
      <c r="Q42" s="35"/>
      <c r="R42" s="10"/>
      <c r="S42" s="35"/>
    </row>
    <row r="43" spans="1:19" x14ac:dyDescent="0.25">
      <c r="A43" s="55"/>
      <c r="B43" s="55"/>
      <c r="C43" s="10"/>
      <c r="D43" s="10"/>
      <c r="E43" s="10"/>
      <c r="F43" s="10"/>
      <c r="G43" s="10"/>
      <c r="H43" s="10"/>
      <c r="I43" s="10"/>
      <c r="J43" s="10"/>
      <c r="K43" s="10"/>
      <c r="L43" s="10"/>
      <c r="M43" s="10"/>
      <c r="N43" s="10"/>
      <c r="O43" s="35"/>
      <c r="Q43" s="35"/>
      <c r="R43" s="10"/>
      <c r="S43" s="35"/>
    </row>
    <row r="44" spans="1:19" x14ac:dyDescent="0.25">
      <c r="A44" s="55"/>
      <c r="B44" s="55"/>
      <c r="C44" s="10"/>
      <c r="D44" s="10"/>
      <c r="E44" s="10"/>
      <c r="F44" s="10"/>
      <c r="G44" s="10"/>
      <c r="H44" s="10"/>
      <c r="I44" s="10"/>
      <c r="J44" s="10"/>
      <c r="K44" s="10"/>
      <c r="L44" s="10"/>
      <c r="M44" s="10"/>
      <c r="N44" s="10"/>
      <c r="O44" s="35"/>
      <c r="Q44" s="35"/>
      <c r="R44" s="10"/>
      <c r="S44" s="35"/>
    </row>
    <row r="45" spans="1:19" x14ac:dyDescent="0.25">
      <c r="A45" s="55"/>
      <c r="B45" s="55"/>
      <c r="C45" s="10"/>
      <c r="D45" s="10"/>
      <c r="E45" s="10"/>
      <c r="F45" s="10"/>
      <c r="G45" s="10"/>
      <c r="H45" s="10"/>
      <c r="I45" s="10"/>
      <c r="J45" s="10"/>
      <c r="K45" s="10"/>
      <c r="L45" s="10"/>
      <c r="M45" s="10"/>
      <c r="N45" s="10"/>
      <c r="O45" s="35"/>
      <c r="Q45" s="35"/>
      <c r="R45" s="10"/>
      <c r="S45" s="35"/>
    </row>
    <row r="46" spans="1:19" x14ac:dyDescent="0.25">
      <c r="C46" s="10"/>
      <c r="D46" s="35"/>
      <c r="E46" s="35"/>
      <c r="F46" s="35"/>
      <c r="G46" s="35"/>
      <c r="H46" s="35"/>
      <c r="I46" s="35"/>
      <c r="J46" s="35"/>
      <c r="K46" s="35"/>
      <c r="L46" s="35"/>
      <c r="M46" s="35"/>
      <c r="N46" s="35"/>
      <c r="O46" s="35"/>
    </row>
    <row r="47" spans="1:19" x14ac:dyDescent="0.25">
      <c r="A47" s="11" t="s">
        <v>254</v>
      </c>
      <c r="B47" s="11"/>
      <c r="C47" s="11"/>
      <c r="D47" s="11"/>
      <c r="E47" s="11"/>
      <c r="F47" s="11"/>
      <c r="G47" s="35"/>
      <c r="H47" s="35"/>
      <c r="I47" s="35"/>
      <c r="J47" s="35"/>
      <c r="K47" s="35"/>
      <c r="L47" s="35"/>
      <c r="M47" s="35"/>
      <c r="N47" s="35"/>
      <c r="O47" s="35"/>
    </row>
    <row r="48" spans="1:19" x14ac:dyDescent="0.25">
      <c r="A48" s="10" t="s">
        <v>252</v>
      </c>
      <c r="B48" s="100"/>
      <c r="C48" s="35"/>
      <c r="D48" s="35"/>
      <c r="E48" s="57" t="s">
        <v>253</v>
      </c>
      <c r="F48" s="35"/>
      <c r="G48" s="57" t="s">
        <v>263</v>
      </c>
      <c r="H48" s="35"/>
      <c r="I48" s="35"/>
      <c r="J48" s="35"/>
      <c r="K48" s="35"/>
      <c r="L48" s="35"/>
      <c r="M48" s="35"/>
      <c r="N48" s="35"/>
      <c r="O48" s="35"/>
    </row>
    <row r="49" spans="1:17" x14ac:dyDescent="0.25">
      <c r="A49" s="57" t="s">
        <v>264</v>
      </c>
      <c r="B49" s="10"/>
      <c r="C49" s="35"/>
      <c r="D49" s="35"/>
      <c r="E49" s="57" t="s">
        <v>262</v>
      </c>
      <c r="F49" s="35"/>
      <c r="G49" s="35"/>
      <c r="H49" s="35"/>
      <c r="I49" s="35"/>
      <c r="J49" s="35"/>
      <c r="K49" s="35"/>
      <c r="L49" s="35"/>
      <c r="M49" s="35"/>
      <c r="N49" s="35"/>
      <c r="O49" s="35"/>
    </row>
    <row r="51" spans="1:17" x14ac:dyDescent="0.25">
      <c r="A51" s="30" t="s">
        <v>389</v>
      </c>
      <c r="F51" t="s">
        <v>842</v>
      </c>
      <c r="G51">
        <f>144/12</f>
        <v>12</v>
      </c>
    </row>
    <row r="52" spans="1:17" x14ac:dyDescent="0.25">
      <c r="B52" s="30"/>
    </row>
    <row r="53" spans="1:17" x14ac:dyDescent="0.25">
      <c r="A53" s="30" t="s">
        <v>488</v>
      </c>
    </row>
    <row r="54" spans="1:17" x14ac:dyDescent="0.25">
      <c r="D54" s="30"/>
      <c r="F54" s="34"/>
      <c r="G54" s="34"/>
      <c r="H54" s="34"/>
      <c r="I54" s="34"/>
      <c r="J54" s="34"/>
      <c r="K54" s="34"/>
      <c r="L54" s="34"/>
      <c r="M54" s="34"/>
      <c r="N54" s="34"/>
      <c r="O54" s="34"/>
      <c r="P54" s="34"/>
      <c r="Q54" s="34"/>
    </row>
    <row r="55" spans="1:17" x14ac:dyDescent="0.25">
      <c r="C55" s="10"/>
      <c r="D55" s="51"/>
    </row>
    <row r="56" spans="1:17" x14ac:dyDescent="0.25">
      <c r="C56" s="10"/>
      <c r="D56" s="51"/>
    </row>
    <row r="57" spans="1:17" x14ac:dyDescent="0.25">
      <c r="C57" s="10"/>
      <c r="D57" s="51"/>
    </row>
    <row r="58" spans="1:17" x14ac:dyDescent="0.25">
      <c r="C58" s="10"/>
      <c r="D58" s="51"/>
    </row>
    <row r="59" spans="1:17" x14ac:dyDescent="0.25">
      <c r="C59" s="10"/>
      <c r="D59" s="51"/>
    </row>
    <row r="60" spans="1:17" x14ac:dyDescent="0.25">
      <c r="C60" s="10"/>
      <c r="D60" s="51"/>
    </row>
    <row r="61" spans="1:17" x14ac:dyDescent="0.25">
      <c r="C61" s="10"/>
      <c r="D61" s="51"/>
    </row>
    <row r="62" spans="1:17" x14ac:dyDescent="0.25">
      <c r="C62" s="10"/>
      <c r="D62" s="51"/>
    </row>
    <row r="63" spans="1:17" x14ac:dyDescent="0.25">
      <c r="C63" s="10"/>
      <c r="D63" s="51"/>
    </row>
    <row r="64" spans="1:17" x14ac:dyDescent="0.25">
      <c r="C64" s="10"/>
      <c r="D64" s="51"/>
    </row>
  </sheetData>
  <phoneticPr fontId="7" type="noConversion"/>
  <pageMargins left="0.75" right="0.75" top="1" bottom="1" header="0.5" footer="0.5"/>
  <pageSetup paperSize="9" orientation="portrait" horizontalDpi="0" verticalDpi="0" r:id="rId1"/>
  <headerFooter alignWithMargins="0"/>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V294"/>
  <sheetViews>
    <sheetView workbookViewId="0">
      <selection activeCell="Q27" sqref="Q27"/>
    </sheetView>
  </sheetViews>
  <sheetFormatPr defaultColWidth="9.109375" defaultRowHeight="13.2" x14ac:dyDescent="0.25"/>
  <cols>
    <col min="1" max="1" width="16" style="4" customWidth="1"/>
    <col min="2" max="2" width="50" style="4" customWidth="1"/>
    <col min="3" max="7" width="11.88671875" style="4" customWidth="1"/>
    <col min="8" max="8" width="19" style="4" customWidth="1"/>
    <col min="9" max="9" width="14.44140625" style="4" customWidth="1"/>
    <col min="10" max="10" width="18.44140625" style="4" customWidth="1"/>
    <col min="11" max="12" width="11.88671875" style="4" customWidth="1"/>
    <col min="13" max="13" width="20" customWidth="1"/>
    <col min="14" max="14" width="18" style="4" customWidth="1"/>
    <col min="15" max="15" width="9.109375" style="21"/>
    <col min="16" max="32" width="9.109375" style="4"/>
    <col min="33" max="33" width="36" style="4" customWidth="1"/>
    <col min="34" max="16384" width="9.109375" style="4"/>
  </cols>
  <sheetData>
    <row r="1" spans="1:48" ht="15.6" x14ac:dyDescent="0.3">
      <c r="A1" s="33" t="s">
        <v>89</v>
      </c>
      <c r="M1" s="67" t="s">
        <v>186</v>
      </c>
    </row>
    <row r="2" spans="1:48" x14ac:dyDescent="0.25">
      <c r="K2" s="70"/>
      <c r="L2" s="67" t="s">
        <v>193</v>
      </c>
      <c r="N2" s="67" t="s">
        <v>187</v>
      </c>
      <c r="T2" s="84">
        <v>18</v>
      </c>
      <c r="U2" s="4" t="s">
        <v>245</v>
      </c>
    </row>
    <row r="3" spans="1:48" x14ac:dyDescent="0.25">
      <c r="A3" s="26" t="s">
        <v>83</v>
      </c>
      <c r="K3" s="71"/>
      <c r="L3" s="67" t="s">
        <v>194</v>
      </c>
      <c r="U3" s="4" t="s">
        <v>246</v>
      </c>
    </row>
    <row r="4" spans="1:48" x14ac:dyDescent="0.25">
      <c r="A4" s="26"/>
      <c r="D4" s="4" t="s">
        <v>199</v>
      </c>
      <c r="K4" s="72"/>
      <c r="L4" s="67" t="s">
        <v>195</v>
      </c>
      <c r="N4" s="67"/>
    </row>
    <row r="5" spans="1:48" x14ac:dyDescent="0.25">
      <c r="A5" s="26"/>
      <c r="D5" s="4" t="s">
        <v>209</v>
      </c>
      <c r="N5" s="22" t="s">
        <v>192</v>
      </c>
      <c r="O5" s="22"/>
      <c r="Q5" s="4" t="s">
        <v>233</v>
      </c>
      <c r="R5" s="4" t="s">
        <v>234</v>
      </c>
      <c r="S5" s="4" t="s">
        <v>235</v>
      </c>
      <c r="T5" s="4" t="s">
        <v>236</v>
      </c>
      <c r="U5" s="4" t="s">
        <v>237</v>
      </c>
      <c r="V5" s="4" t="s">
        <v>238</v>
      </c>
      <c r="W5" s="4" t="s">
        <v>239</v>
      </c>
      <c r="X5" s="4" t="s">
        <v>240</v>
      </c>
      <c r="Y5" s="4" t="s">
        <v>241</v>
      </c>
      <c r="Z5" s="4" t="s">
        <v>242</v>
      </c>
      <c r="AA5" s="4" t="s">
        <v>243</v>
      </c>
      <c r="AB5" s="4" t="s">
        <v>244</v>
      </c>
    </row>
    <row r="6" spans="1:48" x14ac:dyDescent="0.25">
      <c r="H6" s="4">
        <v>2007</v>
      </c>
      <c r="Q6" s="4">
        <v>31</v>
      </c>
      <c r="R6" s="4">
        <v>28</v>
      </c>
      <c r="S6" s="4">
        <v>31</v>
      </c>
      <c r="T6" s="21">
        <v>30</v>
      </c>
      <c r="U6" s="21">
        <v>31</v>
      </c>
      <c r="V6" s="21">
        <v>30</v>
      </c>
      <c r="W6" s="21">
        <v>31</v>
      </c>
      <c r="X6" s="21">
        <v>31</v>
      </c>
      <c r="Y6" s="21">
        <v>30</v>
      </c>
      <c r="Z6" s="21">
        <v>31</v>
      </c>
      <c r="AA6" s="21">
        <v>30</v>
      </c>
      <c r="AB6" s="21">
        <v>31</v>
      </c>
      <c r="AC6" s="21"/>
      <c r="AD6" s="21"/>
      <c r="AE6" s="21"/>
      <c r="AF6" s="21"/>
      <c r="AG6" s="21"/>
      <c r="AH6" s="21"/>
    </row>
    <row r="7" spans="1:48" x14ac:dyDescent="0.25">
      <c r="A7" s="51" t="s">
        <v>185</v>
      </c>
      <c r="C7" s="50" t="s">
        <v>98</v>
      </c>
      <c r="D7" s="61" t="s">
        <v>24</v>
      </c>
      <c r="E7" s="7" t="s">
        <v>197</v>
      </c>
      <c r="F7" s="7"/>
      <c r="G7" s="7"/>
      <c r="H7" s="7" t="s">
        <v>197</v>
      </c>
      <c r="I7" s="67" t="s">
        <v>196</v>
      </c>
      <c r="J7" s="30" t="s">
        <v>188</v>
      </c>
      <c r="L7" s="67"/>
      <c r="M7" s="16"/>
      <c r="N7" s="87"/>
      <c r="O7" s="86"/>
      <c r="P7" s="283"/>
      <c r="Q7" s="284" t="s">
        <v>27</v>
      </c>
      <c r="R7" s="284" t="s">
        <v>28</v>
      </c>
      <c r="S7" s="284" t="s">
        <v>29</v>
      </c>
      <c r="T7" s="284" t="s">
        <v>30</v>
      </c>
      <c r="U7" s="284" t="s">
        <v>31</v>
      </c>
      <c r="V7" s="284" t="s">
        <v>32</v>
      </c>
      <c r="W7" s="284" t="s">
        <v>33</v>
      </c>
      <c r="X7" s="284" t="s">
        <v>34</v>
      </c>
      <c r="Y7" s="284" t="s">
        <v>35</v>
      </c>
      <c r="Z7" s="284" t="s">
        <v>36</v>
      </c>
      <c r="AA7" s="284" t="s">
        <v>37</v>
      </c>
      <c r="AB7" s="284" t="s">
        <v>38</v>
      </c>
      <c r="AC7" s="86"/>
      <c r="AD7" s="86"/>
      <c r="AE7" s="86"/>
      <c r="AF7" s="86"/>
      <c r="AH7" s="50" t="s">
        <v>98</v>
      </c>
      <c r="AI7" s="61" t="s">
        <v>24</v>
      </c>
      <c r="AJ7" s="28"/>
      <c r="AK7" s="28"/>
      <c r="AL7" s="28"/>
      <c r="AM7" s="28"/>
      <c r="AN7" s="28"/>
      <c r="AO7" s="28"/>
      <c r="AP7" s="28"/>
      <c r="AQ7" s="28"/>
      <c r="AR7" s="28"/>
      <c r="AS7" s="28"/>
      <c r="AT7" s="28"/>
      <c r="AU7" s="28"/>
      <c r="AV7" s="28"/>
    </row>
    <row r="8" spans="1:48" x14ac:dyDescent="0.25">
      <c r="A8" s="66" t="e">
        <f>landings!AQ9/landings!AT9</f>
        <v>#DIV/0!</v>
      </c>
      <c r="B8" t="s">
        <v>284</v>
      </c>
      <c r="C8" s="17">
        <v>1</v>
      </c>
      <c r="D8" s="11" t="s">
        <v>161</v>
      </c>
      <c r="E8" s="57" t="s">
        <v>378</v>
      </c>
      <c r="G8" s="11"/>
      <c r="H8" s="4" t="s">
        <v>198</v>
      </c>
      <c r="I8" s="21">
        <v>201</v>
      </c>
      <c r="J8" t="s">
        <v>190</v>
      </c>
      <c r="M8" s="104"/>
      <c r="N8" s="88">
        <v>1</v>
      </c>
      <c r="P8" s="285">
        <v>1</v>
      </c>
      <c r="Q8" s="4">
        <v>31</v>
      </c>
      <c r="R8" s="4">
        <v>28</v>
      </c>
      <c r="S8" s="4">
        <v>31</v>
      </c>
      <c r="T8" s="21">
        <v>30</v>
      </c>
      <c r="U8" s="21">
        <v>31</v>
      </c>
      <c r="V8" s="21">
        <v>30</v>
      </c>
      <c r="W8" s="21">
        <v>31</v>
      </c>
      <c r="X8" s="21">
        <v>31</v>
      </c>
      <c r="Y8" s="21">
        <v>30</v>
      </c>
      <c r="Z8" s="21">
        <v>31</v>
      </c>
      <c r="AA8" s="21">
        <v>30</v>
      </c>
      <c r="AB8" s="21">
        <v>31</v>
      </c>
      <c r="AC8" s="67" t="s">
        <v>617</v>
      </c>
      <c r="AG8" s="52" t="s">
        <v>118</v>
      </c>
      <c r="AH8" s="51">
        <v>1</v>
      </c>
      <c r="AI8" s="58" t="s">
        <v>164</v>
      </c>
      <c r="AJ8" s="71">
        <v>27</v>
      </c>
      <c r="AK8" s="4">
        <v>28</v>
      </c>
      <c r="AL8" s="4">
        <v>31</v>
      </c>
      <c r="AM8" s="83">
        <v>5</v>
      </c>
      <c r="AN8" s="21">
        <v>31</v>
      </c>
      <c r="AO8" s="21">
        <v>30</v>
      </c>
      <c r="AP8" s="21">
        <v>31</v>
      </c>
      <c r="AQ8" s="21">
        <v>31</v>
      </c>
      <c r="AR8" s="21">
        <v>30</v>
      </c>
      <c r="AS8" s="21">
        <v>31</v>
      </c>
      <c r="AT8" s="21">
        <v>30</v>
      </c>
      <c r="AU8" s="21">
        <v>31</v>
      </c>
    </row>
    <row r="9" spans="1:48" x14ac:dyDescent="0.25">
      <c r="A9" s="66" t="e">
        <f>landings!AQ10/landings!AT10</f>
        <v>#DIV/0!</v>
      </c>
      <c r="B9" t="s">
        <v>285</v>
      </c>
      <c r="C9" s="17">
        <v>2</v>
      </c>
      <c r="D9" s="11" t="s">
        <v>165</v>
      </c>
      <c r="E9" s="21" t="s">
        <v>217</v>
      </c>
      <c r="F9" s="21"/>
      <c r="G9" s="11"/>
      <c r="H9" s="4" t="s">
        <v>198</v>
      </c>
      <c r="I9" s="21">
        <v>201</v>
      </c>
      <c r="J9" s="68" t="s">
        <v>190</v>
      </c>
      <c r="M9" s="57"/>
      <c r="N9" s="88">
        <v>2</v>
      </c>
      <c r="P9" s="285">
        <v>2</v>
      </c>
      <c r="Q9" s="4">
        <v>31</v>
      </c>
      <c r="R9" s="4">
        <v>28</v>
      </c>
      <c r="S9" s="4">
        <v>31</v>
      </c>
      <c r="T9" s="21">
        <v>30</v>
      </c>
      <c r="U9" s="21">
        <v>31</v>
      </c>
      <c r="V9" s="21">
        <v>30</v>
      </c>
      <c r="W9" s="21">
        <v>31</v>
      </c>
      <c r="X9" s="21">
        <v>31</v>
      </c>
      <c r="Y9" s="21">
        <v>30</v>
      </c>
      <c r="Z9" s="21">
        <v>31</v>
      </c>
      <c r="AA9" s="21">
        <v>30</v>
      </c>
      <c r="AB9" s="21">
        <v>31</v>
      </c>
      <c r="AC9" s="67" t="s">
        <v>618</v>
      </c>
      <c r="AG9" s="52" t="s">
        <v>121</v>
      </c>
      <c r="AH9" s="51">
        <v>1</v>
      </c>
      <c r="AI9" s="58" t="s">
        <v>164</v>
      </c>
      <c r="AJ9" s="4">
        <v>31</v>
      </c>
      <c r="AK9" s="4">
        <v>28</v>
      </c>
      <c r="AL9" s="4">
        <v>31</v>
      </c>
      <c r="AM9" s="21">
        <v>30</v>
      </c>
      <c r="AN9" s="21">
        <v>31</v>
      </c>
      <c r="AO9" s="21">
        <v>30</v>
      </c>
      <c r="AP9" s="21">
        <v>31</v>
      </c>
      <c r="AQ9" s="21">
        <v>31</v>
      </c>
      <c r="AR9" s="21">
        <v>30</v>
      </c>
      <c r="AS9" s="21">
        <v>31</v>
      </c>
      <c r="AT9" s="21">
        <v>30</v>
      </c>
      <c r="AU9" s="21">
        <v>31</v>
      </c>
    </row>
    <row r="10" spans="1:48" x14ac:dyDescent="0.25">
      <c r="A10" s="66" t="e">
        <f>landings!AQ11/landings!AT11</f>
        <v>#DIV/0!</v>
      </c>
      <c r="B10" t="s">
        <v>284</v>
      </c>
      <c r="C10" s="17">
        <v>2</v>
      </c>
      <c r="D10" s="11" t="s">
        <v>165</v>
      </c>
      <c r="E10" s="90" t="s">
        <v>379</v>
      </c>
      <c r="G10" s="11"/>
      <c r="H10" s="4" t="s">
        <v>198</v>
      </c>
      <c r="I10" s="21">
        <v>201</v>
      </c>
      <c r="J10" t="s">
        <v>190</v>
      </c>
      <c r="N10" s="88">
        <v>3</v>
      </c>
      <c r="P10" s="285">
        <v>3</v>
      </c>
      <c r="Q10" s="4">
        <v>31</v>
      </c>
      <c r="R10" s="4">
        <v>28</v>
      </c>
      <c r="S10" s="4">
        <v>31</v>
      </c>
      <c r="T10" s="21">
        <v>30</v>
      </c>
      <c r="U10" s="21">
        <v>31</v>
      </c>
      <c r="V10" s="21">
        <v>30</v>
      </c>
      <c r="W10" s="21">
        <v>31</v>
      </c>
      <c r="X10" s="21">
        <v>31</v>
      </c>
      <c r="Y10" s="21">
        <v>30</v>
      </c>
      <c r="Z10" s="21">
        <v>31</v>
      </c>
      <c r="AA10" s="21">
        <v>30</v>
      </c>
      <c r="AB10" s="21">
        <v>31</v>
      </c>
      <c r="AC10" s="67" t="s">
        <v>619</v>
      </c>
      <c r="AG10" s="52" t="s">
        <v>116</v>
      </c>
      <c r="AH10" s="51">
        <v>1</v>
      </c>
      <c r="AI10" s="58" t="s">
        <v>164</v>
      </c>
      <c r="AJ10" s="71">
        <v>27</v>
      </c>
      <c r="AK10" s="4">
        <v>28</v>
      </c>
      <c r="AL10" s="4">
        <v>31</v>
      </c>
      <c r="AM10" s="83">
        <v>5</v>
      </c>
      <c r="AN10" s="21">
        <v>31</v>
      </c>
      <c r="AO10" s="21">
        <v>30</v>
      </c>
      <c r="AP10" s="21">
        <v>31</v>
      </c>
      <c r="AQ10" s="21">
        <v>31</v>
      </c>
      <c r="AR10" s="21">
        <v>30</v>
      </c>
      <c r="AS10" s="21">
        <v>31</v>
      </c>
      <c r="AT10" s="21">
        <v>30</v>
      </c>
      <c r="AU10" s="21">
        <v>31</v>
      </c>
    </row>
    <row r="11" spans="1:48" x14ac:dyDescent="0.25">
      <c r="A11" s="66" t="e">
        <f>landings!AQ12/landings!AT12</f>
        <v>#DIV/0!</v>
      </c>
      <c r="B11" t="s">
        <v>286</v>
      </c>
      <c r="C11" s="17">
        <v>2</v>
      </c>
      <c r="D11" s="11" t="s">
        <v>165</v>
      </c>
      <c r="E11" s="21" t="s">
        <v>217</v>
      </c>
      <c r="F11" s="21"/>
      <c r="G11" s="11"/>
      <c r="H11" s="4" t="s">
        <v>198</v>
      </c>
      <c r="I11" s="21"/>
      <c r="J11" t="s">
        <v>191</v>
      </c>
      <c r="N11" s="88">
        <v>4</v>
      </c>
      <c r="P11" s="285">
        <v>4</v>
      </c>
      <c r="Q11" s="4">
        <v>31</v>
      </c>
      <c r="R11" s="4">
        <v>28</v>
      </c>
      <c r="S11" s="4">
        <v>31</v>
      </c>
      <c r="T11" s="21">
        <v>30</v>
      </c>
      <c r="U11" s="21">
        <v>31</v>
      </c>
      <c r="V11" s="21">
        <v>30</v>
      </c>
      <c r="W11" s="21">
        <v>31</v>
      </c>
      <c r="X11" s="21">
        <v>31</v>
      </c>
      <c r="Y11" s="21">
        <v>30</v>
      </c>
      <c r="Z11" s="21">
        <v>31</v>
      </c>
      <c r="AA11" s="21">
        <v>30</v>
      </c>
      <c r="AB11" s="21">
        <v>31</v>
      </c>
      <c r="AG11" s="52" t="s">
        <v>127</v>
      </c>
      <c r="AH11" s="51">
        <v>1</v>
      </c>
      <c r="AI11" s="60" t="s">
        <v>164</v>
      </c>
      <c r="AJ11" s="4">
        <v>31</v>
      </c>
      <c r="AK11" s="4">
        <v>28</v>
      </c>
      <c r="AL11" s="4">
        <v>31</v>
      </c>
      <c r="AM11" s="21">
        <v>30</v>
      </c>
      <c r="AN11" s="21">
        <v>31</v>
      </c>
      <c r="AO11" s="21">
        <v>30</v>
      </c>
      <c r="AP11" s="21">
        <v>31</v>
      </c>
      <c r="AQ11" s="21">
        <v>31</v>
      </c>
      <c r="AR11" s="21">
        <v>30</v>
      </c>
      <c r="AS11" s="21">
        <v>31</v>
      </c>
      <c r="AT11" s="21">
        <v>30</v>
      </c>
      <c r="AU11" s="21">
        <v>31</v>
      </c>
    </row>
    <row r="12" spans="1:48" x14ac:dyDescent="0.25">
      <c r="A12" s="66" t="e">
        <f>landings!AQ13/landings!AT13</f>
        <v>#DIV/0!</v>
      </c>
      <c r="B12" t="s">
        <v>285</v>
      </c>
      <c r="C12" s="17">
        <v>2</v>
      </c>
      <c r="D12" s="11" t="s">
        <v>161</v>
      </c>
      <c r="E12" s="11" t="s">
        <v>283</v>
      </c>
      <c r="F12" s="11"/>
      <c r="G12" s="11"/>
      <c r="H12" s="4" t="s">
        <v>198</v>
      </c>
      <c r="I12" s="21">
        <v>201</v>
      </c>
      <c r="J12" t="s">
        <v>190</v>
      </c>
      <c r="N12" s="88">
        <v>5</v>
      </c>
      <c r="P12" s="285">
        <v>5</v>
      </c>
      <c r="Q12" s="4">
        <v>31</v>
      </c>
      <c r="R12" s="4">
        <v>28</v>
      </c>
      <c r="S12" s="4">
        <v>31</v>
      </c>
      <c r="T12" s="21">
        <v>30</v>
      </c>
      <c r="U12" s="21">
        <v>31</v>
      </c>
      <c r="V12" s="21">
        <v>30</v>
      </c>
      <c r="W12" s="21">
        <v>31</v>
      </c>
      <c r="X12" s="21">
        <v>31</v>
      </c>
      <c r="Y12" s="21">
        <v>30</v>
      </c>
      <c r="Z12" s="21">
        <v>31</v>
      </c>
      <c r="AA12" s="21">
        <v>30</v>
      </c>
      <c r="AB12" s="21">
        <v>31</v>
      </c>
      <c r="AG12" s="52" t="s">
        <v>135</v>
      </c>
      <c r="AH12" s="51">
        <v>1</v>
      </c>
      <c r="AI12" s="60" t="s">
        <v>164</v>
      </c>
      <c r="AJ12" s="71">
        <v>27</v>
      </c>
      <c r="AK12" s="4">
        <v>28</v>
      </c>
      <c r="AL12" s="4">
        <v>31</v>
      </c>
      <c r="AM12" s="83">
        <v>5</v>
      </c>
      <c r="AN12" s="21">
        <v>31</v>
      </c>
      <c r="AO12" s="21">
        <v>30</v>
      </c>
      <c r="AP12" s="21">
        <v>31</v>
      </c>
      <c r="AQ12" s="21">
        <v>31</v>
      </c>
      <c r="AR12" s="21">
        <v>30</v>
      </c>
      <c r="AS12" s="21">
        <v>31</v>
      </c>
      <c r="AT12" s="21">
        <v>30</v>
      </c>
      <c r="AU12" s="21">
        <v>31</v>
      </c>
    </row>
    <row r="13" spans="1:48" x14ac:dyDescent="0.25">
      <c r="A13" s="66" t="e">
        <f>landings!AQ14/landings!AT14</f>
        <v>#DIV/0!</v>
      </c>
      <c r="B13" t="s">
        <v>284</v>
      </c>
      <c r="C13" s="17">
        <v>2</v>
      </c>
      <c r="D13" s="11" t="s">
        <v>161</v>
      </c>
      <c r="E13" s="57" t="s">
        <v>378</v>
      </c>
      <c r="G13" s="11"/>
      <c r="H13" s="4" t="s">
        <v>198</v>
      </c>
      <c r="I13" s="21">
        <v>201</v>
      </c>
      <c r="J13" s="68" t="s">
        <v>190</v>
      </c>
      <c r="N13" s="88">
        <v>6</v>
      </c>
      <c r="P13" s="285">
        <v>6</v>
      </c>
      <c r="Q13" s="4">
        <v>31</v>
      </c>
      <c r="R13" s="4">
        <v>28</v>
      </c>
      <c r="S13" s="4">
        <v>31</v>
      </c>
      <c r="T13" s="21">
        <v>30</v>
      </c>
      <c r="U13" s="21">
        <v>31</v>
      </c>
      <c r="V13" s="21">
        <v>30</v>
      </c>
      <c r="W13" s="21">
        <v>31</v>
      </c>
      <c r="X13" s="21">
        <v>31</v>
      </c>
      <c r="Y13" s="21">
        <v>30</v>
      </c>
      <c r="Z13" s="21">
        <v>31</v>
      </c>
      <c r="AA13" s="21">
        <v>30</v>
      </c>
      <c r="AB13" s="21">
        <v>31</v>
      </c>
      <c r="AG13" s="52" t="s">
        <v>137</v>
      </c>
      <c r="AH13" s="51">
        <v>1</v>
      </c>
      <c r="AI13" s="58" t="s">
        <v>164</v>
      </c>
      <c r="AJ13" s="4">
        <v>31</v>
      </c>
      <c r="AK13" s="4">
        <v>28</v>
      </c>
      <c r="AL13" s="4">
        <v>31</v>
      </c>
      <c r="AM13" s="21">
        <v>30</v>
      </c>
      <c r="AN13" s="21">
        <v>31</v>
      </c>
      <c r="AO13" s="21">
        <v>30</v>
      </c>
      <c r="AP13" s="21">
        <v>31</v>
      </c>
      <c r="AQ13" s="21">
        <v>31</v>
      </c>
      <c r="AR13" s="21">
        <v>30</v>
      </c>
      <c r="AS13" s="21">
        <v>31</v>
      </c>
      <c r="AT13" s="21">
        <v>30</v>
      </c>
      <c r="AU13" s="21">
        <v>31</v>
      </c>
    </row>
    <row r="14" spans="1:48" x14ac:dyDescent="0.25">
      <c r="A14" s="66" t="e">
        <f>landings!AQ15/landings!AT15</f>
        <v>#DIV/0!</v>
      </c>
      <c r="B14" t="s">
        <v>287</v>
      </c>
      <c r="C14" s="17">
        <v>2</v>
      </c>
      <c r="D14" s="11" t="s">
        <v>161</v>
      </c>
      <c r="E14" s="11" t="s">
        <v>283</v>
      </c>
      <c r="F14" s="11"/>
      <c r="G14" s="11"/>
      <c r="H14" s="4" t="s">
        <v>198</v>
      </c>
      <c r="I14" s="21"/>
      <c r="J14" t="s">
        <v>191</v>
      </c>
      <c r="N14" s="88">
        <v>7</v>
      </c>
      <c r="P14" s="285">
        <v>7</v>
      </c>
      <c r="Q14" s="4">
        <v>31</v>
      </c>
      <c r="R14" s="4">
        <v>28</v>
      </c>
      <c r="S14" s="4">
        <v>31</v>
      </c>
      <c r="T14" s="21">
        <v>30</v>
      </c>
      <c r="U14" s="21">
        <v>31</v>
      </c>
      <c r="V14" s="21">
        <v>30</v>
      </c>
      <c r="W14" s="21">
        <v>31</v>
      </c>
      <c r="X14" s="21">
        <v>31</v>
      </c>
      <c r="Y14" s="21">
        <v>30</v>
      </c>
      <c r="Z14" s="21">
        <v>31</v>
      </c>
      <c r="AA14" s="21">
        <v>30</v>
      </c>
      <c r="AB14" s="21">
        <v>31</v>
      </c>
      <c r="AG14" s="52" t="s">
        <v>108</v>
      </c>
      <c r="AH14" s="51">
        <v>1</v>
      </c>
      <c r="AI14" s="60" t="s">
        <v>160</v>
      </c>
      <c r="AJ14" s="4">
        <v>31</v>
      </c>
      <c r="AK14" s="4">
        <v>28</v>
      </c>
      <c r="AL14" s="4">
        <v>31</v>
      </c>
      <c r="AM14" s="21">
        <v>30</v>
      </c>
      <c r="AN14" s="21">
        <v>31</v>
      </c>
      <c r="AO14" s="21">
        <v>30</v>
      </c>
      <c r="AP14" s="21">
        <v>31</v>
      </c>
      <c r="AQ14" s="21">
        <v>31</v>
      </c>
      <c r="AR14" s="21">
        <v>30</v>
      </c>
      <c r="AS14" s="21">
        <v>31</v>
      </c>
      <c r="AT14" s="21">
        <v>30</v>
      </c>
      <c r="AU14" s="21">
        <v>31</v>
      </c>
    </row>
    <row r="15" spans="1:48" x14ac:dyDescent="0.25">
      <c r="A15" s="66" t="e">
        <f>landings!AQ16/landings!AT16</f>
        <v>#DIV/0!</v>
      </c>
      <c r="B15" t="s">
        <v>286</v>
      </c>
      <c r="C15" s="17">
        <v>2</v>
      </c>
      <c r="D15" s="11" t="s">
        <v>161</v>
      </c>
      <c r="E15" s="11" t="s">
        <v>283</v>
      </c>
      <c r="F15" s="11"/>
      <c r="G15" s="11"/>
      <c r="H15" s="4" t="s">
        <v>198</v>
      </c>
      <c r="I15" s="21"/>
      <c r="J15" t="s">
        <v>191</v>
      </c>
      <c r="N15" s="88">
        <v>8</v>
      </c>
      <c r="P15" s="285">
        <v>8</v>
      </c>
      <c r="Q15" s="4">
        <v>31</v>
      </c>
      <c r="R15" s="4">
        <v>28</v>
      </c>
      <c r="S15" s="4">
        <v>31</v>
      </c>
      <c r="T15" s="21">
        <v>30</v>
      </c>
      <c r="U15" s="21">
        <v>31</v>
      </c>
      <c r="V15" s="21">
        <v>30</v>
      </c>
      <c r="W15" s="21">
        <v>31</v>
      </c>
      <c r="X15" s="21">
        <v>31</v>
      </c>
      <c r="Y15" s="21">
        <v>30</v>
      </c>
      <c r="Z15" s="21">
        <v>31</v>
      </c>
      <c r="AA15" s="21">
        <v>30</v>
      </c>
      <c r="AB15" s="21">
        <v>31</v>
      </c>
      <c r="AG15" s="52" t="s">
        <v>111</v>
      </c>
      <c r="AH15" s="51">
        <v>1</v>
      </c>
      <c r="AI15" s="69" t="s">
        <v>160</v>
      </c>
      <c r="AJ15" s="4">
        <v>31</v>
      </c>
      <c r="AK15" s="4">
        <v>28</v>
      </c>
      <c r="AL15" s="4">
        <v>31</v>
      </c>
      <c r="AM15" s="21">
        <v>30</v>
      </c>
      <c r="AN15" s="21">
        <v>31</v>
      </c>
      <c r="AO15" s="21">
        <v>30</v>
      </c>
      <c r="AP15" s="21">
        <v>31</v>
      </c>
      <c r="AQ15" s="21">
        <v>31</v>
      </c>
      <c r="AR15" s="21">
        <v>30</v>
      </c>
      <c r="AS15" s="21">
        <v>31</v>
      </c>
      <c r="AT15" s="21">
        <v>30</v>
      </c>
      <c r="AU15" s="21">
        <v>31</v>
      </c>
    </row>
    <row r="16" spans="1:48" x14ac:dyDescent="0.25">
      <c r="A16" s="66" t="e">
        <f>landings!AQ17/landings!AT17</f>
        <v>#DIV/0!</v>
      </c>
      <c r="B16" t="s">
        <v>285</v>
      </c>
      <c r="C16" s="17">
        <v>3</v>
      </c>
      <c r="D16" s="11" t="s">
        <v>165</v>
      </c>
      <c r="E16" s="21" t="s">
        <v>217</v>
      </c>
      <c r="F16" s="21"/>
      <c r="G16" s="11"/>
      <c r="H16" s="4" t="s">
        <v>198</v>
      </c>
      <c r="I16" s="21">
        <v>160</v>
      </c>
      <c r="J16" t="s">
        <v>189</v>
      </c>
      <c r="N16" s="88">
        <v>9</v>
      </c>
      <c r="P16" s="285">
        <v>9</v>
      </c>
      <c r="Q16" s="4">
        <v>31</v>
      </c>
      <c r="R16" s="4">
        <v>28</v>
      </c>
      <c r="S16" s="4">
        <v>31</v>
      </c>
      <c r="T16" s="21">
        <v>30</v>
      </c>
      <c r="U16" s="21">
        <v>31</v>
      </c>
      <c r="V16" s="21">
        <v>30</v>
      </c>
      <c r="W16" s="21">
        <v>31</v>
      </c>
      <c r="X16" s="21">
        <v>31</v>
      </c>
      <c r="Y16" s="21">
        <v>30</v>
      </c>
      <c r="Z16" s="21">
        <v>31</v>
      </c>
      <c r="AA16" s="21">
        <v>30</v>
      </c>
      <c r="AB16" s="21">
        <v>31</v>
      </c>
      <c r="AG16" s="52" t="s">
        <v>116</v>
      </c>
      <c r="AH16" s="51">
        <v>1</v>
      </c>
      <c r="AI16" s="58" t="s">
        <v>160</v>
      </c>
      <c r="AJ16" s="71">
        <v>27</v>
      </c>
      <c r="AK16" s="4">
        <v>28</v>
      </c>
      <c r="AL16" s="4">
        <v>31</v>
      </c>
      <c r="AM16" s="84">
        <v>18</v>
      </c>
      <c r="AN16" s="21">
        <v>31</v>
      </c>
      <c r="AO16" s="21">
        <v>30</v>
      </c>
      <c r="AP16" s="85">
        <v>5</v>
      </c>
      <c r="AQ16" s="85">
        <v>5</v>
      </c>
      <c r="AR16" s="71">
        <v>17</v>
      </c>
      <c r="AS16" s="21">
        <v>31</v>
      </c>
      <c r="AT16" s="21">
        <v>30</v>
      </c>
      <c r="AU16" s="71">
        <v>20</v>
      </c>
    </row>
    <row r="17" spans="1:47" x14ac:dyDescent="0.25">
      <c r="A17" s="66" t="e">
        <f>landings!AQ18/landings!AT18</f>
        <v>#DIV/0!</v>
      </c>
      <c r="B17" t="s">
        <v>284</v>
      </c>
      <c r="C17" s="17">
        <v>3</v>
      </c>
      <c r="D17" s="11" t="s">
        <v>165</v>
      </c>
      <c r="E17" s="90" t="s">
        <v>379</v>
      </c>
      <c r="G17" s="11"/>
      <c r="H17" s="4" t="s">
        <v>198</v>
      </c>
      <c r="I17" s="21">
        <v>160</v>
      </c>
      <c r="J17" t="s">
        <v>189</v>
      </c>
      <c r="N17" s="88">
        <v>10</v>
      </c>
      <c r="P17" s="285">
        <v>10</v>
      </c>
      <c r="Q17" s="4">
        <v>31</v>
      </c>
      <c r="R17" s="4">
        <v>28</v>
      </c>
      <c r="S17" s="4">
        <v>31</v>
      </c>
      <c r="T17" s="21">
        <v>30</v>
      </c>
      <c r="U17" s="21">
        <v>31</v>
      </c>
      <c r="V17" s="21">
        <v>30</v>
      </c>
      <c r="W17" s="21">
        <v>31</v>
      </c>
      <c r="X17" s="21">
        <v>31</v>
      </c>
      <c r="Y17" s="21">
        <v>30</v>
      </c>
      <c r="Z17" s="21">
        <v>31</v>
      </c>
      <c r="AA17" s="21">
        <v>30</v>
      </c>
      <c r="AB17" s="21">
        <v>31</v>
      </c>
      <c r="AG17" s="52" t="s">
        <v>117</v>
      </c>
      <c r="AH17" s="51">
        <v>1</v>
      </c>
      <c r="AI17" s="58" t="s">
        <v>160</v>
      </c>
      <c r="AJ17" s="71">
        <v>27</v>
      </c>
      <c r="AK17" s="4">
        <v>28</v>
      </c>
      <c r="AL17" s="4">
        <v>31</v>
      </c>
      <c r="AM17" s="84">
        <v>18</v>
      </c>
      <c r="AN17" s="21">
        <v>31</v>
      </c>
      <c r="AO17" s="21">
        <v>30</v>
      </c>
      <c r="AP17" s="85">
        <v>5</v>
      </c>
      <c r="AQ17" s="85">
        <v>5</v>
      </c>
      <c r="AR17" s="71">
        <v>17</v>
      </c>
      <c r="AS17" s="21">
        <v>31</v>
      </c>
      <c r="AT17" s="21">
        <v>30</v>
      </c>
      <c r="AU17" s="71">
        <v>20</v>
      </c>
    </row>
    <row r="18" spans="1:47" x14ac:dyDescent="0.25">
      <c r="A18" s="66" t="e">
        <f>landings!AQ19/landings!AT19</f>
        <v>#DIV/0!</v>
      </c>
      <c r="B18" t="s">
        <v>287</v>
      </c>
      <c r="C18" s="17">
        <v>3</v>
      </c>
      <c r="D18" s="11" t="s">
        <v>165</v>
      </c>
      <c r="E18" s="21" t="s">
        <v>217</v>
      </c>
      <c r="F18" s="21"/>
      <c r="G18" s="11"/>
      <c r="H18" s="4" t="s">
        <v>198</v>
      </c>
      <c r="I18" s="21"/>
      <c r="J18" t="s">
        <v>191</v>
      </c>
      <c r="N18" s="88">
        <v>11</v>
      </c>
      <c r="P18" s="285">
        <v>11</v>
      </c>
      <c r="Q18" s="4">
        <v>31</v>
      </c>
      <c r="R18" s="4">
        <v>28</v>
      </c>
      <c r="S18" s="4">
        <v>31</v>
      </c>
      <c r="T18" s="21">
        <v>30</v>
      </c>
      <c r="U18" s="21">
        <v>31</v>
      </c>
      <c r="V18" s="21">
        <v>30</v>
      </c>
      <c r="W18" s="21">
        <v>31</v>
      </c>
      <c r="X18" s="21">
        <v>31</v>
      </c>
      <c r="Y18" s="21">
        <v>30</v>
      </c>
      <c r="Z18" s="21">
        <v>31</v>
      </c>
      <c r="AA18" s="21">
        <v>30</v>
      </c>
      <c r="AB18" s="21">
        <v>31</v>
      </c>
      <c r="AG18" s="52" t="s">
        <v>119</v>
      </c>
      <c r="AH18" s="51">
        <v>1</v>
      </c>
      <c r="AI18" s="60" t="s">
        <v>160</v>
      </c>
      <c r="AJ18" s="4">
        <v>31</v>
      </c>
      <c r="AK18" s="4">
        <v>28</v>
      </c>
      <c r="AL18" s="4">
        <v>31</v>
      </c>
      <c r="AM18" s="21">
        <v>30</v>
      </c>
      <c r="AN18" s="21">
        <v>31</v>
      </c>
      <c r="AO18" s="21">
        <v>30</v>
      </c>
      <c r="AP18" s="21">
        <v>31</v>
      </c>
      <c r="AQ18" s="21">
        <v>31</v>
      </c>
      <c r="AR18" s="21">
        <v>30</v>
      </c>
      <c r="AS18" s="21">
        <v>31</v>
      </c>
      <c r="AT18" s="21">
        <v>30</v>
      </c>
      <c r="AU18" s="21">
        <v>31</v>
      </c>
    </row>
    <row r="19" spans="1:47" x14ac:dyDescent="0.25">
      <c r="A19" s="66" t="e">
        <f>landings!AQ20/landings!AT20</f>
        <v>#DIV/0!</v>
      </c>
      <c r="B19" t="s">
        <v>286</v>
      </c>
      <c r="C19" s="17">
        <v>3</v>
      </c>
      <c r="D19" s="11" t="s">
        <v>165</v>
      </c>
      <c r="E19" s="21" t="s">
        <v>217</v>
      </c>
      <c r="F19" s="21"/>
      <c r="G19" s="11"/>
      <c r="H19" s="4" t="s">
        <v>198</v>
      </c>
      <c r="I19" s="21"/>
      <c r="J19" t="s">
        <v>191</v>
      </c>
      <c r="N19" s="88">
        <v>12</v>
      </c>
      <c r="P19" s="285">
        <v>12</v>
      </c>
      <c r="Q19" s="4">
        <v>31</v>
      </c>
      <c r="R19" s="4">
        <v>28</v>
      </c>
      <c r="S19" s="4">
        <v>31</v>
      </c>
      <c r="T19" s="21">
        <v>30</v>
      </c>
      <c r="U19" s="21">
        <v>31</v>
      </c>
      <c r="V19" s="21">
        <v>30</v>
      </c>
      <c r="W19" s="21">
        <v>31</v>
      </c>
      <c r="X19" s="21">
        <v>31</v>
      </c>
      <c r="Y19" s="21">
        <v>30</v>
      </c>
      <c r="Z19" s="21">
        <v>31</v>
      </c>
      <c r="AA19" s="21">
        <v>30</v>
      </c>
      <c r="AB19" s="21">
        <v>31</v>
      </c>
      <c r="AG19" s="52" t="s">
        <v>120</v>
      </c>
      <c r="AH19" s="51">
        <v>1</v>
      </c>
      <c r="AI19" s="60" t="s">
        <v>160</v>
      </c>
      <c r="AJ19" s="4">
        <v>31</v>
      </c>
      <c r="AK19" s="4">
        <v>28</v>
      </c>
      <c r="AL19" s="4">
        <v>31</v>
      </c>
      <c r="AM19" s="21">
        <v>30</v>
      </c>
      <c r="AN19" s="21">
        <v>31</v>
      </c>
      <c r="AO19" s="21">
        <v>30</v>
      </c>
      <c r="AP19" s="21">
        <v>31</v>
      </c>
      <c r="AQ19" s="21">
        <v>31</v>
      </c>
      <c r="AR19" s="21">
        <v>30</v>
      </c>
      <c r="AS19" s="21">
        <v>31</v>
      </c>
      <c r="AT19" s="21">
        <v>30</v>
      </c>
      <c r="AU19" s="21">
        <v>31</v>
      </c>
    </row>
    <row r="20" spans="1:47" x14ac:dyDescent="0.25">
      <c r="A20" s="66" t="e">
        <f>landings!AQ21/landings!AT21</f>
        <v>#DIV/0!</v>
      </c>
      <c r="B20" t="s">
        <v>285</v>
      </c>
      <c r="C20" s="17">
        <v>3</v>
      </c>
      <c r="D20" s="11" t="s">
        <v>161</v>
      </c>
      <c r="E20" s="11" t="s">
        <v>283</v>
      </c>
      <c r="F20" s="11"/>
      <c r="G20" s="11"/>
      <c r="H20" s="4" t="s">
        <v>198</v>
      </c>
      <c r="I20" s="21"/>
      <c r="J20" t="s">
        <v>191</v>
      </c>
      <c r="N20" s="88">
        <v>13</v>
      </c>
      <c r="P20" s="285">
        <v>13</v>
      </c>
      <c r="Q20" s="4">
        <v>31</v>
      </c>
      <c r="R20" s="4">
        <v>28</v>
      </c>
      <c r="S20" s="4">
        <v>31</v>
      </c>
      <c r="T20" s="21">
        <v>30</v>
      </c>
      <c r="U20" s="21">
        <v>31</v>
      </c>
      <c r="V20" s="21">
        <v>30</v>
      </c>
      <c r="W20" s="21">
        <v>31</v>
      </c>
      <c r="X20" s="21">
        <v>31</v>
      </c>
      <c r="Y20" s="21">
        <v>30</v>
      </c>
      <c r="Z20" s="21">
        <v>31</v>
      </c>
      <c r="AA20" s="21">
        <v>30</v>
      </c>
      <c r="AB20" s="21">
        <v>31</v>
      </c>
      <c r="AG20" s="52" t="s">
        <v>122</v>
      </c>
      <c r="AH20" s="51">
        <v>1</v>
      </c>
      <c r="AI20" s="58" t="s">
        <v>160</v>
      </c>
      <c r="AJ20" s="4">
        <v>31</v>
      </c>
      <c r="AK20" s="4">
        <v>28</v>
      </c>
      <c r="AL20" s="4">
        <v>31</v>
      </c>
      <c r="AM20" s="21">
        <v>30</v>
      </c>
      <c r="AN20" s="21">
        <v>31</v>
      </c>
      <c r="AO20" s="21">
        <v>30</v>
      </c>
      <c r="AP20" s="21">
        <v>31</v>
      </c>
      <c r="AQ20" s="21">
        <v>31</v>
      </c>
      <c r="AR20" s="21">
        <v>30</v>
      </c>
      <c r="AS20" s="21">
        <v>31</v>
      </c>
      <c r="AT20" s="21">
        <v>30</v>
      </c>
      <c r="AU20" s="21">
        <v>31</v>
      </c>
    </row>
    <row r="21" spans="1:47" x14ac:dyDescent="0.25">
      <c r="A21" s="66" t="e">
        <f>landings!AQ22/landings!AT22</f>
        <v>#DIV/0!</v>
      </c>
      <c r="B21" t="s">
        <v>288</v>
      </c>
      <c r="C21" s="17">
        <v>3</v>
      </c>
      <c r="D21" s="11" t="s">
        <v>161</v>
      </c>
      <c r="E21" s="11" t="s">
        <v>200</v>
      </c>
      <c r="F21" s="11"/>
      <c r="G21" s="11"/>
      <c r="H21" s="4" t="s">
        <v>198</v>
      </c>
      <c r="I21" s="21"/>
      <c r="J21" t="s">
        <v>191</v>
      </c>
      <c r="N21" s="88">
        <v>14</v>
      </c>
      <c r="P21" s="285">
        <v>14</v>
      </c>
      <c r="Q21" s="4">
        <v>31</v>
      </c>
      <c r="R21" s="4">
        <v>28</v>
      </c>
      <c r="S21" s="4">
        <v>31</v>
      </c>
      <c r="T21" s="21">
        <v>30</v>
      </c>
      <c r="U21" s="21">
        <v>31</v>
      </c>
      <c r="V21" s="21">
        <v>30</v>
      </c>
      <c r="W21" s="21">
        <v>31</v>
      </c>
      <c r="X21" s="21">
        <v>31</v>
      </c>
      <c r="Y21" s="21">
        <v>30</v>
      </c>
      <c r="Z21" s="21">
        <v>31</v>
      </c>
      <c r="AA21" s="21">
        <v>30</v>
      </c>
      <c r="AB21" s="21">
        <v>31</v>
      </c>
      <c r="AG21" s="52" t="s">
        <v>128</v>
      </c>
      <c r="AH21" s="51">
        <v>1</v>
      </c>
      <c r="AI21" s="60" t="s">
        <v>160</v>
      </c>
      <c r="AJ21" s="4">
        <v>31</v>
      </c>
      <c r="AK21" s="4">
        <v>28</v>
      </c>
      <c r="AL21" s="4">
        <v>31</v>
      </c>
      <c r="AM21" s="21">
        <v>30</v>
      </c>
      <c r="AN21" s="21">
        <v>31</v>
      </c>
      <c r="AO21" s="21">
        <v>30</v>
      </c>
      <c r="AP21" s="21">
        <v>31</v>
      </c>
      <c r="AQ21" s="21">
        <v>31</v>
      </c>
      <c r="AR21" s="21">
        <v>30</v>
      </c>
      <c r="AS21" s="21">
        <v>31</v>
      </c>
      <c r="AT21" s="21">
        <v>30</v>
      </c>
      <c r="AU21" s="21">
        <v>31</v>
      </c>
    </row>
    <row r="22" spans="1:47" x14ac:dyDescent="0.25">
      <c r="A22" s="66" t="e">
        <f>landings!AQ23/landings!AT23</f>
        <v>#DIV/0!</v>
      </c>
      <c r="B22" t="s">
        <v>284</v>
      </c>
      <c r="C22" s="17">
        <v>3</v>
      </c>
      <c r="D22" s="11" t="s">
        <v>161</v>
      </c>
      <c r="E22" s="57" t="s">
        <v>378</v>
      </c>
      <c r="G22" s="11"/>
      <c r="H22" s="4" t="s">
        <v>198</v>
      </c>
      <c r="I22" s="21"/>
      <c r="J22" t="s">
        <v>191</v>
      </c>
      <c r="N22" s="88">
        <v>15</v>
      </c>
      <c r="P22" s="285">
        <v>15</v>
      </c>
      <c r="Q22" s="4">
        <v>31</v>
      </c>
      <c r="R22" s="4">
        <v>28</v>
      </c>
      <c r="S22" s="4">
        <v>31</v>
      </c>
      <c r="T22" s="21">
        <v>30</v>
      </c>
      <c r="U22" s="21">
        <v>31</v>
      </c>
      <c r="V22" s="21">
        <v>30</v>
      </c>
      <c r="W22" s="21">
        <v>31</v>
      </c>
      <c r="X22" s="21">
        <v>31</v>
      </c>
      <c r="Y22" s="21">
        <v>30</v>
      </c>
      <c r="Z22" s="21">
        <v>31</v>
      </c>
      <c r="AA22" s="21">
        <v>30</v>
      </c>
      <c r="AB22" s="21">
        <v>31</v>
      </c>
      <c r="AG22" s="52" t="s">
        <v>127</v>
      </c>
      <c r="AH22" s="51">
        <v>1</v>
      </c>
      <c r="AI22" s="58" t="s">
        <v>160</v>
      </c>
      <c r="AJ22" s="4">
        <v>31</v>
      </c>
      <c r="AK22" s="4">
        <v>28</v>
      </c>
      <c r="AL22" s="4">
        <v>31</v>
      </c>
      <c r="AM22" s="21">
        <v>30</v>
      </c>
      <c r="AN22" s="21">
        <v>31</v>
      </c>
      <c r="AO22" s="21">
        <v>30</v>
      </c>
      <c r="AP22" s="21">
        <v>31</v>
      </c>
      <c r="AQ22" s="21">
        <v>31</v>
      </c>
      <c r="AR22" s="21">
        <v>30</v>
      </c>
      <c r="AS22" s="21">
        <v>31</v>
      </c>
      <c r="AT22" s="21">
        <v>30</v>
      </c>
      <c r="AU22" s="21">
        <v>31</v>
      </c>
    </row>
    <row r="23" spans="1:47" x14ac:dyDescent="0.25">
      <c r="A23" s="66" t="e">
        <f>landings!AQ24/landings!AT24</f>
        <v>#DIV/0!</v>
      </c>
      <c r="B23" t="s">
        <v>287</v>
      </c>
      <c r="C23" s="17">
        <v>3</v>
      </c>
      <c r="D23" s="11" t="s">
        <v>161</v>
      </c>
      <c r="E23" s="11" t="s">
        <v>283</v>
      </c>
      <c r="F23" s="11"/>
      <c r="G23" s="11"/>
      <c r="H23" s="4" t="s">
        <v>198</v>
      </c>
      <c r="I23" s="21"/>
      <c r="J23" t="s">
        <v>191</v>
      </c>
      <c r="N23" s="88">
        <v>16</v>
      </c>
      <c r="P23" s="285">
        <v>16</v>
      </c>
      <c r="Q23" s="4">
        <v>31</v>
      </c>
      <c r="R23" s="4">
        <v>28</v>
      </c>
      <c r="S23" s="4">
        <v>31</v>
      </c>
      <c r="T23" s="21">
        <v>30</v>
      </c>
      <c r="U23" s="21">
        <v>31</v>
      </c>
      <c r="V23" s="21">
        <v>30</v>
      </c>
      <c r="W23" s="21">
        <v>31</v>
      </c>
      <c r="X23" s="21">
        <v>31</v>
      </c>
      <c r="Y23" s="21">
        <v>30</v>
      </c>
      <c r="Z23" s="21">
        <v>31</v>
      </c>
      <c r="AA23" s="21">
        <v>30</v>
      </c>
      <c r="AB23" s="21">
        <v>31</v>
      </c>
      <c r="AG23" s="52" t="s">
        <v>133</v>
      </c>
      <c r="AH23" s="51">
        <v>1</v>
      </c>
      <c r="AI23" s="60" t="s">
        <v>160</v>
      </c>
      <c r="AJ23" s="4">
        <v>31</v>
      </c>
      <c r="AK23" s="4">
        <v>28</v>
      </c>
      <c r="AL23" s="4">
        <v>31</v>
      </c>
      <c r="AM23" s="21">
        <v>30</v>
      </c>
      <c r="AN23" s="21">
        <v>31</v>
      </c>
      <c r="AO23" s="21">
        <v>30</v>
      </c>
      <c r="AP23" s="21">
        <v>31</v>
      </c>
      <c r="AQ23" s="21">
        <v>31</v>
      </c>
      <c r="AR23" s="21">
        <v>30</v>
      </c>
      <c r="AS23" s="21">
        <v>31</v>
      </c>
      <c r="AT23" s="21">
        <v>30</v>
      </c>
      <c r="AU23" s="21">
        <v>31</v>
      </c>
    </row>
    <row r="24" spans="1:47" x14ac:dyDescent="0.25">
      <c r="A24" s="66" t="e">
        <f>landings!AQ25/landings!AT25</f>
        <v>#DIV/0!</v>
      </c>
      <c r="B24" t="s">
        <v>286</v>
      </c>
      <c r="C24" s="17">
        <v>3</v>
      </c>
      <c r="D24" s="11" t="s">
        <v>161</v>
      </c>
      <c r="E24" s="11" t="s">
        <v>283</v>
      </c>
      <c r="F24" s="11"/>
      <c r="G24" s="11"/>
      <c r="H24" s="4" t="s">
        <v>198</v>
      </c>
      <c r="I24" s="21">
        <v>160</v>
      </c>
      <c r="J24" t="s">
        <v>189</v>
      </c>
      <c r="N24" s="88">
        <v>17</v>
      </c>
      <c r="P24" s="285">
        <v>17</v>
      </c>
      <c r="Q24" s="4">
        <v>31</v>
      </c>
      <c r="R24" s="4">
        <v>28</v>
      </c>
      <c r="S24" s="4">
        <v>31</v>
      </c>
      <c r="T24" s="21">
        <v>30</v>
      </c>
      <c r="U24" s="21">
        <v>31</v>
      </c>
      <c r="V24" s="21">
        <v>30</v>
      </c>
      <c r="W24" s="21">
        <v>31</v>
      </c>
      <c r="X24" s="21">
        <v>31</v>
      </c>
      <c r="Y24" s="21">
        <v>30</v>
      </c>
      <c r="Z24" s="21">
        <v>31</v>
      </c>
      <c r="AA24" s="21">
        <v>30</v>
      </c>
      <c r="AB24" s="21">
        <v>31</v>
      </c>
      <c r="AG24" s="52" t="s">
        <v>278</v>
      </c>
      <c r="AH24" s="51">
        <v>1</v>
      </c>
      <c r="AI24" s="58" t="s">
        <v>160</v>
      </c>
      <c r="AJ24" s="71">
        <v>27</v>
      </c>
      <c r="AK24" s="4">
        <v>28</v>
      </c>
      <c r="AL24" s="4">
        <v>31</v>
      </c>
      <c r="AM24" s="84">
        <v>18</v>
      </c>
      <c r="AN24" s="21">
        <v>31</v>
      </c>
      <c r="AO24" s="21">
        <v>30</v>
      </c>
      <c r="AP24" s="85">
        <v>5</v>
      </c>
      <c r="AQ24" s="85">
        <v>5</v>
      </c>
      <c r="AR24" s="71">
        <v>17</v>
      </c>
      <c r="AS24" s="21">
        <v>31</v>
      </c>
      <c r="AT24" s="21">
        <v>30</v>
      </c>
      <c r="AU24" s="71">
        <v>20</v>
      </c>
    </row>
    <row r="25" spans="1:47" x14ac:dyDescent="0.25">
      <c r="A25" s="66" t="e">
        <f>landings!AQ26/landings!AT26</f>
        <v>#DIV/0!</v>
      </c>
      <c r="B25" t="s">
        <v>289</v>
      </c>
      <c r="C25" s="17">
        <v>3</v>
      </c>
      <c r="D25" s="11" t="s">
        <v>232</v>
      </c>
      <c r="E25" s="4" t="s">
        <v>198</v>
      </c>
      <c r="G25" s="11"/>
      <c r="H25" s="4" t="s">
        <v>198</v>
      </c>
      <c r="I25" s="21"/>
      <c r="J25" t="s">
        <v>191</v>
      </c>
      <c r="N25" s="88">
        <v>18</v>
      </c>
      <c r="P25" s="285">
        <v>18</v>
      </c>
      <c r="Q25" s="71">
        <v>27</v>
      </c>
      <c r="R25" s="4">
        <v>28</v>
      </c>
      <c r="S25" s="4">
        <v>31</v>
      </c>
      <c r="T25" s="84">
        <v>18</v>
      </c>
      <c r="U25" s="21">
        <v>31</v>
      </c>
      <c r="V25" s="21">
        <v>30</v>
      </c>
      <c r="W25" s="70">
        <v>0</v>
      </c>
      <c r="X25" s="70">
        <v>0</v>
      </c>
      <c r="Y25" s="71">
        <v>17</v>
      </c>
      <c r="Z25" s="21">
        <v>31</v>
      </c>
      <c r="AA25" s="21">
        <v>30</v>
      </c>
      <c r="AB25" s="71">
        <v>20</v>
      </c>
      <c r="AG25" s="52" t="s">
        <v>136</v>
      </c>
      <c r="AH25" s="51">
        <v>1</v>
      </c>
      <c r="AI25" s="58" t="s">
        <v>160</v>
      </c>
      <c r="AJ25" s="4">
        <v>31</v>
      </c>
      <c r="AK25" s="4">
        <v>28</v>
      </c>
      <c r="AL25" s="4">
        <v>31</v>
      </c>
      <c r="AM25" s="21">
        <v>30</v>
      </c>
      <c r="AN25" s="21">
        <v>31</v>
      </c>
      <c r="AO25" s="21">
        <v>30</v>
      </c>
      <c r="AP25" s="21">
        <v>31</v>
      </c>
      <c r="AQ25" s="21">
        <v>31</v>
      </c>
      <c r="AR25" s="21">
        <v>30</v>
      </c>
      <c r="AS25" s="21">
        <v>31</v>
      </c>
      <c r="AT25" s="21">
        <v>30</v>
      </c>
      <c r="AU25" s="21">
        <v>31</v>
      </c>
    </row>
    <row r="26" spans="1:47" x14ac:dyDescent="0.25">
      <c r="A26" s="66" t="e">
        <f>landings!AQ27/landings!AT27</f>
        <v>#DIV/0!</v>
      </c>
      <c r="B26" t="s">
        <v>285</v>
      </c>
      <c r="C26" s="17">
        <v>4</v>
      </c>
      <c r="D26" s="11" t="s">
        <v>165</v>
      </c>
      <c r="E26" s="21" t="s">
        <v>217</v>
      </c>
      <c r="F26" s="21"/>
      <c r="G26" s="11"/>
      <c r="H26" s="4" t="s">
        <v>198</v>
      </c>
      <c r="I26" s="21"/>
      <c r="J26" t="s">
        <v>191</v>
      </c>
      <c r="N26" s="88">
        <v>19</v>
      </c>
      <c r="P26" s="285">
        <v>19</v>
      </c>
      <c r="Q26" s="4">
        <v>31</v>
      </c>
      <c r="R26" s="4">
        <v>28</v>
      </c>
      <c r="S26" s="4">
        <v>31</v>
      </c>
      <c r="T26" s="21">
        <v>30</v>
      </c>
      <c r="U26" s="21">
        <v>31</v>
      </c>
      <c r="V26" s="21">
        <v>30</v>
      </c>
      <c r="W26" s="21">
        <v>31</v>
      </c>
      <c r="X26" s="21">
        <v>31</v>
      </c>
      <c r="Y26" s="21">
        <v>30</v>
      </c>
      <c r="Z26" s="21">
        <v>31</v>
      </c>
      <c r="AA26" s="21">
        <v>30</v>
      </c>
      <c r="AB26" s="21">
        <v>31</v>
      </c>
      <c r="AG26" s="52" t="s">
        <v>121</v>
      </c>
      <c r="AH26" s="51">
        <v>1</v>
      </c>
      <c r="AI26" s="58" t="s">
        <v>160</v>
      </c>
      <c r="AJ26" s="4">
        <v>31</v>
      </c>
      <c r="AK26" s="4">
        <v>28</v>
      </c>
      <c r="AL26" s="4">
        <v>31</v>
      </c>
      <c r="AM26" s="21">
        <v>30</v>
      </c>
      <c r="AN26" s="21">
        <v>31</v>
      </c>
      <c r="AO26" s="21">
        <v>30</v>
      </c>
      <c r="AP26" s="21">
        <v>31</v>
      </c>
      <c r="AQ26" s="21">
        <v>31</v>
      </c>
      <c r="AR26" s="21">
        <v>30</v>
      </c>
      <c r="AS26" s="21">
        <v>31</v>
      </c>
      <c r="AT26" s="21">
        <v>30</v>
      </c>
      <c r="AU26" s="21">
        <v>31</v>
      </c>
    </row>
    <row r="27" spans="1:47" x14ac:dyDescent="0.25">
      <c r="A27" s="66" t="e">
        <f>landings!AQ28/landings!AT28</f>
        <v>#DIV/0!</v>
      </c>
      <c r="B27" t="s">
        <v>284</v>
      </c>
      <c r="C27" s="17">
        <v>4</v>
      </c>
      <c r="D27" s="11" t="s">
        <v>165</v>
      </c>
      <c r="E27" s="90" t="s">
        <v>379</v>
      </c>
      <c r="G27" s="11"/>
      <c r="H27" s="4" t="s">
        <v>198</v>
      </c>
      <c r="I27" s="21">
        <v>160</v>
      </c>
      <c r="J27" s="68" t="s">
        <v>189</v>
      </c>
      <c r="N27" s="88">
        <v>20</v>
      </c>
      <c r="P27" s="285">
        <v>20</v>
      </c>
      <c r="Q27" s="4">
        <v>31</v>
      </c>
      <c r="R27" s="4">
        <v>28</v>
      </c>
      <c r="S27" s="4">
        <v>31</v>
      </c>
      <c r="T27" s="21">
        <v>30</v>
      </c>
      <c r="U27" s="21">
        <v>31</v>
      </c>
      <c r="V27" s="21">
        <v>30</v>
      </c>
      <c r="W27" s="21">
        <v>31</v>
      </c>
      <c r="X27" s="21">
        <v>31</v>
      </c>
      <c r="Y27" s="21">
        <v>30</v>
      </c>
      <c r="Z27" s="21">
        <v>31</v>
      </c>
      <c r="AA27" s="21">
        <v>30</v>
      </c>
      <c r="AB27" s="21">
        <v>31</v>
      </c>
      <c r="AG27" s="52" t="s">
        <v>135</v>
      </c>
      <c r="AH27" s="51">
        <v>1</v>
      </c>
      <c r="AI27" s="58" t="s">
        <v>160</v>
      </c>
      <c r="AJ27" s="4">
        <v>31</v>
      </c>
      <c r="AK27" s="4">
        <v>28</v>
      </c>
      <c r="AL27" s="4">
        <v>31</v>
      </c>
      <c r="AM27" s="21">
        <v>30</v>
      </c>
      <c r="AN27" s="21">
        <v>31</v>
      </c>
      <c r="AO27" s="21">
        <v>30</v>
      </c>
      <c r="AP27" s="21">
        <v>31</v>
      </c>
      <c r="AQ27" s="21">
        <v>31</v>
      </c>
      <c r="AR27" s="21">
        <v>30</v>
      </c>
      <c r="AS27" s="21">
        <v>31</v>
      </c>
      <c r="AT27" s="21">
        <v>30</v>
      </c>
      <c r="AU27" s="21">
        <v>31</v>
      </c>
    </row>
    <row r="28" spans="1:47" x14ac:dyDescent="0.25">
      <c r="A28" s="66" t="e">
        <f>landings!AQ29/landings!AT29</f>
        <v>#DIV/0!</v>
      </c>
      <c r="B28" t="s">
        <v>287</v>
      </c>
      <c r="C28" s="17">
        <v>4</v>
      </c>
      <c r="D28" s="11" t="s">
        <v>165</v>
      </c>
      <c r="E28" s="21" t="s">
        <v>217</v>
      </c>
      <c r="F28" s="21"/>
      <c r="G28" s="11"/>
      <c r="H28" s="4" t="s">
        <v>198</v>
      </c>
      <c r="I28" s="21">
        <v>160</v>
      </c>
      <c r="J28" t="s">
        <v>189</v>
      </c>
      <c r="N28" s="88">
        <v>21</v>
      </c>
      <c r="P28" s="285">
        <v>21</v>
      </c>
      <c r="Q28" s="4">
        <v>31</v>
      </c>
      <c r="R28" s="4">
        <v>28</v>
      </c>
      <c r="S28" s="4">
        <v>31</v>
      </c>
      <c r="T28" s="21">
        <v>30</v>
      </c>
      <c r="U28" s="21">
        <v>31</v>
      </c>
      <c r="V28" s="21">
        <v>30</v>
      </c>
      <c r="W28" s="21">
        <v>31</v>
      </c>
      <c r="X28" s="21">
        <v>31</v>
      </c>
      <c r="Y28" s="21">
        <v>30</v>
      </c>
      <c r="Z28" s="21">
        <v>31</v>
      </c>
      <c r="AA28" s="21">
        <v>30</v>
      </c>
      <c r="AB28" s="21">
        <v>31</v>
      </c>
      <c r="AG28" s="52" t="s">
        <v>278</v>
      </c>
      <c r="AH28" s="51">
        <v>1</v>
      </c>
      <c r="AI28" s="60" t="s">
        <v>160</v>
      </c>
      <c r="AJ28" s="71">
        <v>27</v>
      </c>
      <c r="AK28" s="4">
        <v>28</v>
      </c>
      <c r="AL28" s="4">
        <v>31</v>
      </c>
      <c r="AM28" s="84">
        <v>18</v>
      </c>
      <c r="AN28" s="21">
        <v>31</v>
      </c>
      <c r="AO28" s="21">
        <v>30</v>
      </c>
      <c r="AP28" s="85">
        <v>5</v>
      </c>
      <c r="AQ28" s="85">
        <v>5</v>
      </c>
      <c r="AR28" s="71">
        <v>17</v>
      </c>
      <c r="AS28" s="21">
        <v>31</v>
      </c>
      <c r="AT28" s="21">
        <v>30</v>
      </c>
      <c r="AU28" s="71">
        <v>20</v>
      </c>
    </row>
    <row r="29" spans="1:47" x14ac:dyDescent="0.25">
      <c r="A29" s="66" t="e">
        <f>landings!AQ30/landings!AT30</f>
        <v>#DIV/0!</v>
      </c>
      <c r="B29" t="s">
        <v>286</v>
      </c>
      <c r="C29" s="17">
        <v>4</v>
      </c>
      <c r="D29" s="11" t="s">
        <v>165</v>
      </c>
      <c r="E29" s="21" t="s">
        <v>217</v>
      </c>
      <c r="F29" s="21"/>
      <c r="G29" s="11"/>
      <c r="H29" s="4" t="s">
        <v>198</v>
      </c>
      <c r="I29" s="21"/>
      <c r="J29" t="s">
        <v>191</v>
      </c>
      <c r="N29" s="88">
        <v>22</v>
      </c>
      <c r="P29" s="285">
        <v>22</v>
      </c>
      <c r="Q29" s="4">
        <v>31</v>
      </c>
      <c r="R29" s="4">
        <v>28</v>
      </c>
      <c r="S29" s="4">
        <v>31</v>
      </c>
      <c r="T29" s="21">
        <v>30</v>
      </c>
      <c r="U29" s="21">
        <v>31</v>
      </c>
      <c r="V29" s="21">
        <v>30</v>
      </c>
      <c r="W29" s="21">
        <v>31</v>
      </c>
      <c r="X29" s="21">
        <v>31</v>
      </c>
      <c r="Y29" s="21">
        <v>30</v>
      </c>
      <c r="Z29" s="21">
        <v>31</v>
      </c>
      <c r="AA29" s="21">
        <v>30</v>
      </c>
      <c r="AB29" s="21">
        <v>31</v>
      </c>
      <c r="AG29" s="52" t="s">
        <v>112</v>
      </c>
      <c r="AH29" s="51">
        <v>1</v>
      </c>
      <c r="AI29" s="60" t="s">
        <v>162</v>
      </c>
      <c r="AJ29" s="4">
        <v>31</v>
      </c>
      <c r="AK29" s="4">
        <v>28</v>
      </c>
      <c r="AL29" s="4">
        <v>31</v>
      </c>
      <c r="AM29" s="21">
        <v>30</v>
      </c>
      <c r="AN29" s="21">
        <v>31</v>
      </c>
      <c r="AO29" s="21">
        <v>30</v>
      </c>
      <c r="AP29" s="21">
        <v>31</v>
      </c>
      <c r="AQ29" s="21">
        <v>31</v>
      </c>
      <c r="AR29" s="21">
        <v>30</v>
      </c>
      <c r="AS29" s="21">
        <v>31</v>
      </c>
      <c r="AT29" s="21">
        <v>30</v>
      </c>
      <c r="AU29" s="21">
        <v>31</v>
      </c>
    </row>
    <row r="30" spans="1:47" x14ac:dyDescent="0.25">
      <c r="A30" s="66" t="e">
        <f>landings!AQ31/landings!AT31</f>
        <v>#DIV/0!</v>
      </c>
      <c r="B30" t="s">
        <v>285</v>
      </c>
      <c r="C30" s="17">
        <v>4</v>
      </c>
      <c r="D30" s="11" t="s">
        <v>161</v>
      </c>
      <c r="E30" s="11" t="s">
        <v>283</v>
      </c>
      <c r="F30" s="11"/>
      <c r="G30" s="11"/>
      <c r="H30" s="4" t="s">
        <v>198</v>
      </c>
      <c r="I30" s="21"/>
      <c r="J30" t="s">
        <v>191</v>
      </c>
      <c r="N30" s="88">
        <v>23</v>
      </c>
      <c r="P30" s="285">
        <v>23</v>
      </c>
      <c r="Q30" s="4">
        <v>31</v>
      </c>
      <c r="R30" s="4">
        <v>28</v>
      </c>
      <c r="S30" s="4">
        <v>31</v>
      </c>
      <c r="T30" s="21">
        <v>30</v>
      </c>
      <c r="U30" s="21">
        <v>31</v>
      </c>
      <c r="V30" s="21">
        <v>30</v>
      </c>
      <c r="W30" s="21">
        <v>31</v>
      </c>
      <c r="X30" s="21">
        <v>31</v>
      </c>
      <c r="Y30" s="21">
        <v>30</v>
      </c>
      <c r="Z30" s="21">
        <v>31</v>
      </c>
      <c r="AA30" s="21">
        <v>30</v>
      </c>
      <c r="AB30" s="21">
        <v>31</v>
      </c>
      <c r="AG30" s="52" t="s">
        <v>115</v>
      </c>
      <c r="AH30" s="51">
        <v>1</v>
      </c>
      <c r="AI30" s="58" t="s">
        <v>162</v>
      </c>
      <c r="AJ30" s="4">
        <v>31</v>
      </c>
      <c r="AK30" s="4">
        <v>28</v>
      </c>
      <c r="AL30" s="4">
        <v>31</v>
      </c>
      <c r="AM30" s="21">
        <v>30</v>
      </c>
      <c r="AN30" s="21">
        <v>31</v>
      </c>
      <c r="AO30" s="21">
        <v>30</v>
      </c>
      <c r="AP30" s="21">
        <v>31</v>
      </c>
      <c r="AQ30" s="21">
        <v>31</v>
      </c>
      <c r="AR30" s="21">
        <v>30</v>
      </c>
      <c r="AS30" s="21">
        <v>31</v>
      </c>
      <c r="AT30" s="21">
        <v>30</v>
      </c>
      <c r="AU30" s="21">
        <v>31</v>
      </c>
    </row>
    <row r="31" spans="1:47" x14ac:dyDescent="0.25">
      <c r="A31" s="66" t="e">
        <f>landings!AQ32/landings!AT32</f>
        <v>#DIV/0!</v>
      </c>
      <c r="B31" t="s">
        <v>290</v>
      </c>
      <c r="C31" s="17">
        <v>4</v>
      </c>
      <c r="D31" s="11" t="s">
        <v>161</v>
      </c>
      <c r="E31" s="11" t="s">
        <v>200</v>
      </c>
      <c r="F31" s="11"/>
      <c r="G31" s="11"/>
      <c r="H31" s="4" t="s">
        <v>198</v>
      </c>
      <c r="I31" s="21"/>
      <c r="J31" t="s">
        <v>191</v>
      </c>
      <c r="N31" s="88">
        <v>24</v>
      </c>
      <c r="P31" s="285">
        <v>24</v>
      </c>
      <c r="Q31" s="4">
        <v>31</v>
      </c>
      <c r="R31" s="4">
        <v>28</v>
      </c>
      <c r="S31" s="4">
        <v>31</v>
      </c>
      <c r="T31" s="21">
        <v>30</v>
      </c>
      <c r="U31" s="21">
        <v>31</v>
      </c>
      <c r="V31" s="21">
        <v>30</v>
      </c>
      <c r="W31" s="21">
        <v>31</v>
      </c>
      <c r="X31" s="21">
        <v>31</v>
      </c>
      <c r="Y31" s="21">
        <v>30</v>
      </c>
      <c r="Z31" s="21">
        <v>31</v>
      </c>
      <c r="AA31" s="21">
        <v>30</v>
      </c>
      <c r="AB31" s="21">
        <v>31</v>
      </c>
      <c r="AG31" s="52" t="s">
        <v>111</v>
      </c>
      <c r="AH31" s="51">
        <v>1</v>
      </c>
      <c r="AI31" s="58" t="s">
        <v>162</v>
      </c>
      <c r="AJ31" s="4">
        <v>31</v>
      </c>
      <c r="AK31" s="4">
        <v>28</v>
      </c>
      <c r="AL31" s="4">
        <v>31</v>
      </c>
      <c r="AM31" s="21">
        <v>30</v>
      </c>
      <c r="AN31" s="21">
        <v>31</v>
      </c>
      <c r="AO31" s="21">
        <v>30</v>
      </c>
      <c r="AP31" s="21">
        <v>31</v>
      </c>
      <c r="AQ31" s="21">
        <v>31</v>
      </c>
      <c r="AR31" s="21">
        <v>30</v>
      </c>
      <c r="AS31" s="21">
        <v>31</v>
      </c>
      <c r="AT31" s="21">
        <v>30</v>
      </c>
      <c r="AU31" s="21">
        <v>31</v>
      </c>
    </row>
    <row r="32" spans="1:47" x14ac:dyDescent="0.25">
      <c r="A32" s="66" t="e">
        <f>landings!AQ33/landings!AT33</f>
        <v>#DIV/0!</v>
      </c>
      <c r="B32" t="s">
        <v>284</v>
      </c>
      <c r="C32" s="17">
        <v>4</v>
      </c>
      <c r="D32" s="11" t="s">
        <v>161</v>
      </c>
      <c r="E32" s="57" t="s">
        <v>378</v>
      </c>
      <c r="G32" s="11"/>
      <c r="H32" s="4" t="s">
        <v>198</v>
      </c>
      <c r="I32" s="21"/>
      <c r="J32" t="s">
        <v>191</v>
      </c>
      <c r="N32" s="88">
        <v>25</v>
      </c>
      <c r="P32" s="285">
        <v>25</v>
      </c>
      <c r="Q32" s="4">
        <v>31</v>
      </c>
      <c r="R32" s="4">
        <v>28</v>
      </c>
      <c r="S32" s="4">
        <v>31</v>
      </c>
      <c r="T32" s="21">
        <v>30</v>
      </c>
      <c r="U32" s="21">
        <v>31</v>
      </c>
      <c r="V32" s="21">
        <v>30</v>
      </c>
      <c r="W32" s="21">
        <v>31</v>
      </c>
      <c r="X32" s="21">
        <v>31</v>
      </c>
      <c r="Y32" s="21">
        <v>30</v>
      </c>
      <c r="Z32" s="21">
        <v>31</v>
      </c>
      <c r="AA32" s="21">
        <v>30</v>
      </c>
      <c r="AB32" s="21">
        <v>31</v>
      </c>
      <c r="AG32" s="52" t="s">
        <v>121</v>
      </c>
      <c r="AH32" s="51">
        <v>1</v>
      </c>
      <c r="AI32" s="60" t="s">
        <v>162</v>
      </c>
      <c r="AJ32" s="4">
        <v>31</v>
      </c>
      <c r="AK32" s="4">
        <v>28</v>
      </c>
      <c r="AL32" s="4">
        <v>31</v>
      </c>
      <c r="AM32" s="21">
        <v>30</v>
      </c>
      <c r="AN32" s="21">
        <v>31</v>
      </c>
      <c r="AO32" s="21">
        <v>30</v>
      </c>
      <c r="AP32" s="21">
        <v>31</v>
      </c>
      <c r="AQ32" s="21">
        <v>31</v>
      </c>
      <c r="AR32" s="21">
        <v>30</v>
      </c>
      <c r="AS32" s="21">
        <v>31</v>
      </c>
      <c r="AT32" s="21">
        <v>30</v>
      </c>
      <c r="AU32" s="21">
        <v>31</v>
      </c>
    </row>
    <row r="33" spans="1:47" x14ac:dyDescent="0.25">
      <c r="A33" s="66" t="e">
        <f>landings!AQ34/landings!AT34</f>
        <v>#DIV/0!</v>
      </c>
      <c r="B33" t="s">
        <v>287</v>
      </c>
      <c r="C33" s="17">
        <v>4</v>
      </c>
      <c r="D33" s="11" t="s">
        <v>161</v>
      </c>
      <c r="E33" s="11" t="s">
        <v>283</v>
      </c>
      <c r="F33" s="11"/>
      <c r="G33" s="11"/>
      <c r="H33" s="4" t="s">
        <v>198</v>
      </c>
      <c r="I33" s="21"/>
      <c r="J33" t="s">
        <v>191</v>
      </c>
      <c r="N33" s="88">
        <v>26</v>
      </c>
      <c r="P33" s="285">
        <v>26</v>
      </c>
      <c r="Q33" s="4">
        <v>31</v>
      </c>
      <c r="R33" s="4">
        <v>28</v>
      </c>
      <c r="S33" s="4">
        <v>31</v>
      </c>
      <c r="T33" s="21">
        <v>30</v>
      </c>
      <c r="U33" s="21">
        <v>31</v>
      </c>
      <c r="V33" s="21">
        <v>30</v>
      </c>
      <c r="W33" s="21">
        <v>31</v>
      </c>
      <c r="X33" s="21">
        <v>31</v>
      </c>
      <c r="Y33" s="21">
        <v>30</v>
      </c>
      <c r="Z33" s="21">
        <v>31</v>
      </c>
      <c r="AA33" s="21">
        <v>30</v>
      </c>
      <c r="AB33" s="21">
        <v>31</v>
      </c>
      <c r="AG33" s="52" t="s">
        <v>122</v>
      </c>
      <c r="AH33" s="51">
        <v>1</v>
      </c>
      <c r="AI33" s="58" t="s">
        <v>162</v>
      </c>
      <c r="AJ33" s="4">
        <v>31</v>
      </c>
      <c r="AK33" s="4">
        <v>28</v>
      </c>
      <c r="AL33" s="4">
        <v>31</v>
      </c>
      <c r="AM33" s="21">
        <v>30</v>
      </c>
      <c r="AN33" s="21">
        <v>31</v>
      </c>
      <c r="AO33" s="21">
        <v>30</v>
      </c>
      <c r="AP33" s="21">
        <v>31</v>
      </c>
      <c r="AQ33" s="21">
        <v>31</v>
      </c>
      <c r="AR33" s="21">
        <v>30</v>
      </c>
      <c r="AS33" s="21">
        <v>31</v>
      </c>
      <c r="AT33" s="21">
        <v>30</v>
      </c>
      <c r="AU33" s="21">
        <v>31</v>
      </c>
    </row>
    <row r="34" spans="1:47" x14ac:dyDescent="0.25">
      <c r="A34" s="66" t="e">
        <f>landings!AQ35/landings!AT35</f>
        <v>#DIV/0!</v>
      </c>
      <c r="B34" t="s">
        <v>286</v>
      </c>
      <c r="C34" s="17">
        <v>4</v>
      </c>
      <c r="D34" s="11" t="s">
        <v>161</v>
      </c>
      <c r="E34" s="11" t="s">
        <v>283</v>
      </c>
      <c r="F34" s="11"/>
      <c r="G34" s="11"/>
      <c r="H34" s="4" t="s">
        <v>198</v>
      </c>
      <c r="I34" s="21"/>
      <c r="J34" t="s">
        <v>191</v>
      </c>
      <c r="N34" s="88">
        <v>27</v>
      </c>
      <c r="P34" s="285">
        <v>27</v>
      </c>
      <c r="Q34" s="4">
        <v>31</v>
      </c>
      <c r="R34" s="4">
        <v>28</v>
      </c>
      <c r="S34" s="4">
        <v>31</v>
      </c>
      <c r="T34" s="21">
        <v>30</v>
      </c>
      <c r="U34" s="21">
        <v>31</v>
      </c>
      <c r="V34" s="21">
        <v>30</v>
      </c>
      <c r="W34" s="21">
        <v>31</v>
      </c>
      <c r="X34" s="21">
        <v>31</v>
      </c>
      <c r="Y34" s="21">
        <v>30</v>
      </c>
      <c r="Z34" s="21">
        <v>31</v>
      </c>
      <c r="AA34" s="21">
        <v>30</v>
      </c>
      <c r="AB34" s="21">
        <v>31</v>
      </c>
      <c r="AG34" s="52" t="s">
        <v>124</v>
      </c>
      <c r="AH34" s="51">
        <v>1</v>
      </c>
      <c r="AI34" s="60" t="s">
        <v>162</v>
      </c>
      <c r="AJ34" s="4">
        <v>31</v>
      </c>
      <c r="AK34" s="4">
        <v>28</v>
      </c>
      <c r="AL34" s="4">
        <v>31</v>
      </c>
      <c r="AM34" s="21">
        <v>30</v>
      </c>
      <c r="AN34" s="21">
        <v>31</v>
      </c>
      <c r="AO34" s="21">
        <v>30</v>
      </c>
      <c r="AP34" s="21">
        <v>31</v>
      </c>
      <c r="AQ34" s="21">
        <v>31</v>
      </c>
      <c r="AR34" s="21">
        <v>30</v>
      </c>
      <c r="AS34" s="21">
        <v>31</v>
      </c>
      <c r="AT34" s="21">
        <v>30</v>
      </c>
      <c r="AU34" s="21">
        <v>31</v>
      </c>
    </row>
    <row r="35" spans="1:47" x14ac:dyDescent="0.25">
      <c r="A35" s="66" t="e">
        <f>landings!AQ36/landings!AT36</f>
        <v>#DIV/0!</v>
      </c>
      <c r="B35" t="s">
        <v>289</v>
      </c>
      <c r="C35" s="17">
        <v>4</v>
      </c>
      <c r="D35" s="11" t="s">
        <v>232</v>
      </c>
      <c r="E35" s="4" t="s">
        <v>198</v>
      </c>
      <c r="G35" s="11"/>
      <c r="H35" s="4" t="s">
        <v>198</v>
      </c>
      <c r="I35" s="21"/>
      <c r="J35" t="s">
        <v>191</v>
      </c>
      <c r="N35" s="88">
        <v>28</v>
      </c>
      <c r="P35" s="285">
        <v>28</v>
      </c>
      <c r="Q35" s="71">
        <v>27</v>
      </c>
      <c r="R35" s="4">
        <v>28</v>
      </c>
      <c r="S35" s="4">
        <v>31</v>
      </c>
      <c r="T35" s="84">
        <v>18</v>
      </c>
      <c r="U35" s="21">
        <v>31</v>
      </c>
      <c r="V35" s="21">
        <v>30</v>
      </c>
      <c r="W35" s="70">
        <v>0</v>
      </c>
      <c r="X35" s="70">
        <v>0</v>
      </c>
      <c r="Y35" s="71">
        <v>17</v>
      </c>
      <c r="Z35" s="21">
        <v>31</v>
      </c>
      <c r="AA35" s="21">
        <v>30</v>
      </c>
      <c r="AB35" s="71">
        <v>20</v>
      </c>
      <c r="AG35" s="52" t="s">
        <v>130</v>
      </c>
      <c r="AH35" s="51">
        <v>1</v>
      </c>
      <c r="AI35" s="58" t="s">
        <v>162</v>
      </c>
      <c r="AJ35" s="4">
        <v>31</v>
      </c>
      <c r="AK35" s="4">
        <v>28</v>
      </c>
      <c r="AL35" s="4">
        <v>31</v>
      </c>
      <c r="AM35" s="21">
        <v>30</v>
      </c>
      <c r="AN35" s="21">
        <v>31</v>
      </c>
      <c r="AO35" s="21">
        <v>30</v>
      </c>
      <c r="AP35" s="21">
        <v>31</v>
      </c>
      <c r="AQ35" s="21">
        <v>31</v>
      </c>
      <c r="AR35" s="21">
        <v>30</v>
      </c>
      <c r="AS35" s="21">
        <v>31</v>
      </c>
      <c r="AT35" s="21">
        <v>30</v>
      </c>
      <c r="AU35" s="21">
        <v>31</v>
      </c>
    </row>
    <row r="36" spans="1:47" x14ac:dyDescent="0.25">
      <c r="A36" s="66" t="e">
        <f>landings!AQ37/landings!AT37</f>
        <v>#DIV/0!</v>
      </c>
      <c r="B36" t="s">
        <v>291</v>
      </c>
      <c r="C36" s="17">
        <v>5</v>
      </c>
      <c r="D36" s="11" t="s">
        <v>162</v>
      </c>
      <c r="E36" s="4" t="s">
        <v>198</v>
      </c>
      <c r="G36" s="11"/>
      <c r="H36" s="4" t="s">
        <v>198</v>
      </c>
      <c r="I36" s="21"/>
      <c r="J36" t="s">
        <v>191</v>
      </c>
      <c r="N36" s="88">
        <v>29</v>
      </c>
      <c r="P36" s="285">
        <v>29</v>
      </c>
      <c r="Q36" s="4">
        <v>31</v>
      </c>
      <c r="R36" s="4">
        <v>28</v>
      </c>
      <c r="S36" s="4">
        <v>31</v>
      </c>
      <c r="T36" s="21">
        <v>30</v>
      </c>
      <c r="U36" s="21">
        <v>31</v>
      </c>
      <c r="V36" s="21">
        <v>30</v>
      </c>
      <c r="W36" s="21">
        <v>31</v>
      </c>
      <c r="X36" s="21">
        <v>31</v>
      </c>
      <c r="Y36" s="21">
        <v>30</v>
      </c>
      <c r="Z36" s="21">
        <v>31</v>
      </c>
      <c r="AA36" s="21">
        <v>30</v>
      </c>
      <c r="AB36" s="21">
        <v>31</v>
      </c>
      <c r="AG36" s="52" t="s">
        <v>133</v>
      </c>
      <c r="AH36" s="51">
        <v>1</v>
      </c>
      <c r="AI36" s="58" t="s">
        <v>162</v>
      </c>
      <c r="AJ36" s="4">
        <v>31</v>
      </c>
      <c r="AK36" s="4">
        <v>28</v>
      </c>
      <c r="AL36" s="4">
        <v>31</v>
      </c>
      <c r="AM36" s="21">
        <v>30</v>
      </c>
      <c r="AN36" s="21">
        <v>31</v>
      </c>
      <c r="AO36" s="21">
        <v>30</v>
      </c>
      <c r="AP36" s="21">
        <v>31</v>
      </c>
      <c r="AQ36" s="21">
        <v>31</v>
      </c>
      <c r="AR36" s="21">
        <v>30</v>
      </c>
      <c r="AS36" s="21">
        <v>31</v>
      </c>
      <c r="AT36" s="21">
        <v>30</v>
      </c>
      <c r="AU36" s="21">
        <v>31</v>
      </c>
    </row>
    <row r="37" spans="1:47" x14ac:dyDescent="0.25">
      <c r="A37" s="66" t="e">
        <f>landings!AQ38/landings!AT38</f>
        <v>#DIV/0!</v>
      </c>
      <c r="B37" t="s">
        <v>289</v>
      </c>
      <c r="C37" s="17">
        <v>5</v>
      </c>
      <c r="D37" s="11" t="s">
        <v>232</v>
      </c>
      <c r="E37" s="4" t="s">
        <v>198</v>
      </c>
      <c r="G37" s="11"/>
      <c r="H37" s="4" t="s">
        <v>198</v>
      </c>
      <c r="I37" s="21"/>
      <c r="J37" t="s">
        <v>191</v>
      </c>
      <c r="N37" s="88">
        <v>30</v>
      </c>
      <c r="P37" s="285">
        <v>30</v>
      </c>
      <c r="Q37" s="71">
        <v>27</v>
      </c>
      <c r="R37" s="4">
        <v>28</v>
      </c>
      <c r="S37" s="4">
        <v>31</v>
      </c>
      <c r="T37" s="84">
        <v>18</v>
      </c>
      <c r="U37" s="21">
        <v>31</v>
      </c>
      <c r="V37" s="21">
        <v>30</v>
      </c>
      <c r="W37" s="70">
        <v>0</v>
      </c>
      <c r="X37" s="70">
        <v>0</v>
      </c>
      <c r="Y37" s="71">
        <v>17</v>
      </c>
      <c r="Z37" s="21">
        <v>31</v>
      </c>
      <c r="AA37" s="21">
        <v>30</v>
      </c>
      <c r="AB37" s="71">
        <v>20</v>
      </c>
      <c r="AC37" s="4" t="s">
        <v>353</v>
      </c>
      <c r="AG37" s="52" t="s">
        <v>127</v>
      </c>
      <c r="AH37" s="51">
        <v>1</v>
      </c>
      <c r="AI37" s="58" t="s">
        <v>162</v>
      </c>
      <c r="AJ37" s="4">
        <v>31</v>
      </c>
      <c r="AK37" s="4">
        <v>28</v>
      </c>
      <c r="AL37" s="4">
        <v>31</v>
      </c>
      <c r="AM37" s="21">
        <v>30</v>
      </c>
      <c r="AN37" s="21">
        <v>31</v>
      </c>
      <c r="AO37" s="21">
        <v>30</v>
      </c>
      <c r="AP37" s="21">
        <v>31</v>
      </c>
      <c r="AQ37" s="21">
        <v>31</v>
      </c>
      <c r="AR37" s="21">
        <v>30</v>
      </c>
      <c r="AS37" s="21">
        <v>31</v>
      </c>
      <c r="AT37" s="21">
        <v>30</v>
      </c>
      <c r="AU37" s="21">
        <v>31</v>
      </c>
    </row>
    <row r="38" spans="1:47" x14ac:dyDescent="0.25">
      <c r="A38" s="66" t="e">
        <f>landings!AQ39/landings!AT39</f>
        <v>#DIV/0!</v>
      </c>
      <c r="B38" t="s">
        <v>291</v>
      </c>
      <c r="C38" s="17">
        <v>5</v>
      </c>
      <c r="D38" s="11" t="s">
        <v>232</v>
      </c>
      <c r="E38" s="4" t="s">
        <v>198</v>
      </c>
      <c r="G38" s="11"/>
      <c r="H38" s="4" t="s">
        <v>198</v>
      </c>
      <c r="I38" s="21"/>
      <c r="J38" t="s">
        <v>191</v>
      </c>
      <c r="N38" s="88">
        <v>31</v>
      </c>
      <c r="P38" s="285">
        <v>31</v>
      </c>
      <c r="Q38" s="4">
        <v>31</v>
      </c>
      <c r="R38" s="4">
        <v>28</v>
      </c>
      <c r="S38" s="4">
        <v>31</v>
      </c>
      <c r="T38" s="21">
        <v>30</v>
      </c>
      <c r="U38" s="21">
        <v>31</v>
      </c>
      <c r="V38" s="21">
        <v>30</v>
      </c>
      <c r="W38" s="21">
        <v>31</v>
      </c>
      <c r="X38" s="21">
        <v>31</v>
      </c>
      <c r="Y38" s="21">
        <v>30</v>
      </c>
      <c r="Z38" s="21">
        <v>31</v>
      </c>
      <c r="AA38" s="21">
        <v>30</v>
      </c>
      <c r="AB38" s="21">
        <v>31</v>
      </c>
      <c r="AG38" s="52" t="s">
        <v>136</v>
      </c>
      <c r="AH38" s="51">
        <v>1</v>
      </c>
      <c r="AI38" s="58" t="s">
        <v>162</v>
      </c>
      <c r="AJ38" s="4">
        <v>31</v>
      </c>
      <c r="AK38" s="4">
        <v>28</v>
      </c>
      <c r="AL38" s="4">
        <v>31</v>
      </c>
      <c r="AM38" s="21">
        <v>30</v>
      </c>
      <c r="AN38" s="21">
        <v>31</v>
      </c>
      <c r="AO38" s="21">
        <v>30</v>
      </c>
      <c r="AP38" s="21">
        <v>31</v>
      </c>
      <c r="AQ38" s="21">
        <v>31</v>
      </c>
      <c r="AR38" s="21">
        <v>30</v>
      </c>
      <c r="AS38" s="21">
        <v>31</v>
      </c>
      <c r="AT38" s="21">
        <v>30</v>
      </c>
      <c r="AU38" s="21">
        <v>31</v>
      </c>
    </row>
    <row r="39" spans="1:47" x14ac:dyDescent="0.25">
      <c r="A39" s="66" t="e">
        <f>landings!AQ40/landings!AT40</f>
        <v>#DIV/0!</v>
      </c>
      <c r="B39" t="s">
        <v>285</v>
      </c>
      <c r="C39" s="17">
        <v>6</v>
      </c>
      <c r="D39" s="11" t="s">
        <v>165</v>
      </c>
      <c r="E39" s="21" t="s">
        <v>217</v>
      </c>
      <c r="F39" s="21"/>
      <c r="G39" s="11"/>
      <c r="H39" s="21" t="s">
        <v>207</v>
      </c>
      <c r="I39" s="21"/>
      <c r="J39" t="s">
        <v>191</v>
      </c>
      <c r="N39" s="88">
        <v>32</v>
      </c>
      <c r="P39" s="285">
        <v>32</v>
      </c>
      <c r="Q39" s="4">
        <v>31</v>
      </c>
      <c r="R39" s="4">
        <v>28</v>
      </c>
      <c r="S39" s="4">
        <v>31</v>
      </c>
      <c r="T39" s="21">
        <v>30</v>
      </c>
      <c r="U39" s="21">
        <v>31</v>
      </c>
      <c r="V39" s="21">
        <v>30</v>
      </c>
      <c r="W39" s="21">
        <v>31</v>
      </c>
      <c r="X39" s="21">
        <v>31</v>
      </c>
      <c r="Y39" s="21">
        <v>30</v>
      </c>
      <c r="Z39" s="21">
        <v>31</v>
      </c>
      <c r="AA39" s="21">
        <v>30</v>
      </c>
      <c r="AB39" s="21">
        <v>31</v>
      </c>
      <c r="AG39" s="52" t="s">
        <v>123</v>
      </c>
      <c r="AH39" s="51">
        <v>1</v>
      </c>
      <c r="AI39" s="58" t="s">
        <v>165</v>
      </c>
      <c r="AJ39" s="4">
        <v>31</v>
      </c>
      <c r="AK39" s="4">
        <v>28</v>
      </c>
      <c r="AL39" s="4">
        <v>31</v>
      </c>
      <c r="AM39" s="21">
        <v>30</v>
      </c>
      <c r="AN39" s="21">
        <v>31</v>
      </c>
      <c r="AO39" s="21">
        <v>30</v>
      </c>
      <c r="AP39" s="21">
        <v>31</v>
      </c>
      <c r="AQ39" s="21">
        <v>31</v>
      </c>
      <c r="AR39" s="21">
        <v>30</v>
      </c>
      <c r="AS39" s="21">
        <v>31</v>
      </c>
      <c r="AT39" s="21">
        <v>30</v>
      </c>
      <c r="AU39" s="21">
        <v>31</v>
      </c>
    </row>
    <row r="40" spans="1:47" x14ac:dyDescent="0.25">
      <c r="A40" s="66" t="e">
        <f>landings!AQ41/landings!AT41</f>
        <v>#DIV/0!</v>
      </c>
      <c r="B40" t="s">
        <v>284</v>
      </c>
      <c r="C40" s="17">
        <v>6</v>
      </c>
      <c r="D40" s="11" t="s">
        <v>165</v>
      </c>
      <c r="E40" s="90" t="s">
        <v>379</v>
      </c>
      <c r="G40" s="11"/>
      <c r="H40" s="21" t="s">
        <v>200</v>
      </c>
      <c r="I40" s="21"/>
      <c r="J40" t="s">
        <v>191</v>
      </c>
      <c r="N40" s="88">
        <v>33</v>
      </c>
      <c r="P40" s="285">
        <v>33</v>
      </c>
      <c r="Q40" s="4">
        <v>31</v>
      </c>
      <c r="R40" s="4">
        <v>28</v>
      </c>
      <c r="S40" s="4">
        <v>31</v>
      </c>
      <c r="T40" s="21">
        <v>30</v>
      </c>
      <c r="U40" s="21">
        <v>31</v>
      </c>
      <c r="V40" s="21">
        <v>30</v>
      </c>
      <c r="W40" s="21">
        <v>31</v>
      </c>
      <c r="X40" s="21">
        <v>31</v>
      </c>
      <c r="Y40" s="21">
        <v>30</v>
      </c>
      <c r="Z40" s="21">
        <v>31</v>
      </c>
      <c r="AA40" s="21">
        <v>30</v>
      </c>
      <c r="AB40" s="21">
        <v>31</v>
      </c>
      <c r="AG40" s="52" t="s">
        <v>125</v>
      </c>
      <c r="AH40" s="51">
        <v>1</v>
      </c>
      <c r="AI40" s="58" t="s">
        <v>165</v>
      </c>
      <c r="AJ40" s="4">
        <v>31</v>
      </c>
      <c r="AK40" s="4">
        <v>28</v>
      </c>
      <c r="AL40" s="4">
        <v>31</v>
      </c>
      <c r="AM40" s="21">
        <v>30</v>
      </c>
      <c r="AN40" s="21">
        <v>31</v>
      </c>
      <c r="AO40" s="21">
        <v>30</v>
      </c>
      <c r="AP40" s="21">
        <v>31</v>
      </c>
      <c r="AQ40" s="21">
        <v>31</v>
      </c>
      <c r="AR40" s="21">
        <v>30</v>
      </c>
      <c r="AS40" s="21">
        <v>31</v>
      </c>
      <c r="AT40" s="21">
        <v>30</v>
      </c>
      <c r="AU40" s="21">
        <v>31</v>
      </c>
    </row>
    <row r="41" spans="1:47" x14ac:dyDescent="0.25">
      <c r="A41" s="66" t="e">
        <f>landings!AQ42/landings!AT42</f>
        <v>#DIV/0!</v>
      </c>
      <c r="B41" t="s">
        <v>287</v>
      </c>
      <c r="C41" s="17">
        <v>6</v>
      </c>
      <c r="D41" s="11" t="s">
        <v>165</v>
      </c>
      <c r="E41" s="21" t="s">
        <v>217</v>
      </c>
      <c r="F41" s="21"/>
      <c r="G41" s="11"/>
      <c r="H41" s="21" t="s">
        <v>200</v>
      </c>
      <c r="I41" s="21"/>
      <c r="J41" s="21" t="s">
        <v>201</v>
      </c>
      <c r="N41" s="88">
        <v>34</v>
      </c>
      <c r="P41" s="285">
        <v>34</v>
      </c>
      <c r="Q41" s="4">
        <v>31</v>
      </c>
      <c r="R41" s="4">
        <v>28</v>
      </c>
      <c r="S41" s="4">
        <v>31</v>
      </c>
      <c r="T41" s="21">
        <v>30</v>
      </c>
      <c r="U41" s="21">
        <v>31</v>
      </c>
      <c r="V41" s="21">
        <v>30</v>
      </c>
      <c r="W41" s="21">
        <v>31</v>
      </c>
      <c r="X41" s="21">
        <v>31</v>
      </c>
      <c r="Y41" s="21">
        <v>30</v>
      </c>
      <c r="Z41" s="21">
        <v>31</v>
      </c>
      <c r="AA41" s="21">
        <v>30</v>
      </c>
      <c r="AB41" s="21">
        <v>31</v>
      </c>
      <c r="AG41" s="52" t="s">
        <v>126</v>
      </c>
      <c r="AH41" s="51">
        <v>1</v>
      </c>
      <c r="AI41" s="58" t="s">
        <v>165</v>
      </c>
      <c r="AJ41" s="4">
        <v>31</v>
      </c>
      <c r="AK41" s="4">
        <v>28</v>
      </c>
      <c r="AL41" s="4">
        <v>31</v>
      </c>
      <c r="AM41" s="21">
        <v>30</v>
      </c>
      <c r="AN41" s="21">
        <v>31</v>
      </c>
      <c r="AO41" s="21">
        <v>30</v>
      </c>
      <c r="AP41" s="21">
        <v>31</v>
      </c>
      <c r="AQ41" s="21">
        <v>31</v>
      </c>
      <c r="AR41" s="21">
        <v>30</v>
      </c>
      <c r="AS41" s="21">
        <v>31</v>
      </c>
      <c r="AT41" s="21">
        <v>30</v>
      </c>
      <c r="AU41" s="21">
        <v>31</v>
      </c>
    </row>
    <row r="42" spans="1:47" x14ac:dyDescent="0.25">
      <c r="A42" s="66" t="e">
        <f>landings!AQ43/landings!AT43</f>
        <v>#DIV/0!</v>
      </c>
      <c r="B42" t="s">
        <v>286</v>
      </c>
      <c r="C42" s="17">
        <v>6</v>
      </c>
      <c r="D42" s="11" t="s">
        <v>165</v>
      </c>
      <c r="E42" s="21" t="s">
        <v>217</v>
      </c>
      <c r="F42" s="21"/>
      <c r="G42" s="11"/>
      <c r="H42" s="21" t="s">
        <v>200</v>
      </c>
      <c r="I42" s="21"/>
      <c r="J42" s="21" t="s">
        <v>202</v>
      </c>
      <c r="N42" s="88">
        <v>35</v>
      </c>
      <c r="P42" s="285">
        <v>35</v>
      </c>
      <c r="Q42" s="4">
        <v>31</v>
      </c>
      <c r="R42" s="4">
        <v>28</v>
      </c>
      <c r="S42" s="4">
        <v>31</v>
      </c>
      <c r="T42" s="21">
        <v>30</v>
      </c>
      <c r="U42" s="21">
        <v>31</v>
      </c>
      <c r="V42" s="21">
        <v>30</v>
      </c>
      <c r="W42" s="21">
        <v>31</v>
      </c>
      <c r="X42" s="21">
        <v>31</v>
      </c>
      <c r="Y42" s="21">
        <v>30</v>
      </c>
      <c r="Z42" s="21">
        <v>31</v>
      </c>
      <c r="AA42" s="21">
        <v>30</v>
      </c>
      <c r="AB42" s="21">
        <v>31</v>
      </c>
      <c r="AG42" s="52" t="s">
        <v>129</v>
      </c>
      <c r="AH42" s="51">
        <v>1</v>
      </c>
      <c r="AI42" s="60" t="s">
        <v>165</v>
      </c>
      <c r="AJ42" s="4">
        <v>31</v>
      </c>
      <c r="AK42" s="4">
        <v>28</v>
      </c>
      <c r="AL42" s="4">
        <v>31</v>
      </c>
      <c r="AM42" s="21">
        <v>30</v>
      </c>
      <c r="AN42" s="21">
        <v>31</v>
      </c>
      <c r="AO42" s="21">
        <v>30</v>
      </c>
      <c r="AP42" s="21">
        <v>31</v>
      </c>
      <c r="AQ42" s="21">
        <v>31</v>
      </c>
      <c r="AR42" s="21">
        <v>30</v>
      </c>
      <c r="AS42" s="21">
        <v>31</v>
      </c>
      <c r="AT42" s="21">
        <v>30</v>
      </c>
      <c r="AU42" s="21">
        <v>31</v>
      </c>
    </row>
    <row r="43" spans="1:47" x14ac:dyDescent="0.25">
      <c r="A43" s="66" t="e">
        <f>landings!AQ44/landings!AT44</f>
        <v>#DIV/0!</v>
      </c>
      <c r="B43" t="s">
        <v>291</v>
      </c>
      <c r="C43" s="17">
        <v>6</v>
      </c>
      <c r="D43" s="11" t="s">
        <v>162</v>
      </c>
      <c r="E43" s="4" t="s">
        <v>198</v>
      </c>
      <c r="G43" s="11"/>
      <c r="H43" s="21" t="s">
        <v>206</v>
      </c>
      <c r="I43" s="21"/>
      <c r="J43" t="s">
        <v>191</v>
      </c>
      <c r="N43" s="88">
        <v>36</v>
      </c>
      <c r="P43" s="285">
        <v>36</v>
      </c>
      <c r="Q43" s="4">
        <v>31</v>
      </c>
      <c r="R43" s="4">
        <v>28</v>
      </c>
      <c r="S43" s="4">
        <v>31</v>
      </c>
      <c r="T43" s="21">
        <v>30</v>
      </c>
      <c r="U43" s="21">
        <v>31</v>
      </c>
      <c r="V43" s="21">
        <v>30</v>
      </c>
      <c r="W43" s="21">
        <v>31</v>
      </c>
      <c r="X43" s="21">
        <v>31</v>
      </c>
      <c r="Y43" s="21">
        <v>30</v>
      </c>
      <c r="Z43" s="21">
        <v>31</v>
      </c>
      <c r="AA43" s="21">
        <v>30</v>
      </c>
      <c r="AB43" s="21">
        <v>31</v>
      </c>
      <c r="AG43" s="52" t="s">
        <v>131</v>
      </c>
      <c r="AH43" s="51">
        <v>1</v>
      </c>
      <c r="AI43" s="58" t="s">
        <v>165</v>
      </c>
      <c r="AJ43" s="4">
        <v>31</v>
      </c>
      <c r="AK43" s="4">
        <v>28</v>
      </c>
      <c r="AL43" s="4">
        <v>31</v>
      </c>
      <c r="AM43" s="21">
        <v>30</v>
      </c>
      <c r="AN43" s="21">
        <v>31</v>
      </c>
      <c r="AO43" s="21">
        <v>30</v>
      </c>
      <c r="AP43" s="21">
        <v>31</v>
      </c>
      <c r="AQ43" s="21">
        <v>31</v>
      </c>
      <c r="AR43" s="21">
        <v>30</v>
      </c>
      <c r="AS43" s="21">
        <v>31</v>
      </c>
      <c r="AT43" s="21">
        <v>30</v>
      </c>
      <c r="AU43" s="21">
        <v>31</v>
      </c>
    </row>
    <row r="44" spans="1:47" x14ac:dyDescent="0.25">
      <c r="A44" s="66" t="e">
        <f>landings!AQ45/landings!AT45</f>
        <v>#DIV/0!</v>
      </c>
      <c r="B44" t="s">
        <v>288</v>
      </c>
      <c r="C44" s="17">
        <v>6</v>
      </c>
      <c r="D44" s="11" t="s">
        <v>161</v>
      </c>
      <c r="E44" s="11" t="s">
        <v>200</v>
      </c>
      <c r="F44" s="11"/>
      <c r="G44" s="11"/>
      <c r="H44" s="21" t="s">
        <v>200</v>
      </c>
      <c r="I44" s="21"/>
      <c r="J44" s="21" t="s">
        <v>203</v>
      </c>
      <c r="N44" s="88">
        <v>37</v>
      </c>
      <c r="P44" s="285">
        <v>37</v>
      </c>
      <c r="Q44" s="4">
        <v>31</v>
      </c>
      <c r="R44" s="4">
        <v>28</v>
      </c>
      <c r="S44" s="4">
        <v>31</v>
      </c>
      <c r="T44" s="21">
        <v>30</v>
      </c>
      <c r="U44" s="21">
        <v>31</v>
      </c>
      <c r="V44" s="21">
        <v>30</v>
      </c>
      <c r="W44" s="21">
        <v>31</v>
      </c>
      <c r="X44" s="21">
        <v>31</v>
      </c>
      <c r="Y44" s="21">
        <v>30</v>
      </c>
      <c r="Z44" s="21">
        <v>31</v>
      </c>
      <c r="AA44" s="21">
        <v>30</v>
      </c>
      <c r="AB44" s="21">
        <v>31</v>
      </c>
      <c r="AG44" s="52" t="s">
        <v>134</v>
      </c>
      <c r="AH44" s="51">
        <v>1</v>
      </c>
      <c r="AI44" s="58" t="s">
        <v>165</v>
      </c>
      <c r="AJ44" s="4">
        <v>31</v>
      </c>
      <c r="AK44" s="4">
        <v>28</v>
      </c>
      <c r="AL44" s="4">
        <v>31</v>
      </c>
      <c r="AM44" s="21">
        <v>30</v>
      </c>
      <c r="AN44" s="21">
        <v>31</v>
      </c>
      <c r="AO44" s="21">
        <v>30</v>
      </c>
      <c r="AP44" s="21">
        <v>31</v>
      </c>
      <c r="AQ44" s="21">
        <v>31</v>
      </c>
      <c r="AR44" s="21">
        <v>30</v>
      </c>
      <c r="AS44" s="21">
        <v>31</v>
      </c>
      <c r="AT44" s="21">
        <v>30</v>
      </c>
      <c r="AU44" s="21">
        <v>31</v>
      </c>
    </row>
    <row r="45" spans="1:47" x14ac:dyDescent="0.25">
      <c r="A45" s="66" t="e">
        <f>landings!AQ46/landings!AT46</f>
        <v>#DIV/0!</v>
      </c>
      <c r="B45" t="s">
        <v>284</v>
      </c>
      <c r="C45" s="17">
        <v>6</v>
      </c>
      <c r="D45" s="11" t="s">
        <v>161</v>
      </c>
      <c r="E45" s="57" t="s">
        <v>378</v>
      </c>
      <c r="G45" s="11"/>
      <c r="H45" s="21" t="s">
        <v>207</v>
      </c>
      <c r="I45" s="21"/>
      <c r="J45" t="s">
        <v>191</v>
      </c>
      <c r="N45" s="88">
        <v>38</v>
      </c>
      <c r="P45" s="285">
        <v>38</v>
      </c>
      <c r="Q45" s="4">
        <v>31</v>
      </c>
      <c r="R45" s="4">
        <v>28</v>
      </c>
      <c r="S45" s="4">
        <v>31</v>
      </c>
      <c r="T45" s="21">
        <v>30</v>
      </c>
      <c r="U45" s="21">
        <v>31</v>
      </c>
      <c r="V45" s="21">
        <v>30</v>
      </c>
      <c r="W45" s="21">
        <v>31</v>
      </c>
      <c r="X45" s="21">
        <v>31</v>
      </c>
      <c r="Y45" s="21">
        <v>30</v>
      </c>
      <c r="Z45" s="21">
        <v>31</v>
      </c>
      <c r="AA45" s="21">
        <v>30</v>
      </c>
      <c r="AB45" s="21">
        <v>31</v>
      </c>
      <c r="AG45" s="52" t="s">
        <v>132</v>
      </c>
      <c r="AH45" s="51">
        <v>1</v>
      </c>
      <c r="AI45" s="60" t="s">
        <v>165</v>
      </c>
      <c r="AJ45" s="4">
        <v>31</v>
      </c>
      <c r="AK45" s="4">
        <v>28</v>
      </c>
      <c r="AL45" s="4">
        <v>31</v>
      </c>
      <c r="AM45" s="21">
        <v>30</v>
      </c>
      <c r="AN45" s="21">
        <v>31</v>
      </c>
      <c r="AO45" s="21">
        <v>30</v>
      </c>
      <c r="AP45" s="21">
        <v>31</v>
      </c>
      <c r="AQ45" s="21">
        <v>31</v>
      </c>
      <c r="AR45" s="21">
        <v>30</v>
      </c>
      <c r="AS45" s="21">
        <v>31</v>
      </c>
      <c r="AT45" s="21">
        <v>30</v>
      </c>
      <c r="AU45" s="21">
        <v>31</v>
      </c>
    </row>
    <row r="46" spans="1:47" x14ac:dyDescent="0.25">
      <c r="A46" s="66" t="e">
        <f>landings!AQ47/landings!AT47</f>
        <v>#DIV/0!</v>
      </c>
      <c r="B46" t="s">
        <v>287</v>
      </c>
      <c r="C46" s="17">
        <v>6</v>
      </c>
      <c r="D46" s="11" t="s">
        <v>161</v>
      </c>
      <c r="E46" s="11" t="s">
        <v>283</v>
      </c>
      <c r="F46" s="11"/>
      <c r="G46" s="11"/>
      <c r="H46" s="22" t="s">
        <v>205</v>
      </c>
      <c r="I46" s="21"/>
      <c r="J46" t="s">
        <v>191</v>
      </c>
      <c r="N46" s="88">
        <v>39</v>
      </c>
      <c r="P46" s="285">
        <v>39</v>
      </c>
      <c r="Q46" s="4">
        <v>31</v>
      </c>
      <c r="R46" s="4">
        <v>28</v>
      </c>
      <c r="S46" s="4">
        <v>31</v>
      </c>
      <c r="T46" s="21">
        <v>30</v>
      </c>
      <c r="U46" s="21">
        <v>31</v>
      </c>
      <c r="V46" s="21">
        <v>30</v>
      </c>
      <c r="W46" s="21">
        <v>31</v>
      </c>
      <c r="X46" s="21">
        <v>31</v>
      </c>
      <c r="Y46" s="21">
        <v>30</v>
      </c>
      <c r="Z46" s="21">
        <v>31</v>
      </c>
      <c r="AA46" s="21">
        <v>30</v>
      </c>
      <c r="AB46" s="21">
        <v>31</v>
      </c>
      <c r="AG46" s="52" t="s">
        <v>114</v>
      </c>
      <c r="AH46" s="51">
        <v>1</v>
      </c>
      <c r="AI46" s="60" t="s">
        <v>163</v>
      </c>
      <c r="AJ46" s="4">
        <v>31</v>
      </c>
      <c r="AK46" s="4">
        <v>28</v>
      </c>
      <c r="AL46" s="4">
        <v>31</v>
      </c>
      <c r="AM46" s="21">
        <v>30</v>
      </c>
      <c r="AN46" s="21">
        <v>31</v>
      </c>
      <c r="AO46" s="21">
        <v>30</v>
      </c>
      <c r="AP46" s="21">
        <v>31</v>
      </c>
      <c r="AQ46" s="21">
        <v>31</v>
      </c>
      <c r="AR46" s="21">
        <v>30</v>
      </c>
      <c r="AS46" s="21">
        <v>31</v>
      </c>
      <c r="AT46" s="21">
        <v>30</v>
      </c>
      <c r="AU46" s="21">
        <v>31</v>
      </c>
    </row>
    <row r="47" spans="1:47" x14ac:dyDescent="0.25">
      <c r="A47" s="66" t="e">
        <f>landings!AQ48/landings!AT48</f>
        <v>#DIV/0!</v>
      </c>
      <c r="B47" t="s">
        <v>286</v>
      </c>
      <c r="C47" s="17">
        <v>6</v>
      </c>
      <c r="D47" s="11" t="s">
        <v>161</v>
      </c>
      <c r="E47" s="11" t="s">
        <v>283</v>
      </c>
      <c r="F47" s="11"/>
      <c r="G47" s="11"/>
      <c r="H47" s="21" t="s">
        <v>200</v>
      </c>
      <c r="I47" s="21"/>
      <c r="J47" t="s">
        <v>191</v>
      </c>
      <c r="N47" s="88">
        <v>40</v>
      </c>
      <c r="P47" s="285">
        <v>40</v>
      </c>
      <c r="Q47" s="4">
        <v>31</v>
      </c>
      <c r="R47" s="4">
        <v>28</v>
      </c>
      <c r="S47" s="4">
        <v>31</v>
      </c>
      <c r="T47" s="21">
        <v>30</v>
      </c>
      <c r="U47" s="21">
        <v>31</v>
      </c>
      <c r="V47" s="21">
        <v>30</v>
      </c>
      <c r="W47" s="21">
        <v>31</v>
      </c>
      <c r="X47" s="21">
        <v>31</v>
      </c>
      <c r="Y47" s="21">
        <v>30</v>
      </c>
      <c r="Z47" s="21">
        <v>31</v>
      </c>
      <c r="AA47" s="21">
        <v>30</v>
      </c>
      <c r="AB47" s="21">
        <v>31</v>
      </c>
      <c r="AG47" s="52" t="s">
        <v>109</v>
      </c>
      <c r="AH47" s="51">
        <v>1</v>
      </c>
      <c r="AI47" s="58" t="s">
        <v>161</v>
      </c>
      <c r="AJ47" s="4">
        <v>31</v>
      </c>
      <c r="AK47" s="4">
        <v>28</v>
      </c>
      <c r="AL47" s="4">
        <v>31</v>
      </c>
      <c r="AM47" s="21">
        <v>30</v>
      </c>
      <c r="AN47" s="21">
        <v>31</v>
      </c>
      <c r="AO47" s="21">
        <v>30</v>
      </c>
      <c r="AP47" s="21">
        <v>31</v>
      </c>
      <c r="AQ47" s="21">
        <v>31</v>
      </c>
      <c r="AR47" s="21">
        <v>30</v>
      </c>
      <c r="AS47" s="21">
        <v>31</v>
      </c>
      <c r="AT47" s="21">
        <v>30</v>
      </c>
      <c r="AU47" s="21">
        <v>31</v>
      </c>
    </row>
    <row r="48" spans="1:47" x14ac:dyDescent="0.25">
      <c r="A48" s="66" t="e">
        <f>landings!AQ49/landings!AT49</f>
        <v>#DIV/0!</v>
      </c>
      <c r="B48" t="s">
        <v>289</v>
      </c>
      <c r="C48" s="17">
        <v>6</v>
      </c>
      <c r="D48" s="11" t="s">
        <v>164</v>
      </c>
      <c r="E48" s="4" t="s">
        <v>198</v>
      </c>
      <c r="G48" s="11"/>
      <c r="H48" s="21" t="s">
        <v>213</v>
      </c>
      <c r="I48" s="21"/>
      <c r="J48" t="s">
        <v>191</v>
      </c>
      <c r="N48" s="88">
        <v>41</v>
      </c>
      <c r="P48" s="285">
        <v>41</v>
      </c>
      <c r="Q48" s="71">
        <v>27</v>
      </c>
      <c r="R48" s="4">
        <v>28</v>
      </c>
      <c r="S48" s="4">
        <v>31</v>
      </c>
      <c r="T48" s="70">
        <v>0</v>
      </c>
      <c r="U48" s="21">
        <v>31</v>
      </c>
      <c r="V48" s="21">
        <v>30</v>
      </c>
      <c r="W48" s="21">
        <v>31</v>
      </c>
      <c r="X48" s="21">
        <v>31</v>
      </c>
      <c r="Y48" s="21">
        <v>30</v>
      </c>
      <c r="Z48" s="21">
        <v>31</v>
      </c>
      <c r="AA48" s="21">
        <v>30</v>
      </c>
      <c r="AB48" s="21">
        <v>31</v>
      </c>
      <c r="AG48" s="52" t="s">
        <v>110</v>
      </c>
      <c r="AH48" s="51">
        <v>1</v>
      </c>
      <c r="AI48" s="60" t="s">
        <v>161</v>
      </c>
      <c r="AJ48" s="4">
        <v>31</v>
      </c>
      <c r="AK48" s="4">
        <v>28</v>
      </c>
      <c r="AL48" s="4">
        <v>31</v>
      </c>
      <c r="AM48" s="21">
        <v>30</v>
      </c>
      <c r="AN48" s="21">
        <v>31</v>
      </c>
      <c r="AO48" s="21">
        <v>30</v>
      </c>
      <c r="AP48" s="21">
        <v>31</v>
      </c>
      <c r="AQ48" s="21">
        <v>31</v>
      </c>
      <c r="AR48" s="21">
        <v>30</v>
      </c>
      <c r="AS48" s="21">
        <v>31</v>
      </c>
      <c r="AT48" s="21">
        <v>30</v>
      </c>
      <c r="AU48" s="21">
        <v>31</v>
      </c>
    </row>
    <row r="49" spans="1:47" x14ac:dyDescent="0.25">
      <c r="A49" s="66" t="e">
        <f>landings!AQ50/landings!AT50</f>
        <v>#DIV/0!</v>
      </c>
      <c r="B49" t="s">
        <v>289</v>
      </c>
      <c r="C49" s="17">
        <v>6</v>
      </c>
      <c r="D49" s="11" t="s">
        <v>232</v>
      </c>
      <c r="E49" s="4" t="s">
        <v>198</v>
      </c>
      <c r="G49" s="11"/>
      <c r="H49" s="21" t="s">
        <v>213</v>
      </c>
      <c r="I49" s="21"/>
      <c r="J49" t="s">
        <v>191</v>
      </c>
      <c r="N49" s="88">
        <v>42</v>
      </c>
      <c r="P49" s="285">
        <v>42</v>
      </c>
      <c r="Q49" s="71">
        <v>27</v>
      </c>
      <c r="R49" s="4">
        <v>28</v>
      </c>
      <c r="S49" s="4">
        <v>31</v>
      </c>
      <c r="T49" s="84">
        <v>18</v>
      </c>
      <c r="U49" s="21">
        <v>31</v>
      </c>
      <c r="V49" s="21">
        <v>30</v>
      </c>
      <c r="W49" s="70">
        <v>0</v>
      </c>
      <c r="X49" s="70">
        <v>0</v>
      </c>
      <c r="Y49" s="71">
        <v>17</v>
      </c>
      <c r="Z49" s="21">
        <v>31</v>
      </c>
      <c r="AA49" s="21">
        <v>30</v>
      </c>
      <c r="AB49" s="71">
        <v>20</v>
      </c>
      <c r="AG49" s="52" t="s">
        <v>113</v>
      </c>
      <c r="AH49" s="51">
        <v>1</v>
      </c>
      <c r="AI49" s="60" t="s">
        <v>161</v>
      </c>
      <c r="AJ49" s="4">
        <v>31</v>
      </c>
      <c r="AK49" s="4">
        <v>28</v>
      </c>
      <c r="AL49" s="4">
        <v>31</v>
      </c>
      <c r="AM49" s="21">
        <v>30</v>
      </c>
      <c r="AN49" s="21">
        <v>31</v>
      </c>
      <c r="AO49" s="21">
        <v>30</v>
      </c>
      <c r="AP49" s="21">
        <v>31</v>
      </c>
      <c r="AQ49" s="21">
        <v>31</v>
      </c>
      <c r="AR49" s="21">
        <v>30</v>
      </c>
      <c r="AS49" s="21">
        <v>31</v>
      </c>
      <c r="AT49" s="21">
        <v>30</v>
      </c>
      <c r="AU49" s="21">
        <v>31</v>
      </c>
    </row>
    <row r="50" spans="1:47" x14ac:dyDescent="0.25">
      <c r="A50" s="66" t="e">
        <f>landings!AQ51/landings!AT51</f>
        <v>#DIV/0!</v>
      </c>
      <c r="B50" t="s">
        <v>291</v>
      </c>
      <c r="C50" s="17">
        <v>6</v>
      </c>
      <c r="D50" s="11" t="s">
        <v>232</v>
      </c>
      <c r="E50" s="4" t="s">
        <v>198</v>
      </c>
      <c r="G50" s="11"/>
      <c r="H50" s="22" t="s">
        <v>205</v>
      </c>
      <c r="I50" s="21"/>
      <c r="J50" t="s">
        <v>191</v>
      </c>
      <c r="N50" s="88">
        <v>43</v>
      </c>
      <c r="P50" s="285">
        <v>43</v>
      </c>
      <c r="Q50" s="4">
        <v>31</v>
      </c>
      <c r="R50" s="4">
        <v>28</v>
      </c>
      <c r="S50" s="4">
        <v>31</v>
      </c>
      <c r="T50" s="21">
        <v>30</v>
      </c>
      <c r="U50" s="21">
        <v>31</v>
      </c>
      <c r="V50" s="21">
        <v>30</v>
      </c>
      <c r="W50" s="21">
        <v>31</v>
      </c>
      <c r="X50" s="21">
        <v>31</v>
      </c>
      <c r="Y50" s="21">
        <v>30</v>
      </c>
      <c r="Z50" s="21">
        <v>31</v>
      </c>
      <c r="AA50" s="21">
        <v>30</v>
      </c>
      <c r="AB50" s="21">
        <v>31</v>
      </c>
      <c r="AG50" s="52" t="s">
        <v>114</v>
      </c>
      <c r="AH50" s="51">
        <v>1</v>
      </c>
      <c r="AI50" s="58" t="s">
        <v>161</v>
      </c>
      <c r="AJ50" s="4">
        <v>31</v>
      </c>
      <c r="AK50" s="4">
        <v>28</v>
      </c>
      <c r="AL50" s="4">
        <v>31</v>
      </c>
      <c r="AM50" s="21">
        <v>30</v>
      </c>
      <c r="AN50" s="21">
        <v>31</v>
      </c>
      <c r="AO50" s="21">
        <v>30</v>
      </c>
      <c r="AP50" s="21">
        <v>31</v>
      </c>
      <c r="AQ50" s="21">
        <v>31</v>
      </c>
      <c r="AR50" s="21">
        <v>30</v>
      </c>
      <c r="AS50" s="21">
        <v>31</v>
      </c>
      <c r="AT50" s="21">
        <v>30</v>
      </c>
      <c r="AU50" s="21">
        <v>31</v>
      </c>
    </row>
    <row r="51" spans="1:47" x14ac:dyDescent="0.25">
      <c r="A51" s="66" t="e">
        <f>landings!AQ52/landings!AT52</f>
        <v>#DIV/0!</v>
      </c>
      <c r="B51" t="s">
        <v>284</v>
      </c>
      <c r="C51" s="17">
        <v>7</v>
      </c>
      <c r="D51" s="11" t="s">
        <v>165</v>
      </c>
      <c r="E51" s="90" t="s">
        <v>379</v>
      </c>
      <c r="G51" s="11"/>
      <c r="H51" s="21" t="s">
        <v>200</v>
      </c>
      <c r="I51" s="21"/>
      <c r="J51" t="s">
        <v>191</v>
      </c>
      <c r="N51" s="88">
        <v>44</v>
      </c>
      <c r="P51" s="285">
        <v>44</v>
      </c>
      <c r="Q51" s="4">
        <v>31</v>
      </c>
      <c r="R51" s="4">
        <v>28</v>
      </c>
      <c r="S51" s="4">
        <v>31</v>
      </c>
      <c r="T51" s="21">
        <v>30</v>
      </c>
      <c r="U51" s="21">
        <v>31</v>
      </c>
      <c r="V51" s="21">
        <v>30</v>
      </c>
      <c r="W51" s="21">
        <v>31</v>
      </c>
      <c r="X51" s="21">
        <v>31</v>
      </c>
      <c r="Y51" s="21">
        <v>30</v>
      </c>
      <c r="Z51" s="21">
        <v>31</v>
      </c>
      <c r="AA51" s="21">
        <v>30</v>
      </c>
      <c r="AB51" s="21">
        <v>31</v>
      </c>
      <c r="AG51" s="52" t="s">
        <v>125</v>
      </c>
      <c r="AH51" s="51">
        <v>1</v>
      </c>
      <c r="AI51" s="60" t="s">
        <v>161</v>
      </c>
      <c r="AJ51" s="4">
        <v>31</v>
      </c>
      <c r="AK51" s="4">
        <v>28</v>
      </c>
      <c r="AL51" s="4">
        <v>31</v>
      </c>
      <c r="AM51" s="21">
        <v>30</v>
      </c>
      <c r="AN51" s="21">
        <v>31</v>
      </c>
      <c r="AO51" s="21">
        <v>30</v>
      </c>
      <c r="AP51" s="21">
        <v>31</v>
      </c>
      <c r="AQ51" s="21">
        <v>31</v>
      </c>
      <c r="AR51" s="21">
        <v>30</v>
      </c>
      <c r="AS51" s="21">
        <v>31</v>
      </c>
      <c r="AT51" s="21">
        <v>30</v>
      </c>
      <c r="AU51" s="21">
        <v>31</v>
      </c>
    </row>
    <row r="52" spans="1:47" x14ac:dyDescent="0.25">
      <c r="A52" s="66" t="e">
        <f>landings!AQ53/landings!AT53</f>
        <v>#DIV/0!</v>
      </c>
      <c r="B52" t="s">
        <v>287</v>
      </c>
      <c r="C52" s="17">
        <v>7</v>
      </c>
      <c r="D52" s="11" t="s">
        <v>165</v>
      </c>
      <c r="E52" s="21" t="s">
        <v>217</v>
      </c>
      <c r="F52" s="21"/>
      <c r="G52" s="11"/>
      <c r="H52" s="21" t="s">
        <v>200</v>
      </c>
      <c r="I52" s="21"/>
      <c r="J52" t="s">
        <v>191</v>
      </c>
      <c r="N52" s="88">
        <v>45</v>
      </c>
      <c r="P52" s="285">
        <v>45</v>
      </c>
      <c r="Q52" s="4">
        <v>31</v>
      </c>
      <c r="R52" s="4">
        <v>28</v>
      </c>
      <c r="S52" s="4">
        <v>31</v>
      </c>
      <c r="T52" s="21">
        <v>30</v>
      </c>
      <c r="U52" s="21">
        <v>31</v>
      </c>
      <c r="V52" s="21">
        <v>30</v>
      </c>
      <c r="W52" s="21">
        <v>31</v>
      </c>
      <c r="X52" s="21">
        <v>31</v>
      </c>
      <c r="Y52" s="21">
        <v>30</v>
      </c>
      <c r="Z52" s="21">
        <v>31</v>
      </c>
      <c r="AA52" s="21">
        <v>30</v>
      </c>
      <c r="AB52" s="21">
        <v>31</v>
      </c>
      <c r="AG52" s="52" t="s">
        <v>129</v>
      </c>
      <c r="AH52" s="51">
        <v>1</v>
      </c>
      <c r="AI52" s="60" t="s">
        <v>161</v>
      </c>
      <c r="AJ52" s="4">
        <v>31</v>
      </c>
      <c r="AK52" s="4">
        <v>28</v>
      </c>
      <c r="AL52" s="4">
        <v>31</v>
      </c>
      <c r="AM52" s="21">
        <v>30</v>
      </c>
      <c r="AN52" s="21">
        <v>31</v>
      </c>
      <c r="AO52" s="21">
        <v>30</v>
      </c>
      <c r="AP52" s="21">
        <v>31</v>
      </c>
      <c r="AQ52" s="21">
        <v>31</v>
      </c>
      <c r="AR52" s="21">
        <v>30</v>
      </c>
      <c r="AS52" s="21">
        <v>31</v>
      </c>
      <c r="AT52" s="21">
        <v>30</v>
      </c>
      <c r="AU52" s="21">
        <v>31</v>
      </c>
    </row>
    <row r="53" spans="1:47" x14ac:dyDescent="0.25">
      <c r="A53" s="66" t="e">
        <f>landings!AQ54/landings!AT54</f>
        <v>#DIV/0!</v>
      </c>
      <c r="B53" t="s">
        <v>286</v>
      </c>
      <c r="C53" s="17">
        <v>7</v>
      </c>
      <c r="D53" s="11" t="s">
        <v>165</v>
      </c>
      <c r="E53" s="21" t="s">
        <v>217</v>
      </c>
      <c r="F53" s="21"/>
      <c r="G53" s="11"/>
      <c r="H53" s="21" t="s">
        <v>200</v>
      </c>
      <c r="I53" s="21"/>
      <c r="J53" t="s">
        <v>191</v>
      </c>
      <c r="N53" s="88">
        <v>46</v>
      </c>
      <c r="P53" s="285">
        <v>46</v>
      </c>
      <c r="Q53" s="4">
        <v>31</v>
      </c>
      <c r="R53" s="4">
        <v>28</v>
      </c>
      <c r="S53" s="4">
        <v>31</v>
      </c>
      <c r="T53" s="21">
        <v>30</v>
      </c>
      <c r="U53" s="21">
        <v>31</v>
      </c>
      <c r="V53" s="21">
        <v>30</v>
      </c>
      <c r="W53" s="21">
        <v>31</v>
      </c>
      <c r="X53" s="21">
        <v>31</v>
      </c>
      <c r="Y53" s="21">
        <v>30</v>
      </c>
      <c r="Z53" s="21">
        <v>31</v>
      </c>
      <c r="AA53" s="21">
        <v>30</v>
      </c>
      <c r="AB53" s="21">
        <v>31</v>
      </c>
      <c r="AG53" s="52" t="s">
        <v>126</v>
      </c>
      <c r="AH53" s="51">
        <v>1</v>
      </c>
      <c r="AI53" s="58" t="s">
        <v>161</v>
      </c>
      <c r="AJ53" s="4">
        <v>31</v>
      </c>
      <c r="AK53" s="4">
        <v>28</v>
      </c>
      <c r="AL53" s="4">
        <v>31</v>
      </c>
      <c r="AM53" s="21">
        <v>30</v>
      </c>
      <c r="AN53" s="21">
        <v>31</v>
      </c>
      <c r="AO53" s="21">
        <v>30</v>
      </c>
      <c r="AP53" s="21">
        <v>31</v>
      </c>
      <c r="AQ53" s="21">
        <v>31</v>
      </c>
      <c r="AR53" s="21">
        <v>30</v>
      </c>
      <c r="AS53" s="21">
        <v>31</v>
      </c>
      <c r="AT53" s="21">
        <v>30</v>
      </c>
      <c r="AU53" s="21">
        <v>31</v>
      </c>
    </row>
    <row r="54" spans="1:47" x14ac:dyDescent="0.25">
      <c r="A54" s="66" t="e">
        <f>landings!AQ55/landings!AT55</f>
        <v>#DIV/0!</v>
      </c>
      <c r="B54" t="s">
        <v>292</v>
      </c>
      <c r="C54" s="17">
        <v>7</v>
      </c>
      <c r="D54" s="11" t="s">
        <v>163</v>
      </c>
      <c r="E54" s="57" t="s">
        <v>282</v>
      </c>
      <c r="G54" s="11"/>
      <c r="H54" s="21" t="s">
        <v>211</v>
      </c>
      <c r="I54" s="21"/>
      <c r="J54" t="s">
        <v>191</v>
      </c>
      <c r="N54" s="88">
        <v>47</v>
      </c>
      <c r="P54" s="285">
        <v>47</v>
      </c>
      <c r="Q54" s="4">
        <v>31</v>
      </c>
      <c r="R54" s="4">
        <v>28</v>
      </c>
      <c r="S54" s="4">
        <v>31</v>
      </c>
      <c r="T54" s="21">
        <v>30</v>
      </c>
      <c r="U54" s="21">
        <v>31</v>
      </c>
      <c r="V54" s="21">
        <v>30</v>
      </c>
      <c r="W54" s="21">
        <v>31</v>
      </c>
      <c r="X54" s="21">
        <v>31</v>
      </c>
      <c r="Y54" s="21">
        <v>30</v>
      </c>
      <c r="Z54" s="21">
        <v>31</v>
      </c>
      <c r="AA54" s="21">
        <v>30</v>
      </c>
      <c r="AB54" s="21">
        <v>31</v>
      </c>
      <c r="AG54" s="52" t="s">
        <v>132</v>
      </c>
      <c r="AH54" s="51">
        <v>1</v>
      </c>
      <c r="AI54" s="60" t="s">
        <v>161</v>
      </c>
      <c r="AJ54" s="4">
        <v>31</v>
      </c>
      <c r="AK54" s="4">
        <v>28</v>
      </c>
      <c r="AL54" s="4">
        <v>31</v>
      </c>
      <c r="AM54" s="21">
        <v>30</v>
      </c>
      <c r="AN54" s="21">
        <v>31</v>
      </c>
      <c r="AO54" s="21">
        <v>30</v>
      </c>
      <c r="AP54" s="21">
        <v>31</v>
      </c>
      <c r="AQ54" s="21">
        <v>31</v>
      </c>
      <c r="AR54" s="21">
        <v>30</v>
      </c>
      <c r="AS54" s="21">
        <v>31</v>
      </c>
      <c r="AT54" s="21">
        <v>30</v>
      </c>
      <c r="AU54" s="21">
        <v>31</v>
      </c>
    </row>
    <row r="55" spans="1:47" x14ac:dyDescent="0.25">
      <c r="A55" s="66" t="e">
        <f>landings!AQ56/landings!AT56</f>
        <v>#DIV/0!</v>
      </c>
      <c r="B55" t="s">
        <v>291</v>
      </c>
      <c r="C55" s="17">
        <v>7</v>
      </c>
      <c r="D55" s="11" t="s">
        <v>162</v>
      </c>
      <c r="E55" s="4" t="s">
        <v>198</v>
      </c>
      <c r="G55" s="11"/>
      <c r="H55" s="21" t="s">
        <v>210</v>
      </c>
      <c r="I55" s="21"/>
      <c r="J55" t="s">
        <v>191</v>
      </c>
      <c r="N55" s="88">
        <v>48</v>
      </c>
      <c r="P55" s="285">
        <v>48</v>
      </c>
      <c r="Q55" s="4">
        <v>31</v>
      </c>
      <c r="R55" s="4">
        <v>28</v>
      </c>
      <c r="S55" s="4">
        <v>31</v>
      </c>
      <c r="T55" s="21">
        <v>30</v>
      </c>
      <c r="U55" s="21">
        <v>31</v>
      </c>
      <c r="V55" s="21">
        <v>30</v>
      </c>
      <c r="W55" s="21">
        <v>31</v>
      </c>
      <c r="X55" s="21">
        <v>31</v>
      </c>
      <c r="Y55" s="21">
        <v>30</v>
      </c>
      <c r="Z55" s="21">
        <v>31</v>
      </c>
      <c r="AA55" s="21">
        <v>30</v>
      </c>
      <c r="AB55" s="21">
        <v>31</v>
      </c>
      <c r="AG55" s="52" t="s">
        <v>131</v>
      </c>
      <c r="AH55" s="51">
        <v>1</v>
      </c>
      <c r="AI55" s="58" t="s">
        <v>161</v>
      </c>
      <c r="AJ55" s="4">
        <v>31</v>
      </c>
      <c r="AK55" s="4">
        <v>28</v>
      </c>
      <c r="AL55" s="4">
        <v>31</v>
      </c>
      <c r="AM55" s="21">
        <v>30</v>
      </c>
      <c r="AN55" s="21">
        <v>31</v>
      </c>
      <c r="AO55" s="21">
        <v>30</v>
      </c>
      <c r="AP55" s="21">
        <v>31</v>
      </c>
      <c r="AQ55" s="21">
        <v>31</v>
      </c>
      <c r="AR55" s="21">
        <v>30</v>
      </c>
      <c r="AS55" s="21">
        <v>31</v>
      </c>
      <c r="AT55" s="21">
        <v>30</v>
      </c>
      <c r="AU55" s="21">
        <v>31</v>
      </c>
    </row>
    <row r="56" spans="1:47" x14ac:dyDescent="0.25">
      <c r="A56" s="66" t="e">
        <f>landings!AQ57/landings!AT57</f>
        <v>#DIV/0!</v>
      </c>
      <c r="B56" t="s">
        <v>290</v>
      </c>
      <c r="C56" s="17">
        <v>7</v>
      </c>
      <c r="D56" s="11" t="s">
        <v>161</v>
      </c>
      <c r="E56" s="21" t="s">
        <v>200</v>
      </c>
      <c r="F56" s="21"/>
      <c r="G56" s="11"/>
      <c r="H56" s="21" t="s">
        <v>200</v>
      </c>
      <c r="I56" s="21"/>
      <c r="J56" t="s">
        <v>191</v>
      </c>
      <c r="N56" s="88">
        <v>49</v>
      </c>
      <c r="P56" s="285">
        <v>49</v>
      </c>
      <c r="Q56" s="4">
        <v>31</v>
      </c>
      <c r="R56" s="4">
        <v>28</v>
      </c>
      <c r="S56" s="4">
        <v>31</v>
      </c>
      <c r="T56" s="21">
        <v>30</v>
      </c>
      <c r="U56" s="21">
        <v>31</v>
      </c>
      <c r="V56" s="21">
        <v>30</v>
      </c>
      <c r="W56" s="21">
        <v>31</v>
      </c>
      <c r="X56" s="21">
        <v>31</v>
      </c>
      <c r="Y56" s="21">
        <v>30</v>
      </c>
      <c r="Z56" s="21">
        <v>31</v>
      </c>
      <c r="AA56" s="21">
        <v>30</v>
      </c>
      <c r="AB56" s="21">
        <v>31</v>
      </c>
      <c r="AG56" s="52" t="s">
        <v>134</v>
      </c>
      <c r="AH56" s="51">
        <v>1</v>
      </c>
      <c r="AI56" s="58" t="s">
        <v>161</v>
      </c>
      <c r="AJ56" s="4">
        <v>31</v>
      </c>
      <c r="AK56" s="4">
        <v>28</v>
      </c>
      <c r="AL56" s="4">
        <v>31</v>
      </c>
      <c r="AM56" s="21">
        <v>30</v>
      </c>
      <c r="AN56" s="21">
        <v>31</v>
      </c>
      <c r="AO56" s="21">
        <v>30</v>
      </c>
      <c r="AP56" s="21">
        <v>31</v>
      </c>
      <c r="AQ56" s="21">
        <v>31</v>
      </c>
      <c r="AR56" s="21">
        <v>30</v>
      </c>
      <c r="AS56" s="21">
        <v>31</v>
      </c>
      <c r="AT56" s="21">
        <v>30</v>
      </c>
      <c r="AU56" s="21">
        <v>31</v>
      </c>
    </row>
    <row r="57" spans="1:47" x14ac:dyDescent="0.25">
      <c r="A57" s="66" t="e">
        <f>landings!AQ58/landings!AT58</f>
        <v>#DIV/0!</v>
      </c>
      <c r="B57" t="s">
        <v>284</v>
      </c>
      <c r="C57" s="17">
        <v>7</v>
      </c>
      <c r="D57" s="11" t="s">
        <v>161</v>
      </c>
      <c r="E57" s="57" t="s">
        <v>378</v>
      </c>
      <c r="G57" s="11"/>
      <c r="H57" s="4" t="s">
        <v>198</v>
      </c>
      <c r="I57" s="21">
        <v>201</v>
      </c>
      <c r="J57" t="s">
        <v>190</v>
      </c>
      <c r="N57" s="88">
        <v>50</v>
      </c>
      <c r="P57" s="285">
        <v>50</v>
      </c>
      <c r="Q57" s="4">
        <v>31</v>
      </c>
      <c r="R57" s="4">
        <v>28</v>
      </c>
      <c r="S57" s="4">
        <v>31</v>
      </c>
      <c r="T57" s="21">
        <v>30</v>
      </c>
      <c r="U57" s="21">
        <v>31</v>
      </c>
      <c r="V57" s="21">
        <v>30</v>
      </c>
      <c r="W57" s="21">
        <v>31</v>
      </c>
      <c r="X57" s="21">
        <v>31</v>
      </c>
      <c r="Y57" s="21">
        <v>30</v>
      </c>
      <c r="Z57" s="21">
        <v>31</v>
      </c>
      <c r="AA57" s="21">
        <v>30</v>
      </c>
      <c r="AB57" s="21">
        <v>31</v>
      </c>
      <c r="AG57" s="52" t="s">
        <v>137</v>
      </c>
      <c r="AH57" s="51">
        <v>2</v>
      </c>
      <c r="AI57" s="60" t="s">
        <v>164</v>
      </c>
      <c r="AJ57" s="71">
        <v>27</v>
      </c>
      <c r="AK57" s="4">
        <v>28</v>
      </c>
      <c r="AL57" s="4">
        <v>31</v>
      </c>
      <c r="AM57" s="70">
        <v>0</v>
      </c>
      <c r="AN57" s="21">
        <v>31</v>
      </c>
      <c r="AO57" s="21">
        <v>30</v>
      </c>
      <c r="AP57" s="21">
        <v>31</v>
      </c>
      <c r="AQ57" s="21">
        <v>31</v>
      </c>
      <c r="AR57" s="21">
        <v>30</v>
      </c>
      <c r="AS57" s="21">
        <v>31</v>
      </c>
      <c r="AT57" s="21">
        <v>30</v>
      </c>
      <c r="AU57" s="21">
        <v>31</v>
      </c>
    </row>
    <row r="58" spans="1:47" x14ac:dyDescent="0.25">
      <c r="A58" s="66" t="e">
        <f>landings!AQ59/landings!AT59</f>
        <v>#DIV/0!</v>
      </c>
      <c r="B58" t="s">
        <v>287</v>
      </c>
      <c r="C58" s="17">
        <v>7</v>
      </c>
      <c r="D58" s="11" t="s">
        <v>161</v>
      </c>
      <c r="E58" s="11" t="s">
        <v>283</v>
      </c>
      <c r="F58" s="11"/>
      <c r="G58" s="11"/>
      <c r="H58" s="4" t="s">
        <v>198</v>
      </c>
      <c r="I58" s="21">
        <v>160</v>
      </c>
      <c r="J58" t="s">
        <v>189</v>
      </c>
      <c r="N58" s="88">
        <v>51</v>
      </c>
      <c r="P58" s="285">
        <v>51</v>
      </c>
      <c r="Q58" s="4">
        <v>31</v>
      </c>
      <c r="R58" s="4">
        <v>28</v>
      </c>
      <c r="S58" s="4">
        <v>31</v>
      </c>
      <c r="T58" s="21">
        <v>30</v>
      </c>
      <c r="U58" s="21">
        <v>31</v>
      </c>
      <c r="V58" s="21">
        <v>30</v>
      </c>
      <c r="W58" s="21">
        <v>31</v>
      </c>
      <c r="X58" s="21">
        <v>31</v>
      </c>
      <c r="Y58" s="21">
        <v>30</v>
      </c>
      <c r="Z58" s="21">
        <v>31</v>
      </c>
      <c r="AA58" s="21">
        <v>30</v>
      </c>
      <c r="AB58" s="21">
        <v>31</v>
      </c>
      <c r="AG58" s="52" t="s">
        <v>278</v>
      </c>
      <c r="AH58" s="51">
        <v>2</v>
      </c>
      <c r="AI58" s="60" t="s">
        <v>160</v>
      </c>
      <c r="AJ58" s="71">
        <v>27</v>
      </c>
      <c r="AK58" s="4">
        <v>28</v>
      </c>
      <c r="AL58" s="4">
        <v>31</v>
      </c>
      <c r="AM58" s="84">
        <v>18</v>
      </c>
      <c r="AN58" s="21">
        <v>31</v>
      </c>
      <c r="AO58" s="21">
        <v>30</v>
      </c>
      <c r="AP58" s="70">
        <v>0</v>
      </c>
      <c r="AQ58" s="70">
        <v>0</v>
      </c>
      <c r="AR58" s="71">
        <v>17</v>
      </c>
      <c r="AS58" s="21">
        <v>31</v>
      </c>
      <c r="AT58" s="21">
        <v>30</v>
      </c>
      <c r="AU58" s="71">
        <v>20</v>
      </c>
    </row>
    <row r="59" spans="1:47" x14ac:dyDescent="0.25">
      <c r="A59" s="66" t="e">
        <f>landings!AQ60/landings!AT60</f>
        <v>#DIV/0!</v>
      </c>
      <c r="B59" t="s">
        <v>286</v>
      </c>
      <c r="C59" s="17">
        <v>7</v>
      </c>
      <c r="D59" s="11" t="s">
        <v>161</v>
      </c>
      <c r="E59" s="11" t="s">
        <v>283</v>
      </c>
      <c r="F59" s="11"/>
      <c r="G59" s="11"/>
      <c r="H59" s="4" t="s">
        <v>198</v>
      </c>
      <c r="I59" s="21"/>
      <c r="J59" t="s">
        <v>191</v>
      </c>
      <c r="N59" s="88">
        <v>52</v>
      </c>
      <c r="P59" s="285">
        <v>52</v>
      </c>
      <c r="Q59" s="4">
        <v>31</v>
      </c>
      <c r="R59" s="4">
        <v>28</v>
      </c>
      <c r="S59" s="4">
        <v>31</v>
      </c>
      <c r="T59" s="21">
        <v>30</v>
      </c>
      <c r="U59" s="21">
        <v>31</v>
      </c>
      <c r="V59" s="21">
        <v>30</v>
      </c>
      <c r="W59" s="21">
        <v>31</v>
      </c>
      <c r="X59" s="21">
        <v>31</v>
      </c>
      <c r="Y59" s="21">
        <v>30</v>
      </c>
      <c r="Z59" s="21">
        <v>31</v>
      </c>
      <c r="AA59" s="21">
        <v>30</v>
      </c>
      <c r="AB59" s="21">
        <v>31</v>
      </c>
      <c r="AG59" s="52" t="s">
        <v>128</v>
      </c>
      <c r="AH59" s="51">
        <v>2</v>
      </c>
      <c r="AI59" s="58" t="s">
        <v>160</v>
      </c>
      <c r="AJ59" s="4">
        <v>31</v>
      </c>
      <c r="AK59" s="4">
        <v>28</v>
      </c>
      <c r="AL59" s="4">
        <v>31</v>
      </c>
      <c r="AM59" s="21">
        <v>30</v>
      </c>
      <c r="AN59" s="21">
        <v>31</v>
      </c>
      <c r="AO59" s="21">
        <v>30</v>
      </c>
      <c r="AP59" s="21">
        <v>31</v>
      </c>
      <c r="AQ59" s="21">
        <v>31</v>
      </c>
      <c r="AR59" s="21">
        <v>30</v>
      </c>
      <c r="AS59" s="21">
        <v>31</v>
      </c>
      <c r="AT59" s="21">
        <v>30</v>
      </c>
      <c r="AU59" s="21">
        <v>31</v>
      </c>
    </row>
    <row r="60" spans="1:47" x14ac:dyDescent="0.25">
      <c r="A60" s="66" t="e">
        <f>landings!AQ61/landings!AT61</f>
        <v>#DIV/0!</v>
      </c>
      <c r="B60" t="s">
        <v>289</v>
      </c>
      <c r="C60" s="17">
        <v>7</v>
      </c>
      <c r="D60" s="11" t="s">
        <v>164</v>
      </c>
      <c r="E60" s="4" t="s">
        <v>198</v>
      </c>
      <c r="G60" s="11"/>
      <c r="H60" s="4" t="s">
        <v>198</v>
      </c>
      <c r="I60" s="21"/>
      <c r="J60" t="s">
        <v>191</v>
      </c>
      <c r="N60" s="88">
        <v>53</v>
      </c>
      <c r="P60" s="285">
        <v>53</v>
      </c>
      <c r="Q60" s="71">
        <v>27</v>
      </c>
      <c r="R60" s="4">
        <v>28</v>
      </c>
      <c r="S60" s="4">
        <v>31</v>
      </c>
      <c r="T60" s="70">
        <v>0</v>
      </c>
      <c r="U60" s="21">
        <v>31</v>
      </c>
      <c r="V60" s="21">
        <v>30</v>
      </c>
      <c r="W60" s="21">
        <v>31</v>
      </c>
      <c r="X60" s="21">
        <v>31</v>
      </c>
      <c r="Y60" s="21">
        <v>30</v>
      </c>
      <c r="Z60" s="21">
        <v>31</v>
      </c>
      <c r="AA60" s="21">
        <v>30</v>
      </c>
      <c r="AB60" s="21">
        <v>31</v>
      </c>
      <c r="AG60" s="52" t="s">
        <v>139</v>
      </c>
      <c r="AH60" s="51">
        <v>2</v>
      </c>
      <c r="AI60" s="58" t="s">
        <v>160</v>
      </c>
      <c r="AJ60" s="4">
        <v>31</v>
      </c>
      <c r="AK60" s="4">
        <v>28</v>
      </c>
      <c r="AL60" s="4">
        <v>31</v>
      </c>
      <c r="AM60" s="21">
        <v>30</v>
      </c>
      <c r="AN60" s="21">
        <v>31</v>
      </c>
      <c r="AO60" s="21">
        <v>30</v>
      </c>
      <c r="AP60" s="21">
        <v>31</v>
      </c>
      <c r="AQ60" s="21">
        <v>31</v>
      </c>
      <c r="AR60" s="21">
        <v>30</v>
      </c>
      <c r="AS60" s="21">
        <v>31</v>
      </c>
      <c r="AT60" s="21">
        <v>30</v>
      </c>
      <c r="AU60" s="21">
        <v>31</v>
      </c>
    </row>
    <row r="61" spans="1:47" x14ac:dyDescent="0.25">
      <c r="A61" s="66" t="e">
        <f>landings!AQ62/landings!AT62</f>
        <v>#DIV/0!</v>
      </c>
      <c r="B61" t="s">
        <v>289</v>
      </c>
      <c r="C61" s="17">
        <v>7</v>
      </c>
      <c r="D61" s="11" t="s">
        <v>232</v>
      </c>
      <c r="E61" s="4" t="s">
        <v>198</v>
      </c>
      <c r="G61" s="11"/>
      <c r="H61" s="4" t="s">
        <v>198</v>
      </c>
      <c r="I61" s="21"/>
      <c r="J61" t="s">
        <v>191</v>
      </c>
      <c r="N61" s="88">
        <v>54</v>
      </c>
      <c r="P61" s="285">
        <v>54</v>
      </c>
      <c r="Q61" s="71">
        <v>27</v>
      </c>
      <c r="R61" s="4">
        <v>28</v>
      </c>
      <c r="S61" s="4">
        <v>31</v>
      </c>
      <c r="T61" s="84">
        <v>18</v>
      </c>
      <c r="U61" s="21">
        <v>31</v>
      </c>
      <c r="V61" s="21">
        <v>30</v>
      </c>
      <c r="W61" s="70">
        <v>0</v>
      </c>
      <c r="X61" s="70">
        <v>0</v>
      </c>
      <c r="Y61" s="71">
        <v>17</v>
      </c>
      <c r="Z61" s="21">
        <v>31</v>
      </c>
      <c r="AA61" s="21">
        <v>30</v>
      </c>
      <c r="AB61" s="71">
        <v>20</v>
      </c>
      <c r="AG61" s="52" t="s">
        <v>136</v>
      </c>
      <c r="AH61" s="51">
        <v>2</v>
      </c>
      <c r="AI61" s="58" t="s">
        <v>160</v>
      </c>
      <c r="AJ61" s="4">
        <v>31</v>
      </c>
      <c r="AK61" s="4">
        <v>28</v>
      </c>
      <c r="AL61" s="4">
        <v>31</v>
      </c>
      <c r="AM61" s="21">
        <v>30</v>
      </c>
      <c r="AN61" s="21">
        <v>31</v>
      </c>
      <c r="AO61" s="21">
        <v>30</v>
      </c>
      <c r="AP61" s="21">
        <v>31</v>
      </c>
      <c r="AQ61" s="21">
        <v>31</v>
      </c>
      <c r="AR61" s="21">
        <v>30</v>
      </c>
      <c r="AS61" s="21">
        <v>31</v>
      </c>
      <c r="AT61" s="21">
        <v>30</v>
      </c>
      <c r="AU61" s="21">
        <v>31</v>
      </c>
    </row>
    <row r="62" spans="1:47" x14ac:dyDescent="0.25">
      <c r="A62" s="66" t="e">
        <f>landings!AQ63/landings!AT63</f>
        <v>#DIV/0!</v>
      </c>
      <c r="B62" t="s">
        <v>291</v>
      </c>
      <c r="C62" s="17">
        <v>7</v>
      </c>
      <c r="D62" s="11" t="s">
        <v>232</v>
      </c>
      <c r="E62" s="4" t="s">
        <v>198</v>
      </c>
      <c r="G62" s="11"/>
      <c r="H62" s="4" t="s">
        <v>198</v>
      </c>
      <c r="I62" s="21"/>
      <c r="J62" t="s">
        <v>191</v>
      </c>
      <c r="N62" s="88">
        <v>55</v>
      </c>
      <c r="P62" s="285">
        <v>55</v>
      </c>
      <c r="Q62" s="4">
        <v>31</v>
      </c>
      <c r="R62" s="4">
        <v>28</v>
      </c>
      <c r="S62" s="4">
        <v>31</v>
      </c>
      <c r="T62" s="21">
        <v>30</v>
      </c>
      <c r="U62" s="21">
        <v>31</v>
      </c>
      <c r="V62" s="21">
        <v>30</v>
      </c>
      <c r="W62" s="21">
        <v>31</v>
      </c>
      <c r="X62" s="21">
        <v>31</v>
      </c>
      <c r="Y62" s="21">
        <v>30</v>
      </c>
      <c r="Z62" s="21">
        <v>31</v>
      </c>
      <c r="AA62" s="21">
        <v>30</v>
      </c>
      <c r="AB62" s="21">
        <v>31</v>
      </c>
      <c r="AG62" s="52" t="s">
        <v>120</v>
      </c>
      <c r="AH62" s="51">
        <v>2</v>
      </c>
      <c r="AI62" s="58" t="s">
        <v>160</v>
      </c>
      <c r="AJ62" s="4">
        <v>31</v>
      </c>
      <c r="AK62" s="4">
        <v>28</v>
      </c>
      <c r="AL62" s="4">
        <v>31</v>
      </c>
      <c r="AM62" s="21">
        <v>30</v>
      </c>
      <c r="AN62" s="21">
        <v>31</v>
      </c>
      <c r="AO62" s="21">
        <v>30</v>
      </c>
      <c r="AP62" s="21">
        <v>31</v>
      </c>
      <c r="AQ62" s="21">
        <v>31</v>
      </c>
      <c r="AR62" s="21">
        <v>30</v>
      </c>
      <c r="AS62" s="21">
        <v>31</v>
      </c>
      <c r="AT62" s="21">
        <v>30</v>
      </c>
      <c r="AU62" s="21">
        <v>31</v>
      </c>
    </row>
    <row r="63" spans="1:47" x14ac:dyDescent="0.25">
      <c r="A63" s="66" t="e">
        <f>landings!AQ64/landings!AT64</f>
        <v>#DIV/0!</v>
      </c>
      <c r="B63" t="s">
        <v>293</v>
      </c>
      <c r="C63" s="17">
        <v>7</v>
      </c>
      <c r="D63" s="11" t="s">
        <v>232</v>
      </c>
      <c r="E63" s="4" t="s">
        <v>198</v>
      </c>
      <c r="G63" s="11"/>
      <c r="H63" s="4" t="s">
        <v>198</v>
      </c>
      <c r="I63" s="21">
        <v>160</v>
      </c>
      <c r="J63" t="s">
        <v>189</v>
      </c>
      <c r="N63" s="88">
        <v>56</v>
      </c>
      <c r="P63" s="285">
        <v>56</v>
      </c>
      <c r="Q63" s="4">
        <v>31</v>
      </c>
      <c r="R63" s="4">
        <v>28</v>
      </c>
      <c r="S63" s="4">
        <v>31</v>
      </c>
      <c r="T63" s="21">
        <v>30</v>
      </c>
      <c r="U63" s="21">
        <v>31</v>
      </c>
      <c r="V63" s="21">
        <v>30</v>
      </c>
      <c r="W63" s="21">
        <v>31</v>
      </c>
      <c r="X63" s="21">
        <v>31</v>
      </c>
      <c r="Y63" s="21">
        <v>30</v>
      </c>
      <c r="Z63" s="21">
        <v>31</v>
      </c>
      <c r="AA63" s="21">
        <v>30</v>
      </c>
      <c r="AB63" s="21">
        <v>31</v>
      </c>
      <c r="AG63" s="52" t="s">
        <v>278</v>
      </c>
      <c r="AH63" s="51">
        <v>2</v>
      </c>
      <c r="AI63" s="58" t="s">
        <v>160</v>
      </c>
      <c r="AJ63" s="71">
        <v>27</v>
      </c>
      <c r="AK63" s="4">
        <v>28</v>
      </c>
      <c r="AL63" s="4">
        <v>31</v>
      </c>
      <c r="AM63" s="21">
        <v>30</v>
      </c>
      <c r="AN63" s="21">
        <v>31</v>
      </c>
      <c r="AO63" s="21">
        <v>30</v>
      </c>
      <c r="AP63" s="70">
        <v>0</v>
      </c>
      <c r="AQ63" s="70">
        <v>0</v>
      </c>
      <c r="AR63" s="71">
        <v>17</v>
      </c>
      <c r="AS63" s="21">
        <v>31</v>
      </c>
      <c r="AT63" s="21">
        <v>30</v>
      </c>
      <c r="AU63" s="71">
        <v>20</v>
      </c>
    </row>
    <row r="64" spans="1:47" x14ac:dyDescent="0.25">
      <c r="A64" s="66" t="e">
        <f>landings!AQ65/landings!AT65</f>
        <v>#DIV/0!</v>
      </c>
      <c r="B64" t="s">
        <v>292</v>
      </c>
      <c r="C64" s="17">
        <v>8</v>
      </c>
      <c r="D64" s="11" t="s">
        <v>163</v>
      </c>
      <c r="E64" s="57" t="s">
        <v>282</v>
      </c>
      <c r="G64" s="11"/>
      <c r="H64" s="4" t="s">
        <v>198</v>
      </c>
      <c r="I64" s="21"/>
      <c r="J64" t="s">
        <v>191</v>
      </c>
      <c r="N64" s="88">
        <v>57</v>
      </c>
      <c r="P64" s="285">
        <v>57</v>
      </c>
      <c r="Q64" s="4">
        <v>31</v>
      </c>
      <c r="R64" s="4">
        <v>28</v>
      </c>
      <c r="S64" s="4">
        <v>31</v>
      </c>
      <c r="T64" s="21">
        <v>30</v>
      </c>
      <c r="U64" s="21">
        <v>31</v>
      </c>
      <c r="V64" s="21">
        <v>30</v>
      </c>
      <c r="W64" s="21">
        <v>31</v>
      </c>
      <c r="X64" s="21">
        <v>31</v>
      </c>
      <c r="Y64" s="21">
        <v>30</v>
      </c>
      <c r="Z64" s="21">
        <v>31</v>
      </c>
      <c r="AA64" s="21">
        <v>30</v>
      </c>
      <c r="AB64" s="21">
        <v>31</v>
      </c>
      <c r="AG64" s="52" t="s">
        <v>138</v>
      </c>
      <c r="AH64" s="51">
        <v>2</v>
      </c>
      <c r="AI64" s="58" t="s">
        <v>162</v>
      </c>
      <c r="AJ64" s="4">
        <v>31</v>
      </c>
      <c r="AK64" s="4">
        <v>28</v>
      </c>
      <c r="AL64" s="4">
        <v>31</v>
      </c>
      <c r="AM64" s="21">
        <v>30</v>
      </c>
      <c r="AN64" s="21">
        <v>31</v>
      </c>
      <c r="AO64" s="21">
        <v>30</v>
      </c>
      <c r="AP64" s="21">
        <v>31</v>
      </c>
      <c r="AQ64" s="21">
        <v>31</v>
      </c>
      <c r="AR64" s="21">
        <v>30</v>
      </c>
      <c r="AS64" s="21">
        <v>31</v>
      </c>
      <c r="AT64" s="21">
        <v>30</v>
      </c>
      <c r="AU64" s="21">
        <v>31</v>
      </c>
    </row>
    <row r="65" spans="1:47" x14ac:dyDescent="0.25">
      <c r="A65" s="66" t="e">
        <f>landings!AQ66/landings!AT66</f>
        <v>#DIV/0!</v>
      </c>
      <c r="B65" t="s">
        <v>292</v>
      </c>
      <c r="C65" s="17">
        <v>8</v>
      </c>
      <c r="D65" s="11" t="s">
        <v>161</v>
      </c>
      <c r="E65" s="11" t="s">
        <v>282</v>
      </c>
      <c r="F65" s="11"/>
      <c r="G65" s="11"/>
      <c r="H65" s="4" t="s">
        <v>198</v>
      </c>
      <c r="I65" s="21"/>
      <c r="J65" t="s">
        <v>191</v>
      </c>
      <c r="N65" s="88">
        <v>58</v>
      </c>
      <c r="P65" s="285">
        <v>58</v>
      </c>
      <c r="Q65" s="4">
        <v>31</v>
      </c>
      <c r="R65" s="4">
        <v>28</v>
      </c>
      <c r="S65" s="4">
        <v>31</v>
      </c>
      <c r="T65" s="21">
        <v>30</v>
      </c>
      <c r="U65" s="21">
        <v>31</v>
      </c>
      <c r="V65" s="21">
        <v>30</v>
      </c>
      <c r="W65" s="21">
        <v>31</v>
      </c>
      <c r="X65" s="21">
        <v>31</v>
      </c>
      <c r="Y65" s="21">
        <v>30</v>
      </c>
      <c r="Z65" s="21">
        <v>31</v>
      </c>
      <c r="AA65" s="21">
        <v>30</v>
      </c>
      <c r="AB65" s="21">
        <v>31</v>
      </c>
      <c r="AG65" s="52" t="s">
        <v>127</v>
      </c>
      <c r="AH65" s="51">
        <v>2</v>
      </c>
      <c r="AI65" s="58" t="s">
        <v>162</v>
      </c>
      <c r="AJ65" s="4">
        <v>31</v>
      </c>
      <c r="AK65" s="4">
        <v>28</v>
      </c>
      <c r="AL65" s="4">
        <v>31</v>
      </c>
      <c r="AM65" s="21">
        <v>30</v>
      </c>
      <c r="AN65" s="21">
        <v>31</v>
      </c>
      <c r="AO65" s="21">
        <v>30</v>
      </c>
      <c r="AP65" s="21">
        <v>31</v>
      </c>
      <c r="AQ65" s="21">
        <v>31</v>
      </c>
      <c r="AR65" s="21">
        <v>30</v>
      </c>
      <c r="AS65" s="21">
        <v>31</v>
      </c>
      <c r="AT65" s="21">
        <v>30</v>
      </c>
      <c r="AU65" s="21">
        <v>31</v>
      </c>
    </row>
    <row r="66" spans="1:47" x14ac:dyDescent="0.25">
      <c r="A66" s="66" t="e">
        <f>landings!AQ67/landings!AT67</f>
        <v>#DIV/0!</v>
      </c>
      <c r="B66" t="s">
        <v>289</v>
      </c>
      <c r="C66" s="17">
        <v>8</v>
      </c>
      <c r="D66" s="11" t="s">
        <v>164</v>
      </c>
      <c r="E66" s="4" t="s">
        <v>198</v>
      </c>
      <c r="G66" s="11"/>
      <c r="H66" s="21" t="s">
        <v>207</v>
      </c>
      <c r="I66" s="21"/>
      <c r="J66" t="s">
        <v>191</v>
      </c>
      <c r="N66" s="88">
        <v>59</v>
      </c>
      <c r="P66" s="285">
        <v>59</v>
      </c>
      <c r="Q66" s="71">
        <v>27</v>
      </c>
      <c r="R66" s="4">
        <v>28</v>
      </c>
      <c r="S66" s="4">
        <v>31</v>
      </c>
      <c r="T66" s="70">
        <v>0</v>
      </c>
      <c r="U66" s="21">
        <v>31</v>
      </c>
      <c r="V66" s="21">
        <v>30</v>
      </c>
      <c r="W66" s="21">
        <v>31</v>
      </c>
      <c r="X66" s="21">
        <v>31</v>
      </c>
      <c r="Y66" s="21">
        <v>30</v>
      </c>
      <c r="Z66" s="21">
        <v>31</v>
      </c>
      <c r="AA66" s="21">
        <v>30</v>
      </c>
      <c r="AB66" s="21">
        <v>31</v>
      </c>
      <c r="AG66" s="52" t="s">
        <v>132</v>
      </c>
      <c r="AH66" s="51">
        <v>2</v>
      </c>
      <c r="AI66" s="60" t="s">
        <v>165</v>
      </c>
      <c r="AJ66" s="4">
        <v>31</v>
      </c>
      <c r="AK66" s="4">
        <v>28</v>
      </c>
      <c r="AL66" s="4">
        <v>31</v>
      </c>
      <c r="AM66" s="21">
        <v>30</v>
      </c>
      <c r="AN66" s="21">
        <v>31</v>
      </c>
      <c r="AO66" s="21">
        <v>30</v>
      </c>
      <c r="AP66" s="21">
        <v>31</v>
      </c>
      <c r="AQ66" s="21">
        <v>31</v>
      </c>
      <c r="AR66" s="21">
        <v>30</v>
      </c>
      <c r="AS66" s="21">
        <v>31</v>
      </c>
      <c r="AT66" s="21">
        <v>30</v>
      </c>
      <c r="AU66" s="21">
        <v>31</v>
      </c>
    </row>
    <row r="67" spans="1:47" x14ac:dyDescent="0.25">
      <c r="A67" s="66" t="e">
        <f>landings!AQ68/landings!AT68</f>
        <v>#DIV/0!</v>
      </c>
      <c r="B67" t="s">
        <v>293</v>
      </c>
      <c r="C67" s="17">
        <v>8</v>
      </c>
      <c r="D67" s="11" t="s">
        <v>164</v>
      </c>
      <c r="E67" s="4" t="s">
        <v>198</v>
      </c>
      <c r="G67" s="11"/>
      <c r="H67" s="21" t="s">
        <v>206</v>
      </c>
      <c r="I67" s="21"/>
      <c r="J67" t="s">
        <v>191</v>
      </c>
      <c r="N67" s="88">
        <v>60</v>
      </c>
      <c r="P67" s="285">
        <v>60</v>
      </c>
      <c r="Q67" s="4">
        <v>31</v>
      </c>
      <c r="R67" s="4">
        <v>28</v>
      </c>
      <c r="S67" s="4">
        <v>31</v>
      </c>
      <c r="T67" s="21">
        <v>30</v>
      </c>
      <c r="U67" s="21">
        <v>31</v>
      </c>
      <c r="V67" s="21">
        <v>30</v>
      </c>
      <c r="W67" s="21">
        <v>31</v>
      </c>
      <c r="X67" s="21">
        <v>31</v>
      </c>
      <c r="Y67" s="21">
        <v>30</v>
      </c>
      <c r="Z67" s="21">
        <v>31</v>
      </c>
      <c r="AA67" s="21">
        <v>30</v>
      </c>
      <c r="AB67" s="21">
        <v>31</v>
      </c>
      <c r="AG67" s="52" t="s">
        <v>131</v>
      </c>
      <c r="AH67" s="51">
        <v>2</v>
      </c>
      <c r="AI67" s="58" t="s">
        <v>165</v>
      </c>
      <c r="AJ67" s="4">
        <v>31</v>
      </c>
      <c r="AK67" s="4">
        <v>28</v>
      </c>
      <c r="AL67" s="4">
        <v>31</v>
      </c>
      <c r="AM67" s="21">
        <v>30</v>
      </c>
      <c r="AN67" s="21">
        <v>31</v>
      </c>
      <c r="AO67" s="21">
        <v>30</v>
      </c>
      <c r="AP67" s="21">
        <v>31</v>
      </c>
      <c r="AQ67" s="21">
        <v>31</v>
      </c>
      <c r="AR67" s="21">
        <v>30</v>
      </c>
      <c r="AS67" s="21">
        <v>31</v>
      </c>
      <c r="AT67" s="21">
        <v>30</v>
      </c>
      <c r="AU67" s="21">
        <v>31</v>
      </c>
    </row>
    <row r="68" spans="1:47" x14ac:dyDescent="0.25">
      <c r="A68" s="66" t="e">
        <f>landings!AQ69/landings!AT69</f>
        <v>#DIV/0!</v>
      </c>
      <c r="B68" t="s">
        <v>289</v>
      </c>
      <c r="C68" s="17">
        <v>8</v>
      </c>
      <c r="D68" s="11" t="s">
        <v>232</v>
      </c>
      <c r="E68" s="4" t="s">
        <v>198</v>
      </c>
      <c r="G68" s="11"/>
      <c r="H68" s="4" t="s">
        <v>198</v>
      </c>
      <c r="I68" s="21"/>
      <c r="J68" t="s">
        <v>191</v>
      </c>
      <c r="N68" s="88">
        <v>61</v>
      </c>
      <c r="P68" s="285">
        <v>61</v>
      </c>
      <c r="Q68" s="71">
        <v>27</v>
      </c>
      <c r="R68" s="4">
        <v>28</v>
      </c>
      <c r="S68" s="4">
        <v>31</v>
      </c>
      <c r="T68" s="84">
        <v>18</v>
      </c>
      <c r="U68" s="21">
        <v>31</v>
      </c>
      <c r="V68" s="21">
        <v>30</v>
      </c>
      <c r="W68" s="70">
        <v>0</v>
      </c>
      <c r="X68" s="70">
        <v>0</v>
      </c>
      <c r="Y68" s="71">
        <v>17</v>
      </c>
      <c r="Z68" s="21">
        <v>31</v>
      </c>
      <c r="AA68" s="21">
        <v>30</v>
      </c>
      <c r="AB68" s="71">
        <v>20</v>
      </c>
      <c r="AG68" s="52" t="s">
        <v>135</v>
      </c>
      <c r="AH68" s="51">
        <v>3</v>
      </c>
      <c r="AI68" s="58" t="s">
        <v>164</v>
      </c>
      <c r="AJ68" s="4">
        <v>31</v>
      </c>
      <c r="AK68" s="4">
        <v>28</v>
      </c>
      <c r="AL68" s="4">
        <v>31</v>
      </c>
      <c r="AM68" s="21">
        <v>30</v>
      </c>
      <c r="AN68" s="21">
        <v>31</v>
      </c>
      <c r="AO68" s="21">
        <v>30</v>
      </c>
      <c r="AP68" s="21">
        <v>31</v>
      </c>
      <c r="AQ68" s="21">
        <v>31</v>
      </c>
      <c r="AR68" s="21">
        <v>30</v>
      </c>
      <c r="AS68" s="21">
        <v>31</v>
      </c>
      <c r="AT68" s="21">
        <v>30</v>
      </c>
      <c r="AU68" s="21">
        <v>31</v>
      </c>
    </row>
    <row r="69" spans="1:47" x14ac:dyDescent="0.25">
      <c r="A69" s="66" t="e">
        <f>landings!AQ70/landings!AT70</f>
        <v>#DIV/0!</v>
      </c>
      <c r="B69" t="s">
        <v>291</v>
      </c>
      <c r="C69" s="17">
        <v>8</v>
      </c>
      <c r="D69" s="11" t="s">
        <v>232</v>
      </c>
      <c r="E69" s="4" t="s">
        <v>198</v>
      </c>
      <c r="G69" s="11"/>
      <c r="H69" s="4" t="s">
        <v>198</v>
      </c>
      <c r="I69" s="21">
        <v>201</v>
      </c>
      <c r="J69" t="s">
        <v>190</v>
      </c>
      <c r="N69" s="88">
        <v>62</v>
      </c>
      <c r="P69" s="285">
        <v>62</v>
      </c>
      <c r="Q69" s="4">
        <v>31</v>
      </c>
      <c r="R69" s="4">
        <v>28</v>
      </c>
      <c r="S69" s="4">
        <v>31</v>
      </c>
      <c r="T69" s="21">
        <v>30</v>
      </c>
      <c r="U69" s="21">
        <v>31</v>
      </c>
      <c r="V69" s="21">
        <v>30</v>
      </c>
      <c r="W69" s="21">
        <v>31</v>
      </c>
      <c r="X69" s="21">
        <v>31</v>
      </c>
      <c r="Y69" s="21">
        <v>30</v>
      </c>
      <c r="Z69" s="21">
        <v>31</v>
      </c>
      <c r="AA69" s="21">
        <v>30</v>
      </c>
      <c r="AB69" s="21">
        <v>31</v>
      </c>
      <c r="AG69" s="52" t="s">
        <v>137</v>
      </c>
      <c r="AH69" s="51">
        <v>3</v>
      </c>
      <c r="AI69" s="58" t="s">
        <v>164</v>
      </c>
      <c r="AJ69" s="71">
        <v>27</v>
      </c>
      <c r="AK69" s="4">
        <v>28</v>
      </c>
      <c r="AL69" s="4">
        <v>31</v>
      </c>
      <c r="AM69" s="83">
        <v>5</v>
      </c>
      <c r="AN69" s="21">
        <v>31</v>
      </c>
      <c r="AO69" s="21">
        <v>30</v>
      </c>
      <c r="AP69" s="21">
        <v>31</v>
      </c>
      <c r="AQ69" s="21">
        <v>31</v>
      </c>
      <c r="AR69" s="21">
        <v>30</v>
      </c>
      <c r="AS69" s="21">
        <v>31</v>
      </c>
      <c r="AT69" s="21">
        <v>30</v>
      </c>
      <c r="AU69" s="21">
        <v>31</v>
      </c>
    </row>
    <row r="70" spans="1:47" x14ac:dyDescent="0.25">
      <c r="A70" s="66" t="e">
        <f>landings!AQ71/landings!AT71</f>
        <v>#DIV/0!</v>
      </c>
      <c r="B70" t="s">
        <v>293</v>
      </c>
      <c r="C70" s="17">
        <v>8</v>
      </c>
      <c r="D70" s="11" t="s">
        <v>232</v>
      </c>
      <c r="E70" s="4" t="s">
        <v>198</v>
      </c>
      <c r="G70" s="11"/>
      <c r="H70" s="4" t="s">
        <v>198</v>
      </c>
      <c r="I70" s="21">
        <v>201</v>
      </c>
      <c r="J70" s="68" t="s">
        <v>190</v>
      </c>
      <c r="N70" s="88">
        <v>63</v>
      </c>
      <c r="P70" s="285">
        <v>63</v>
      </c>
      <c r="Q70" s="4">
        <v>31</v>
      </c>
      <c r="R70" s="4">
        <v>28</v>
      </c>
      <c r="S70" s="4">
        <v>31</v>
      </c>
      <c r="T70" s="21">
        <v>30</v>
      </c>
      <c r="U70" s="21">
        <v>31</v>
      </c>
      <c r="V70" s="21">
        <v>30</v>
      </c>
      <c r="W70" s="21">
        <v>31</v>
      </c>
      <c r="X70" s="21">
        <v>31</v>
      </c>
      <c r="Y70" s="21">
        <v>30</v>
      </c>
      <c r="Z70" s="21">
        <v>31</v>
      </c>
      <c r="AA70" s="21">
        <v>30</v>
      </c>
      <c r="AB70" s="21">
        <v>31</v>
      </c>
      <c r="AG70" s="52" t="s">
        <v>121</v>
      </c>
      <c r="AH70" s="51">
        <v>3</v>
      </c>
      <c r="AI70" s="60" t="s">
        <v>164</v>
      </c>
      <c r="AJ70" s="4">
        <v>31</v>
      </c>
      <c r="AK70" s="4">
        <v>28</v>
      </c>
      <c r="AL70" s="4">
        <v>31</v>
      </c>
      <c r="AM70" s="21">
        <v>30</v>
      </c>
      <c r="AN70" s="21">
        <v>31</v>
      </c>
      <c r="AO70" s="21">
        <v>30</v>
      </c>
      <c r="AP70" s="21">
        <v>31</v>
      </c>
      <c r="AQ70" s="21">
        <v>31</v>
      </c>
      <c r="AR70" s="21">
        <v>30</v>
      </c>
      <c r="AS70" s="21">
        <v>31</v>
      </c>
      <c r="AT70" s="21">
        <v>30</v>
      </c>
      <c r="AU70" s="21">
        <v>31</v>
      </c>
    </row>
    <row r="71" spans="1:47" x14ac:dyDescent="0.25">
      <c r="A71" s="66" t="e">
        <f>landings!AQ72/landings!AT72</f>
        <v>#DIV/0!</v>
      </c>
      <c r="B71" t="s">
        <v>288</v>
      </c>
      <c r="C71" s="17">
        <v>9</v>
      </c>
      <c r="D71" s="11" t="s">
        <v>165</v>
      </c>
      <c r="E71" s="21" t="s">
        <v>200</v>
      </c>
      <c r="F71" s="21"/>
      <c r="G71" s="11"/>
      <c r="H71" s="4" t="s">
        <v>198</v>
      </c>
      <c r="I71" s="21">
        <v>160</v>
      </c>
      <c r="J71" t="s">
        <v>189</v>
      </c>
      <c r="N71" s="88">
        <v>64</v>
      </c>
      <c r="P71" s="285">
        <v>64</v>
      </c>
      <c r="Q71" s="4">
        <v>31</v>
      </c>
      <c r="R71" s="4">
        <v>28</v>
      </c>
      <c r="S71" s="4">
        <v>31</v>
      </c>
      <c r="T71" s="21">
        <v>30</v>
      </c>
      <c r="U71" s="21">
        <v>31</v>
      </c>
      <c r="V71" s="21">
        <v>30</v>
      </c>
      <c r="W71" s="21">
        <v>31</v>
      </c>
      <c r="X71" s="21">
        <v>31</v>
      </c>
      <c r="Y71" s="21">
        <v>30</v>
      </c>
      <c r="Z71" s="21">
        <v>31</v>
      </c>
      <c r="AA71" s="21">
        <v>30</v>
      </c>
      <c r="AB71" s="21">
        <v>31</v>
      </c>
      <c r="AG71" s="52" t="s">
        <v>137</v>
      </c>
      <c r="AH71" s="51">
        <v>3</v>
      </c>
      <c r="AI71" s="58" t="s">
        <v>160</v>
      </c>
      <c r="AJ71" s="71">
        <v>27</v>
      </c>
      <c r="AK71" s="4">
        <v>28</v>
      </c>
      <c r="AL71" s="4">
        <v>31</v>
      </c>
      <c r="AM71" s="84">
        <v>18</v>
      </c>
      <c r="AN71" s="21">
        <v>31</v>
      </c>
      <c r="AO71" s="21">
        <v>30</v>
      </c>
      <c r="AP71" s="85">
        <v>5</v>
      </c>
      <c r="AQ71" s="85">
        <v>5</v>
      </c>
      <c r="AR71" s="71">
        <v>17</v>
      </c>
      <c r="AS71" s="21">
        <v>31</v>
      </c>
      <c r="AT71" s="21">
        <v>30</v>
      </c>
      <c r="AU71" s="71">
        <v>20</v>
      </c>
    </row>
    <row r="72" spans="1:47" x14ac:dyDescent="0.25">
      <c r="A72" s="66" t="e">
        <f>landings!AQ73/landings!AT73</f>
        <v>#DIV/0!</v>
      </c>
      <c r="B72" t="s">
        <v>288</v>
      </c>
      <c r="C72" s="17">
        <v>9</v>
      </c>
      <c r="D72" s="11" t="s">
        <v>161</v>
      </c>
      <c r="E72" s="21" t="s">
        <v>200</v>
      </c>
      <c r="F72" s="21"/>
      <c r="G72" s="11"/>
      <c r="H72" s="4" t="s">
        <v>198</v>
      </c>
      <c r="I72" s="21"/>
      <c r="J72" t="s">
        <v>191</v>
      </c>
      <c r="N72" s="88">
        <v>65</v>
      </c>
      <c r="P72" s="285">
        <v>65</v>
      </c>
      <c r="Q72" s="4">
        <v>31</v>
      </c>
      <c r="R72" s="4">
        <v>28</v>
      </c>
      <c r="S72" s="4">
        <v>31</v>
      </c>
      <c r="T72" s="21">
        <v>30</v>
      </c>
      <c r="U72" s="21">
        <v>31</v>
      </c>
      <c r="V72" s="21">
        <v>30</v>
      </c>
      <c r="W72" s="21">
        <v>31</v>
      </c>
      <c r="X72" s="21">
        <v>31</v>
      </c>
      <c r="Y72" s="21">
        <v>30</v>
      </c>
      <c r="Z72" s="21">
        <v>31</v>
      </c>
      <c r="AA72" s="21">
        <v>30</v>
      </c>
      <c r="AB72" s="21">
        <v>31</v>
      </c>
      <c r="AG72" s="52" t="s">
        <v>127</v>
      </c>
      <c r="AH72" s="51">
        <v>3</v>
      </c>
      <c r="AI72" s="58" t="s">
        <v>160</v>
      </c>
      <c r="AJ72" s="4">
        <v>31</v>
      </c>
      <c r="AK72" s="4">
        <v>28</v>
      </c>
      <c r="AL72" s="4">
        <v>31</v>
      </c>
      <c r="AM72" s="21">
        <v>30</v>
      </c>
      <c r="AN72" s="21">
        <v>31</v>
      </c>
      <c r="AO72" s="21">
        <v>30</v>
      </c>
      <c r="AP72" s="21">
        <v>31</v>
      </c>
      <c r="AQ72" s="21">
        <v>31</v>
      </c>
      <c r="AR72" s="21">
        <v>30</v>
      </c>
      <c r="AS72" s="21">
        <v>31</v>
      </c>
      <c r="AT72" s="21">
        <v>30</v>
      </c>
      <c r="AU72" s="21">
        <v>31</v>
      </c>
    </row>
    <row r="73" spans="1:47" x14ac:dyDescent="0.25">
      <c r="A73" s="66" t="e">
        <f>landings!AQ74/landings!AT74</f>
        <v>#DIV/0!</v>
      </c>
      <c r="B73" t="s">
        <v>284</v>
      </c>
      <c r="C73" s="17">
        <v>9</v>
      </c>
      <c r="D73" s="11" t="s">
        <v>161</v>
      </c>
      <c r="E73" s="57" t="s">
        <v>378</v>
      </c>
      <c r="G73" s="11"/>
      <c r="H73" s="4" t="s">
        <v>198</v>
      </c>
      <c r="I73" s="21"/>
      <c r="J73" t="s">
        <v>191</v>
      </c>
      <c r="N73" s="88">
        <v>66</v>
      </c>
      <c r="P73" s="285">
        <v>66</v>
      </c>
      <c r="Q73" s="4">
        <v>31</v>
      </c>
      <c r="R73" s="4">
        <v>28</v>
      </c>
      <c r="S73" s="4">
        <v>31</v>
      </c>
      <c r="T73" s="21">
        <v>30</v>
      </c>
      <c r="U73" s="21">
        <v>31</v>
      </c>
      <c r="V73" s="21">
        <v>30</v>
      </c>
      <c r="W73" s="21">
        <v>31</v>
      </c>
      <c r="X73" s="21">
        <v>31</v>
      </c>
      <c r="Y73" s="21">
        <v>30</v>
      </c>
      <c r="Z73" s="21">
        <v>31</v>
      </c>
      <c r="AA73" s="21">
        <v>30</v>
      </c>
      <c r="AB73" s="21">
        <v>31</v>
      </c>
      <c r="AG73" s="52" t="s">
        <v>111</v>
      </c>
      <c r="AH73" s="51">
        <v>3</v>
      </c>
      <c r="AI73" s="58" t="s">
        <v>160</v>
      </c>
      <c r="AJ73" s="4">
        <v>31</v>
      </c>
      <c r="AK73" s="4">
        <v>28</v>
      </c>
      <c r="AL73" s="4">
        <v>31</v>
      </c>
      <c r="AM73" s="21">
        <v>30</v>
      </c>
      <c r="AN73" s="21">
        <v>31</v>
      </c>
      <c r="AO73" s="21">
        <v>30</v>
      </c>
      <c r="AP73" s="21">
        <v>31</v>
      </c>
      <c r="AQ73" s="21">
        <v>31</v>
      </c>
      <c r="AR73" s="21">
        <v>30</v>
      </c>
      <c r="AS73" s="21">
        <v>31</v>
      </c>
      <c r="AT73" s="21">
        <v>30</v>
      </c>
      <c r="AU73" s="21">
        <v>31</v>
      </c>
    </row>
    <row r="74" spans="1:47" x14ac:dyDescent="0.25">
      <c r="A74" s="66" t="e">
        <f>landings!AQ75/landings!AT75</f>
        <v>#DIV/0!</v>
      </c>
      <c r="B74" t="s">
        <v>290</v>
      </c>
      <c r="C74" s="17">
        <v>10</v>
      </c>
      <c r="D74" s="11" t="s">
        <v>161</v>
      </c>
      <c r="E74" s="11" t="s">
        <v>200</v>
      </c>
      <c r="F74" s="11"/>
      <c r="G74" s="11"/>
      <c r="H74" s="4" t="s">
        <v>198</v>
      </c>
      <c r="I74" s="21"/>
      <c r="J74" t="s">
        <v>191</v>
      </c>
      <c r="N74" s="88">
        <v>67</v>
      </c>
      <c r="P74" s="285">
        <v>67</v>
      </c>
      <c r="Q74" s="4">
        <v>31</v>
      </c>
      <c r="R74" s="4">
        <v>28</v>
      </c>
      <c r="S74" s="4">
        <v>31</v>
      </c>
      <c r="T74" s="21">
        <v>30</v>
      </c>
      <c r="U74" s="21">
        <v>31</v>
      </c>
      <c r="V74" s="21">
        <v>30</v>
      </c>
      <c r="W74" s="21">
        <v>31</v>
      </c>
      <c r="X74" s="21">
        <v>31</v>
      </c>
      <c r="Y74" s="21">
        <v>30</v>
      </c>
      <c r="Z74" s="21">
        <v>31</v>
      </c>
      <c r="AA74" s="21">
        <v>30</v>
      </c>
      <c r="AB74" s="21">
        <v>31</v>
      </c>
      <c r="AG74" s="52" t="s">
        <v>135</v>
      </c>
      <c r="AH74" s="51">
        <v>3</v>
      </c>
      <c r="AI74" s="58" t="s">
        <v>160</v>
      </c>
      <c r="AJ74" s="4">
        <v>31</v>
      </c>
      <c r="AK74" s="4">
        <v>28</v>
      </c>
      <c r="AL74" s="4">
        <v>31</v>
      </c>
      <c r="AM74" s="21">
        <v>30</v>
      </c>
      <c r="AN74" s="21">
        <v>31</v>
      </c>
      <c r="AO74" s="21">
        <v>30</v>
      </c>
      <c r="AP74" s="21">
        <v>31</v>
      </c>
      <c r="AQ74" s="21">
        <v>31</v>
      </c>
      <c r="AR74" s="21">
        <v>30</v>
      </c>
      <c r="AS74" s="21">
        <v>31</v>
      </c>
      <c r="AT74" s="21">
        <v>30</v>
      </c>
      <c r="AU74" s="21">
        <v>31</v>
      </c>
    </row>
    <row r="75" spans="1:47" x14ac:dyDescent="0.25">
      <c r="A75" s="66" t="e">
        <f>landings!AQ76/landings!AT76</f>
        <v>#DIV/0!</v>
      </c>
      <c r="B75" t="s">
        <v>288</v>
      </c>
      <c r="C75" s="17">
        <v>10</v>
      </c>
      <c r="D75" s="11" t="s">
        <v>161</v>
      </c>
      <c r="E75" s="11" t="s">
        <v>200</v>
      </c>
      <c r="F75" s="11"/>
      <c r="G75" s="11"/>
      <c r="H75" s="4" t="s">
        <v>198</v>
      </c>
      <c r="I75" s="21"/>
      <c r="J75" t="s">
        <v>191</v>
      </c>
      <c r="N75" s="88">
        <v>68</v>
      </c>
      <c r="P75" s="285">
        <v>68</v>
      </c>
      <c r="Q75" s="4">
        <v>31</v>
      </c>
      <c r="R75" s="4">
        <v>28</v>
      </c>
      <c r="S75" s="4">
        <v>31</v>
      </c>
      <c r="T75" s="21">
        <v>30</v>
      </c>
      <c r="U75" s="21">
        <v>31</v>
      </c>
      <c r="V75" s="21">
        <v>30</v>
      </c>
      <c r="W75" s="21">
        <v>31</v>
      </c>
      <c r="X75" s="21">
        <v>31</v>
      </c>
      <c r="Y75" s="21">
        <v>30</v>
      </c>
      <c r="Z75" s="21">
        <v>31</v>
      </c>
      <c r="AA75" s="21">
        <v>30</v>
      </c>
      <c r="AB75" s="21">
        <v>31</v>
      </c>
      <c r="AG75" s="52" t="s">
        <v>133</v>
      </c>
      <c r="AH75" s="51">
        <v>3</v>
      </c>
      <c r="AI75" s="58" t="s">
        <v>160</v>
      </c>
      <c r="AJ75" s="4">
        <v>31</v>
      </c>
      <c r="AK75" s="4">
        <v>28</v>
      </c>
      <c r="AL75" s="4">
        <v>31</v>
      </c>
      <c r="AM75" s="21">
        <v>30</v>
      </c>
      <c r="AN75" s="21">
        <v>31</v>
      </c>
      <c r="AO75" s="21">
        <v>30</v>
      </c>
      <c r="AP75" s="21">
        <v>31</v>
      </c>
      <c r="AQ75" s="21">
        <v>31</v>
      </c>
      <c r="AR75" s="21">
        <v>30</v>
      </c>
      <c r="AS75" s="21">
        <v>31</v>
      </c>
      <c r="AT75" s="21">
        <v>30</v>
      </c>
      <c r="AU75" s="21">
        <v>31</v>
      </c>
    </row>
    <row r="76" spans="1:47" x14ac:dyDescent="0.25">
      <c r="A76" s="66" t="e">
        <f>landings!AQ77/landings!AT77</f>
        <v>#DIV/0!</v>
      </c>
      <c r="B76" t="s">
        <v>284</v>
      </c>
      <c r="C76" s="17">
        <v>10</v>
      </c>
      <c r="D76" s="11" t="s">
        <v>161</v>
      </c>
      <c r="E76" s="57" t="s">
        <v>378</v>
      </c>
      <c r="G76" s="11"/>
      <c r="H76" s="4" t="s">
        <v>198</v>
      </c>
      <c r="I76" s="21"/>
      <c r="J76" t="s">
        <v>191</v>
      </c>
      <c r="N76" s="88">
        <v>69</v>
      </c>
      <c r="P76" s="285">
        <v>69</v>
      </c>
      <c r="Q76" s="4">
        <v>31</v>
      </c>
      <c r="R76" s="4">
        <v>28</v>
      </c>
      <c r="S76" s="4">
        <v>31</v>
      </c>
      <c r="T76" s="21">
        <v>30</v>
      </c>
      <c r="U76" s="21">
        <v>31</v>
      </c>
      <c r="V76" s="21">
        <v>30</v>
      </c>
      <c r="W76" s="21">
        <v>31</v>
      </c>
      <c r="X76" s="21">
        <v>31</v>
      </c>
      <c r="Y76" s="21">
        <v>30</v>
      </c>
      <c r="Z76" s="21">
        <v>31</v>
      </c>
      <c r="AA76" s="21">
        <v>30</v>
      </c>
      <c r="AB76" s="21">
        <v>31</v>
      </c>
      <c r="AG76" s="52" t="s">
        <v>136</v>
      </c>
      <c r="AH76" s="51">
        <v>3</v>
      </c>
      <c r="AI76" s="58" t="s">
        <v>160</v>
      </c>
      <c r="AJ76" s="4">
        <v>31</v>
      </c>
      <c r="AK76" s="4">
        <v>28</v>
      </c>
      <c r="AL76" s="4">
        <v>31</v>
      </c>
      <c r="AM76" s="21">
        <v>30</v>
      </c>
      <c r="AN76" s="21">
        <v>31</v>
      </c>
      <c r="AO76" s="21">
        <v>30</v>
      </c>
      <c r="AP76" s="21">
        <v>31</v>
      </c>
      <c r="AQ76" s="21">
        <v>31</v>
      </c>
      <c r="AR76" s="21">
        <v>30</v>
      </c>
      <c r="AS76" s="21">
        <v>31</v>
      </c>
      <c r="AT76" s="21">
        <v>30</v>
      </c>
      <c r="AU76" s="21">
        <v>31</v>
      </c>
    </row>
    <row r="77" spans="1:47" x14ac:dyDescent="0.25">
      <c r="A77" s="66" t="e">
        <f>landings!AQ78/landings!AT78</f>
        <v>#DIV/0!</v>
      </c>
      <c r="B77" t="s">
        <v>287</v>
      </c>
      <c r="C77" s="17">
        <v>10</v>
      </c>
      <c r="D77" s="11" t="s">
        <v>161</v>
      </c>
      <c r="E77" s="11" t="s">
        <v>283</v>
      </c>
      <c r="F77" s="11"/>
      <c r="G77" s="11"/>
      <c r="H77" s="4" t="s">
        <v>198</v>
      </c>
      <c r="I77" s="21"/>
      <c r="J77" t="s">
        <v>191</v>
      </c>
      <c r="N77" s="88">
        <v>70</v>
      </c>
      <c r="P77" s="285">
        <v>70</v>
      </c>
      <c r="Q77" s="4">
        <v>31</v>
      </c>
      <c r="R77" s="4">
        <v>28</v>
      </c>
      <c r="S77" s="4">
        <v>31</v>
      </c>
      <c r="T77" s="21">
        <v>30</v>
      </c>
      <c r="U77" s="21">
        <v>31</v>
      </c>
      <c r="V77" s="21">
        <v>30</v>
      </c>
      <c r="W77" s="21">
        <v>31</v>
      </c>
      <c r="X77" s="21">
        <v>31</v>
      </c>
      <c r="Y77" s="21">
        <v>30</v>
      </c>
      <c r="Z77" s="21">
        <v>31</v>
      </c>
      <c r="AA77" s="21">
        <v>30</v>
      </c>
      <c r="AB77" s="21">
        <v>31</v>
      </c>
      <c r="AG77" s="52" t="s">
        <v>121</v>
      </c>
      <c r="AH77" s="51">
        <v>3</v>
      </c>
      <c r="AI77" s="60" t="s">
        <v>160</v>
      </c>
      <c r="AJ77" s="4">
        <v>31</v>
      </c>
      <c r="AK77" s="4">
        <v>28</v>
      </c>
      <c r="AL77" s="4">
        <v>31</v>
      </c>
      <c r="AM77" s="21">
        <v>30</v>
      </c>
      <c r="AN77" s="21">
        <v>31</v>
      </c>
      <c r="AO77" s="21">
        <v>30</v>
      </c>
      <c r="AP77" s="21">
        <v>31</v>
      </c>
      <c r="AQ77" s="21">
        <v>31</v>
      </c>
      <c r="AR77" s="21">
        <v>30</v>
      </c>
      <c r="AS77" s="21">
        <v>31</v>
      </c>
      <c r="AT77" s="21">
        <v>30</v>
      </c>
      <c r="AU77" s="21">
        <v>31</v>
      </c>
    </row>
    <row r="78" spans="1:47" x14ac:dyDescent="0.25">
      <c r="A78" s="66" t="e">
        <f>landings!AQ79/landings!AT79</f>
        <v>#DIV/0!</v>
      </c>
      <c r="B78" t="s">
        <v>290</v>
      </c>
      <c r="C78" s="17">
        <v>11</v>
      </c>
      <c r="D78" s="11" t="s">
        <v>163</v>
      </c>
      <c r="E78" s="11" t="s">
        <v>200</v>
      </c>
      <c r="F78" s="11"/>
      <c r="G78" s="11"/>
      <c r="H78" s="4" t="s">
        <v>198</v>
      </c>
      <c r="I78" s="21"/>
      <c r="J78" t="s">
        <v>191</v>
      </c>
      <c r="N78" s="88">
        <v>71</v>
      </c>
      <c r="P78" s="285">
        <v>71</v>
      </c>
      <c r="Q78" s="4">
        <v>31</v>
      </c>
      <c r="R78" s="4">
        <v>28</v>
      </c>
      <c r="S78" s="4">
        <v>31</v>
      </c>
      <c r="T78" s="21">
        <v>30</v>
      </c>
      <c r="U78" s="21">
        <v>31</v>
      </c>
      <c r="V78" s="21">
        <v>30</v>
      </c>
      <c r="W78" s="21">
        <v>31</v>
      </c>
      <c r="X78" s="21">
        <v>31</v>
      </c>
      <c r="Y78" s="21">
        <v>30</v>
      </c>
      <c r="Z78" s="21">
        <v>31</v>
      </c>
      <c r="AA78" s="21">
        <v>30</v>
      </c>
      <c r="AB78" s="21">
        <v>31</v>
      </c>
      <c r="AG78" s="52" t="s">
        <v>121</v>
      </c>
      <c r="AH78" s="51">
        <v>3</v>
      </c>
      <c r="AI78" s="58" t="s">
        <v>162</v>
      </c>
      <c r="AJ78" s="4">
        <v>31</v>
      </c>
      <c r="AK78" s="4">
        <v>28</v>
      </c>
      <c r="AL78" s="4">
        <v>31</v>
      </c>
      <c r="AM78" s="21">
        <v>30</v>
      </c>
      <c r="AN78" s="21">
        <v>31</v>
      </c>
      <c r="AO78" s="21">
        <v>30</v>
      </c>
      <c r="AP78" s="21">
        <v>31</v>
      </c>
      <c r="AQ78" s="21">
        <v>31</v>
      </c>
      <c r="AR78" s="21">
        <v>30</v>
      </c>
      <c r="AS78" s="21">
        <v>31</v>
      </c>
      <c r="AT78" s="21">
        <v>30</v>
      </c>
      <c r="AU78" s="21">
        <v>31</v>
      </c>
    </row>
    <row r="79" spans="1:47" x14ac:dyDescent="0.25">
      <c r="A79" s="66" t="e">
        <f>landings!AQ80/landings!AT80</f>
        <v>#DIV/0!</v>
      </c>
      <c r="B79" t="s">
        <v>285</v>
      </c>
      <c r="C79" s="17">
        <v>11</v>
      </c>
      <c r="D79" s="11" t="s">
        <v>161</v>
      </c>
      <c r="E79" s="11" t="s">
        <v>283</v>
      </c>
      <c r="F79" s="11"/>
      <c r="G79" s="11"/>
      <c r="H79" s="4" t="s">
        <v>198</v>
      </c>
      <c r="I79" s="21"/>
      <c r="J79" t="s">
        <v>191</v>
      </c>
      <c r="N79" s="88">
        <v>72</v>
      </c>
      <c r="P79" s="285">
        <v>72</v>
      </c>
      <c r="Q79" s="4">
        <v>31</v>
      </c>
      <c r="R79" s="4">
        <v>28</v>
      </c>
      <c r="S79" s="4">
        <v>31</v>
      </c>
      <c r="T79" s="21">
        <v>30</v>
      </c>
      <c r="U79" s="21">
        <v>31</v>
      </c>
      <c r="V79" s="21">
        <v>30</v>
      </c>
      <c r="W79" s="21">
        <v>31</v>
      </c>
      <c r="X79" s="21">
        <v>31</v>
      </c>
      <c r="Y79" s="21">
        <v>30</v>
      </c>
      <c r="Z79" s="21">
        <v>31</v>
      </c>
      <c r="AA79" s="21">
        <v>30</v>
      </c>
      <c r="AB79" s="21">
        <v>31</v>
      </c>
      <c r="AG79" s="52" t="s">
        <v>111</v>
      </c>
      <c r="AH79" s="51">
        <v>3</v>
      </c>
      <c r="AI79" s="60" t="s">
        <v>162</v>
      </c>
      <c r="AJ79" s="4">
        <v>31</v>
      </c>
      <c r="AK79" s="4">
        <v>28</v>
      </c>
      <c r="AL79" s="4">
        <v>31</v>
      </c>
      <c r="AM79" s="21">
        <v>30</v>
      </c>
      <c r="AN79" s="21">
        <v>31</v>
      </c>
      <c r="AO79" s="21">
        <v>30</v>
      </c>
      <c r="AP79" s="21">
        <v>31</v>
      </c>
      <c r="AQ79" s="21">
        <v>31</v>
      </c>
      <c r="AR79" s="21">
        <v>30</v>
      </c>
      <c r="AS79" s="21">
        <v>31</v>
      </c>
      <c r="AT79" s="21">
        <v>30</v>
      </c>
      <c r="AU79" s="21">
        <v>31</v>
      </c>
    </row>
    <row r="80" spans="1:47" x14ac:dyDescent="0.25">
      <c r="A80" s="66" t="e">
        <f>landings!AQ81/landings!AT81</f>
        <v>#DIV/0!</v>
      </c>
      <c r="B80" t="s">
        <v>290</v>
      </c>
      <c r="C80" s="17">
        <v>11</v>
      </c>
      <c r="D80" s="11" t="s">
        <v>161</v>
      </c>
      <c r="E80" s="11" t="s">
        <v>200</v>
      </c>
      <c r="F80" s="11"/>
      <c r="G80" s="11"/>
      <c r="H80" s="4" t="s">
        <v>198</v>
      </c>
      <c r="I80" s="21"/>
      <c r="J80" t="s">
        <v>191</v>
      </c>
      <c r="N80" s="88">
        <v>73</v>
      </c>
      <c r="P80" s="285">
        <v>73</v>
      </c>
      <c r="Q80" s="4">
        <v>31</v>
      </c>
      <c r="R80" s="4">
        <v>28</v>
      </c>
      <c r="S80" s="4">
        <v>31</v>
      </c>
      <c r="T80" s="21">
        <v>30</v>
      </c>
      <c r="U80" s="21">
        <v>31</v>
      </c>
      <c r="V80" s="21">
        <v>30</v>
      </c>
      <c r="W80" s="21">
        <v>31</v>
      </c>
      <c r="X80" s="21">
        <v>31</v>
      </c>
      <c r="Y80" s="21">
        <v>30</v>
      </c>
      <c r="Z80" s="21">
        <v>31</v>
      </c>
      <c r="AA80" s="21">
        <v>30</v>
      </c>
      <c r="AB80" s="21">
        <v>31</v>
      </c>
      <c r="AG80" s="52" t="s">
        <v>140</v>
      </c>
      <c r="AH80" s="51">
        <v>3</v>
      </c>
      <c r="AI80" s="58" t="s">
        <v>162</v>
      </c>
      <c r="AJ80" s="4">
        <v>31</v>
      </c>
      <c r="AK80" s="4">
        <v>28</v>
      </c>
      <c r="AL80" s="4">
        <v>31</v>
      </c>
      <c r="AM80" s="21">
        <v>30</v>
      </c>
      <c r="AN80" s="21">
        <v>31</v>
      </c>
      <c r="AO80" s="21">
        <v>30</v>
      </c>
      <c r="AP80" s="21">
        <v>31</v>
      </c>
      <c r="AQ80" s="21">
        <v>31</v>
      </c>
      <c r="AR80" s="21">
        <v>30</v>
      </c>
      <c r="AS80" s="21">
        <v>31</v>
      </c>
      <c r="AT80" s="21">
        <v>30</v>
      </c>
      <c r="AU80" s="21">
        <v>31</v>
      </c>
    </row>
    <row r="81" spans="1:47" x14ac:dyDescent="0.25">
      <c r="A81" s="66" t="e">
        <f>landings!AQ82/landings!AT82</f>
        <v>#DIV/0!</v>
      </c>
      <c r="B81" t="s">
        <v>288</v>
      </c>
      <c r="C81" s="17">
        <v>11</v>
      </c>
      <c r="D81" s="11" t="s">
        <v>161</v>
      </c>
      <c r="E81" s="11" t="s">
        <v>200</v>
      </c>
      <c r="F81" s="11"/>
      <c r="G81" s="11"/>
      <c r="H81" s="4" t="s">
        <v>198</v>
      </c>
      <c r="I81" s="21"/>
      <c r="J81" t="s">
        <v>191</v>
      </c>
      <c r="N81" s="88">
        <v>74</v>
      </c>
      <c r="P81" s="285">
        <v>74</v>
      </c>
      <c r="Q81" s="4">
        <v>31</v>
      </c>
      <c r="R81" s="4">
        <v>28</v>
      </c>
      <c r="S81" s="4">
        <v>31</v>
      </c>
      <c r="T81" s="21">
        <v>30</v>
      </c>
      <c r="U81" s="21">
        <v>31</v>
      </c>
      <c r="V81" s="21">
        <v>30</v>
      </c>
      <c r="W81" s="21">
        <v>31</v>
      </c>
      <c r="X81" s="21">
        <v>31</v>
      </c>
      <c r="Y81" s="21">
        <v>30</v>
      </c>
      <c r="Z81" s="21">
        <v>31</v>
      </c>
      <c r="AA81" s="21">
        <v>30</v>
      </c>
      <c r="AB81" s="21">
        <v>31</v>
      </c>
      <c r="AG81" s="52" t="s">
        <v>127</v>
      </c>
      <c r="AH81" s="51">
        <v>3</v>
      </c>
      <c r="AI81" s="60" t="s">
        <v>162</v>
      </c>
      <c r="AJ81" s="4">
        <v>31</v>
      </c>
      <c r="AK81" s="4">
        <v>28</v>
      </c>
      <c r="AL81" s="4">
        <v>31</v>
      </c>
      <c r="AM81" s="21">
        <v>30</v>
      </c>
      <c r="AN81" s="21">
        <v>31</v>
      </c>
      <c r="AO81" s="21">
        <v>30</v>
      </c>
      <c r="AP81" s="21">
        <v>31</v>
      </c>
      <c r="AQ81" s="21">
        <v>31</v>
      </c>
      <c r="AR81" s="21">
        <v>30</v>
      </c>
      <c r="AS81" s="21">
        <v>31</v>
      </c>
      <c r="AT81" s="21">
        <v>30</v>
      </c>
      <c r="AU81" s="21">
        <v>31</v>
      </c>
    </row>
    <row r="82" spans="1:47" x14ac:dyDescent="0.25">
      <c r="A82" s="66" t="e">
        <f>landings!AQ83/landings!AT83</f>
        <v>#DIV/0!</v>
      </c>
      <c r="B82" t="s">
        <v>284</v>
      </c>
      <c r="C82" s="17">
        <v>11</v>
      </c>
      <c r="D82" s="11" t="s">
        <v>161</v>
      </c>
      <c r="E82" s="57" t="s">
        <v>378</v>
      </c>
      <c r="G82" s="11"/>
      <c r="H82" s="4" t="s">
        <v>198</v>
      </c>
      <c r="I82" s="21"/>
      <c r="J82" t="s">
        <v>191</v>
      </c>
      <c r="N82" s="88">
        <v>75</v>
      </c>
      <c r="P82" s="285">
        <v>75</v>
      </c>
      <c r="Q82" s="4">
        <v>31</v>
      </c>
      <c r="R82" s="4">
        <v>28</v>
      </c>
      <c r="S82" s="4">
        <v>31</v>
      </c>
      <c r="T82" s="21">
        <v>30</v>
      </c>
      <c r="U82" s="21">
        <v>31</v>
      </c>
      <c r="V82" s="21">
        <v>30</v>
      </c>
      <c r="W82" s="21">
        <v>31</v>
      </c>
      <c r="X82" s="21">
        <v>31</v>
      </c>
      <c r="Y82" s="21">
        <v>30</v>
      </c>
      <c r="Z82" s="21">
        <v>31</v>
      </c>
      <c r="AA82" s="21">
        <v>30</v>
      </c>
      <c r="AB82" s="21">
        <v>31</v>
      </c>
      <c r="AG82" s="52" t="s">
        <v>124</v>
      </c>
      <c r="AH82" s="51">
        <v>3</v>
      </c>
      <c r="AI82" s="58" t="s">
        <v>162</v>
      </c>
      <c r="AJ82" s="4">
        <v>31</v>
      </c>
      <c r="AK82" s="4">
        <v>28</v>
      </c>
      <c r="AL82" s="4">
        <v>31</v>
      </c>
      <c r="AM82" s="21">
        <v>30</v>
      </c>
      <c r="AN82" s="21">
        <v>31</v>
      </c>
      <c r="AO82" s="21">
        <v>30</v>
      </c>
      <c r="AP82" s="21">
        <v>31</v>
      </c>
      <c r="AQ82" s="21">
        <v>31</v>
      </c>
      <c r="AR82" s="21">
        <v>30</v>
      </c>
      <c r="AS82" s="21">
        <v>31</v>
      </c>
      <c r="AT82" s="21">
        <v>30</v>
      </c>
      <c r="AU82" s="21">
        <v>31</v>
      </c>
    </row>
    <row r="83" spans="1:47" x14ac:dyDescent="0.25">
      <c r="A83" s="66" t="e">
        <f>landings!AQ84/landings!AT84</f>
        <v>#DIV/0!</v>
      </c>
      <c r="B83" t="s">
        <v>287</v>
      </c>
      <c r="C83" s="17">
        <v>11</v>
      </c>
      <c r="D83" s="11" t="s">
        <v>161</v>
      </c>
      <c r="E83" s="11" t="s">
        <v>283</v>
      </c>
      <c r="F83" s="11"/>
      <c r="G83" s="11"/>
      <c r="H83" s="4" t="s">
        <v>198</v>
      </c>
      <c r="I83" s="21"/>
      <c r="J83" t="s">
        <v>191</v>
      </c>
      <c r="N83" s="88">
        <v>76</v>
      </c>
      <c r="P83" s="285">
        <v>76</v>
      </c>
      <c r="Q83" s="4">
        <v>31</v>
      </c>
      <c r="R83" s="4">
        <v>28</v>
      </c>
      <c r="S83" s="4">
        <v>31</v>
      </c>
      <c r="T83" s="21">
        <v>30</v>
      </c>
      <c r="U83" s="21">
        <v>31</v>
      </c>
      <c r="V83" s="21">
        <v>30</v>
      </c>
      <c r="W83" s="21">
        <v>31</v>
      </c>
      <c r="X83" s="21">
        <v>31</v>
      </c>
      <c r="Y83" s="21">
        <v>30</v>
      </c>
      <c r="Z83" s="21">
        <v>31</v>
      </c>
      <c r="AA83" s="21">
        <v>30</v>
      </c>
      <c r="AB83" s="21">
        <v>31</v>
      </c>
      <c r="AG83" s="52" t="s">
        <v>136</v>
      </c>
      <c r="AH83" s="51">
        <v>3</v>
      </c>
      <c r="AI83" s="58" t="s">
        <v>162</v>
      </c>
      <c r="AJ83" s="4">
        <v>31</v>
      </c>
      <c r="AK83" s="4">
        <v>28</v>
      </c>
      <c r="AL83" s="4">
        <v>31</v>
      </c>
      <c r="AM83" s="21">
        <v>30</v>
      </c>
      <c r="AN83" s="21">
        <v>31</v>
      </c>
      <c r="AO83" s="21">
        <v>30</v>
      </c>
      <c r="AP83" s="21">
        <v>31</v>
      </c>
      <c r="AQ83" s="21">
        <v>31</v>
      </c>
      <c r="AR83" s="21">
        <v>30</v>
      </c>
      <c r="AS83" s="21">
        <v>31</v>
      </c>
      <c r="AT83" s="21">
        <v>30</v>
      </c>
      <c r="AU83" s="21">
        <v>31</v>
      </c>
    </row>
    <row r="84" spans="1:47" x14ac:dyDescent="0.25">
      <c r="A84" s="66" t="e">
        <f>landings!AQ85/landings!AT85</f>
        <v>#DIV/0!</v>
      </c>
      <c r="B84" t="s">
        <v>286</v>
      </c>
      <c r="C84" s="17">
        <v>11</v>
      </c>
      <c r="D84" s="11" t="s">
        <v>161</v>
      </c>
      <c r="E84" s="11" t="s">
        <v>283</v>
      </c>
      <c r="F84" s="11"/>
      <c r="G84" s="11"/>
      <c r="H84" s="4" t="s">
        <v>198</v>
      </c>
      <c r="I84" s="21"/>
      <c r="J84" t="s">
        <v>191</v>
      </c>
      <c r="N84" s="88">
        <v>77</v>
      </c>
      <c r="P84" s="285">
        <v>77</v>
      </c>
      <c r="Q84" s="4">
        <v>31</v>
      </c>
      <c r="R84" s="4">
        <v>28</v>
      </c>
      <c r="S84" s="4">
        <v>31</v>
      </c>
      <c r="T84" s="21">
        <v>30</v>
      </c>
      <c r="U84" s="21">
        <v>31</v>
      </c>
      <c r="V84" s="21">
        <v>30</v>
      </c>
      <c r="W84" s="21">
        <v>31</v>
      </c>
      <c r="X84" s="21">
        <v>31</v>
      </c>
      <c r="Y84" s="21">
        <v>30</v>
      </c>
      <c r="Z84" s="21">
        <v>31</v>
      </c>
      <c r="AA84" s="21">
        <v>30</v>
      </c>
      <c r="AB84" s="21">
        <v>31</v>
      </c>
      <c r="AG84" s="52" t="s">
        <v>122</v>
      </c>
      <c r="AH84" s="51">
        <v>3</v>
      </c>
      <c r="AI84" s="60" t="s">
        <v>162</v>
      </c>
      <c r="AJ84" s="4">
        <v>31</v>
      </c>
      <c r="AK84" s="4">
        <v>28</v>
      </c>
      <c r="AL84" s="4">
        <v>31</v>
      </c>
      <c r="AM84" s="21">
        <v>30</v>
      </c>
      <c r="AN84" s="21">
        <v>31</v>
      </c>
      <c r="AO84" s="21">
        <v>30</v>
      </c>
      <c r="AP84" s="21">
        <v>31</v>
      </c>
      <c r="AQ84" s="21">
        <v>31</v>
      </c>
      <c r="AR84" s="21">
        <v>30</v>
      </c>
      <c r="AS84" s="21">
        <v>31</v>
      </c>
      <c r="AT84" s="21">
        <v>30</v>
      </c>
      <c r="AU84" s="21">
        <v>31</v>
      </c>
    </row>
    <row r="85" spans="1:47" x14ac:dyDescent="0.25">
      <c r="A85" s="66" t="e">
        <f>landings!AQ86/landings!AT86</f>
        <v>#DIV/0!</v>
      </c>
      <c r="B85" t="s">
        <v>290</v>
      </c>
      <c r="C85" s="17">
        <v>12</v>
      </c>
      <c r="D85" s="11" t="s">
        <v>165</v>
      </c>
      <c r="E85" s="11" t="s">
        <v>200</v>
      </c>
      <c r="F85" s="11"/>
      <c r="G85" s="11"/>
      <c r="H85" s="4" t="s">
        <v>198</v>
      </c>
      <c r="I85" s="21"/>
      <c r="J85" t="s">
        <v>191</v>
      </c>
      <c r="N85" s="88">
        <v>78</v>
      </c>
      <c r="P85" s="285">
        <v>78</v>
      </c>
      <c r="Q85" s="4">
        <v>31</v>
      </c>
      <c r="R85" s="4">
        <v>28</v>
      </c>
      <c r="S85" s="4">
        <v>31</v>
      </c>
      <c r="T85" s="21">
        <v>30</v>
      </c>
      <c r="U85" s="21">
        <v>31</v>
      </c>
      <c r="V85" s="21">
        <v>30</v>
      </c>
      <c r="W85" s="21">
        <v>31</v>
      </c>
      <c r="X85" s="21">
        <v>31</v>
      </c>
      <c r="Y85" s="21">
        <v>30</v>
      </c>
      <c r="Z85" s="21">
        <v>31</v>
      </c>
      <c r="AA85" s="21">
        <v>30</v>
      </c>
      <c r="AB85" s="21">
        <v>31</v>
      </c>
      <c r="AG85" s="52" t="s">
        <v>133</v>
      </c>
      <c r="AH85" s="51">
        <v>3</v>
      </c>
      <c r="AI85" s="60" t="s">
        <v>162</v>
      </c>
      <c r="AJ85" s="4">
        <v>31</v>
      </c>
      <c r="AK85" s="4">
        <v>28</v>
      </c>
      <c r="AL85" s="4">
        <v>31</v>
      </c>
      <c r="AM85" s="21">
        <v>30</v>
      </c>
      <c r="AN85" s="21">
        <v>31</v>
      </c>
      <c r="AO85" s="21">
        <v>30</v>
      </c>
      <c r="AP85" s="21">
        <v>31</v>
      </c>
      <c r="AQ85" s="21">
        <v>31</v>
      </c>
      <c r="AR85" s="21">
        <v>30</v>
      </c>
      <c r="AS85" s="21">
        <v>31</v>
      </c>
      <c r="AT85" s="21">
        <v>30</v>
      </c>
      <c r="AU85" s="21">
        <v>31</v>
      </c>
    </row>
    <row r="86" spans="1:47" x14ac:dyDescent="0.25">
      <c r="A86" s="66" t="e">
        <f>landings!AQ87/landings!AT87</f>
        <v>#DIV/0!</v>
      </c>
      <c r="B86" t="s">
        <v>290</v>
      </c>
      <c r="C86" s="17">
        <v>12</v>
      </c>
      <c r="D86" s="11" t="s">
        <v>163</v>
      </c>
      <c r="E86" s="11" t="s">
        <v>200</v>
      </c>
      <c r="F86" s="11"/>
      <c r="G86" s="11"/>
      <c r="H86" s="4" t="s">
        <v>198</v>
      </c>
      <c r="I86" s="21"/>
      <c r="J86" t="s">
        <v>191</v>
      </c>
      <c r="N86" s="88">
        <v>79</v>
      </c>
      <c r="P86" s="285">
        <v>79</v>
      </c>
      <c r="Q86" s="4">
        <v>31</v>
      </c>
      <c r="R86" s="4">
        <v>28</v>
      </c>
      <c r="S86" s="4">
        <v>31</v>
      </c>
      <c r="T86" s="21">
        <v>30</v>
      </c>
      <c r="U86" s="21">
        <v>31</v>
      </c>
      <c r="V86" s="21">
        <v>30</v>
      </c>
      <c r="W86" s="21">
        <v>31</v>
      </c>
      <c r="X86" s="21">
        <v>31</v>
      </c>
      <c r="Y86" s="21">
        <v>30</v>
      </c>
      <c r="Z86" s="21">
        <v>31</v>
      </c>
      <c r="AA86" s="21">
        <v>30</v>
      </c>
      <c r="AB86" s="21">
        <v>31</v>
      </c>
      <c r="AG86" s="52" t="s">
        <v>130</v>
      </c>
      <c r="AH86" s="51">
        <v>3</v>
      </c>
      <c r="AI86" s="58" t="s">
        <v>162</v>
      </c>
      <c r="AJ86" s="4">
        <v>31</v>
      </c>
      <c r="AK86" s="4">
        <v>28</v>
      </c>
      <c r="AL86" s="4">
        <v>31</v>
      </c>
      <c r="AM86" s="21">
        <v>30</v>
      </c>
      <c r="AN86" s="21">
        <v>31</v>
      </c>
      <c r="AO86" s="21">
        <v>30</v>
      </c>
      <c r="AP86" s="21">
        <v>31</v>
      </c>
      <c r="AQ86" s="21">
        <v>31</v>
      </c>
      <c r="AR86" s="21">
        <v>30</v>
      </c>
      <c r="AS86" s="21">
        <v>31</v>
      </c>
      <c r="AT86" s="21">
        <v>30</v>
      </c>
      <c r="AU86" s="21">
        <v>31</v>
      </c>
    </row>
    <row r="87" spans="1:47" x14ac:dyDescent="0.25">
      <c r="A87" s="66" t="e">
        <f>landings!AQ88/landings!AT88</f>
        <v>#DIV/0!</v>
      </c>
      <c r="B87" t="s">
        <v>290</v>
      </c>
      <c r="C87" s="17">
        <v>12</v>
      </c>
      <c r="D87" s="11" t="s">
        <v>161</v>
      </c>
      <c r="E87" s="11" t="s">
        <v>200</v>
      </c>
      <c r="F87" s="11"/>
      <c r="G87" s="11"/>
      <c r="H87" s="21" t="s">
        <v>207</v>
      </c>
      <c r="I87" s="21"/>
      <c r="J87" t="s">
        <v>191</v>
      </c>
      <c r="N87" s="88">
        <v>80</v>
      </c>
      <c r="P87" s="285">
        <v>80</v>
      </c>
      <c r="Q87" s="4">
        <v>31</v>
      </c>
      <c r="R87" s="4">
        <v>28</v>
      </c>
      <c r="S87" s="4">
        <v>31</v>
      </c>
      <c r="T87" s="21">
        <v>30</v>
      </c>
      <c r="U87" s="21">
        <v>31</v>
      </c>
      <c r="V87" s="21">
        <v>30</v>
      </c>
      <c r="W87" s="21">
        <v>31</v>
      </c>
      <c r="X87" s="21">
        <v>31</v>
      </c>
      <c r="Y87" s="21">
        <v>30</v>
      </c>
      <c r="Z87" s="21">
        <v>31</v>
      </c>
      <c r="AA87" s="21">
        <v>30</v>
      </c>
      <c r="AB87" s="21">
        <v>31</v>
      </c>
      <c r="AG87" s="52" t="s">
        <v>132</v>
      </c>
      <c r="AH87" s="51">
        <v>3</v>
      </c>
      <c r="AI87" s="60" t="s">
        <v>165</v>
      </c>
      <c r="AJ87" s="4">
        <v>31</v>
      </c>
      <c r="AK87" s="4">
        <v>28</v>
      </c>
      <c r="AL87" s="4">
        <v>31</v>
      </c>
      <c r="AM87" s="21">
        <v>30</v>
      </c>
      <c r="AN87" s="21">
        <v>31</v>
      </c>
      <c r="AO87" s="21">
        <v>30</v>
      </c>
      <c r="AP87" s="21">
        <v>31</v>
      </c>
      <c r="AQ87" s="21">
        <v>31</v>
      </c>
      <c r="AR87" s="21">
        <v>30</v>
      </c>
      <c r="AS87" s="21">
        <v>31</v>
      </c>
      <c r="AT87" s="21">
        <v>30</v>
      </c>
      <c r="AU87" s="21">
        <v>31</v>
      </c>
    </row>
    <row r="88" spans="1:47" x14ac:dyDescent="0.25">
      <c r="A88" s="66" t="e">
        <f>landings!AQ89/landings!AT89</f>
        <v>#DIV/0!</v>
      </c>
      <c r="B88" t="s">
        <v>288</v>
      </c>
      <c r="C88" s="17">
        <v>12</v>
      </c>
      <c r="D88" s="11" t="s">
        <v>161</v>
      </c>
      <c r="E88" s="11" t="s">
        <v>200</v>
      </c>
      <c r="F88" s="11"/>
      <c r="G88" s="11"/>
      <c r="H88" s="21" t="s">
        <v>214</v>
      </c>
      <c r="I88" s="21"/>
      <c r="J88" t="s">
        <v>191</v>
      </c>
      <c r="N88" s="88">
        <v>81</v>
      </c>
      <c r="P88" s="285">
        <v>81</v>
      </c>
      <c r="Q88" s="4">
        <v>31</v>
      </c>
      <c r="R88" s="4">
        <v>28</v>
      </c>
      <c r="S88" s="4">
        <v>31</v>
      </c>
      <c r="T88" s="21">
        <v>30</v>
      </c>
      <c r="U88" s="21">
        <v>31</v>
      </c>
      <c r="V88" s="21">
        <v>30</v>
      </c>
      <c r="W88" s="21">
        <v>31</v>
      </c>
      <c r="X88" s="21">
        <v>31</v>
      </c>
      <c r="Y88" s="21">
        <v>30</v>
      </c>
      <c r="Z88" s="21">
        <v>31</v>
      </c>
      <c r="AA88" s="21">
        <v>30</v>
      </c>
      <c r="AB88" s="21">
        <v>31</v>
      </c>
      <c r="AG88" s="52" t="s">
        <v>113</v>
      </c>
      <c r="AH88" s="51">
        <v>3</v>
      </c>
      <c r="AI88" s="58" t="s">
        <v>165</v>
      </c>
      <c r="AJ88" s="4">
        <v>31</v>
      </c>
      <c r="AK88" s="4">
        <v>28</v>
      </c>
      <c r="AL88" s="4">
        <v>31</v>
      </c>
      <c r="AM88" s="21">
        <v>30</v>
      </c>
      <c r="AN88" s="21">
        <v>31</v>
      </c>
      <c r="AO88" s="21">
        <v>30</v>
      </c>
      <c r="AP88" s="21">
        <v>31</v>
      </c>
      <c r="AQ88" s="21">
        <v>31</v>
      </c>
      <c r="AR88" s="21">
        <v>30</v>
      </c>
      <c r="AS88" s="21">
        <v>31</v>
      </c>
      <c r="AT88" s="21">
        <v>30</v>
      </c>
      <c r="AU88" s="21">
        <v>31</v>
      </c>
    </row>
    <row r="89" spans="1:47" x14ac:dyDescent="0.25">
      <c r="A89" s="66" t="e">
        <f>landings!AQ90/landings!AT90</f>
        <v>#DIV/0!</v>
      </c>
      <c r="B89" t="s">
        <v>287</v>
      </c>
      <c r="C89" s="17">
        <v>12</v>
      </c>
      <c r="D89" s="11" t="s">
        <v>161</v>
      </c>
      <c r="E89" s="11" t="s">
        <v>283</v>
      </c>
      <c r="F89" s="11"/>
      <c r="G89" s="11"/>
      <c r="H89" s="21" t="s">
        <v>200</v>
      </c>
      <c r="I89" s="21"/>
      <c r="J89" t="s">
        <v>191</v>
      </c>
      <c r="N89" s="88">
        <v>82</v>
      </c>
      <c r="P89" s="285">
        <v>82</v>
      </c>
      <c r="Q89" s="4">
        <v>31</v>
      </c>
      <c r="R89" s="4">
        <v>28</v>
      </c>
      <c r="S89" s="4">
        <v>31</v>
      </c>
      <c r="T89" s="21">
        <v>30</v>
      </c>
      <c r="U89" s="21">
        <v>31</v>
      </c>
      <c r="V89" s="21">
        <v>30</v>
      </c>
      <c r="W89" s="21">
        <v>31</v>
      </c>
      <c r="X89" s="21">
        <v>31</v>
      </c>
      <c r="Y89" s="21">
        <v>30</v>
      </c>
      <c r="Z89" s="21">
        <v>31</v>
      </c>
      <c r="AA89" s="21">
        <v>30</v>
      </c>
      <c r="AB89" s="21">
        <v>31</v>
      </c>
      <c r="AG89" s="52" t="s">
        <v>129</v>
      </c>
      <c r="AH89" s="51">
        <v>3</v>
      </c>
      <c r="AI89" s="60" t="s">
        <v>165</v>
      </c>
      <c r="AJ89" s="4">
        <v>31</v>
      </c>
      <c r="AK89" s="4">
        <v>28</v>
      </c>
      <c r="AL89" s="4">
        <v>31</v>
      </c>
      <c r="AM89" s="21">
        <v>30</v>
      </c>
      <c r="AN89" s="21">
        <v>31</v>
      </c>
      <c r="AO89" s="21">
        <v>30</v>
      </c>
      <c r="AP89" s="21">
        <v>31</v>
      </c>
      <c r="AQ89" s="21">
        <v>31</v>
      </c>
      <c r="AR89" s="21">
        <v>30</v>
      </c>
      <c r="AS89" s="21">
        <v>31</v>
      </c>
      <c r="AT89" s="21">
        <v>30</v>
      </c>
      <c r="AU89" s="21">
        <v>31</v>
      </c>
    </row>
    <row r="90" spans="1:47" x14ac:dyDescent="0.25">
      <c r="A90" s="66" t="e">
        <f>landings!AQ91/landings!AT91</f>
        <v>#DIV/0!</v>
      </c>
      <c r="B90" t="s">
        <v>286</v>
      </c>
      <c r="C90" s="17">
        <v>12</v>
      </c>
      <c r="D90" s="11" t="s">
        <v>161</v>
      </c>
      <c r="E90" s="11" t="s">
        <v>283</v>
      </c>
      <c r="F90" s="11"/>
      <c r="G90" s="11"/>
      <c r="H90" s="21" t="s">
        <v>200</v>
      </c>
      <c r="I90" s="21"/>
      <c r="J90" t="s">
        <v>191</v>
      </c>
      <c r="N90" s="88">
        <v>83</v>
      </c>
      <c r="P90" s="285">
        <v>83</v>
      </c>
      <c r="Q90" s="4">
        <v>31</v>
      </c>
      <c r="R90" s="4">
        <v>28</v>
      </c>
      <c r="S90" s="4">
        <v>31</v>
      </c>
      <c r="T90" s="21">
        <v>30</v>
      </c>
      <c r="U90" s="21">
        <v>31</v>
      </c>
      <c r="V90" s="21">
        <v>30</v>
      </c>
      <c r="W90" s="21">
        <v>31</v>
      </c>
      <c r="X90" s="21">
        <v>31</v>
      </c>
      <c r="Y90" s="21">
        <v>30</v>
      </c>
      <c r="Z90" s="21">
        <v>31</v>
      </c>
      <c r="AA90" s="21">
        <v>30</v>
      </c>
      <c r="AB90" s="21">
        <v>31</v>
      </c>
      <c r="AG90" s="52" t="s">
        <v>125</v>
      </c>
      <c r="AH90" s="51">
        <v>3</v>
      </c>
      <c r="AI90" s="58" t="s">
        <v>165</v>
      </c>
      <c r="AJ90" s="4">
        <v>31</v>
      </c>
      <c r="AK90" s="4">
        <v>28</v>
      </c>
      <c r="AL90" s="4">
        <v>31</v>
      </c>
      <c r="AM90" s="21">
        <v>30</v>
      </c>
      <c r="AN90" s="21">
        <v>31</v>
      </c>
      <c r="AO90" s="21">
        <v>30</v>
      </c>
      <c r="AP90" s="21">
        <v>31</v>
      </c>
      <c r="AQ90" s="21">
        <v>31</v>
      </c>
      <c r="AR90" s="21">
        <v>30</v>
      </c>
      <c r="AS90" s="21">
        <v>31</v>
      </c>
      <c r="AT90" s="21">
        <v>30</v>
      </c>
      <c r="AU90" s="21">
        <v>31</v>
      </c>
    </row>
    <row r="91" spans="1:47" x14ac:dyDescent="0.25">
      <c r="A91" s="66" t="e">
        <f>landings!AQ92/landings!AT92</f>
        <v>#DIV/0!</v>
      </c>
      <c r="B91" t="s">
        <v>294</v>
      </c>
      <c r="C91" s="17">
        <v>13</v>
      </c>
      <c r="D91" s="11" t="s">
        <v>165</v>
      </c>
      <c r="E91" s="11" t="s">
        <v>200</v>
      </c>
      <c r="F91" s="11"/>
      <c r="G91" s="11"/>
      <c r="H91" s="21" t="s">
        <v>200</v>
      </c>
      <c r="I91" s="21"/>
      <c r="J91" t="s">
        <v>191</v>
      </c>
      <c r="N91" s="88">
        <v>84</v>
      </c>
      <c r="P91" s="285">
        <v>84</v>
      </c>
      <c r="Q91" s="4">
        <v>31</v>
      </c>
      <c r="R91" s="4">
        <v>28</v>
      </c>
      <c r="S91" s="4">
        <v>31</v>
      </c>
      <c r="T91" s="21">
        <v>30</v>
      </c>
      <c r="U91" s="21">
        <v>31</v>
      </c>
      <c r="V91" s="21">
        <v>30</v>
      </c>
      <c r="W91" s="21">
        <v>31</v>
      </c>
      <c r="X91" s="21">
        <v>31</v>
      </c>
      <c r="Y91" s="21">
        <v>30</v>
      </c>
      <c r="Z91" s="21">
        <v>31</v>
      </c>
      <c r="AA91" s="21">
        <v>30</v>
      </c>
      <c r="AB91" s="21">
        <v>31</v>
      </c>
      <c r="AG91" s="52" t="s">
        <v>134</v>
      </c>
      <c r="AH91" s="51">
        <v>3</v>
      </c>
      <c r="AI91" s="58" t="s">
        <v>165</v>
      </c>
      <c r="AJ91" s="4">
        <v>31</v>
      </c>
      <c r="AK91" s="4">
        <v>28</v>
      </c>
      <c r="AL91" s="4">
        <v>31</v>
      </c>
      <c r="AM91" s="21">
        <v>30</v>
      </c>
      <c r="AN91" s="21">
        <v>31</v>
      </c>
      <c r="AO91" s="21">
        <v>30</v>
      </c>
      <c r="AP91" s="21">
        <v>31</v>
      </c>
      <c r="AQ91" s="21">
        <v>31</v>
      </c>
      <c r="AR91" s="21">
        <v>30</v>
      </c>
      <c r="AS91" s="21">
        <v>31</v>
      </c>
      <c r="AT91" s="21">
        <v>30</v>
      </c>
      <c r="AU91" s="21">
        <v>31</v>
      </c>
    </row>
    <row r="92" spans="1:47" x14ac:dyDescent="0.25">
      <c r="A92" s="66" t="e">
        <f>landings!AQ93/landings!AT93</f>
        <v>#DIV/0!</v>
      </c>
      <c r="B92" t="s">
        <v>294</v>
      </c>
      <c r="C92" s="17">
        <v>13</v>
      </c>
      <c r="D92" s="11" t="s">
        <v>161</v>
      </c>
      <c r="E92" s="11" t="s">
        <v>200</v>
      </c>
      <c r="F92" s="11"/>
      <c r="G92" s="11"/>
      <c r="H92" s="21" t="s">
        <v>200</v>
      </c>
      <c r="I92" s="21"/>
      <c r="J92" t="s">
        <v>191</v>
      </c>
      <c r="N92" s="88">
        <v>85</v>
      </c>
      <c r="P92" s="285">
        <v>85</v>
      </c>
      <c r="Q92" s="4">
        <v>31</v>
      </c>
      <c r="R92" s="4">
        <v>28</v>
      </c>
      <c r="S92" s="4">
        <v>31</v>
      </c>
      <c r="T92" s="21">
        <v>30</v>
      </c>
      <c r="U92" s="21">
        <v>31</v>
      </c>
      <c r="V92" s="21">
        <v>30</v>
      </c>
      <c r="W92" s="21">
        <v>31</v>
      </c>
      <c r="X92" s="21">
        <v>31</v>
      </c>
      <c r="Y92" s="21">
        <v>30</v>
      </c>
      <c r="Z92" s="21">
        <v>31</v>
      </c>
      <c r="AA92" s="21">
        <v>30</v>
      </c>
      <c r="AB92" s="21">
        <v>31</v>
      </c>
      <c r="AG92" s="52" t="s">
        <v>109</v>
      </c>
      <c r="AH92" s="51">
        <v>3</v>
      </c>
      <c r="AI92" s="58" t="s">
        <v>161</v>
      </c>
      <c r="AJ92" s="4">
        <v>31</v>
      </c>
      <c r="AK92" s="4">
        <v>28</v>
      </c>
      <c r="AL92" s="4">
        <v>31</v>
      </c>
      <c r="AM92" s="21">
        <v>30</v>
      </c>
      <c r="AN92" s="21">
        <v>31</v>
      </c>
      <c r="AO92" s="21">
        <v>30</v>
      </c>
      <c r="AP92" s="21">
        <v>31</v>
      </c>
      <c r="AQ92" s="21">
        <v>31</v>
      </c>
      <c r="AR92" s="21">
        <v>30</v>
      </c>
      <c r="AS92" s="21">
        <v>31</v>
      </c>
      <c r="AT92" s="21">
        <v>30</v>
      </c>
      <c r="AU92" s="21">
        <v>31</v>
      </c>
    </row>
    <row r="93" spans="1:47" x14ac:dyDescent="0.25">
      <c r="A93" s="66" t="e">
        <f>landings!AQ94/landings!AT94</f>
        <v>#DIV/0!</v>
      </c>
      <c r="B93" t="s">
        <v>295</v>
      </c>
      <c r="C93" s="17">
        <v>13</v>
      </c>
      <c r="D93" s="11" t="s">
        <v>161</v>
      </c>
      <c r="E93" s="11" t="s">
        <v>200</v>
      </c>
      <c r="F93" s="11"/>
      <c r="G93" s="11"/>
      <c r="H93" s="90" t="s">
        <v>200</v>
      </c>
      <c r="I93" s="21"/>
      <c r="J93" s="89" t="s">
        <v>248</v>
      </c>
      <c r="N93" s="88">
        <v>86</v>
      </c>
      <c r="P93" s="285">
        <v>86</v>
      </c>
      <c r="Q93" s="4">
        <v>31</v>
      </c>
      <c r="R93" s="4">
        <v>28</v>
      </c>
      <c r="S93" s="4">
        <v>31</v>
      </c>
      <c r="T93" s="21">
        <v>30</v>
      </c>
      <c r="U93" s="21">
        <v>31</v>
      </c>
      <c r="V93" s="21">
        <v>30</v>
      </c>
      <c r="W93" s="21">
        <v>31</v>
      </c>
      <c r="X93" s="21">
        <v>31</v>
      </c>
      <c r="Y93" s="21">
        <v>30</v>
      </c>
      <c r="Z93" s="21">
        <v>31</v>
      </c>
      <c r="AA93" s="21">
        <v>30</v>
      </c>
      <c r="AB93" s="21">
        <v>31</v>
      </c>
      <c r="AG93" s="52" t="s">
        <v>141</v>
      </c>
      <c r="AH93" s="51">
        <v>3</v>
      </c>
      <c r="AI93" s="58" t="s">
        <v>161</v>
      </c>
      <c r="AJ93" s="4">
        <v>31</v>
      </c>
      <c r="AK93" s="4">
        <v>28</v>
      </c>
      <c r="AL93" s="4">
        <v>31</v>
      </c>
      <c r="AM93" s="21">
        <v>30</v>
      </c>
      <c r="AN93" s="21">
        <v>31</v>
      </c>
      <c r="AO93" s="21">
        <v>30</v>
      </c>
      <c r="AP93" s="21">
        <v>31</v>
      </c>
      <c r="AQ93" s="21">
        <v>31</v>
      </c>
      <c r="AR93" s="21">
        <v>30</v>
      </c>
      <c r="AS93" s="21">
        <v>31</v>
      </c>
      <c r="AT93" s="21">
        <v>30</v>
      </c>
      <c r="AU93" s="21">
        <v>31</v>
      </c>
    </row>
    <row r="94" spans="1:47" x14ac:dyDescent="0.25">
      <c r="A94" s="66" t="e">
        <f>landings!AQ95/landings!AT95</f>
        <v>#DIV/0!</v>
      </c>
      <c r="B94" t="s">
        <v>294</v>
      </c>
      <c r="C94" s="17">
        <v>14</v>
      </c>
      <c r="D94" s="11" t="s">
        <v>165</v>
      </c>
      <c r="E94" s="11" t="s">
        <v>200</v>
      </c>
      <c r="F94" s="11"/>
      <c r="G94" s="11"/>
      <c r="H94" s="21" t="s">
        <v>200</v>
      </c>
      <c r="I94" s="21"/>
      <c r="J94" t="s">
        <v>191</v>
      </c>
      <c r="N94" s="88">
        <v>87</v>
      </c>
      <c r="P94" s="285">
        <v>87</v>
      </c>
      <c r="Q94" s="4">
        <v>31</v>
      </c>
      <c r="R94" s="4">
        <v>28</v>
      </c>
      <c r="S94" s="4">
        <v>31</v>
      </c>
      <c r="T94" s="21">
        <v>30</v>
      </c>
      <c r="U94" s="21">
        <v>31</v>
      </c>
      <c r="V94" s="21">
        <v>30</v>
      </c>
      <c r="W94" s="21">
        <v>31</v>
      </c>
      <c r="X94" s="21">
        <v>31</v>
      </c>
      <c r="Y94" s="21">
        <v>30</v>
      </c>
      <c r="Z94" s="21">
        <v>31</v>
      </c>
      <c r="AA94" s="21">
        <v>30</v>
      </c>
      <c r="AB94" s="21">
        <v>31</v>
      </c>
      <c r="AG94" s="52" t="s">
        <v>129</v>
      </c>
      <c r="AH94" s="51">
        <v>3</v>
      </c>
      <c r="AI94" s="58" t="s">
        <v>161</v>
      </c>
      <c r="AJ94" s="4">
        <v>31</v>
      </c>
      <c r="AK94" s="4">
        <v>28</v>
      </c>
      <c r="AL94" s="4">
        <v>31</v>
      </c>
      <c r="AM94" s="21">
        <v>30</v>
      </c>
      <c r="AN94" s="21">
        <v>31</v>
      </c>
      <c r="AO94" s="21">
        <v>30</v>
      </c>
      <c r="AP94" s="21">
        <v>31</v>
      </c>
      <c r="AQ94" s="21">
        <v>31</v>
      </c>
      <c r="AR94" s="21">
        <v>30</v>
      </c>
      <c r="AS94" s="21">
        <v>31</v>
      </c>
      <c r="AT94" s="21">
        <v>30</v>
      </c>
      <c r="AU94" s="21">
        <v>31</v>
      </c>
    </row>
    <row r="95" spans="1:47" x14ac:dyDescent="0.25">
      <c r="A95" s="66" t="e">
        <f>landings!AQ96/landings!AT96</f>
        <v>#DIV/0!</v>
      </c>
      <c r="B95" t="s">
        <v>294</v>
      </c>
      <c r="C95" s="17">
        <v>14</v>
      </c>
      <c r="D95" s="11" t="s">
        <v>161</v>
      </c>
      <c r="E95" s="11" t="s">
        <v>200</v>
      </c>
      <c r="F95" s="11"/>
      <c r="G95" s="11"/>
      <c r="H95" s="21" t="s">
        <v>210</v>
      </c>
      <c r="I95" s="21"/>
      <c r="J95" t="s">
        <v>191</v>
      </c>
      <c r="N95" s="88">
        <v>88</v>
      </c>
      <c r="P95" s="285">
        <v>88</v>
      </c>
      <c r="Q95" s="4">
        <v>31</v>
      </c>
      <c r="R95" s="4">
        <v>28</v>
      </c>
      <c r="S95" s="4">
        <v>31</v>
      </c>
      <c r="T95" s="21">
        <v>30</v>
      </c>
      <c r="U95" s="21">
        <v>31</v>
      </c>
      <c r="V95" s="21">
        <v>30</v>
      </c>
      <c r="W95" s="21">
        <v>31</v>
      </c>
      <c r="X95" s="21">
        <v>31</v>
      </c>
      <c r="Y95" s="21">
        <v>30</v>
      </c>
      <c r="Z95" s="21">
        <v>31</v>
      </c>
      <c r="AA95" s="21">
        <v>30</v>
      </c>
      <c r="AB95" s="21">
        <v>31</v>
      </c>
      <c r="AG95" s="52" t="s">
        <v>131</v>
      </c>
      <c r="AH95" s="51">
        <v>3</v>
      </c>
      <c r="AI95" s="58" t="s">
        <v>161</v>
      </c>
      <c r="AJ95" s="4">
        <v>31</v>
      </c>
      <c r="AK95" s="4">
        <v>28</v>
      </c>
      <c r="AL95" s="4">
        <v>31</v>
      </c>
      <c r="AM95" s="21">
        <v>30</v>
      </c>
      <c r="AN95" s="21">
        <v>31</v>
      </c>
      <c r="AO95" s="21">
        <v>30</v>
      </c>
      <c r="AP95" s="21">
        <v>31</v>
      </c>
      <c r="AQ95" s="21">
        <v>31</v>
      </c>
      <c r="AR95" s="21">
        <v>30</v>
      </c>
      <c r="AS95" s="21">
        <v>31</v>
      </c>
      <c r="AT95" s="21">
        <v>30</v>
      </c>
      <c r="AU95" s="21">
        <v>31</v>
      </c>
    </row>
    <row r="96" spans="1:47" x14ac:dyDescent="0.25">
      <c r="A96" s="66" t="e">
        <f>landings!AQ97/landings!AT97</f>
        <v>#DIV/0!</v>
      </c>
      <c r="B96" t="s">
        <v>295</v>
      </c>
      <c r="C96" s="17">
        <v>14</v>
      </c>
      <c r="D96" s="11" t="s">
        <v>161</v>
      </c>
      <c r="E96" s="11" t="s">
        <v>200</v>
      </c>
      <c r="F96" s="11"/>
      <c r="G96" s="11"/>
      <c r="H96" s="21" t="s">
        <v>200</v>
      </c>
      <c r="I96" s="21"/>
      <c r="J96" t="s">
        <v>191</v>
      </c>
      <c r="N96" s="88">
        <v>89</v>
      </c>
      <c r="P96" s="285">
        <v>89</v>
      </c>
      <c r="Q96" s="4">
        <v>31</v>
      </c>
      <c r="R96" s="4">
        <v>28</v>
      </c>
      <c r="S96" s="4">
        <v>31</v>
      </c>
      <c r="T96" s="21">
        <v>30</v>
      </c>
      <c r="U96" s="21">
        <v>31</v>
      </c>
      <c r="V96" s="21">
        <v>30</v>
      </c>
      <c r="W96" s="21">
        <v>31</v>
      </c>
      <c r="X96" s="21">
        <v>31</v>
      </c>
      <c r="Y96" s="21">
        <v>30</v>
      </c>
      <c r="Z96" s="21">
        <v>31</v>
      </c>
      <c r="AA96" s="21">
        <v>30</v>
      </c>
      <c r="AB96" s="21">
        <v>31</v>
      </c>
      <c r="AG96" s="52" t="s">
        <v>126</v>
      </c>
      <c r="AH96" s="51">
        <v>3</v>
      </c>
      <c r="AI96" s="58" t="s">
        <v>161</v>
      </c>
      <c r="AJ96" s="4">
        <v>31</v>
      </c>
      <c r="AK96" s="4">
        <v>28</v>
      </c>
      <c r="AL96" s="4">
        <v>31</v>
      </c>
      <c r="AM96" s="21">
        <v>30</v>
      </c>
      <c r="AN96" s="21">
        <v>31</v>
      </c>
      <c r="AO96" s="21">
        <v>30</v>
      </c>
      <c r="AP96" s="21">
        <v>31</v>
      </c>
      <c r="AQ96" s="21">
        <v>31</v>
      </c>
      <c r="AR96" s="21">
        <v>30</v>
      </c>
      <c r="AS96" s="21">
        <v>31</v>
      </c>
      <c r="AT96" s="21">
        <v>30</v>
      </c>
      <c r="AU96" s="21">
        <v>31</v>
      </c>
    </row>
    <row r="97" spans="1:47" x14ac:dyDescent="0.25">
      <c r="A97" s="66" t="e">
        <f>landings!AQ98/landings!AT98</f>
        <v>#DIV/0!</v>
      </c>
      <c r="B97" t="s">
        <v>294</v>
      </c>
      <c r="C97" s="17">
        <v>15</v>
      </c>
      <c r="D97" s="11" t="s">
        <v>165</v>
      </c>
      <c r="E97" s="11" t="s">
        <v>200</v>
      </c>
      <c r="F97" s="11"/>
      <c r="G97" s="11"/>
      <c r="H97" s="21" t="s">
        <v>211</v>
      </c>
      <c r="I97" s="21"/>
      <c r="J97" t="s">
        <v>191</v>
      </c>
      <c r="N97" s="88">
        <v>90</v>
      </c>
      <c r="P97" s="285">
        <v>90</v>
      </c>
      <c r="Q97" s="4">
        <v>31</v>
      </c>
      <c r="R97" s="4">
        <v>28</v>
      </c>
      <c r="S97" s="4">
        <v>31</v>
      </c>
      <c r="T97" s="21">
        <v>30</v>
      </c>
      <c r="U97" s="21">
        <v>31</v>
      </c>
      <c r="V97" s="21">
        <v>30</v>
      </c>
      <c r="W97" s="21">
        <v>31</v>
      </c>
      <c r="X97" s="21">
        <v>31</v>
      </c>
      <c r="Y97" s="21">
        <v>30</v>
      </c>
      <c r="Z97" s="21">
        <v>31</v>
      </c>
      <c r="AA97" s="21">
        <v>30</v>
      </c>
      <c r="AB97" s="21">
        <v>31</v>
      </c>
      <c r="AG97" s="52" t="s">
        <v>132</v>
      </c>
      <c r="AH97" s="51">
        <v>3</v>
      </c>
      <c r="AI97" s="60" t="s">
        <v>161</v>
      </c>
      <c r="AJ97" s="4">
        <v>31</v>
      </c>
      <c r="AK97" s="4">
        <v>28</v>
      </c>
      <c r="AL97" s="4">
        <v>31</v>
      </c>
      <c r="AM97" s="21">
        <v>30</v>
      </c>
      <c r="AN97" s="21">
        <v>31</v>
      </c>
      <c r="AO97" s="21">
        <v>30</v>
      </c>
      <c r="AP97" s="21">
        <v>31</v>
      </c>
      <c r="AQ97" s="21">
        <v>31</v>
      </c>
      <c r="AR97" s="21">
        <v>30</v>
      </c>
      <c r="AS97" s="21">
        <v>31</v>
      </c>
      <c r="AT97" s="21">
        <v>30</v>
      </c>
      <c r="AU97" s="21">
        <v>31</v>
      </c>
    </row>
    <row r="98" spans="1:47" x14ac:dyDescent="0.25">
      <c r="A98" s="66" t="e">
        <f>landings!AQ99/landings!AT99</f>
        <v>#DIV/0!</v>
      </c>
      <c r="B98" t="s">
        <v>296</v>
      </c>
      <c r="C98" s="17">
        <v>15</v>
      </c>
      <c r="D98" s="11" t="s">
        <v>165</v>
      </c>
      <c r="E98" s="11" t="s">
        <v>200</v>
      </c>
      <c r="F98" s="11"/>
      <c r="G98" s="11"/>
      <c r="H98" s="21" t="s">
        <v>200</v>
      </c>
      <c r="I98" s="21"/>
      <c r="J98" t="s">
        <v>191</v>
      </c>
      <c r="N98" s="88">
        <v>91</v>
      </c>
      <c r="P98" s="285">
        <v>91</v>
      </c>
      <c r="Q98" s="4">
        <v>31</v>
      </c>
      <c r="R98" s="4">
        <v>28</v>
      </c>
      <c r="S98" s="4">
        <v>31</v>
      </c>
      <c r="T98" s="21">
        <v>30</v>
      </c>
      <c r="U98" s="21">
        <v>31</v>
      </c>
      <c r="V98" s="21">
        <v>30</v>
      </c>
      <c r="W98" s="21">
        <v>31</v>
      </c>
      <c r="X98" s="21">
        <v>31</v>
      </c>
      <c r="Y98" s="21">
        <v>30</v>
      </c>
      <c r="Z98" s="21">
        <v>31</v>
      </c>
      <c r="AA98" s="21">
        <v>30</v>
      </c>
      <c r="AB98" s="21">
        <v>31</v>
      </c>
      <c r="AG98" s="52" t="s">
        <v>125</v>
      </c>
      <c r="AH98" s="51">
        <v>3</v>
      </c>
      <c r="AI98" s="58" t="s">
        <v>161</v>
      </c>
      <c r="AJ98" s="4">
        <v>31</v>
      </c>
      <c r="AK98" s="4">
        <v>28</v>
      </c>
      <c r="AL98" s="4">
        <v>31</v>
      </c>
      <c r="AM98" s="21">
        <v>30</v>
      </c>
      <c r="AN98" s="21">
        <v>31</v>
      </c>
      <c r="AO98" s="21">
        <v>30</v>
      </c>
      <c r="AP98" s="21">
        <v>31</v>
      </c>
      <c r="AQ98" s="21">
        <v>31</v>
      </c>
      <c r="AR98" s="21">
        <v>30</v>
      </c>
      <c r="AS98" s="21">
        <v>31</v>
      </c>
      <c r="AT98" s="21">
        <v>30</v>
      </c>
      <c r="AU98" s="21">
        <v>31</v>
      </c>
    </row>
    <row r="99" spans="1:47" x14ac:dyDescent="0.25">
      <c r="A99" s="66" t="e">
        <f>landings!AQ100/landings!AT100</f>
        <v>#DIV/0!</v>
      </c>
      <c r="B99" t="s">
        <v>295</v>
      </c>
      <c r="C99" s="17">
        <v>15</v>
      </c>
      <c r="D99" s="11" t="s">
        <v>165</v>
      </c>
      <c r="E99" s="11" t="s">
        <v>200</v>
      </c>
      <c r="F99" s="11"/>
      <c r="G99" s="11"/>
      <c r="H99" s="21" t="s">
        <v>200</v>
      </c>
      <c r="I99" s="21"/>
      <c r="J99" t="s">
        <v>191</v>
      </c>
      <c r="N99" s="88">
        <v>92</v>
      </c>
      <c r="P99" s="285">
        <v>92</v>
      </c>
      <c r="Q99" s="4">
        <v>31</v>
      </c>
      <c r="R99" s="4">
        <v>28</v>
      </c>
      <c r="S99" s="4">
        <v>31</v>
      </c>
      <c r="T99" s="21">
        <v>30</v>
      </c>
      <c r="U99" s="21">
        <v>31</v>
      </c>
      <c r="V99" s="21">
        <v>30</v>
      </c>
      <c r="W99" s="21">
        <v>31</v>
      </c>
      <c r="X99" s="21">
        <v>31</v>
      </c>
      <c r="Y99" s="21">
        <v>30</v>
      </c>
      <c r="Z99" s="21">
        <v>31</v>
      </c>
      <c r="AA99" s="21">
        <v>30</v>
      </c>
      <c r="AB99" s="21">
        <v>31</v>
      </c>
      <c r="AG99" s="52" t="s">
        <v>134</v>
      </c>
      <c r="AH99" s="51">
        <v>3</v>
      </c>
      <c r="AI99" s="60" t="s">
        <v>161</v>
      </c>
      <c r="AJ99" s="4">
        <v>31</v>
      </c>
      <c r="AK99" s="4">
        <v>28</v>
      </c>
      <c r="AL99" s="4">
        <v>31</v>
      </c>
      <c r="AM99" s="21">
        <v>30</v>
      </c>
      <c r="AN99" s="21">
        <v>31</v>
      </c>
      <c r="AO99" s="21">
        <v>30</v>
      </c>
      <c r="AP99" s="21">
        <v>31</v>
      </c>
      <c r="AQ99" s="21">
        <v>31</v>
      </c>
      <c r="AR99" s="21">
        <v>30</v>
      </c>
      <c r="AS99" s="21">
        <v>31</v>
      </c>
      <c r="AT99" s="21">
        <v>30</v>
      </c>
      <c r="AU99" s="21">
        <v>31</v>
      </c>
    </row>
    <row r="100" spans="1:47" x14ac:dyDescent="0.25">
      <c r="A100" s="66" t="e">
        <f>landings!AQ101/landings!AT101</f>
        <v>#DIV/0!</v>
      </c>
      <c r="B100" t="s">
        <v>297</v>
      </c>
      <c r="C100" s="17">
        <v>15</v>
      </c>
      <c r="D100" s="11" t="s">
        <v>165</v>
      </c>
      <c r="E100" s="11" t="s">
        <v>200</v>
      </c>
      <c r="F100" s="11"/>
      <c r="G100" s="11"/>
      <c r="H100" s="4" t="s">
        <v>198</v>
      </c>
      <c r="I100" s="21">
        <v>160</v>
      </c>
      <c r="J100" t="s">
        <v>189</v>
      </c>
      <c r="N100" s="88">
        <v>93</v>
      </c>
      <c r="P100" s="285">
        <v>93</v>
      </c>
      <c r="Q100" s="4">
        <v>31</v>
      </c>
      <c r="R100" s="4">
        <v>28</v>
      </c>
      <c r="S100" s="4">
        <v>31</v>
      </c>
      <c r="T100" s="21">
        <v>30</v>
      </c>
      <c r="U100" s="21">
        <v>31</v>
      </c>
      <c r="V100" s="21">
        <v>30</v>
      </c>
      <c r="W100" s="21">
        <v>31</v>
      </c>
      <c r="X100" s="21">
        <v>31</v>
      </c>
      <c r="Y100" s="21">
        <v>30</v>
      </c>
      <c r="Z100" s="21">
        <v>31</v>
      </c>
      <c r="AA100" s="21">
        <v>30</v>
      </c>
      <c r="AB100" s="21">
        <v>31</v>
      </c>
      <c r="AG100" s="52" t="s">
        <v>118</v>
      </c>
      <c r="AH100" s="51">
        <v>4</v>
      </c>
      <c r="AI100" s="58" t="s">
        <v>160</v>
      </c>
      <c r="AJ100" s="71">
        <v>27</v>
      </c>
      <c r="AK100" s="4">
        <v>28</v>
      </c>
      <c r="AL100" s="4">
        <v>31</v>
      </c>
      <c r="AM100" s="84">
        <v>18</v>
      </c>
      <c r="AN100" s="21">
        <v>31</v>
      </c>
      <c r="AO100" s="21">
        <v>30</v>
      </c>
      <c r="AP100" s="85">
        <v>5</v>
      </c>
      <c r="AQ100" s="85">
        <v>5</v>
      </c>
      <c r="AR100" s="71">
        <v>17</v>
      </c>
      <c r="AS100" s="21">
        <v>31</v>
      </c>
      <c r="AT100" s="21">
        <v>30</v>
      </c>
      <c r="AU100" s="71">
        <v>20</v>
      </c>
    </row>
    <row r="101" spans="1:47" x14ac:dyDescent="0.25">
      <c r="A101" s="66" t="e">
        <f>landings!AQ102/landings!AT102</f>
        <v>#DIV/0!</v>
      </c>
      <c r="B101" t="s">
        <v>298</v>
      </c>
      <c r="C101" s="17">
        <v>15</v>
      </c>
      <c r="D101" s="11" t="s">
        <v>162</v>
      </c>
      <c r="E101" s="4" t="s">
        <v>198</v>
      </c>
      <c r="G101" s="11"/>
      <c r="H101" s="4" t="s">
        <v>198</v>
      </c>
      <c r="I101" s="21"/>
      <c r="J101" t="s">
        <v>191</v>
      </c>
      <c r="N101" s="88">
        <v>94</v>
      </c>
      <c r="P101" s="285">
        <v>94</v>
      </c>
      <c r="Q101" s="4">
        <v>31</v>
      </c>
      <c r="R101" s="4">
        <v>28</v>
      </c>
      <c r="S101" s="4">
        <v>31</v>
      </c>
      <c r="T101" s="21">
        <v>30</v>
      </c>
      <c r="U101" s="21">
        <v>31</v>
      </c>
      <c r="V101" s="21">
        <v>30</v>
      </c>
      <c r="W101" s="21">
        <v>31</v>
      </c>
      <c r="X101" s="21">
        <v>31</v>
      </c>
      <c r="Y101" s="21">
        <v>30</v>
      </c>
      <c r="Z101" s="21">
        <v>31</v>
      </c>
      <c r="AA101" s="21">
        <v>30</v>
      </c>
      <c r="AB101" s="21">
        <v>31</v>
      </c>
      <c r="AG101" s="52" t="s">
        <v>115</v>
      </c>
      <c r="AH101" s="51">
        <v>4</v>
      </c>
      <c r="AI101" s="58" t="s">
        <v>160</v>
      </c>
      <c r="AJ101" s="4">
        <v>31</v>
      </c>
      <c r="AK101" s="4">
        <v>28</v>
      </c>
      <c r="AL101" s="4">
        <v>31</v>
      </c>
      <c r="AM101" s="21">
        <v>30</v>
      </c>
      <c r="AN101" s="21">
        <v>31</v>
      </c>
      <c r="AO101" s="21">
        <v>30</v>
      </c>
      <c r="AP101" s="21">
        <v>31</v>
      </c>
      <c r="AQ101" s="21">
        <v>31</v>
      </c>
      <c r="AR101" s="21">
        <v>30</v>
      </c>
      <c r="AS101" s="21">
        <v>31</v>
      </c>
      <c r="AT101" s="21">
        <v>30</v>
      </c>
      <c r="AU101" s="21">
        <v>31</v>
      </c>
    </row>
    <row r="102" spans="1:47" x14ac:dyDescent="0.25">
      <c r="A102" s="66" t="e">
        <f>landings!AQ103/landings!AT103</f>
        <v>#DIV/0!</v>
      </c>
      <c r="B102" t="s">
        <v>299</v>
      </c>
      <c r="C102" s="17">
        <v>15</v>
      </c>
      <c r="D102" s="11" t="s">
        <v>162</v>
      </c>
      <c r="E102" s="4" t="s">
        <v>198</v>
      </c>
      <c r="G102" s="11"/>
      <c r="H102" s="4" t="s">
        <v>198</v>
      </c>
      <c r="I102" s="21">
        <v>160</v>
      </c>
      <c r="J102" t="s">
        <v>189</v>
      </c>
      <c r="N102" s="88">
        <v>95</v>
      </c>
      <c r="P102" s="285">
        <v>95</v>
      </c>
      <c r="Q102" s="4">
        <v>31</v>
      </c>
      <c r="R102" s="4">
        <v>28</v>
      </c>
      <c r="S102" s="4">
        <v>31</v>
      </c>
      <c r="T102" s="21">
        <v>30</v>
      </c>
      <c r="U102" s="21">
        <v>31</v>
      </c>
      <c r="V102" s="21">
        <v>30</v>
      </c>
      <c r="W102" s="21">
        <v>31</v>
      </c>
      <c r="X102" s="21">
        <v>31</v>
      </c>
      <c r="Y102" s="21">
        <v>30</v>
      </c>
      <c r="Z102" s="21">
        <v>31</v>
      </c>
      <c r="AA102" s="21">
        <v>30</v>
      </c>
      <c r="AB102" s="21">
        <v>31</v>
      </c>
      <c r="AG102" s="52" t="s">
        <v>144</v>
      </c>
      <c r="AH102" s="51">
        <v>4</v>
      </c>
      <c r="AI102" s="60" t="s">
        <v>160</v>
      </c>
      <c r="AJ102" s="71">
        <v>27</v>
      </c>
      <c r="AK102" s="4">
        <v>28</v>
      </c>
      <c r="AL102" s="4">
        <v>31</v>
      </c>
      <c r="AM102" s="84">
        <v>18</v>
      </c>
      <c r="AN102" s="21">
        <v>31</v>
      </c>
      <c r="AO102" s="21">
        <v>30</v>
      </c>
      <c r="AP102" s="85">
        <v>5</v>
      </c>
      <c r="AQ102" s="85">
        <v>5</v>
      </c>
      <c r="AR102" s="71">
        <v>17</v>
      </c>
      <c r="AS102" s="21">
        <v>31</v>
      </c>
      <c r="AT102" s="21">
        <v>30</v>
      </c>
      <c r="AU102" s="71">
        <v>20</v>
      </c>
    </row>
    <row r="103" spans="1:47" x14ac:dyDescent="0.25">
      <c r="A103" s="66" t="e">
        <f>landings!AQ104/landings!AT104</f>
        <v>#DIV/0!</v>
      </c>
      <c r="B103" t="s">
        <v>300</v>
      </c>
      <c r="C103" s="17">
        <v>15</v>
      </c>
      <c r="D103" s="11" t="s">
        <v>162</v>
      </c>
      <c r="E103" s="4" t="s">
        <v>198</v>
      </c>
      <c r="G103" s="11"/>
      <c r="H103" s="4" t="s">
        <v>198</v>
      </c>
      <c r="I103" s="21"/>
      <c r="J103" t="s">
        <v>191</v>
      </c>
      <c r="N103" s="88">
        <v>96</v>
      </c>
      <c r="P103" s="285">
        <v>96</v>
      </c>
      <c r="Q103" s="4">
        <v>31</v>
      </c>
      <c r="R103" s="4">
        <v>28</v>
      </c>
      <c r="S103" s="4">
        <v>31</v>
      </c>
      <c r="T103" s="21">
        <v>30</v>
      </c>
      <c r="U103" s="21">
        <v>31</v>
      </c>
      <c r="V103" s="21">
        <v>30</v>
      </c>
      <c r="W103" s="21">
        <v>31</v>
      </c>
      <c r="X103" s="21">
        <v>31</v>
      </c>
      <c r="Y103" s="21">
        <v>30</v>
      </c>
      <c r="Z103" s="21">
        <v>31</v>
      </c>
      <c r="AA103" s="21">
        <v>30</v>
      </c>
      <c r="AB103" s="21">
        <v>31</v>
      </c>
      <c r="AG103" s="52" t="s">
        <v>127</v>
      </c>
      <c r="AH103" s="51">
        <v>4</v>
      </c>
      <c r="AI103" s="58" t="s">
        <v>162</v>
      </c>
      <c r="AJ103" s="4">
        <v>31</v>
      </c>
      <c r="AK103" s="4">
        <v>28</v>
      </c>
      <c r="AL103" s="4">
        <v>31</v>
      </c>
      <c r="AM103" s="21">
        <v>30</v>
      </c>
      <c r="AN103" s="21">
        <v>31</v>
      </c>
      <c r="AO103" s="21">
        <v>30</v>
      </c>
      <c r="AP103" s="21">
        <v>31</v>
      </c>
      <c r="AQ103" s="21">
        <v>31</v>
      </c>
      <c r="AR103" s="21">
        <v>30</v>
      </c>
      <c r="AS103" s="21">
        <v>31</v>
      </c>
      <c r="AT103" s="21">
        <v>30</v>
      </c>
      <c r="AU103" s="21">
        <v>31</v>
      </c>
    </row>
    <row r="104" spans="1:47" x14ac:dyDescent="0.25">
      <c r="A104" s="66" t="e">
        <f>landings!AQ105/landings!AT105</f>
        <v>#DIV/0!</v>
      </c>
      <c r="B104" t="s">
        <v>301</v>
      </c>
      <c r="C104" s="17">
        <v>15</v>
      </c>
      <c r="D104" s="11" t="s">
        <v>162</v>
      </c>
      <c r="E104" s="4" t="s">
        <v>198</v>
      </c>
      <c r="G104" s="11"/>
      <c r="H104" s="4" t="s">
        <v>198</v>
      </c>
      <c r="I104" s="21"/>
      <c r="J104" t="s">
        <v>191</v>
      </c>
      <c r="N104" s="88">
        <v>97</v>
      </c>
      <c r="P104" s="285">
        <v>97</v>
      </c>
      <c r="Q104" s="4">
        <v>31</v>
      </c>
      <c r="R104" s="4">
        <v>28</v>
      </c>
      <c r="S104" s="4">
        <v>31</v>
      </c>
      <c r="T104" s="21">
        <v>30</v>
      </c>
      <c r="U104" s="21">
        <v>31</v>
      </c>
      <c r="V104" s="21">
        <v>30</v>
      </c>
      <c r="W104" s="21">
        <v>31</v>
      </c>
      <c r="X104" s="21">
        <v>31</v>
      </c>
      <c r="Y104" s="21">
        <v>30</v>
      </c>
      <c r="Z104" s="21">
        <v>31</v>
      </c>
      <c r="AA104" s="21">
        <v>30</v>
      </c>
      <c r="AB104" s="21">
        <v>31</v>
      </c>
      <c r="AG104" s="52" t="s">
        <v>115</v>
      </c>
      <c r="AH104" s="51">
        <v>4</v>
      </c>
      <c r="AI104" s="58" t="s">
        <v>162</v>
      </c>
      <c r="AJ104" s="4">
        <v>31</v>
      </c>
      <c r="AK104" s="4">
        <v>28</v>
      </c>
      <c r="AL104" s="4">
        <v>31</v>
      </c>
      <c r="AM104" s="21">
        <v>30</v>
      </c>
      <c r="AN104" s="21">
        <v>31</v>
      </c>
      <c r="AO104" s="21">
        <v>30</v>
      </c>
      <c r="AP104" s="21">
        <v>31</v>
      </c>
      <c r="AQ104" s="21">
        <v>31</v>
      </c>
      <c r="AR104" s="21">
        <v>30</v>
      </c>
      <c r="AS104" s="21">
        <v>31</v>
      </c>
      <c r="AT104" s="21">
        <v>30</v>
      </c>
      <c r="AU104" s="21">
        <v>31</v>
      </c>
    </row>
    <row r="105" spans="1:47" x14ac:dyDescent="0.25">
      <c r="A105" s="66" t="e">
        <f>landings!AQ106/landings!AT106</f>
        <v>#DIV/0!</v>
      </c>
      <c r="B105" t="s">
        <v>295</v>
      </c>
      <c r="C105" s="17">
        <v>15</v>
      </c>
      <c r="D105" s="11" t="s">
        <v>162</v>
      </c>
      <c r="E105" s="4" t="s">
        <v>198</v>
      </c>
      <c r="G105" s="11"/>
      <c r="H105" s="21" t="s">
        <v>214</v>
      </c>
      <c r="I105" s="21"/>
      <c r="J105" t="s">
        <v>191</v>
      </c>
      <c r="N105" s="88">
        <v>98</v>
      </c>
      <c r="P105" s="285">
        <v>98</v>
      </c>
      <c r="Q105" s="4">
        <v>31</v>
      </c>
      <c r="R105" s="4">
        <v>28</v>
      </c>
      <c r="S105" s="4">
        <v>31</v>
      </c>
      <c r="T105" s="21">
        <v>30</v>
      </c>
      <c r="U105" s="21">
        <v>31</v>
      </c>
      <c r="V105" s="21">
        <v>30</v>
      </c>
      <c r="W105" s="21">
        <v>31</v>
      </c>
      <c r="X105" s="21">
        <v>31</v>
      </c>
      <c r="Y105" s="21">
        <v>30</v>
      </c>
      <c r="Z105" s="21">
        <v>31</v>
      </c>
      <c r="AA105" s="21">
        <v>30</v>
      </c>
      <c r="AB105" s="21">
        <v>31</v>
      </c>
      <c r="AG105" s="52" t="s">
        <v>113</v>
      </c>
      <c r="AH105" s="51">
        <v>4</v>
      </c>
      <c r="AI105" s="60" t="s">
        <v>165</v>
      </c>
      <c r="AJ105" s="4">
        <v>31</v>
      </c>
      <c r="AK105" s="4">
        <v>28</v>
      </c>
      <c r="AL105" s="4">
        <v>31</v>
      </c>
      <c r="AM105" s="21">
        <v>30</v>
      </c>
      <c r="AN105" s="21">
        <v>31</v>
      </c>
      <c r="AO105" s="21">
        <v>30</v>
      </c>
      <c r="AP105" s="21">
        <v>31</v>
      </c>
      <c r="AQ105" s="21">
        <v>31</v>
      </c>
      <c r="AR105" s="21">
        <v>30</v>
      </c>
      <c r="AS105" s="21">
        <v>31</v>
      </c>
      <c r="AT105" s="21">
        <v>30</v>
      </c>
      <c r="AU105" s="21">
        <v>31</v>
      </c>
    </row>
    <row r="106" spans="1:47" x14ac:dyDescent="0.25">
      <c r="A106" s="66" t="e">
        <f>landings!AQ107/landings!AT107</f>
        <v>#DIV/0!</v>
      </c>
      <c r="B106" t="s">
        <v>302</v>
      </c>
      <c r="C106" s="17">
        <v>15</v>
      </c>
      <c r="D106" s="11" t="s">
        <v>162</v>
      </c>
      <c r="E106" s="4" t="s">
        <v>198</v>
      </c>
      <c r="G106" s="11"/>
      <c r="H106" s="21" t="s">
        <v>214</v>
      </c>
      <c r="I106" s="21"/>
      <c r="J106" t="s">
        <v>191</v>
      </c>
      <c r="N106" s="88">
        <v>99</v>
      </c>
      <c r="P106" s="285">
        <v>99</v>
      </c>
      <c r="Q106" s="4">
        <v>31</v>
      </c>
      <c r="R106" s="4">
        <v>28</v>
      </c>
      <c r="S106" s="4">
        <v>31</v>
      </c>
      <c r="T106" s="21">
        <v>30</v>
      </c>
      <c r="U106" s="21">
        <v>31</v>
      </c>
      <c r="V106" s="21">
        <v>30</v>
      </c>
      <c r="W106" s="21">
        <v>31</v>
      </c>
      <c r="X106" s="21">
        <v>31</v>
      </c>
      <c r="Y106" s="21">
        <v>30</v>
      </c>
      <c r="Z106" s="21">
        <v>31</v>
      </c>
      <c r="AA106" s="21">
        <v>30</v>
      </c>
      <c r="AB106" s="21">
        <v>31</v>
      </c>
      <c r="AG106" s="52" t="s">
        <v>110</v>
      </c>
      <c r="AH106" s="51">
        <v>4</v>
      </c>
      <c r="AI106" s="60" t="s">
        <v>165</v>
      </c>
      <c r="AJ106" s="4">
        <v>31</v>
      </c>
      <c r="AK106" s="4">
        <v>28</v>
      </c>
      <c r="AL106" s="4">
        <v>31</v>
      </c>
      <c r="AM106" s="21">
        <v>30</v>
      </c>
      <c r="AN106" s="21">
        <v>31</v>
      </c>
      <c r="AO106" s="21">
        <v>30</v>
      </c>
      <c r="AP106" s="21">
        <v>31</v>
      </c>
      <c r="AQ106" s="21">
        <v>31</v>
      </c>
      <c r="AR106" s="21">
        <v>30</v>
      </c>
      <c r="AS106" s="21">
        <v>31</v>
      </c>
      <c r="AT106" s="21">
        <v>30</v>
      </c>
      <c r="AU106" s="21">
        <v>31</v>
      </c>
    </row>
    <row r="107" spans="1:47" x14ac:dyDescent="0.25">
      <c r="A107" s="66" t="e">
        <f>landings!AQ108/landings!AT108</f>
        <v>#DIV/0!</v>
      </c>
      <c r="B107" t="s">
        <v>303</v>
      </c>
      <c r="C107" s="17">
        <v>15</v>
      </c>
      <c r="D107" s="11" t="s">
        <v>162</v>
      </c>
      <c r="E107" s="4" t="s">
        <v>198</v>
      </c>
      <c r="G107" s="11"/>
      <c r="H107" s="4" t="s">
        <v>200</v>
      </c>
      <c r="I107" s="21"/>
      <c r="J107" s="21" t="s">
        <v>204</v>
      </c>
      <c r="N107" s="88">
        <v>100</v>
      </c>
      <c r="P107" s="285">
        <v>100</v>
      </c>
      <c r="Q107" s="4">
        <v>31</v>
      </c>
      <c r="R107" s="4">
        <v>28</v>
      </c>
      <c r="S107" s="4">
        <v>31</v>
      </c>
      <c r="T107" s="21">
        <v>30</v>
      </c>
      <c r="U107" s="21">
        <v>31</v>
      </c>
      <c r="V107" s="21">
        <v>30</v>
      </c>
      <c r="W107" s="21">
        <v>31</v>
      </c>
      <c r="X107" s="21">
        <v>31</v>
      </c>
      <c r="Y107" s="21">
        <v>30</v>
      </c>
      <c r="Z107" s="21">
        <v>31</v>
      </c>
      <c r="AA107" s="21">
        <v>30</v>
      </c>
      <c r="AB107" s="21">
        <v>31</v>
      </c>
      <c r="AG107" s="52" t="s">
        <v>145</v>
      </c>
      <c r="AH107" s="51">
        <v>4</v>
      </c>
      <c r="AI107" s="58" t="s">
        <v>165</v>
      </c>
      <c r="AJ107" s="4">
        <v>31</v>
      </c>
      <c r="AK107" s="4">
        <v>28</v>
      </c>
      <c r="AL107" s="4">
        <v>31</v>
      </c>
      <c r="AM107" s="21">
        <v>30</v>
      </c>
      <c r="AN107" s="21">
        <v>31</v>
      </c>
      <c r="AO107" s="21">
        <v>30</v>
      </c>
      <c r="AP107" s="21">
        <v>31</v>
      </c>
      <c r="AQ107" s="21">
        <v>31</v>
      </c>
      <c r="AR107" s="21">
        <v>30</v>
      </c>
      <c r="AS107" s="21">
        <v>31</v>
      </c>
      <c r="AT107" s="21">
        <v>30</v>
      </c>
      <c r="AU107" s="21">
        <v>31</v>
      </c>
    </row>
    <row r="108" spans="1:47" x14ac:dyDescent="0.25">
      <c r="A108" s="66" t="e">
        <f>landings!AQ109/landings!AT109</f>
        <v>#DIV/0!</v>
      </c>
      <c r="B108" t="s">
        <v>294</v>
      </c>
      <c r="C108" s="17">
        <v>15</v>
      </c>
      <c r="D108" s="11" t="s">
        <v>161</v>
      </c>
      <c r="E108" s="21" t="s">
        <v>200</v>
      </c>
      <c r="F108" s="21"/>
      <c r="G108" s="11"/>
      <c r="H108" s="21" t="s">
        <v>200</v>
      </c>
      <c r="I108" s="21"/>
      <c r="J108" s="21" t="s">
        <v>208</v>
      </c>
      <c r="N108" s="88">
        <v>101</v>
      </c>
      <c r="P108" s="285">
        <v>101</v>
      </c>
      <c r="Q108" s="4">
        <v>31</v>
      </c>
      <c r="R108" s="4">
        <v>28</v>
      </c>
      <c r="S108" s="4">
        <v>31</v>
      </c>
      <c r="T108" s="21">
        <v>30</v>
      </c>
      <c r="U108" s="21">
        <v>31</v>
      </c>
      <c r="V108" s="21">
        <v>30</v>
      </c>
      <c r="W108" s="21">
        <v>31</v>
      </c>
      <c r="X108" s="21">
        <v>31</v>
      </c>
      <c r="Y108" s="21">
        <v>30</v>
      </c>
      <c r="Z108" s="21">
        <v>31</v>
      </c>
      <c r="AA108" s="21">
        <v>30</v>
      </c>
      <c r="AB108" s="21">
        <v>31</v>
      </c>
      <c r="AG108" s="52" t="s">
        <v>142</v>
      </c>
      <c r="AH108" s="51">
        <v>4</v>
      </c>
      <c r="AI108" s="60" t="s">
        <v>161</v>
      </c>
      <c r="AJ108" s="4">
        <v>31</v>
      </c>
      <c r="AK108" s="4">
        <v>28</v>
      </c>
      <c r="AL108" s="4">
        <v>31</v>
      </c>
      <c r="AM108" s="21">
        <v>30</v>
      </c>
      <c r="AN108" s="21">
        <v>31</v>
      </c>
      <c r="AO108" s="21">
        <v>30</v>
      </c>
      <c r="AP108" s="21">
        <v>31</v>
      </c>
      <c r="AQ108" s="21">
        <v>31</v>
      </c>
      <c r="AR108" s="21">
        <v>30</v>
      </c>
      <c r="AS108" s="21">
        <v>31</v>
      </c>
      <c r="AT108" s="21">
        <v>30</v>
      </c>
      <c r="AU108" s="21">
        <v>31</v>
      </c>
    </row>
    <row r="109" spans="1:47" x14ac:dyDescent="0.25">
      <c r="A109" s="66" t="e">
        <f>landings!AQ110/landings!AT110</f>
        <v>#DIV/0!</v>
      </c>
      <c r="B109" t="s">
        <v>295</v>
      </c>
      <c r="C109" s="17">
        <v>15</v>
      </c>
      <c r="D109" s="11" t="s">
        <v>161</v>
      </c>
      <c r="E109" s="21" t="s">
        <v>200</v>
      </c>
      <c r="F109" s="21"/>
      <c r="G109" s="11"/>
      <c r="H109" s="21" t="s">
        <v>213</v>
      </c>
      <c r="I109" s="21"/>
      <c r="J109" t="s">
        <v>191</v>
      </c>
      <c r="N109" s="88">
        <v>102</v>
      </c>
      <c r="P109" s="285">
        <v>102</v>
      </c>
      <c r="Q109" s="4">
        <v>31</v>
      </c>
      <c r="R109" s="4">
        <v>28</v>
      </c>
      <c r="S109" s="4">
        <v>31</v>
      </c>
      <c r="T109" s="21">
        <v>30</v>
      </c>
      <c r="U109" s="21">
        <v>31</v>
      </c>
      <c r="V109" s="21">
        <v>30</v>
      </c>
      <c r="W109" s="21">
        <v>31</v>
      </c>
      <c r="X109" s="21">
        <v>31</v>
      </c>
      <c r="Y109" s="21">
        <v>30</v>
      </c>
      <c r="Z109" s="21">
        <v>31</v>
      </c>
      <c r="AA109" s="21">
        <v>30</v>
      </c>
      <c r="AB109" s="21">
        <v>31</v>
      </c>
      <c r="AG109" s="52" t="s">
        <v>143</v>
      </c>
      <c r="AH109" s="51">
        <v>4</v>
      </c>
      <c r="AI109" s="58" t="s">
        <v>161</v>
      </c>
      <c r="AJ109" s="4">
        <v>31</v>
      </c>
      <c r="AK109" s="4">
        <v>28</v>
      </c>
      <c r="AL109" s="4">
        <v>31</v>
      </c>
      <c r="AM109" s="21">
        <v>30</v>
      </c>
      <c r="AN109" s="21">
        <v>31</v>
      </c>
      <c r="AO109" s="21">
        <v>30</v>
      </c>
      <c r="AP109" s="21">
        <v>31</v>
      </c>
      <c r="AQ109" s="21">
        <v>31</v>
      </c>
      <c r="AR109" s="21">
        <v>30</v>
      </c>
      <c r="AS109" s="21">
        <v>31</v>
      </c>
      <c r="AT109" s="21">
        <v>30</v>
      </c>
      <c r="AU109" s="21">
        <v>31</v>
      </c>
    </row>
    <row r="110" spans="1:47" x14ac:dyDescent="0.25">
      <c r="A110" s="66" t="e">
        <f>landings!AQ111/landings!AT111</f>
        <v>#DIV/0!</v>
      </c>
      <c r="B110" t="s">
        <v>297</v>
      </c>
      <c r="C110" s="17">
        <v>15</v>
      </c>
      <c r="D110" s="11" t="s">
        <v>161</v>
      </c>
      <c r="E110" s="21" t="s">
        <v>200</v>
      </c>
      <c r="F110" s="21"/>
      <c r="G110" s="11"/>
      <c r="H110" s="21" t="s">
        <v>213</v>
      </c>
      <c r="I110" s="21"/>
      <c r="J110" t="s">
        <v>191</v>
      </c>
      <c r="N110" s="88">
        <v>103</v>
      </c>
      <c r="P110" s="285">
        <v>103</v>
      </c>
      <c r="Q110" s="4">
        <v>31</v>
      </c>
      <c r="R110" s="4">
        <v>28</v>
      </c>
      <c r="S110" s="4">
        <v>31</v>
      </c>
      <c r="T110" s="21">
        <v>30</v>
      </c>
      <c r="U110" s="21">
        <v>31</v>
      </c>
      <c r="V110" s="21">
        <v>30</v>
      </c>
      <c r="W110" s="21">
        <v>31</v>
      </c>
      <c r="X110" s="21">
        <v>31</v>
      </c>
      <c r="Y110" s="21">
        <v>30</v>
      </c>
      <c r="Z110" s="21">
        <v>31</v>
      </c>
      <c r="AA110" s="21">
        <v>30</v>
      </c>
      <c r="AB110" s="21">
        <v>31</v>
      </c>
      <c r="AG110" s="52" t="s">
        <v>113</v>
      </c>
      <c r="AH110" s="51">
        <v>4</v>
      </c>
      <c r="AI110" s="60" t="s">
        <v>161</v>
      </c>
      <c r="AJ110" s="4">
        <v>31</v>
      </c>
      <c r="AK110" s="4">
        <v>28</v>
      </c>
      <c r="AL110" s="4">
        <v>31</v>
      </c>
      <c r="AM110" s="21">
        <v>30</v>
      </c>
      <c r="AN110" s="21">
        <v>31</v>
      </c>
      <c r="AO110" s="21">
        <v>30</v>
      </c>
      <c r="AP110" s="21">
        <v>31</v>
      </c>
      <c r="AQ110" s="21">
        <v>31</v>
      </c>
      <c r="AR110" s="21">
        <v>30</v>
      </c>
      <c r="AS110" s="21">
        <v>31</v>
      </c>
      <c r="AT110" s="21">
        <v>30</v>
      </c>
      <c r="AU110" s="21">
        <v>31</v>
      </c>
    </row>
    <row r="111" spans="1:47" x14ac:dyDescent="0.25">
      <c r="A111" s="66" t="e">
        <f>landings!AQ112/landings!AT112</f>
        <v>#DIV/0!</v>
      </c>
      <c r="B111" t="s">
        <v>304</v>
      </c>
      <c r="C111" s="17">
        <v>15</v>
      </c>
      <c r="D111" s="11" t="s">
        <v>164</v>
      </c>
      <c r="E111" s="4" t="s">
        <v>198</v>
      </c>
      <c r="G111" s="11"/>
      <c r="H111" s="21" t="s">
        <v>213</v>
      </c>
      <c r="I111" s="21"/>
      <c r="J111" t="s">
        <v>191</v>
      </c>
      <c r="N111" s="88">
        <v>104</v>
      </c>
      <c r="P111" s="285">
        <v>104</v>
      </c>
      <c r="Q111" s="71">
        <v>27</v>
      </c>
      <c r="R111" s="4">
        <v>28</v>
      </c>
      <c r="S111" s="4">
        <v>31</v>
      </c>
      <c r="T111" s="83">
        <v>5</v>
      </c>
      <c r="U111" s="21">
        <v>31</v>
      </c>
      <c r="V111" s="21">
        <v>30</v>
      </c>
      <c r="W111" s="21">
        <v>31</v>
      </c>
      <c r="X111" s="21">
        <v>31</v>
      </c>
      <c r="Y111" s="21">
        <v>30</v>
      </c>
      <c r="Z111" s="21">
        <v>31</v>
      </c>
      <c r="AA111" s="21">
        <v>30</v>
      </c>
      <c r="AB111" s="21">
        <v>31</v>
      </c>
      <c r="AG111" s="52" t="s">
        <v>110</v>
      </c>
      <c r="AH111" s="51">
        <v>4</v>
      </c>
      <c r="AI111" s="58" t="s">
        <v>161</v>
      </c>
      <c r="AJ111" s="4">
        <v>31</v>
      </c>
      <c r="AK111" s="4">
        <v>28</v>
      </c>
      <c r="AL111" s="4">
        <v>31</v>
      </c>
      <c r="AM111" s="21">
        <v>30</v>
      </c>
      <c r="AN111" s="21">
        <v>31</v>
      </c>
      <c r="AO111" s="21">
        <v>30</v>
      </c>
      <c r="AP111" s="21">
        <v>31</v>
      </c>
      <c r="AQ111" s="21">
        <v>31</v>
      </c>
      <c r="AR111" s="21">
        <v>30</v>
      </c>
      <c r="AS111" s="21">
        <v>31</v>
      </c>
      <c r="AT111" s="21">
        <v>30</v>
      </c>
      <c r="AU111" s="21">
        <v>31</v>
      </c>
    </row>
    <row r="112" spans="1:47" x14ac:dyDescent="0.25">
      <c r="A112" s="66" t="e">
        <f>landings!AQ113/landings!AT113</f>
        <v>#DIV/0!</v>
      </c>
      <c r="B112" t="s">
        <v>305</v>
      </c>
      <c r="C112" s="17">
        <v>15</v>
      </c>
      <c r="D112" s="11" t="s">
        <v>164</v>
      </c>
      <c r="E112" s="4" t="s">
        <v>198</v>
      </c>
      <c r="G112" s="11"/>
      <c r="H112" s="4" t="s">
        <v>200</v>
      </c>
      <c r="I112" s="21"/>
      <c r="J112" t="s">
        <v>191</v>
      </c>
      <c r="N112" s="88">
        <v>105</v>
      </c>
      <c r="P112" s="285">
        <v>105</v>
      </c>
      <c r="Q112" s="71">
        <v>27</v>
      </c>
      <c r="R112" s="4">
        <v>28</v>
      </c>
      <c r="S112" s="4">
        <v>31</v>
      </c>
      <c r="T112" s="83">
        <v>5</v>
      </c>
      <c r="U112" s="21">
        <v>31</v>
      </c>
      <c r="V112" s="21">
        <v>30</v>
      </c>
      <c r="W112" s="21">
        <v>31</v>
      </c>
      <c r="X112" s="21">
        <v>31</v>
      </c>
      <c r="Y112" s="21">
        <v>30</v>
      </c>
      <c r="Z112" s="21">
        <v>31</v>
      </c>
      <c r="AA112" s="21">
        <v>30</v>
      </c>
      <c r="AB112" s="21">
        <v>31</v>
      </c>
      <c r="AG112" s="52" t="s">
        <v>134</v>
      </c>
      <c r="AH112" s="51">
        <v>4</v>
      </c>
      <c r="AI112" s="60" t="s">
        <v>161</v>
      </c>
      <c r="AJ112" s="4">
        <v>31</v>
      </c>
      <c r="AK112" s="4">
        <v>28</v>
      </c>
      <c r="AL112" s="4">
        <v>31</v>
      </c>
      <c r="AM112" s="21">
        <v>30</v>
      </c>
      <c r="AN112" s="21">
        <v>31</v>
      </c>
      <c r="AO112" s="21">
        <v>30</v>
      </c>
      <c r="AP112" s="21">
        <v>31</v>
      </c>
      <c r="AQ112" s="21">
        <v>31</v>
      </c>
      <c r="AR112" s="21">
        <v>30</v>
      </c>
      <c r="AS112" s="21">
        <v>31</v>
      </c>
      <c r="AT112" s="21">
        <v>30</v>
      </c>
      <c r="AU112" s="21">
        <v>31</v>
      </c>
    </row>
    <row r="113" spans="1:47" x14ac:dyDescent="0.25">
      <c r="A113" s="66" t="e">
        <f>landings!AQ114/landings!AT114</f>
        <v>#DIV/0!</v>
      </c>
      <c r="B113" t="s">
        <v>295</v>
      </c>
      <c r="C113" s="17">
        <v>15</v>
      </c>
      <c r="D113" s="11" t="s">
        <v>164</v>
      </c>
      <c r="E113" s="4" t="s">
        <v>198</v>
      </c>
      <c r="G113" s="11"/>
      <c r="H113" s="21" t="s">
        <v>200</v>
      </c>
      <c r="I113" s="21"/>
      <c r="J113" t="s">
        <v>191</v>
      </c>
      <c r="N113" s="88">
        <v>106</v>
      </c>
      <c r="P113" s="285">
        <v>106</v>
      </c>
      <c r="Q113" s="4">
        <v>31</v>
      </c>
      <c r="R113" s="4">
        <v>28</v>
      </c>
      <c r="S113" s="4">
        <v>31</v>
      </c>
      <c r="T113" s="21">
        <v>30</v>
      </c>
      <c r="U113" s="21">
        <v>31</v>
      </c>
      <c r="V113" s="21">
        <v>30</v>
      </c>
      <c r="W113" s="21">
        <v>31</v>
      </c>
      <c r="X113" s="21">
        <v>31</v>
      </c>
      <c r="Y113" s="21">
        <v>30</v>
      </c>
      <c r="Z113" s="21">
        <v>31</v>
      </c>
      <c r="AA113" s="21">
        <v>30</v>
      </c>
      <c r="AB113" s="21">
        <v>31</v>
      </c>
      <c r="AG113" s="52" t="s">
        <v>146</v>
      </c>
      <c r="AH113" s="51">
        <v>4</v>
      </c>
      <c r="AI113" s="58" t="s">
        <v>161</v>
      </c>
      <c r="AJ113" s="4">
        <v>31</v>
      </c>
      <c r="AK113" s="4">
        <v>28</v>
      </c>
      <c r="AL113" s="4">
        <v>31</v>
      </c>
      <c r="AM113" s="21">
        <v>30</v>
      </c>
      <c r="AN113" s="21">
        <v>31</v>
      </c>
      <c r="AO113" s="21">
        <v>30</v>
      </c>
      <c r="AP113" s="21">
        <v>31</v>
      </c>
      <c r="AQ113" s="21">
        <v>31</v>
      </c>
      <c r="AR113" s="21">
        <v>30</v>
      </c>
      <c r="AS113" s="21">
        <v>31</v>
      </c>
      <c r="AT113" s="21">
        <v>30</v>
      </c>
      <c r="AU113" s="21">
        <v>31</v>
      </c>
    </row>
    <row r="114" spans="1:47" x14ac:dyDescent="0.25">
      <c r="A114" s="66" t="e">
        <f>landings!AQ115/landings!AT115</f>
        <v>#DIV/0!</v>
      </c>
      <c r="B114" t="s">
        <v>304</v>
      </c>
      <c r="C114" s="17">
        <v>15</v>
      </c>
      <c r="D114" s="11" t="s">
        <v>232</v>
      </c>
      <c r="E114" s="4" t="s">
        <v>198</v>
      </c>
      <c r="G114" s="11"/>
      <c r="H114" s="21" t="s">
        <v>200</v>
      </c>
      <c r="I114" s="21"/>
      <c r="J114" t="s">
        <v>191</v>
      </c>
      <c r="N114" s="88">
        <v>107</v>
      </c>
      <c r="P114" s="285">
        <v>107</v>
      </c>
      <c r="Q114" s="4">
        <v>31</v>
      </c>
      <c r="R114" s="4">
        <v>28</v>
      </c>
      <c r="S114" s="4">
        <v>31</v>
      </c>
      <c r="T114" s="21">
        <v>30</v>
      </c>
      <c r="U114" s="21">
        <v>31</v>
      </c>
      <c r="V114" s="21">
        <v>30</v>
      </c>
      <c r="W114" s="21">
        <v>31</v>
      </c>
      <c r="X114" s="21">
        <v>31</v>
      </c>
      <c r="Y114" s="21">
        <v>30</v>
      </c>
      <c r="Z114" s="21">
        <v>31</v>
      </c>
      <c r="AA114" s="21">
        <v>30</v>
      </c>
      <c r="AB114" s="21">
        <v>31</v>
      </c>
      <c r="AG114" s="52" t="s">
        <v>145</v>
      </c>
      <c r="AH114" s="51">
        <v>4</v>
      </c>
      <c r="AI114" s="60" t="s">
        <v>161</v>
      </c>
      <c r="AJ114" s="4">
        <v>31</v>
      </c>
      <c r="AK114" s="4">
        <v>28</v>
      </c>
      <c r="AL114" s="4">
        <v>31</v>
      </c>
      <c r="AM114" s="21">
        <v>30</v>
      </c>
      <c r="AN114" s="21">
        <v>31</v>
      </c>
      <c r="AO114" s="21">
        <v>30</v>
      </c>
      <c r="AP114" s="21">
        <v>31</v>
      </c>
      <c r="AQ114" s="21">
        <v>31</v>
      </c>
      <c r="AR114" s="21">
        <v>30</v>
      </c>
      <c r="AS114" s="21">
        <v>31</v>
      </c>
      <c r="AT114" s="21">
        <v>30</v>
      </c>
      <c r="AU114" s="21">
        <v>31</v>
      </c>
    </row>
    <row r="115" spans="1:47" x14ac:dyDescent="0.25">
      <c r="A115" s="66" t="e">
        <f>landings!AQ116/landings!AT116</f>
        <v>#DIV/0!</v>
      </c>
      <c r="B115" t="s">
        <v>306</v>
      </c>
      <c r="C115" s="17">
        <v>15</v>
      </c>
      <c r="D115" s="11" t="s">
        <v>232</v>
      </c>
      <c r="E115" s="4" t="s">
        <v>198</v>
      </c>
      <c r="G115" s="11"/>
      <c r="H115" s="4" t="s">
        <v>198</v>
      </c>
      <c r="I115" s="21">
        <v>201</v>
      </c>
      <c r="J115" t="s">
        <v>190</v>
      </c>
      <c r="N115" s="88">
        <v>108</v>
      </c>
      <c r="P115" s="285">
        <v>108</v>
      </c>
      <c r="Q115" s="4">
        <v>31</v>
      </c>
      <c r="R115" s="4">
        <v>28</v>
      </c>
      <c r="S115" s="4">
        <v>31</v>
      </c>
      <c r="T115" s="21">
        <v>30</v>
      </c>
      <c r="U115" s="21">
        <v>31</v>
      </c>
      <c r="V115" s="21">
        <v>30</v>
      </c>
      <c r="W115" s="21">
        <v>31</v>
      </c>
      <c r="X115" s="21">
        <v>31</v>
      </c>
      <c r="Y115" s="21">
        <v>30</v>
      </c>
      <c r="Z115" s="21">
        <v>31</v>
      </c>
      <c r="AA115" s="21">
        <v>30</v>
      </c>
      <c r="AB115" s="21">
        <v>31</v>
      </c>
      <c r="AG115" s="52" t="s">
        <v>144</v>
      </c>
      <c r="AH115" s="51">
        <v>5</v>
      </c>
      <c r="AI115" s="58" t="s">
        <v>164</v>
      </c>
      <c r="AJ115" s="71">
        <v>27</v>
      </c>
      <c r="AK115" s="4">
        <v>28</v>
      </c>
      <c r="AL115" s="4">
        <v>31</v>
      </c>
      <c r="AM115" s="70">
        <v>0</v>
      </c>
      <c r="AN115" s="21">
        <v>31</v>
      </c>
      <c r="AO115" s="21">
        <v>30</v>
      </c>
      <c r="AP115" s="21">
        <v>31</v>
      </c>
      <c r="AQ115" s="21">
        <v>31</v>
      </c>
      <c r="AR115" s="21">
        <v>30</v>
      </c>
      <c r="AS115" s="21">
        <v>31</v>
      </c>
      <c r="AT115" s="21">
        <v>30</v>
      </c>
      <c r="AU115" s="21">
        <v>31</v>
      </c>
    </row>
    <row r="116" spans="1:47" x14ac:dyDescent="0.25">
      <c r="A116" s="66" t="e">
        <f>landings!AQ117/landings!AT117</f>
        <v>#DIV/0!</v>
      </c>
      <c r="B116" t="s">
        <v>299</v>
      </c>
      <c r="C116" s="17">
        <v>15</v>
      </c>
      <c r="D116" s="11" t="s">
        <v>232</v>
      </c>
      <c r="E116" s="4" t="s">
        <v>198</v>
      </c>
      <c r="G116" s="11"/>
      <c r="H116" s="4" t="s">
        <v>198</v>
      </c>
      <c r="I116" s="21">
        <v>160</v>
      </c>
      <c r="J116" t="s">
        <v>189</v>
      </c>
      <c r="N116" s="88">
        <v>109</v>
      </c>
      <c r="P116" s="285">
        <v>109</v>
      </c>
      <c r="Q116" s="4">
        <v>31</v>
      </c>
      <c r="R116" s="4">
        <v>28</v>
      </c>
      <c r="S116" s="4">
        <v>31</v>
      </c>
      <c r="T116" s="21">
        <v>30</v>
      </c>
      <c r="U116" s="21">
        <v>31</v>
      </c>
      <c r="V116" s="21">
        <v>30</v>
      </c>
      <c r="W116" s="21">
        <v>31</v>
      </c>
      <c r="X116" s="21">
        <v>31</v>
      </c>
      <c r="Y116" s="21">
        <v>30</v>
      </c>
      <c r="Z116" s="21">
        <v>31</v>
      </c>
      <c r="AA116" s="21">
        <v>30</v>
      </c>
      <c r="AB116" s="21">
        <v>31</v>
      </c>
      <c r="AG116" s="52" t="s">
        <v>152</v>
      </c>
      <c r="AH116" s="51">
        <v>5</v>
      </c>
      <c r="AI116" s="60" t="s">
        <v>160</v>
      </c>
      <c r="AJ116" s="71">
        <v>27</v>
      </c>
      <c r="AK116" s="4">
        <v>28</v>
      </c>
      <c r="AL116" s="4">
        <v>31</v>
      </c>
      <c r="AM116" s="84">
        <v>18</v>
      </c>
      <c r="AN116" s="21">
        <v>31</v>
      </c>
      <c r="AO116" s="21">
        <v>30</v>
      </c>
      <c r="AP116" s="70">
        <v>0</v>
      </c>
      <c r="AQ116" s="70">
        <v>0</v>
      </c>
      <c r="AR116" s="71">
        <v>17</v>
      </c>
      <c r="AS116" s="21">
        <v>31</v>
      </c>
      <c r="AT116" s="21">
        <v>30</v>
      </c>
      <c r="AU116" s="71">
        <v>20</v>
      </c>
    </row>
    <row r="117" spans="1:47" x14ac:dyDescent="0.25">
      <c r="A117" s="66" t="e">
        <f>landings!AQ118/landings!AT118</f>
        <v>#DIV/0!</v>
      </c>
      <c r="B117" t="s">
        <v>307</v>
      </c>
      <c r="C117" s="17">
        <v>15</v>
      </c>
      <c r="D117" s="11" t="s">
        <v>232</v>
      </c>
      <c r="E117" s="4" t="s">
        <v>198</v>
      </c>
      <c r="G117" s="11"/>
      <c r="H117" s="4" t="s">
        <v>198</v>
      </c>
      <c r="I117" s="21"/>
      <c r="J117" t="s">
        <v>191</v>
      </c>
      <c r="N117" s="88">
        <v>110</v>
      </c>
      <c r="P117" s="285">
        <v>110</v>
      </c>
      <c r="Q117" s="4">
        <v>31</v>
      </c>
      <c r="R117" s="4">
        <v>28</v>
      </c>
      <c r="S117" s="4">
        <v>31</v>
      </c>
      <c r="T117" s="21">
        <v>30</v>
      </c>
      <c r="U117" s="21">
        <v>31</v>
      </c>
      <c r="V117" s="21">
        <v>30</v>
      </c>
      <c r="W117" s="21">
        <v>31</v>
      </c>
      <c r="X117" s="21">
        <v>31</v>
      </c>
      <c r="Y117" s="21">
        <v>30</v>
      </c>
      <c r="Z117" s="21">
        <v>31</v>
      </c>
      <c r="AA117" s="21">
        <v>30</v>
      </c>
      <c r="AB117" s="21">
        <v>31</v>
      </c>
      <c r="AG117" s="52" t="s">
        <v>115</v>
      </c>
      <c r="AH117" s="51">
        <v>5</v>
      </c>
      <c r="AI117" s="58" t="s">
        <v>160</v>
      </c>
      <c r="AJ117" s="4">
        <v>31</v>
      </c>
      <c r="AK117" s="4">
        <v>28</v>
      </c>
      <c r="AL117" s="4">
        <v>31</v>
      </c>
      <c r="AM117" s="21">
        <v>30</v>
      </c>
      <c r="AN117" s="21">
        <v>31</v>
      </c>
      <c r="AO117" s="21">
        <v>30</v>
      </c>
      <c r="AP117" s="21">
        <v>31</v>
      </c>
      <c r="AQ117" s="21">
        <v>31</v>
      </c>
      <c r="AR117" s="21">
        <v>30</v>
      </c>
      <c r="AS117" s="21">
        <v>31</v>
      </c>
      <c r="AT117" s="21">
        <v>30</v>
      </c>
      <c r="AU117" s="21">
        <v>31</v>
      </c>
    </row>
    <row r="118" spans="1:47" x14ac:dyDescent="0.25">
      <c r="A118" s="66" t="e">
        <f>landings!AQ119/landings!AT119</f>
        <v>#DIV/0!</v>
      </c>
      <c r="B118" t="s">
        <v>295</v>
      </c>
      <c r="C118" s="17">
        <v>15</v>
      </c>
      <c r="D118" s="11" t="s">
        <v>232</v>
      </c>
      <c r="E118" s="4" t="s">
        <v>198</v>
      </c>
      <c r="G118" s="11"/>
      <c r="H118" s="4" t="s">
        <v>198</v>
      </c>
      <c r="I118" s="21">
        <v>160</v>
      </c>
      <c r="J118" t="s">
        <v>189</v>
      </c>
      <c r="N118" s="88">
        <v>111</v>
      </c>
      <c r="P118" s="285">
        <v>111</v>
      </c>
      <c r="Q118" s="4">
        <v>31</v>
      </c>
      <c r="R118" s="4">
        <v>28</v>
      </c>
      <c r="S118" s="4">
        <v>31</v>
      </c>
      <c r="T118" s="21">
        <v>30</v>
      </c>
      <c r="U118" s="21">
        <v>31</v>
      </c>
      <c r="V118" s="21">
        <v>30</v>
      </c>
      <c r="W118" s="21">
        <v>31</v>
      </c>
      <c r="X118" s="21">
        <v>31</v>
      </c>
      <c r="Y118" s="21">
        <v>30</v>
      </c>
      <c r="Z118" s="21">
        <v>31</v>
      </c>
      <c r="AA118" s="21">
        <v>30</v>
      </c>
      <c r="AB118" s="21">
        <v>31</v>
      </c>
      <c r="AG118" s="52" t="s">
        <v>144</v>
      </c>
      <c r="AH118" s="51">
        <v>5</v>
      </c>
      <c r="AI118" s="60" t="s">
        <v>160</v>
      </c>
      <c r="AJ118" s="71">
        <v>27</v>
      </c>
      <c r="AK118" s="4">
        <v>28</v>
      </c>
      <c r="AL118" s="4">
        <v>31</v>
      </c>
      <c r="AM118" s="84">
        <v>18</v>
      </c>
      <c r="AN118" s="21">
        <v>31</v>
      </c>
      <c r="AO118" s="21">
        <v>30</v>
      </c>
      <c r="AP118" s="70">
        <v>0</v>
      </c>
      <c r="AQ118" s="70">
        <v>0</v>
      </c>
      <c r="AR118" s="71">
        <v>17</v>
      </c>
      <c r="AS118" s="21">
        <v>31</v>
      </c>
      <c r="AT118" s="21">
        <v>30</v>
      </c>
      <c r="AU118" s="71">
        <v>20</v>
      </c>
    </row>
    <row r="119" spans="1:47" x14ac:dyDescent="0.25">
      <c r="A119" s="66" t="e">
        <f>landings!AQ120/landings!AT120</f>
        <v>#DIV/0!</v>
      </c>
      <c r="B119" t="s">
        <v>302</v>
      </c>
      <c r="C119" s="17">
        <v>15</v>
      </c>
      <c r="D119" s="11" t="s">
        <v>232</v>
      </c>
      <c r="E119" s="4" t="s">
        <v>198</v>
      </c>
      <c r="G119" s="11"/>
      <c r="H119" s="4" t="s">
        <v>198</v>
      </c>
      <c r="I119" s="21"/>
      <c r="J119" t="s">
        <v>191</v>
      </c>
      <c r="N119" s="88">
        <v>112</v>
      </c>
      <c r="P119" s="285">
        <v>112</v>
      </c>
      <c r="Q119" s="4">
        <v>31</v>
      </c>
      <c r="R119" s="4">
        <v>28</v>
      </c>
      <c r="S119" s="4">
        <v>31</v>
      </c>
      <c r="T119" s="21">
        <v>30</v>
      </c>
      <c r="U119" s="21">
        <v>31</v>
      </c>
      <c r="V119" s="21">
        <v>30</v>
      </c>
      <c r="W119" s="21">
        <v>31</v>
      </c>
      <c r="X119" s="21">
        <v>31</v>
      </c>
      <c r="Y119" s="21">
        <v>30</v>
      </c>
      <c r="Z119" s="21">
        <v>31</v>
      </c>
      <c r="AA119" s="21">
        <v>30</v>
      </c>
      <c r="AB119" s="21">
        <v>31</v>
      </c>
      <c r="AG119" s="52" t="s">
        <v>115</v>
      </c>
      <c r="AH119" s="51">
        <v>5</v>
      </c>
      <c r="AI119" s="58" t="s">
        <v>162</v>
      </c>
      <c r="AJ119" s="4">
        <v>31</v>
      </c>
      <c r="AK119" s="4">
        <v>28</v>
      </c>
      <c r="AL119" s="4">
        <v>31</v>
      </c>
      <c r="AM119" s="21">
        <v>30</v>
      </c>
      <c r="AN119" s="21">
        <v>31</v>
      </c>
      <c r="AO119" s="21">
        <v>30</v>
      </c>
      <c r="AP119" s="21">
        <v>31</v>
      </c>
      <c r="AQ119" s="21">
        <v>31</v>
      </c>
      <c r="AR119" s="21">
        <v>30</v>
      </c>
      <c r="AS119" s="21">
        <v>31</v>
      </c>
      <c r="AT119" s="21">
        <v>30</v>
      </c>
      <c r="AU119" s="21">
        <v>31</v>
      </c>
    </row>
    <row r="120" spans="1:47" x14ac:dyDescent="0.25">
      <c r="A120" s="66" t="e">
        <f>landings!AQ121/landings!AT121</f>
        <v>#DIV/0!</v>
      </c>
      <c r="B120" t="s">
        <v>294</v>
      </c>
      <c r="C120" s="17">
        <v>16</v>
      </c>
      <c r="D120" s="11" t="s">
        <v>161</v>
      </c>
      <c r="E120" s="21" t="s">
        <v>200</v>
      </c>
      <c r="F120" s="21"/>
      <c r="G120" s="11"/>
      <c r="H120" s="21" t="s">
        <v>214</v>
      </c>
      <c r="I120" s="21"/>
      <c r="J120" t="s">
        <v>191</v>
      </c>
      <c r="N120" s="88">
        <v>113</v>
      </c>
      <c r="P120" s="285">
        <v>113</v>
      </c>
      <c r="Q120" s="4">
        <v>31</v>
      </c>
      <c r="R120" s="4">
        <v>28</v>
      </c>
      <c r="S120" s="4">
        <v>31</v>
      </c>
      <c r="T120" s="21">
        <v>30</v>
      </c>
      <c r="U120" s="21">
        <v>31</v>
      </c>
      <c r="V120" s="21">
        <v>30</v>
      </c>
      <c r="W120" s="21">
        <v>31</v>
      </c>
      <c r="X120" s="21">
        <v>31</v>
      </c>
      <c r="Y120" s="21">
        <v>30</v>
      </c>
      <c r="Z120" s="21">
        <v>31</v>
      </c>
      <c r="AA120" s="21">
        <v>30</v>
      </c>
      <c r="AB120" s="21">
        <v>31</v>
      </c>
      <c r="AG120" s="52" t="s">
        <v>149</v>
      </c>
      <c r="AH120" s="51">
        <v>5</v>
      </c>
      <c r="AI120" s="60" t="s">
        <v>165</v>
      </c>
      <c r="AJ120" s="4">
        <v>31</v>
      </c>
      <c r="AK120" s="4">
        <v>28</v>
      </c>
      <c r="AL120" s="4">
        <v>31</v>
      </c>
      <c r="AM120" s="21">
        <v>30</v>
      </c>
      <c r="AN120" s="21">
        <v>31</v>
      </c>
      <c r="AO120" s="21">
        <v>30</v>
      </c>
      <c r="AP120" s="21">
        <v>31</v>
      </c>
      <c r="AQ120" s="21">
        <v>31</v>
      </c>
      <c r="AR120" s="21">
        <v>30</v>
      </c>
      <c r="AS120" s="21">
        <v>31</v>
      </c>
      <c r="AT120" s="21">
        <v>30</v>
      </c>
      <c r="AU120" s="21">
        <v>31</v>
      </c>
    </row>
    <row r="121" spans="1:47" x14ac:dyDescent="0.25">
      <c r="A121" s="66" t="e">
        <f>landings!AQ122/landings!AT122</f>
        <v>#DIV/0!</v>
      </c>
      <c r="B121" t="s">
        <v>308</v>
      </c>
      <c r="C121" s="17">
        <v>16</v>
      </c>
      <c r="D121" s="11" t="s">
        <v>232</v>
      </c>
      <c r="E121" s="4" t="s">
        <v>198</v>
      </c>
      <c r="G121" s="11"/>
      <c r="H121" s="21" t="s">
        <v>214</v>
      </c>
      <c r="I121" s="21"/>
      <c r="J121" t="s">
        <v>191</v>
      </c>
      <c r="N121" s="88">
        <v>114</v>
      </c>
      <c r="P121" s="285">
        <v>114</v>
      </c>
      <c r="Q121" s="71">
        <v>27</v>
      </c>
      <c r="R121" s="4">
        <v>28</v>
      </c>
      <c r="S121" s="4">
        <v>31</v>
      </c>
      <c r="T121" s="84">
        <v>18</v>
      </c>
      <c r="U121" s="21">
        <v>31</v>
      </c>
      <c r="V121" s="21">
        <v>30</v>
      </c>
      <c r="W121" s="85">
        <v>5</v>
      </c>
      <c r="X121" s="85">
        <v>5</v>
      </c>
      <c r="Y121" s="71">
        <v>17</v>
      </c>
      <c r="Z121" s="21">
        <v>31</v>
      </c>
      <c r="AA121" s="21">
        <v>30</v>
      </c>
      <c r="AB121" s="71">
        <v>20</v>
      </c>
      <c r="AG121" s="52" t="s">
        <v>148</v>
      </c>
      <c r="AH121" s="51">
        <v>5</v>
      </c>
      <c r="AI121" s="60" t="s">
        <v>165</v>
      </c>
      <c r="AJ121" s="4">
        <v>31</v>
      </c>
      <c r="AK121" s="4">
        <v>28</v>
      </c>
      <c r="AL121" s="4">
        <v>31</v>
      </c>
      <c r="AM121" s="21">
        <v>30</v>
      </c>
      <c r="AN121" s="21">
        <v>31</v>
      </c>
      <c r="AO121" s="21">
        <v>30</v>
      </c>
      <c r="AP121" s="21">
        <v>31</v>
      </c>
      <c r="AQ121" s="21">
        <v>31</v>
      </c>
      <c r="AR121" s="21">
        <v>30</v>
      </c>
      <c r="AS121" s="21">
        <v>31</v>
      </c>
      <c r="AT121" s="21">
        <v>30</v>
      </c>
      <c r="AU121" s="21">
        <v>31</v>
      </c>
    </row>
    <row r="122" spans="1:47" x14ac:dyDescent="0.25">
      <c r="A122" s="66" t="e">
        <f>landings!AQ123/landings!AT123</f>
        <v>#DIV/0!</v>
      </c>
      <c r="B122" t="s">
        <v>309</v>
      </c>
      <c r="C122" s="17">
        <v>17</v>
      </c>
      <c r="D122" s="11" t="s">
        <v>165</v>
      </c>
      <c r="E122" s="21" t="s">
        <v>207</v>
      </c>
      <c r="F122" s="21"/>
      <c r="G122" s="11"/>
      <c r="H122" s="21" t="s">
        <v>214</v>
      </c>
      <c r="I122" s="21"/>
      <c r="J122" t="s">
        <v>191</v>
      </c>
      <c r="N122" s="88">
        <v>115</v>
      </c>
      <c r="P122" s="285">
        <v>115</v>
      </c>
      <c r="Q122" s="4">
        <v>31</v>
      </c>
      <c r="R122" s="4">
        <v>28</v>
      </c>
      <c r="S122" s="4">
        <v>31</v>
      </c>
      <c r="T122" s="21">
        <v>30</v>
      </c>
      <c r="U122" s="21">
        <v>31</v>
      </c>
      <c r="V122" s="21">
        <v>30</v>
      </c>
      <c r="W122" s="21">
        <v>31</v>
      </c>
      <c r="X122" s="21">
        <v>31</v>
      </c>
      <c r="Y122" s="21">
        <v>30</v>
      </c>
      <c r="Z122" s="21">
        <v>31</v>
      </c>
      <c r="AA122" s="21">
        <v>30</v>
      </c>
      <c r="AB122" s="21">
        <v>31</v>
      </c>
      <c r="AG122" s="52" t="s">
        <v>113</v>
      </c>
      <c r="AH122" s="51">
        <v>5</v>
      </c>
      <c r="AI122" s="58" t="s">
        <v>165</v>
      </c>
      <c r="AJ122" s="4">
        <v>31</v>
      </c>
      <c r="AK122" s="4">
        <v>28</v>
      </c>
      <c r="AL122" s="4">
        <v>31</v>
      </c>
      <c r="AM122" s="21">
        <v>30</v>
      </c>
      <c r="AN122" s="21">
        <v>31</v>
      </c>
      <c r="AO122" s="21">
        <v>30</v>
      </c>
      <c r="AP122" s="21">
        <v>31</v>
      </c>
      <c r="AQ122" s="21">
        <v>31</v>
      </c>
      <c r="AR122" s="21">
        <v>30</v>
      </c>
      <c r="AS122" s="21">
        <v>31</v>
      </c>
      <c r="AT122" s="21">
        <v>30</v>
      </c>
      <c r="AU122" s="21">
        <v>31</v>
      </c>
    </row>
    <row r="123" spans="1:47" x14ac:dyDescent="0.25">
      <c r="A123" s="66" t="e">
        <f>landings!AQ124/landings!AT124</f>
        <v>#DIV/0!</v>
      </c>
      <c r="B123" t="s">
        <v>310</v>
      </c>
      <c r="C123" s="17">
        <v>17</v>
      </c>
      <c r="D123" s="11" t="s">
        <v>165</v>
      </c>
      <c r="E123" s="21" t="s">
        <v>207</v>
      </c>
      <c r="F123" s="21"/>
      <c r="G123" s="11"/>
      <c r="H123" s="4" t="s">
        <v>200</v>
      </c>
      <c r="I123" s="21"/>
      <c r="J123" t="s">
        <v>191</v>
      </c>
      <c r="N123" s="88">
        <v>116</v>
      </c>
      <c r="P123" s="285">
        <v>116</v>
      </c>
      <c r="Q123" s="4">
        <v>31</v>
      </c>
      <c r="R123" s="4">
        <v>28</v>
      </c>
      <c r="S123" s="4">
        <v>31</v>
      </c>
      <c r="T123" s="21">
        <v>30</v>
      </c>
      <c r="U123" s="21">
        <v>31</v>
      </c>
      <c r="V123" s="21">
        <v>30</v>
      </c>
      <c r="W123" s="21">
        <v>31</v>
      </c>
      <c r="X123" s="21">
        <v>31</v>
      </c>
      <c r="Y123" s="21">
        <v>30</v>
      </c>
      <c r="Z123" s="21">
        <v>31</v>
      </c>
      <c r="AA123" s="21">
        <v>30</v>
      </c>
      <c r="AB123" s="21">
        <v>31</v>
      </c>
      <c r="AG123" s="52" t="s">
        <v>145</v>
      </c>
      <c r="AH123" s="51">
        <v>5</v>
      </c>
      <c r="AI123" s="60" t="s">
        <v>165</v>
      </c>
      <c r="AJ123" s="4">
        <v>31</v>
      </c>
      <c r="AK123" s="4">
        <v>28</v>
      </c>
      <c r="AL123" s="4">
        <v>31</v>
      </c>
      <c r="AM123" s="21">
        <v>30</v>
      </c>
      <c r="AN123" s="21">
        <v>31</v>
      </c>
      <c r="AO123" s="21">
        <v>30</v>
      </c>
      <c r="AP123" s="21">
        <v>31</v>
      </c>
      <c r="AQ123" s="21">
        <v>31</v>
      </c>
      <c r="AR123" s="21">
        <v>30</v>
      </c>
      <c r="AS123" s="21">
        <v>31</v>
      </c>
      <c r="AT123" s="21">
        <v>30</v>
      </c>
      <c r="AU123" s="21">
        <v>31</v>
      </c>
    </row>
    <row r="124" spans="1:47" x14ac:dyDescent="0.25">
      <c r="A124" s="66" t="e">
        <f>landings!AQ125/landings!AT125</f>
        <v>#DIV/0!</v>
      </c>
      <c r="B124" t="s">
        <v>311</v>
      </c>
      <c r="C124" s="17">
        <v>17</v>
      </c>
      <c r="D124" s="11" t="s">
        <v>165</v>
      </c>
      <c r="E124" s="21" t="s">
        <v>207</v>
      </c>
      <c r="F124" s="21"/>
      <c r="G124" s="11"/>
      <c r="H124" s="21" t="s">
        <v>214</v>
      </c>
      <c r="I124" s="21"/>
      <c r="J124" t="s">
        <v>191</v>
      </c>
      <c r="N124" s="88">
        <v>117</v>
      </c>
      <c r="P124" s="285">
        <v>117</v>
      </c>
      <c r="Q124" s="4">
        <v>31</v>
      </c>
      <c r="R124" s="4">
        <v>28</v>
      </c>
      <c r="S124" s="4">
        <v>31</v>
      </c>
      <c r="T124" s="21">
        <v>30</v>
      </c>
      <c r="U124" s="21">
        <v>31</v>
      </c>
      <c r="V124" s="21">
        <v>30</v>
      </c>
      <c r="W124" s="21">
        <v>31</v>
      </c>
      <c r="X124" s="21">
        <v>31</v>
      </c>
      <c r="Y124" s="21">
        <v>30</v>
      </c>
      <c r="Z124" s="21">
        <v>31</v>
      </c>
      <c r="AA124" s="21">
        <v>30</v>
      </c>
      <c r="AB124" s="21">
        <v>31</v>
      </c>
      <c r="AG124" s="52" t="s">
        <v>110</v>
      </c>
      <c r="AH124" s="51">
        <v>5</v>
      </c>
      <c r="AI124" s="60" t="s">
        <v>165</v>
      </c>
      <c r="AJ124" s="4">
        <v>31</v>
      </c>
      <c r="AK124" s="4">
        <v>28</v>
      </c>
      <c r="AL124" s="4">
        <v>31</v>
      </c>
      <c r="AM124" s="21">
        <v>30</v>
      </c>
      <c r="AN124" s="21">
        <v>31</v>
      </c>
      <c r="AO124" s="21">
        <v>30</v>
      </c>
      <c r="AP124" s="21">
        <v>31</v>
      </c>
      <c r="AQ124" s="21">
        <v>31</v>
      </c>
      <c r="AR124" s="21">
        <v>30</v>
      </c>
      <c r="AS124" s="21">
        <v>31</v>
      </c>
      <c r="AT124" s="21">
        <v>30</v>
      </c>
      <c r="AU124" s="21">
        <v>31</v>
      </c>
    </row>
    <row r="125" spans="1:47" x14ac:dyDescent="0.25">
      <c r="A125" s="66" t="e">
        <f>landings!AQ126/landings!AT126</f>
        <v>#DIV/0!</v>
      </c>
      <c r="B125" t="s">
        <v>312</v>
      </c>
      <c r="C125" s="17">
        <v>17</v>
      </c>
      <c r="D125" s="11" t="s">
        <v>165</v>
      </c>
      <c r="E125" s="22" t="s">
        <v>207</v>
      </c>
      <c r="G125" s="11"/>
      <c r="H125" s="21" t="s">
        <v>213</v>
      </c>
      <c r="I125" s="21"/>
      <c r="J125" t="s">
        <v>191</v>
      </c>
      <c r="N125" s="88">
        <v>118</v>
      </c>
      <c r="P125" s="285">
        <v>118</v>
      </c>
      <c r="Q125" s="4">
        <v>31</v>
      </c>
      <c r="R125" s="4">
        <v>28</v>
      </c>
      <c r="S125" s="4">
        <v>31</v>
      </c>
      <c r="T125" s="21">
        <v>30</v>
      </c>
      <c r="U125" s="21">
        <v>31</v>
      </c>
      <c r="V125" s="21">
        <v>30</v>
      </c>
      <c r="W125" s="21">
        <v>31</v>
      </c>
      <c r="X125" s="21">
        <v>31</v>
      </c>
      <c r="Y125" s="21">
        <v>30</v>
      </c>
      <c r="Z125" s="21">
        <v>31</v>
      </c>
      <c r="AA125" s="21">
        <v>30</v>
      </c>
      <c r="AB125" s="21">
        <v>31</v>
      </c>
      <c r="AG125" s="52" t="s">
        <v>147</v>
      </c>
      <c r="AH125" s="51">
        <v>5</v>
      </c>
      <c r="AI125" s="58" t="s">
        <v>163</v>
      </c>
      <c r="AJ125" s="4">
        <v>31</v>
      </c>
      <c r="AK125" s="4">
        <v>28</v>
      </c>
      <c r="AL125" s="4">
        <v>31</v>
      </c>
      <c r="AM125" s="21">
        <v>30</v>
      </c>
      <c r="AN125" s="21">
        <v>31</v>
      </c>
      <c r="AO125" s="21">
        <v>30</v>
      </c>
      <c r="AP125" s="21">
        <v>31</v>
      </c>
      <c r="AQ125" s="21">
        <v>31</v>
      </c>
      <c r="AR125" s="21">
        <v>30</v>
      </c>
      <c r="AS125" s="21">
        <v>31</v>
      </c>
      <c r="AT125" s="21">
        <v>30</v>
      </c>
      <c r="AU125" s="21">
        <v>31</v>
      </c>
    </row>
    <row r="126" spans="1:47" x14ac:dyDescent="0.25">
      <c r="A126" s="66" t="e">
        <f>landings!AQ127/landings!AT127</f>
        <v>#DIV/0!</v>
      </c>
      <c r="B126" t="s">
        <v>310</v>
      </c>
      <c r="C126" s="17">
        <v>17</v>
      </c>
      <c r="D126" s="11" t="s">
        <v>162</v>
      </c>
      <c r="E126" s="4" t="s">
        <v>198</v>
      </c>
      <c r="G126" s="11"/>
      <c r="H126" s="4" t="s">
        <v>200</v>
      </c>
      <c r="I126" s="21"/>
      <c r="J126" t="s">
        <v>191</v>
      </c>
      <c r="N126" s="88">
        <v>119</v>
      </c>
      <c r="P126" s="285">
        <v>119</v>
      </c>
      <c r="Q126" s="4">
        <v>31</v>
      </c>
      <c r="R126" s="4">
        <v>28</v>
      </c>
      <c r="S126" s="4">
        <v>31</v>
      </c>
      <c r="T126" s="21">
        <v>30</v>
      </c>
      <c r="U126" s="21">
        <v>31</v>
      </c>
      <c r="V126" s="21">
        <v>30</v>
      </c>
      <c r="W126" s="21">
        <v>31</v>
      </c>
      <c r="X126" s="21">
        <v>31</v>
      </c>
      <c r="Y126" s="21">
        <v>30</v>
      </c>
      <c r="Z126" s="21">
        <v>31</v>
      </c>
      <c r="AA126" s="21">
        <v>30</v>
      </c>
      <c r="AB126" s="21">
        <v>31</v>
      </c>
      <c r="AG126" s="52" t="s">
        <v>134</v>
      </c>
      <c r="AH126" s="51">
        <v>5</v>
      </c>
      <c r="AI126" s="58" t="s">
        <v>161</v>
      </c>
      <c r="AJ126" s="4">
        <v>31</v>
      </c>
      <c r="AK126" s="4">
        <v>28</v>
      </c>
      <c r="AL126" s="4">
        <v>31</v>
      </c>
      <c r="AM126" s="21">
        <v>30</v>
      </c>
      <c r="AN126" s="21">
        <v>31</v>
      </c>
      <c r="AO126" s="21">
        <v>30</v>
      </c>
      <c r="AP126" s="21">
        <v>31</v>
      </c>
      <c r="AQ126" s="21">
        <v>31</v>
      </c>
      <c r="AR126" s="21">
        <v>30</v>
      </c>
      <c r="AS126" s="21">
        <v>31</v>
      </c>
      <c r="AT126" s="21">
        <v>30</v>
      </c>
      <c r="AU126" s="21">
        <v>31</v>
      </c>
    </row>
    <row r="127" spans="1:47" x14ac:dyDescent="0.25">
      <c r="A127" s="66" t="e">
        <f>landings!AQ128/landings!AT128</f>
        <v>#DIV/0!</v>
      </c>
      <c r="B127" t="s">
        <v>313</v>
      </c>
      <c r="C127" s="17">
        <v>17</v>
      </c>
      <c r="D127" s="11" t="s">
        <v>162</v>
      </c>
      <c r="E127" s="4" t="s">
        <v>198</v>
      </c>
      <c r="G127" s="11"/>
      <c r="H127" s="90" t="s">
        <v>200</v>
      </c>
      <c r="I127" s="21"/>
      <c r="J127" s="89" t="s">
        <v>248</v>
      </c>
      <c r="N127" s="88">
        <v>120</v>
      </c>
      <c r="P127" s="285">
        <v>120</v>
      </c>
      <c r="Q127" s="4">
        <v>31</v>
      </c>
      <c r="R127" s="4">
        <v>28</v>
      </c>
      <c r="S127" s="4">
        <v>31</v>
      </c>
      <c r="T127" s="21">
        <v>30</v>
      </c>
      <c r="U127" s="21">
        <v>31</v>
      </c>
      <c r="V127" s="21">
        <v>30</v>
      </c>
      <c r="W127" s="21">
        <v>31</v>
      </c>
      <c r="X127" s="21">
        <v>31</v>
      </c>
      <c r="Y127" s="21">
        <v>30</v>
      </c>
      <c r="Z127" s="21">
        <v>31</v>
      </c>
      <c r="AA127" s="21">
        <v>30</v>
      </c>
      <c r="AB127" s="21">
        <v>31</v>
      </c>
      <c r="AG127" s="52" t="s">
        <v>150</v>
      </c>
      <c r="AH127" s="51">
        <v>5</v>
      </c>
      <c r="AI127" s="60" t="s">
        <v>161</v>
      </c>
      <c r="AJ127" s="4">
        <v>31</v>
      </c>
      <c r="AK127" s="4">
        <v>28</v>
      </c>
      <c r="AL127" s="4">
        <v>31</v>
      </c>
      <c r="AM127" s="21">
        <v>30</v>
      </c>
      <c r="AN127" s="21">
        <v>31</v>
      </c>
      <c r="AO127" s="21">
        <v>30</v>
      </c>
      <c r="AP127" s="21">
        <v>31</v>
      </c>
      <c r="AQ127" s="21">
        <v>31</v>
      </c>
      <c r="AR127" s="21">
        <v>30</v>
      </c>
      <c r="AS127" s="21">
        <v>31</v>
      </c>
      <c r="AT127" s="21">
        <v>30</v>
      </c>
      <c r="AU127" s="21">
        <v>31</v>
      </c>
    </row>
    <row r="128" spans="1:47" x14ac:dyDescent="0.25">
      <c r="A128" s="66" t="e">
        <f>landings!AQ129/landings!AT129</f>
        <v>#DIV/0!</v>
      </c>
      <c r="B128" t="s">
        <v>312</v>
      </c>
      <c r="C128" s="17">
        <v>17</v>
      </c>
      <c r="D128" s="11" t="s">
        <v>162</v>
      </c>
      <c r="E128" s="4" t="s">
        <v>198</v>
      </c>
      <c r="G128" s="11"/>
      <c r="H128" s="21" t="s">
        <v>213</v>
      </c>
      <c r="I128" s="21"/>
      <c r="J128" t="s">
        <v>191</v>
      </c>
      <c r="N128" s="88">
        <v>121</v>
      </c>
      <c r="P128" s="285">
        <v>121</v>
      </c>
      <c r="Q128" s="4">
        <v>31</v>
      </c>
      <c r="R128" s="4">
        <v>28</v>
      </c>
      <c r="S128" s="4">
        <v>31</v>
      </c>
      <c r="T128" s="21">
        <v>30</v>
      </c>
      <c r="U128" s="21">
        <v>31</v>
      </c>
      <c r="V128" s="21">
        <v>30</v>
      </c>
      <c r="W128" s="21">
        <v>31</v>
      </c>
      <c r="X128" s="21">
        <v>31</v>
      </c>
      <c r="Y128" s="21">
        <v>30</v>
      </c>
      <c r="Z128" s="21">
        <v>31</v>
      </c>
      <c r="AA128" s="21">
        <v>30</v>
      </c>
      <c r="AB128" s="21">
        <v>31</v>
      </c>
      <c r="AG128" s="52" t="s">
        <v>151</v>
      </c>
      <c r="AH128" s="51">
        <v>5</v>
      </c>
      <c r="AI128" s="60" t="s">
        <v>161</v>
      </c>
      <c r="AJ128" s="4">
        <v>31</v>
      </c>
      <c r="AK128" s="4">
        <v>28</v>
      </c>
      <c r="AL128" s="4">
        <v>31</v>
      </c>
      <c r="AM128" s="21">
        <v>30</v>
      </c>
      <c r="AN128" s="21">
        <v>31</v>
      </c>
      <c r="AO128" s="21">
        <v>30</v>
      </c>
      <c r="AP128" s="21">
        <v>31</v>
      </c>
      <c r="AQ128" s="21">
        <v>31</v>
      </c>
      <c r="AR128" s="21">
        <v>30</v>
      </c>
      <c r="AS128" s="21">
        <v>31</v>
      </c>
      <c r="AT128" s="21">
        <v>30</v>
      </c>
      <c r="AU128" s="21">
        <v>31</v>
      </c>
    </row>
    <row r="129" spans="1:47" x14ac:dyDescent="0.25">
      <c r="A129" s="66" t="e">
        <f>landings!AQ130/landings!AT130</f>
        <v>#DIV/0!</v>
      </c>
      <c r="B129" t="s">
        <v>310</v>
      </c>
      <c r="C129" s="17">
        <v>17</v>
      </c>
      <c r="D129" s="11" t="s">
        <v>161</v>
      </c>
      <c r="E129" s="21" t="s">
        <v>280</v>
      </c>
      <c r="F129" s="21"/>
      <c r="G129" s="11"/>
      <c r="H129" s="21" t="s">
        <v>213</v>
      </c>
      <c r="I129" s="21"/>
      <c r="J129" t="s">
        <v>191</v>
      </c>
      <c r="N129" s="88">
        <v>122</v>
      </c>
      <c r="P129" s="285">
        <v>122</v>
      </c>
      <c r="Q129" s="4">
        <v>31</v>
      </c>
      <c r="R129" s="4">
        <v>28</v>
      </c>
      <c r="S129" s="4">
        <v>31</v>
      </c>
      <c r="T129" s="21">
        <v>30</v>
      </c>
      <c r="U129" s="21">
        <v>31</v>
      </c>
      <c r="V129" s="21">
        <v>30</v>
      </c>
      <c r="W129" s="21">
        <v>31</v>
      </c>
      <c r="X129" s="21">
        <v>31</v>
      </c>
      <c r="Y129" s="21">
        <v>30</v>
      </c>
      <c r="Z129" s="21">
        <v>31</v>
      </c>
      <c r="AA129" s="21">
        <v>30</v>
      </c>
      <c r="AB129" s="21">
        <v>31</v>
      </c>
      <c r="AG129" s="52" t="s">
        <v>113</v>
      </c>
      <c r="AH129" s="51">
        <v>5</v>
      </c>
      <c r="AI129" s="60" t="s">
        <v>161</v>
      </c>
      <c r="AJ129" s="4">
        <v>31</v>
      </c>
      <c r="AK129" s="4">
        <v>28</v>
      </c>
      <c r="AL129" s="4">
        <v>31</v>
      </c>
      <c r="AM129" s="21">
        <v>30</v>
      </c>
      <c r="AN129" s="21">
        <v>31</v>
      </c>
      <c r="AO129" s="21">
        <v>30</v>
      </c>
      <c r="AP129" s="21">
        <v>31</v>
      </c>
      <c r="AQ129" s="21">
        <v>31</v>
      </c>
      <c r="AR129" s="21">
        <v>30</v>
      </c>
      <c r="AS129" s="21">
        <v>31</v>
      </c>
      <c r="AT129" s="21">
        <v>30</v>
      </c>
      <c r="AU129" s="21">
        <v>31</v>
      </c>
    </row>
    <row r="130" spans="1:47" x14ac:dyDescent="0.25">
      <c r="A130" s="66" t="e">
        <f>landings!AQ131/landings!AT131</f>
        <v>#DIV/0!</v>
      </c>
      <c r="B130" t="s">
        <v>312</v>
      </c>
      <c r="C130" s="17">
        <v>17</v>
      </c>
      <c r="D130" s="11" t="s">
        <v>161</v>
      </c>
      <c r="E130" s="90" t="s">
        <v>280</v>
      </c>
      <c r="G130" s="11"/>
      <c r="H130" s="21" t="s">
        <v>213</v>
      </c>
      <c r="I130" s="21"/>
      <c r="J130" t="s">
        <v>191</v>
      </c>
      <c r="N130" s="88">
        <v>123</v>
      </c>
      <c r="P130" s="285">
        <v>123</v>
      </c>
      <c r="Q130" s="4">
        <v>31</v>
      </c>
      <c r="R130" s="4">
        <v>28</v>
      </c>
      <c r="S130" s="4">
        <v>31</v>
      </c>
      <c r="T130" s="21">
        <v>30</v>
      </c>
      <c r="U130" s="21">
        <v>31</v>
      </c>
      <c r="V130" s="21">
        <v>30</v>
      </c>
      <c r="W130" s="21">
        <v>31</v>
      </c>
      <c r="X130" s="21">
        <v>31</v>
      </c>
      <c r="Y130" s="21">
        <v>30</v>
      </c>
      <c r="Z130" s="21">
        <v>31</v>
      </c>
      <c r="AA130" s="21">
        <v>30</v>
      </c>
      <c r="AB130" s="21">
        <v>31</v>
      </c>
      <c r="AG130" s="52" t="s">
        <v>148</v>
      </c>
      <c r="AH130" s="51">
        <v>5</v>
      </c>
      <c r="AI130" s="60" t="s">
        <v>161</v>
      </c>
      <c r="AJ130" s="4">
        <v>31</v>
      </c>
      <c r="AK130" s="4">
        <v>28</v>
      </c>
      <c r="AL130" s="4">
        <v>31</v>
      </c>
      <c r="AM130" s="21">
        <v>30</v>
      </c>
      <c r="AN130" s="21">
        <v>31</v>
      </c>
      <c r="AO130" s="21">
        <v>30</v>
      </c>
      <c r="AP130" s="21">
        <v>31</v>
      </c>
      <c r="AQ130" s="21">
        <v>31</v>
      </c>
      <c r="AR130" s="21">
        <v>30</v>
      </c>
      <c r="AS130" s="21">
        <v>31</v>
      </c>
      <c r="AT130" s="21">
        <v>30</v>
      </c>
      <c r="AU130" s="21">
        <v>31</v>
      </c>
    </row>
    <row r="131" spans="1:47" x14ac:dyDescent="0.25">
      <c r="A131" s="66" t="e">
        <f>landings!AQ132/landings!AT132</f>
        <v>#DIV/0!</v>
      </c>
      <c r="B131" t="s">
        <v>310</v>
      </c>
      <c r="C131" s="17">
        <v>17</v>
      </c>
      <c r="D131" s="11" t="s">
        <v>164</v>
      </c>
      <c r="E131" s="4" t="s">
        <v>198</v>
      </c>
      <c r="G131" s="11"/>
      <c r="H131" s="4" t="s">
        <v>200</v>
      </c>
      <c r="I131" s="21"/>
      <c r="J131" s="21" t="s">
        <v>208</v>
      </c>
      <c r="N131" s="88">
        <v>124</v>
      </c>
      <c r="P131" s="285">
        <v>124</v>
      </c>
      <c r="Q131" s="71">
        <v>27</v>
      </c>
      <c r="R131" s="4">
        <v>28</v>
      </c>
      <c r="S131" s="4">
        <v>31</v>
      </c>
      <c r="T131" s="83">
        <v>5</v>
      </c>
      <c r="U131" s="21">
        <v>31</v>
      </c>
      <c r="V131" s="21">
        <v>30</v>
      </c>
      <c r="W131" s="21">
        <v>31</v>
      </c>
      <c r="X131" s="21">
        <v>31</v>
      </c>
      <c r="Y131" s="21">
        <v>30</v>
      </c>
      <c r="Z131" s="21">
        <v>31</v>
      </c>
      <c r="AA131" s="21">
        <v>30</v>
      </c>
      <c r="AB131" s="21">
        <v>31</v>
      </c>
      <c r="AG131" s="52" t="s">
        <v>142</v>
      </c>
      <c r="AH131" s="51">
        <v>5</v>
      </c>
      <c r="AI131" s="58" t="s">
        <v>161</v>
      </c>
      <c r="AJ131" s="4">
        <v>31</v>
      </c>
      <c r="AK131" s="4">
        <v>28</v>
      </c>
      <c r="AL131" s="4">
        <v>31</v>
      </c>
      <c r="AM131" s="21">
        <v>30</v>
      </c>
      <c r="AN131" s="21">
        <v>31</v>
      </c>
      <c r="AO131" s="21">
        <v>30</v>
      </c>
      <c r="AP131" s="21">
        <v>31</v>
      </c>
      <c r="AQ131" s="21">
        <v>31</v>
      </c>
      <c r="AR131" s="21">
        <v>30</v>
      </c>
      <c r="AS131" s="21">
        <v>31</v>
      </c>
      <c r="AT131" s="21">
        <v>30</v>
      </c>
      <c r="AU131" s="21">
        <v>31</v>
      </c>
    </row>
    <row r="132" spans="1:47" x14ac:dyDescent="0.25">
      <c r="A132" s="66" t="e">
        <f>landings!AQ133/landings!AT133</f>
        <v>#DIV/0!</v>
      </c>
      <c r="B132" t="s">
        <v>311</v>
      </c>
      <c r="C132" s="17">
        <v>17</v>
      </c>
      <c r="D132" s="11" t="s">
        <v>164</v>
      </c>
      <c r="E132" s="4" t="s">
        <v>198</v>
      </c>
      <c r="G132" s="11"/>
      <c r="H132" s="21" t="s">
        <v>200</v>
      </c>
      <c r="I132" s="21"/>
      <c r="J132" t="s">
        <v>191</v>
      </c>
      <c r="N132" s="88">
        <v>125</v>
      </c>
      <c r="P132" s="285">
        <v>125</v>
      </c>
      <c r="T132" s="21"/>
      <c r="U132" s="21"/>
      <c r="V132" s="21"/>
      <c r="W132" s="21"/>
      <c r="X132" s="21"/>
      <c r="Y132" s="21"/>
      <c r="Z132" s="21"/>
      <c r="AA132" s="21"/>
      <c r="AB132" s="21"/>
      <c r="AG132" s="52" t="s">
        <v>146</v>
      </c>
      <c r="AH132" s="51">
        <v>5</v>
      </c>
      <c r="AI132" s="60" t="s">
        <v>161</v>
      </c>
      <c r="AJ132" s="4">
        <v>31</v>
      </c>
      <c r="AK132" s="4">
        <v>28</v>
      </c>
      <c r="AL132" s="4">
        <v>31</v>
      </c>
      <c r="AM132" s="21">
        <v>30</v>
      </c>
      <c r="AN132" s="21">
        <v>31</v>
      </c>
      <c r="AO132" s="21">
        <v>30</v>
      </c>
      <c r="AP132" s="21">
        <v>31</v>
      </c>
      <c r="AQ132" s="21">
        <v>31</v>
      </c>
      <c r="AR132" s="21">
        <v>30</v>
      </c>
      <c r="AS132" s="21">
        <v>31</v>
      </c>
      <c r="AT132" s="21">
        <v>30</v>
      </c>
      <c r="AU132" s="21">
        <v>31</v>
      </c>
    </row>
    <row r="133" spans="1:47" x14ac:dyDescent="0.25">
      <c r="A133" s="66" t="e">
        <f>landings!AQ134/landings!AT134</f>
        <v>#DIV/0!</v>
      </c>
      <c r="B133" t="s">
        <v>312</v>
      </c>
      <c r="C133" s="17">
        <v>17</v>
      </c>
      <c r="D133" s="11" t="s">
        <v>164</v>
      </c>
      <c r="E133" s="4" t="s">
        <v>198</v>
      </c>
      <c r="G133" s="11"/>
      <c r="H133" s="21" t="s">
        <v>213</v>
      </c>
      <c r="I133" s="21"/>
      <c r="J133" t="s">
        <v>191</v>
      </c>
      <c r="N133" s="88">
        <v>126</v>
      </c>
      <c r="P133" s="285">
        <v>126</v>
      </c>
      <c r="Q133" s="4">
        <v>31</v>
      </c>
      <c r="R133" s="4">
        <v>28</v>
      </c>
      <c r="S133" s="4">
        <v>31</v>
      </c>
      <c r="T133" s="21">
        <v>30</v>
      </c>
      <c r="U133" s="21">
        <v>31</v>
      </c>
      <c r="V133" s="21">
        <v>30</v>
      </c>
      <c r="W133" s="21">
        <v>31</v>
      </c>
      <c r="X133" s="21">
        <v>31</v>
      </c>
      <c r="Y133" s="21">
        <v>30</v>
      </c>
      <c r="Z133" s="21">
        <v>31</v>
      </c>
      <c r="AA133" s="21">
        <v>30</v>
      </c>
      <c r="AB133" s="21">
        <v>31</v>
      </c>
      <c r="AG133" s="52" t="s">
        <v>153</v>
      </c>
      <c r="AH133" s="51">
        <v>5</v>
      </c>
      <c r="AI133" s="58" t="s">
        <v>161</v>
      </c>
      <c r="AJ133" s="4">
        <v>31</v>
      </c>
      <c r="AK133" s="4">
        <v>28</v>
      </c>
      <c r="AL133" s="4">
        <v>31</v>
      </c>
      <c r="AM133" s="21">
        <v>30</v>
      </c>
      <c r="AN133" s="21">
        <v>31</v>
      </c>
      <c r="AO133" s="21">
        <v>30</v>
      </c>
      <c r="AP133" s="21">
        <v>31</v>
      </c>
      <c r="AQ133" s="21">
        <v>31</v>
      </c>
      <c r="AR133" s="21">
        <v>30</v>
      </c>
      <c r="AS133" s="21">
        <v>31</v>
      </c>
      <c r="AT133" s="21">
        <v>30</v>
      </c>
      <c r="AU133" s="21">
        <v>31</v>
      </c>
    </row>
    <row r="134" spans="1:47" x14ac:dyDescent="0.25">
      <c r="A134" s="66" t="e">
        <f>landings!AQ135/landings!AT135</f>
        <v>#DIV/0!</v>
      </c>
      <c r="B134" t="s">
        <v>314</v>
      </c>
      <c r="C134" s="17">
        <v>17</v>
      </c>
      <c r="D134" s="11" t="s">
        <v>232</v>
      </c>
      <c r="E134" s="4" t="s">
        <v>198</v>
      </c>
      <c r="G134" s="11"/>
      <c r="H134" s="21" t="s">
        <v>200</v>
      </c>
      <c r="I134" s="21"/>
      <c r="J134" t="s">
        <v>191</v>
      </c>
      <c r="N134" s="88">
        <v>127</v>
      </c>
      <c r="P134" s="285">
        <v>127</v>
      </c>
      <c r="Q134" s="4">
        <v>31</v>
      </c>
      <c r="R134" s="4">
        <v>28</v>
      </c>
      <c r="S134" s="4">
        <v>31</v>
      </c>
      <c r="T134" s="21">
        <v>30</v>
      </c>
      <c r="U134" s="21">
        <v>31</v>
      </c>
      <c r="V134" s="21">
        <v>30</v>
      </c>
      <c r="W134" s="21">
        <v>31</v>
      </c>
      <c r="X134" s="21">
        <v>31</v>
      </c>
      <c r="Y134" s="21">
        <v>30</v>
      </c>
      <c r="Z134" s="21">
        <v>31</v>
      </c>
      <c r="AA134" s="21">
        <v>30</v>
      </c>
      <c r="AB134" s="21">
        <v>31</v>
      </c>
      <c r="AG134" s="52" t="s">
        <v>145</v>
      </c>
      <c r="AH134" s="51">
        <v>5</v>
      </c>
      <c r="AI134" s="58" t="s">
        <v>161</v>
      </c>
      <c r="AJ134" s="4">
        <v>31</v>
      </c>
      <c r="AK134" s="4">
        <v>28</v>
      </c>
      <c r="AL134" s="4">
        <v>31</v>
      </c>
      <c r="AM134" s="21">
        <v>30</v>
      </c>
      <c r="AN134" s="21">
        <v>31</v>
      </c>
      <c r="AO134" s="21">
        <v>30</v>
      </c>
      <c r="AP134" s="21">
        <v>31</v>
      </c>
      <c r="AQ134" s="21">
        <v>31</v>
      </c>
      <c r="AR134" s="21">
        <v>30</v>
      </c>
      <c r="AS134" s="21">
        <v>31</v>
      </c>
      <c r="AT134" s="21">
        <v>30</v>
      </c>
      <c r="AU134" s="21">
        <v>31</v>
      </c>
    </row>
    <row r="135" spans="1:47" x14ac:dyDescent="0.25">
      <c r="A135" s="66" t="e">
        <f>landings!AQ136/landings!AT136</f>
        <v>#DIV/0!</v>
      </c>
      <c r="B135" t="s">
        <v>310</v>
      </c>
      <c r="C135" s="17">
        <v>17</v>
      </c>
      <c r="D135" s="11" t="s">
        <v>232</v>
      </c>
      <c r="E135" s="4" t="s">
        <v>198</v>
      </c>
      <c r="G135" s="11"/>
      <c r="H135" s="4" t="s">
        <v>198</v>
      </c>
      <c r="I135" s="21">
        <v>201</v>
      </c>
      <c r="J135" t="s">
        <v>190</v>
      </c>
      <c r="N135" s="88">
        <v>128</v>
      </c>
      <c r="P135" s="285">
        <v>128</v>
      </c>
      <c r="Q135" s="71">
        <v>27</v>
      </c>
      <c r="R135" s="4">
        <v>28</v>
      </c>
      <c r="S135" s="4">
        <v>31</v>
      </c>
      <c r="T135" s="84">
        <v>18</v>
      </c>
      <c r="U135" s="21">
        <v>31</v>
      </c>
      <c r="V135" s="21">
        <v>30</v>
      </c>
      <c r="W135" s="85">
        <v>5</v>
      </c>
      <c r="X135" s="85">
        <v>5</v>
      </c>
      <c r="Y135" s="71">
        <v>17</v>
      </c>
      <c r="Z135" s="21">
        <v>31</v>
      </c>
      <c r="AA135" s="21">
        <v>30</v>
      </c>
      <c r="AB135" s="71">
        <v>20</v>
      </c>
      <c r="AG135" s="52" t="s">
        <v>144</v>
      </c>
      <c r="AH135" s="51">
        <v>6</v>
      </c>
      <c r="AI135" s="58" t="s">
        <v>164</v>
      </c>
      <c r="AJ135" s="71">
        <v>27</v>
      </c>
      <c r="AK135" s="4">
        <v>28</v>
      </c>
      <c r="AL135" s="4">
        <v>31</v>
      </c>
      <c r="AM135" s="70">
        <v>0</v>
      </c>
      <c r="AN135" s="21">
        <v>31</v>
      </c>
      <c r="AO135" s="21">
        <v>30</v>
      </c>
      <c r="AP135" s="21">
        <v>31</v>
      </c>
      <c r="AQ135" s="21">
        <v>31</v>
      </c>
      <c r="AR135" s="21">
        <v>30</v>
      </c>
      <c r="AS135" s="21">
        <v>31</v>
      </c>
      <c r="AT135" s="21">
        <v>30</v>
      </c>
      <c r="AU135" s="21">
        <v>31</v>
      </c>
    </row>
    <row r="136" spans="1:47" x14ac:dyDescent="0.25">
      <c r="A136" s="66" t="e">
        <f>landings!AQ137/landings!AT137</f>
        <v>#DIV/0!</v>
      </c>
      <c r="B136" t="s">
        <v>313</v>
      </c>
      <c r="C136" s="17">
        <v>17</v>
      </c>
      <c r="D136" s="11" t="s">
        <v>232</v>
      </c>
      <c r="E136" s="4" t="s">
        <v>198</v>
      </c>
      <c r="G136" s="11"/>
      <c r="H136" s="4" t="s">
        <v>198</v>
      </c>
      <c r="I136" s="21">
        <v>160</v>
      </c>
      <c r="J136" t="s">
        <v>189</v>
      </c>
      <c r="N136" s="88">
        <v>129</v>
      </c>
      <c r="P136" s="285">
        <v>129</v>
      </c>
      <c r="Q136" s="4">
        <v>31</v>
      </c>
      <c r="R136" s="4">
        <v>28</v>
      </c>
      <c r="S136" s="4">
        <v>31</v>
      </c>
      <c r="T136" s="21">
        <v>30</v>
      </c>
      <c r="U136" s="21">
        <v>31</v>
      </c>
      <c r="V136" s="21">
        <v>30</v>
      </c>
      <c r="W136" s="21">
        <v>31</v>
      </c>
      <c r="X136" s="21">
        <v>31</v>
      </c>
      <c r="Y136" s="21">
        <v>30</v>
      </c>
      <c r="Z136" s="21">
        <v>31</v>
      </c>
      <c r="AA136" s="21">
        <v>30</v>
      </c>
      <c r="AB136" s="21">
        <v>31</v>
      </c>
      <c r="AG136" s="52" t="s">
        <v>152</v>
      </c>
      <c r="AH136" s="51">
        <v>6</v>
      </c>
      <c r="AI136" s="58" t="s">
        <v>160</v>
      </c>
      <c r="AJ136" s="71">
        <v>27</v>
      </c>
      <c r="AK136" s="4">
        <v>28</v>
      </c>
      <c r="AL136" s="4">
        <v>31</v>
      </c>
      <c r="AM136" s="84">
        <v>18</v>
      </c>
      <c r="AN136" s="21">
        <v>31</v>
      </c>
      <c r="AO136" s="21">
        <v>30</v>
      </c>
      <c r="AP136" s="70">
        <v>0</v>
      </c>
      <c r="AQ136" s="70">
        <v>0</v>
      </c>
      <c r="AR136" s="71">
        <v>17</v>
      </c>
      <c r="AS136" s="21">
        <v>31</v>
      </c>
      <c r="AT136" s="21">
        <v>30</v>
      </c>
      <c r="AU136" s="71">
        <v>20</v>
      </c>
    </row>
    <row r="137" spans="1:47" x14ac:dyDescent="0.25">
      <c r="A137" s="66" t="e">
        <f>landings!AQ138/landings!AT138</f>
        <v>#DIV/0!</v>
      </c>
      <c r="B137" t="s">
        <v>312</v>
      </c>
      <c r="C137" s="17">
        <v>17</v>
      </c>
      <c r="D137" s="11" t="s">
        <v>232</v>
      </c>
      <c r="E137" s="4" t="s">
        <v>198</v>
      </c>
      <c r="G137" s="11"/>
      <c r="H137" s="4" t="s">
        <v>198</v>
      </c>
      <c r="I137" s="21"/>
      <c r="J137" t="s">
        <v>191</v>
      </c>
      <c r="N137" s="88">
        <v>130</v>
      </c>
      <c r="P137" s="285">
        <v>130</v>
      </c>
      <c r="Q137" s="4">
        <v>31</v>
      </c>
      <c r="R137" s="4">
        <v>28</v>
      </c>
      <c r="S137" s="4">
        <v>31</v>
      </c>
      <c r="T137" s="21">
        <v>30</v>
      </c>
      <c r="U137" s="21">
        <v>31</v>
      </c>
      <c r="V137" s="21">
        <v>30</v>
      </c>
      <c r="W137" s="21">
        <v>31</v>
      </c>
      <c r="X137" s="21">
        <v>31</v>
      </c>
      <c r="Y137" s="21">
        <v>30</v>
      </c>
      <c r="Z137" s="21">
        <v>31</v>
      </c>
      <c r="AA137" s="21">
        <v>30</v>
      </c>
      <c r="AB137" s="21">
        <v>31</v>
      </c>
      <c r="AG137" s="52" t="s">
        <v>115</v>
      </c>
      <c r="AH137" s="51">
        <v>6</v>
      </c>
      <c r="AI137" s="60" t="s">
        <v>160</v>
      </c>
      <c r="AJ137" s="4">
        <v>31</v>
      </c>
      <c r="AK137" s="4">
        <v>28</v>
      </c>
      <c r="AL137" s="4">
        <v>31</v>
      </c>
      <c r="AM137" s="21">
        <v>30</v>
      </c>
      <c r="AN137" s="21">
        <v>31</v>
      </c>
      <c r="AO137" s="21">
        <v>30</v>
      </c>
      <c r="AP137" s="21">
        <v>31</v>
      </c>
      <c r="AQ137" s="21">
        <v>31</v>
      </c>
      <c r="AR137" s="21">
        <v>30</v>
      </c>
      <c r="AS137" s="21">
        <v>31</v>
      </c>
      <c r="AT137" s="21">
        <v>30</v>
      </c>
      <c r="AU137" s="21">
        <v>31</v>
      </c>
    </row>
    <row r="138" spans="1:47" x14ac:dyDescent="0.25">
      <c r="A138" s="66" t="e">
        <f>landings!AQ139/landings!AT139</f>
        <v>#DIV/0!</v>
      </c>
      <c r="B138" t="s">
        <v>315</v>
      </c>
      <c r="C138" s="17">
        <v>17</v>
      </c>
      <c r="D138" s="11" t="s">
        <v>232</v>
      </c>
      <c r="E138" s="4" t="s">
        <v>198</v>
      </c>
      <c r="G138" s="11"/>
      <c r="H138" s="4" t="s">
        <v>198</v>
      </c>
      <c r="I138" s="21">
        <v>160</v>
      </c>
      <c r="J138" t="s">
        <v>189</v>
      </c>
      <c r="N138" s="88">
        <v>131</v>
      </c>
      <c r="P138" s="285">
        <v>131</v>
      </c>
      <c r="Q138" s="4">
        <v>31</v>
      </c>
      <c r="R138" s="4">
        <v>28</v>
      </c>
      <c r="S138" s="4">
        <v>31</v>
      </c>
      <c r="T138" s="21">
        <v>30</v>
      </c>
      <c r="U138" s="21">
        <v>31</v>
      </c>
      <c r="V138" s="21">
        <v>30</v>
      </c>
      <c r="W138" s="21">
        <v>31</v>
      </c>
      <c r="X138" s="21">
        <v>31</v>
      </c>
      <c r="Y138" s="21">
        <v>30</v>
      </c>
      <c r="Z138" s="21">
        <v>31</v>
      </c>
      <c r="AA138" s="21">
        <v>30</v>
      </c>
      <c r="AB138" s="21">
        <v>31</v>
      </c>
      <c r="AG138" s="52" t="s">
        <v>144</v>
      </c>
      <c r="AH138" s="51">
        <v>6</v>
      </c>
      <c r="AI138" s="58" t="s">
        <v>160</v>
      </c>
      <c r="AJ138" s="71">
        <v>27</v>
      </c>
      <c r="AK138" s="4">
        <v>28</v>
      </c>
      <c r="AL138" s="4">
        <v>31</v>
      </c>
      <c r="AM138" s="84">
        <v>18</v>
      </c>
      <c r="AN138" s="21">
        <v>31</v>
      </c>
      <c r="AO138" s="21">
        <v>30</v>
      </c>
      <c r="AP138" s="70">
        <v>0</v>
      </c>
      <c r="AQ138" s="70">
        <v>0</v>
      </c>
      <c r="AR138" s="71">
        <v>17</v>
      </c>
      <c r="AS138" s="21">
        <v>31</v>
      </c>
      <c r="AT138" s="21">
        <v>30</v>
      </c>
      <c r="AU138" s="71">
        <v>20</v>
      </c>
    </row>
    <row r="139" spans="1:47" x14ac:dyDescent="0.25">
      <c r="A139" s="66" t="e">
        <f>landings!AQ140/landings!AT140</f>
        <v>#DIV/0!</v>
      </c>
      <c r="B139" t="s">
        <v>316</v>
      </c>
      <c r="C139" s="17">
        <v>17</v>
      </c>
      <c r="D139" s="11" t="s">
        <v>232</v>
      </c>
      <c r="E139" s="4" t="s">
        <v>198</v>
      </c>
      <c r="G139" s="11"/>
      <c r="H139" s="4" t="s">
        <v>200</v>
      </c>
      <c r="I139" s="21"/>
      <c r="J139" s="21" t="s">
        <v>208</v>
      </c>
      <c r="N139" s="88">
        <v>132</v>
      </c>
      <c r="P139" s="285">
        <v>132</v>
      </c>
      <c r="Q139" s="71">
        <v>27</v>
      </c>
      <c r="R139" s="4">
        <v>28</v>
      </c>
      <c r="S139" s="4">
        <v>31</v>
      </c>
      <c r="T139" s="84">
        <v>18</v>
      </c>
      <c r="U139" s="21">
        <v>31</v>
      </c>
      <c r="V139" s="21">
        <v>30</v>
      </c>
      <c r="W139" s="85">
        <v>5</v>
      </c>
      <c r="X139" s="85">
        <v>5</v>
      </c>
      <c r="Y139" s="71">
        <v>17</v>
      </c>
      <c r="Z139" s="21">
        <v>31</v>
      </c>
      <c r="AA139" s="21">
        <v>30</v>
      </c>
      <c r="AB139" s="71">
        <v>20</v>
      </c>
      <c r="AG139" s="52" t="s">
        <v>142</v>
      </c>
      <c r="AH139" s="51">
        <v>6</v>
      </c>
      <c r="AI139" s="58" t="s">
        <v>165</v>
      </c>
      <c r="AJ139" s="4">
        <v>31</v>
      </c>
      <c r="AK139" s="4">
        <v>28</v>
      </c>
      <c r="AL139" s="4">
        <v>31</v>
      </c>
      <c r="AM139" s="21">
        <v>30</v>
      </c>
      <c r="AN139" s="21">
        <v>31</v>
      </c>
      <c r="AO139" s="21">
        <v>30</v>
      </c>
      <c r="AP139" s="21">
        <v>31</v>
      </c>
      <c r="AQ139" s="21">
        <v>31</v>
      </c>
      <c r="AR139" s="21">
        <v>30</v>
      </c>
      <c r="AS139" s="21">
        <v>31</v>
      </c>
      <c r="AT139" s="21">
        <v>30</v>
      </c>
      <c r="AU139" s="21">
        <v>31</v>
      </c>
    </row>
    <row r="140" spans="1:47" x14ac:dyDescent="0.25">
      <c r="A140" s="66" t="e">
        <f>landings!AQ141/landings!AT141</f>
        <v>#DIV/0!</v>
      </c>
      <c r="B140" t="s">
        <v>310</v>
      </c>
      <c r="C140" s="17">
        <v>18</v>
      </c>
      <c r="D140" s="11" t="s">
        <v>165</v>
      </c>
      <c r="E140" s="21" t="s">
        <v>207</v>
      </c>
      <c r="F140" s="21"/>
      <c r="G140" s="11"/>
      <c r="H140" s="21" t="s">
        <v>213</v>
      </c>
      <c r="I140" s="21"/>
      <c r="J140" t="s">
        <v>191</v>
      </c>
      <c r="N140" s="88">
        <v>133</v>
      </c>
      <c r="P140" s="285">
        <v>133</v>
      </c>
      <c r="Q140" s="4">
        <v>31</v>
      </c>
      <c r="R140" s="4">
        <v>28</v>
      </c>
      <c r="S140" s="4">
        <v>31</v>
      </c>
      <c r="T140" s="21">
        <v>30</v>
      </c>
      <c r="U140" s="21">
        <v>31</v>
      </c>
      <c r="V140" s="21">
        <v>30</v>
      </c>
      <c r="W140" s="21">
        <v>31</v>
      </c>
      <c r="X140" s="21">
        <v>31</v>
      </c>
      <c r="Y140" s="21">
        <v>30</v>
      </c>
      <c r="Z140" s="21">
        <v>31</v>
      </c>
      <c r="AA140" s="21">
        <v>30</v>
      </c>
      <c r="AB140" s="21">
        <v>31</v>
      </c>
      <c r="AG140" s="52" t="s">
        <v>149</v>
      </c>
      <c r="AH140" s="51">
        <v>6</v>
      </c>
      <c r="AI140" s="58" t="s">
        <v>163</v>
      </c>
      <c r="AJ140" s="4">
        <v>31</v>
      </c>
      <c r="AK140" s="4">
        <v>28</v>
      </c>
      <c r="AL140" s="4">
        <v>31</v>
      </c>
      <c r="AM140" s="21">
        <v>30</v>
      </c>
      <c r="AN140" s="21">
        <v>31</v>
      </c>
      <c r="AO140" s="21">
        <v>30</v>
      </c>
      <c r="AP140" s="21">
        <v>31</v>
      </c>
      <c r="AQ140" s="21">
        <v>31</v>
      </c>
      <c r="AR140" s="21">
        <v>30</v>
      </c>
      <c r="AS140" s="21">
        <v>31</v>
      </c>
      <c r="AT140" s="21">
        <v>30</v>
      </c>
      <c r="AU140" s="21">
        <v>31</v>
      </c>
    </row>
    <row r="141" spans="1:47" x14ac:dyDescent="0.25">
      <c r="A141" s="66" t="e">
        <f>landings!AQ142/landings!AT142</f>
        <v>#DIV/0!</v>
      </c>
      <c r="B141" t="s">
        <v>312</v>
      </c>
      <c r="C141" s="17">
        <v>18</v>
      </c>
      <c r="D141" s="11" t="s">
        <v>162</v>
      </c>
      <c r="E141" s="4" t="s">
        <v>198</v>
      </c>
      <c r="G141" s="11"/>
      <c r="H141" s="21" t="s">
        <v>200</v>
      </c>
      <c r="I141" s="21"/>
      <c r="J141" t="s">
        <v>191</v>
      </c>
      <c r="N141" s="88">
        <v>134</v>
      </c>
      <c r="P141" s="285">
        <v>134</v>
      </c>
      <c r="Q141" s="4">
        <v>31</v>
      </c>
      <c r="R141" s="4">
        <v>28</v>
      </c>
      <c r="S141" s="4">
        <v>31</v>
      </c>
      <c r="T141" s="21">
        <v>30</v>
      </c>
      <c r="U141" s="21">
        <v>31</v>
      </c>
      <c r="V141" s="21">
        <v>30</v>
      </c>
      <c r="W141" s="21">
        <v>31</v>
      </c>
      <c r="X141" s="21">
        <v>31</v>
      </c>
      <c r="Y141" s="21">
        <v>30</v>
      </c>
      <c r="Z141" s="21">
        <v>31</v>
      </c>
      <c r="AA141" s="21">
        <v>30</v>
      </c>
      <c r="AB141" s="21">
        <v>31</v>
      </c>
      <c r="AG141" s="52" t="s">
        <v>142</v>
      </c>
      <c r="AH141" s="51">
        <v>6</v>
      </c>
      <c r="AI141" s="58" t="s">
        <v>163</v>
      </c>
      <c r="AJ141" s="4">
        <v>31</v>
      </c>
      <c r="AK141" s="4">
        <v>28</v>
      </c>
      <c r="AL141" s="4">
        <v>31</v>
      </c>
      <c r="AM141" s="21">
        <v>30</v>
      </c>
      <c r="AN141" s="21">
        <v>31</v>
      </c>
      <c r="AO141" s="21">
        <v>30</v>
      </c>
      <c r="AP141" s="21">
        <v>31</v>
      </c>
      <c r="AQ141" s="21">
        <v>31</v>
      </c>
      <c r="AR141" s="21">
        <v>30</v>
      </c>
      <c r="AS141" s="21">
        <v>31</v>
      </c>
      <c r="AT141" s="21">
        <v>30</v>
      </c>
      <c r="AU141" s="21">
        <v>31</v>
      </c>
    </row>
    <row r="142" spans="1:47" x14ac:dyDescent="0.25">
      <c r="A142" s="66" t="e">
        <f>landings!AQ143/landings!AT143</f>
        <v>#DIV/0!</v>
      </c>
      <c r="B142" t="s">
        <v>310</v>
      </c>
      <c r="C142" s="17">
        <v>18</v>
      </c>
      <c r="D142" s="11" t="s">
        <v>161</v>
      </c>
      <c r="E142" s="21" t="s">
        <v>280</v>
      </c>
      <c r="F142" s="21"/>
      <c r="G142" s="11"/>
      <c r="H142" s="21" t="s">
        <v>213</v>
      </c>
      <c r="I142" s="21"/>
      <c r="J142" t="s">
        <v>191</v>
      </c>
      <c r="N142" s="88">
        <v>135</v>
      </c>
      <c r="P142" s="285">
        <v>135</v>
      </c>
      <c r="Q142" s="4">
        <v>31</v>
      </c>
      <c r="R142" s="4">
        <v>28</v>
      </c>
      <c r="S142" s="4">
        <v>31</v>
      </c>
      <c r="T142" s="21">
        <v>30</v>
      </c>
      <c r="U142" s="21">
        <v>31</v>
      </c>
      <c r="V142" s="21">
        <v>30</v>
      </c>
      <c r="W142" s="21">
        <v>31</v>
      </c>
      <c r="X142" s="21">
        <v>31</v>
      </c>
      <c r="Y142" s="21">
        <v>30</v>
      </c>
      <c r="Z142" s="21">
        <v>31</v>
      </c>
      <c r="AA142" s="21">
        <v>30</v>
      </c>
      <c r="AB142" s="21">
        <v>31</v>
      </c>
      <c r="AG142" s="52" t="s">
        <v>147</v>
      </c>
      <c r="AH142" s="51">
        <v>6</v>
      </c>
      <c r="AI142" s="58" t="s">
        <v>163</v>
      </c>
      <c r="AJ142" s="4">
        <v>31</v>
      </c>
      <c r="AK142" s="4">
        <v>28</v>
      </c>
      <c r="AL142" s="4">
        <v>31</v>
      </c>
      <c r="AM142" s="21">
        <v>30</v>
      </c>
      <c r="AN142" s="21">
        <v>31</v>
      </c>
      <c r="AO142" s="21">
        <v>30</v>
      </c>
      <c r="AP142" s="21">
        <v>31</v>
      </c>
      <c r="AQ142" s="21">
        <v>31</v>
      </c>
      <c r="AR142" s="21">
        <v>30</v>
      </c>
      <c r="AS142" s="21">
        <v>31</v>
      </c>
      <c r="AT142" s="21">
        <v>30</v>
      </c>
      <c r="AU142" s="21">
        <v>31</v>
      </c>
    </row>
    <row r="143" spans="1:47" x14ac:dyDescent="0.25">
      <c r="A143" s="66" t="e">
        <f>landings!AQ144/landings!AT144</f>
        <v>#DIV/0!</v>
      </c>
      <c r="B143" t="s">
        <v>312</v>
      </c>
      <c r="C143" s="17">
        <v>18</v>
      </c>
      <c r="D143" s="11" t="s">
        <v>161</v>
      </c>
      <c r="E143" s="90" t="s">
        <v>280</v>
      </c>
      <c r="G143" s="11"/>
      <c r="H143" s="21" t="s">
        <v>213</v>
      </c>
      <c r="I143" s="21"/>
      <c r="J143" t="s">
        <v>191</v>
      </c>
      <c r="N143" s="88">
        <v>136</v>
      </c>
      <c r="P143" s="285">
        <v>136</v>
      </c>
      <c r="Q143" s="4">
        <v>31</v>
      </c>
      <c r="R143" s="4">
        <v>28</v>
      </c>
      <c r="S143" s="4">
        <v>31</v>
      </c>
      <c r="T143" s="21">
        <v>30</v>
      </c>
      <c r="U143" s="21">
        <v>31</v>
      </c>
      <c r="V143" s="21">
        <v>30</v>
      </c>
      <c r="W143" s="21">
        <v>31</v>
      </c>
      <c r="X143" s="21">
        <v>31</v>
      </c>
      <c r="Y143" s="21">
        <v>30</v>
      </c>
      <c r="Z143" s="21">
        <v>31</v>
      </c>
      <c r="AA143" s="21">
        <v>30</v>
      </c>
      <c r="AB143" s="21">
        <v>31</v>
      </c>
      <c r="AG143" s="52" t="s">
        <v>110</v>
      </c>
      <c r="AH143" s="51">
        <v>6</v>
      </c>
      <c r="AI143" s="58" t="s">
        <v>161</v>
      </c>
      <c r="AJ143" s="4">
        <v>31</v>
      </c>
      <c r="AK143" s="4">
        <v>28</v>
      </c>
      <c r="AL143" s="4">
        <v>31</v>
      </c>
      <c r="AM143" s="21">
        <v>30</v>
      </c>
      <c r="AN143" s="21">
        <v>31</v>
      </c>
      <c r="AO143" s="21">
        <v>30</v>
      </c>
      <c r="AP143" s="21">
        <v>31</v>
      </c>
      <c r="AQ143" s="21">
        <v>31</v>
      </c>
      <c r="AR143" s="21">
        <v>30</v>
      </c>
      <c r="AS143" s="21">
        <v>31</v>
      </c>
      <c r="AT143" s="21">
        <v>30</v>
      </c>
      <c r="AU143" s="21">
        <v>31</v>
      </c>
    </row>
    <row r="144" spans="1:47" x14ac:dyDescent="0.25">
      <c r="A144" s="66" t="e">
        <f>landings!AQ145/landings!AT145</f>
        <v>#DIV/0!</v>
      </c>
      <c r="B144" t="s">
        <v>310</v>
      </c>
      <c r="C144" s="17">
        <v>18</v>
      </c>
      <c r="D144" s="11" t="s">
        <v>164</v>
      </c>
      <c r="E144" s="4" t="s">
        <v>198</v>
      </c>
      <c r="G144" s="11"/>
      <c r="H144" s="21" t="s">
        <v>213</v>
      </c>
      <c r="I144" s="21"/>
      <c r="J144" t="s">
        <v>191</v>
      </c>
      <c r="N144" s="88">
        <v>137</v>
      </c>
      <c r="P144" s="285">
        <v>137</v>
      </c>
      <c r="Q144" s="71">
        <v>27</v>
      </c>
      <c r="R144" s="4">
        <v>28</v>
      </c>
      <c r="S144" s="4">
        <v>31</v>
      </c>
      <c r="T144" s="83">
        <v>5</v>
      </c>
      <c r="U144" s="21">
        <v>31</v>
      </c>
      <c r="V144" s="21">
        <v>30</v>
      </c>
      <c r="W144" s="21">
        <v>31</v>
      </c>
      <c r="X144" s="21">
        <v>31</v>
      </c>
      <c r="Y144" s="21">
        <v>30</v>
      </c>
      <c r="Z144" s="21">
        <v>31</v>
      </c>
      <c r="AA144" s="21">
        <v>30</v>
      </c>
      <c r="AB144" s="21">
        <v>31</v>
      </c>
      <c r="AG144" s="52" t="s">
        <v>143</v>
      </c>
      <c r="AH144" s="51">
        <v>6</v>
      </c>
      <c r="AI144" s="60" t="s">
        <v>161</v>
      </c>
      <c r="AJ144" s="4">
        <v>31</v>
      </c>
      <c r="AK144" s="4">
        <v>28</v>
      </c>
      <c r="AL144" s="4">
        <v>31</v>
      </c>
      <c r="AM144" s="21">
        <v>30</v>
      </c>
      <c r="AN144" s="21">
        <v>31</v>
      </c>
      <c r="AO144" s="21">
        <v>30</v>
      </c>
      <c r="AP144" s="21">
        <v>31</v>
      </c>
      <c r="AQ144" s="21">
        <v>31</v>
      </c>
      <c r="AR144" s="21">
        <v>30</v>
      </c>
      <c r="AS144" s="21">
        <v>31</v>
      </c>
      <c r="AT144" s="21">
        <v>30</v>
      </c>
      <c r="AU144" s="21">
        <v>31</v>
      </c>
    </row>
    <row r="145" spans="1:47" x14ac:dyDescent="0.25">
      <c r="A145" s="66" t="e">
        <f>landings!AQ146/landings!AT146</f>
        <v>#DIV/0!</v>
      </c>
      <c r="B145" t="s">
        <v>311</v>
      </c>
      <c r="C145" s="17">
        <v>18</v>
      </c>
      <c r="D145" s="11" t="s">
        <v>164</v>
      </c>
      <c r="E145" s="4" t="s">
        <v>198</v>
      </c>
      <c r="G145" s="11"/>
      <c r="H145" s="21" t="s">
        <v>213</v>
      </c>
      <c r="I145" s="21"/>
      <c r="J145" t="s">
        <v>191</v>
      </c>
      <c r="N145" s="88">
        <v>138</v>
      </c>
      <c r="P145" s="285">
        <v>138</v>
      </c>
      <c r="AG145" s="52" t="s">
        <v>147</v>
      </c>
      <c r="AH145" s="51">
        <v>6</v>
      </c>
      <c r="AI145" s="58" t="s">
        <v>161</v>
      </c>
      <c r="AJ145" s="4">
        <v>31</v>
      </c>
      <c r="AK145" s="4">
        <v>28</v>
      </c>
      <c r="AL145" s="4">
        <v>31</v>
      </c>
      <c r="AM145" s="21">
        <v>30</v>
      </c>
      <c r="AN145" s="21">
        <v>31</v>
      </c>
      <c r="AO145" s="21">
        <v>30</v>
      </c>
      <c r="AP145" s="21">
        <v>31</v>
      </c>
      <c r="AQ145" s="21">
        <v>31</v>
      </c>
      <c r="AR145" s="21">
        <v>30</v>
      </c>
      <c r="AS145" s="21">
        <v>31</v>
      </c>
      <c r="AT145" s="21">
        <v>30</v>
      </c>
      <c r="AU145" s="21">
        <v>31</v>
      </c>
    </row>
    <row r="146" spans="1:47" x14ac:dyDescent="0.25">
      <c r="A146" s="66" t="e">
        <f>landings!AQ147/landings!AT147</f>
        <v>#DIV/0!</v>
      </c>
      <c r="B146" t="s">
        <v>312</v>
      </c>
      <c r="C146" s="17">
        <v>18</v>
      </c>
      <c r="D146" s="11" t="s">
        <v>164</v>
      </c>
      <c r="E146" s="4" t="s">
        <v>198</v>
      </c>
      <c r="G146" s="11"/>
      <c r="H146" s="4" t="s">
        <v>200</v>
      </c>
      <c r="I146" s="21"/>
      <c r="J146" t="s">
        <v>191</v>
      </c>
      <c r="N146" s="88">
        <v>139</v>
      </c>
      <c r="P146" s="285">
        <v>139</v>
      </c>
      <c r="Q146" s="4">
        <v>31</v>
      </c>
      <c r="R146" s="4">
        <v>28</v>
      </c>
      <c r="S146" s="4">
        <v>31</v>
      </c>
      <c r="T146" s="21">
        <v>30</v>
      </c>
      <c r="U146" s="21">
        <v>31</v>
      </c>
      <c r="V146" s="21">
        <v>30</v>
      </c>
      <c r="W146" s="21">
        <v>31</v>
      </c>
      <c r="X146" s="21">
        <v>31</v>
      </c>
      <c r="Y146" s="21">
        <v>30</v>
      </c>
      <c r="Z146" s="21">
        <v>31</v>
      </c>
      <c r="AA146" s="21">
        <v>30</v>
      </c>
      <c r="AB146" s="21">
        <v>31</v>
      </c>
      <c r="AG146" s="52" t="s">
        <v>146</v>
      </c>
      <c r="AH146" s="51">
        <v>6</v>
      </c>
      <c r="AI146" s="58" t="s">
        <v>161</v>
      </c>
      <c r="AJ146" s="4">
        <v>31</v>
      </c>
      <c r="AK146" s="4">
        <v>28</v>
      </c>
      <c r="AL146" s="4">
        <v>31</v>
      </c>
      <c r="AM146" s="21">
        <v>30</v>
      </c>
      <c r="AN146" s="21">
        <v>31</v>
      </c>
      <c r="AO146" s="21">
        <v>30</v>
      </c>
      <c r="AP146" s="21">
        <v>31</v>
      </c>
      <c r="AQ146" s="21">
        <v>31</v>
      </c>
      <c r="AR146" s="21">
        <v>30</v>
      </c>
      <c r="AS146" s="21">
        <v>31</v>
      </c>
      <c r="AT146" s="21">
        <v>30</v>
      </c>
      <c r="AU146" s="21">
        <v>31</v>
      </c>
    </row>
    <row r="147" spans="1:47" x14ac:dyDescent="0.25">
      <c r="A147" s="66" t="e">
        <f>landings!AQ148/landings!AT148</f>
        <v>#DIV/0!</v>
      </c>
      <c r="B147" t="s">
        <v>317</v>
      </c>
      <c r="C147" s="17">
        <v>18</v>
      </c>
      <c r="D147" s="11" t="s">
        <v>164</v>
      </c>
      <c r="E147" s="4" t="s">
        <v>198</v>
      </c>
      <c r="G147" s="11"/>
      <c r="H147" s="21" t="s">
        <v>200</v>
      </c>
      <c r="I147" s="21"/>
      <c r="J147" t="s">
        <v>191</v>
      </c>
      <c r="N147" s="88">
        <v>140</v>
      </c>
      <c r="P147" s="285">
        <v>140</v>
      </c>
      <c r="Q147" s="4">
        <v>31</v>
      </c>
      <c r="R147" s="4">
        <v>28</v>
      </c>
      <c r="S147" s="4">
        <v>31</v>
      </c>
      <c r="T147" s="21">
        <v>30</v>
      </c>
      <c r="U147" s="21">
        <v>31</v>
      </c>
      <c r="V147" s="21">
        <v>30</v>
      </c>
      <c r="W147" s="21">
        <v>31</v>
      </c>
      <c r="X147" s="21">
        <v>31</v>
      </c>
      <c r="Y147" s="21">
        <v>30</v>
      </c>
      <c r="Z147" s="21">
        <v>31</v>
      </c>
      <c r="AA147" s="21">
        <v>30</v>
      </c>
      <c r="AB147" s="21">
        <v>31</v>
      </c>
      <c r="AG147" s="52" t="s">
        <v>142</v>
      </c>
      <c r="AH147" s="51">
        <v>6</v>
      </c>
      <c r="AI147" s="58" t="s">
        <v>161</v>
      </c>
      <c r="AJ147" s="4">
        <v>31</v>
      </c>
      <c r="AK147" s="4">
        <v>28</v>
      </c>
      <c r="AL147" s="4">
        <v>31</v>
      </c>
      <c r="AM147" s="21">
        <v>30</v>
      </c>
      <c r="AN147" s="21">
        <v>31</v>
      </c>
      <c r="AO147" s="21">
        <v>30</v>
      </c>
      <c r="AP147" s="21">
        <v>31</v>
      </c>
      <c r="AQ147" s="21">
        <v>31</v>
      </c>
      <c r="AR147" s="21">
        <v>30</v>
      </c>
      <c r="AS147" s="21">
        <v>31</v>
      </c>
      <c r="AT147" s="21">
        <v>30</v>
      </c>
      <c r="AU147" s="21">
        <v>31</v>
      </c>
    </row>
    <row r="148" spans="1:47" x14ac:dyDescent="0.25">
      <c r="A148" s="66" t="e">
        <f>landings!AQ149/landings!AT149</f>
        <v>#DIV/0!</v>
      </c>
      <c r="B148" t="s">
        <v>316</v>
      </c>
      <c r="C148" s="17">
        <v>18</v>
      </c>
      <c r="D148" s="11" t="s">
        <v>164</v>
      </c>
      <c r="E148" s="4" t="s">
        <v>198</v>
      </c>
      <c r="G148" s="11"/>
      <c r="H148" s="4" t="s">
        <v>198</v>
      </c>
      <c r="I148" s="21"/>
      <c r="J148" t="s">
        <v>191</v>
      </c>
      <c r="N148" s="88">
        <v>141</v>
      </c>
      <c r="P148" s="285">
        <v>141</v>
      </c>
      <c r="Q148" s="71">
        <v>27</v>
      </c>
      <c r="R148" s="4">
        <v>28</v>
      </c>
      <c r="S148" s="4">
        <v>31</v>
      </c>
      <c r="T148" s="83">
        <v>5</v>
      </c>
      <c r="U148" s="21">
        <v>31</v>
      </c>
      <c r="V148" s="21">
        <v>30</v>
      </c>
      <c r="W148" s="21">
        <v>31</v>
      </c>
      <c r="X148" s="21">
        <v>31</v>
      </c>
      <c r="Y148" s="21">
        <v>30</v>
      </c>
      <c r="Z148" s="21">
        <v>31</v>
      </c>
      <c r="AA148" s="21">
        <v>30</v>
      </c>
      <c r="AB148" s="21">
        <v>31</v>
      </c>
      <c r="AG148" s="52" t="s">
        <v>138</v>
      </c>
      <c r="AH148" s="51">
        <v>7</v>
      </c>
      <c r="AI148" s="58" t="s">
        <v>162</v>
      </c>
      <c r="AJ148" s="4">
        <v>31</v>
      </c>
      <c r="AK148" s="4">
        <v>28</v>
      </c>
      <c r="AL148" s="4">
        <v>31</v>
      </c>
      <c r="AM148" s="21">
        <v>30</v>
      </c>
      <c r="AN148" s="21">
        <v>31</v>
      </c>
      <c r="AO148" s="21">
        <v>30</v>
      </c>
      <c r="AP148" s="21">
        <v>31</v>
      </c>
      <c r="AQ148" s="21">
        <v>31</v>
      </c>
      <c r="AR148" s="21">
        <v>30</v>
      </c>
      <c r="AS148" s="21">
        <v>31</v>
      </c>
      <c r="AT148" s="21">
        <v>30</v>
      </c>
      <c r="AU148" s="21">
        <v>31</v>
      </c>
    </row>
    <row r="149" spans="1:47" x14ac:dyDescent="0.25">
      <c r="A149" s="66" t="e">
        <f>landings!AQ150/landings!AT150</f>
        <v>#DIV/0!</v>
      </c>
      <c r="B149" t="s">
        <v>310</v>
      </c>
      <c r="C149" s="17">
        <v>18</v>
      </c>
      <c r="D149" s="11" t="s">
        <v>232</v>
      </c>
      <c r="E149" s="4" t="s">
        <v>198</v>
      </c>
      <c r="G149" s="11"/>
      <c r="H149" s="4" t="s">
        <v>198</v>
      </c>
      <c r="I149" s="21">
        <v>160</v>
      </c>
      <c r="J149" t="s">
        <v>189</v>
      </c>
      <c r="N149" s="88">
        <v>142</v>
      </c>
      <c r="P149" s="285">
        <v>142</v>
      </c>
      <c r="Q149" s="71">
        <v>27</v>
      </c>
      <c r="R149" s="4">
        <v>28</v>
      </c>
      <c r="S149" s="4">
        <v>31</v>
      </c>
      <c r="T149" s="84">
        <v>18</v>
      </c>
      <c r="U149" s="21">
        <v>31</v>
      </c>
      <c r="V149" s="21">
        <v>30</v>
      </c>
      <c r="W149" s="85">
        <v>5</v>
      </c>
      <c r="X149" s="85">
        <v>5</v>
      </c>
      <c r="Y149" s="71">
        <v>17</v>
      </c>
      <c r="Z149" s="21">
        <v>31</v>
      </c>
      <c r="AA149" s="21">
        <v>30</v>
      </c>
      <c r="AB149" s="71">
        <v>20</v>
      </c>
      <c r="AG149" s="52" t="s">
        <v>144</v>
      </c>
      <c r="AH149" s="51">
        <v>8</v>
      </c>
      <c r="AI149" s="60" t="s">
        <v>160</v>
      </c>
      <c r="AJ149" s="71">
        <v>27</v>
      </c>
      <c r="AK149" s="4">
        <v>28</v>
      </c>
      <c r="AL149" s="4">
        <v>31</v>
      </c>
      <c r="AM149" s="84">
        <v>18</v>
      </c>
      <c r="AN149" s="21">
        <v>31</v>
      </c>
      <c r="AO149" s="21">
        <v>30</v>
      </c>
      <c r="AP149" s="70">
        <v>0</v>
      </c>
      <c r="AQ149" s="70">
        <v>0</v>
      </c>
      <c r="AR149" s="71">
        <v>17</v>
      </c>
      <c r="AS149" s="21">
        <v>31</v>
      </c>
      <c r="AT149" s="21">
        <v>30</v>
      </c>
      <c r="AU149" s="71">
        <v>20</v>
      </c>
    </row>
    <row r="150" spans="1:47" x14ac:dyDescent="0.25">
      <c r="A150" s="66" t="e">
        <f>landings!AQ151/landings!AT151</f>
        <v>#DIV/0!</v>
      </c>
      <c r="B150" t="s">
        <v>313</v>
      </c>
      <c r="C150" s="17">
        <v>18</v>
      </c>
      <c r="D150" s="11" t="s">
        <v>232</v>
      </c>
      <c r="E150" s="4" t="s">
        <v>198</v>
      </c>
      <c r="G150" s="11"/>
      <c r="H150" s="4" t="s">
        <v>198</v>
      </c>
      <c r="I150" s="21">
        <v>160</v>
      </c>
      <c r="J150" t="s">
        <v>189</v>
      </c>
      <c r="N150" s="88">
        <v>143</v>
      </c>
      <c r="P150" s="285">
        <v>143</v>
      </c>
      <c r="Q150" s="4">
        <v>31</v>
      </c>
      <c r="R150" s="4">
        <v>28</v>
      </c>
      <c r="S150" s="4">
        <v>31</v>
      </c>
      <c r="T150" s="21">
        <v>30</v>
      </c>
      <c r="U150" s="21">
        <v>31</v>
      </c>
      <c r="V150" s="21">
        <v>30</v>
      </c>
      <c r="W150" s="21">
        <v>31</v>
      </c>
      <c r="X150" s="21">
        <v>31</v>
      </c>
      <c r="Y150" s="21">
        <v>30</v>
      </c>
      <c r="Z150" s="21">
        <v>31</v>
      </c>
      <c r="AA150" s="21">
        <v>30</v>
      </c>
      <c r="AB150" s="21">
        <v>31</v>
      </c>
      <c r="AG150" s="52" t="s">
        <v>152</v>
      </c>
      <c r="AH150" s="51">
        <v>8</v>
      </c>
      <c r="AI150" s="60" t="s">
        <v>160</v>
      </c>
      <c r="AJ150" s="71">
        <v>27</v>
      </c>
      <c r="AK150" s="4">
        <v>28</v>
      </c>
      <c r="AL150" s="4">
        <v>31</v>
      </c>
      <c r="AM150" s="84">
        <v>18</v>
      </c>
      <c r="AN150" s="21">
        <v>31</v>
      </c>
      <c r="AO150" s="21">
        <v>30</v>
      </c>
      <c r="AP150" s="70">
        <v>0</v>
      </c>
      <c r="AQ150" s="70">
        <v>0</v>
      </c>
      <c r="AR150" s="71">
        <v>17</v>
      </c>
      <c r="AS150" s="21">
        <v>31</v>
      </c>
      <c r="AT150" s="21">
        <v>30</v>
      </c>
      <c r="AU150" s="71">
        <v>20</v>
      </c>
    </row>
    <row r="151" spans="1:47" x14ac:dyDescent="0.25">
      <c r="A151" s="66" t="e">
        <f>landings!AQ152/landings!AT152</f>
        <v>#DIV/0!</v>
      </c>
      <c r="B151" t="s">
        <v>312</v>
      </c>
      <c r="C151" s="17">
        <v>18</v>
      </c>
      <c r="D151" s="11" t="s">
        <v>232</v>
      </c>
      <c r="E151" s="4" t="s">
        <v>198</v>
      </c>
      <c r="G151" s="11"/>
      <c r="H151" s="4" t="s">
        <v>198</v>
      </c>
      <c r="I151" s="21"/>
      <c r="J151" t="s">
        <v>191</v>
      </c>
      <c r="N151" s="88">
        <v>144</v>
      </c>
      <c r="P151" s="285">
        <v>144</v>
      </c>
      <c r="Q151" s="4">
        <v>31</v>
      </c>
      <c r="R151" s="4">
        <v>28</v>
      </c>
      <c r="S151" s="4">
        <v>31</v>
      </c>
      <c r="T151" s="21">
        <v>30</v>
      </c>
      <c r="U151" s="21">
        <v>31</v>
      </c>
      <c r="V151" s="21">
        <v>30</v>
      </c>
      <c r="W151" s="21">
        <v>31</v>
      </c>
      <c r="X151" s="21">
        <v>31</v>
      </c>
      <c r="Y151" s="21">
        <v>30</v>
      </c>
      <c r="Z151" s="21">
        <v>31</v>
      </c>
      <c r="AA151" s="21">
        <v>30</v>
      </c>
      <c r="AB151" s="21">
        <v>31</v>
      </c>
      <c r="AG151" s="52" t="s">
        <v>155</v>
      </c>
      <c r="AH151" s="51">
        <v>8</v>
      </c>
      <c r="AI151" s="58" t="s">
        <v>160</v>
      </c>
      <c r="AJ151" s="4">
        <v>31</v>
      </c>
      <c r="AK151" s="4">
        <v>28</v>
      </c>
      <c r="AL151" s="4">
        <v>31</v>
      </c>
      <c r="AM151" s="21">
        <v>30</v>
      </c>
      <c r="AN151" s="21">
        <v>31</v>
      </c>
      <c r="AO151" s="21">
        <v>30</v>
      </c>
      <c r="AP151" s="21">
        <v>31</v>
      </c>
      <c r="AQ151" s="21">
        <v>31</v>
      </c>
      <c r="AR151" s="21">
        <v>30</v>
      </c>
      <c r="AS151" s="21">
        <v>31</v>
      </c>
      <c r="AT151" s="21">
        <v>30</v>
      </c>
      <c r="AU151" s="21">
        <v>31</v>
      </c>
    </row>
    <row r="152" spans="1:47" x14ac:dyDescent="0.25">
      <c r="A152" s="66" t="e">
        <f>landings!AQ153/landings!AT153</f>
        <v>#DIV/0!</v>
      </c>
      <c r="B152" t="s">
        <v>315</v>
      </c>
      <c r="C152" s="17">
        <v>18</v>
      </c>
      <c r="D152" s="11" t="s">
        <v>232</v>
      </c>
      <c r="E152" s="4" t="s">
        <v>198</v>
      </c>
      <c r="G152" s="11"/>
      <c r="H152" s="4" t="s">
        <v>198</v>
      </c>
      <c r="I152" s="21"/>
      <c r="J152" t="s">
        <v>191</v>
      </c>
      <c r="N152" s="88">
        <v>145</v>
      </c>
      <c r="P152" s="285">
        <v>145</v>
      </c>
      <c r="Q152" s="4">
        <v>31</v>
      </c>
      <c r="R152" s="4">
        <v>28</v>
      </c>
      <c r="S152" s="4">
        <v>31</v>
      </c>
      <c r="T152" s="21">
        <v>30</v>
      </c>
      <c r="U152" s="21">
        <v>31</v>
      </c>
      <c r="V152" s="21">
        <v>30</v>
      </c>
      <c r="W152" s="21">
        <v>31</v>
      </c>
      <c r="X152" s="21">
        <v>31</v>
      </c>
      <c r="Y152" s="21">
        <v>30</v>
      </c>
      <c r="Z152" s="21">
        <v>31</v>
      </c>
      <c r="AA152" s="21">
        <v>30</v>
      </c>
      <c r="AB152" s="21">
        <v>31</v>
      </c>
      <c r="AG152" s="52" t="s">
        <v>158</v>
      </c>
      <c r="AH152" s="51">
        <v>8</v>
      </c>
      <c r="AI152" s="60" t="s">
        <v>160</v>
      </c>
      <c r="AJ152" s="4">
        <v>31</v>
      </c>
      <c r="AK152" s="4">
        <v>28</v>
      </c>
      <c r="AL152" s="4">
        <v>31</v>
      </c>
      <c r="AM152" s="21">
        <v>30</v>
      </c>
      <c r="AN152" s="21">
        <v>31</v>
      </c>
      <c r="AO152" s="21">
        <v>30</v>
      </c>
      <c r="AP152" s="21">
        <v>31</v>
      </c>
      <c r="AQ152" s="21">
        <v>31</v>
      </c>
      <c r="AR152" s="21">
        <v>30</v>
      </c>
      <c r="AS152" s="21">
        <v>31</v>
      </c>
      <c r="AT152" s="21">
        <v>30</v>
      </c>
      <c r="AU152" s="21">
        <v>31</v>
      </c>
    </row>
    <row r="153" spans="1:47" x14ac:dyDescent="0.25">
      <c r="A153" s="66" t="e">
        <f>landings!AQ154/landings!AT154</f>
        <v>#DIV/0!</v>
      </c>
      <c r="B153" t="s">
        <v>317</v>
      </c>
      <c r="C153" s="17">
        <v>18</v>
      </c>
      <c r="D153" s="11" t="s">
        <v>232</v>
      </c>
      <c r="E153" s="4" t="s">
        <v>198</v>
      </c>
      <c r="G153" s="11"/>
      <c r="H153" s="4" t="s">
        <v>198</v>
      </c>
      <c r="I153" s="21"/>
      <c r="J153" t="s">
        <v>191</v>
      </c>
      <c r="N153" s="88">
        <v>146</v>
      </c>
      <c r="P153" s="285">
        <v>146</v>
      </c>
      <c r="Q153" s="4">
        <v>31</v>
      </c>
      <c r="R153" s="4">
        <v>28</v>
      </c>
      <c r="S153" s="4">
        <v>31</v>
      </c>
      <c r="T153" s="21">
        <v>30</v>
      </c>
      <c r="U153" s="21">
        <v>31</v>
      </c>
      <c r="V153" s="21">
        <v>30</v>
      </c>
      <c r="W153" s="21">
        <v>31</v>
      </c>
      <c r="X153" s="21">
        <v>31</v>
      </c>
      <c r="Y153" s="21">
        <v>30</v>
      </c>
      <c r="Z153" s="21">
        <v>31</v>
      </c>
      <c r="AA153" s="21">
        <v>30</v>
      </c>
      <c r="AB153" s="21">
        <v>31</v>
      </c>
      <c r="AG153" s="52" t="s">
        <v>115</v>
      </c>
      <c r="AH153" s="51">
        <v>8</v>
      </c>
      <c r="AI153" s="60" t="s">
        <v>162</v>
      </c>
      <c r="AJ153" s="4">
        <v>31</v>
      </c>
      <c r="AK153" s="4">
        <v>28</v>
      </c>
      <c r="AL153" s="4">
        <v>31</v>
      </c>
      <c r="AM153" s="21">
        <v>30</v>
      </c>
      <c r="AN153" s="21">
        <v>31</v>
      </c>
      <c r="AO153" s="21">
        <v>30</v>
      </c>
      <c r="AP153" s="21">
        <v>31</v>
      </c>
      <c r="AQ153" s="21">
        <v>31</v>
      </c>
      <c r="AR153" s="21">
        <v>30</v>
      </c>
      <c r="AS153" s="21">
        <v>31</v>
      </c>
      <c r="AT153" s="21">
        <v>30</v>
      </c>
      <c r="AU153" s="21">
        <v>31</v>
      </c>
    </row>
    <row r="154" spans="1:47" x14ac:dyDescent="0.25">
      <c r="A154" s="66" t="e">
        <f>landings!AQ155/landings!AT155</f>
        <v>#DIV/0!</v>
      </c>
      <c r="B154" t="s">
        <v>316</v>
      </c>
      <c r="C154" s="17">
        <v>18</v>
      </c>
      <c r="D154" s="11" t="s">
        <v>232</v>
      </c>
      <c r="E154" s="4" t="s">
        <v>198</v>
      </c>
      <c r="G154" s="11"/>
      <c r="H154" s="4" t="s">
        <v>198</v>
      </c>
      <c r="I154" s="21"/>
      <c r="J154" t="s">
        <v>191</v>
      </c>
      <c r="N154" s="88">
        <v>147</v>
      </c>
      <c r="P154" s="285">
        <v>147</v>
      </c>
      <c r="Q154" s="71">
        <v>27</v>
      </c>
      <c r="R154" s="4">
        <v>28</v>
      </c>
      <c r="S154" s="4">
        <v>31</v>
      </c>
      <c r="T154" s="84">
        <v>18</v>
      </c>
      <c r="U154" s="21">
        <v>31</v>
      </c>
      <c r="V154" s="21">
        <v>30</v>
      </c>
      <c r="W154" s="85">
        <v>5</v>
      </c>
      <c r="X154" s="85">
        <v>5</v>
      </c>
      <c r="Y154" s="71">
        <v>17</v>
      </c>
      <c r="Z154" s="21">
        <v>31</v>
      </c>
      <c r="AA154" s="21">
        <v>30</v>
      </c>
      <c r="AB154" s="71">
        <v>20</v>
      </c>
      <c r="AG154" s="52" t="s">
        <v>127</v>
      </c>
      <c r="AH154" s="51">
        <v>8</v>
      </c>
      <c r="AI154" s="58" t="s">
        <v>162</v>
      </c>
      <c r="AJ154" s="4">
        <v>31</v>
      </c>
      <c r="AK154" s="4">
        <v>28</v>
      </c>
      <c r="AL154" s="4">
        <v>31</v>
      </c>
      <c r="AM154" s="21">
        <v>30</v>
      </c>
      <c r="AN154" s="21">
        <v>31</v>
      </c>
      <c r="AO154" s="21">
        <v>30</v>
      </c>
      <c r="AP154" s="21">
        <v>31</v>
      </c>
      <c r="AQ154" s="21">
        <v>31</v>
      </c>
      <c r="AR154" s="21">
        <v>30</v>
      </c>
      <c r="AS154" s="21">
        <v>31</v>
      </c>
      <c r="AT154" s="21">
        <v>30</v>
      </c>
      <c r="AU154" s="21">
        <v>31</v>
      </c>
    </row>
    <row r="155" spans="1:47" x14ac:dyDescent="0.25">
      <c r="A155" s="66">
        <f>landings!AQ156/landings!AT156</f>
        <v>0</v>
      </c>
      <c r="B155" t="s">
        <v>289</v>
      </c>
      <c r="C155" s="17">
        <v>18</v>
      </c>
      <c r="D155" s="11" t="s">
        <v>232</v>
      </c>
      <c r="E155" s="4" t="s">
        <v>198</v>
      </c>
      <c r="G155" s="11"/>
      <c r="H155" s="4" t="s">
        <v>198</v>
      </c>
      <c r="I155" s="21"/>
      <c r="J155" t="s">
        <v>191</v>
      </c>
      <c r="N155" s="88">
        <v>148</v>
      </c>
      <c r="P155" s="285">
        <v>148</v>
      </c>
      <c r="Q155" s="71">
        <v>27</v>
      </c>
      <c r="R155" s="4">
        <v>28</v>
      </c>
      <c r="S155" s="4">
        <v>31</v>
      </c>
      <c r="T155" s="84">
        <v>18</v>
      </c>
      <c r="U155" s="21">
        <v>31</v>
      </c>
      <c r="V155" s="21">
        <v>30</v>
      </c>
      <c r="W155" s="85">
        <v>5</v>
      </c>
      <c r="X155" s="85">
        <v>5</v>
      </c>
      <c r="Y155" s="71">
        <v>17</v>
      </c>
      <c r="Z155" s="21">
        <v>31</v>
      </c>
      <c r="AA155" s="21">
        <v>30</v>
      </c>
      <c r="AB155" s="71">
        <v>20</v>
      </c>
      <c r="AG155" s="52" t="s">
        <v>138</v>
      </c>
      <c r="AH155" s="51">
        <v>8</v>
      </c>
      <c r="AI155" s="58" t="s">
        <v>162</v>
      </c>
      <c r="AJ155" s="4">
        <v>31</v>
      </c>
      <c r="AK155" s="4">
        <v>28</v>
      </c>
      <c r="AL155" s="4">
        <v>31</v>
      </c>
      <c r="AM155" s="21">
        <v>30</v>
      </c>
      <c r="AN155" s="21">
        <v>31</v>
      </c>
      <c r="AO155" s="21">
        <v>30</v>
      </c>
      <c r="AP155" s="21">
        <v>31</v>
      </c>
      <c r="AQ155" s="21">
        <v>31</v>
      </c>
      <c r="AR155" s="21">
        <v>30</v>
      </c>
      <c r="AS155" s="21">
        <v>31</v>
      </c>
      <c r="AT155" s="21">
        <v>30</v>
      </c>
      <c r="AU155" s="21">
        <v>31</v>
      </c>
    </row>
    <row r="156" spans="1:47" x14ac:dyDescent="0.25">
      <c r="A156" s="66" t="e">
        <f>landings!AQ157/landings!AT157</f>
        <v>#DIV/0!</v>
      </c>
      <c r="B156" t="s">
        <v>310</v>
      </c>
      <c r="C156" s="17">
        <v>19</v>
      </c>
      <c r="D156" s="11" t="s">
        <v>165</v>
      </c>
      <c r="E156" s="21" t="s">
        <v>207</v>
      </c>
      <c r="F156" s="21"/>
      <c r="G156" s="11"/>
      <c r="H156" s="21" t="s">
        <v>214</v>
      </c>
      <c r="I156" s="21"/>
      <c r="J156" t="s">
        <v>191</v>
      </c>
      <c r="N156" s="88">
        <v>149</v>
      </c>
      <c r="P156" s="285">
        <v>149</v>
      </c>
      <c r="Q156" s="4">
        <v>31</v>
      </c>
      <c r="R156" s="4">
        <v>28</v>
      </c>
      <c r="S156" s="4">
        <v>31</v>
      </c>
      <c r="T156" s="21">
        <v>30</v>
      </c>
      <c r="U156" s="21">
        <v>31</v>
      </c>
      <c r="V156" s="21">
        <v>30</v>
      </c>
      <c r="W156" s="21">
        <v>31</v>
      </c>
      <c r="X156" s="21">
        <v>31</v>
      </c>
      <c r="Y156" s="21">
        <v>30</v>
      </c>
      <c r="Z156" s="21">
        <v>31</v>
      </c>
      <c r="AA156" s="21">
        <v>30</v>
      </c>
      <c r="AB156" s="21">
        <v>31</v>
      </c>
      <c r="AG156" s="52" t="s">
        <v>110</v>
      </c>
      <c r="AH156" s="51">
        <v>8</v>
      </c>
      <c r="AI156" s="58" t="s">
        <v>165</v>
      </c>
      <c r="AJ156" s="4">
        <v>31</v>
      </c>
      <c r="AK156" s="4">
        <v>28</v>
      </c>
      <c r="AL156" s="4">
        <v>31</v>
      </c>
      <c r="AM156" s="21">
        <v>30</v>
      </c>
      <c r="AN156" s="21">
        <v>31</v>
      </c>
      <c r="AO156" s="21">
        <v>30</v>
      </c>
      <c r="AP156" s="21">
        <v>31</v>
      </c>
      <c r="AQ156" s="21">
        <v>31</v>
      </c>
      <c r="AR156" s="21">
        <v>30</v>
      </c>
      <c r="AS156" s="21">
        <v>31</v>
      </c>
      <c r="AT156" s="21">
        <v>30</v>
      </c>
      <c r="AU156" s="21">
        <v>31</v>
      </c>
    </row>
    <row r="157" spans="1:47" x14ac:dyDescent="0.25">
      <c r="A157" s="66" t="e">
        <f>landings!AQ158/landings!AT158</f>
        <v>#DIV/0!</v>
      </c>
      <c r="B157" t="s">
        <v>316</v>
      </c>
      <c r="C157" s="17">
        <v>19</v>
      </c>
      <c r="D157" s="11" t="s">
        <v>163</v>
      </c>
      <c r="E157" s="90" t="s">
        <v>281</v>
      </c>
      <c r="G157" s="11"/>
      <c r="H157" s="73" t="s">
        <v>200</v>
      </c>
      <c r="I157" s="21"/>
      <c r="J157" t="s">
        <v>191</v>
      </c>
      <c r="N157" s="88">
        <v>150</v>
      </c>
      <c r="P157" s="285">
        <v>150</v>
      </c>
      <c r="Q157" s="4">
        <v>31</v>
      </c>
      <c r="R157" s="4">
        <v>28</v>
      </c>
      <c r="S157" s="4">
        <v>31</v>
      </c>
      <c r="T157" s="21">
        <v>30</v>
      </c>
      <c r="U157" s="21">
        <v>31</v>
      </c>
      <c r="V157" s="21">
        <v>30</v>
      </c>
      <c r="W157" s="21">
        <v>31</v>
      </c>
      <c r="X157" s="21">
        <v>31</v>
      </c>
      <c r="Y157" s="21">
        <v>30</v>
      </c>
      <c r="Z157" s="21">
        <v>31</v>
      </c>
      <c r="AA157" s="21">
        <v>30</v>
      </c>
      <c r="AB157" s="21">
        <v>31</v>
      </c>
      <c r="AG157" s="52" t="s">
        <v>156</v>
      </c>
      <c r="AH157" s="51">
        <v>8</v>
      </c>
      <c r="AI157" s="60" t="s">
        <v>165</v>
      </c>
      <c r="AJ157" s="4">
        <v>31</v>
      </c>
      <c r="AK157" s="4">
        <v>28</v>
      </c>
      <c r="AL157" s="4">
        <v>31</v>
      </c>
      <c r="AM157" s="21">
        <v>30</v>
      </c>
      <c r="AN157" s="21">
        <v>31</v>
      </c>
      <c r="AO157" s="21">
        <v>30</v>
      </c>
      <c r="AP157" s="21">
        <v>31</v>
      </c>
      <c r="AQ157" s="21">
        <v>31</v>
      </c>
      <c r="AR157" s="21">
        <v>30</v>
      </c>
      <c r="AS157" s="21">
        <v>31</v>
      </c>
      <c r="AT157" s="21">
        <v>30</v>
      </c>
      <c r="AU157" s="21">
        <v>31</v>
      </c>
    </row>
    <row r="158" spans="1:47" x14ac:dyDescent="0.25">
      <c r="A158" s="66" t="e">
        <f>landings!AQ159/landings!AT159</f>
        <v>#DIV/0!</v>
      </c>
      <c r="B158" t="s">
        <v>310</v>
      </c>
      <c r="C158" s="17">
        <v>19</v>
      </c>
      <c r="D158" s="11" t="s">
        <v>164</v>
      </c>
      <c r="E158" s="4" t="s">
        <v>198</v>
      </c>
      <c r="G158" s="11"/>
      <c r="H158" s="21" t="s">
        <v>213</v>
      </c>
      <c r="I158" s="21"/>
      <c r="J158" t="s">
        <v>191</v>
      </c>
      <c r="N158" s="88">
        <v>151</v>
      </c>
      <c r="P158" s="285">
        <v>151</v>
      </c>
      <c r="Q158" s="71">
        <v>27</v>
      </c>
      <c r="R158" s="4">
        <v>28</v>
      </c>
      <c r="S158" s="4">
        <v>31</v>
      </c>
      <c r="T158" s="83">
        <v>5</v>
      </c>
      <c r="U158" s="21">
        <v>31</v>
      </c>
      <c r="V158" s="21">
        <v>30</v>
      </c>
      <c r="W158" s="21">
        <v>31</v>
      </c>
      <c r="X158" s="21">
        <v>31</v>
      </c>
      <c r="Y158" s="21">
        <v>30</v>
      </c>
      <c r="Z158" s="21">
        <v>31</v>
      </c>
      <c r="AA158" s="21">
        <v>30</v>
      </c>
      <c r="AB158" s="21">
        <v>31</v>
      </c>
      <c r="AG158" s="52" t="s">
        <v>147</v>
      </c>
      <c r="AH158" s="51">
        <v>8</v>
      </c>
      <c r="AI158" s="58" t="s">
        <v>163</v>
      </c>
      <c r="AJ158" s="4">
        <v>31</v>
      </c>
      <c r="AK158" s="4">
        <v>28</v>
      </c>
      <c r="AL158" s="4">
        <v>31</v>
      </c>
      <c r="AM158" s="21">
        <v>30</v>
      </c>
      <c r="AN158" s="21">
        <v>31</v>
      </c>
      <c r="AO158" s="21">
        <v>30</v>
      </c>
      <c r="AP158" s="21">
        <v>31</v>
      </c>
      <c r="AQ158" s="21">
        <v>31</v>
      </c>
      <c r="AR158" s="21">
        <v>30</v>
      </c>
      <c r="AS158" s="21">
        <v>31</v>
      </c>
      <c r="AT158" s="21">
        <v>30</v>
      </c>
      <c r="AU158" s="21">
        <v>31</v>
      </c>
    </row>
    <row r="159" spans="1:47" x14ac:dyDescent="0.25">
      <c r="A159" s="66" t="e">
        <f>landings!AQ160/landings!AT160</f>
        <v>#DIV/0!</v>
      </c>
      <c r="B159" t="s">
        <v>312</v>
      </c>
      <c r="C159" s="17">
        <v>19</v>
      </c>
      <c r="D159" s="11" t="s">
        <v>164</v>
      </c>
      <c r="E159" s="4" t="s">
        <v>198</v>
      </c>
      <c r="G159" s="11"/>
      <c r="H159" s="4" t="s">
        <v>200</v>
      </c>
      <c r="I159" s="21"/>
      <c r="J159" t="s">
        <v>191</v>
      </c>
      <c r="N159" s="88">
        <v>152</v>
      </c>
      <c r="P159" s="285">
        <v>152</v>
      </c>
      <c r="Q159" s="4">
        <v>31</v>
      </c>
      <c r="R159" s="4">
        <v>28</v>
      </c>
      <c r="S159" s="4">
        <v>31</v>
      </c>
      <c r="T159" s="21">
        <v>30</v>
      </c>
      <c r="U159" s="21">
        <v>31</v>
      </c>
      <c r="V159" s="21">
        <v>30</v>
      </c>
      <c r="W159" s="21">
        <v>31</v>
      </c>
      <c r="X159" s="21">
        <v>31</v>
      </c>
      <c r="Y159" s="21">
        <v>30</v>
      </c>
      <c r="Z159" s="21">
        <v>31</v>
      </c>
      <c r="AA159" s="21">
        <v>30</v>
      </c>
      <c r="AB159" s="21">
        <v>31</v>
      </c>
      <c r="AG159" s="52" t="s">
        <v>146</v>
      </c>
      <c r="AH159" s="51">
        <v>8</v>
      </c>
      <c r="AI159" s="58" t="s">
        <v>161</v>
      </c>
      <c r="AJ159" s="4">
        <v>31</v>
      </c>
      <c r="AK159" s="4">
        <v>28</v>
      </c>
      <c r="AL159" s="4">
        <v>31</v>
      </c>
      <c r="AM159" s="21">
        <v>30</v>
      </c>
      <c r="AN159" s="21">
        <v>31</v>
      </c>
      <c r="AO159" s="21">
        <v>30</v>
      </c>
      <c r="AP159" s="21">
        <v>31</v>
      </c>
      <c r="AQ159" s="21">
        <v>31</v>
      </c>
      <c r="AR159" s="21">
        <v>30</v>
      </c>
      <c r="AS159" s="21">
        <v>31</v>
      </c>
      <c r="AT159" s="21">
        <v>30</v>
      </c>
      <c r="AU159" s="21">
        <v>31</v>
      </c>
    </row>
    <row r="160" spans="1:47" x14ac:dyDescent="0.25">
      <c r="A160" s="66" t="e">
        <f>landings!AQ161/landings!AT161</f>
        <v>#DIV/0!</v>
      </c>
      <c r="B160" t="s">
        <v>310</v>
      </c>
      <c r="C160" s="17">
        <v>19</v>
      </c>
      <c r="D160" s="11" t="s">
        <v>232</v>
      </c>
      <c r="E160" s="4" t="s">
        <v>198</v>
      </c>
      <c r="G160" s="11"/>
      <c r="H160" s="21" t="s">
        <v>213</v>
      </c>
      <c r="I160" s="21"/>
      <c r="J160" t="s">
        <v>191</v>
      </c>
      <c r="N160" s="88">
        <v>153</v>
      </c>
      <c r="P160" s="285">
        <v>153</v>
      </c>
      <c r="Q160" s="71">
        <v>27</v>
      </c>
      <c r="R160" s="4">
        <v>28</v>
      </c>
      <c r="S160" s="4">
        <v>31</v>
      </c>
      <c r="T160" s="84">
        <v>18</v>
      </c>
      <c r="U160" s="21">
        <v>31</v>
      </c>
      <c r="V160" s="21">
        <v>30</v>
      </c>
      <c r="W160" s="70">
        <v>0</v>
      </c>
      <c r="X160" s="70">
        <v>0</v>
      </c>
      <c r="Y160" s="71">
        <v>17</v>
      </c>
      <c r="Z160" s="21">
        <v>31</v>
      </c>
      <c r="AA160" s="21">
        <v>30</v>
      </c>
      <c r="AB160" s="71">
        <v>20</v>
      </c>
      <c r="AC160" s="4" t="s">
        <v>354</v>
      </c>
      <c r="AG160" s="52" t="s">
        <v>154</v>
      </c>
      <c r="AH160" s="51">
        <v>8</v>
      </c>
      <c r="AI160" s="60" t="s">
        <v>161</v>
      </c>
      <c r="AJ160" s="4">
        <v>31</v>
      </c>
      <c r="AK160" s="4">
        <v>28</v>
      </c>
      <c r="AL160" s="4">
        <v>31</v>
      </c>
      <c r="AM160" s="21">
        <v>30</v>
      </c>
      <c r="AN160" s="21">
        <v>31</v>
      </c>
      <c r="AO160" s="21">
        <v>30</v>
      </c>
      <c r="AP160" s="21">
        <v>31</v>
      </c>
      <c r="AQ160" s="21">
        <v>31</v>
      </c>
      <c r="AR160" s="21">
        <v>30</v>
      </c>
      <c r="AS160" s="21">
        <v>31</v>
      </c>
      <c r="AT160" s="21">
        <v>30</v>
      </c>
      <c r="AU160" s="21">
        <v>31</v>
      </c>
    </row>
    <row r="161" spans="1:47" x14ac:dyDescent="0.25">
      <c r="A161" s="66" t="e">
        <f>landings!AQ162/landings!AT162</f>
        <v>#DIV/0!</v>
      </c>
      <c r="B161" t="s">
        <v>317</v>
      </c>
      <c r="C161" s="17">
        <v>19</v>
      </c>
      <c r="D161" s="11" t="s">
        <v>232</v>
      </c>
      <c r="E161" s="4" t="s">
        <v>198</v>
      </c>
      <c r="G161" s="11"/>
      <c r="H161" s="21" t="s">
        <v>200</v>
      </c>
      <c r="I161" s="21"/>
      <c r="J161" t="s">
        <v>191</v>
      </c>
      <c r="N161" s="88">
        <v>154</v>
      </c>
      <c r="P161" s="285">
        <v>154</v>
      </c>
      <c r="Q161" s="4">
        <v>31</v>
      </c>
      <c r="R161" s="4">
        <v>28</v>
      </c>
      <c r="S161" s="4">
        <v>31</v>
      </c>
      <c r="T161" s="21">
        <v>30</v>
      </c>
      <c r="U161" s="21">
        <v>31</v>
      </c>
      <c r="V161" s="21">
        <v>30</v>
      </c>
      <c r="W161" s="21">
        <v>31</v>
      </c>
      <c r="X161" s="21">
        <v>31</v>
      </c>
      <c r="Y161" s="21">
        <v>30</v>
      </c>
      <c r="Z161" s="21">
        <v>31</v>
      </c>
      <c r="AA161" s="21">
        <v>30</v>
      </c>
      <c r="AB161" s="21">
        <v>31</v>
      </c>
      <c r="AG161" s="52" t="s">
        <v>109</v>
      </c>
      <c r="AH161" s="51">
        <v>8</v>
      </c>
      <c r="AI161" s="58" t="s">
        <v>161</v>
      </c>
      <c r="AJ161" s="4">
        <v>31</v>
      </c>
      <c r="AK161" s="4">
        <v>28</v>
      </c>
      <c r="AL161" s="4">
        <v>31</v>
      </c>
      <c r="AM161" s="21">
        <v>30</v>
      </c>
      <c r="AN161" s="21">
        <v>31</v>
      </c>
      <c r="AO161" s="21">
        <v>30</v>
      </c>
      <c r="AP161" s="21">
        <v>31</v>
      </c>
      <c r="AQ161" s="21">
        <v>31</v>
      </c>
      <c r="AR161" s="21">
        <v>30</v>
      </c>
      <c r="AS161" s="21">
        <v>31</v>
      </c>
      <c r="AT161" s="21">
        <v>30</v>
      </c>
      <c r="AU161" s="21">
        <v>31</v>
      </c>
    </row>
    <row r="162" spans="1:47" x14ac:dyDescent="0.25">
      <c r="A162" s="66" t="e">
        <f>landings!AQ163/landings!AT163</f>
        <v>#DIV/0!</v>
      </c>
      <c r="B162" t="s">
        <v>316</v>
      </c>
      <c r="C162" s="17">
        <v>19</v>
      </c>
      <c r="D162" s="11" t="s">
        <v>232</v>
      </c>
      <c r="E162" s="4" t="s">
        <v>198</v>
      </c>
      <c r="G162" s="11"/>
      <c r="H162" s="73" t="s">
        <v>200</v>
      </c>
      <c r="I162" s="21"/>
      <c r="J162" t="s">
        <v>191</v>
      </c>
      <c r="N162" s="88">
        <v>155</v>
      </c>
      <c r="P162" s="285">
        <v>155</v>
      </c>
      <c r="Q162" s="71">
        <v>27</v>
      </c>
      <c r="R162" s="4">
        <v>28</v>
      </c>
      <c r="S162" s="4">
        <v>31</v>
      </c>
      <c r="T162" s="84">
        <v>18</v>
      </c>
      <c r="U162" s="21">
        <v>31</v>
      </c>
      <c r="V162" s="21">
        <v>30</v>
      </c>
      <c r="W162" s="70">
        <v>0</v>
      </c>
      <c r="X162" s="70">
        <v>0</v>
      </c>
      <c r="Y162" s="71">
        <v>17</v>
      </c>
      <c r="Z162" s="21">
        <v>31</v>
      </c>
      <c r="AA162" s="21">
        <v>30</v>
      </c>
      <c r="AB162" s="71">
        <v>20</v>
      </c>
      <c r="AC162" s="4" t="s">
        <v>354</v>
      </c>
      <c r="AG162" s="52" t="s">
        <v>157</v>
      </c>
      <c r="AH162" s="51">
        <v>8</v>
      </c>
      <c r="AI162" s="60" t="s">
        <v>161</v>
      </c>
      <c r="AJ162" s="4">
        <v>31</v>
      </c>
      <c r="AK162" s="4">
        <v>28</v>
      </c>
      <c r="AL162" s="4">
        <v>31</v>
      </c>
      <c r="AM162" s="21">
        <v>30</v>
      </c>
      <c r="AN162" s="21">
        <v>31</v>
      </c>
      <c r="AO162" s="21">
        <v>30</v>
      </c>
      <c r="AP162" s="21">
        <v>31</v>
      </c>
      <c r="AQ162" s="21">
        <v>31</v>
      </c>
      <c r="AR162" s="21">
        <v>30</v>
      </c>
      <c r="AS162" s="21">
        <v>31</v>
      </c>
      <c r="AT162" s="21">
        <v>30</v>
      </c>
      <c r="AU162" s="21">
        <v>31</v>
      </c>
    </row>
    <row r="163" spans="1:47" x14ac:dyDescent="0.25">
      <c r="A163" s="66" t="e">
        <f>landings!AQ164/landings!AT164</f>
        <v>#DIV/0!</v>
      </c>
      <c r="B163" s="11" t="s">
        <v>291</v>
      </c>
      <c r="C163" s="153">
        <v>20</v>
      </c>
      <c r="D163" s="11" t="s">
        <v>164</v>
      </c>
      <c r="E163" s="4" t="s">
        <v>198</v>
      </c>
      <c r="G163" s="11"/>
      <c r="H163" s="21" t="s">
        <v>213</v>
      </c>
      <c r="I163" s="21"/>
      <c r="J163" t="s">
        <v>191</v>
      </c>
      <c r="N163" s="88">
        <v>156</v>
      </c>
      <c r="P163" s="285">
        <v>156</v>
      </c>
      <c r="Q163" s="4">
        <v>31</v>
      </c>
      <c r="R163" s="4">
        <v>28</v>
      </c>
      <c r="S163" s="4">
        <v>31</v>
      </c>
      <c r="T163" s="21">
        <v>30</v>
      </c>
      <c r="U163" s="21">
        <v>31</v>
      </c>
      <c r="V163" s="21">
        <v>30</v>
      </c>
      <c r="W163" s="21">
        <v>31</v>
      </c>
      <c r="X163" s="21">
        <v>31</v>
      </c>
      <c r="Y163" s="21">
        <v>30</v>
      </c>
      <c r="Z163" s="21">
        <v>31</v>
      </c>
      <c r="AA163" s="21">
        <v>30</v>
      </c>
      <c r="AB163" s="21">
        <v>31</v>
      </c>
      <c r="AG163" s="52" t="s">
        <v>110</v>
      </c>
      <c r="AH163" s="51">
        <v>8</v>
      </c>
      <c r="AI163" s="58" t="s">
        <v>161</v>
      </c>
      <c r="AJ163" s="4">
        <v>31</v>
      </c>
      <c r="AK163" s="4">
        <v>28</v>
      </c>
      <c r="AL163" s="4">
        <v>31</v>
      </c>
      <c r="AM163" s="21">
        <v>30</v>
      </c>
      <c r="AN163" s="21">
        <v>31</v>
      </c>
      <c r="AO163" s="21">
        <v>30</v>
      </c>
      <c r="AP163" s="21">
        <v>31</v>
      </c>
      <c r="AQ163" s="21">
        <v>31</v>
      </c>
      <c r="AR163" s="21">
        <v>30</v>
      </c>
      <c r="AS163" s="21">
        <v>31</v>
      </c>
      <c r="AT163" s="21">
        <v>30</v>
      </c>
      <c r="AU163" s="21">
        <v>31</v>
      </c>
    </row>
    <row r="164" spans="1:47" x14ac:dyDescent="0.25">
      <c r="A164" s="66" t="e">
        <f>landings!AQ165/landings!AT165</f>
        <v>#DIV/0!</v>
      </c>
      <c r="B164" s="11" t="s">
        <v>291</v>
      </c>
      <c r="C164" s="153">
        <v>20</v>
      </c>
      <c r="D164" s="11" t="s">
        <v>164</v>
      </c>
      <c r="E164" s="4" t="s">
        <v>198</v>
      </c>
      <c r="F164" s="11"/>
      <c r="G164" s="11"/>
      <c r="H164" s="21" t="s">
        <v>200</v>
      </c>
      <c r="I164" s="21"/>
      <c r="J164" s="89" t="s">
        <v>248</v>
      </c>
      <c r="N164" s="88">
        <v>157</v>
      </c>
      <c r="P164" s="285">
        <v>157</v>
      </c>
      <c r="Q164" s="4">
        <v>31</v>
      </c>
      <c r="R164" s="4">
        <v>28</v>
      </c>
      <c r="S164" s="4">
        <v>31</v>
      </c>
      <c r="T164" s="21">
        <v>30</v>
      </c>
      <c r="U164" s="21">
        <v>31</v>
      </c>
      <c r="V164" s="21">
        <v>30</v>
      </c>
      <c r="W164" s="21">
        <v>31</v>
      </c>
      <c r="X164" s="21">
        <v>31</v>
      </c>
      <c r="Y164" s="21">
        <v>30</v>
      </c>
      <c r="Z164" s="21">
        <v>31</v>
      </c>
      <c r="AA164" s="21">
        <v>30</v>
      </c>
      <c r="AB164" s="21">
        <v>31</v>
      </c>
      <c r="AG164" s="52" t="s">
        <v>141</v>
      </c>
      <c r="AH164" s="51">
        <v>8</v>
      </c>
      <c r="AI164" s="58" t="s">
        <v>161</v>
      </c>
      <c r="AJ164" s="4">
        <v>31</v>
      </c>
      <c r="AK164" s="4">
        <v>28</v>
      </c>
      <c r="AL164" s="4">
        <v>31</v>
      </c>
      <c r="AM164" s="21">
        <v>30</v>
      </c>
      <c r="AN164" s="21">
        <v>31</v>
      </c>
      <c r="AO164" s="21">
        <v>30</v>
      </c>
      <c r="AP164" s="21">
        <v>31</v>
      </c>
      <c r="AQ164" s="21">
        <v>31</v>
      </c>
      <c r="AR164" s="21">
        <v>30</v>
      </c>
      <c r="AS164" s="21">
        <v>31</v>
      </c>
      <c r="AT164" s="21">
        <v>30</v>
      </c>
      <c r="AU164" s="21">
        <v>31</v>
      </c>
    </row>
    <row r="165" spans="1:47" x14ac:dyDescent="0.25">
      <c r="A165" s="66" t="e">
        <f>landings!AQ166/landings!AT166</f>
        <v>#DIV/0!</v>
      </c>
      <c r="B165" s="11" t="s">
        <v>291</v>
      </c>
      <c r="C165" s="153">
        <v>20</v>
      </c>
      <c r="D165" s="11" t="s">
        <v>232</v>
      </c>
      <c r="E165" s="4" t="s">
        <v>198</v>
      </c>
      <c r="F165" s="151"/>
      <c r="G165" s="11"/>
      <c r="H165" s="21" t="s">
        <v>213</v>
      </c>
      <c r="I165" s="21"/>
      <c r="J165" t="s">
        <v>191</v>
      </c>
      <c r="N165" s="88">
        <v>158</v>
      </c>
      <c r="P165" s="285">
        <v>158</v>
      </c>
      <c r="Q165" s="4">
        <v>31</v>
      </c>
      <c r="R165" s="4">
        <v>28</v>
      </c>
      <c r="S165" s="4">
        <v>31</v>
      </c>
      <c r="T165" s="21">
        <v>30</v>
      </c>
      <c r="U165" s="21">
        <v>31</v>
      </c>
      <c r="V165" s="21">
        <v>30</v>
      </c>
      <c r="W165" s="21">
        <v>31</v>
      </c>
      <c r="X165" s="21">
        <v>31</v>
      </c>
      <c r="Y165" s="21">
        <v>30</v>
      </c>
      <c r="Z165" s="21">
        <v>31</v>
      </c>
      <c r="AA165" s="21">
        <v>30</v>
      </c>
      <c r="AB165" s="21">
        <v>31</v>
      </c>
      <c r="AG165" s="52" t="s">
        <v>143</v>
      </c>
      <c r="AH165" s="51">
        <v>8</v>
      </c>
      <c r="AI165" s="58" t="s">
        <v>161</v>
      </c>
      <c r="AJ165" s="4">
        <v>31</v>
      </c>
      <c r="AK165" s="4">
        <v>28</v>
      </c>
      <c r="AL165" s="4">
        <v>31</v>
      </c>
      <c r="AM165" s="21">
        <v>30</v>
      </c>
      <c r="AN165" s="21">
        <v>31</v>
      </c>
      <c r="AO165" s="21">
        <v>30</v>
      </c>
      <c r="AP165" s="21">
        <v>31</v>
      </c>
      <c r="AQ165" s="21">
        <v>31</v>
      </c>
      <c r="AR165" s="21">
        <v>30</v>
      </c>
      <c r="AS165" s="21">
        <v>31</v>
      </c>
      <c r="AT165" s="21">
        <v>30</v>
      </c>
      <c r="AU165" s="21">
        <v>31</v>
      </c>
    </row>
    <row r="166" spans="1:47" x14ac:dyDescent="0.25">
      <c r="A166" s="66" t="e">
        <f>landings!AQ167/landings!AT167</f>
        <v>#DIV/0!</v>
      </c>
      <c r="B166" s="11" t="s">
        <v>291</v>
      </c>
      <c r="C166" s="153">
        <v>20</v>
      </c>
      <c r="D166" s="11" t="s">
        <v>232</v>
      </c>
      <c r="E166" s="4" t="s">
        <v>198</v>
      </c>
      <c r="F166" s="11"/>
      <c r="G166" s="11"/>
      <c r="H166" s="4" t="s">
        <v>200</v>
      </c>
      <c r="I166" s="21"/>
      <c r="J166"/>
      <c r="N166" s="88">
        <v>159</v>
      </c>
      <c r="P166" s="285">
        <v>159</v>
      </c>
      <c r="Q166" s="4">
        <v>31</v>
      </c>
      <c r="R166" s="4">
        <v>28</v>
      </c>
      <c r="S166" s="4">
        <v>31</v>
      </c>
      <c r="T166" s="21">
        <v>30</v>
      </c>
      <c r="U166" s="21">
        <v>31</v>
      </c>
      <c r="V166" s="21">
        <v>30</v>
      </c>
      <c r="W166" s="21">
        <v>31</v>
      </c>
      <c r="X166" s="21">
        <v>31</v>
      </c>
      <c r="Y166" s="21">
        <v>30</v>
      </c>
      <c r="Z166" s="21">
        <v>31</v>
      </c>
      <c r="AA166" s="21">
        <v>30</v>
      </c>
      <c r="AB166" s="21">
        <v>31</v>
      </c>
      <c r="AG166" s="52" t="s">
        <v>145</v>
      </c>
      <c r="AH166" s="51">
        <v>8</v>
      </c>
      <c r="AI166" s="60" t="s">
        <v>161</v>
      </c>
      <c r="AJ166" s="4">
        <v>31</v>
      </c>
      <c r="AK166" s="4">
        <v>28</v>
      </c>
      <c r="AL166" s="4">
        <v>31</v>
      </c>
      <c r="AM166" s="21">
        <v>30</v>
      </c>
      <c r="AN166" s="21">
        <v>31</v>
      </c>
      <c r="AO166" s="21">
        <v>30</v>
      </c>
      <c r="AP166" s="21">
        <v>31</v>
      </c>
      <c r="AQ166" s="21">
        <v>31</v>
      </c>
      <c r="AR166" s="21">
        <v>30</v>
      </c>
      <c r="AS166" s="21">
        <v>31</v>
      </c>
      <c r="AT166" s="21">
        <v>30</v>
      </c>
      <c r="AU166" s="21">
        <v>31</v>
      </c>
    </row>
    <row r="167" spans="1:47" x14ac:dyDescent="0.25">
      <c r="A167" s="66" t="e">
        <f>landings!AQ168/landings!AT168</f>
        <v>#DIV/0!</v>
      </c>
      <c r="B167" s="57" t="s">
        <v>318</v>
      </c>
      <c r="C167" s="154">
        <v>21</v>
      </c>
      <c r="D167" s="151" t="s">
        <v>165</v>
      </c>
      <c r="E167" s="90" t="s">
        <v>200</v>
      </c>
      <c r="F167" s="11"/>
      <c r="G167" s="11"/>
      <c r="H167" s="21" t="s">
        <v>200</v>
      </c>
      <c r="I167" s="21"/>
      <c r="J167" t="s">
        <v>191</v>
      </c>
      <c r="N167" s="88">
        <v>160</v>
      </c>
      <c r="P167" s="285">
        <v>160</v>
      </c>
      <c r="Q167" s="4">
        <v>31</v>
      </c>
      <c r="R167" s="4">
        <v>28</v>
      </c>
      <c r="S167" s="4">
        <v>31</v>
      </c>
      <c r="T167" s="21">
        <v>30</v>
      </c>
      <c r="U167" s="21">
        <v>31</v>
      </c>
      <c r="V167" s="21">
        <v>30</v>
      </c>
      <c r="W167" s="21">
        <v>31</v>
      </c>
      <c r="X167" s="21">
        <v>31</v>
      </c>
      <c r="Y167" s="21">
        <v>30</v>
      </c>
      <c r="Z167" s="21">
        <v>31</v>
      </c>
      <c r="AA167" s="21">
        <v>30</v>
      </c>
      <c r="AB167" s="21">
        <v>31</v>
      </c>
      <c r="AG167" s="52" t="s">
        <v>134</v>
      </c>
      <c r="AH167" s="51">
        <v>8</v>
      </c>
      <c r="AI167" s="58" t="s">
        <v>161</v>
      </c>
      <c r="AJ167" s="4">
        <v>31</v>
      </c>
      <c r="AK167" s="4">
        <v>28</v>
      </c>
      <c r="AL167" s="4">
        <v>31</v>
      </c>
      <c r="AM167" s="21">
        <v>30</v>
      </c>
      <c r="AN167" s="21">
        <v>31</v>
      </c>
      <c r="AO167" s="21">
        <v>30</v>
      </c>
      <c r="AP167" s="21">
        <v>31</v>
      </c>
      <c r="AQ167" s="21">
        <v>31</v>
      </c>
      <c r="AR167" s="21">
        <v>30</v>
      </c>
      <c r="AS167" s="21">
        <v>31</v>
      </c>
      <c r="AT167" s="21">
        <v>30</v>
      </c>
      <c r="AU167" s="21">
        <v>31</v>
      </c>
    </row>
    <row r="168" spans="1:47" x14ac:dyDescent="0.25">
      <c r="A168" s="66" t="e">
        <f>landings!AQ169/landings!AT169</f>
        <v>#DIV/0!</v>
      </c>
      <c r="B168" s="11" t="s">
        <v>320</v>
      </c>
      <c r="C168" s="154">
        <v>21</v>
      </c>
      <c r="D168" s="57" t="s">
        <v>165</v>
      </c>
      <c r="E168" s="90" t="s">
        <v>200</v>
      </c>
      <c r="F168" s="11"/>
      <c r="G168" s="11"/>
      <c r="H168" s="4" t="s">
        <v>198</v>
      </c>
      <c r="I168" s="21"/>
      <c r="J168" t="s">
        <v>191</v>
      </c>
      <c r="N168" s="88">
        <v>161</v>
      </c>
      <c r="P168" s="285">
        <v>161</v>
      </c>
      <c r="Q168" s="4">
        <v>31</v>
      </c>
      <c r="R168" s="4">
        <v>28</v>
      </c>
      <c r="S168" s="4">
        <v>31</v>
      </c>
      <c r="T168" s="21">
        <v>30</v>
      </c>
      <c r="U168" s="21">
        <v>31</v>
      </c>
      <c r="V168" s="21">
        <v>30</v>
      </c>
      <c r="W168" s="21">
        <v>31</v>
      </c>
      <c r="X168" s="21">
        <v>31</v>
      </c>
      <c r="Y168" s="21">
        <v>30</v>
      </c>
      <c r="Z168" s="21">
        <v>31</v>
      </c>
      <c r="AA168" s="21">
        <v>30</v>
      </c>
      <c r="AB168" s="21">
        <v>31</v>
      </c>
      <c r="AG168" s="52" t="s">
        <v>155</v>
      </c>
      <c r="AH168" s="51">
        <v>9</v>
      </c>
      <c r="AI168" s="58" t="s">
        <v>164</v>
      </c>
      <c r="AJ168" s="4">
        <v>31</v>
      </c>
      <c r="AK168" s="4">
        <v>28</v>
      </c>
      <c r="AL168" s="4">
        <v>31</v>
      </c>
      <c r="AM168" s="21">
        <v>30</v>
      </c>
      <c r="AN168" s="21">
        <v>31</v>
      </c>
      <c r="AO168" s="21">
        <v>30</v>
      </c>
      <c r="AP168" s="21">
        <v>31</v>
      </c>
      <c r="AQ168" s="21">
        <v>31</v>
      </c>
      <c r="AR168" s="21">
        <v>30</v>
      </c>
      <c r="AS168" s="21">
        <v>31</v>
      </c>
      <c r="AT168" s="21">
        <v>30</v>
      </c>
      <c r="AU168" s="21">
        <v>31</v>
      </c>
    </row>
    <row r="169" spans="1:47" x14ac:dyDescent="0.25">
      <c r="A169" s="66" t="e">
        <f>landings!AQ170/landings!AT170</f>
        <v>#DIV/0!</v>
      </c>
      <c r="B169" s="11" t="s">
        <v>319</v>
      </c>
      <c r="C169" s="154">
        <v>21</v>
      </c>
      <c r="D169" s="151" t="s">
        <v>163</v>
      </c>
      <c r="E169" s="90" t="s">
        <v>200</v>
      </c>
      <c r="G169" s="11"/>
      <c r="H169" s="4" t="s">
        <v>198</v>
      </c>
      <c r="I169" s="21"/>
      <c r="J169" t="s">
        <v>191</v>
      </c>
      <c r="N169" s="88">
        <v>162</v>
      </c>
      <c r="P169" s="285">
        <v>162</v>
      </c>
      <c r="Q169" s="4">
        <v>31</v>
      </c>
      <c r="R169" s="4">
        <v>28</v>
      </c>
      <c r="S169" s="4">
        <v>31</v>
      </c>
      <c r="T169" s="21">
        <v>30</v>
      </c>
      <c r="U169" s="21">
        <v>31</v>
      </c>
      <c r="V169" s="21">
        <v>30</v>
      </c>
      <c r="W169" s="21">
        <v>31</v>
      </c>
      <c r="X169" s="21">
        <v>31</v>
      </c>
      <c r="Y169" s="21">
        <v>30</v>
      </c>
      <c r="Z169" s="21">
        <v>31</v>
      </c>
      <c r="AA169" s="21">
        <v>30</v>
      </c>
      <c r="AB169" s="21">
        <v>31</v>
      </c>
      <c r="AG169" s="52" t="s">
        <v>158</v>
      </c>
      <c r="AH169" s="51">
        <v>9</v>
      </c>
      <c r="AI169" s="58" t="s">
        <v>160</v>
      </c>
      <c r="AJ169" s="4">
        <v>31</v>
      </c>
      <c r="AK169" s="4">
        <v>28</v>
      </c>
      <c r="AL169" s="4">
        <v>31</v>
      </c>
      <c r="AM169" s="21">
        <v>30</v>
      </c>
      <c r="AN169" s="21">
        <v>31</v>
      </c>
      <c r="AO169" s="21">
        <v>30</v>
      </c>
      <c r="AP169" s="21">
        <v>31</v>
      </c>
      <c r="AQ169" s="21">
        <v>31</v>
      </c>
      <c r="AR169" s="21">
        <v>30</v>
      </c>
      <c r="AS169" s="21">
        <v>31</v>
      </c>
      <c r="AT169" s="21">
        <v>30</v>
      </c>
      <c r="AU169" s="21">
        <v>31</v>
      </c>
    </row>
    <row r="170" spans="1:47" x14ac:dyDescent="0.25">
      <c r="A170" s="66" t="e">
        <f>landings!AQ171/landings!AT171</f>
        <v>#DIV/0!</v>
      </c>
      <c r="B170" s="11" t="s">
        <v>320</v>
      </c>
      <c r="C170" s="154">
        <v>21</v>
      </c>
      <c r="D170" s="57" t="s">
        <v>163</v>
      </c>
      <c r="E170" s="90" t="s">
        <v>200</v>
      </c>
      <c r="G170" s="11"/>
      <c r="H170" s="4" t="s">
        <v>198</v>
      </c>
      <c r="I170" s="21">
        <v>160</v>
      </c>
      <c r="J170" t="s">
        <v>189</v>
      </c>
      <c r="N170" s="88">
        <v>163</v>
      </c>
      <c r="P170" s="285">
        <v>163</v>
      </c>
      <c r="Q170" s="4">
        <v>31</v>
      </c>
      <c r="R170" s="4">
        <v>28</v>
      </c>
      <c r="S170" s="4">
        <v>31</v>
      </c>
      <c r="T170" s="21">
        <v>30</v>
      </c>
      <c r="U170" s="21">
        <v>31</v>
      </c>
      <c r="V170" s="21">
        <v>30</v>
      </c>
      <c r="W170" s="21">
        <v>31</v>
      </c>
      <c r="X170" s="21">
        <v>31</v>
      </c>
      <c r="Y170" s="21">
        <v>30</v>
      </c>
      <c r="Z170" s="21">
        <v>31</v>
      </c>
      <c r="AA170" s="21">
        <v>30</v>
      </c>
      <c r="AB170" s="21">
        <v>31</v>
      </c>
      <c r="AG170" s="52" t="s">
        <v>144</v>
      </c>
      <c r="AH170" s="51">
        <v>9</v>
      </c>
      <c r="AI170" s="60" t="s">
        <v>160</v>
      </c>
      <c r="AJ170" s="71">
        <v>27</v>
      </c>
      <c r="AK170" s="4">
        <v>28</v>
      </c>
      <c r="AL170" s="4">
        <v>31</v>
      </c>
      <c r="AM170" s="84">
        <v>18</v>
      </c>
      <c r="AN170" s="21">
        <v>31</v>
      </c>
      <c r="AO170" s="21">
        <v>30</v>
      </c>
      <c r="AP170" s="70">
        <v>0</v>
      </c>
      <c r="AQ170" s="70">
        <v>0</v>
      </c>
      <c r="AR170" s="71">
        <v>17</v>
      </c>
      <c r="AS170" s="21">
        <v>31</v>
      </c>
      <c r="AT170" s="21">
        <v>30</v>
      </c>
      <c r="AU170" s="71">
        <v>20</v>
      </c>
    </row>
    <row r="171" spans="1:47" x14ac:dyDescent="0.25">
      <c r="A171" s="66" t="e">
        <f>landings!AQ172/landings!AT172</f>
        <v>#DIV/0!</v>
      </c>
      <c r="B171" s="11" t="s">
        <v>320</v>
      </c>
      <c r="C171" s="154">
        <v>21</v>
      </c>
      <c r="D171" s="57" t="s">
        <v>163</v>
      </c>
      <c r="E171" s="90" t="s">
        <v>200</v>
      </c>
      <c r="G171" s="11"/>
      <c r="H171" s="4" t="s">
        <v>198</v>
      </c>
      <c r="I171" s="21"/>
      <c r="J171" t="s">
        <v>191</v>
      </c>
      <c r="N171" s="88">
        <v>164</v>
      </c>
      <c r="P171" s="285">
        <v>164</v>
      </c>
      <c r="Q171" s="4">
        <v>31</v>
      </c>
      <c r="R171" s="4">
        <v>28</v>
      </c>
      <c r="S171" s="4">
        <v>31</v>
      </c>
      <c r="T171" s="21">
        <v>30</v>
      </c>
      <c r="U171" s="21">
        <v>31</v>
      </c>
      <c r="V171" s="21">
        <v>30</v>
      </c>
      <c r="W171" s="21">
        <v>31</v>
      </c>
      <c r="X171" s="21">
        <v>31</v>
      </c>
      <c r="Y171" s="21">
        <v>30</v>
      </c>
      <c r="Z171" s="21">
        <v>31</v>
      </c>
      <c r="AA171" s="21">
        <v>30</v>
      </c>
      <c r="AB171" s="21">
        <v>31</v>
      </c>
      <c r="AG171" s="52" t="s">
        <v>155</v>
      </c>
      <c r="AH171" s="51">
        <v>9</v>
      </c>
      <c r="AI171" s="58" t="s">
        <v>160</v>
      </c>
      <c r="AJ171" s="4">
        <v>31</v>
      </c>
      <c r="AK171" s="4">
        <v>28</v>
      </c>
      <c r="AL171" s="4">
        <v>31</v>
      </c>
      <c r="AM171" s="21">
        <v>30</v>
      </c>
      <c r="AN171" s="21">
        <v>31</v>
      </c>
      <c r="AO171" s="21">
        <v>30</v>
      </c>
      <c r="AP171" s="21">
        <v>31</v>
      </c>
      <c r="AQ171" s="21">
        <v>31</v>
      </c>
      <c r="AR171" s="21">
        <v>30</v>
      </c>
      <c r="AS171" s="21">
        <v>31</v>
      </c>
      <c r="AT171" s="21">
        <v>30</v>
      </c>
      <c r="AU171" s="21">
        <v>31</v>
      </c>
    </row>
    <row r="172" spans="1:47" x14ac:dyDescent="0.25">
      <c r="A172" s="66" t="e">
        <f>landings!AQ173/landings!AT173</f>
        <v>#DIV/0!</v>
      </c>
      <c r="B172" s="11" t="s">
        <v>320</v>
      </c>
      <c r="C172" s="154">
        <v>21</v>
      </c>
      <c r="D172" s="57" t="s">
        <v>163</v>
      </c>
      <c r="E172" s="90" t="s">
        <v>200</v>
      </c>
      <c r="G172" s="11"/>
      <c r="H172" s="4" t="s">
        <v>198</v>
      </c>
      <c r="I172" s="21"/>
      <c r="J172" t="s">
        <v>191</v>
      </c>
      <c r="N172" s="88">
        <v>165</v>
      </c>
      <c r="P172" s="285">
        <v>165</v>
      </c>
      <c r="Q172" s="4">
        <v>31</v>
      </c>
      <c r="R172" s="4">
        <v>28</v>
      </c>
      <c r="S172" s="4">
        <v>31</v>
      </c>
      <c r="T172" s="21">
        <v>30</v>
      </c>
      <c r="U172" s="21">
        <v>31</v>
      </c>
      <c r="V172" s="21">
        <v>30</v>
      </c>
      <c r="W172" s="21">
        <v>31</v>
      </c>
      <c r="X172" s="21">
        <v>31</v>
      </c>
      <c r="Y172" s="21">
        <v>30</v>
      </c>
      <c r="Z172" s="21">
        <v>31</v>
      </c>
      <c r="AA172" s="21">
        <v>30</v>
      </c>
      <c r="AB172" s="21">
        <v>31</v>
      </c>
      <c r="AG172" s="52" t="s">
        <v>155</v>
      </c>
      <c r="AH172" s="51">
        <v>9</v>
      </c>
      <c r="AI172" s="60" t="s">
        <v>162</v>
      </c>
      <c r="AJ172" s="4">
        <v>31</v>
      </c>
      <c r="AK172" s="4">
        <v>28</v>
      </c>
      <c r="AL172" s="4">
        <v>31</v>
      </c>
      <c r="AM172" s="21">
        <v>30</v>
      </c>
      <c r="AN172" s="21">
        <v>31</v>
      </c>
      <c r="AO172" s="21">
        <v>30</v>
      </c>
      <c r="AP172" s="21">
        <v>31</v>
      </c>
      <c r="AQ172" s="21">
        <v>31</v>
      </c>
      <c r="AR172" s="21">
        <v>30</v>
      </c>
      <c r="AS172" s="21">
        <v>31</v>
      </c>
      <c r="AT172" s="21">
        <v>30</v>
      </c>
      <c r="AU172" s="21">
        <v>31</v>
      </c>
    </row>
    <row r="173" spans="1:47" x14ac:dyDescent="0.25">
      <c r="A173" s="66" t="e">
        <f>landings!AQ174/landings!AT174</f>
        <v>#DIV/0!</v>
      </c>
      <c r="B173" s="11" t="s">
        <v>293</v>
      </c>
      <c r="C173" s="154">
        <v>21</v>
      </c>
      <c r="D173" s="57" t="s">
        <v>163</v>
      </c>
      <c r="E173" s="90" t="s">
        <v>200</v>
      </c>
      <c r="G173" s="11"/>
      <c r="H173" s="73" t="s">
        <v>200</v>
      </c>
      <c r="I173" s="21"/>
      <c r="J173" t="s">
        <v>191</v>
      </c>
      <c r="N173" s="88">
        <v>166</v>
      </c>
      <c r="P173" s="285">
        <v>166</v>
      </c>
      <c r="Q173" s="4">
        <v>31</v>
      </c>
      <c r="R173" s="4">
        <v>28</v>
      </c>
      <c r="S173" s="4">
        <v>31</v>
      </c>
      <c r="T173" s="21">
        <v>30</v>
      </c>
      <c r="U173" s="21">
        <v>31</v>
      </c>
      <c r="V173" s="21">
        <v>30</v>
      </c>
      <c r="W173" s="21">
        <v>31</v>
      </c>
      <c r="X173" s="21">
        <v>31</v>
      </c>
      <c r="Y173" s="21">
        <v>30</v>
      </c>
      <c r="Z173" s="21">
        <v>31</v>
      </c>
      <c r="AA173" s="21">
        <v>30</v>
      </c>
      <c r="AB173" s="21">
        <v>31</v>
      </c>
      <c r="AG173" s="52" t="s">
        <v>156</v>
      </c>
      <c r="AH173" s="51">
        <v>9</v>
      </c>
      <c r="AI173" s="58" t="s">
        <v>165</v>
      </c>
      <c r="AJ173" s="4">
        <v>31</v>
      </c>
      <c r="AK173" s="4">
        <v>28</v>
      </c>
      <c r="AL173" s="4">
        <v>31</v>
      </c>
      <c r="AM173" s="21">
        <v>30</v>
      </c>
      <c r="AN173" s="21">
        <v>31</v>
      </c>
      <c r="AO173" s="21">
        <v>30</v>
      </c>
      <c r="AP173" s="21">
        <v>31</v>
      </c>
      <c r="AQ173" s="21">
        <v>31</v>
      </c>
      <c r="AR173" s="21">
        <v>30</v>
      </c>
      <c r="AS173" s="21">
        <v>31</v>
      </c>
      <c r="AT173" s="21">
        <v>30</v>
      </c>
      <c r="AU173" s="21">
        <v>31</v>
      </c>
    </row>
    <row r="174" spans="1:47" x14ac:dyDescent="0.25">
      <c r="A174" s="66" t="e">
        <f>landings!AQ175/landings!AT175</f>
        <v>#DIV/0!</v>
      </c>
      <c r="B174" s="11" t="s">
        <v>293</v>
      </c>
      <c r="C174" s="154">
        <v>21</v>
      </c>
      <c r="D174" s="57" t="s">
        <v>163</v>
      </c>
      <c r="E174" s="90" t="s">
        <v>200</v>
      </c>
      <c r="G174" s="11"/>
      <c r="H174" s="73" t="s">
        <v>200</v>
      </c>
      <c r="I174" s="21"/>
      <c r="J174" t="s">
        <v>191</v>
      </c>
      <c r="N174" s="88">
        <v>167</v>
      </c>
      <c r="P174" s="285">
        <v>167</v>
      </c>
      <c r="Q174" s="4">
        <v>31</v>
      </c>
      <c r="R174" s="4">
        <v>28</v>
      </c>
      <c r="S174" s="4">
        <v>31</v>
      </c>
      <c r="T174" s="21">
        <v>30</v>
      </c>
      <c r="U174" s="21">
        <v>31</v>
      </c>
      <c r="V174" s="21">
        <v>30</v>
      </c>
      <c r="W174" s="21">
        <v>31</v>
      </c>
      <c r="X174" s="21">
        <v>31</v>
      </c>
      <c r="Y174" s="21">
        <v>30</v>
      </c>
      <c r="Z174" s="21">
        <v>31</v>
      </c>
      <c r="AA174" s="21">
        <v>30</v>
      </c>
      <c r="AB174" s="21">
        <v>31</v>
      </c>
      <c r="AG174" s="52" t="s">
        <v>156</v>
      </c>
      <c r="AH174" s="51">
        <v>9</v>
      </c>
      <c r="AI174" s="58" t="s">
        <v>163</v>
      </c>
      <c r="AJ174" s="4">
        <v>31</v>
      </c>
      <c r="AK174" s="4">
        <v>28</v>
      </c>
      <c r="AL174" s="4">
        <v>31</v>
      </c>
      <c r="AM174" s="21">
        <v>30</v>
      </c>
      <c r="AN174" s="21">
        <v>31</v>
      </c>
      <c r="AO174" s="21">
        <v>30</v>
      </c>
      <c r="AP174" s="21">
        <v>31</v>
      </c>
      <c r="AQ174" s="21">
        <v>31</v>
      </c>
      <c r="AR174" s="21">
        <v>30</v>
      </c>
      <c r="AS174" s="21">
        <v>31</v>
      </c>
      <c r="AT174" s="21">
        <v>30</v>
      </c>
      <c r="AU174" s="21">
        <v>31</v>
      </c>
    </row>
    <row r="175" spans="1:47" x14ac:dyDescent="0.25">
      <c r="A175" s="66" t="e">
        <f>landings!AQ176/landings!AT176</f>
        <v>#DIV/0!</v>
      </c>
      <c r="B175" s="11" t="s">
        <v>318</v>
      </c>
      <c r="C175" s="154">
        <v>21</v>
      </c>
      <c r="D175" s="11" t="s">
        <v>162</v>
      </c>
      <c r="E175" s="90" t="s">
        <v>198</v>
      </c>
      <c r="F175" s="90"/>
      <c r="G175" s="11"/>
      <c r="H175" s="21" t="s">
        <v>212</v>
      </c>
      <c r="I175" s="21"/>
      <c r="J175" s="21"/>
      <c r="N175" s="88">
        <v>168</v>
      </c>
      <c r="P175" s="285">
        <v>168</v>
      </c>
      <c r="Q175" s="4">
        <v>31</v>
      </c>
      <c r="R175" s="4">
        <v>28</v>
      </c>
      <c r="S175" s="4">
        <v>31</v>
      </c>
      <c r="T175" s="21">
        <v>30</v>
      </c>
      <c r="U175" s="21">
        <v>31</v>
      </c>
      <c r="V175" s="21">
        <v>30</v>
      </c>
      <c r="W175" s="21">
        <v>31</v>
      </c>
      <c r="X175" s="21">
        <v>31</v>
      </c>
      <c r="Y175" s="21">
        <v>30</v>
      </c>
      <c r="Z175" s="21">
        <v>31</v>
      </c>
      <c r="AA175" s="21">
        <v>30</v>
      </c>
      <c r="AB175" s="21">
        <v>31</v>
      </c>
      <c r="AG175" s="52" t="s">
        <v>159</v>
      </c>
      <c r="AH175" s="51">
        <v>9</v>
      </c>
      <c r="AI175" s="58" t="s">
        <v>163</v>
      </c>
      <c r="AJ175" s="4">
        <v>31</v>
      </c>
      <c r="AK175" s="4">
        <v>28</v>
      </c>
      <c r="AL175" s="4">
        <v>31</v>
      </c>
      <c r="AM175" s="21">
        <v>30</v>
      </c>
      <c r="AN175" s="21">
        <v>31</v>
      </c>
      <c r="AO175" s="21">
        <v>30</v>
      </c>
      <c r="AP175" s="21">
        <v>31</v>
      </c>
      <c r="AQ175" s="21">
        <v>31</v>
      </c>
      <c r="AR175" s="21">
        <v>30</v>
      </c>
      <c r="AS175" s="21">
        <v>31</v>
      </c>
      <c r="AT175" s="21">
        <v>30</v>
      </c>
      <c r="AU175" s="21">
        <v>31</v>
      </c>
    </row>
    <row r="176" spans="1:47" x14ac:dyDescent="0.25">
      <c r="A176" s="66" t="e">
        <f>landings!AQ177/landings!AT177</f>
        <v>#DIV/0!</v>
      </c>
      <c r="B176" s="11" t="s">
        <v>319</v>
      </c>
      <c r="C176" s="154">
        <v>21</v>
      </c>
      <c r="D176" s="57" t="s">
        <v>161</v>
      </c>
      <c r="E176" s="90" t="s">
        <v>279</v>
      </c>
      <c r="F176" s="11"/>
      <c r="G176" s="11"/>
      <c r="H176" s="21" t="s">
        <v>213</v>
      </c>
      <c r="I176" s="21"/>
      <c r="J176" s="21"/>
      <c r="N176" s="88">
        <v>169</v>
      </c>
      <c r="P176" s="285">
        <v>169</v>
      </c>
      <c r="Q176" s="4">
        <v>31</v>
      </c>
      <c r="R176" s="4">
        <v>28</v>
      </c>
      <c r="S176" s="4">
        <v>31</v>
      </c>
      <c r="T176" s="21">
        <v>30</v>
      </c>
      <c r="U176" s="21">
        <v>31</v>
      </c>
      <c r="V176" s="21">
        <v>30</v>
      </c>
      <c r="W176" s="21">
        <v>31</v>
      </c>
      <c r="X176" s="21">
        <v>31</v>
      </c>
      <c r="Y176" s="21">
        <v>30</v>
      </c>
      <c r="Z176" s="21">
        <v>31</v>
      </c>
      <c r="AA176" s="21">
        <v>30</v>
      </c>
      <c r="AB176" s="21">
        <v>31</v>
      </c>
      <c r="AG176" s="52" t="s">
        <v>147</v>
      </c>
      <c r="AH176" s="51">
        <v>9</v>
      </c>
      <c r="AI176" s="60" t="s">
        <v>163</v>
      </c>
      <c r="AJ176" s="4">
        <v>31</v>
      </c>
      <c r="AK176" s="4">
        <v>28</v>
      </c>
      <c r="AL176" s="4">
        <v>31</v>
      </c>
      <c r="AM176" s="21">
        <v>30</v>
      </c>
      <c r="AN176" s="21">
        <v>31</v>
      </c>
      <c r="AO176" s="21">
        <v>30</v>
      </c>
      <c r="AP176" s="21">
        <v>31</v>
      </c>
      <c r="AQ176" s="21">
        <v>31</v>
      </c>
      <c r="AR176" s="21">
        <v>30</v>
      </c>
      <c r="AS176" s="21">
        <v>31</v>
      </c>
      <c r="AT176" s="21">
        <v>30</v>
      </c>
      <c r="AU176" s="21">
        <v>31</v>
      </c>
    </row>
    <row r="177" spans="1:47" x14ac:dyDescent="0.25">
      <c r="A177" s="66" t="e">
        <f>landings!AQ178/landings!AT178</f>
        <v>#DIV/0!</v>
      </c>
      <c r="B177" s="11" t="s">
        <v>318</v>
      </c>
      <c r="C177" s="154">
        <v>21</v>
      </c>
      <c r="D177" s="57" t="s">
        <v>161</v>
      </c>
      <c r="E177" s="90" t="s">
        <v>200</v>
      </c>
      <c r="F177" s="11"/>
      <c r="G177" s="11"/>
      <c r="H177" s="73" t="s">
        <v>200</v>
      </c>
      <c r="I177" s="21"/>
      <c r="J177" t="s">
        <v>191</v>
      </c>
      <c r="N177" s="88">
        <v>170</v>
      </c>
      <c r="P177" s="285">
        <v>170</v>
      </c>
      <c r="Q177" s="4">
        <v>31</v>
      </c>
      <c r="R177" s="4">
        <v>28</v>
      </c>
      <c r="S177" s="4">
        <v>31</v>
      </c>
      <c r="T177" s="21">
        <v>30</v>
      </c>
      <c r="U177" s="21">
        <v>31</v>
      </c>
      <c r="V177" s="21">
        <v>30</v>
      </c>
      <c r="W177" s="21">
        <v>31</v>
      </c>
      <c r="X177" s="21">
        <v>31</v>
      </c>
      <c r="Y177" s="21">
        <v>30</v>
      </c>
      <c r="Z177" s="21">
        <v>31</v>
      </c>
      <c r="AA177" s="21">
        <v>30</v>
      </c>
      <c r="AB177" s="21">
        <v>31</v>
      </c>
      <c r="AG177" s="52" t="s">
        <v>157</v>
      </c>
      <c r="AH177" s="51">
        <v>9</v>
      </c>
      <c r="AI177" s="58" t="s">
        <v>161</v>
      </c>
      <c r="AJ177" s="4">
        <v>31</v>
      </c>
      <c r="AK177" s="4">
        <v>28</v>
      </c>
      <c r="AL177" s="4">
        <v>31</v>
      </c>
      <c r="AM177" s="21">
        <v>30</v>
      </c>
      <c r="AN177" s="21">
        <v>31</v>
      </c>
      <c r="AO177" s="21">
        <v>30</v>
      </c>
      <c r="AP177" s="21">
        <v>31</v>
      </c>
      <c r="AQ177" s="21">
        <v>31</v>
      </c>
      <c r="AR177" s="21">
        <v>30</v>
      </c>
      <c r="AS177" s="21">
        <v>31</v>
      </c>
      <c r="AT177" s="21">
        <v>30</v>
      </c>
      <c r="AU177" s="21">
        <v>31</v>
      </c>
    </row>
    <row r="178" spans="1:47" x14ac:dyDescent="0.25">
      <c r="A178" s="66" t="e">
        <f>landings!AQ179/landings!AT179</f>
        <v>#DIV/0!</v>
      </c>
      <c r="B178" s="57" t="s">
        <v>320</v>
      </c>
      <c r="C178" s="154">
        <v>21</v>
      </c>
      <c r="D178" s="57" t="s">
        <v>161</v>
      </c>
      <c r="E178" s="90" t="s">
        <v>200</v>
      </c>
      <c r="G178" s="11"/>
      <c r="H178" s="21" t="s">
        <v>213</v>
      </c>
      <c r="I178" s="21"/>
      <c r="J178" t="s">
        <v>191</v>
      </c>
      <c r="N178" s="88">
        <v>171</v>
      </c>
      <c r="P178" s="285">
        <v>171</v>
      </c>
      <c r="Q178" s="4">
        <v>31</v>
      </c>
      <c r="R178" s="4">
        <v>28</v>
      </c>
      <c r="S178" s="4">
        <v>31</v>
      </c>
      <c r="T178" s="21">
        <v>30</v>
      </c>
      <c r="U178" s="21">
        <v>31</v>
      </c>
      <c r="V178" s="21">
        <v>30</v>
      </c>
      <c r="W178" s="21">
        <v>31</v>
      </c>
      <c r="X178" s="21">
        <v>31</v>
      </c>
      <c r="Y178" s="21">
        <v>30</v>
      </c>
      <c r="Z178" s="21">
        <v>31</v>
      </c>
      <c r="AA178" s="21">
        <v>30</v>
      </c>
      <c r="AB178" s="21">
        <v>31</v>
      </c>
      <c r="AG178" s="52" t="s">
        <v>147</v>
      </c>
      <c r="AH178" s="51">
        <v>9</v>
      </c>
      <c r="AI178" s="58" t="s">
        <v>161</v>
      </c>
      <c r="AJ178" s="4">
        <v>31</v>
      </c>
      <c r="AK178" s="4">
        <v>28</v>
      </c>
      <c r="AL178" s="4">
        <v>31</v>
      </c>
      <c r="AM178" s="21">
        <v>30</v>
      </c>
      <c r="AN178" s="21">
        <v>31</v>
      </c>
      <c r="AO178" s="21">
        <v>30</v>
      </c>
      <c r="AP178" s="21">
        <v>31</v>
      </c>
      <c r="AQ178" s="21">
        <v>31</v>
      </c>
      <c r="AR178" s="21">
        <v>30</v>
      </c>
      <c r="AS178" s="21">
        <v>31</v>
      </c>
      <c r="AT178" s="21">
        <v>30</v>
      </c>
      <c r="AU178" s="21">
        <v>31</v>
      </c>
    </row>
    <row r="179" spans="1:47" x14ac:dyDescent="0.25">
      <c r="A179" s="66" t="e">
        <f>landings!AQ180/landings!AT180</f>
        <v>#DIV/0!</v>
      </c>
      <c r="B179" s="57" t="s">
        <v>320</v>
      </c>
      <c r="C179" s="154">
        <v>21</v>
      </c>
      <c r="D179" s="57" t="s">
        <v>161</v>
      </c>
      <c r="E179" s="90" t="s">
        <v>200</v>
      </c>
      <c r="G179" s="11"/>
      <c r="H179" s="21" t="s">
        <v>200</v>
      </c>
      <c r="I179" s="21"/>
      <c r="J179" t="s">
        <v>191</v>
      </c>
      <c r="N179" s="88">
        <v>172</v>
      </c>
      <c r="P179" s="285">
        <v>172</v>
      </c>
      <c r="Q179" s="4">
        <v>31</v>
      </c>
      <c r="R179" s="4">
        <v>28</v>
      </c>
      <c r="S179" s="4">
        <v>31</v>
      </c>
      <c r="T179" s="21">
        <v>30</v>
      </c>
      <c r="U179" s="21">
        <v>31</v>
      </c>
      <c r="V179" s="21">
        <v>30</v>
      </c>
      <c r="W179" s="21">
        <v>31</v>
      </c>
      <c r="X179" s="21">
        <v>31</v>
      </c>
      <c r="Y179" s="21">
        <v>30</v>
      </c>
      <c r="Z179" s="21">
        <v>31</v>
      </c>
      <c r="AA179" s="21">
        <v>30</v>
      </c>
      <c r="AB179" s="21">
        <v>31</v>
      </c>
      <c r="AG179" s="52" t="s">
        <v>129</v>
      </c>
      <c r="AH179" s="51">
        <v>9</v>
      </c>
      <c r="AI179" s="58" t="s">
        <v>161</v>
      </c>
      <c r="AJ179" s="4">
        <v>31</v>
      </c>
      <c r="AK179" s="4">
        <v>28</v>
      </c>
      <c r="AL179" s="4">
        <v>31</v>
      </c>
      <c r="AM179" s="21">
        <v>30</v>
      </c>
      <c r="AN179" s="21">
        <v>31</v>
      </c>
      <c r="AO179" s="21">
        <v>30</v>
      </c>
      <c r="AP179" s="21">
        <v>31</v>
      </c>
      <c r="AQ179" s="21">
        <v>31</v>
      </c>
      <c r="AR179" s="21">
        <v>30</v>
      </c>
      <c r="AS179" s="21">
        <v>31</v>
      </c>
      <c r="AT179" s="21">
        <v>30</v>
      </c>
      <c r="AU179" s="21">
        <v>31</v>
      </c>
    </row>
    <row r="180" spans="1:47" x14ac:dyDescent="0.25">
      <c r="A180" s="66">
        <f>landings!AQ181/landings!AT181</f>
        <v>0</v>
      </c>
      <c r="B180" s="11" t="s">
        <v>289</v>
      </c>
      <c r="C180" s="154">
        <v>21</v>
      </c>
      <c r="D180" s="11" t="s">
        <v>164</v>
      </c>
      <c r="E180" s="90" t="s">
        <v>198</v>
      </c>
      <c r="F180" s="57"/>
      <c r="G180" s="11"/>
      <c r="H180" s="73" t="s">
        <v>200</v>
      </c>
      <c r="I180" s="21"/>
      <c r="J180"/>
      <c r="N180" s="88">
        <v>173</v>
      </c>
      <c r="P180" s="285">
        <v>173</v>
      </c>
      <c r="Q180" s="71">
        <v>27</v>
      </c>
      <c r="R180" s="4">
        <v>28</v>
      </c>
      <c r="S180" s="4">
        <v>31</v>
      </c>
      <c r="T180" s="84">
        <v>18</v>
      </c>
      <c r="U180" s="21">
        <v>31</v>
      </c>
      <c r="V180" s="21">
        <v>30</v>
      </c>
      <c r="W180" s="70">
        <v>0</v>
      </c>
      <c r="X180" s="70">
        <v>0</v>
      </c>
      <c r="Y180" s="71">
        <v>17</v>
      </c>
      <c r="Z180" s="21">
        <v>31</v>
      </c>
      <c r="AA180" s="21">
        <v>30</v>
      </c>
      <c r="AB180" s="71">
        <v>20</v>
      </c>
      <c r="AG180" s="52" t="s">
        <v>156</v>
      </c>
      <c r="AH180" s="51">
        <v>9</v>
      </c>
      <c r="AI180" s="60" t="s">
        <v>161</v>
      </c>
      <c r="AJ180" s="4">
        <v>31</v>
      </c>
      <c r="AK180" s="4">
        <v>28</v>
      </c>
      <c r="AL180" s="4">
        <v>31</v>
      </c>
      <c r="AM180" s="21">
        <v>30</v>
      </c>
      <c r="AN180" s="21">
        <v>31</v>
      </c>
      <c r="AO180" s="21">
        <v>30</v>
      </c>
      <c r="AP180" s="21">
        <v>31</v>
      </c>
      <c r="AQ180" s="21">
        <v>31</v>
      </c>
      <c r="AR180" s="21">
        <v>30</v>
      </c>
      <c r="AS180" s="21">
        <v>31</v>
      </c>
      <c r="AT180" s="21">
        <v>30</v>
      </c>
      <c r="AU180" s="21">
        <v>31</v>
      </c>
    </row>
    <row r="181" spans="1:47" x14ac:dyDescent="0.25">
      <c r="A181" s="66" t="e">
        <f>landings!AQ182/landings!AT182</f>
        <v>#DIV/0!</v>
      </c>
      <c r="B181" s="11" t="s">
        <v>318</v>
      </c>
      <c r="C181" s="154">
        <v>21</v>
      </c>
      <c r="D181" s="11" t="s">
        <v>164</v>
      </c>
      <c r="E181" s="90" t="s">
        <v>198</v>
      </c>
      <c r="F181" s="11"/>
      <c r="G181" s="11"/>
      <c r="H181" s="4" t="s">
        <v>198</v>
      </c>
      <c r="I181" s="21"/>
      <c r="J181" t="s">
        <v>191</v>
      </c>
      <c r="N181" s="88">
        <v>174</v>
      </c>
      <c r="P181" s="285">
        <v>174</v>
      </c>
      <c r="Q181" s="4">
        <v>31</v>
      </c>
      <c r="R181" s="4">
        <v>28</v>
      </c>
      <c r="S181" s="4">
        <v>31</v>
      </c>
      <c r="T181" s="21">
        <v>30</v>
      </c>
      <c r="U181" s="21">
        <v>31</v>
      </c>
      <c r="V181" s="21">
        <v>30</v>
      </c>
      <c r="W181" s="21">
        <v>31</v>
      </c>
      <c r="X181" s="21">
        <v>31</v>
      </c>
      <c r="Y181" s="21">
        <v>30</v>
      </c>
      <c r="Z181" s="21">
        <v>31</v>
      </c>
      <c r="AA181" s="21">
        <v>30</v>
      </c>
      <c r="AB181" s="21">
        <v>31</v>
      </c>
      <c r="AG181" s="52" t="s">
        <v>158</v>
      </c>
      <c r="AH181" s="51">
        <v>10</v>
      </c>
      <c r="AI181" s="58" t="s">
        <v>160</v>
      </c>
      <c r="AJ181" s="4">
        <v>31</v>
      </c>
      <c r="AK181" s="4">
        <v>28</v>
      </c>
      <c r="AL181" s="4">
        <v>31</v>
      </c>
      <c r="AM181" s="21">
        <v>30</v>
      </c>
      <c r="AN181" s="21">
        <v>31</v>
      </c>
      <c r="AO181" s="21">
        <v>30</v>
      </c>
      <c r="AP181" s="21">
        <v>31</v>
      </c>
      <c r="AQ181" s="21">
        <v>31</v>
      </c>
      <c r="AR181" s="21">
        <v>30</v>
      </c>
      <c r="AS181" s="21">
        <v>31</v>
      </c>
      <c r="AT181" s="21">
        <v>30</v>
      </c>
      <c r="AU181" s="21">
        <v>31</v>
      </c>
    </row>
    <row r="182" spans="1:47" x14ac:dyDescent="0.25">
      <c r="A182" s="66" t="e">
        <f>landings!AQ183/landings!AT183</f>
        <v>#DIV/0!</v>
      </c>
      <c r="B182" s="11" t="s">
        <v>320</v>
      </c>
      <c r="C182" s="154">
        <v>21</v>
      </c>
      <c r="D182" s="11" t="s">
        <v>164</v>
      </c>
      <c r="E182" s="90" t="s">
        <v>198</v>
      </c>
      <c r="G182" s="11"/>
      <c r="H182" s="4" t="s">
        <v>198</v>
      </c>
      <c r="I182" s="21"/>
      <c r="J182" t="s">
        <v>191</v>
      </c>
      <c r="N182" s="88">
        <v>175</v>
      </c>
      <c r="P182" s="285">
        <v>175</v>
      </c>
      <c r="Q182" s="4">
        <v>31</v>
      </c>
      <c r="R182" s="4">
        <v>28</v>
      </c>
      <c r="S182" s="4">
        <v>31</v>
      </c>
      <c r="T182" s="21">
        <v>30</v>
      </c>
      <c r="U182" s="21">
        <v>31</v>
      </c>
      <c r="V182" s="21">
        <v>30</v>
      </c>
      <c r="W182" s="21">
        <v>31</v>
      </c>
      <c r="X182" s="21">
        <v>31</v>
      </c>
      <c r="Y182" s="21">
        <v>30</v>
      </c>
      <c r="Z182" s="21">
        <v>31</v>
      </c>
      <c r="AA182" s="21">
        <v>30</v>
      </c>
      <c r="AB182" s="21">
        <v>31</v>
      </c>
      <c r="AG182" s="52" t="s">
        <v>155</v>
      </c>
      <c r="AH182" s="51">
        <v>10</v>
      </c>
      <c r="AI182" s="60" t="s">
        <v>160</v>
      </c>
      <c r="AJ182" s="4">
        <v>31</v>
      </c>
      <c r="AK182" s="4">
        <v>28</v>
      </c>
      <c r="AL182" s="4">
        <v>31</v>
      </c>
      <c r="AM182" s="21">
        <v>30</v>
      </c>
      <c r="AN182" s="21">
        <v>31</v>
      </c>
      <c r="AO182" s="21">
        <v>30</v>
      </c>
      <c r="AP182" s="21">
        <v>31</v>
      </c>
      <c r="AQ182" s="21">
        <v>31</v>
      </c>
      <c r="AR182" s="21">
        <v>30</v>
      </c>
      <c r="AS182" s="21">
        <v>31</v>
      </c>
      <c r="AT182" s="21">
        <v>30</v>
      </c>
      <c r="AU182" s="21">
        <v>31</v>
      </c>
    </row>
    <row r="183" spans="1:47" x14ac:dyDescent="0.25">
      <c r="A183" s="66" t="e">
        <f>landings!AQ184/landings!AT184</f>
        <v>#DIV/0!</v>
      </c>
      <c r="B183" s="11" t="s">
        <v>293</v>
      </c>
      <c r="C183" s="154">
        <v>21</v>
      </c>
      <c r="D183" s="11" t="s">
        <v>164</v>
      </c>
      <c r="E183" s="90" t="s">
        <v>198</v>
      </c>
      <c r="G183" s="11"/>
      <c r="H183" s="73" t="s">
        <v>200</v>
      </c>
      <c r="I183" s="21"/>
      <c r="J183" t="s">
        <v>191</v>
      </c>
      <c r="N183" s="88">
        <v>176</v>
      </c>
      <c r="P183" s="285">
        <v>176</v>
      </c>
      <c r="Q183" s="4">
        <v>31</v>
      </c>
      <c r="R183" s="4">
        <v>28</v>
      </c>
      <c r="S183" s="4">
        <v>31</v>
      </c>
      <c r="T183" s="21">
        <v>30</v>
      </c>
      <c r="U183" s="21">
        <v>31</v>
      </c>
      <c r="V183" s="21">
        <v>30</v>
      </c>
      <c r="W183" s="21">
        <v>31</v>
      </c>
      <c r="X183" s="21">
        <v>31</v>
      </c>
      <c r="Y183" s="21">
        <v>30</v>
      </c>
      <c r="Z183" s="21">
        <v>31</v>
      </c>
      <c r="AA183" s="21">
        <v>30</v>
      </c>
      <c r="AB183" s="21">
        <v>31</v>
      </c>
      <c r="AG183" s="52" t="s">
        <v>156</v>
      </c>
      <c r="AH183" s="51">
        <v>10</v>
      </c>
      <c r="AI183" s="58" t="s">
        <v>165</v>
      </c>
      <c r="AJ183" s="4">
        <v>31</v>
      </c>
      <c r="AK183" s="4">
        <v>28</v>
      </c>
      <c r="AL183" s="4">
        <v>31</v>
      </c>
      <c r="AM183" s="21">
        <v>30</v>
      </c>
      <c r="AN183" s="21">
        <v>31</v>
      </c>
      <c r="AO183" s="21">
        <v>30</v>
      </c>
      <c r="AP183" s="21">
        <v>31</v>
      </c>
      <c r="AQ183" s="21">
        <v>31</v>
      </c>
      <c r="AR183" s="21">
        <v>30</v>
      </c>
      <c r="AS183" s="21">
        <v>31</v>
      </c>
      <c r="AT183" s="21">
        <v>30</v>
      </c>
      <c r="AU183" s="21">
        <v>31</v>
      </c>
    </row>
    <row r="184" spans="1:47" x14ac:dyDescent="0.25">
      <c r="A184" s="66" t="e">
        <f>landings!AQ185/landings!AT185</f>
        <v>#DIV/0!</v>
      </c>
      <c r="B184" s="11" t="s">
        <v>289</v>
      </c>
      <c r="C184" s="154">
        <v>21</v>
      </c>
      <c r="D184" s="11" t="s">
        <v>232</v>
      </c>
      <c r="E184" s="90" t="s">
        <v>198</v>
      </c>
      <c r="N184" s="88">
        <v>177</v>
      </c>
      <c r="P184" s="285">
        <v>177</v>
      </c>
      <c r="Q184" s="71">
        <v>27</v>
      </c>
      <c r="R184" s="4">
        <v>28</v>
      </c>
      <c r="S184" s="4">
        <v>31</v>
      </c>
      <c r="T184" s="84">
        <v>18</v>
      </c>
      <c r="U184" s="21">
        <v>31</v>
      </c>
      <c r="V184" s="21">
        <v>30</v>
      </c>
      <c r="W184" s="70">
        <v>0</v>
      </c>
      <c r="X184" s="70">
        <v>0</v>
      </c>
      <c r="Y184" s="71">
        <v>17</v>
      </c>
      <c r="Z184" s="21">
        <v>31</v>
      </c>
      <c r="AA184" s="21">
        <v>30</v>
      </c>
      <c r="AB184" s="71">
        <v>20</v>
      </c>
    </row>
    <row r="185" spans="1:47" x14ac:dyDescent="0.25">
      <c r="A185" s="66" t="e">
        <f>landings!AQ186/landings!AT186</f>
        <v>#DIV/0!</v>
      </c>
      <c r="B185" s="11" t="s">
        <v>291</v>
      </c>
      <c r="C185" s="154">
        <v>21</v>
      </c>
      <c r="D185" s="11" t="s">
        <v>232</v>
      </c>
      <c r="E185" s="90" t="s">
        <v>198</v>
      </c>
      <c r="N185" s="88">
        <v>178</v>
      </c>
      <c r="P185" s="285">
        <v>178</v>
      </c>
      <c r="Q185" s="4">
        <v>31</v>
      </c>
      <c r="R185" s="4">
        <v>28</v>
      </c>
      <c r="S185" s="4">
        <v>31</v>
      </c>
      <c r="T185" s="21">
        <v>30</v>
      </c>
      <c r="U185" s="21">
        <v>31</v>
      </c>
      <c r="V185" s="21">
        <v>30</v>
      </c>
      <c r="W185" s="21">
        <v>31</v>
      </c>
      <c r="X185" s="21">
        <v>31</v>
      </c>
      <c r="Y185" s="21">
        <v>30</v>
      </c>
      <c r="Z185" s="21">
        <v>31</v>
      </c>
      <c r="AA185" s="21">
        <v>30</v>
      </c>
      <c r="AB185" s="21">
        <v>31</v>
      </c>
    </row>
    <row r="186" spans="1:47" x14ac:dyDescent="0.25">
      <c r="A186" s="66" t="e">
        <f>landings!AQ187/landings!AT187</f>
        <v>#DIV/0!</v>
      </c>
      <c r="B186" s="11" t="s">
        <v>318</v>
      </c>
      <c r="C186" s="154">
        <v>21</v>
      </c>
      <c r="D186" s="11" t="s">
        <v>232</v>
      </c>
      <c r="E186" s="90" t="s">
        <v>198</v>
      </c>
      <c r="N186" s="88">
        <v>179</v>
      </c>
      <c r="P186" s="285">
        <v>179</v>
      </c>
      <c r="Q186" s="4">
        <v>31</v>
      </c>
      <c r="R186" s="4">
        <v>28</v>
      </c>
      <c r="S186" s="4">
        <v>31</v>
      </c>
      <c r="T186" s="21">
        <v>30</v>
      </c>
      <c r="U186" s="21">
        <v>31</v>
      </c>
      <c r="V186" s="21">
        <v>30</v>
      </c>
      <c r="W186" s="21">
        <v>31</v>
      </c>
      <c r="X186" s="21">
        <v>31</v>
      </c>
      <c r="Y186" s="21">
        <v>30</v>
      </c>
      <c r="Z186" s="21">
        <v>31</v>
      </c>
      <c r="AA186" s="21">
        <v>30</v>
      </c>
      <c r="AB186" s="21">
        <v>31</v>
      </c>
    </row>
    <row r="187" spans="1:47" x14ac:dyDescent="0.25">
      <c r="A187" s="66">
        <f>landings!AQ188/landings!AT188</f>
        <v>0</v>
      </c>
      <c r="B187" t="s">
        <v>320</v>
      </c>
      <c r="C187" s="154">
        <v>21</v>
      </c>
      <c r="D187" s="11" t="s">
        <v>232</v>
      </c>
      <c r="E187" s="90" t="s">
        <v>198</v>
      </c>
      <c r="N187" s="88">
        <v>180</v>
      </c>
      <c r="P187" s="285">
        <v>180</v>
      </c>
      <c r="Q187" s="4">
        <v>31</v>
      </c>
      <c r="R187" s="4">
        <v>28</v>
      </c>
      <c r="S187" s="4">
        <v>31</v>
      </c>
      <c r="T187" s="21">
        <v>30</v>
      </c>
      <c r="U187" s="21">
        <v>31</v>
      </c>
      <c r="V187" s="21">
        <v>30</v>
      </c>
      <c r="W187" s="21">
        <v>31</v>
      </c>
      <c r="X187" s="21">
        <v>31</v>
      </c>
      <c r="Y187" s="21">
        <v>30</v>
      </c>
      <c r="Z187" s="21">
        <v>31</v>
      </c>
      <c r="AA187" s="21">
        <v>30</v>
      </c>
      <c r="AB187" s="21">
        <v>31</v>
      </c>
    </row>
    <row r="188" spans="1:47" x14ac:dyDescent="0.25">
      <c r="A188" s="66" t="e">
        <f>landings!AQ189/landings!AT189</f>
        <v>#DIV/0!</v>
      </c>
      <c r="B188" s="11" t="s">
        <v>293</v>
      </c>
      <c r="C188" s="154">
        <v>21</v>
      </c>
      <c r="D188" s="11" t="s">
        <v>232</v>
      </c>
      <c r="E188" s="90" t="s">
        <v>198</v>
      </c>
      <c r="N188" s="88">
        <v>181</v>
      </c>
      <c r="P188" s="285">
        <v>181</v>
      </c>
      <c r="Q188" s="4">
        <v>31</v>
      </c>
      <c r="R188" s="4">
        <v>28</v>
      </c>
      <c r="S188" s="4">
        <v>31</v>
      </c>
      <c r="T188" s="21">
        <v>30</v>
      </c>
      <c r="U188" s="21">
        <v>31</v>
      </c>
      <c r="V188" s="21">
        <v>30</v>
      </c>
      <c r="W188" s="21">
        <v>31</v>
      </c>
      <c r="X188" s="21">
        <v>31</v>
      </c>
      <c r="Y188" s="21">
        <v>30</v>
      </c>
      <c r="Z188" s="21">
        <v>31</v>
      </c>
      <c r="AA188" s="21">
        <v>30</v>
      </c>
      <c r="AB188" s="21">
        <v>31</v>
      </c>
    </row>
    <row r="189" spans="1:47" x14ac:dyDescent="0.25">
      <c r="A189" s="66" t="e">
        <f>landings!AQ190/landings!AT190</f>
        <v>#DIV/0!</v>
      </c>
      <c r="B189" t="s">
        <v>384</v>
      </c>
      <c r="C189" s="154">
        <v>21</v>
      </c>
      <c r="D189" s="11" t="s">
        <v>232</v>
      </c>
      <c r="E189" s="90" t="s">
        <v>198</v>
      </c>
      <c r="N189" s="88">
        <v>182</v>
      </c>
      <c r="P189" s="285">
        <v>182</v>
      </c>
      <c r="Q189" s="4">
        <v>31</v>
      </c>
      <c r="R189" s="4">
        <v>28</v>
      </c>
      <c r="S189" s="4">
        <v>31</v>
      </c>
      <c r="T189" s="21">
        <v>30</v>
      </c>
      <c r="U189" s="21">
        <v>31</v>
      </c>
      <c r="V189" s="21">
        <v>30</v>
      </c>
      <c r="W189" s="21">
        <v>31</v>
      </c>
      <c r="X189" s="21">
        <v>31</v>
      </c>
      <c r="Y189" s="21">
        <v>30</v>
      </c>
      <c r="Z189" s="21">
        <v>31</v>
      </c>
      <c r="AA189" s="21">
        <v>30</v>
      </c>
      <c r="AB189" s="21">
        <v>31</v>
      </c>
    </row>
    <row r="190" spans="1:47" x14ac:dyDescent="0.25">
      <c r="A190" s="66" t="e">
        <f>landings!AQ191/landings!AT191</f>
        <v>#DIV/0!</v>
      </c>
      <c r="B190" s="11" t="s">
        <v>318</v>
      </c>
      <c r="C190" s="154">
        <v>22</v>
      </c>
      <c r="D190" s="151" t="s">
        <v>165</v>
      </c>
      <c r="E190" s="90" t="s">
        <v>200</v>
      </c>
      <c r="N190" s="88">
        <v>183</v>
      </c>
      <c r="P190" s="285">
        <v>183</v>
      </c>
      <c r="Q190" s="4">
        <v>31</v>
      </c>
      <c r="R190" s="4">
        <v>28</v>
      </c>
      <c r="S190" s="4">
        <v>31</v>
      </c>
      <c r="T190" s="21">
        <v>30</v>
      </c>
      <c r="U190" s="21">
        <v>31</v>
      </c>
      <c r="V190" s="21">
        <v>30</v>
      </c>
      <c r="W190" s="21">
        <v>31</v>
      </c>
      <c r="X190" s="21">
        <v>31</v>
      </c>
      <c r="Y190" s="21">
        <v>30</v>
      </c>
      <c r="Z190" s="21">
        <v>31</v>
      </c>
      <c r="AA190" s="21">
        <v>30</v>
      </c>
      <c r="AB190" s="21">
        <v>31</v>
      </c>
    </row>
    <row r="191" spans="1:47" x14ac:dyDescent="0.25">
      <c r="A191" s="66" t="e">
        <f>landings!AQ192/landings!AT192</f>
        <v>#DIV/0!</v>
      </c>
      <c r="B191" s="11" t="s">
        <v>319</v>
      </c>
      <c r="C191" s="154">
        <v>22</v>
      </c>
      <c r="D191" s="151" t="s">
        <v>163</v>
      </c>
      <c r="E191" s="90" t="s">
        <v>200</v>
      </c>
      <c r="N191" s="88">
        <v>184</v>
      </c>
      <c r="P191" s="285">
        <v>184</v>
      </c>
      <c r="Q191" s="4">
        <v>31</v>
      </c>
      <c r="R191" s="4">
        <v>28</v>
      </c>
      <c r="S191" s="4">
        <v>31</v>
      </c>
      <c r="T191" s="21">
        <v>30</v>
      </c>
      <c r="U191" s="21">
        <v>31</v>
      </c>
      <c r="V191" s="21">
        <v>30</v>
      </c>
      <c r="W191" s="21">
        <v>31</v>
      </c>
      <c r="X191" s="21">
        <v>31</v>
      </c>
      <c r="Y191" s="21">
        <v>30</v>
      </c>
      <c r="Z191" s="21">
        <v>31</v>
      </c>
      <c r="AA191" s="21">
        <v>30</v>
      </c>
      <c r="AB191" s="21">
        <v>31</v>
      </c>
    </row>
    <row r="192" spans="1:47" s="21" customFormat="1" x14ac:dyDescent="0.25">
      <c r="A192" s="66" t="e">
        <f>landings!AQ193/landings!AT193</f>
        <v>#DIV/0!</v>
      </c>
      <c r="B192" s="11" t="s">
        <v>320</v>
      </c>
      <c r="C192" s="154">
        <v>22</v>
      </c>
      <c r="D192" s="151" t="s">
        <v>163</v>
      </c>
      <c r="E192" s="90" t="s">
        <v>200</v>
      </c>
      <c r="N192" s="88">
        <v>185</v>
      </c>
      <c r="P192" s="285">
        <v>185</v>
      </c>
      <c r="Q192" s="4">
        <v>31</v>
      </c>
      <c r="R192" s="4">
        <v>28</v>
      </c>
      <c r="S192" s="4">
        <v>31</v>
      </c>
      <c r="T192" s="21">
        <v>30</v>
      </c>
      <c r="U192" s="21">
        <v>31</v>
      </c>
      <c r="V192" s="21">
        <v>30</v>
      </c>
      <c r="W192" s="21">
        <v>31</v>
      </c>
      <c r="X192" s="21">
        <v>31</v>
      </c>
      <c r="Y192" s="21">
        <v>30</v>
      </c>
      <c r="Z192" s="21">
        <v>31</v>
      </c>
      <c r="AA192" s="21">
        <v>30</v>
      </c>
      <c r="AB192" s="21">
        <v>31</v>
      </c>
    </row>
    <row r="193" spans="1:47" s="21" customFormat="1" x14ac:dyDescent="0.25">
      <c r="A193" s="66" t="e">
        <f>landings!AQ194/landings!AT194</f>
        <v>#DIV/0!</v>
      </c>
      <c r="B193" s="11" t="s">
        <v>320</v>
      </c>
      <c r="C193" s="154">
        <v>22</v>
      </c>
      <c r="D193" s="57" t="s">
        <v>163</v>
      </c>
      <c r="E193" s="90" t="s">
        <v>200</v>
      </c>
      <c r="N193" s="88">
        <v>186</v>
      </c>
      <c r="P193" s="285">
        <v>186</v>
      </c>
      <c r="Q193" s="4">
        <v>31</v>
      </c>
      <c r="R193" s="4">
        <v>28</v>
      </c>
      <c r="S193" s="4">
        <v>31</v>
      </c>
      <c r="T193" s="21">
        <v>30</v>
      </c>
      <c r="U193" s="21">
        <v>31</v>
      </c>
      <c r="V193" s="21">
        <v>30</v>
      </c>
      <c r="W193" s="21">
        <v>31</v>
      </c>
      <c r="X193" s="21">
        <v>31</v>
      </c>
      <c r="Y193" s="21">
        <v>30</v>
      </c>
      <c r="Z193" s="21">
        <v>31</v>
      </c>
      <c r="AA193" s="21">
        <v>30</v>
      </c>
      <c r="AB193" s="21">
        <v>31</v>
      </c>
    </row>
    <row r="194" spans="1:47" s="21" customFormat="1" x14ac:dyDescent="0.25">
      <c r="A194" s="66" t="e">
        <f>landings!AQ195/landings!AT195</f>
        <v>#DIV/0!</v>
      </c>
      <c r="B194" s="11" t="s">
        <v>320</v>
      </c>
      <c r="C194" s="154">
        <v>22</v>
      </c>
      <c r="D194" s="57" t="s">
        <v>163</v>
      </c>
      <c r="E194" s="90" t="s">
        <v>200</v>
      </c>
      <c r="N194" s="88">
        <v>187</v>
      </c>
      <c r="P194" s="285">
        <v>187</v>
      </c>
      <c r="Q194" s="4">
        <v>31</v>
      </c>
      <c r="R194" s="4">
        <v>28</v>
      </c>
      <c r="S194" s="4">
        <v>31</v>
      </c>
      <c r="T194" s="21">
        <v>30</v>
      </c>
      <c r="U194" s="21">
        <v>31</v>
      </c>
      <c r="V194" s="21">
        <v>30</v>
      </c>
      <c r="W194" s="21">
        <v>31</v>
      </c>
      <c r="X194" s="21">
        <v>31</v>
      </c>
      <c r="Y194" s="21">
        <v>30</v>
      </c>
      <c r="Z194" s="21">
        <v>31</v>
      </c>
      <c r="AA194" s="21">
        <v>30</v>
      </c>
      <c r="AB194" s="21">
        <v>31</v>
      </c>
    </row>
    <row r="195" spans="1:47" s="21" customFormat="1" x14ac:dyDescent="0.25">
      <c r="A195" s="66" t="e">
        <f>landings!AQ196/landings!AT196</f>
        <v>#DIV/0!</v>
      </c>
      <c r="B195" s="11" t="s">
        <v>320</v>
      </c>
      <c r="C195" s="154">
        <v>22</v>
      </c>
      <c r="D195" s="57" t="s">
        <v>163</v>
      </c>
      <c r="E195" s="90" t="s">
        <v>200</v>
      </c>
      <c r="N195" s="88">
        <v>188</v>
      </c>
      <c r="P195" s="285">
        <v>188</v>
      </c>
      <c r="Q195" s="4">
        <v>31</v>
      </c>
      <c r="R195" s="4">
        <v>28</v>
      </c>
      <c r="S195" s="4">
        <v>31</v>
      </c>
      <c r="T195" s="21">
        <v>30</v>
      </c>
      <c r="U195" s="21">
        <v>31</v>
      </c>
      <c r="V195" s="21">
        <v>30</v>
      </c>
      <c r="W195" s="21">
        <v>31</v>
      </c>
      <c r="X195" s="21">
        <v>31</v>
      </c>
      <c r="Y195" s="21">
        <v>30</v>
      </c>
      <c r="Z195" s="21">
        <v>31</v>
      </c>
      <c r="AA195" s="21">
        <v>30</v>
      </c>
      <c r="AB195" s="21">
        <v>31</v>
      </c>
    </row>
    <row r="196" spans="1:47" s="21" customFormat="1" x14ac:dyDescent="0.25">
      <c r="A196" s="66" t="e">
        <f>landings!AQ197/landings!AT197</f>
        <v>#DIV/0!</v>
      </c>
      <c r="B196" s="11" t="s">
        <v>293</v>
      </c>
      <c r="C196" s="154">
        <v>22</v>
      </c>
      <c r="D196" s="57" t="s">
        <v>163</v>
      </c>
      <c r="E196" s="90" t="s">
        <v>200</v>
      </c>
      <c r="N196" s="88">
        <v>189</v>
      </c>
      <c r="P196" s="285">
        <v>189</v>
      </c>
      <c r="Q196" s="4">
        <v>31</v>
      </c>
      <c r="R196" s="4">
        <v>28</v>
      </c>
      <c r="S196" s="4">
        <v>31</v>
      </c>
      <c r="T196" s="21">
        <v>30</v>
      </c>
      <c r="U196" s="21">
        <v>31</v>
      </c>
      <c r="V196" s="21">
        <v>30</v>
      </c>
      <c r="W196" s="21">
        <v>31</v>
      </c>
      <c r="X196" s="21">
        <v>31</v>
      </c>
      <c r="Y196" s="21">
        <v>30</v>
      </c>
      <c r="Z196" s="21">
        <v>31</v>
      </c>
      <c r="AA196" s="21">
        <v>30</v>
      </c>
      <c r="AB196" s="21">
        <v>31</v>
      </c>
    </row>
    <row r="197" spans="1:47" s="21" customFormat="1" x14ac:dyDescent="0.25">
      <c r="A197" s="66" t="e">
        <f>landings!AQ198/landings!AT198</f>
        <v>#DIV/0!</v>
      </c>
      <c r="B197" s="11" t="s">
        <v>293</v>
      </c>
      <c r="C197" s="154">
        <v>22</v>
      </c>
      <c r="D197" s="57" t="s">
        <v>163</v>
      </c>
      <c r="E197" s="90" t="s">
        <v>200</v>
      </c>
      <c r="N197" s="88">
        <v>190</v>
      </c>
      <c r="P197" s="285">
        <v>190</v>
      </c>
      <c r="Q197" s="4">
        <v>31</v>
      </c>
      <c r="R197" s="4">
        <v>28</v>
      </c>
      <c r="S197" s="4">
        <v>31</v>
      </c>
      <c r="T197" s="21">
        <v>30</v>
      </c>
      <c r="U197" s="21">
        <v>31</v>
      </c>
      <c r="V197" s="21">
        <v>30</v>
      </c>
      <c r="W197" s="21">
        <v>31</v>
      </c>
      <c r="X197" s="21">
        <v>31</v>
      </c>
      <c r="Y197" s="21">
        <v>30</v>
      </c>
      <c r="Z197" s="21">
        <v>31</v>
      </c>
      <c r="AA197" s="21">
        <v>30</v>
      </c>
      <c r="AB197" s="21">
        <v>31</v>
      </c>
    </row>
    <row r="198" spans="1:47" s="21" customFormat="1" x14ac:dyDescent="0.25">
      <c r="A198" s="66" t="e">
        <f>landings!AQ199/landings!AT199</f>
        <v>#DIV/0!</v>
      </c>
      <c r="B198" s="11" t="s">
        <v>318</v>
      </c>
      <c r="C198" s="154">
        <v>22</v>
      </c>
      <c r="D198" s="11" t="s">
        <v>162</v>
      </c>
      <c r="E198" s="90" t="s">
        <v>198</v>
      </c>
      <c r="N198" s="88">
        <v>191</v>
      </c>
      <c r="P198" s="285">
        <v>191</v>
      </c>
      <c r="Q198" s="4">
        <v>31</v>
      </c>
      <c r="R198" s="4">
        <v>28</v>
      </c>
      <c r="S198" s="4">
        <v>31</v>
      </c>
      <c r="T198" s="21">
        <v>30</v>
      </c>
      <c r="U198" s="21">
        <v>31</v>
      </c>
      <c r="V198" s="21">
        <v>30</v>
      </c>
      <c r="W198" s="21">
        <v>31</v>
      </c>
      <c r="X198" s="21">
        <v>31</v>
      </c>
      <c r="Y198" s="21">
        <v>30</v>
      </c>
      <c r="Z198" s="21">
        <v>31</v>
      </c>
      <c r="AA198" s="21">
        <v>30</v>
      </c>
      <c r="AB198" s="21">
        <v>31</v>
      </c>
    </row>
    <row r="199" spans="1:47" s="21" customFormat="1" x14ac:dyDescent="0.25">
      <c r="A199" s="66" t="e">
        <f>landings!AQ200/landings!AT200</f>
        <v>#DIV/0!</v>
      </c>
      <c r="B199" s="11" t="s">
        <v>293</v>
      </c>
      <c r="C199" s="154">
        <v>22</v>
      </c>
      <c r="D199" s="11" t="s">
        <v>162</v>
      </c>
      <c r="E199" s="90" t="s">
        <v>198</v>
      </c>
      <c r="N199" s="88">
        <v>192</v>
      </c>
      <c r="P199" s="285">
        <v>192</v>
      </c>
      <c r="Q199" s="4">
        <v>31</v>
      </c>
      <c r="R199" s="4">
        <v>28</v>
      </c>
      <c r="S199" s="4">
        <v>31</v>
      </c>
      <c r="T199" s="21">
        <v>30</v>
      </c>
      <c r="U199" s="21">
        <v>31</v>
      </c>
      <c r="V199" s="21">
        <v>30</v>
      </c>
      <c r="W199" s="21">
        <v>31</v>
      </c>
      <c r="X199" s="21">
        <v>31</v>
      </c>
      <c r="Y199" s="21">
        <v>30</v>
      </c>
      <c r="Z199" s="21">
        <v>31</v>
      </c>
      <c r="AA199" s="21">
        <v>30</v>
      </c>
      <c r="AB199" s="21">
        <v>31</v>
      </c>
    </row>
    <row r="200" spans="1:47" s="21" customFormat="1" x14ac:dyDescent="0.25">
      <c r="A200" s="66" t="e">
        <f>landings!AQ201/landings!AT201</f>
        <v>#DIV/0!</v>
      </c>
      <c r="B200" s="11" t="s">
        <v>319</v>
      </c>
      <c r="C200" s="154">
        <v>22</v>
      </c>
      <c r="D200" s="57" t="s">
        <v>161</v>
      </c>
      <c r="E200" s="90" t="s">
        <v>279</v>
      </c>
      <c r="N200" s="88">
        <v>193</v>
      </c>
      <c r="P200" s="285">
        <v>193</v>
      </c>
      <c r="Q200" s="4">
        <v>31</v>
      </c>
      <c r="R200" s="4">
        <v>28</v>
      </c>
      <c r="S200" s="4">
        <v>31</v>
      </c>
      <c r="T200" s="21">
        <v>30</v>
      </c>
      <c r="U200" s="21">
        <v>31</v>
      </c>
      <c r="V200" s="21">
        <v>30</v>
      </c>
      <c r="W200" s="21">
        <v>31</v>
      </c>
      <c r="X200" s="21">
        <v>31</v>
      </c>
      <c r="Y200" s="21">
        <v>30</v>
      </c>
      <c r="Z200" s="21">
        <v>31</v>
      </c>
      <c r="AA200" s="21">
        <v>30</v>
      </c>
      <c r="AB200" s="21">
        <v>31</v>
      </c>
    </row>
    <row r="201" spans="1:47" s="21" customFormat="1" x14ac:dyDescent="0.25">
      <c r="A201" s="66" t="e">
        <f>landings!AQ202/landings!AT202</f>
        <v>#DIV/0!</v>
      </c>
      <c r="B201" s="11" t="s">
        <v>318</v>
      </c>
      <c r="C201" s="154">
        <v>22</v>
      </c>
      <c r="D201" s="57" t="s">
        <v>161</v>
      </c>
      <c r="E201" s="90" t="s">
        <v>200</v>
      </c>
      <c r="N201" s="88">
        <v>194</v>
      </c>
      <c r="P201" s="285">
        <v>194</v>
      </c>
      <c r="Q201" s="4">
        <v>31</v>
      </c>
      <c r="R201" s="4">
        <v>28</v>
      </c>
      <c r="S201" s="4">
        <v>31</v>
      </c>
      <c r="T201" s="21">
        <v>30</v>
      </c>
      <c r="U201" s="21">
        <v>31</v>
      </c>
      <c r="V201" s="21">
        <v>30</v>
      </c>
      <c r="W201" s="21">
        <v>31</v>
      </c>
      <c r="X201" s="21">
        <v>31</v>
      </c>
      <c r="Y201" s="21">
        <v>30</v>
      </c>
      <c r="Z201" s="21">
        <v>31</v>
      </c>
      <c r="AA201" s="21">
        <v>30</v>
      </c>
      <c r="AB201" s="21">
        <v>31</v>
      </c>
    </row>
    <row r="202" spans="1:47" s="21" customFormat="1" x14ac:dyDescent="0.25">
      <c r="A202" s="66" t="e">
        <f>landings!AQ203/landings!AT203</f>
        <v>#DIV/0!</v>
      </c>
      <c r="B202" s="11" t="s">
        <v>320</v>
      </c>
      <c r="C202" s="154">
        <v>22</v>
      </c>
      <c r="D202" s="57" t="s">
        <v>161</v>
      </c>
      <c r="E202" s="90" t="s">
        <v>200</v>
      </c>
      <c r="N202" s="88">
        <v>195</v>
      </c>
      <c r="P202" s="285">
        <v>195</v>
      </c>
      <c r="Q202" s="4">
        <v>31</v>
      </c>
      <c r="R202" s="4">
        <v>28</v>
      </c>
      <c r="S202" s="4">
        <v>31</v>
      </c>
      <c r="T202" s="21">
        <v>30</v>
      </c>
      <c r="U202" s="21">
        <v>31</v>
      </c>
      <c r="V202" s="21">
        <v>30</v>
      </c>
      <c r="W202" s="21">
        <v>31</v>
      </c>
      <c r="X202" s="21">
        <v>31</v>
      </c>
      <c r="Y202" s="21">
        <v>30</v>
      </c>
      <c r="Z202" s="21">
        <v>31</v>
      </c>
      <c r="AA202" s="21">
        <v>30</v>
      </c>
      <c r="AB202" s="21">
        <v>31</v>
      </c>
    </row>
    <row r="203" spans="1:47" s="21" customFormat="1" x14ac:dyDescent="0.25">
      <c r="A203" s="66" t="e">
        <f>landings!AQ204/landings!AT204</f>
        <v>#DIV/0!</v>
      </c>
      <c r="B203" s="11" t="s">
        <v>318</v>
      </c>
      <c r="C203" s="154">
        <v>22</v>
      </c>
      <c r="D203" s="11" t="s">
        <v>164</v>
      </c>
      <c r="E203" s="90" t="s">
        <v>198</v>
      </c>
      <c r="N203" s="88">
        <v>196</v>
      </c>
      <c r="P203" s="285">
        <v>196</v>
      </c>
      <c r="Q203" s="4">
        <v>31</v>
      </c>
      <c r="R203" s="4">
        <v>28</v>
      </c>
      <c r="S203" s="4">
        <v>31</v>
      </c>
      <c r="T203" s="21">
        <v>30</v>
      </c>
      <c r="U203" s="21">
        <v>31</v>
      </c>
      <c r="V203" s="21">
        <v>30</v>
      </c>
      <c r="W203" s="21">
        <v>31</v>
      </c>
      <c r="X203" s="21">
        <v>31</v>
      </c>
      <c r="Y203" s="21">
        <v>30</v>
      </c>
      <c r="Z203" s="21">
        <v>31</v>
      </c>
      <c r="AA203" s="21">
        <v>30</v>
      </c>
      <c r="AB203" s="21">
        <v>31</v>
      </c>
    </row>
    <row r="204" spans="1:47" s="21" customFormat="1" x14ac:dyDescent="0.25">
      <c r="A204" s="66" t="e">
        <f>landings!AQ205/landings!AT205</f>
        <v>#DIV/0!</v>
      </c>
      <c r="B204" s="11" t="s">
        <v>293</v>
      </c>
      <c r="C204" s="154">
        <v>22</v>
      </c>
      <c r="D204" s="11" t="s">
        <v>164</v>
      </c>
      <c r="E204" s="90" t="s">
        <v>198</v>
      </c>
      <c r="N204" s="88">
        <v>197</v>
      </c>
      <c r="P204" s="285">
        <v>197</v>
      </c>
      <c r="Q204" s="4">
        <v>31</v>
      </c>
      <c r="R204" s="4">
        <v>28</v>
      </c>
      <c r="S204" s="4">
        <v>31</v>
      </c>
      <c r="T204" s="21">
        <v>30</v>
      </c>
      <c r="U204" s="21">
        <v>31</v>
      </c>
      <c r="V204" s="21">
        <v>30</v>
      </c>
      <c r="W204" s="21">
        <v>31</v>
      </c>
      <c r="X204" s="21">
        <v>31</v>
      </c>
      <c r="Y204" s="21">
        <v>30</v>
      </c>
      <c r="Z204" s="21">
        <v>31</v>
      </c>
      <c r="AA204" s="21">
        <v>30</v>
      </c>
      <c r="AB204" s="21">
        <v>31</v>
      </c>
    </row>
    <row r="205" spans="1:47" s="21" customFormat="1" x14ac:dyDescent="0.25">
      <c r="A205" s="66" t="e">
        <f>landings!AQ206/landings!AT206</f>
        <v>#DIV/0!</v>
      </c>
      <c r="B205" s="11" t="s">
        <v>318</v>
      </c>
      <c r="C205" s="154">
        <v>22</v>
      </c>
      <c r="D205" s="11" t="s">
        <v>232</v>
      </c>
      <c r="E205" s="90" t="s">
        <v>198</v>
      </c>
      <c r="N205" s="88">
        <v>198</v>
      </c>
      <c r="P205" s="285">
        <v>198</v>
      </c>
      <c r="Q205" s="4">
        <v>31</v>
      </c>
      <c r="R205" s="4">
        <v>28</v>
      </c>
      <c r="S205" s="4">
        <v>31</v>
      </c>
      <c r="T205" s="21">
        <v>30</v>
      </c>
      <c r="U205" s="21">
        <v>31</v>
      </c>
      <c r="V205" s="21">
        <v>30</v>
      </c>
      <c r="W205" s="21">
        <v>31</v>
      </c>
      <c r="X205" s="21">
        <v>31</v>
      </c>
      <c r="Y205" s="21">
        <v>30</v>
      </c>
      <c r="Z205" s="21">
        <v>31</v>
      </c>
      <c r="AA205" s="21">
        <v>30</v>
      </c>
      <c r="AB205" s="21">
        <v>31</v>
      </c>
    </row>
    <row r="206" spans="1:47" s="21" customFormat="1" x14ac:dyDescent="0.25">
      <c r="A206" s="66" t="e">
        <f>landings!AQ207/landings!AT207</f>
        <v>#DIV/0!</v>
      </c>
      <c r="B206" s="11" t="s">
        <v>293</v>
      </c>
      <c r="C206" s="154">
        <v>22</v>
      </c>
      <c r="D206" s="11" t="s">
        <v>232</v>
      </c>
      <c r="E206" s="90" t="s">
        <v>198</v>
      </c>
      <c r="N206" s="88">
        <v>199</v>
      </c>
      <c r="P206" s="285">
        <v>199</v>
      </c>
      <c r="Q206" s="4">
        <v>31</v>
      </c>
      <c r="R206" s="4">
        <v>28</v>
      </c>
      <c r="S206" s="4">
        <v>31</v>
      </c>
      <c r="T206" s="21">
        <v>30</v>
      </c>
      <c r="U206" s="21">
        <v>31</v>
      </c>
      <c r="V206" s="21">
        <v>30</v>
      </c>
      <c r="W206" s="21">
        <v>31</v>
      </c>
      <c r="X206" s="21">
        <v>31</v>
      </c>
      <c r="Y206" s="21">
        <v>30</v>
      </c>
      <c r="Z206" s="21">
        <v>31</v>
      </c>
      <c r="AA206" s="21">
        <v>30</v>
      </c>
      <c r="AB206" s="21">
        <v>31</v>
      </c>
    </row>
    <row r="207" spans="1:47" x14ac:dyDescent="0.25">
      <c r="A207" s="66" t="e">
        <f>landings!AQ208/landings!AT208</f>
        <v>#DIV/0!</v>
      </c>
      <c r="B207" t="s">
        <v>291</v>
      </c>
      <c r="C207" s="17">
        <v>23</v>
      </c>
      <c r="D207" s="11" t="s">
        <v>162</v>
      </c>
      <c r="E207" s="4" t="s">
        <v>198</v>
      </c>
      <c r="G207" s="11"/>
      <c r="H207" s="73" t="s">
        <v>200</v>
      </c>
      <c r="I207" s="21"/>
      <c r="J207" t="s">
        <v>191</v>
      </c>
      <c r="N207" s="88">
        <v>200</v>
      </c>
      <c r="P207" s="285">
        <v>200</v>
      </c>
      <c r="Q207" s="4">
        <v>31</v>
      </c>
      <c r="R207" s="4">
        <v>28</v>
      </c>
      <c r="S207" s="4">
        <v>31</v>
      </c>
      <c r="T207" s="21">
        <v>30</v>
      </c>
      <c r="U207" s="21">
        <v>31</v>
      </c>
      <c r="V207" s="21">
        <v>30</v>
      </c>
      <c r="W207" s="21">
        <v>31</v>
      </c>
      <c r="X207" s="21">
        <v>31</v>
      </c>
      <c r="Y207" s="21">
        <v>30</v>
      </c>
      <c r="Z207" s="21">
        <v>31</v>
      </c>
      <c r="AA207" s="21">
        <v>30</v>
      </c>
      <c r="AB207" s="21">
        <v>31</v>
      </c>
      <c r="AG207" s="52" t="s">
        <v>157</v>
      </c>
      <c r="AH207" s="51">
        <v>10</v>
      </c>
      <c r="AI207" s="58" t="s">
        <v>163</v>
      </c>
      <c r="AJ207" s="4">
        <v>31</v>
      </c>
      <c r="AK207" s="4">
        <v>28</v>
      </c>
      <c r="AL207" s="4">
        <v>31</v>
      </c>
      <c r="AM207" s="21">
        <v>30</v>
      </c>
      <c r="AN207" s="21">
        <v>31</v>
      </c>
      <c r="AO207" s="21">
        <v>30</v>
      </c>
      <c r="AP207" s="21">
        <v>31</v>
      </c>
      <c r="AQ207" s="21">
        <v>31</v>
      </c>
      <c r="AR207" s="21">
        <v>30</v>
      </c>
      <c r="AS207" s="21">
        <v>31</v>
      </c>
      <c r="AT207" s="21">
        <v>30</v>
      </c>
      <c r="AU207" s="21">
        <v>31</v>
      </c>
    </row>
    <row r="208" spans="1:47" x14ac:dyDescent="0.25">
      <c r="A208" s="66" t="e">
        <f>landings!AQ209/landings!AT209</f>
        <v>#DIV/0!</v>
      </c>
      <c r="B208" t="s">
        <v>321</v>
      </c>
      <c r="C208" s="17">
        <v>23</v>
      </c>
      <c r="D208" s="11" t="s">
        <v>162</v>
      </c>
      <c r="E208" s="4" t="s">
        <v>198</v>
      </c>
      <c r="G208" s="11"/>
      <c r="H208" s="73" t="s">
        <v>200</v>
      </c>
      <c r="I208" s="21"/>
      <c r="J208" t="s">
        <v>191</v>
      </c>
      <c r="N208" s="88">
        <v>201</v>
      </c>
      <c r="P208" s="285">
        <v>201</v>
      </c>
      <c r="Q208" s="4">
        <v>31</v>
      </c>
      <c r="R208" s="4">
        <v>28</v>
      </c>
      <c r="S208" s="4">
        <v>31</v>
      </c>
      <c r="T208" s="21">
        <v>30</v>
      </c>
      <c r="U208" s="21">
        <v>31</v>
      </c>
      <c r="V208" s="21">
        <v>30</v>
      </c>
      <c r="W208" s="21">
        <v>31</v>
      </c>
      <c r="X208" s="21">
        <v>31</v>
      </c>
      <c r="Y208" s="21">
        <v>30</v>
      </c>
      <c r="Z208" s="21">
        <v>31</v>
      </c>
      <c r="AA208" s="21">
        <v>30</v>
      </c>
      <c r="AB208" s="21">
        <v>31</v>
      </c>
      <c r="AG208" s="52" t="s">
        <v>156</v>
      </c>
      <c r="AH208" s="51">
        <v>10</v>
      </c>
      <c r="AI208" s="60" t="s">
        <v>163</v>
      </c>
      <c r="AJ208" s="4">
        <v>31</v>
      </c>
      <c r="AK208" s="4">
        <v>28</v>
      </c>
      <c r="AL208" s="4">
        <v>31</v>
      </c>
      <c r="AM208" s="21">
        <v>30</v>
      </c>
      <c r="AN208" s="21">
        <v>31</v>
      </c>
      <c r="AO208" s="21">
        <v>30</v>
      </c>
      <c r="AP208" s="21">
        <v>31</v>
      </c>
      <c r="AQ208" s="21">
        <v>31</v>
      </c>
      <c r="AR208" s="21">
        <v>30</v>
      </c>
      <c r="AS208" s="21">
        <v>31</v>
      </c>
      <c r="AT208" s="21">
        <v>30</v>
      </c>
      <c r="AU208" s="21">
        <v>31</v>
      </c>
    </row>
    <row r="209" spans="1:47" x14ac:dyDescent="0.25">
      <c r="A209" s="66" t="e">
        <f>landings!AQ210/landings!AT210</f>
        <v>#DIV/0!</v>
      </c>
      <c r="B209" t="s">
        <v>291</v>
      </c>
      <c r="C209" s="17">
        <v>24</v>
      </c>
      <c r="D209" s="11" t="s">
        <v>162</v>
      </c>
      <c r="E209" s="4" t="s">
        <v>198</v>
      </c>
      <c r="G209" s="11"/>
      <c r="H209" s="73" t="s">
        <v>200</v>
      </c>
      <c r="I209" s="21"/>
      <c r="J209" t="s">
        <v>191</v>
      </c>
      <c r="N209" s="88">
        <v>202</v>
      </c>
      <c r="P209" s="285">
        <v>202</v>
      </c>
      <c r="Q209" s="4">
        <v>31</v>
      </c>
      <c r="R209" s="4">
        <v>28</v>
      </c>
      <c r="S209" s="4">
        <v>31</v>
      </c>
      <c r="T209" s="21">
        <v>30</v>
      </c>
      <c r="U209" s="21">
        <v>31</v>
      </c>
      <c r="V209" s="21">
        <v>30</v>
      </c>
      <c r="W209" s="21">
        <v>31</v>
      </c>
      <c r="X209" s="21">
        <v>31</v>
      </c>
      <c r="Y209" s="21">
        <v>30</v>
      </c>
      <c r="Z209" s="21">
        <v>31</v>
      </c>
      <c r="AA209" s="21">
        <v>30</v>
      </c>
      <c r="AB209" s="21">
        <v>31</v>
      </c>
      <c r="AG209" s="52" t="s">
        <v>157</v>
      </c>
      <c r="AH209" s="51">
        <v>10</v>
      </c>
      <c r="AI209" s="58" t="s">
        <v>161</v>
      </c>
      <c r="AJ209" s="4">
        <v>31</v>
      </c>
      <c r="AK209" s="4">
        <v>28</v>
      </c>
      <c r="AL209" s="4">
        <v>31</v>
      </c>
      <c r="AM209" s="21">
        <v>30</v>
      </c>
      <c r="AN209" s="21">
        <v>31</v>
      </c>
      <c r="AO209" s="21">
        <v>30</v>
      </c>
      <c r="AP209" s="21">
        <v>31</v>
      </c>
      <c r="AQ209" s="21">
        <v>31</v>
      </c>
      <c r="AR209" s="21">
        <v>30</v>
      </c>
      <c r="AS209" s="21">
        <v>31</v>
      </c>
      <c r="AT209" s="21">
        <v>30</v>
      </c>
      <c r="AU209" s="21">
        <v>31</v>
      </c>
    </row>
    <row r="210" spans="1:47" x14ac:dyDescent="0.25">
      <c r="A210" s="66" t="e">
        <f>landings!AQ211/landings!AT211</f>
        <v>#DIV/0!</v>
      </c>
      <c r="B210" t="s">
        <v>321</v>
      </c>
      <c r="C210" s="17">
        <v>24</v>
      </c>
      <c r="D210" s="11" t="s">
        <v>162</v>
      </c>
      <c r="E210" s="4" t="s">
        <v>198</v>
      </c>
      <c r="G210" s="11"/>
      <c r="H210" s="73" t="s">
        <v>200</v>
      </c>
      <c r="I210" s="21"/>
      <c r="J210" t="s">
        <v>191</v>
      </c>
      <c r="N210" s="88">
        <v>203</v>
      </c>
      <c r="P210" s="285">
        <v>203</v>
      </c>
      <c r="Q210" s="4">
        <v>31</v>
      </c>
      <c r="R210" s="4">
        <v>28</v>
      </c>
      <c r="S210" s="4">
        <v>31</v>
      </c>
      <c r="T210" s="21">
        <v>30</v>
      </c>
      <c r="U210" s="21">
        <v>31</v>
      </c>
      <c r="V210" s="21">
        <v>30</v>
      </c>
      <c r="W210" s="21">
        <v>31</v>
      </c>
      <c r="X210" s="21">
        <v>31</v>
      </c>
      <c r="Y210" s="21">
        <v>30</v>
      </c>
      <c r="Z210" s="21">
        <v>31</v>
      </c>
      <c r="AA210" s="21">
        <v>30</v>
      </c>
      <c r="AB210" s="21">
        <v>31</v>
      </c>
      <c r="AG210" s="52" t="s">
        <v>156</v>
      </c>
      <c r="AH210" s="51">
        <v>10</v>
      </c>
      <c r="AI210" s="60" t="s">
        <v>161</v>
      </c>
      <c r="AJ210" s="4">
        <v>31</v>
      </c>
      <c r="AK210" s="4">
        <v>28</v>
      </c>
      <c r="AL210" s="4">
        <v>31</v>
      </c>
      <c r="AM210" s="21">
        <v>30</v>
      </c>
      <c r="AN210" s="21">
        <v>31</v>
      </c>
      <c r="AO210" s="21">
        <v>30</v>
      </c>
      <c r="AP210" s="21">
        <v>31</v>
      </c>
      <c r="AQ210" s="21">
        <v>31</v>
      </c>
      <c r="AR210" s="21">
        <v>30</v>
      </c>
      <c r="AS210" s="21">
        <v>31</v>
      </c>
      <c r="AT210" s="21">
        <v>30</v>
      </c>
      <c r="AU210" s="21">
        <v>31</v>
      </c>
    </row>
    <row r="211" spans="1:47" s="21" customFormat="1" x14ac:dyDescent="0.25">
      <c r="B211" s="22" t="s">
        <v>385</v>
      </c>
      <c r="N211" s="88">
        <v>204</v>
      </c>
      <c r="P211" s="285">
        <v>204</v>
      </c>
      <c r="Q211" s="21">
        <v>0</v>
      </c>
      <c r="R211" s="21">
        <v>0</v>
      </c>
      <c r="S211" s="21">
        <v>0</v>
      </c>
      <c r="T211" s="21">
        <v>0</v>
      </c>
      <c r="U211" s="21">
        <v>0</v>
      </c>
      <c r="V211" s="21">
        <v>0</v>
      </c>
      <c r="W211" s="21">
        <v>0</v>
      </c>
      <c r="X211" s="21">
        <v>0</v>
      </c>
      <c r="Y211" s="21">
        <v>0</v>
      </c>
      <c r="Z211" s="21">
        <v>0</v>
      </c>
      <c r="AA211" s="21">
        <v>0</v>
      </c>
      <c r="AB211" s="21">
        <v>0</v>
      </c>
    </row>
    <row r="212" spans="1:47" s="21" customFormat="1" x14ac:dyDescent="0.25">
      <c r="B212" s="22" t="s">
        <v>385</v>
      </c>
      <c r="N212" s="88">
        <v>205</v>
      </c>
      <c r="P212" s="285">
        <v>205</v>
      </c>
      <c r="Q212" s="21">
        <v>0</v>
      </c>
      <c r="R212" s="21">
        <v>0</v>
      </c>
      <c r="S212" s="21">
        <v>0</v>
      </c>
      <c r="T212" s="21">
        <v>0</v>
      </c>
      <c r="U212" s="21">
        <v>0</v>
      </c>
      <c r="V212" s="21">
        <v>0</v>
      </c>
      <c r="W212" s="21">
        <v>0</v>
      </c>
      <c r="X212" s="21">
        <v>0</v>
      </c>
      <c r="Y212" s="21">
        <v>0</v>
      </c>
      <c r="Z212" s="21">
        <v>0</v>
      </c>
      <c r="AA212" s="21">
        <v>0</v>
      </c>
      <c r="AB212" s="21">
        <v>0</v>
      </c>
    </row>
    <row r="213" spans="1:47" x14ac:dyDescent="0.25">
      <c r="B213" s="22" t="s">
        <v>385</v>
      </c>
      <c r="N213" s="88">
        <v>206</v>
      </c>
      <c r="P213" s="285">
        <v>206</v>
      </c>
      <c r="Q213" s="21">
        <v>0</v>
      </c>
      <c r="R213" s="21">
        <v>0</v>
      </c>
      <c r="S213" s="21">
        <v>0</v>
      </c>
      <c r="T213" s="21">
        <v>0</v>
      </c>
      <c r="U213" s="21">
        <v>0</v>
      </c>
      <c r="V213" s="21">
        <v>0</v>
      </c>
      <c r="W213" s="21">
        <v>0</v>
      </c>
      <c r="X213" s="21">
        <v>0</v>
      </c>
      <c r="Y213" s="21">
        <v>0</v>
      </c>
      <c r="Z213" s="21">
        <v>0</v>
      </c>
      <c r="AA213" s="21">
        <v>0</v>
      </c>
      <c r="AB213" s="21">
        <v>0</v>
      </c>
    </row>
    <row r="214" spans="1:47" x14ac:dyDescent="0.25">
      <c r="B214" s="22" t="s">
        <v>385</v>
      </c>
      <c r="N214" s="88">
        <v>207</v>
      </c>
      <c r="P214" s="285">
        <v>207</v>
      </c>
      <c r="Q214" s="21">
        <v>0</v>
      </c>
      <c r="R214" s="21">
        <v>0</v>
      </c>
      <c r="S214" s="21">
        <v>0</v>
      </c>
      <c r="T214" s="21">
        <v>0</v>
      </c>
      <c r="U214" s="21">
        <v>0</v>
      </c>
      <c r="V214" s="21">
        <v>0</v>
      </c>
      <c r="W214" s="21">
        <v>0</v>
      </c>
      <c r="X214" s="21">
        <v>0</v>
      </c>
      <c r="Y214" s="21">
        <v>0</v>
      </c>
      <c r="Z214" s="21">
        <v>0</v>
      </c>
      <c r="AA214" s="21">
        <v>0</v>
      </c>
      <c r="AB214" s="21">
        <v>0</v>
      </c>
    </row>
    <row r="215" spans="1:47" x14ac:dyDescent="0.25">
      <c r="B215" s="22" t="s">
        <v>385</v>
      </c>
      <c r="N215" s="88">
        <v>208</v>
      </c>
      <c r="P215" s="285">
        <v>208</v>
      </c>
      <c r="Q215" s="21">
        <v>0</v>
      </c>
      <c r="R215" s="21">
        <v>0</v>
      </c>
      <c r="S215" s="21">
        <v>0</v>
      </c>
      <c r="T215" s="21">
        <v>0</v>
      </c>
      <c r="U215" s="21">
        <v>0</v>
      </c>
      <c r="V215" s="21">
        <v>0</v>
      </c>
      <c r="W215" s="21">
        <v>0</v>
      </c>
      <c r="X215" s="21">
        <v>0</v>
      </c>
      <c r="Y215" s="21">
        <v>0</v>
      </c>
      <c r="Z215" s="21">
        <v>0</v>
      </c>
      <c r="AA215" s="21">
        <v>0</v>
      </c>
      <c r="AB215" s="21">
        <v>0</v>
      </c>
    </row>
    <row r="216" spans="1:47" x14ac:dyDescent="0.25">
      <c r="B216" s="22" t="s">
        <v>385</v>
      </c>
      <c r="N216" s="88">
        <v>209</v>
      </c>
      <c r="P216" s="285">
        <v>209</v>
      </c>
      <c r="Q216" s="21">
        <v>0</v>
      </c>
      <c r="R216" s="21">
        <v>0</v>
      </c>
      <c r="S216" s="21">
        <v>0</v>
      </c>
      <c r="T216" s="21">
        <v>0</v>
      </c>
      <c r="U216" s="21">
        <v>0</v>
      </c>
      <c r="V216" s="21">
        <v>0</v>
      </c>
      <c r="W216" s="21">
        <v>0</v>
      </c>
      <c r="X216" s="21">
        <v>0</v>
      </c>
      <c r="Y216" s="21">
        <v>0</v>
      </c>
      <c r="Z216" s="21">
        <v>0</v>
      </c>
      <c r="AA216" s="21">
        <v>0</v>
      </c>
      <c r="AB216" s="21">
        <v>0</v>
      </c>
    </row>
    <row r="217" spans="1:47" s="21" customFormat="1" x14ac:dyDescent="0.25">
      <c r="B217" s="22" t="s">
        <v>385</v>
      </c>
      <c r="N217" s="88">
        <v>210</v>
      </c>
      <c r="P217" s="285">
        <v>210</v>
      </c>
      <c r="Q217" s="21">
        <v>0</v>
      </c>
      <c r="R217" s="21">
        <v>0</v>
      </c>
      <c r="S217" s="21">
        <v>0</v>
      </c>
      <c r="T217" s="21">
        <v>0</v>
      </c>
      <c r="U217" s="21">
        <v>0</v>
      </c>
      <c r="V217" s="21">
        <v>0</v>
      </c>
      <c r="W217" s="21">
        <v>0</v>
      </c>
      <c r="X217" s="21">
        <v>0</v>
      </c>
      <c r="Y217" s="21">
        <v>0</v>
      </c>
      <c r="Z217" s="21">
        <v>0</v>
      </c>
      <c r="AA217" s="21">
        <v>0</v>
      </c>
      <c r="AB217" s="21">
        <v>0</v>
      </c>
    </row>
    <row r="218" spans="1:47" s="21" customFormat="1" x14ac:dyDescent="0.25">
      <c r="B218" s="22" t="s">
        <v>385</v>
      </c>
      <c r="N218" s="88">
        <v>211</v>
      </c>
      <c r="P218" s="285">
        <v>211</v>
      </c>
      <c r="Q218" s="21">
        <v>0</v>
      </c>
      <c r="R218" s="21">
        <v>0</v>
      </c>
      <c r="S218" s="21">
        <v>0</v>
      </c>
      <c r="T218" s="21">
        <v>0</v>
      </c>
      <c r="U218" s="21">
        <v>0</v>
      </c>
      <c r="V218" s="21">
        <v>0</v>
      </c>
      <c r="W218" s="21">
        <v>0</v>
      </c>
      <c r="X218" s="21">
        <v>0</v>
      </c>
      <c r="Y218" s="21">
        <v>0</v>
      </c>
      <c r="Z218" s="21">
        <v>0</v>
      </c>
      <c r="AA218" s="21">
        <v>0</v>
      </c>
      <c r="AB218" s="21">
        <v>0</v>
      </c>
    </row>
    <row r="219" spans="1:47" s="21" customFormat="1" x14ac:dyDescent="0.25">
      <c r="B219" s="22" t="s">
        <v>385</v>
      </c>
      <c r="N219" s="88">
        <v>212</v>
      </c>
      <c r="P219" s="285">
        <v>212</v>
      </c>
      <c r="Q219" s="21">
        <v>0</v>
      </c>
      <c r="R219" s="21">
        <v>0</v>
      </c>
      <c r="S219" s="21">
        <v>0</v>
      </c>
      <c r="T219" s="21">
        <v>0</v>
      </c>
      <c r="U219" s="21">
        <v>0</v>
      </c>
      <c r="V219" s="21">
        <v>0</v>
      </c>
      <c r="W219" s="21">
        <v>0</v>
      </c>
      <c r="X219" s="21">
        <v>0</v>
      </c>
      <c r="Y219" s="21">
        <v>0</v>
      </c>
      <c r="Z219" s="21">
        <v>0</v>
      </c>
      <c r="AA219" s="21">
        <v>0</v>
      </c>
      <c r="AB219" s="21">
        <v>0</v>
      </c>
    </row>
    <row r="220" spans="1:47" s="21" customFormat="1" x14ac:dyDescent="0.25">
      <c r="B220" s="22" t="s">
        <v>385</v>
      </c>
      <c r="N220" s="88">
        <v>213</v>
      </c>
      <c r="P220" s="285">
        <v>213</v>
      </c>
      <c r="Q220" s="21">
        <v>0</v>
      </c>
      <c r="R220" s="21">
        <v>0</v>
      </c>
      <c r="S220" s="21">
        <v>0</v>
      </c>
      <c r="T220" s="21">
        <v>0</v>
      </c>
      <c r="U220" s="21">
        <v>0</v>
      </c>
      <c r="V220" s="21">
        <v>0</v>
      </c>
      <c r="W220" s="21">
        <v>0</v>
      </c>
      <c r="X220" s="21">
        <v>0</v>
      </c>
      <c r="Y220" s="21">
        <v>0</v>
      </c>
      <c r="Z220" s="21">
        <v>0</v>
      </c>
      <c r="AA220" s="21">
        <v>0</v>
      </c>
      <c r="AB220" s="21">
        <v>0</v>
      </c>
    </row>
    <row r="221" spans="1:47" s="21" customFormat="1" x14ac:dyDescent="0.25">
      <c r="N221" s="88">
        <v>214</v>
      </c>
      <c r="P221" s="285">
        <v>214</v>
      </c>
      <c r="Q221" s="21">
        <v>0</v>
      </c>
      <c r="R221" s="21">
        <v>0</v>
      </c>
      <c r="S221" s="21">
        <v>0</v>
      </c>
      <c r="T221" s="21">
        <v>0</v>
      </c>
      <c r="U221" s="21">
        <v>0</v>
      </c>
      <c r="V221" s="21">
        <v>0</v>
      </c>
      <c r="W221" s="21">
        <v>0</v>
      </c>
      <c r="X221" s="21">
        <v>0</v>
      </c>
      <c r="Y221" s="21">
        <v>0</v>
      </c>
      <c r="Z221" s="21">
        <v>0</v>
      </c>
      <c r="AA221" s="21">
        <v>0</v>
      </c>
      <c r="AB221" s="21">
        <v>0</v>
      </c>
    </row>
    <row r="222" spans="1:47" s="21" customFormat="1" x14ac:dyDescent="0.25">
      <c r="N222" s="88">
        <v>215</v>
      </c>
      <c r="P222" s="285">
        <v>215</v>
      </c>
      <c r="Q222" s="21">
        <v>0</v>
      </c>
      <c r="R222" s="21">
        <v>0</v>
      </c>
      <c r="S222" s="21">
        <v>0</v>
      </c>
      <c r="T222" s="21">
        <v>0</v>
      </c>
      <c r="U222" s="21">
        <v>0</v>
      </c>
      <c r="V222" s="21">
        <v>0</v>
      </c>
      <c r="W222" s="21">
        <v>0</v>
      </c>
      <c r="X222" s="21">
        <v>0</v>
      </c>
      <c r="Y222" s="21">
        <v>0</v>
      </c>
      <c r="Z222" s="21">
        <v>0</v>
      </c>
      <c r="AA222" s="21">
        <v>0</v>
      </c>
      <c r="AB222" s="21">
        <v>0</v>
      </c>
    </row>
    <row r="223" spans="1:47" s="21" customFormat="1" x14ac:dyDescent="0.25">
      <c r="A223" s="4"/>
      <c r="B223" s="4"/>
      <c r="C223" s="4"/>
      <c r="D223" s="4"/>
      <c r="E223" s="4"/>
      <c r="F223" s="4"/>
      <c r="G223" s="4"/>
      <c r="H223" s="4"/>
      <c r="I223" s="4"/>
      <c r="J223" s="4"/>
      <c r="K223" s="4"/>
      <c r="L223" s="4"/>
      <c r="M223"/>
      <c r="N223" s="88">
        <v>216</v>
      </c>
      <c r="P223" s="285">
        <v>216</v>
      </c>
      <c r="Q223" s="21">
        <v>0</v>
      </c>
      <c r="R223" s="21">
        <v>0</v>
      </c>
      <c r="S223" s="21">
        <v>0</v>
      </c>
      <c r="T223" s="21">
        <v>0</v>
      </c>
      <c r="U223" s="21">
        <v>0</v>
      </c>
      <c r="V223" s="21">
        <v>0</v>
      </c>
      <c r="W223" s="21">
        <v>0</v>
      </c>
      <c r="X223" s="21">
        <v>0</v>
      </c>
      <c r="Y223" s="21">
        <v>0</v>
      </c>
      <c r="Z223" s="21">
        <v>0</v>
      </c>
      <c r="AA223" s="21">
        <v>0</v>
      </c>
      <c r="AB223" s="21">
        <v>0</v>
      </c>
    </row>
    <row r="224" spans="1:47" s="21" customFormat="1" x14ac:dyDescent="0.25">
      <c r="A224" s="4"/>
      <c r="B224" s="4"/>
      <c r="C224" s="4"/>
      <c r="D224" s="4"/>
      <c r="E224" s="4"/>
      <c r="F224" s="4"/>
      <c r="G224" s="4"/>
      <c r="H224" s="4"/>
      <c r="I224" s="4"/>
      <c r="J224" s="4"/>
      <c r="K224" s="4"/>
      <c r="L224" s="4"/>
      <c r="M224"/>
      <c r="N224" s="88">
        <v>217</v>
      </c>
      <c r="P224" s="285">
        <v>217</v>
      </c>
      <c r="Q224" s="21">
        <v>0</v>
      </c>
      <c r="R224" s="21">
        <v>0</v>
      </c>
      <c r="S224" s="21">
        <v>0</v>
      </c>
      <c r="T224" s="21">
        <v>0</v>
      </c>
      <c r="U224" s="21">
        <v>0</v>
      </c>
      <c r="V224" s="21">
        <v>0</v>
      </c>
      <c r="W224" s="21">
        <v>0</v>
      </c>
      <c r="X224" s="21">
        <v>0</v>
      </c>
      <c r="Y224" s="21">
        <v>0</v>
      </c>
      <c r="Z224" s="21">
        <v>0</v>
      </c>
      <c r="AA224" s="21">
        <v>0</v>
      </c>
      <c r="AB224" s="21">
        <v>0</v>
      </c>
    </row>
    <row r="225" spans="14:28" x14ac:dyDescent="0.25">
      <c r="N225" s="88">
        <v>218</v>
      </c>
      <c r="P225" s="285">
        <v>218</v>
      </c>
      <c r="Q225" s="21">
        <v>0</v>
      </c>
      <c r="R225" s="21">
        <v>0</v>
      </c>
      <c r="S225" s="21">
        <v>0</v>
      </c>
      <c r="T225" s="21">
        <v>0</v>
      </c>
      <c r="U225" s="21">
        <v>0</v>
      </c>
      <c r="V225" s="21">
        <v>0</v>
      </c>
      <c r="W225" s="21">
        <v>0</v>
      </c>
      <c r="X225" s="21">
        <v>0</v>
      </c>
      <c r="Y225" s="21">
        <v>0</v>
      </c>
      <c r="Z225" s="21">
        <v>0</v>
      </c>
      <c r="AA225" s="21">
        <v>0</v>
      </c>
      <c r="AB225" s="21">
        <v>0</v>
      </c>
    </row>
    <row r="226" spans="14:28" x14ac:dyDescent="0.25">
      <c r="N226" s="88">
        <v>219</v>
      </c>
      <c r="P226" s="285">
        <v>219</v>
      </c>
      <c r="Q226" s="21">
        <v>0</v>
      </c>
      <c r="R226" s="21">
        <v>0</v>
      </c>
      <c r="S226" s="21">
        <v>0</v>
      </c>
      <c r="T226" s="21">
        <v>0</v>
      </c>
      <c r="U226" s="21">
        <v>0</v>
      </c>
      <c r="V226" s="21">
        <v>0</v>
      </c>
      <c r="W226" s="21">
        <v>0</v>
      </c>
      <c r="X226" s="21">
        <v>0</v>
      </c>
      <c r="Y226" s="21">
        <v>0</v>
      </c>
      <c r="Z226" s="21">
        <v>0</v>
      </c>
      <c r="AA226" s="21">
        <v>0</v>
      </c>
      <c r="AB226" s="21">
        <v>0</v>
      </c>
    </row>
    <row r="227" spans="14:28" x14ac:dyDescent="0.25">
      <c r="N227" s="88">
        <v>220</v>
      </c>
      <c r="P227" s="285">
        <v>220</v>
      </c>
      <c r="Q227" s="21">
        <v>0</v>
      </c>
      <c r="R227" s="21">
        <v>0</v>
      </c>
      <c r="S227" s="21">
        <v>0</v>
      </c>
      <c r="T227" s="21">
        <v>0</v>
      </c>
      <c r="U227" s="21">
        <v>0</v>
      </c>
      <c r="V227" s="21">
        <v>0</v>
      </c>
      <c r="W227" s="21">
        <v>0</v>
      </c>
      <c r="X227" s="21">
        <v>0</v>
      </c>
      <c r="Y227" s="21">
        <v>0</v>
      </c>
      <c r="Z227" s="21">
        <v>0</v>
      </c>
      <c r="AA227" s="21">
        <v>0</v>
      </c>
      <c r="AB227" s="21">
        <v>0</v>
      </c>
    </row>
    <row r="228" spans="14:28" x14ac:dyDescent="0.25">
      <c r="N228" s="88">
        <v>221</v>
      </c>
      <c r="P228" s="285">
        <v>221</v>
      </c>
      <c r="Q228" s="21">
        <v>0</v>
      </c>
      <c r="R228" s="21">
        <v>0</v>
      </c>
      <c r="S228" s="21">
        <v>0</v>
      </c>
      <c r="T228" s="21">
        <v>0</v>
      </c>
      <c r="U228" s="21">
        <v>0</v>
      </c>
      <c r="V228" s="21">
        <v>0</v>
      </c>
      <c r="W228" s="21">
        <v>0</v>
      </c>
      <c r="X228" s="21">
        <v>0</v>
      </c>
      <c r="Y228" s="21">
        <v>0</v>
      </c>
      <c r="Z228" s="21">
        <v>0</v>
      </c>
      <c r="AA228" s="21">
        <v>0</v>
      </c>
      <c r="AB228" s="21">
        <v>0</v>
      </c>
    </row>
    <row r="229" spans="14:28" x14ac:dyDescent="0.25">
      <c r="N229" s="88">
        <v>222</v>
      </c>
      <c r="P229" s="285">
        <v>222</v>
      </c>
      <c r="Q229" s="21">
        <v>0</v>
      </c>
      <c r="R229" s="21">
        <v>0</v>
      </c>
      <c r="S229" s="21">
        <v>0</v>
      </c>
      <c r="T229" s="21">
        <v>0</v>
      </c>
      <c r="U229" s="21">
        <v>0</v>
      </c>
      <c r="V229" s="21">
        <v>0</v>
      </c>
      <c r="W229" s="21">
        <v>0</v>
      </c>
      <c r="X229" s="21">
        <v>0</v>
      </c>
      <c r="Y229" s="21">
        <v>0</v>
      </c>
      <c r="Z229" s="21">
        <v>0</v>
      </c>
      <c r="AA229" s="21">
        <v>0</v>
      </c>
      <c r="AB229" s="21">
        <v>0</v>
      </c>
    </row>
    <row r="230" spans="14:28" x14ac:dyDescent="0.25">
      <c r="N230" s="88">
        <v>223</v>
      </c>
      <c r="P230" s="285">
        <v>223</v>
      </c>
      <c r="Q230" s="21">
        <v>0</v>
      </c>
      <c r="R230" s="21">
        <v>0</v>
      </c>
      <c r="S230" s="21">
        <v>0</v>
      </c>
      <c r="T230" s="21">
        <v>0</v>
      </c>
      <c r="U230" s="21">
        <v>0</v>
      </c>
      <c r="V230" s="21">
        <v>0</v>
      </c>
      <c r="W230" s="21">
        <v>0</v>
      </c>
      <c r="X230" s="21">
        <v>0</v>
      </c>
      <c r="Y230" s="21">
        <v>0</v>
      </c>
      <c r="Z230" s="21">
        <v>0</v>
      </c>
      <c r="AA230" s="21">
        <v>0</v>
      </c>
      <c r="AB230" s="21">
        <v>0</v>
      </c>
    </row>
    <row r="231" spans="14:28" x14ac:dyDescent="0.25">
      <c r="N231" s="88">
        <v>224</v>
      </c>
      <c r="P231" s="285">
        <v>224</v>
      </c>
      <c r="Q231" s="21">
        <v>0</v>
      </c>
      <c r="R231" s="21">
        <v>0</v>
      </c>
      <c r="S231" s="21">
        <v>0</v>
      </c>
      <c r="T231" s="21">
        <v>0</v>
      </c>
      <c r="U231" s="21">
        <v>0</v>
      </c>
      <c r="V231" s="21">
        <v>0</v>
      </c>
      <c r="W231" s="21">
        <v>0</v>
      </c>
      <c r="X231" s="21">
        <v>0</v>
      </c>
      <c r="Y231" s="21">
        <v>0</v>
      </c>
      <c r="Z231" s="21">
        <v>0</v>
      </c>
      <c r="AA231" s="21">
        <v>0</v>
      </c>
      <c r="AB231" s="21">
        <v>0</v>
      </c>
    </row>
    <row r="232" spans="14:28" x14ac:dyDescent="0.25">
      <c r="N232" s="88">
        <v>225</v>
      </c>
      <c r="P232" s="285">
        <v>225</v>
      </c>
      <c r="Q232" s="21">
        <v>0</v>
      </c>
      <c r="R232" s="21">
        <v>0</v>
      </c>
      <c r="S232" s="21">
        <v>0</v>
      </c>
      <c r="T232" s="21">
        <v>0</v>
      </c>
      <c r="U232" s="21">
        <v>0</v>
      </c>
      <c r="V232" s="21">
        <v>0</v>
      </c>
      <c r="W232" s="21">
        <v>0</v>
      </c>
      <c r="X232" s="21">
        <v>0</v>
      </c>
      <c r="Y232" s="21">
        <v>0</v>
      </c>
      <c r="Z232" s="21">
        <v>0</v>
      </c>
      <c r="AA232" s="21">
        <v>0</v>
      </c>
      <c r="AB232" s="21">
        <v>0</v>
      </c>
    </row>
    <row r="233" spans="14:28" x14ac:dyDescent="0.25">
      <c r="N233" s="88">
        <v>226</v>
      </c>
      <c r="P233" s="285">
        <v>226</v>
      </c>
      <c r="Q233" s="21">
        <v>0</v>
      </c>
      <c r="R233" s="21">
        <v>0</v>
      </c>
      <c r="S233" s="21">
        <v>0</v>
      </c>
      <c r="T233" s="21">
        <v>0</v>
      </c>
      <c r="U233" s="21">
        <v>0</v>
      </c>
      <c r="V233" s="21">
        <v>0</v>
      </c>
      <c r="W233" s="21">
        <v>0</v>
      </c>
      <c r="X233" s="21">
        <v>0</v>
      </c>
      <c r="Y233" s="21">
        <v>0</v>
      </c>
      <c r="Z233" s="21">
        <v>0</v>
      </c>
      <c r="AA233" s="21">
        <v>0</v>
      </c>
      <c r="AB233" s="21">
        <v>0</v>
      </c>
    </row>
    <row r="234" spans="14:28" x14ac:dyDescent="0.25">
      <c r="N234" s="88">
        <v>227</v>
      </c>
      <c r="P234" s="285">
        <v>227</v>
      </c>
      <c r="Q234" s="21">
        <v>0</v>
      </c>
      <c r="R234" s="21">
        <v>0</v>
      </c>
      <c r="S234" s="21">
        <v>0</v>
      </c>
      <c r="T234" s="21">
        <v>0</v>
      </c>
      <c r="U234" s="21">
        <v>0</v>
      </c>
      <c r="V234" s="21">
        <v>0</v>
      </c>
      <c r="W234" s="21">
        <v>0</v>
      </c>
      <c r="X234" s="21">
        <v>0</v>
      </c>
      <c r="Y234" s="21">
        <v>0</v>
      </c>
      <c r="Z234" s="21">
        <v>0</v>
      </c>
      <c r="AA234" s="21">
        <v>0</v>
      </c>
      <c r="AB234" s="21">
        <v>0</v>
      </c>
    </row>
    <row r="235" spans="14:28" x14ac:dyDescent="0.25">
      <c r="N235" s="88">
        <v>228</v>
      </c>
      <c r="P235" s="285">
        <v>228</v>
      </c>
      <c r="Q235" s="21">
        <v>0</v>
      </c>
      <c r="R235" s="21">
        <v>0</v>
      </c>
      <c r="S235" s="21">
        <v>0</v>
      </c>
      <c r="T235" s="21">
        <v>0</v>
      </c>
      <c r="U235" s="21">
        <v>0</v>
      </c>
      <c r="V235" s="21">
        <v>0</v>
      </c>
      <c r="W235" s="21">
        <v>0</v>
      </c>
      <c r="X235" s="21">
        <v>0</v>
      </c>
      <c r="Y235" s="21">
        <v>0</v>
      </c>
      <c r="Z235" s="21">
        <v>0</v>
      </c>
      <c r="AA235" s="21">
        <v>0</v>
      </c>
      <c r="AB235" s="21">
        <v>0</v>
      </c>
    </row>
    <row r="236" spans="14:28" x14ac:dyDescent="0.25">
      <c r="N236" s="88">
        <v>229</v>
      </c>
      <c r="P236" s="285">
        <v>229</v>
      </c>
      <c r="Q236" s="21">
        <v>0</v>
      </c>
      <c r="R236" s="21">
        <v>0</v>
      </c>
      <c r="S236" s="21">
        <v>0</v>
      </c>
      <c r="T236" s="21">
        <v>0</v>
      </c>
      <c r="U236" s="21">
        <v>0</v>
      </c>
      <c r="V236" s="21">
        <v>0</v>
      </c>
      <c r="W236" s="21">
        <v>0</v>
      </c>
      <c r="X236" s="21">
        <v>0</v>
      </c>
      <c r="Y236" s="21">
        <v>0</v>
      </c>
      <c r="Z236" s="21">
        <v>0</v>
      </c>
      <c r="AA236" s="21">
        <v>0</v>
      </c>
      <c r="AB236" s="21">
        <v>0</v>
      </c>
    </row>
    <row r="237" spans="14:28" x14ac:dyDescent="0.25">
      <c r="N237" s="88">
        <v>230</v>
      </c>
      <c r="P237" s="285">
        <v>230</v>
      </c>
      <c r="Q237" s="21">
        <v>0</v>
      </c>
      <c r="R237" s="21">
        <v>0</v>
      </c>
      <c r="S237" s="21">
        <v>0</v>
      </c>
      <c r="T237" s="21">
        <v>0</v>
      </c>
      <c r="U237" s="21">
        <v>0</v>
      </c>
      <c r="V237" s="21">
        <v>0</v>
      </c>
      <c r="W237" s="21">
        <v>0</v>
      </c>
      <c r="X237" s="21">
        <v>0</v>
      </c>
      <c r="Y237" s="21">
        <v>0</v>
      </c>
      <c r="Z237" s="21">
        <v>0</v>
      </c>
      <c r="AA237" s="21">
        <v>0</v>
      </c>
      <c r="AB237" s="21">
        <v>0</v>
      </c>
    </row>
    <row r="238" spans="14:28" x14ac:dyDescent="0.25">
      <c r="N238" s="88">
        <v>231</v>
      </c>
      <c r="P238" s="285">
        <v>231</v>
      </c>
      <c r="Q238" s="21">
        <v>0</v>
      </c>
      <c r="R238" s="21">
        <v>0</v>
      </c>
      <c r="S238" s="21">
        <v>0</v>
      </c>
      <c r="T238" s="21">
        <v>0</v>
      </c>
      <c r="U238" s="21">
        <v>0</v>
      </c>
      <c r="V238" s="21">
        <v>0</v>
      </c>
      <c r="W238" s="21">
        <v>0</v>
      </c>
      <c r="X238" s="21">
        <v>0</v>
      </c>
      <c r="Y238" s="21">
        <v>0</v>
      </c>
      <c r="Z238" s="21">
        <v>0</v>
      </c>
      <c r="AA238" s="21">
        <v>0</v>
      </c>
      <c r="AB238" s="21">
        <v>0</v>
      </c>
    </row>
    <row r="239" spans="14:28" x14ac:dyDescent="0.25">
      <c r="N239" s="88">
        <v>232</v>
      </c>
      <c r="P239" s="285">
        <v>232</v>
      </c>
      <c r="Q239" s="21">
        <v>0</v>
      </c>
      <c r="R239" s="21">
        <v>0</v>
      </c>
      <c r="S239" s="21">
        <v>0</v>
      </c>
      <c r="T239" s="21">
        <v>0</v>
      </c>
      <c r="U239" s="21">
        <v>0</v>
      </c>
      <c r="V239" s="21">
        <v>0</v>
      </c>
      <c r="W239" s="21">
        <v>0</v>
      </c>
      <c r="X239" s="21">
        <v>0</v>
      </c>
      <c r="Y239" s="21">
        <v>0</v>
      </c>
      <c r="Z239" s="21">
        <v>0</v>
      </c>
      <c r="AA239" s="21">
        <v>0</v>
      </c>
      <c r="AB239" s="21">
        <v>0</v>
      </c>
    </row>
    <row r="240" spans="14:28" x14ac:dyDescent="0.25">
      <c r="N240" s="88">
        <v>233</v>
      </c>
      <c r="P240" s="285">
        <v>233</v>
      </c>
      <c r="Q240" s="21">
        <v>0</v>
      </c>
      <c r="R240" s="21">
        <v>0</v>
      </c>
      <c r="S240" s="21">
        <v>0</v>
      </c>
      <c r="T240" s="21">
        <v>0</v>
      </c>
      <c r="U240" s="21">
        <v>0</v>
      </c>
      <c r="V240" s="21">
        <v>0</v>
      </c>
      <c r="W240" s="21">
        <v>0</v>
      </c>
      <c r="X240" s="21">
        <v>0</v>
      </c>
      <c r="Y240" s="21">
        <v>0</v>
      </c>
      <c r="Z240" s="21">
        <v>0</v>
      </c>
      <c r="AA240" s="21">
        <v>0</v>
      </c>
      <c r="AB240" s="21">
        <v>0</v>
      </c>
    </row>
    <row r="241" spans="14:28" x14ac:dyDescent="0.25">
      <c r="N241" s="88">
        <v>234</v>
      </c>
      <c r="P241" s="285">
        <v>234</v>
      </c>
      <c r="Q241" s="21">
        <v>0</v>
      </c>
      <c r="R241" s="21">
        <v>0</v>
      </c>
      <c r="S241" s="21">
        <v>0</v>
      </c>
      <c r="T241" s="21">
        <v>0</v>
      </c>
      <c r="U241" s="21">
        <v>0</v>
      </c>
      <c r="V241" s="21">
        <v>0</v>
      </c>
      <c r="W241" s="21">
        <v>0</v>
      </c>
      <c r="X241" s="21">
        <v>0</v>
      </c>
      <c r="Y241" s="21">
        <v>0</v>
      </c>
      <c r="Z241" s="21">
        <v>0</v>
      </c>
      <c r="AA241" s="21">
        <v>0</v>
      </c>
      <c r="AB241" s="21">
        <v>0</v>
      </c>
    </row>
    <row r="242" spans="14:28" x14ac:dyDescent="0.25">
      <c r="N242" s="88">
        <v>235</v>
      </c>
      <c r="P242" s="285">
        <v>235</v>
      </c>
      <c r="Q242" s="21">
        <v>0</v>
      </c>
      <c r="R242" s="21">
        <v>0</v>
      </c>
      <c r="S242" s="21">
        <v>0</v>
      </c>
      <c r="T242" s="21">
        <v>0</v>
      </c>
      <c r="U242" s="21">
        <v>0</v>
      </c>
      <c r="V242" s="21">
        <v>0</v>
      </c>
      <c r="W242" s="21">
        <v>0</v>
      </c>
      <c r="X242" s="21">
        <v>0</v>
      </c>
      <c r="Y242" s="21">
        <v>0</v>
      </c>
      <c r="Z242" s="21">
        <v>0</v>
      </c>
      <c r="AA242" s="21">
        <v>0</v>
      </c>
      <c r="AB242" s="21">
        <v>0</v>
      </c>
    </row>
    <row r="243" spans="14:28" x14ac:dyDescent="0.25">
      <c r="N243" s="88">
        <v>236</v>
      </c>
      <c r="P243" s="285">
        <v>236</v>
      </c>
      <c r="Q243" s="21">
        <v>0</v>
      </c>
      <c r="R243" s="21">
        <v>0</v>
      </c>
      <c r="S243" s="21">
        <v>0</v>
      </c>
      <c r="T243" s="21">
        <v>0</v>
      </c>
      <c r="U243" s="21">
        <v>0</v>
      </c>
      <c r="V243" s="21">
        <v>0</v>
      </c>
      <c r="W243" s="21">
        <v>0</v>
      </c>
      <c r="X243" s="21">
        <v>0</v>
      </c>
      <c r="Y243" s="21">
        <v>0</v>
      </c>
      <c r="Z243" s="21">
        <v>0</v>
      </c>
      <c r="AA243" s="21">
        <v>0</v>
      </c>
      <c r="AB243" s="21">
        <v>0</v>
      </c>
    </row>
    <row r="244" spans="14:28" x14ac:dyDescent="0.25">
      <c r="N244" s="88">
        <v>237</v>
      </c>
      <c r="P244" s="285">
        <v>237</v>
      </c>
      <c r="Q244" s="21">
        <v>0</v>
      </c>
      <c r="R244" s="21">
        <v>0</v>
      </c>
      <c r="S244" s="21">
        <v>0</v>
      </c>
      <c r="T244" s="21">
        <v>0</v>
      </c>
      <c r="U244" s="21">
        <v>0</v>
      </c>
      <c r="V244" s="21">
        <v>0</v>
      </c>
      <c r="W244" s="21">
        <v>0</v>
      </c>
      <c r="X244" s="21">
        <v>0</v>
      </c>
      <c r="Y244" s="21">
        <v>0</v>
      </c>
      <c r="Z244" s="21">
        <v>0</v>
      </c>
      <c r="AA244" s="21">
        <v>0</v>
      </c>
      <c r="AB244" s="21">
        <v>0</v>
      </c>
    </row>
    <row r="245" spans="14:28" x14ac:dyDescent="0.25">
      <c r="N245" s="88">
        <v>238</v>
      </c>
      <c r="P245" s="285">
        <v>238</v>
      </c>
      <c r="Q245" s="21">
        <v>0</v>
      </c>
      <c r="R245" s="21">
        <v>0</v>
      </c>
      <c r="S245" s="21">
        <v>0</v>
      </c>
      <c r="T245" s="21">
        <v>0</v>
      </c>
      <c r="U245" s="21">
        <v>0</v>
      </c>
      <c r="V245" s="21">
        <v>0</v>
      </c>
      <c r="W245" s="21">
        <v>0</v>
      </c>
      <c r="X245" s="21">
        <v>0</v>
      </c>
      <c r="Y245" s="21">
        <v>0</v>
      </c>
      <c r="Z245" s="21">
        <v>0</v>
      </c>
      <c r="AA245" s="21">
        <v>0</v>
      </c>
      <c r="AB245" s="21">
        <v>0</v>
      </c>
    </row>
    <row r="246" spans="14:28" x14ac:dyDescent="0.25">
      <c r="N246" s="88">
        <v>239</v>
      </c>
      <c r="P246" s="285">
        <v>239</v>
      </c>
      <c r="Q246" s="21">
        <v>0</v>
      </c>
      <c r="R246" s="21">
        <v>0</v>
      </c>
      <c r="S246" s="21">
        <v>0</v>
      </c>
      <c r="T246" s="21">
        <v>0</v>
      </c>
      <c r="U246" s="21">
        <v>0</v>
      </c>
      <c r="V246" s="21">
        <v>0</v>
      </c>
      <c r="W246" s="21">
        <v>0</v>
      </c>
      <c r="X246" s="21">
        <v>0</v>
      </c>
      <c r="Y246" s="21">
        <v>0</v>
      </c>
      <c r="Z246" s="21">
        <v>0</v>
      </c>
      <c r="AA246" s="21">
        <v>0</v>
      </c>
      <c r="AB246" s="21">
        <v>0</v>
      </c>
    </row>
    <row r="247" spans="14:28" x14ac:dyDescent="0.25">
      <c r="N247" s="88">
        <v>240</v>
      </c>
      <c r="P247" s="285">
        <v>240</v>
      </c>
      <c r="Q247" s="21">
        <v>0</v>
      </c>
      <c r="R247" s="21">
        <v>0</v>
      </c>
      <c r="S247" s="21">
        <v>0</v>
      </c>
      <c r="T247" s="21">
        <v>0</v>
      </c>
      <c r="U247" s="21">
        <v>0</v>
      </c>
      <c r="V247" s="21">
        <v>0</v>
      </c>
      <c r="W247" s="21">
        <v>0</v>
      </c>
      <c r="X247" s="21">
        <v>0</v>
      </c>
      <c r="Y247" s="21">
        <v>0</v>
      </c>
      <c r="Z247" s="21">
        <v>0</v>
      </c>
      <c r="AA247" s="21">
        <v>0</v>
      </c>
      <c r="AB247" s="21">
        <v>0</v>
      </c>
    </row>
    <row r="248" spans="14:28" x14ac:dyDescent="0.25">
      <c r="N248" s="88">
        <v>241</v>
      </c>
      <c r="P248" s="285">
        <v>241</v>
      </c>
      <c r="Q248" s="21">
        <v>0</v>
      </c>
      <c r="R248" s="21">
        <v>0</v>
      </c>
      <c r="S248" s="21">
        <v>0</v>
      </c>
      <c r="T248" s="21">
        <v>0</v>
      </c>
      <c r="U248" s="21">
        <v>0</v>
      </c>
      <c r="V248" s="21">
        <v>0</v>
      </c>
      <c r="W248" s="21">
        <v>0</v>
      </c>
      <c r="X248" s="21">
        <v>0</v>
      </c>
      <c r="Y248" s="21">
        <v>0</v>
      </c>
      <c r="Z248" s="21">
        <v>0</v>
      </c>
      <c r="AA248" s="21">
        <v>0</v>
      </c>
      <c r="AB248" s="21">
        <v>0</v>
      </c>
    </row>
    <row r="249" spans="14:28" x14ac:dyDescent="0.25">
      <c r="N249" s="88">
        <v>242</v>
      </c>
      <c r="P249" s="285">
        <v>242</v>
      </c>
      <c r="Q249" s="21">
        <v>0</v>
      </c>
      <c r="R249" s="21">
        <v>0</v>
      </c>
      <c r="S249" s="21">
        <v>0</v>
      </c>
      <c r="T249" s="21">
        <v>0</v>
      </c>
      <c r="U249" s="21">
        <v>0</v>
      </c>
      <c r="V249" s="21">
        <v>0</v>
      </c>
      <c r="W249" s="21">
        <v>0</v>
      </c>
      <c r="X249" s="21">
        <v>0</v>
      </c>
      <c r="Y249" s="21">
        <v>0</v>
      </c>
      <c r="Z249" s="21">
        <v>0</v>
      </c>
      <c r="AA249" s="21">
        <v>0</v>
      </c>
      <c r="AB249" s="21">
        <v>0</v>
      </c>
    </row>
    <row r="250" spans="14:28" x14ac:dyDescent="0.25">
      <c r="N250" s="88">
        <v>243</v>
      </c>
      <c r="P250" s="285">
        <v>243</v>
      </c>
      <c r="Q250" s="21">
        <v>0</v>
      </c>
      <c r="R250" s="21">
        <v>0</v>
      </c>
      <c r="S250" s="21">
        <v>0</v>
      </c>
      <c r="T250" s="21">
        <v>0</v>
      </c>
      <c r="U250" s="21">
        <v>0</v>
      </c>
      <c r="V250" s="21">
        <v>0</v>
      </c>
      <c r="W250" s="21">
        <v>0</v>
      </c>
      <c r="X250" s="21">
        <v>0</v>
      </c>
      <c r="Y250" s="21">
        <v>0</v>
      </c>
      <c r="Z250" s="21">
        <v>0</v>
      </c>
      <c r="AA250" s="21">
        <v>0</v>
      </c>
      <c r="AB250" s="21">
        <v>0</v>
      </c>
    </row>
    <row r="251" spans="14:28" x14ac:dyDescent="0.25">
      <c r="N251" s="88">
        <v>244</v>
      </c>
      <c r="P251" s="285">
        <v>244</v>
      </c>
      <c r="Q251" s="21">
        <v>0</v>
      </c>
      <c r="R251" s="21">
        <v>0</v>
      </c>
      <c r="S251" s="21">
        <v>0</v>
      </c>
      <c r="T251" s="21">
        <v>0</v>
      </c>
      <c r="U251" s="21">
        <v>0</v>
      </c>
      <c r="V251" s="21">
        <v>0</v>
      </c>
      <c r="W251" s="21">
        <v>0</v>
      </c>
      <c r="X251" s="21">
        <v>0</v>
      </c>
      <c r="Y251" s="21">
        <v>0</v>
      </c>
      <c r="Z251" s="21">
        <v>0</v>
      </c>
      <c r="AA251" s="21">
        <v>0</v>
      </c>
      <c r="AB251" s="21">
        <v>0</v>
      </c>
    </row>
    <row r="252" spans="14:28" x14ac:dyDescent="0.25">
      <c r="N252" s="88">
        <v>245</v>
      </c>
      <c r="P252" s="285">
        <v>245</v>
      </c>
      <c r="Q252" s="21">
        <v>0</v>
      </c>
      <c r="R252" s="21">
        <v>0</v>
      </c>
      <c r="S252" s="21">
        <v>0</v>
      </c>
      <c r="T252" s="21">
        <v>0</v>
      </c>
      <c r="U252" s="21">
        <v>0</v>
      </c>
      <c r="V252" s="21">
        <v>0</v>
      </c>
      <c r="W252" s="21">
        <v>0</v>
      </c>
      <c r="X252" s="21">
        <v>0</v>
      </c>
      <c r="Y252" s="21">
        <v>0</v>
      </c>
      <c r="Z252" s="21">
        <v>0</v>
      </c>
      <c r="AA252" s="21">
        <v>0</v>
      </c>
      <c r="AB252" s="21">
        <v>0</v>
      </c>
    </row>
    <row r="253" spans="14:28" x14ac:dyDescent="0.25">
      <c r="N253" s="88">
        <v>246</v>
      </c>
      <c r="P253" s="285">
        <v>246</v>
      </c>
      <c r="Q253" s="21">
        <v>0</v>
      </c>
      <c r="R253" s="21">
        <v>0</v>
      </c>
      <c r="S253" s="21">
        <v>0</v>
      </c>
      <c r="T253" s="21">
        <v>0</v>
      </c>
      <c r="U253" s="21">
        <v>0</v>
      </c>
      <c r="V253" s="21">
        <v>0</v>
      </c>
      <c r="W253" s="21">
        <v>0</v>
      </c>
      <c r="X253" s="21">
        <v>0</v>
      </c>
      <c r="Y253" s="21">
        <v>0</v>
      </c>
      <c r="Z253" s="21">
        <v>0</v>
      </c>
      <c r="AA253" s="21">
        <v>0</v>
      </c>
      <c r="AB253" s="21">
        <v>0</v>
      </c>
    </row>
    <row r="254" spans="14:28" x14ac:dyDescent="0.25">
      <c r="N254" s="88">
        <v>247</v>
      </c>
      <c r="P254" s="285">
        <v>247</v>
      </c>
      <c r="Q254" s="21">
        <v>0</v>
      </c>
      <c r="R254" s="21">
        <v>0</v>
      </c>
      <c r="S254" s="21">
        <v>0</v>
      </c>
      <c r="T254" s="21">
        <v>0</v>
      </c>
      <c r="U254" s="21">
        <v>0</v>
      </c>
      <c r="V254" s="21">
        <v>0</v>
      </c>
      <c r="W254" s="21">
        <v>0</v>
      </c>
      <c r="X254" s="21">
        <v>0</v>
      </c>
      <c r="Y254" s="21">
        <v>0</v>
      </c>
      <c r="Z254" s="21">
        <v>0</v>
      </c>
      <c r="AA254" s="21">
        <v>0</v>
      </c>
      <c r="AB254" s="21">
        <v>0</v>
      </c>
    </row>
    <row r="255" spans="14:28" x14ac:dyDescent="0.25">
      <c r="N255" s="88">
        <v>248</v>
      </c>
      <c r="P255" s="285">
        <v>248</v>
      </c>
      <c r="Q255" s="21">
        <v>0</v>
      </c>
      <c r="R255" s="21">
        <v>0</v>
      </c>
      <c r="S255" s="21">
        <v>0</v>
      </c>
      <c r="T255" s="21">
        <v>0</v>
      </c>
      <c r="U255" s="21">
        <v>0</v>
      </c>
      <c r="V255" s="21">
        <v>0</v>
      </c>
      <c r="W255" s="21">
        <v>0</v>
      </c>
      <c r="X255" s="21">
        <v>0</v>
      </c>
      <c r="Y255" s="21">
        <v>0</v>
      </c>
      <c r="Z255" s="21">
        <v>0</v>
      </c>
      <c r="AA255" s="21">
        <v>0</v>
      </c>
      <c r="AB255" s="21">
        <v>0</v>
      </c>
    </row>
    <row r="256" spans="14:28" x14ac:dyDescent="0.25">
      <c r="N256" s="88">
        <v>249</v>
      </c>
      <c r="P256" s="285">
        <v>249</v>
      </c>
      <c r="Q256" s="21">
        <v>0</v>
      </c>
      <c r="R256" s="21">
        <v>0</v>
      </c>
      <c r="S256" s="21">
        <v>0</v>
      </c>
      <c r="T256" s="21">
        <v>0</v>
      </c>
      <c r="U256" s="21">
        <v>0</v>
      </c>
      <c r="V256" s="21">
        <v>0</v>
      </c>
      <c r="W256" s="21">
        <v>0</v>
      </c>
      <c r="X256" s="21">
        <v>0</v>
      </c>
      <c r="Y256" s="21">
        <v>0</v>
      </c>
      <c r="Z256" s="21">
        <v>0</v>
      </c>
      <c r="AA256" s="21">
        <v>0</v>
      </c>
      <c r="AB256" s="21">
        <v>0</v>
      </c>
    </row>
    <row r="257" spans="14:28" x14ac:dyDescent="0.25">
      <c r="N257" s="88">
        <v>250</v>
      </c>
      <c r="P257" s="285">
        <v>250</v>
      </c>
      <c r="Q257" s="21">
        <v>0</v>
      </c>
      <c r="R257" s="21">
        <v>0</v>
      </c>
      <c r="S257" s="21">
        <v>0</v>
      </c>
      <c r="T257" s="21">
        <v>0</v>
      </c>
      <c r="U257" s="21">
        <v>0</v>
      </c>
      <c r="V257" s="21">
        <v>0</v>
      </c>
      <c r="W257" s="21">
        <v>0</v>
      </c>
      <c r="X257" s="21">
        <v>0</v>
      </c>
      <c r="Y257" s="21">
        <v>0</v>
      </c>
      <c r="Z257" s="21">
        <v>0</v>
      </c>
      <c r="AA257" s="21">
        <v>0</v>
      </c>
      <c r="AB257" s="21">
        <v>0</v>
      </c>
    </row>
    <row r="258" spans="14:28" x14ac:dyDescent="0.25">
      <c r="N258" s="88">
        <v>251</v>
      </c>
      <c r="P258" s="285">
        <v>251</v>
      </c>
      <c r="Q258" s="21">
        <v>0</v>
      </c>
      <c r="R258" s="21">
        <v>0</v>
      </c>
      <c r="S258" s="21">
        <v>0</v>
      </c>
      <c r="T258" s="21">
        <v>0</v>
      </c>
      <c r="U258" s="21">
        <v>0</v>
      </c>
      <c r="V258" s="21">
        <v>0</v>
      </c>
      <c r="W258" s="21">
        <v>0</v>
      </c>
      <c r="X258" s="21">
        <v>0</v>
      </c>
      <c r="Y258" s="21">
        <v>0</v>
      </c>
      <c r="Z258" s="21">
        <v>0</v>
      </c>
      <c r="AA258" s="21">
        <v>0</v>
      </c>
      <c r="AB258" s="21">
        <v>0</v>
      </c>
    </row>
    <row r="259" spans="14:28" x14ac:dyDescent="0.25">
      <c r="N259" s="88">
        <v>252</v>
      </c>
      <c r="P259" s="285">
        <v>252</v>
      </c>
      <c r="Q259" s="21">
        <v>0</v>
      </c>
      <c r="R259" s="21">
        <v>0</v>
      </c>
      <c r="S259" s="21">
        <v>0</v>
      </c>
      <c r="T259" s="21">
        <v>0</v>
      </c>
      <c r="U259" s="21">
        <v>0</v>
      </c>
      <c r="V259" s="21">
        <v>0</v>
      </c>
      <c r="W259" s="21">
        <v>0</v>
      </c>
      <c r="X259" s="21">
        <v>0</v>
      </c>
      <c r="Y259" s="21">
        <v>0</v>
      </c>
      <c r="Z259" s="21">
        <v>0</v>
      </c>
      <c r="AA259" s="21">
        <v>0</v>
      </c>
      <c r="AB259" s="21">
        <v>0</v>
      </c>
    </row>
    <row r="260" spans="14:28" x14ac:dyDescent="0.25">
      <c r="N260" s="88">
        <v>253</v>
      </c>
      <c r="P260" s="285">
        <v>253</v>
      </c>
      <c r="Q260" s="21">
        <v>0</v>
      </c>
      <c r="R260" s="21">
        <v>0</v>
      </c>
      <c r="S260" s="21">
        <v>0</v>
      </c>
      <c r="T260" s="21">
        <v>0</v>
      </c>
      <c r="U260" s="21">
        <v>0</v>
      </c>
      <c r="V260" s="21">
        <v>0</v>
      </c>
      <c r="W260" s="21">
        <v>0</v>
      </c>
      <c r="X260" s="21">
        <v>0</v>
      </c>
      <c r="Y260" s="21">
        <v>0</v>
      </c>
      <c r="Z260" s="21">
        <v>0</v>
      </c>
      <c r="AA260" s="21">
        <v>0</v>
      </c>
      <c r="AB260" s="21">
        <v>0</v>
      </c>
    </row>
    <row r="261" spans="14:28" x14ac:dyDescent="0.25">
      <c r="N261" s="88">
        <v>254</v>
      </c>
      <c r="P261" s="285">
        <v>254</v>
      </c>
      <c r="Q261" s="21">
        <v>0</v>
      </c>
      <c r="R261" s="21">
        <v>0</v>
      </c>
      <c r="S261" s="21">
        <v>0</v>
      </c>
      <c r="T261" s="21">
        <v>0</v>
      </c>
      <c r="U261" s="21">
        <v>0</v>
      </c>
      <c r="V261" s="21">
        <v>0</v>
      </c>
      <c r="W261" s="21">
        <v>0</v>
      </c>
      <c r="X261" s="21">
        <v>0</v>
      </c>
      <c r="Y261" s="21">
        <v>0</v>
      </c>
      <c r="Z261" s="21">
        <v>0</v>
      </c>
      <c r="AA261" s="21">
        <v>0</v>
      </c>
      <c r="AB261" s="21">
        <v>0</v>
      </c>
    </row>
    <row r="262" spans="14:28" x14ac:dyDescent="0.25">
      <c r="N262" s="88">
        <v>255</v>
      </c>
      <c r="P262" s="285">
        <v>255</v>
      </c>
      <c r="Q262" s="21">
        <v>0</v>
      </c>
      <c r="R262" s="21">
        <v>0</v>
      </c>
      <c r="S262" s="21">
        <v>0</v>
      </c>
      <c r="T262" s="21">
        <v>0</v>
      </c>
      <c r="U262" s="21">
        <v>0</v>
      </c>
      <c r="V262" s="21">
        <v>0</v>
      </c>
      <c r="W262" s="21">
        <v>0</v>
      </c>
      <c r="X262" s="21">
        <v>0</v>
      </c>
      <c r="Y262" s="21">
        <v>0</v>
      </c>
      <c r="Z262" s="21">
        <v>0</v>
      </c>
      <c r="AA262" s="21">
        <v>0</v>
      </c>
      <c r="AB262" s="21">
        <v>0</v>
      </c>
    </row>
    <row r="263" spans="14:28" x14ac:dyDescent="0.25">
      <c r="N263" s="88">
        <v>256</v>
      </c>
      <c r="P263" s="285">
        <v>256</v>
      </c>
      <c r="Q263" s="21">
        <v>0</v>
      </c>
      <c r="R263" s="21">
        <v>0</v>
      </c>
      <c r="S263" s="21">
        <v>0</v>
      </c>
      <c r="T263" s="21">
        <v>0</v>
      </c>
      <c r="U263" s="21">
        <v>0</v>
      </c>
      <c r="V263" s="21">
        <v>0</v>
      </c>
      <c r="W263" s="21">
        <v>0</v>
      </c>
      <c r="X263" s="21">
        <v>0</v>
      </c>
      <c r="Y263" s="21">
        <v>0</v>
      </c>
      <c r="Z263" s="21">
        <v>0</v>
      </c>
      <c r="AA263" s="21">
        <v>0</v>
      </c>
      <c r="AB263" s="21">
        <v>0</v>
      </c>
    </row>
    <row r="264" spans="14:28" x14ac:dyDescent="0.25">
      <c r="N264" s="88">
        <v>257</v>
      </c>
      <c r="P264" s="285">
        <v>257</v>
      </c>
      <c r="Q264" s="21">
        <v>0</v>
      </c>
      <c r="R264" s="21">
        <v>0</v>
      </c>
      <c r="S264" s="21">
        <v>0</v>
      </c>
      <c r="T264" s="21">
        <v>0</v>
      </c>
      <c r="U264" s="21">
        <v>0</v>
      </c>
      <c r="V264" s="21">
        <v>0</v>
      </c>
      <c r="W264" s="21">
        <v>0</v>
      </c>
      <c r="X264" s="21">
        <v>0</v>
      </c>
      <c r="Y264" s="21">
        <v>0</v>
      </c>
      <c r="Z264" s="21">
        <v>0</v>
      </c>
      <c r="AA264" s="21">
        <v>0</v>
      </c>
      <c r="AB264" s="21">
        <v>0</v>
      </c>
    </row>
    <row r="265" spans="14:28" x14ac:dyDescent="0.25">
      <c r="N265" s="88">
        <v>258</v>
      </c>
      <c r="P265" s="285">
        <v>258</v>
      </c>
      <c r="Q265" s="21">
        <v>0</v>
      </c>
      <c r="R265" s="21">
        <v>0</v>
      </c>
      <c r="S265" s="21">
        <v>0</v>
      </c>
      <c r="T265" s="21">
        <v>0</v>
      </c>
      <c r="U265" s="21">
        <v>0</v>
      </c>
      <c r="V265" s="21">
        <v>0</v>
      </c>
      <c r="W265" s="21">
        <v>0</v>
      </c>
      <c r="X265" s="21">
        <v>0</v>
      </c>
      <c r="Y265" s="21">
        <v>0</v>
      </c>
      <c r="Z265" s="21">
        <v>0</v>
      </c>
      <c r="AA265" s="21">
        <v>0</v>
      </c>
      <c r="AB265" s="21">
        <v>0</v>
      </c>
    </row>
    <row r="266" spans="14:28" x14ac:dyDescent="0.25">
      <c r="N266" s="88">
        <v>259</v>
      </c>
      <c r="P266" s="285">
        <v>259</v>
      </c>
      <c r="Q266" s="21">
        <v>0</v>
      </c>
      <c r="R266" s="21">
        <v>0</v>
      </c>
      <c r="S266" s="21">
        <v>0</v>
      </c>
      <c r="T266" s="21">
        <v>0</v>
      </c>
      <c r="U266" s="21">
        <v>0</v>
      </c>
      <c r="V266" s="21">
        <v>0</v>
      </c>
      <c r="W266" s="21">
        <v>0</v>
      </c>
      <c r="X266" s="21">
        <v>0</v>
      </c>
      <c r="Y266" s="21">
        <v>0</v>
      </c>
      <c r="Z266" s="21">
        <v>0</v>
      </c>
      <c r="AA266" s="21">
        <v>0</v>
      </c>
      <c r="AB266" s="21">
        <v>0</v>
      </c>
    </row>
    <row r="267" spans="14:28" x14ac:dyDescent="0.25">
      <c r="N267" s="88">
        <v>260</v>
      </c>
      <c r="P267" s="285">
        <v>260</v>
      </c>
      <c r="Q267" s="21">
        <v>0</v>
      </c>
      <c r="R267" s="21">
        <v>0</v>
      </c>
      <c r="S267" s="21">
        <v>0</v>
      </c>
      <c r="T267" s="21">
        <v>0</v>
      </c>
      <c r="U267" s="21">
        <v>0</v>
      </c>
      <c r="V267" s="21">
        <v>0</v>
      </c>
      <c r="W267" s="21">
        <v>0</v>
      </c>
      <c r="X267" s="21">
        <v>0</v>
      </c>
      <c r="Y267" s="21">
        <v>0</v>
      </c>
      <c r="Z267" s="21">
        <v>0</v>
      </c>
      <c r="AA267" s="21">
        <v>0</v>
      </c>
      <c r="AB267" s="21">
        <v>0</v>
      </c>
    </row>
    <row r="268" spans="14:28" x14ac:dyDescent="0.25">
      <c r="N268" s="88">
        <v>261</v>
      </c>
      <c r="P268" s="285">
        <v>261</v>
      </c>
      <c r="Q268" s="21">
        <v>0</v>
      </c>
      <c r="R268" s="21">
        <v>0</v>
      </c>
      <c r="S268" s="21">
        <v>0</v>
      </c>
      <c r="T268" s="21">
        <v>0</v>
      </c>
      <c r="U268" s="21">
        <v>0</v>
      </c>
      <c r="V268" s="21">
        <v>0</v>
      </c>
      <c r="W268" s="21">
        <v>0</v>
      </c>
      <c r="X268" s="21">
        <v>0</v>
      </c>
      <c r="Y268" s="21">
        <v>0</v>
      </c>
      <c r="Z268" s="21">
        <v>0</v>
      </c>
      <c r="AA268" s="21">
        <v>0</v>
      </c>
      <c r="AB268" s="21">
        <v>0</v>
      </c>
    </row>
    <row r="269" spans="14:28" x14ac:dyDescent="0.25">
      <c r="N269" s="88">
        <v>262</v>
      </c>
      <c r="P269" s="285">
        <v>262</v>
      </c>
      <c r="Q269" s="21">
        <v>0</v>
      </c>
      <c r="R269" s="21">
        <v>0</v>
      </c>
      <c r="S269" s="21">
        <v>0</v>
      </c>
      <c r="T269" s="21">
        <v>0</v>
      </c>
      <c r="U269" s="21">
        <v>0</v>
      </c>
      <c r="V269" s="21">
        <v>0</v>
      </c>
      <c r="W269" s="21">
        <v>0</v>
      </c>
      <c r="X269" s="21">
        <v>0</v>
      </c>
      <c r="Y269" s="21">
        <v>0</v>
      </c>
      <c r="Z269" s="21">
        <v>0</v>
      </c>
      <c r="AA269" s="21">
        <v>0</v>
      </c>
      <c r="AB269" s="21">
        <v>0</v>
      </c>
    </row>
    <row r="270" spans="14:28" x14ac:dyDescent="0.25">
      <c r="N270" s="88">
        <v>263</v>
      </c>
      <c r="P270" s="285">
        <v>263</v>
      </c>
      <c r="Q270" s="21">
        <v>0</v>
      </c>
      <c r="R270" s="21">
        <v>0</v>
      </c>
      <c r="S270" s="21">
        <v>0</v>
      </c>
      <c r="T270" s="21">
        <v>0</v>
      </c>
      <c r="U270" s="21">
        <v>0</v>
      </c>
      <c r="V270" s="21">
        <v>0</v>
      </c>
      <c r="W270" s="21">
        <v>0</v>
      </c>
      <c r="X270" s="21">
        <v>0</v>
      </c>
      <c r="Y270" s="21">
        <v>0</v>
      </c>
      <c r="Z270" s="21">
        <v>0</v>
      </c>
      <c r="AA270" s="21">
        <v>0</v>
      </c>
      <c r="AB270" s="21">
        <v>0</v>
      </c>
    </row>
    <row r="271" spans="14:28" x14ac:dyDescent="0.25">
      <c r="N271" s="88">
        <v>264</v>
      </c>
      <c r="P271" s="285">
        <v>264</v>
      </c>
      <c r="Q271" s="21">
        <v>0</v>
      </c>
      <c r="R271" s="21">
        <v>0</v>
      </c>
      <c r="S271" s="21">
        <v>0</v>
      </c>
      <c r="T271" s="21">
        <v>0</v>
      </c>
      <c r="U271" s="21">
        <v>0</v>
      </c>
      <c r="V271" s="21">
        <v>0</v>
      </c>
      <c r="W271" s="21">
        <v>0</v>
      </c>
      <c r="X271" s="21">
        <v>0</v>
      </c>
      <c r="Y271" s="21">
        <v>0</v>
      </c>
      <c r="Z271" s="21">
        <v>0</v>
      </c>
      <c r="AA271" s="21">
        <v>0</v>
      </c>
      <c r="AB271" s="21">
        <v>0</v>
      </c>
    </row>
    <row r="272" spans="14:28" x14ac:dyDescent="0.25">
      <c r="N272" s="88">
        <v>265</v>
      </c>
      <c r="P272" s="285">
        <v>265</v>
      </c>
      <c r="Q272" s="21">
        <v>0</v>
      </c>
      <c r="R272" s="21">
        <v>0</v>
      </c>
      <c r="S272" s="21">
        <v>0</v>
      </c>
      <c r="T272" s="21">
        <v>0</v>
      </c>
      <c r="U272" s="21">
        <v>0</v>
      </c>
      <c r="V272" s="21">
        <v>0</v>
      </c>
      <c r="W272" s="21">
        <v>0</v>
      </c>
      <c r="X272" s="21">
        <v>0</v>
      </c>
      <c r="Y272" s="21">
        <v>0</v>
      </c>
      <c r="Z272" s="21">
        <v>0</v>
      </c>
      <c r="AA272" s="21">
        <v>0</v>
      </c>
      <c r="AB272" s="21">
        <v>0</v>
      </c>
    </row>
    <row r="273" spans="14:28" x14ac:dyDescent="0.25">
      <c r="N273" s="88">
        <v>266</v>
      </c>
      <c r="P273" s="285">
        <v>266</v>
      </c>
      <c r="Q273" s="21">
        <v>0</v>
      </c>
      <c r="R273" s="21">
        <v>0</v>
      </c>
      <c r="S273" s="21">
        <v>0</v>
      </c>
      <c r="T273" s="21">
        <v>0</v>
      </c>
      <c r="U273" s="21">
        <v>0</v>
      </c>
      <c r="V273" s="21">
        <v>0</v>
      </c>
      <c r="W273" s="21">
        <v>0</v>
      </c>
      <c r="X273" s="21">
        <v>0</v>
      </c>
      <c r="Y273" s="21">
        <v>0</v>
      </c>
      <c r="Z273" s="21">
        <v>0</v>
      </c>
      <c r="AA273" s="21">
        <v>0</v>
      </c>
      <c r="AB273" s="21">
        <v>0</v>
      </c>
    </row>
    <row r="274" spans="14:28" x14ac:dyDescent="0.25">
      <c r="N274" s="88">
        <v>267</v>
      </c>
      <c r="P274" s="285">
        <v>267</v>
      </c>
      <c r="Q274" s="21">
        <v>0</v>
      </c>
      <c r="R274" s="21">
        <v>0</v>
      </c>
      <c r="S274" s="21">
        <v>0</v>
      </c>
      <c r="T274" s="21">
        <v>0</v>
      </c>
      <c r="U274" s="21">
        <v>0</v>
      </c>
      <c r="V274" s="21">
        <v>0</v>
      </c>
      <c r="W274" s="21">
        <v>0</v>
      </c>
      <c r="X274" s="21">
        <v>0</v>
      </c>
      <c r="Y274" s="21">
        <v>0</v>
      </c>
      <c r="Z274" s="21">
        <v>0</v>
      </c>
      <c r="AA274" s="21">
        <v>0</v>
      </c>
      <c r="AB274" s="21">
        <v>0</v>
      </c>
    </row>
    <row r="275" spans="14:28" x14ac:dyDescent="0.25">
      <c r="N275" s="88">
        <v>268</v>
      </c>
      <c r="P275" s="285">
        <v>268</v>
      </c>
      <c r="Q275" s="21">
        <v>0</v>
      </c>
      <c r="R275" s="21">
        <v>0</v>
      </c>
      <c r="S275" s="21">
        <v>0</v>
      </c>
      <c r="T275" s="21">
        <v>0</v>
      </c>
      <c r="U275" s="21">
        <v>0</v>
      </c>
      <c r="V275" s="21">
        <v>0</v>
      </c>
      <c r="W275" s="21">
        <v>0</v>
      </c>
      <c r="X275" s="21">
        <v>0</v>
      </c>
      <c r="Y275" s="21">
        <v>0</v>
      </c>
      <c r="Z275" s="21">
        <v>0</v>
      </c>
      <c r="AA275" s="21">
        <v>0</v>
      </c>
      <c r="AB275" s="21">
        <v>0</v>
      </c>
    </row>
    <row r="276" spans="14:28" x14ac:dyDescent="0.25">
      <c r="N276" s="88">
        <v>269</v>
      </c>
      <c r="P276" s="285">
        <v>269</v>
      </c>
      <c r="Q276" s="21">
        <v>0</v>
      </c>
      <c r="R276" s="21">
        <v>0</v>
      </c>
      <c r="S276" s="21">
        <v>0</v>
      </c>
      <c r="T276" s="21">
        <v>0</v>
      </c>
      <c r="U276" s="21">
        <v>0</v>
      </c>
      <c r="V276" s="21">
        <v>0</v>
      </c>
      <c r="W276" s="21">
        <v>0</v>
      </c>
      <c r="X276" s="21">
        <v>0</v>
      </c>
      <c r="Y276" s="21">
        <v>0</v>
      </c>
      <c r="Z276" s="21">
        <v>0</v>
      </c>
      <c r="AA276" s="21">
        <v>0</v>
      </c>
      <c r="AB276" s="21">
        <v>0</v>
      </c>
    </row>
    <row r="277" spans="14:28" x14ac:dyDescent="0.25">
      <c r="N277" s="88">
        <v>270</v>
      </c>
      <c r="P277" s="285">
        <v>270</v>
      </c>
      <c r="Q277" s="21">
        <v>0</v>
      </c>
      <c r="R277" s="21">
        <v>0</v>
      </c>
      <c r="S277" s="21">
        <v>0</v>
      </c>
      <c r="T277" s="21">
        <v>0</v>
      </c>
      <c r="U277" s="21">
        <v>0</v>
      </c>
      <c r="V277" s="21">
        <v>0</v>
      </c>
      <c r="W277" s="21">
        <v>0</v>
      </c>
      <c r="X277" s="21">
        <v>0</v>
      </c>
      <c r="Y277" s="21">
        <v>0</v>
      </c>
      <c r="Z277" s="21">
        <v>0</v>
      </c>
      <c r="AA277" s="21">
        <v>0</v>
      </c>
      <c r="AB277" s="21">
        <v>0</v>
      </c>
    </row>
    <row r="278" spans="14:28" x14ac:dyDescent="0.25">
      <c r="N278" s="88">
        <v>271</v>
      </c>
      <c r="P278" s="285">
        <v>271</v>
      </c>
      <c r="Q278" s="21">
        <v>0</v>
      </c>
      <c r="R278" s="21">
        <v>0</v>
      </c>
      <c r="S278" s="21">
        <v>0</v>
      </c>
      <c r="T278" s="21">
        <v>0</v>
      </c>
      <c r="U278" s="21">
        <v>0</v>
      </c>
      <c r="V278" s="21">
        <v>0</v>
      </c>
      <c r="W278" s="21">
        <v>0</v>
      </c>
      <c r="X278" s="21">
        <v>0</v>
      </c>
      <c r="Y278" s="21">
        <v>0</v>
      </c>
      <c r="Z278" s="21">
        <v>0</v>
      </c>
      <c r="AA278" s="21">
        <v>0</v>
      </c>
      <c r="AB278" s="21">
        <v>0</v>
      </c>
    </row>
    <row r="279" spans="14:28" x14ac:dyDescent="0.25">
      <c r="N279" s="88">
        <v>272</v>
      </c>
      <c r="P279" s="285">
        <v>272</v>
      </c>
      <c r="Q279" s="21">
        <v>0</v>
      </c>
      <c r="R279" s="21">
        <v>0</v>
      </c>
      <c r="S279" s="21">
        <v>0</v>
      </c>
      <c r="T279" s="21">
        <v>0</v>
      </c>
      <c r="U279" s="21">
        <v>0</v>
      </c>
      <c r="V279" s="21">
        <v>0</v>
      </c>
      <c r="W279" s="21">
        <v>0</v>
      </c>
      <c r="X279" s="21">
        <v>0</v>
      </c>
      <c r="Y279" s="21">
        <v>0</v>
      </c>
      <c r="Z279" s="21">
        <v>0</v>
      </c>
      <c r="AA279" s="21">
        <v>0</v>
      </c>
      <c r="AB279" s="21">
        <v>0</v>
      </c>
    </row>
    <row r="280" spans="14:28" x14ac:dyDescent="0.25">
      <c r="N280" s="88">
        <v>273</v>
      </c>
      <c r="P280" s="285">
        <v>273</v>
      </c>
      <c r="Q280" s="21">
        <v>0</v>
      </c>
      <c r="R280" s="21">
        <v>0</v>
      </c>
      <c r="S280" s="21">
        <v>0</v>
      </c>
      <c r="T280" s="21">
        <v>0</v>
      </c>
      <c r="U280" s="21">
        <v>0</v>
      </c>
      <c r="V280" s="21">
        <v>0</v>
      </c>
      <c r="W280" s="21">
        <v>0</v>
      </c>
      <c r="X280" s="21">
        <v>0</v>
      </c>
      <c r="Y280" s="21">
        <v>0</v>
      </c>
      <c r="Z280" s="21">
        <v>0</v>
      </c>
      <c r="AA280" s="21">
        <v>0</v>
      </c>
      <c r="AB280" s="21">
        <v>0</v>
      </c>
    </row>
    <row r="281" spans="14:28" x14ac:dyDescent="0.25">
      <c r="N281" s="88">
        <v>274</v>
      </c>
      <c r="P281" s="285">
        <v>274</v>
      </c>
      <c r="Q281" s="21">
        <v>0</v>
      </c>
      <c r="R281" s="21">
        <v>0</v>
      </c>
      <c r="S281" s="21">
        <v>0</v>
      </c>
      <c r="T281" s="21">
        <v>0</v>
      </c>
      <c r="U281" s="21">
        <v>0</v>
      </c>
      <c r="V281" s="21">
        <v>0</v>
      </c>
      <c r="W281" s="21">
        <v>0</v>
      </c>
      <c r="X281" s="21">
        <v>0</v>
      </c>
      <c r="Y281" s="21">
        <v>0</v>
      </c>
      <c r="Z281" s="21">
        <v>0</v>
      </c>
      <c r="AA281" s="21">
        <v>0</v>
      </c>
      <c r="AB281" s="21">
        <v>0</v>
      </c>
    </row>
    <row r="282" spans="14:28" x14ac:dyDescent="0.25">
      <c r="N282" s="88">
        <v>275</v>
      </c>
      <c r="P282" s="285">
        <v>275</v>
      </c>
      <c r="Q282" s="21">
        <v>0</v>
      </c>
      <c r="R282" s="21">
        <v>0</v>
      </c>
      <c r="S282" s="21">
        <v>0</v>
      </c>
      <c r="T282" s="21">
        <v>0</v>
      </c>
      <c r="U282" s="21">
        <v>0</v>
      </c>
      <c r="V282" s="21">
        <v>0</v>
      </c>
      <c r="W282" s="21">
        <v>0</v>
      </c>
      <c r="X282" s="21">
        <v>0</v>
      </c>
      <c r="Y282" s="21">
        <v>0</v>
      </c>
      <c r="Z282" s="21">
        <v>0</v>
      </c>
      <c r="AA282" s="21">
        <v>0</v>
      </c>
      <c r="AB282" s="21">
        <v>0</v>
      </c>
    </row>
    <row r="283" spans="14:28" x14ac:dyDescent="0.25">
      <c r="N283" s="88">
        <v>276</v>
      </c>
      <c r="P283" s="285">
        <v>276</v>
      </c>
      <c r="Q283" s="21">
        <v>0</v>
      </c>
      <c r="R283" s="21">
        <v>0</v>
      </c>
      <c r="S283" s="21">
        <v>0</v>
      </c>
      <c r="T283" s="21">
        <v>0</v>
      </c>
      <c r="U283" s="21">
        <v>0</v>
      </c>
      <c r="V283" s="21">
        <v>0</v>
      </c>
      <c r="W283" s="21">
        <v>0</v>
      </c>
      <c r="X283" s="21">
        <v>0</v>
      </c>
      <c r="Y283" s="21">
        <v>0</v>
      </c>
      <c r="Z283" s="21">
        <v>0</v>
      </c>
      <c r="AA283" s="21">
        <v>0</v>
      </c>
      <c r="AB283" s="21">
        <v>0</v>
      </c>
    </row>
    <row r="284" spans="14:28" x14ac:dyDescent="0.25">
      <c r="N284" s="88">
        <v>277</v>
      </c>
      <c r="P284" s="285">
        <v>277</v>
      </c>
      <c r="Q284" s="21">
        <v>0</v>
      </c>
      <c r="R284" s="21">
        <v>0</v>
      </c>
      <c r="S284" s="21">
        <v>0</v>
      </c>
      <c r="T284" s="21">
        <v>0</v>
      </c>
      <c r="U284" s="21">
        <v>0</v>
      </c>
      <c r="V284" s="21">
        <v>0</v>
      </c>
      <c r="W284" s="21">
        <v>0</v>
      </c>
      <c r="X284" s="21">
        <v>0</v>
      </c>
      <c r="Y284" s="21">
        <v>0</v>
      </c>
      <c r="Z284" s="21">
        <v>0</v>
      </c>
      <c r="AA284" s="21">
        <v>0</v>
      </c>
      <c r="AB284" s="21">
        <v>0</v>
      </c>
    </row>
    <row r="285" spans="14:28" x14ac:dyDescent="0.25">
      <c r="N285" s="88">
        <v>278</v>
      </c>
      <c r="P285" s="285">
        <v>278</v>
      </c>
      <c r="Q285" s="21">
        <v>0</v>
      </c>
      <c r="R285" s="21">
        <v>0</v>
      </c>
      <c r="S285" s="21">
        <v>0</v>
      </c>
      <c r="T285" s="21">
        <v>0</v>
      </c>
      <c r="U285" s="21">
        <v>0</v>
      </c>
      <c r="V285" s="21">
        <v>0</v>
      </c>
      <c r="W285" s="21">
        <v>0</v>
      </c>
      <c r="X285" s="21">
        <v>0</v>
      </c>
      <c r="Y285" s="21">
        <v>0</v>
      </c>
      <c r="Z285" s="21">
        <v>0</v>
      </c>
      <c r="AA285" s="21">
        <v>0</v>
      </c>
      <c r="AB285" s="21">
        <v>0</v>
      </c>
    </row>
    <row r="286" spans="14:28" x14ac:dyDescent="0.25">
      <c r="N286" s="88">
        <v>279</v>
      </c>
      <c r="P286" s="285">
        <v>279</v>
      </c>
      <c r="Q286" s="21">
        <v>0</v>
      </c>
      <c r="R286" s="21">
        <v>0</v>
      </c>
      <c r="S286" s="21">
        <v>0</v>
      </c>
      <c r="T286" s="21">
        <v>0</v>
      </c>
      <c r="U286" s="21">
        <v>0</v>
      </c>
      <c r="V286" s="21">
        <v>0</v>
      </c>
      <c r="W286" s="21">
        <v>0</v>
      </c>
      <c r="X286" s="21">
        <v>0</v>
      </c>
      <c r="Y286" s="21">
        <v>0</v>
      </c>
      <c r="Z286" s="21">
        <v>0</v>
      </c>
      <c r="AA286" s="21">
        <v>0</v>
      </c>
      <c r="AB286" s="21">
        <v>0</v>
      </c>
    </row>
    <row r="287" spans="14:28" x14ac:dyDescent="0.25">
      <c r="N287" s="88">
        <v>280</v>
      </c>
      <c r="P287" s="285">
        <v>280</v>
      </c>
      <c r="Q287" s="21">
        <v>0</v>
      </c>
      <c r="R287" s="21">
        <v>0</v>
      </c>
      <c r="S287" s="21">
        <v>0</v>
      </c>
      <c r="T287" s="21">
        <v>0</v>
      </c>
      <c r="U287" s="21">
        <v>0</v>
      </c>
      <c r="V287" s="21">
        <v>0</v>
      </c>
      <c r="W287" s="21">
        <v>0</v>
      </c>
      <c r="X287" s="21">
        <v>0</v>
      </c>
      <c r="Y287" s="21">
        <v>0</v>
      </c>
      <c r="Z287" s="21">
        <v>0</v>
      </c>
      <c r="AA287" s="21">
        <v>0</v>
      </c>
      <c r="AB287" s="21">
        <v>0</v>
      </c>
    </row>
    <row r="288" spans="14:28" x14ac:dyDescent="0.25">
      <c r="N288" s="88">
        <v>281</v>
      </c>
      <c r="P288" s="285">
        <v>281</v>
      </c>
      <c r="Q288" s="21">
        <v>0</v>
      </c>
      <c r="R288" s="21">
        <v>0</v>
      </c>
      <c r="S288" s="21">
        <v>0</v>
      </c>
      <c r="T288" s="21">
        <v>0</v>
      </c>
      <c r="U288" s="21">
        <v>0</v>
      </c>
      <c r="V288" s="21">
        <v>0</v>
      </c>
      <c r="W288" s="21">
        <v>0</v>
      </c>
      <c r="X288" s="21">
        <v>0</v>
      </c>
      <c r="Y288" s="21">
        <v>0</v>
      </c>
      <c r="Z288" s="21">
        <v>0</v>
      </c>
      <c r="AA288" s="21">
        <v>0</v>
      </c>
      <c r="AB288" s="21">
        <v>0</v>
      </c>
    </row>
    <row r="289" spans="14:28" x14ac:dyDescent="0.25">
      <c r="N289" s="88">
        <v>282</v>
      </c>
      <c r="P289" s="285">
        <v>282</v>
      </c>
      <c r="Q289" s="21">
        <v>0</v>
      </c>
      <c r="R289" s="21">
        <v>0</v>
      </c>
      <c r="S289" s="21">
        <v>0</v>
      </c>
      <c r="T289" s="21">
        <v>0</v>
      </c>
      <c r="U289" s="21">
        <v>0</v>
      </c>
      <c r="V289" s="21">
        <v>0</v>
      </c>
      <c r="W289" s="21">
        <v>0</v>
      </c>
      <c r="X289" s="21">
        <v>0</v>
      </c>
      <c r="Y289" s="21">
        <v>0</v>
      </c>
      <c r="Z289" s="21">
        <v>0</v>
      </c>
      <c r="AA289" s="21">
        <v>0</v>
      </c>
      <c r="AB289" s="21">
        <v>0</v>
      </c>
    </row>
    <row r="290" spans="14:28" x14ac:dyDescent="0.25">
      <c r="N290" s="88">
        <v>283</v>
      </c>
      <c r="P290" s="285">
        <v>283</v>
      </c>
      <c r="Q290" s="21">
        <v>0</v>
      </c>
      <c r="R290" s="21">
        <v>0</v>
      </c>
      <c r="S290" s="21">
        <v>0</v>
      </c>
      <c r="T290" s="21">
        <v>0</v>
      </c>
      <c r="U290" s="21">
        <v>0</v>
      </c>
      <c r="V290" s="21">
        <v>0</v>
      </c>
      <c r="W290" s="21">
        <v>0</v>
      </c>
      <c r="X290" s="21">
        <v>0</v>
      </c>
      <c r="Y290" s="21">
        <v>0</v>
      </c>
      <c r="Z290" s="21">
        <v>0</v>
      </c>
      <c r="AA290" s="21">
        <v>0</v>
      </c>
      <c r="AB290" s="21">
        <v>0</v>
      </c>
    </row>
    <row r="291" spans="14:28" x14ac:dyDescent="0.25">
      <c r="N291" s="88">
        <v>284</v>
      </c>
      <c r="P291" s="285">
        <v>284</v>
      </c>
      <c r="Q291" s="21">
        <v>0</v>
      </c>
      <c r="R291" s="21">
        <v>0</v>
      </c>
      <c r="S291" s="21">
        <v>0</v>
      </c>
      <c r="T291" s="21">
        <v>0</v>
      </c>
      <c r="U291" s="21">
        <v>0</v>
      </c>
      <c r="V291" s="21">
        <v>0</v>
      </c>
      <c r="W291" s="21">
        <v>0</v>
      </c>
      <c r="X291" s="21">
        <v>0</v>
      </c>
      <c r="Y291" s="21">
        <v>0</v>
      </c>
      <c r="Z291" s="21">
        <v>0</v>
      </c>
      <c r="AA291" s="21">
        <v>0</v>
      </c>
      <c r="AB291" s="21">
        <v>0</v>
      </c>
    </row>
    <row r="292" spans="14:28" x14ac:dyDescent="0.25">
      <c r="N292" s="88">
        <v>285</v>
      </c>
      <c r="P292" s="285">
        <v>285</v>
      </c>
      <c r="Q292" s="21">
        <v>0</v>
      </c>
      <c r="R292" s="21">
        <v>0</v>
      </c>
      <c r="S292" s="21">
        <v>0</v>
      </c>
      <c r="T292" s="21">
        <v>0</v>
      </c>
      <c r="U292" s="21">
        <v>0</v>
      </c>
      <c r="V292" s="21">
        <v>0</v>
      </c>
      <c r="W292" s="21">
        <v>0</v>
      </c>
      <c r="X292" s="21">
        <v>0</v>
      </c>
      <c r="Y292" s="21">
        <v>0</v>
      </c>
      <c r="Z292" s="21">
        <v>0</v>
      </c>
      <c r="AA292" s="21">
        <v>0</v>
      </c>
      <c r="AB292" s="21">
        <v>0</v>
      </c>
    </row>
    <row r="293" spans="14:28" x14ac:dyDescent="0.25">
      <c r="N293" s="88">
        <v>286</v>
      </c>
      <c r="P293" s="285">
        <v>286</v>
      </c>
      <c r="Q293" s="21">
        <v>0</v>
      </c>
      <c r="R293" s="21">
        <v>0</v>
      </c>
      <c r="S293" s="21">
        <v>0</v>
      </c>
      <c r="T293" s="21">
        <v>0</v>
      </c>
      <c r="U293" s="21">
        <v>0</v>
      </c>
      <c r="V293" s="21">
        <v>0</v>
      </c>
      <c r="W293" s="21">
        <v>0</v>
      </c>
      <c r="X293" s="21">
        <v>0</v>
      </c>
      <c r="Y293" s="21">
        <v>0</v>
      </c>
      <c r="Z293" s="21">
        <v>0</v>
      </c>
      <c r="AA293" s="21">
        <v>0</v>
      </c>
      <c r="AB293" s="21">
        <v>0</v>
      </c>
    </row>
    <row r="294" spans="14:28" x14ac:dyDescent="0.25">
      <c r="N294" s="88">
        <v>287</v>
      </c>
      <c r="P294" s="285">
        <v>287</v>
      </c>
      <c r="Q294" s="21">
        <v>0</v>
      </c>
      <c r="R294" s="21">
        <v>0</v>
      </c>
      <c r="S294" s="21">
        <v>0</v>
      </c>
      <c r="T294" s="21">
        <v>0</v>
      </c>
      <c r="U294" s="21">
        <v>0</v>
      </c>
      <c r="V294" s="21">
        <v>0</v>
      </c>
      <c r="W294" s="21">
        <v>0</v>
      </c>
      <c r="X294" s="21">
        <v>0</v>
      </c>
      <c r="Y294" s="21">
        <v>0</v>
      </c>
      <c r="Z294" s="21">
        <v>0</v>
      </c>
      <c r="AA294" s="21">
        <v>0</v>
      </c>
      <c r="AB294" s="21">
        <v>0</v>
      </c>
    </row>
  </sheetData>
  <sortState ref="A8:BK195">
    <sortCondition ref="C8:C195"/>
    <sortCondition ref="D8:D195"/>
  </sortState>
  <phoneticPr fontId="7" type="noConversion"/>
  <pageMargins left="0.75" right="0.75" top="1" bottom="1" header="0.5" footer="0.5"/>
  <pageSetup paperSize="9" orientation="portrait" horizontalDpi="0" verticalDpi="0" r:id="rId1"/>
  <headerFooter alignWithMargins="0"/>
  <legacy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R254"/>
  <sheetViews>
    <sheetView workbookViewId="0">
      <selection activeCell="I9" sqref="I9"/>
    </sheetView>
  </sheetViews>
  <sheetFormatPr defaultRowHeight="13.2" x14ac:dyDescent="0.25"/>
  <cols>
    <col min="1" max="1" width="48.44140625" customWidth="1"/>
    <col min="2" max="2" width="23.109375" customWidth="1"/>
    <col min="17" max="17" width="9.109375" style="118"/>
    <col min="18" max="18" width="21.88671875" customWidth="1"/>
    <col min="19" max="20" width="9.5546875" customWidth="1"/>
    <col min="21" max="21" width="15.44140625" customWidth="1"/>
    <col min="40" max="40" width="11" customWidth="1"/>
    <col min="43" max="43" width="10" bestFit="1" customWidth="1"/>
  </cols>
  <sheetData>
    <row r="3" spans="1:18" x14ac:dyDescent="0.25">
      <c r="D3" t="s">
        <v>841</v>
      </c>
    </row>
    <row r="4" spans="1:18" x14ac:dyDescent="0.25">
      <c r="D4" s="30" t="s">
        <v>265</v>
      </c>
    </row>
    <row r="5" spans="1:18" x14ac:dyDescent="0.25">
      <c r="D5" s="4"/>
      <c r="E5" s="4" t="s">
        <v>233</v>
      </c>
      <c r="F5" s="4" t="s">
        <v>234</v>
      </c>
      <c r="G5" s="4" t="s">
        <v>235</v>
      </c>
      <c r="H5" s="4" t="s">
        <v>236</v>
      </c>
      <c r="I5" s="4" t="s">
        <v>237</v>
      </c>
      <c r="J5" s="4" t="s">
        <v>238</v>
      </c>
      <c r="K5" s="4" t="s">
        <v>239</v>
      </c>
      <c r="L5" s="4" t="s">
        <v>240</v>
      </c>
      <c r="M5" s="4" t="s">
        <v>241</v>
      </c>
      <c r="N5" s="4" t="s">
        <v>242</v>
      </c>
      <c r="O5" s="4" t="s">
        <v>243</v>
      </c>
      <c r="P5" s="4" t="s">
        <v>244</v>
      </c>
    </row>
    <row r="6" spans="1:18" ht="13.8" thickBot="1" x14ac:dyDescent="0.3">
      <c r="D6" s="4"/>
      <c r="E6" s="4">
        <v>31</v>
      </c>
      <c r="F6" s="4">
        <v>28</v>
      </c>
      <c r="G6" s="4">
        <v>31</v>
      </c>
      <c r="H6" s="21">
        <v>30</v>
      </c>
      <c r="I6" s="21">
        <v>31</v>
      </c>
      <c r="J6" s="21">
        <v>30</v>
      </c>
      <c r="K6" s="21">
        <v>31</v>
      </c>
      <c r="L6" s="21">
        <v>31</v>
      </c>
      <c r="M6" s="21">
        <v>30</v>
      </c>
      <c r="N6" s="21">
        <v>31</v>
      </c>
      <c r="O6" s="21">
        <v>30</v>
      </c>
      <c r="P6" s="21">
        <v>31</v>
      </c>
    </row>
    <row r="7" spans="1:18" x14ac:dyDescent="0.25">
      <c r="A7" s="214" t="s">
        <v>25</v>
      </c>
      <c r="B7" s="214" t="s">
        <v>552</v>
      </c>
      <c r="C7" s="228" t="s">
        <v>413</v>
      </c>
      <c r="D7" s="370"/>
      <c r="E7" s="371" t="s">
        <v>441</v>
      </c>
      <c r="F7" s="371" t="s">
        <v>442</v>
      </c>
      <c r="G7" s="371" t="s">
        <v>443</v>
      </c>
      <c r="H7" s="371" t="s">
        <v>444</v>
      </c>
      <c r="I7" s="371" t="s">
        <v>445</v>
      </c>
      <c r="J7" s="371" t="s">
        <v>446</v>
      </c>
      <c r="K7" s="371" t="s">
        <v>447</v>
      </c>
      <c r="L7" s="371" t="s">
        <v>448</v>
      </c>
      <c r="M7" s="371" t="s">
        <v>449</v>
      </c>
      <c r="N7" s="371" t="s">
        <v>450</v>
      </c>
      <c r="O7" s="371" t="s">
        <v>451</v>
      </c>
      <c r="P7" s="371" t="s">
        <v>452</v>
      </c>
    </row>
    <row r="8" spans="1:18" x14ac:dyDescent="0.25">
      <c r="A8" s="216" t="s">
        <v>658</v>
      </c>
      <c r="B8" s="217" t="s">
        <v>699</v>
      </c>
      <c r="C8" s="229" t="s">
        <v>728</v>
      </c>
      <c r="D8" s="204">
        <v>1</v>
      </c>
      <c r="E8" s="21">
        <v>1</v>
      </c>
      <c r="F8" s="21">
        <v>1</v>
      </c>
      <c r="G8" s="21">
        <v>1</v>
      </c>
      <c r="H8" s="21">
        <v>1</v>
      </c>
      <c r="I8" s="21">
        <v>1</v>
      </c>
      <c r="J8" s="21">
        <v>1</v>
      </c>
      <c r="K8" s="21">
        <v>1</v>
      </c>
      <c r="L8" s="21">
        <v>1</v>
      </c>
      <c r="M8" s="21">
        <v>1</v>
      </c>
      <c r="N8" s="21">
        <v>1</v>
      </c>
      <c r="O8" s="21">
        <v>1</v>
      </c>
      <c r="P8" s="21">
        <v>1</v>
      </c>
    </row>
    <row r="9" spans="1:18" x14ac:dyDescent="0.25">
      <c r="A9" s="210" t="s">
        <v>658</v>
      </c>
      <c r="B9" s="211" t="s">
        <v>712</v>
      </c>
      <c r="C9" s="230" t="s">
        <v>728</v>
      </c>
      <c r="D9" s="204">
        <v>2</v>
      </c>
      <c r="E9" s="21">
        <v>0</v>
      </c>
      <c r="F9" s="21">
        <v>1</v>
      </c>
      <c r="G9" s="21">
        <v>1</v>
      </c>
      <c r="H9" s="21">
        <v>1</v>
      </c>
      <c r="I9" s="21">
        <v>1</v>
      </c>
      <c r="J9" s="21">
        <v>0</v>
      </c>
      <c r="K9" s="21">
        <v>0</v>
      </c>
      <c r="L9" s="21">
        <v>0</v>
      </c>
      <c r="M9" s="21">
        <v>0</v>
      </c>
      <c r="N9" s="21">
        <v>0</v>
      </c>
      <c r="O9" s="21">
        <v>0</v>
      </c>
      <c r="P9" s="21">
        <v>0</v>
      </c>
      <c r="R9" t="s">
        <v>812</v>
      </c>
    </row>
    <row r="10" spans="1:18" x14ac:dyDescent="0.25">
      <c r="A10" s="210" t="s">
        <v>658</v>
      </c>
      <c r="B10" s="211" t="s">
        <v>717</v>
      </c>
      <c r="C10" s="230" t="s">
        <v>728</v>
      </c>
      <c r="D10" s="204">
        <v>3</v>
      </c>
      <c r="E10" s="21">
        <v>1</v>
      </c>
      <c r="F10" s="21">
        <v>1</v>
      </c>
      <c r="G10" s="21">
        <v>1</v>
      </c>
      <c r="H10" s="21">
        <v>0</v>
      </c>
      <c r="I10" s="21">
        <v>0</v>
      </c>
      <c r="J10" s="21">
        <v>0</v>
      </c>
      <c r="K10" s="21">
        <v>1</v>
      </c>
      <c r="L10" s="21">
        <v>1</v>
      </c>
      <c r="M10" s="21">
        <v>1</v>
      </c>
      <c r="N10" s="21">
        <v>1</v>
      </c>
      <c r="O10" s="21">
        <v>1</v>
      </c>
      <c r="P10" s="21">
        <v>1</v>
      </c>
      <c r="R10" t="s">
        <v>817</v>
      </c>
    </row>
    <row r="11" spans="1:18" x14ac:dyDescent="0.25">
      <c r="A11" s="210" t="s">
        <v>658</v>
      </c>
      <c r="B11" s="211" t="s">
        <v>718</v>
      </c>
      <c r="C11" s="230" t="s">
        <v>728</v>
      </c>
      <c r="D11" s="204">
        <v>4</v>
      </c>
      <c r="E11" s="21">
        <v>0</v>
      </c>
      <c r="F11" s="21">
        <v>0</v>
      </c>
      <c r="G11" s="21">
        <v>1</v>
      </c>
      <c r="H11" s="21">
        <v>1</v>
      </c>
      <c r="I11" s="21">
        <v>1</v>
      </c>
      <c r="J11" s="21">
        <v>1</v>
      </c>
      <c r="K11" s="21">
        <v>1</v>
      </c>
      <c r="L11" s="21">
        <v>0</v>
      </c>
      <c r="M11" s="21">
        <v>0</v>
      </c>
      <c r="N11" s="21">
        <v>0</v>
      </c>
      <c r="O11" s="21">
        <v>0</v>
      </c>
      <c r="P11" s="21">
        <v>0</v>
      </c>
      <c r="R11" t="s">
        <v>818</v>
      </c>
    </row>
    <row r="12" spans="1:18" x14ac:dyDescent="0.25">
      <c r="A12" s="210" t="s">
        <v>658</v>
      </c>
      <c r="B12" s="211" t="s">
        <v>725</v>
      </c>
      <c r="C12" s="230" t="s">
        <v>728</v>
      </c>
      <c r="D12" s="204">
        <v>5</v>
      </c>
      <c r="E12" s="21">
        <v>1</v>
      </c>
      <c r="F12" s="21">
        <v>1</v>
      </c>
      <c r="G12" s="21">
        <v>1</v>
      </c>
      <c r="H12" s="21">
        <v>1</v>
      </c>
      <c r="I12" s="21">
        <v>1</v>
      </c>
      <c r="J12" s="21">
        <v>1</v>
      </c>
      <c r="K12" s="21">
        <v>1</v>
      </c>
      <c r="L12" s="21">
        <v>1</v>
      </c>
      <c r="M12" s="21">
        <v>1</v>
      </c>
      <c r="N12" s="21">
        <v>1</v>
      </c>
      <c r="O12" s="21">
        <v>1</v>
      </c>
      <c r="P12" s="21">
        <v>1</v>
      </c>
    </row>
    <row r="13" spans="1:18" x14ac:dyDescent="0.25">
      <c r="A13" s="210" t="s">
        <v>658</v>
      </c>
      <c r="B13" s="211" t="s">
        <v>727</v>
      </c>
      <c r="C13" s="230" t="s">
        <v>728</v>
      </c>
      <c r="D13" s="204">
        <v>6</v>
      </c>
      <c r="E13" s="21">
        <v>0</v>
      </c>
      <c r="F13" s="21">
        <v>0</v>
      </c>
      <c r="G13" s="21">
        <v>0</v>
      </c>
      <c r="H13" s="21">
        <v>0</v>
      </c>
      <c r="I13" s="21">
        <v>1</v>
      </c>
      <c r="J13" s="21">
        <v>1</v>
      </c>
      <c r="K13" s="21">
        <v>1</v>
      </c>
      <c r="L13" s="21">
        <v>1</v>
      </c>
      <c r="M13" s="21">
        <v>1</v>
      </c>
      <c r="N13" s="21">
        <v>1</v>
      </c>
      <c r="O13" s="21">
        <v>1</v>
      </c>
      <c r="P13" s="21">
        <v>1</v>
      </c>
      <c r="R13" t="s">
        <v>819</v>
      </c>
    </row>
    <row r="14" spans="1:18" x14ac:dyDescent="0.25">
      <c r="A14" s="210" t="s">
        <v>658</v>
      </c>
      <c r="B14" s="211" t="s">
        <v>684</v>
      </c>
      <c r="C14" s="230" t="s">
        <v>729</v>
      </c>
      <c r="D14" s="204">
        <v>7</v>
      </c>
      <c r="E14" s="21">
        <v>0</v>
      </c>
      <c r="F14" s="21">
        <v>0</v>
      </c>
      <c r="G14" s="21">
        <v>1</v>
      </c>
      <c r="H14" s="21">
        <v>1</v>
      </c>
      <c r="I14" s="21">
        <v>1</v>
      </c>
      <c r="J14" s="21">
        <v>1</v>
      </c>
      <c r="K14" s="21">
        <v>1</v>
      </c>
      <c r="L14" s="21">
        <v>1</v>
      </c>
      <c r="M14" s="21">
        <v>1</v>
      </c>
      <c r="N14" s="21">
        <v>1</v>
      </c>
      <c r="O14" s="21">
        <v>0</v>
      </c>
      <c r="P14" s="21">
        <v>0</v>
      </c>
      <c r="R14" t="s">
        <v>820</v>
      </c>
    </row>
    <row r="15" spans="1:18" x14ac:dyDescent="0.25">
      <c r="A15" s="210" t="s">
        <v>658</v>
      </c>
      <c r="B15" s="211" t="s">
        <v>699</v>
      </c>
      <c r="C15" s="230" t="s">
        <v>729</v>
      </c>
      <c r="D15" s="204">
        <v>8</v>
      </c>
      <c r="E15" s="21">
        <v>1</v>
      </c>
      <c r="F15" s="21">
        <v>1</v>
      </c>
      <c r="G15" s="21">
        <v>1</v>
      </c>
      <c r="H15" s="21">
        <v>1</v>
      </c>
      <c r="I15" s="21">
        <v>1</v>
      </c>
      <c r="J15" s="21">
        <v>1</v>
      </c>
      <c r="K15" s="21">
        <v>1</v>
      </c>
      <c r="L15" s="21">
        <v>1</v>
      </c>
      <c r="M15" s="21">
        <v>1</v>
      </c>
      <c r="N15" s="21">
        <v>1</v>
      </c>
      <c r="O15" s="21">
        <v>1</v>
      </c>
      <c r="P15" s="21">
        <v>1</v>
      </c>
    </row>
    <row r="16" spans="1:18" x14ac:dyDescent="0.25">
      <c r="A16" s="210" t="s">
        <v>658</v>
      </c>
      <c r="B16" s="211" t="s">
        <v>703</v>
      </c>
      <c r="C16" s="230" t="s">
        <v>729</v>
      </c>
      <c r="D16" s="204">
        <v>9</v>
      </c>
      <c r="E16" s="21">
        <v>1</v>
      </c>
      <c r="F16" s="21">
        <v>1</v>
      </c>
      <c r="G16" s="21">
        <v>1</v>
      </c>
      <c r="H16" s="21">
        <v>1</v>
      </c>
      <c r="I16" s="21">
        <v>1</v>
      </c>
      <c r="J16" s="21">
        <v>1</v>
      </c>
      <c r="K16" s="21">
        <v>1</v>
      </c>
      <c r="L16" s="21">
        <v>1</v>
      </c>
      <c r="M16" s="21">
        <v>1</v>
      </c>
      <c r="N16" s="21">
        <v>1</v>
      </c>
      <c r="O16" s="21">
        <v>1</v>
      </c>
      <c r="P16" s="21">
        <v>1</v>
      </c>
    </row>
    <row r="17" spans="1:18" x14ac:dyDescent="0.25">
      <c r="A17" s="210" t="s">
        <v>658</v>
      </c>
      <c r="B17" s="211" t="s">
        <v>708</v>
      </c>
      <c r="C17" s="230" t="s">
        <v>729</v>
      </c>
      <c r="D17" s="204">
        <v>10</v>
      </c>
      <c r="E17" s="21">
        <v>1</v>
      </c>
      <c r="F17" s="21">
        <v>1</v>
      </c>
      <c r="G17" s="21">
        <v>1</v>
      </c>
      <c r="H17" s="21">
        <v>1</v>
      </c>
      <c r="I17" s="21">
        <v>1</v>
      </c>
      <c r="J17" s="21">
        <v>1</v>
      </c>
      <c r="K17" s="21">
        <v>1</v>
      </c>
      <c r="L17" s="21">
        <v>1</v>
      </c>
      <c r="M17" s="21">
        <v>1</v>
      </c>
      <c r="N17" s="21">
        <v>1</v>
      </c>
      <c r="O17" s="21">
        <v>1</v>
      </c>
      <c r="P17" s="21">
        <v>1</v>
      </c>
    </row>
    <row r="18" spans="1:18" x14ac:dyDescent="0.25">
      <c r="A18" s="210" t="s">
        <v>658</v>
      </c>
      <c r="B18" s="211" t="s">
        <v>709</v>
      </c>
      <c r="C18" s="230" t="s">
        <v>729</v>
      </c>
      <c r="D18" s="204">
        <v>11</v>
      </c>
      <c r="E18" s="21">
        <v>1</v>
      </c>
      <c r="F18" s="21">
        <v>1</v>
      </c>
      <c r="G18" s="21">
        <v>1</v>
      </c>
      <c r="H18" s="21">
        <v>1</v>
      </c>
      <c r="I18" s="21">
        <v>1</v>
      </c>
      <c r="J18" s="21">
        <v>1</v>
      </c>
      <c r="K18" s="21">
        <v>1</v>
      </c>
      <c r="L18" s="21">
        <v>1</v>
      </c>
      <c r="M18" s="21">
        <v>1</v>
      </c>
      <c r="N18" s="21">
        <v>1</v>
      </c>
      <c r="O18" s="21">
        <v>1</v>
      </c>
      <c r="P18" s="21">
        <v>1</v>
      </c>
    </row>
    <row r="19" spans="1:18" x14ac:dyDescent="0.25">
      <c r="A19" s="210" t="s">
        <v>658</v>
      </c>
      <c r="B19" s="211" t="s">
        <v>712</v>
      </c>
      <c r="C19" s="230" t="s">
        <v>729</v>
      </c>
      <c r="D19" s="204">
        <v>12</v>
      </c>
      <c r="E19" s="21">
        <v>0</v>
      </c>
      <c r="F19" s="21">
        <v>0</v>
      </c>
      <c r="G19" s="21">
        <v>0</v>
      </c>
      <c r="H19" s="21">
        <v>0</v>
      </c>
      <c r="I19" s="21">
        <v>1</v>
      </c>
      <c r="J19" s="21">
        <v>0</v>
      </c>
      <c r="K19" s="21">
        <v>0</v>
      </c>
      <c r="L19" s="21">
        <v>1</v>
      </c>
      <c r="M19" s="21">
        <v>1</v>
      </c>
      <c r="N19" s="21">
        <v>0</v>
      </c>
      <c r="O19" s="21">
        <v>0</v>
      </c>
      <c r="P19" s="21">
        <v>0</v>
      </c>
      <c r="R19" t="s">
        <v>813</v>
      </c>
    </row>
    <row r="20" spans="1:18" x14ac:dyDescent="0.25">
      <c r="A20" s="210" t="s">
        <v>658</v>
      </c>
      <c r="B20" s="211" t="s">
        <v>717</v>
      </c>
      <c r="C20" s="230" t="s">
        <v>729</v>
      </c>
      <c r="D20" s="204">
        <v>13</v>
      </c>
      <c r="E20" s="21">
        <v>1</v>
      </c>
      <c r="F20" s="21">
        <v>1</v>
      </c>
      <c r="G20" s="21">
        <v>1</v>
      </c>
      <c r="H20" s="21">
        <v>1</v>
      </c>
      <c r="I20" s="21">
        <v>1</v>
      </c>
      <c r="J20" s="21">
        <v>1</v>
      </c>
      <c r="K20" s="21">
        <v>1</v>
      </c>
      <c r="L20" s="21">
        <v>1</v>
      </c>
      <c r="M20" s="21">
        <v>1</v>
      </c>
      <c r="N20" s="21">
        <v>1</v>
      </c>
      <c r="O20" s="21">
        <v>1</v>
      </c>
      <c r="P20" s="21">
        <v>1</v>
      </c>
    </row>
    <row r="21" spans="1:18" x14ac:dyDescent="0.25">
      <c r="A21" s="210" t="s">
        <v>658</v>
      </c>
      <c r="B21" s="211" t="s">
        <v>718</v>
      </c>
      <c r="C21" s="230" t="s">
        <v>729</v>
      </c>
      <c r="D21" s="204">
        <v>14</v>
      </c>
      <c r="E21" s="21">
        <v>1</v>
      </c>
      <c r="F21" s="21">
        <v>1</v>
      </c>
      <c r="G21" s="21">
        <v>1</v>
      </c>
      <c r="H21" s="21">
        <v>1</v>
      </c>
      <c r="I21" s="21">
        <v>1</v>
      </c>
      <c r="J21" s="21">
        <v>1</v>
      </c>
      <c r="K21" s="21">
        <v>1</v>
      </c>
      <c r="L21" s="21">
        <v>1</v>
      </c>
      <c r="M21" s="21">
        <v>1</v>
      </c>
      <c r="N21" s="21">
        <v>1</v>
      </c>
      <c r="O21" s="21">
        <v>1</v>
      </c>
      <c r="P21" s="21">
        <v>1</v>
      </c>
    </row>
    <row r="22" spans="1:18" x14ac:dyDescent="0.25">
      <c r="A22" s="210" t="s">
        <v>658</v>
      </c>
      <c r="B22" s="211" t="s">
        <v>719</v>
      </c>
      <c r="C22" s="230" t="s">
        <v>729</v>
      </c>
      <c r="D22" s="204">
        <v>15</v>
      </c>
      <c r="E22" s="21">
        <v>1</v>
      </c>
      <c r="F22" s="21">
        <v>1</v>
      </c>
      <c r="G22" s="21">
        <v>1</v>
      </c>
      <c r="H22" s="21">
        <v>1</v>
      </c>
      <c r="I22" s="21">
        <v>1</v>
      </c>
      <c r="J22" s="21">
        <v>1</v>
      </c>
      <c r="K22" s="21">
        <v>1</v>
      </c>
      <c r="L22" s="21">
        <v>1</v>
      </c>
      <c r="M22" s="21">
        <v>1</v>
      </c>
      <c r="N22" s="21">
        <v>1</v>
      </c>
      <c r="O22" s="21">
        <v>1</v>
      </c>
      <c r="P22" s="21">
        <v>1</v>
      </c>
    </row>
    <row r="23" spans="1:18" x14ac:dyDescent="0.25">
      <c r="A23" s="210" t="s">
        <v>658</v>
      </c>
      <c r="B23" s="211" t="s">
        <v>722</v>
      </c>
      <c r="C23" s="230" t="s">
        <v>729</v>
      </c>
      <c r="D23" s="204">
        <v>16</v>
      </c>
      <c r="E23" s="21">
        <v>1</v>
      </c>
      <c r="F23" s="21">
        <v>1</v>
      </c>
      <c r="G23" s="21">
        <v>1</v>
      </c>
      <c r="H23" s="21">
        <v>1</v>
      </c>
      <c r="I23" s="21">
        <v>1</v>
      </c>
      <c r="J23" s="21">
        <v>1</v>
      </c>
      <c r="K23" s="21">
        <v>1</v>
      </c>
      <c r="L23" s="21">
        <v>1</v>
      </c>
      <c r="M23" s="21">
        <v>1</v>
      </c>
      <c r="N23" s="21">
        <v>1</v>
      </c>
      <c r="O23" s="21">
        <v>1</v>
      </c>
      <c r="P23" s="21">
        <v>1</v>
      </c>
    </row>
    <row r="24" spans="1:18" x14ac:dyDescent="0.25">
      <c r="A24" s="210" t="s">
        <v>658</v>
      </c>
      <c r="B24" s="211" t="s">
        <v>725</v>
      </c>
      <c r="C24" s="230" t="s">
        <v>729</v>
      </c>
      <c r="D24" s="204">
        <v>17</v>
      </c>
      <c r="E24" s="21">
        <v>1</v>
      </c>
      <c r="F24" s="21">
        <v>1</v>
      </c>
      <c r="G24" s="21">
        <v>1</v>
      </c>
      <c r="H24" s="21">
        <v>1</v>
      </c>
      <c r="I24" s="21">
        <v>1</v>
      </c>
      <c r="J24" s="21">
        <v>1</v>
      </c>
      <c r="K24" s="21">
        <v>1</v>
      </c>
      <c r="L24" s="21">
        <v>1</v>
      </c>
      <c r="M24" s="21">
        <v>1</v>
      </c>
      <c r="N24" s="21">
        <v>1</v>
      </c>
      <c r="O24" s="21">
        <v>1</v>
      </c>
      <c r="P24" s="21">
        <v>1</v>
      </c>
    </row>
    <row r="25" spans="1:18" x14ac:dyDescent="0.25">
      <c r="A25" s="210" t="s">
        <v>658</v>
      </c>
      <c r="B25" s="211" t="s">
        <v>727</v>
      </c>
      <c r="C25" s="230" t="s">
        <v>729</v>
      </c>
      <c r="D25" s="204">
        <v>18</v>
      </c>
      <c r="E25" s="21">
        <v>0</v>
      </c>
      <c r="F25" s="21">
        <v>0</v>
      </c>
      <c r="G25" s="21">
        <v>0</v>
      </c>
      <c r="H25" s="21">
        <v>0</v>
      </c>
      <c r="I25" s="21">
        <v>0</v>
      </c>
      <c r="J25" s="21">
        <v>1</v>
      </c>
      <c r="K25" s="21">
        <v>1</v>
      </c>
      <c r="L25" s="21">
        <v>1</v>
      </c>
      <c r="M25" s="21">
        <v>1</v>
      </c>
      <c r="N25" s="21">
        <v>1</v>
      </c>
      <c r="O25" s="21">
        <v>1</v>
      </c>
      <c r="P25" s="21">
        <v>0</v>
      </c>
      <c r="R25" t="s">
        <v>821</v>
      </c>
    </row>
    <row r="26" spans="1:18" x14ac:dyDescent="0.25">
      <c r="A26" s="210" t="s">
        <v>658</v>
      </c>
      <c r="B26" s="211" t="s">
        <v>682</v>
      </c>
      <c r="C26" s="230" t="s">
        <v>730</v>
      </c>
      <c r="D26" s="204">
        <v>19</v>
      </c>
      <c r="E26" s="21">
        <v>1</v>
      </c>
      <c r="F26" s="21">
        <v>1</v>
      </c>
      <c r="G26" s="21">
        <v>1</v>
      </c>
      <c r="H26" s="21">
        <v>1</v>
      </c>
      <c r="I26" s="21">
        <v>1</v>
      </c>
      <c r="J26" s="21">
        <v>1</v>
      </c>
      <c r="K26" s="21">
        <v>1</v>
      </c>
      <c r="L26" s="21">
        <v>1</v>
      </c>
      <c r="M26" s="21">
        <v>1</v>
      </c>
      <c r="N26" s="21">
        <v>1</v>
      </c>
      <c r="O26" s="21">
        <v>1</v>
      </c>
      <c r="P26" s="21">
        <v>1</v>
      </c>
    </row>
    <row r="27" spans="1:18" x14ac:dyDescent="0.25">
      <c r="A27" s="210" t="s">
        <v>658</v>
      </c>
      <c r="B27" s="211" t="s">
        <v>705</v>
      </c>
      <c r="C27" s="230" t="s">
        <v>730</v>
      </c>
      <c r="D27" s="204">
        <v>20</v>
      </c>
      <c r="E27" s="21">
        <v>0</v>
      </c>
      <c r="F27" s="21">
        <v>0</v>
      </c>
      <c r="G27" s="21">
        <v>0</v>
      </c>
      <c r="H27" s="21">
        <v>0</v>
      </c>
      <c r="I27" s="21">
        <v>1</v>
      </c>
      <c r="J27" s="21">
        <v>1</v>
      </c>
      <c r="K27" s="21">
        <v>0.5</v>
      </c>
      <c r="L27" s="21">
        <v>0</v>
      </c>
      <c r="M27" s="21">
        <v>0</v>
      </c>
      <c r="N27" s="21">
        <v>0</v>
      </c>
      <c r="O27" s="21">
        <v>0</v>
      </c>
      <c r="P27" s="21">
        <v>0</v>
      </c>
      <c r="R27" s="30" t="s">
        <v>816</v>
      </c>
    </row>
    <row r="28" spans="1:18" x14ac:dyDescent="0.25">
      <c r="A28" s="210" t="s">
        <v>658</v>
      </c>
      <c r="B28" s="211" t="s">
        <v>708</v>
      </c>
      <c r="C28" s="230" t="s">
        <v>730</v>
      </c>
      <c r="D28" s="204">
        <v>21</v>
      </c>
      <c r="E28" s="21">
        <v>1</v>
      </c>
      <c r="F28" s="21">
        <v>1</v>
      </c>
      <c r="G28" s="21">
        <v>1</v>
      </c>
      <c r="H28" s="21">
        <v>1</v>
      </c>
      <c r="I28" s="21">
        <v>1</v>
      </c>
      <c r="J28" s="21">
        <v>1</v>
      </c>
      <c r="K28" s="21">
        <v>1</v>
      </c>
      <c r="L28" s="21">
        <v>1</v>
      </c>
      <c r="M28" s="21">
        <v>1</v>
      </c>
      <c r="N28" s="21">
        <v>1</v>
      </c>
      <c r="O28" s="21">
        <v>1</v>
      </c>
      <c r="P28" s="21">
        <v>1</v>
      </c>
    </row>
    <row r="29" spans="1:18" x14ac:dyDescent="0.25">
      <c r="A29" s="210" t="s">
        <v>658</v>
      </c>
      <c r="B29" s="211" t="s">
        <v>715</v>
      </c>
      <c r="C29" s="230" t="s">
        <v>730</v>
      </c>
      <c r="D29" s="204">
        <v>22</v>
      </c>
      <c r="E29" s="21">
        <v>1</v>
      </c>
      <c r="F29" s="21">
        <v>1</v>
      </c>
      <c r="G29" s="21">
        <v>1</v>
      </c>
      <c r="H29" s="21">
        <v>1</v>
      </c>
      <c r="I29" s="21">
        <v>1</v>
      </c>
      <c r="J29" s="21">
        <v>1</v>
      </c>
      <c r="K29" s="21">
        <v>1</v>
      </c>
      <c r="L29" s="21">
        <v>1</v>
      </c>
      <c r="M29" s="21">
        <v>1</v>
      </c>
      <c r="N29" s="21">
        <v>1</v>
      </c>
      <c r="O29" s="21">
        <v>1</v>
      </c>
      <c r="P29" s="21">
        <v>1</v>
      </c>
    </row>
    <row r="30" spans="1:18" x14ac:dyDescent="0.25">
      <c r="A30" s="210" t="s">
        <v>658</v>
      </c>
      <c r="B30" s="211" t="s">
        <v>716</v>
      </c>
      <c r="C30" s="230" t="s">
        <v>730</v>
      </c>
      <c r="D30" s="204">
        <v>23</v>
      </c>
      <c r="E30" s="21">
        <v>1</v>
      </c>
      <c r="F30" s="21">
        <v>1</v>
      </c>
      <c r="G30" s="21">
        <v>1</v>
      </c>
      <c r="H30" s="21">
        <v>1</v>
      </c>
      <c r="I30" s="21">
        <v>1</v>
      </c>
      <c r="J30" s="21">
        <v>1</v>
      </c>
      <c r="K30" s="21">
        <v>1</v>
      </c>
      <c r="L30" s="21">
        <v>1</v>
      </c>
      <c r="M30" s="21">
        <v>1</v>
      </c>
      <c r="N30" s="21">
        <v>1</v>
      </c>
      <c r="O30" s="21">
        <v>1</v>
      </c>
      <c r="P30" s="21">
        <v>1</v>
      </c>
    </row>
    <row r="31" spans="1:18" x14ac:dyDescent="0.25">
      <c r="A31" s="210" t="s">
        <v>658</v>
      </c>
      <c r="B31" s="211" t="s">
        <v>717</v>
      </c>
      <c r="C31" s="230" t="s">
        <v>730</v>
      </c>
      <c r="D31" s="204">
        <v>24</v>
      </c>
      <c r="E31" s="21">
        <v>1</v>
      </c>
      <c r="F31" s="21">
        <v>1</v>
      </c>
      <c r="G31" s="21">
        <v>1</v>
      </c>
      <c r="H31" s="21">
        <v>1</v>
      </c>
      <c r="I31" s="21">
        <v>1</v>
      </c>
      <c r="J31" s="21">
        <v>1</v>
      </c>
      <c r="K31" s="21">
        <v>1</v>
      </c>
      <c r="L31" s="21">
        <v>1</v>
      </c>
      <c r="M31" s="21">
        <v>1</v>
      </c>
      <c r="N31" s="21">
        <v>1</v>
      </c>
      <c r="O31" s="21">
        <v>1</v>
      </c>
      <c r="P31" s="21">
        <v>1</v>
      </c>
    </row>
    <row r="32" spans="1:18" x14ac:dyDescent="0.25">
      <c r="A32" s="210" t="s">
        <v>658</v>
      </c>
      <c r="B32" s="211" t="s">
        <v>722</v>
      </c>
      <c r="C32" s="230" t="s">
        <v>730</v>
      </c>
      <c r="D32" s="204">
        <v>25</v>
      </c>
      <c r="E32" s="21">
        <v>1</v>
      </c>
      <c r="F32" s="21">
        <v>1</v>
      </c>
      <c r="G32" s="21">
        <v>1</v>
      </c>
      <c r="H32" s="21">
        <v>1</v>
      </c>
      <c r="I32" s="21">
        <v>1</v>
      </c>
      <c r="J32" s="21">
        <v>1</v>
      </c>
      <c r="K32" s="21">
        <v>1</v>
      </c>
      <c r="L32" s="21">
        <v>1</v>
      </c>
      <c r="M32" s="21">
        <v>1</v>
      </c>
      <c r="N32" s="21">
        <v>1</v>
      </c>
      <c r="O32" s="21">
        <v>1</v>
      </c>
      <c r="P32" s="21">
        <v>1</v>
      </c>
    </row>
    <row r="33" spans="1:18" x14ac:dyDescent="0.25">
      <c r="A33" s="210" t="s">
        <v>658</v>
      </c>
      <c r="B33" s="211" t="s">
        <v>727</v>
      </c>
      <c r="C33" s="230" t="s">
        <v>730</v>
      </c>
      <c r="D33" s="204">
        <v>26</v>
      </c>
      <c r="E33" s="21">
        <v>1</v>
      </c>
      <c r="F33" s="21">
        <v>1</v>
      </c>
      <c r="G33" s="21">
        <v>1</v>
      </c>
      <c r="H33" s="21">
        <v>1</v>
      </c>
      <c r="I33" s="21">
        <v>1</v>
      </c>
      <c r="J33" s="21">
        <v>1</v>
      </c>
      <c r="K33" s="21">
        <v>1</v>
      </c>
      <c r="L33" s="21">
        <v>1</v>
      </c>
      <c r="M33" s="21">
        <v>1</v>
      </c>
      <c r="N33" s="21">
        <v>1</v>
      </c>
      <c r="O33" s="21">
        <v>1</v>
      </c>
      <c r="P33" s="21">
        <v>1</v>
      </c>
    </row>
    <row r="34" spans="1:18" x14ac:dyDescent="0.25">
      <c r="A34" s="210" t="s">
        <v>658</v>
      </c>
      <c r="B34" s="211" t="s">
        <v>694</v>
      </c>
      <c r="C34" s="230" t="s">
        <v>731</v>
      </c>
      <c r="D34" s="204">
        <v>27</v>
      </c>
      <c r="E34" s="21">
        <v>1</v>
      </c>
      <c r="F34" s="21">
        <v>1</v>
      </c>
      <c r="G34" s="21">
        <v>1</v>
      </c>
      <c r="H34" s="21">
        <v>1</v>
      </c>
      <c r="I34" s="21">
        <v>1</v>
      </c>
      <c r="J34" s="21">
        <v>1</v>
      </c>
      <c r="K34" s="21">
        <v>1</v>
      </c>
      <c r="L34" s="21">
        <v>1</v>
      </c>
      <c r="M34" s="21">
        <v>0</v>
      </c>
      <c r="N34" s="21">
        <v>0</v>
      </c>
      <c r="O34" s="21">
        <v>0</v>
      </c>
      <c r="P34" s="21">
        <v>0</v>
      </c>
      <c r="R34" t="s">
        <v>823</v>
      </c>
    </row>
    <row r="35" spans="1:18" x14ac:dyDescent="0.25">
      <c r="A35" s="210" t="s">
        <v>658</v>
      </c>
      <c r="B35" s="211" t="s">
        <v>696</v>
      </c>
      <c r="C35" s="230" t="s">
        <v>731</v>
      </c>
      <c r="D35" s="204">
        <v>28</v>
      </c>
      <c r="E35" s="21">
        <v>0</v>
      </c>
      <c r="F35" s="21">
        <v>0</v>
      </c>
      <c r="G35" s="21">
        <v>0</v>
      </c>
      <c r="H35" s="21">
        <v>0</v>
      </c>
      <c r="I35" s="21">
        <v>0</v>
      </c>
      <c r="J35" s="21">
        <v>0</v>
      </c>
      <c r="K35" s="21">
        <v>1</v>
      </c>
      <c r="L35" s="21">
        <v>1</v>
      </c>
      <c r="M35" s="21">
        <v>0</v>
      </c>
      <c r="N35" s="21">
        <v>0</v>
      </c>
      <c r="O35" s="21">
        <v>0</v>
      </c>
      <c r="P35" s="21">
        <v>0</v>
      </c>
      <c r="R35" t="s">
        <v>824</v>
      </c>
    </row>
    <row r="36" spans="1:18" x14ac:dyDescent="0.25">
      <c r="A36" s="210" t="s">
        <v>658</v>
      </c>
      <c r="B36" s="211" t="s">
        <v>699</v>
      </c>
      <c r="C36" s="230" t="s">
        <v>731</v>
      </c>
      <c r="D36" s="204">
        <v>29</v>
      </c>
      <c r="E36" s="21">
        <v>0</v>
      </c>
      <c r="F36" s="21">
        <v>0</v>
      </c>
      <c r="G36" s="21">
        <v>1</v>
      </c>
      <c r="H36" s="21">
        <v>1</v>
      </c>
      <c r="I36" s="21">
        <v>1</v>
      </c>
      <c r="J36" s="21">
        <v>1</v>
      </c>
      <c r="K36" s="21">
        <v>1</v>
      </c>
      <c r="L36" s="21">
        <v>1</v>
      </c>
      <c r="M36" s="21">
        <v>1</v>
      </c>
      <c r="N36" s="21">
        <v>1</v>
      </c>
      <c r="O36" s="21">
        <v>1</v>
      </c>
      <c r="P36" s="21">
        <v>0</v>
      </c>
      <c r="R36" t="s">
        <v>825</v>
      </c>
    </row>
    <row r="37" spans="1:18" x14ac:dyDescent="0.25">
      <c r="A37" s="210" t="s">
        <v>658</v>
      </c>
      <c r="B37" s="211" t="s">
        <v>700</v>
      </c>
      <c r="C37" s="230" t="s">
        <v>731</v>
      </c>
      <c r="D37" s="204">
        <v>30</v>
      </c>
      <c r="E37" s="21">
        <v>1</v>
      </c>
      <c r="F37" s="21">
        <v>1</v>
      </c>
      <c r="G37" s="21">
        <v>1</v>
      </c>
      <c r="H37" s="21">
        <v>1</v>
      </c>
      <c r="I37" s="21">
        <v>1</v>
      </c>
      <c r="J37" s="21">
        <v>1</v>
      </c>
      <c r="K37" s="21">
        <v>1</v>
      </c>
      <c r="L37" s="21">
        <v>1</v>
      </c>
      <c r="M37" s="21">
        <v>1</v>
      </c>
      <c r="N37" s="21">
        <v>1</v>
      </c>
      <c r="O37" s="21">
        <v>1</v>
      </c>
      <c r="P37" s="21">
        <v>1</v>
      </c>
    </row>
    <row r="38" spans="1:18" x14ac:dyDescent="0.25">
      <c r="A38" s="210" t="s">
        <v>658</v>
      </c>
      <c r="B38" s="211" t="s">
        <v>701</v>
      </c>
      <c r="C38" s="230" t="s">
        <v>731</v>
      </c>
      <c r="D38" s="204">
        <v>31</v>
      </c>
      <c r="E38" s="21">
        <v>1</v>
      </c>
      <c r="F38" s="21">
        <v>1</v>
      </c>
      <c r="G38" s="21">
        <v>1</v>
      </c>
      <c r="H38" s="21">
        <v>1</v>
      </c>
      <c r="I38" s="21">
        <v>1</v>
      </c>
      <c r="J38" s="21">
        <v>1</v>
      </c>
      <c r="K38" s="21">
        <v>1</v>
      </c>
      <c r="L38" s="21">
        <v>1</v>
      </c>
      <c r="M38" s="21">
        <v>1</v>
      </c>
      <c r="N38" s="21">
        <v>1</v>
      </c>
      <c r="O38" s="21">
        <v>1</v>
      </c>
      <c r="P38" s="21">
        <v>1</v>
      </c>
    </row>
    <row r="39" spans="1:18" x14ac:dyDescent="0.25">
      <c r="A39" s="210" t="s">
        <v>658</v>
      </c>
      <c r="B39" s="211" t="s">
        <v>704</v>
      </c>
      <c r="C39" s="230" t="s">
        <v>731</v>
      </c>
      <c r="D39" s="372">
        <v>32</v>
      </c>
      <c r="E39" s="21">
        <v>1</v>
      </c>
      <c r="F39" s="21">
        <v>1</v>
      </c>
      <c r="G39" s="21">
        <v>1</v>
      </c>
      <c r="H39" s="21">
        <v>1</v>
      </c>
      <c r="I39" s="21">
        <v>1</v>
      </c>
      <c r="J39" s="21">
        <v>1</v>
      </c>
      <c r="K39" s="21">
        <v>1</v>
      </c>
      <c r="L39" s="21">
        <v>1</v>
      </c>
      <c r="M39" s="21">
        <v>1</v>
      </c>
      <c r="N39" s="21">
        <v>1</v>
      </c>
      <c r="O39" s="21">
        <v>1</v>
      </c>
      <c r="P39" s="21">
        <v>1</v>
      </c>
    </row>
    <row r="40" spans="1:18" x14ac:dyDescent="0.25">
      <c r="A40" s="210" t="s">
        <v>658</v>
      </c>
      <c r="B40" s="211" t="s">
        <v>707</v>
      </c>
      <c r="C40" s="230" t="s">
        <v>731</v>
      </c>
      <c r="D40" s="372">
        <v>33</v>
      </c>
      <c r="E40" s="21">
        <v>0</v>
      </c>
      <c r="F40" s="21">
        <v>0</v>
      </c>
      <c r="G40" s="21">
        <v>0</v>
      </c>
      <c r="H40" s="21">
        <v>0</v>
      </c>
      <c r="I40" s="21">
        <v>1</v>
      </c>
      <c r="J40" s="21">
        <v>1</v>
      </c>
      <c r="K40" s="21">
        <v>1</v>
      </c>
      <c r="L40" s="21">
        <v>1</v>
      </c>
      <c r="M40" s="21">
        <v>1</v>
      </c>
      <c r="N40" s="21">
        <v>1</v>
      </c>
      <c r="O40" s="21">
        <v>0</v>
      </c>
      <c r="P40" s="21">
        <v>0</v>
      </c>
      <c r="R40" t="s">
        <v>826</v>
      </c>
    </row>
    <row r="41" spans="1:18" x14ac:dyDescent="0.25">
      <c r="A41" s="210" t="s">
        <v>658</v>
      </c>
      <c r="B41" s="211" t="s">
        <v>712</v>
      </c>
      <c r="C41" s="230" t="s">
        <v>731</v>
      </c>
      <c r="D41" s="372">
        <v>34</v>
      </c>
      <c r="E41" s="21">
        <v>0</v>
      </c>
      <c r="F41" s="21">
        <v>0</v>
      </c>
      <c r="G41" s="21">
        <v>1</v>
      </c>
      <c r="H41" s="21">
        <v>1</v>
      </c>
      <c r="I41" s="21">
        <v>0</v>
      </c>
      <c r="J41" s="21">
        <v>0</v>
      </c>
      <c r="K41" s="21">
        <v>0</v>
      </c>
      <c r="L41" s="21">
        <v>0</v>
      </c>
      <c r="M41" s="21">
        <v>0</v>
      </c>
      <c r="N41" s="21">
        <v>0</v>
      </c>
      <c r="O41" s="21">
        <v>0</v>
      </c>
      <c r="P41" s="21">
        <v>0</v>
      </c>
      <c r="R41" t="s">
        <v>827</v>
      </c>
    </row>
    <row r="42" spans="1:18" x14ac:dyDescent="0.25">
      <c r="A42" s="210" t="s">
        <v>658</v>
      </c>
      <c r="B42" s="211" t="s">
        <v>717</v>
      </c>
      <c r="C42" s="230" t="s">
        <v>731</v>
      </c>
      <c r="D42" s="372">
        <v>35</v>
      </c>
      <c r="E42" s="21">
        <v>0</v>
      </c>
      <c r="F42" s="21">
        <v>0</v>
      </c>
      <c r="G42" s="21">
        <v>0</v>
      </c>
      <c r="H42" s="21">
        <v>0</v>
      </c>
      <c r="I42" s="21">
        <v>0</v>
      </c>
      <c r="J42" s="21">
        <v>0</v>
      </c>
      <c r="K42" s="21">
        <v>0</v>
      </c>
      <c r="L42" s="21">
        <v>0</v>
      </c>
      <c r="M42" s="21">
        <v>0</v>
      </c>
      <c r="N42" s="21">
        <v>1</v>
      </c>
      <c r="O42" s="21">
        <v>1</v>
      </c>
      <c r="P42" s="21">
        <v>0</v>
      </c>
      <c r="R42" t="s">
        <v>828</v>
      </c>
    </row>
    <row r="43" spans="1:18" x14ac:dyDescent="0.25">
      <c r="A43" s="210" t="s">
        <v>658</v>
      </c>
      <c r="B43" s="211" t="s">
        <v>718</v>
      </c>
      <c r="C43" s="230" t="s">
        <v>731</v>
      </c>
      <c r="D43" s="372">
        <v>36</v>
      </c>
      <c r="E43" s="21">
        <v>1</v>
      </c>
      <c r="F43" s="21">
        <v>1</v>
      </c>
      <c r="G43" s="21">
        <v>1</v>
      </c>
      <c r="H43" s="21">
        <v>1</v>
      </c>
      <c r="I43" s="21">
        <v>1</v>
      </c>
      <c r="J43" s="21">
        <v>1</v>
      </c>
      <c r="K43" s="21">
        <v>1</v>
      </c>
      <c r="L43" s="21">
        <v>1</v>
      </c>
      <c r="M43" s="21">
        <v>1</v>
      </c>
      <c r="N43" s="21">
        <v>1</v>
      </c>
      <c r="O43" s="21">
        <v>1</v>
      </c>
      <c r="P43" s="21">
        <v>1</v>
      </c>
    </row>
    <row r="44" spans="1:18" x14ac:dyDescent="0.25">
      <c r="A44" s="210" t="s">
        <v>658</v>
      </c>
      <c r="B44" s="211" t="s">
        <v>723</v>
      </c>
      <c r="C44" s="230" t="s">
        <v>731</v>
      </c>
      <c r="D44" s="372">
        <v>37</v>
      </c>
      <c r="E44" s="21">
        <v>1</v>
      </c>
      <c r="F44" s="21">
        <v>0</v>
      </c>
      <c r="G44" s="21">
        <v>0</v>
      </c>
      <c r="H44" s="21">
        <v>0</v>
      </c>
      <c r="I44" s="21">
        <v>0</v>
      </c>
      <c r="J44" s="21">
        <v>0</v>
      </c>
      <c r="K44" s="21">
        <v>0</v>
      </c>
      <c r="L44" s="21">
        <v>0</v>
      </c>
      <c r="M44" s="21">
        <v>1</v>
      </c>
      <c r="N44" s="21">
        <v>1</v>
      </c>
      <c r="O44" s="21">
        <v>1</v>
      </c>
      <c r="P44" s="21">
        <v>1</v>
      </c>
      <c r="R44" t="s">
        <v>829</v>
      </c>
    </row>
    <row r="45" spans="1:18" x14ac:dyDescent="0.25">
      <c r="A45" s="210" t="s">
        <v>658</v>
      </c>
      <c r="B45" s="211" t="s">
        <v>724</v>
      </c>
      <c r="C45" s="230" t="s">
        <v>731</v>
      </c>
      <c r="D45" s="372">
        <v>38</v>
      </c>
      <c r="E45" s="21">
        <v>0</v>
      </c>
      <c r="F45" s="21">
        <v>0</v>
      </c>
      <c r="G45" s="21">
        <v>0</v>
      </c>
      <c r="H45" s="21">
        <v>0</v>
      </c>
      <c r="I45" s="21">
        <v>0</v>
      </c>
      <c r="J45" s="21">
        <v>1</v>
      </c>
      <c r="K45" s="21">
        <v>1</v>
      </c>
      <c r="L45" s="21">
        <v>1</v>
      </c>
      <c r="M45" s="21">
        <v>1</v>
      </c>
      <c r="N45" s="21">
        <v>1</v>
      </c>
      <c r="O45" s="21">
        <v>1</v>
      </c>
      <c r="P45" s="21">
        <v>1</v>
      </c>
      <c r="R45" t="s">
        <v>830</v>
      </c>
    </row>
    <row r="46" spans="1:18" x14ac:dyDescent="0.25">
      <c r="A46" s="210" t="s">
        <v>658</v>
      </c>
      <c r="B46" s="211" t="s">
        <v>726</v>
      </c>
      <c r="C46" s="230" t="s">
        <v>731</v>
      </c>
      <c r="D46" s="372">
        <v>39</v>
      </c>
      <c r="E46" s="21">
        <v>0</v>
      </c>
      <c r="F46" s="21">
        <v>0</v>
      </c>
      <c r="G46" s="21">
        <v>0</v>
      </c>
      <c r="H46" s="21">
        <v>1</v>
      </c>
      <c r="I46" s="21">
        <v>1</v>
      </c>
      <c r="J46" s="21">
        <v>1</v>
      </c>
      <c r="K46" s="21">
        <v>1</v>
      </c>
      <c r="L46" s="21">
        <v>1</v>
      </c>
      <c r="M46" s="21">
        <v>1</v>
      </c>
      <c r="N46" s="21">
        <v>1</v>
      </c>
      <c r="O46" s="21">
        <v>0</v>
      </c>
      <c r="P46" s="21">
        <v>0</v>
      </c>
      <c r="R46" t="s">
        <v>831</v>
      </c>
    </row>
    <row r="47" spans="1:18" x14ac:dyDescent="0.25">
      <c r="A47" s="210" t="s">
        <v>658</v>
      </c>
      <c r="B47" s="211" t="s">
        <v>683</v>
      </c>
      <c r="C47" s="230" t="s">
        <v>732</v>
      </c>
      <c r="D47" s="372">
        <v>40</v>
      </c>
      <c r="E47" s="21">
        <v>1</v>
      </c>
      <c r="F47" s="21">
        <v>1</v>
      </c>
      <c r="G47" s="21">
        <v>1</v>
      </c>
      <c r="H47" s="21">
        <v>1</v>
      </c>
      <c r="I47" s="21">
        <v>1</v>
      </c>
      <c r="J47" s="21">
        <v>1</v>
      </c>
      <c r="K47" s="21">
        <v>1</v>
      </c>
      <c r="L47" s="21">
        <v>1</v>
      </c>
      <c r="M47" s="21">
        <v>1</v>
      </c>
      <c r="N47" s="21">
        <v>1</v>
      </c>
      <c r="O47" s="21">
        <v>1</v>
      </c>
      <c r="P47" s="21">
        <v>1</v>
      </c>
    </row>
    <row r="48" spans="1:18" x14ac:dyDescent="0.25">
      <c r="A48" s="210" t="s">
        <v>658</v>
      </c>
      <c r="B48" s="211" t="s">
        <v>694</v>
      </c>
      <c r="C48" s="230" t="s">
        <v>732</v>
      </c>
      <c r="D48" s="372">
        <v>41</v>
      </c>
      <c r="E48" s="21">
        <v>1</v>
      </c>
      <c r="F48" s="21">
        <v>1</v>
      </c>
      <c r="G48" s="21">
        <v>1</v>
      </c>
      <c r="H48" s="21">
        <v>1</v>
      </c>
      <c r="I48" s="21">
        <v>1</v>
      </c>
      <c r="J48" s="21">
        <v>1</v>
      </c>
      <c r="K48" s="21">
        <v>1</v>
      </c>
      <c r="L48" s="21">
        <v>1</v>
      </c>
      <c r="M48" s="21">
        <v>1</v>
      </c>
      <c r="N48" s="21">
        <v>1</v>
      </c>
      <c r="O48" s="21">
        <v>1</v>
      </c>
      <c r="P48" s="21">
        <v>1</v>
      </c>
    </row>
    <row r="49" spans="1:18" x14ac:dyDescent="0.25">
      <c r="A49" s="210" t="s">
        <v>658</v>
      </c>
      <c r="B49" s="211" t="s">
        <v>696</v>
      </c>
      <c r="C49" s="230" t="s">
        <v>732</v>
      </c>
      <c r="D49" s="372">
        <v>42</v>
      </c>
      <c r="E49" s="21">
        <v>0</v>
      </c>
      <c r="F49" s="21">
        <v>0</v>
      </c>
      <c r="G49" s="21">
        <v>0</v>
      </c>
      <c r="H49" s="21">
        <v>0</v>
      </c>
      <c r="I49" s="21">
        <v>0</v>
      </c>
      <c r="J49" s="21">
        <v>1</v>
      </c>
      <c r="K49" s="21">
        <v>1</v>
      </c>
      <c r="L49" s="21">
        <v>1</v>
      </c>
      <c r="M49" s="21">
        <v>1</v>
      </c>
      <c r="N49" s="21">
        <v>0</v>
      </c>
      <c r="O49" s="21">
        <v>0</v>
      </c>
      <c r="P49" s="21">
        <v>0</v>
      </c>
      <c r="R49" t="s">
        <v>832</v>
      </c>
    </row>
    <row r="50" spans="1:18" x14ac:dyDescent="0.25">
      <c r="A50" s="210" t="s">
        <v>658</v>
      </c>
      <c r="B50" s="211" t="s">
        <v>699</v>
      </c>
      <c r="C50" s="230" t="s">
        <v>732</v>
      </c>
      <c r="D50" s="372">
        <v>43</v>
      </c>
      <c r="E50" s="21">
        <v>0</v>
      </c>
      <c r="F50" s="21">
        <v>0</v>
      </c>
      <c r="G50" s="21">
        <v>1</v>
      </c>
      <c r="H50" s="21">
        <v>1</v>
      </c>
      <c r="I50" s="21">
        <v>1</v>
      </c>
      <c r="J50" s="21">
        <v>1</v>
      </c>
      <c r="K50" s="21">
        <v>1</v>
      </c>
      <c r="L50" s="21">
        <v>1</v>
      </c>
      <c r="M50" s="21">
        <v>0</v>
      </c>
      <c r="N50" s="21">
        <v>0</v>
      </c>
      <c r="O50" s="21">
        <v>0</v>
      </c>
      <c r="P50" s="21">
        <v>0</v>
      </c>
      <c r="R50" t="s">
        <v>833</v>
      </c>
    </row>
    <row r="51" spans="1:18" x14ac:dyDescent="0.25">
      <c r="A51" s="210" t="s">
        <v>658</v>
      </c>
      <c r="B51" s="211" t="s">
        <v>701</v>
      </c>
      <c r="C51" s="230" t="s">
        <v>732</v>
      </c>
      <c r="D51" s="372">
        <v>44</v>
      </c>
      <c r="E51" s="21">
        <v>1</v>
      </c>
      <c r="F51" s="21">
        <v>1</v>
      </c>
      <c r="G51" s="21">
        <v>1</v>
      </c>
      <c r="H51" s="21">
        <v>1</v>
      </c>
      <c r="I51" s="21">
        <v>1</v>
      </c>
      <c r="J51" s="21">
        <v>1</v>
      </c>
      <c r="K51" s="21">
        <v>1</v>
      </c>
      <c r="L51" s="21">
        <v>1</v>
      </c>
      <c r="M51" s="21">
        <v>1</v>
      </c>
      <c r="N51" s="21">
        <v>1</v>
      </c>
      <c r="O51" s="21">
        <v>1</v>
      </c>
      <c r="P51" s="21">
        <v>1</v>
      </c>
    </row>
    <row r="52" spans="1:18" x14ac:dyDescent="0.25">
      <c r="A52" s="210" t="s">
        <v>658</v>
      </c>
      <c r="B52" s="211" t="s">
        <v>702</v>
      </c>
      <c r="C52" s="230" t="s">
        <v>732</v>
      </c>
      <c r="D52" s="372">
        <v>45</v>
      </c>
      <c r="E52" s="21">
        <v>1</v>
      </c>
      <c r="F52" s="21">
        <v>1</v>
      </c>
      <c r="G52" s="21">
        <v>1</v>
      </c>
      <c r="H52" s="21">
        <v>1</v>
      </c>
      <c r="I52" s="21">
        <v>1</v>
      </c>
      <c r="J52" s="21">
        <v>1</v>
      </c>
      <c r="K52" s="21">
        <v>1</v>
      </c>
      <c r="L52" s="21">
        <v>1</v>
      </c>
      <c r="M52" s="21">
        <v>1</v>
      </c>
      <c r="N52" s="21">
        <v>1</v>
      </c>
      <c r="O52" s="21">
        <v>1</v>
      </c>
      <c r="P52" s="21">
        <v>1</v>
      </c>
      <c r="R52" t="s">
        <v>834</v>
      </c>
    </row>
    <row r="53" spans="1:18" x14ac:dyDescent="0.25">
      <c r="A53" s="210" t="s">
        <v>658</v>
      </c>
      <c r="B53" s="211" t="s">
        <v>706</v>
      </c>
      <c r="C53" s="230" t="s">
        <v>732</v>
      </c>
      <c r="D53" s="372">
        <v>46</v>
      </c>
      <c r="E53" s="21">
        <v>0</v>
      </c>
      <c r="F53" s="21">
        <v>0</v>
      </c>
      <c r="G53" s="21">
        <v>0</v>
      </c>
      <c r="H53" s="21">
        <v>0</v>
      </c>
      <c r="I53" s="21">
        <v>0</v>
      </c>
      <c r="J53" s="21">
        <v>0</v>
      </c>
      <c r="K53" s="21">
        <v>0</v>
      </c>
      <c r="L53" s="21">
        <v>0</v>
      </c>
      <c r="M53" s="21">
        <v>0</v>
      </c>
      <c r="N53" s="21">
        <v>1</v>
      </c>
      <c r="O53" s="21">
        <v>1</v>
      </c>
      <c r="P53" s="21">
        <v>0</v>
      </c>
      <c r="R53" t="s">
        <v>835</v>
      </c>
    </row>
    <row r="54" spans="1:18" x14ac:dyDescent="0.25">
      <c r="A54" s="210" t="s">
        <v>658</v>
      </c>
      <c r="B54" s="211" t="s">
        <v>707</v>
      </c>
      <c r="C54" s="230" t="s">
        <v>732</v>
      </c>
      <c r="D54" s="372">
        <v>47</v>
      </c>
      <c r="E54" s="21">
        <v>0</v>
      </c>
      <c r="F54" s="21">
        <v>0</v>
      </c>
      <c r="G54" s="21">
        <v>0</v>
      </c>
      <c r="H54" s="21">
        <v>0</v>
      </c>
      <c r="I54" s="21">
        <v>1</v>
      </c>
      <c r="J54" s="21">
        <v>1</v>
      </c>
      <c r="K54" s="21">
        <v>1</v>
      </c>
      <c r="L54" s="21">
        <v>1</v>
      </c>
      <c r="M54" s="21">
        <v>1</v>
      </c>
      <c r="N54" s="21">
        <v>0</v>
      </c>
      <c r="O54" s="21">
        <v>0</v>
      </c>
      <c r="P54" s="21">
        <v>0</v>
      </c>
      <c r="R54" t="s">
        <v>836</v>
      </c>
    </row>
    <row r="55" spans="1:18" x14ac:dyDescent="0.25">
      <c r="A55" s="210" t="s">
        <v>658</v>
      </c>
      <c r="B55" s="211" t="s">
        <v>708</v>
      </c>
      <c r="C55" s="230" t="s">
        <v>732</v>
      </c>
      <c r="D55" s="372">
        <v>48</v>
      </c>
      <c r="E55" s="21">
        <v>1</v>
      </c>
      <c r="F55" s="21">
        <v>1</v>
      </c>
      <c r="G55" s="21">
        <v>1</v>
      </c>
      <c r="H55" s="21">
        <v>1</v>
      </c>
      <c r="I55" s="21">
        <v>1</v>
      </c>
      <c r="J55" s="21">
        <v>1</v>
      </c>
      <c r="K55" s="21">
        <v>1</v>
      </c>
      <c r="L55" s="21">
        <v>1</v>
      </c>
      <c r="M55" s="21">
        <v>1</v>
      </c>
      <c r="N55" s="21">
        <v>1</v>
      </c>
      <c r="O55" s="21">
        <v>1</v>
      </c>
      <c r="P55" s="21">
        <v>1</v>
      </c>
    </row>
    <row r="56" spans="1:18" x14ac:dyDescent="0.25">
      <c r="A56" s="210" t="s">
        <v>658</v>
      </c>
      <c r="B56" s="211" t="s">
        <v>713</v>
      </c>
      <c r="C56" s="230" t="s">
        <v>732</v>
      </c>
      <c r="D56" s="372">
        <v>49</v>
      </c>
      <c r="E56" s="21">
        <v>0</v>
      </c>
      <c r="F56" s="21">
        <v>0</v>
      </c>
      <c r="G56" s="21">
        <v>0</v>
      </c>
      <c r="H56" s="21">
        <v>1</v>
      </c>
      <c r="I56" s="21">
        <v>1</v>
      </c>
      <c r="J56" s="21">
        <v>1</v>
      </c>
      <c r="K56" s="21">
        <v>1</v>
      </c>
      <c r="L56" s="21">
        <v>1</v>
      </c>
      <c r="M56" s="21">
        <v>0</v>
      </c>
      <c r="N56" s="21">
        <v>0</v>
      </c>
      <c r="O56" s="21">
        <v>0</v>
      </c>
      <c r="P56" s="21">
        <v>0</v>
      </c>
      <c r="R56" t="s">
        <v>837</v>
      </c>
    </row>
    <row r="57" spans="1:18" x14ac:dyDescent="0.25">
      <c r="A57" s="210" t="s">
        <v>658</v>
      </c>
      <c r="B57" s="211" t="s">
        <v>717</v>
      </c>
      <c r="C57" s="230" t="s">
        <v>732</v>
      </c>
      <c r="D57" s="204">
        <v>50</v>
      </c>
      <c r="E57" s="21">
        <v>1</v>
      </c>
      <c r="F57" s="21">
        <v>1</v>
      </c>
      <c r="G57" s="21">
        <v>1</v>
      </c>
      <c r="H57" s="21">
        <v>0</v>
      </c>
      <c r="I57" s="21">
        <v>0</v>
      </c>
      <c r="J57" s="21">
        <v>0</v>
      </c>
      <c r="K57" s="21">
        <v>0</v>
      </c>
      <c r="L57" s="21">
        <v>0</v>
      </c>
      <c r="M57" s="21">
        <v>0</v>
      </c>
      <c r="N57" s="21">
        <v>0</v>
      </c>
      <c r="O57" s="21">
        <v>1</v>
      </c>
      <c r="P57" s="21">
        <v>1</v>
      </c>
      <c r="R57" t="s">
        <v>838</v>
      </c>
    </row>
    <row r="58" spans="1:18" x14ac:dyDescent="0.25">
      <c r="A58" s="210" t="s">
        <v>658</v>
      </c>
      <c r="B58" s="211" t="s">
        <v>723</v>
      </c>
      <c r="C58" s="230" t="s">
        <v>732</v>
      </c>
      <c r="D58" s="204">
        <v>51</v>
      </c>
      <c r="E58" s="21">
        <v>0</v>
      </c>
      <c r="F58" s="21">
        <v>0</v>
      </c>
      <c r="G58" s="21">
        <v>0</v>
      </c>
      <c r="H58" s="21">
        <v>0</v>
      </c>
      <c r="I58" s="21">
        <v>0</v>
      </c>
      <c r="J58" s="21">
        <v>0</v>
      </c>
      <c r="K58" s="21">
        <v>0</v>
      </c>
      <c r="L58" s="21">
        <v>0</v>
      </c>
      <c r="M58" s="21">
        <v>1</v>
      </c>
      <c r="N58" s="21">
        <v>1</v>
      </c>
      <c r="O58" s="21">
        <v>1</v>
      </c>
      <c r="P58" s="21">
        <v>1</v>
      </c>
      <c r="R58" t="s">
        <v>839</v>
      </c>
    </row>
    <row r="59" spans="1:18" x14ac:dyDescent="0.25">
      <c r="A59" s="210" t="s">
        <v>658</v>
      </c>
      <c r="B59" s="211" t="s">
        <v>724</v>
      </c>
      <c r="C59" s="230" t="s">
        <v>732</v>
      </c>
      <c r="D59" s="204">
        <v>52</v>
      </c>
      <c r="E59" s="21">
        <v>0</v>
      </c>
      <c r="F59" s="21">
        <v>0</v>
      </c>
      <c r="G59" s="21">
        <v>0</v>
      </c>
      <c r="H59" s="21">
        <v>1</v>
      </c>
      <c r="I59" s="21">
        <v>1</v>
      </c>
      <c r="J59" s="21">
        <v>1</v>
      </c>
      <c r="K59" s="21">
        <v>1</v>
      </c>
      <c r="L59" s="21">
        <v>1</v>
      </c>
      <c r="M59" s="21">
        <v>1</v>
      </c>
      <c r="N59" s="21">
        <v>1</v>
      </c>
      <c r="O59" s="21">
        <v>1</v>
      </c>
      <c r="P59" s="21">
        <v>0</v>
      </c>
      <c r="R59" t="s">
        <v>840</v>
      </c>
    </row>
    <row r="60" spans="1:18" x14ac:dyDescent="0.25">
      <c r="A60" s="210" t="s">
        <v>658</v>
      </c>
      <c r="B60" s="211" t="s">
        <v>725</v>
      </c>
      <c r="C60" s="230" t="s">
        <v>732</v>
      </c>
      <c r="D60" s="204">
        <v>53</v>
      </c>
      <c r="E60" s="21">
        <v>1</v>
      </c>
      <c r="F60" s="21">
        <v>1</v>
      </c>
      <c r="G60" s="21">
        <v>1</v>
      </c>
      <c r="H60" s="21">
        <v>1</v>
      </c>
      <c r="I60" s="21">
        <v>1</v>
      </c>
      <c r="J60" s="21">
        <v>1</v>
      </c>
      <c r="K60" s="21">
        <v>1</v>
      </c>
      <c r="L60" s="21">
        <v>1</v>
      </c>
      <c r="M60" s="21">
        <v>1</v>
      </c>
      <c r="N60" s="21">
        <v>1</v>
      </c>
      <c r="O60" s="21">
        <v>1</v>
      </c>
      <c r="P60" s="21">
        <v>1</v>
      </c>
    </row>
    <row r="61" spans="1:18" x14ac:dyDescent="0.25">
      <c r="A61" s="210" t="s">
        <v>658</v>
      </c>
      <c r="B61" s="211" t="s">
        <v>727</v>
      </c>
      <c r="C61" s="230" t="s">
        <v>732</v>
      </c>
      <c r="D61" s="204">
        <v>54</v>
      </c>
      <c r="E61" s="21">
        <v>1</v>
      </c>
      <c r="F61" s="21">
        <v>1</v>
      </c>
      <c r="G61" s="21">
        <v>1</v>
      </c>
      <c r="H61" s="21">
        <v>1</v>
      </c>
      <c r="I61" s="21">
        <v>1</v>
      </c>
      <c r="J61" s="21">
        <v>1</v>
      </c>
      <c r="K61" s="21">
        <v>1</v>
      </c>
      <c r="L61" s="21">
        <v>1</v>
      </c>
      <c r="M61" s="21">
        <v>1</v>
      </c>
      <c r="N61" s="21">
        <v>1</v>
      </c>
      <c r="O61" s="21">
        <v>1</v>
      </c>
      <c r="P61" s="21">
        <v>1</v>
      </c>
    </row>
    <row r="62" spans="1:18" x14ac:dyDescent="0.25">
      <c r="A62" s="210" t="s">
        <v>659</v>
      </c>
      <c r="B62" s="211" t="s">
        <v>699</v>
      </c>
      <c r="C62" s="230" t="s">
        <v>728</v>
      </c>
      <c r="D62" s="204">
        <v>55</v>
      </c>
      <c r="E62" s="21">
        <v>1</v>
      </c>
      <c r="F62" s="21">
        <v>1</v>
      </c>
      <c r="G62" s="21">
        <v>1</v>
      </c>
      <c r="H62" s="21">
        <v>1</v>
      </c>
      <c r="I62" s="21">
        <v>1</v>
      </c>
      <c r="J62" s="21">
        <v>1</v>
      </c>
      <c r="K62" s="21">
        <v>1</v>
      </c>
      <c r="L62" s="21">
        <v>1</v>
      </c>
      <c r="M62" s="21">
        <v>1</v>
      </c>
      <c r="N62" s="21">
        <v>1</v>
      </c>
      <c r="O62" s="21">
        <v>1</v>
      </c>
      <c r="P62" s="21">
        <v>1</v>
      </c>
    </row>
    <row r="63" spans="1:18" x14ac:dyDescent="0.25">
      <c r="A63" s="210" t="s">
        <v>659</v>
      </c>
      <c r="B63" s="211" t="s">
        <v>708</v>
      </c>
      <c r="C63" s="230" t="s">
        <v>728</v>
      </c>
      <c r="D63" s="204">
        <v>56</v>
      </c>
      <c r="E63" s="21">
        <v>1</v>
      </c>
      <c r="F63" s="21">
        <v>1</v>
      </c>
      <c r="G63" s="21">
        <v>1</v>
      </c>
      <c r="H63" s="21">
        <v>1</v>
      </c>
      <c r="I63" s="21">
        <v>1</v>
      </c>
      <c r="J63" s="21">
        <v>1</v>
      </c>
      <c r="K63" s="21">
        <v>1</v>
      </c>
      <c r="L63" s="21">
        <v>1</v>
      </c>
      <c r="M63" s="21">
        <v>1</v>
      </c>
      <c r="N63" s="21">
        <v>1</v>
      </c>
      <c r="O63" s="21">
        <v>1</v>
      </c>
      <c r="P63" s="21">
        <v>1</v>
      </c>
    </row>
    <row r="64" spans="1:18" x14ac:dyDescent="0.25">
      <c r="A64" s="210" t="s">
        <v>659</v>
      </c>
      <c r="B64" s="211" t="s">
        <v>712</v>
      </c>
      <c r="C64" s="230" t="s">
        <v>728</v>
      </c>
      <c r="D64" s="204">
        <v>57</v>
      </c>
      <c r="E64" s="21">
        <v>0</v>
      </c>
      <c r="F64" s="21">
        <v>1</v>
      </c>
      <c r="G64" s="21">
        <v>1</v>
      </c>
      <c r="H64" s="21">
        <v>1</v>
      </c>
      <c r="I64" s="21">
        <v>1</v>
      </c>
      <c r="J64" s="21">
        <v>0</v>
      </c>
      <c r="K64" s="21">
        <v>0</v>
      </c>
      <c r="L64" s="21">
        <v>0</v>
      </c>
      <c r="M64" s="21">
        <v>0</v>
      </c>
      <c r="N64" s="21">
        <v>0</v>
      </c>
      <c r="O64" s="21">
        <v>0</v>
      </c>
      <c r="P64" s="21">
        <v>0</v>
      </c>
      <c r="R64" t="s">
        <v>812</v>
      </c>
    </row>
    <row r="65" spans="1:18" x14ac:dyDescent="0.25">
      <c r="A65" s="210" t="s">
        <v>659</v>
      </c>
      <c r="B65" s="211" t="s">
        <v>713</v>
      </c>
      <c r="C65" s="230" t="s">
        <v>728</v>
      </c>
      <c r="D65" s="204">
        <v>58</v>
      </c>
      <c r="E65" s="21">
        <v>1</v>
      </c>
      <c r="F65" s="21">
        <v>1</v>
      </c>
      <c r="G65" s="21">
        <v>1</v>
      </c>
      <c r="H65" s="21">
        <v>1</v>
      </c>
      <c r="I65" s="21">
        <v>1</v>
      </c>
      <c r="J65" s="21">
        <v>1</v>
      </c>
      <c r="K65" s="21">
        <v>1</v>
      </c>
      <c r="L65" s="21">
        <v>1</v>
      </c>
      <c r="M65" s="21">
        <v>1</v>
      </c>
      <c r="N65" s="21">
        <v>1</v>
      </c>
      <c r="O65" s="21">
        <v>1</v>
      </c>
      <c r="P65" s="21">
        <v>1</v>
      </c>
    </row>
    <row r="66" spans="1:18" x14ac:dyDescent="0.25">
      <c r="A66" s="210" t="s">
        <v>659</v>
      </c>
      <c r="B66" s="211" t="s">
        <v>717</v>
      </c>
      <c r="C66" s="230" t="s">
        <v>728</v>
      </c>
      <c r="D66" s="204">
        <v>59</v>
      </c>
      <c r="E66" s="21">
        <v>1</v>
      </c>
      <c r="F66" s="21">
        <v>1</v>
      </c>
      <c r="G66" s="21">
        <v>1</v>
      </c>
      <c r="H66" s="21">
        <v>0</v>
      </c>
      <c r="I66" s="21">
        <v>0</v>
      </c>
      <c r="J66" s="21">
        <v>0</v>
      </c>
      <c r="K66" s="21">
        <v>1</v>
      </c>
      <c r="L66" s="21">
        <v>1</v>
      </c>
      <c r="M66" s="21">
        <v>1</v>
      </c>
      <c r="N66" s="21">
        <v>1</v>
      </c>
      <c r="O66" s="21">
        <v>1</v>
      </c>
      <c r="P66" s="21">
        <v>1</v>
      </c>
      <c r="R66" t="s">
        <v>817</v>
      </c>
    </row>
    <row r="67" spans="1:18" x14ac:dyDescent="0.25">
      <c r="A67" s="210" t="s">
        <v>659</v>
      </c>
      <c r="B67" s="211" t="s">
        <v>718</v>
      </c>
      <c r="C67" s="230" t="s">
        <v>728</v>
      </c>
      <c r="D67" s="204">
        <v>60</v>
      </c>
      <c r="E67" s="21">
        <v>0</v>
      </c>
      <c r="F67" s="21">
        <v>0</v>
      </c>
      <c r="G67" s="21">
        <v>1</v>
      </c>
      <c r="H67" s="21">
        <v>1</v>
      </c>
      <c r="I67" s="21">
        <v>1</v>
      </c>
      <c r="J67" s="21">
        <v>1</v>
      </c>
      <c r="K67" s="21">
        <v>1</v>
      </c>
      <c r="L67" s="21">
        <v>0</v>
      </c>
      <c r="M67" s="21">
        <v>0</v>
      </c>
      <c r="N67" s="21">
        <v>0</v>
      </c>
      <c r="O67" s="21">
        <v>0</v>
      </c>
      <c r="P67" s="21">
        <v>0</v>
      </c>
      <c r="R67" t="s">
        <v>818</v>
      </c>
    </row>
    <row r="68" spans="1:18" x14ac:dyDescent="0.25">
      <c r="A68" s="210" t="s">
        <v>659</v>
      </c>
      <c r="B68" s="211" t="s">
        <v>719</v>
      </c>
      <c r="C68" s="230" t="s">
        <v>728</v>
      </c>
      <c r="D68" s="204">
        <v>61</v>
      </c>
      <c r="E68" s="21">
        <v>1</v>
      </c>
      <c r="F68" s="21">
        <v>1</v>
      </c>
      <c r="G68" s="21">
        <v>1</v>
      </c>
      <c r="H68" s="21">
        <v>1</v>
      </c>
      <c r="I68" s="21">
        <v>1</v>
      </c>
      <c r="J68" s="21">
        <v>1</v>
      </c>
      <c r="K68" s="21">
        <v>1</v>
      </c>
      <c r="L68" s="21">
        <v>1</v>
      </c>
      <c r="M68" s="21">
        <v>1</v>
      </c>
      <c r="N68" s="21">
        <v>1</v>
      </c>
      <c r="O68" s="21">
        <v>1</v>
      </c>
      <c r="P68" s="21">
        <v>1</v>
      </c>
    </row>
    <row r="69" spans="1:18" x14ac:dyDescent="0.25">
      <c r="A69" s="210" t="s">
        <v>659</v>
      </c>
      <c r="B69" s="211" t="s">
        <v>725</v>
      </c>
      <c r="C69" s="230" t="s">
        <v>728</v>
      </c>
      <c r="D69" s="204">
        <v>62</v>
      </c>
      <c r="E69" s="21">
        <v>1</v>
      </c>
      <c r="F69" s="21">
        <v>1</v>
      </c>
      <c r="G69" s="21">
        <v>1</v>
      </c>
      <c r="H69" s="21">
        <v>1</v>
      </c>
      <c r="I69" s="21">
        <v>1</v>
      </c>
      <c r="J69" s="21">
        <v>1</v>
      </c>
      <c r="K69" s="21">
        <v>1</v>
      </c>
      <c r="L69" s="21">
        <v>1</v>
      </c>
      <c r="M69" s="21">
        <v>1</v>
      </c>
      <c r="N69" s="21">
        <v>1</v>
      </c>
      <c r="O69" s="21">
        <v>1</v>
      </c>
      <c r="P69" s="21">
        <v>1</v>
      </c>
    </row>
    <row r="70" spans="1:18" x14ac:dyDescent="0.25">
      <c r="A70" s="210" t="s">
        <v>659</v>
      </c>
      <c r="B70" s="211" t="s">
        <v>699</v>
      </c>
      <c r="C70" s="230" t="s">
        <v>729</v>
      </c>
      <c r="D70" s="204">
        <v>63</v>
      </c>
      <c r="E70" s="21">
        <v>1</v>
      </c>
      <c r="F70" s="21">
        <v>1</v>
      </c>
      <c r="G70" s="21">
        <v>1</v>
      </c>
      <c r="H70" s="21">
        <v>1</v>
      </c>
      <c r="I70" s="21">
        <v>1</v>
      </c>
      <c r="J70" s="21">
        <v>1</v>
      </c>
      <c r="K70" s="21">
        <v>1</v>
      </c>
      <c r="L70" s="21">
        <v>1</v>
      </c>
      <c r="M70" s="21">
        <v>1</v>
      </c>
      <c r="N70" s="21">
        <v>1</v>
      </c>
      <c r="O70" s="21">
        <v>1</v>
      </c>
      <c r="P70" s="21">
        <v>1</v>
      </c>
    </row>
    <row r="71" spans="1:18" x14ac:dyDescent="0.25">
      <c r="A71" s="210" t="s">
        <v>659</v>
      </c>
      <c r="B71" s="211" t="s">
        <v>703</v>
      </c>
      <c r="C71" s="230" t="s">
        <v>729</v>
      </c>
      <c r="D71" s="204">
        <v>64</v>
      </c>
      <c r="E71" s="21">
        <v>1</v>
      </c>
      <c r="F71" s="21">
        <v>1</v>
      </c>
      <c r="G71" s="21">
        <v>1</v>
      </c>
      <c r="H71" s="21">
        <v>1</v>
      </c>
      <c r="I71" s="21">
        <v>1</v>
      </c>
      <c r="J71" s="21">
        <v>1</v>
      </c>
      <c r="K71" s="21">
        <v>1</v>
      </c>
      <c r="L71" s="21">
        <v>1</v>
      </c>
      <c r="M71" s="21">
        <v>1</v>
      </c>
      <c r="N71" s="21">
        <v>1</v>
      </c>
      <c r="O71" s="21">
        <v>1</v>
      </c>
      <c r="P71" s="21">
        <v>1</v>
      </c>
    </row>
    <row r="72" spans="1:18" x14ac:dyDescent="0.25">
      <c r="A72" s="210" t="s">
        <v>659</v>
      </c>
      <c r="B72" s="211" t="s">
        <v>708</v>
      </c>
      <c r="C72" s="230" t="s">
        <v>729</v>
      </c>
      <c r="D72" s="204">
        <v>65</v>
      </c>
      <c r="E72" s="21">
        <v>1</v>
      </c>
      <c r="F72" s="21">
        <v>1</v>
      </c>
      <c r="G72" s="21">
        <v>1</v>
      </c>
      <c r="H72" s="21">
        <v>1</v>
      </c>
      <c r="I72" s="21">
        <v>1</v>
      </c>
      <c r="J72" s="21">
        <v>1</v>
      </c>
      <c r="K72" s="21">
        <v>1</v>
      </c>
      <c r="L72" s="21">
        <v>1</v>
      </c>
      <c r="M72" s="21">
        <v>1</v>
      </c>
      <c r="N72" s="21">
        <v>1</v>
      </c>
      <c r="O72" s="21">
        <v>1</v>
      </c>
      <c r="P72" s="21">
        <v>1</v>
      </c>
    </row>
    <row r="73" spans="1:18" x14ac:dyDescent="0.25">
      <c r="A73" s="210" t="s">
        <v>659</v>
      </c>
      <c r="B73" s="211" t="s">
        <v>718</v>
      </c>
      <c r="C73" s="230" t="s">
        <v>729</v>
      </c>
      <c r="D73" s="204">
        <v>66</v>
      </c>
      <c r="E73" s="21">
        <v>1</v>
      </c>
      <c r="F73" s="21">
        <v>1</v>
      </c>
      <c r="G73" s="21">
        <v>1</v>
      </c>
      <c r="H73" s="21">
        <v>1</v>
      </c>
      <c r="I73" s="21">
        <v>1</v>
      </c>
      <c r="J73" s="21">
        <v>1</v>
      </c>
      <c r="K73" s="21">
        <v>1</v>
      </c>
      <c r="L73" s="21">
        <v>1</v>
      </c>
      <c r="M73" s="21">
        <v>1</v>
      </c>
      <c r="N73" s="21">
        <v>1</v>
      </c>
      <c r="O73" s="21">
        <v>1</v>
      </c>
      <c r="P73" s="21">
        <v>1</v>
      </c>
    </row>
    <row r="74" spans="1:18" x14ac:dyDescent="0.25">
      <c r="A74" s="210" t="s">
        <v>659</v>
      </c>
      <c r="B74" s="211" t="s">
        <v>719</v>
      </c>
      <c r="C74" s="230" t="s">
        <v>729</v>
      </c>
      <c r="D74" s="204">
        <v>67</v>
      </c>
      <c r="E74" s="21">
        <v>1</v>
      </c>
      <c r="F74" s="21">
        <v>1</v>
      </c>
      <c r="G74" s="21">
        <v>1</v>
      </c>
      <c r="H74" s="21">
        <v>1</v>
      </c>
      <c r="I74" s="21">
        <v>1</v>
      </c>
      <c r="J74" s="21">
        <v>1</v>
      </c>
      <c r="K74" s="21">
        <v>1</v>
      </c>
      <c r="L74" s="21">
        <v>1</v>
      </c>
      <c r="M74" s="21">
        <v>1</v>
      </c>
      <c r="N74" s="21">
        <v>1</v>
      </c>
      <c r="O74" s="21">
        <v>1</v>
      </c>
      <c r="P74" s="21">
        <v>1</v>
      </c>
    </row>
    <row r="75" spans="1:18" x14ac:dyDescent="0.25">
      <c r="A75" s="210" t="s">
        <v>659</v>
      </c>
      <c r="B75" s="211" t="s">
        <v>725</v>
      </c>
      <c r="C75" s="230" t="s">
        <v>729</v>
      </c>
      <c r="D75" s="204">
        <v>68</v>
      </c>
      <c r="E75" s="21">
        <v>1</v>
      </c>
      <c r="F75" s="21">
        <v>1</v>
      </c>
      <c r="G75" s="21">
        <v>1</v>
      </c>
      <c r="H75" s="21">
        <v>1</v>
      </c>
      <c r="I75" s="21">
        <v>1</v>
      </c>
      <c r="J75" s="21">
        <v>1</v>
      </c>
      <c r="K75" s="21">
        <v>1</v>
      </c>
      <c r="L75" s="21">
        <v>1</v>
      </c>
      <c r="M75" s="21">
        <v>1</v>
      </c>
      <c r="N75" s="21">
        <v>1</v>
      </c>
      <c r="O75" s="21">
        <v>1</v>
      </c>
      <c r="P75" s="21">
        <v>1</v>
      </c>
    </row>
    <row r="76" spans="1:18" x14ac:dyDescent="0.25">
      <c r="A76" s="210" t="s">
        <v>659</v>
      </c>
      <c r="B76" s="211" t="s">
        <v>694</v>
      </c>
      <c r="C76" s="230" t="s">
        <v>732</v>
      </c>
      <c r="D76" s="204">
        <v>69</v>
      </c>
      <c r="E76" s="21">
        <v>1</v>
      </c>
      <c r="F76" s="21">
        <v>1</v>
      </c>
      <c r="G76" s="21">
        <v>1</v>
      </c>
      <c r="H76" s="21">
        <v>1</v>
      </c>
      <c r="I76" s="21">
        <v>1</v>
      </c>
      <c r="J76" s="21">
        <v>1</v>
      </c>
      <c r="K76" s="21">
        <v>1</v>
      </c>
      <c r="L76" s="21">
        <v>1</v>
      </c>
      <c r="M76" s="21">
        <v>1</v>
      </c>
      <c r="N76" s="21">
        <v>1</v>
      </c>
      <c r="O76" s="21">
        <v>1</v>
      </c>
      <c r="P76" s="21">
        <v>1</v>
      </c>
    </row>
    <row r="77" spans="1:18" x14ac:dyDescent="0.25">
      <c r="A77" s="210" t="s">
        <v>659</v>
      </c>
      <c r="B77" s="211" t="s">
        <v>696</v>
      </c>
      <c r="C77" s="230" t="s">
        <v>732</v>
      </c>
      <c r="D77" s="204">
        <v>70</v>
      </c>
      <c r="E77" s="21">
        <v>1</v>
      </c>
      <c r="F77" s="21">
        <v>1</v>
      </c>
      <c r="G77" s="21">
        <v>1</v>
      </c>
      <c r="H77" s="21">
        <v>1</v>
      </c>
      <c r="I77" s="21">
        <v>1</v>
      </c>
      <c r="J77" s="21">
        <v>1</v>
      </c>
      <c r="K77" s="21">
        <v>1</v>
      </c>
      <c r="L77" s="21">
        <v>1</v>
      </c>
      <c r="M77" s="21">
        <v>1</v>
      </c>
      <c r="N77" s="21">
        <v>1</v>
      </c>
      <c r="O77" s="21">
        <v>1</v>
      </c>
      <c r="P77" s="21">
        <v>1</v>
      </c>
    </row>
    <row r="78" spans="1:18" x14ac:dyDescent="0.25">
      <c r="A78" s="210" t="s">
        <v>659</v>
      </c>
      <c r="B78" s="211" t="s">
        <v>699</v>
      </c>
      <c r="C78" s="230" t="s">
        <v>732</v>
      </c>
      <c r="D78" s="204">
        <v>71</v>
      </c>
      <c r="E78" s="21">
        <v>1</v>
      </c>
      <c r="F78" s="21">
        <v>1</v>
      </c>
      <c r="G78" s="21">
        <v>1</v>
      </c>
      <c r="H78" s="21">
        <v>1</v>
      </c>
      <c r="I78" s="21">
        <v>1</v>
      </c>
      <c r="J78" s="21">
        <v>1</v>
      </c>
      <c r="K78" s="21">
        <v>1</v>
      </c>
      <c r="L78" s="21">
        <v>1</v>
      </c>
      <c r="M78" s="21">
        <v>1</v>
      </c>
      <c r="N78" s="21">
        <v>1</v>
      </c>
      <c r="O78" s="21">
        <v>1</v>
      </c>
      <c r="P78" s="21">
        <v>1</v>
      </c>
    </row>
    <row r="79" spans="1:18" x14ac:dyDescent="0.25">
      <c r="A79" s="210" t="s">
        <v>659</v>
      </c>
      <c r="B79" s="211" t="s">
        <v>713</v>
      </c>
      <c r="C79" s="230" t="s">
        <v>732</v>
      </c>
      <c r="D79" s="204">
        <v>72</v>
      </c>
      <c r="E79" s="21">
        <v>1</v>
      </c>
      <c r="F79" s="21">
        <v>1</v>
      </c>
      <c r="G79" s="21">
        <v>1</v>
      </c>
      <c r="H79" s="21">
        <v>1</v>
      </c>
      <c r="I79" s="21">
        <v>1</v>
      </c>
      <c r="J79" s="21">
        <v>1</v>
      </c>
      <c r="K79" s="21">
        <v>1</v>
      </c>
      <c r="L79" s="21">
        <v>1</v>
      </c>
      <c r="M79" s="21">
        <v>1</v>
      </c>
      <c r="N79" s="21">
        <v>1</v>
      </c>
      <c r="O79" s="21">
        <v>1</v>
      </c>
      <c r="P79" s="21">
        <v>1</v>
      </c>
    </row>
    <row r="80" spans="1:18" x14ac:dyDescent="0.25">
      <c r="A80" s="210" t="s">
        <v>659</v>
      </c>
      <c r="B80" s="211" t="s">
        <v>725</v>
      </c>
      <c r="C80" s="230" t="s">
        <v>732</v>
      </c>
      <c r="D80" s="204">
        <v>73</v>
      </c>
      <c r="E80" s="21">
        <v>1</v>
      </c>
      <c r="F80" s="21">
        <v>1</v>
      </c>
      <c r="G80" s="21">
        <v>1</v>
      </c>
      <c r="H80" s="21">
        <v>1</v>
      </c>
      <c r="I80" s="21">
        <v>1</v>
      </c>
      <c r="J80" s="21">
        <v>1</v>
      </c>
      <c r="K80" s="21">
        <v>1</v>
      </c>
      <c r="L80" s="21">
        <v>1</v>
      </c>
      <c r="M80" s="21">
        <v>1</v>
      </c>
      <c r="N80" s="21">
        <v>1</v>
      </c>
      <c r="O80" s="21">
        <v>1</v>
      </c>
      <c r="P80" s="21">
        <v>1</v>
      </c>
    </row>
    <row r="81" spans="1:18" x14ac:dyDescent="0.25">
      <c r="A81" s="210" t="s">
        <v>660</v>
      </c>
      <c r="B81" s="211" t="s">
        <v>727</v>
      </c>
      <c r="C81" s="230" t="s">
        <v>728</v>
      </c>
      <c r="D81" s="204">
        <v>74</v>
      </c>
      <c r="E81" s="21">
        <v>0</v>
      </c>
      <c r="F81" s="21">
        <v>0</v>
      </c>
      <c r="G81" s="21">
        <v>0</v>
      </c>
      <c r="H81" s="21">
        <v>0</v>
      </c>
      <c r="I81" s="21">
        <v>1</v>
      </c>
      <c r="J81" s="21">
        <v>1</v>
      </c>
      <c r="K81" s="21">
        <v>1</v>
      </c>
      <c r="L81" s="21">
        <v>1</v>
      </c>
      <c r="M81" s="21">
        <v>1</v>
      </c>
      <c r="N81" s="21">
        <v>1</v>
      </c>
      <c r="O81" s="21">
        <v>1</v>
      </c>
      <c r="P81" s="21">
        <v>1</v>
      </c>
      <c r="R81" t="s">
        <v>819</v>
      </c>
    </row>
    <row r="82" spans="1:18" x14ac:dyDescent="0.25">
      <c r="A82" s="210" t="s">
        <v>660</v>
      </c>
      <c r="B82" s="211" t="s">
        <v>684</v>
      </c>
      <c r="C82" s="230" t="s">
        <v>729</v>
      </c>
      <c r="D82" s="204">
        <v>75</v>
      </c>
      <c r="E82" s="21">
        <v>0</v>
      </c>
      <c r="F82" s="21">
        <v>0</v>
      </c>
      <c r="G82" s="21">
        <v>1</v>
      </c>
      <c r="H82" s="21">
        <v>1</v>
      </c>
      <c r="I82" s="21">
        <v>1</v>
      </c>
      <c r="J82" s="21">
        <v>1</v>
      </c>
      <c r="K82" s="21">
        <v>1</v>
      </c>
      <c r="L82" s="21">
        <v>1</v>
      </c>
      <c r="M82" s="21">
        <v>1</v>
      </c>
      <c r="N82" s="21">
        <v>1</v>
      </c>
      <c r="O82" s="21">
        <v>0</v>
      </c>
      <c r="P82" s="21">
        <v>0</v>
      </c>
      <c r="R82" t="s">
        <v>820</v>
      </c>
    </row>
    <row r="83" spans="1:18" x14ac:dyDescent="0.25">
      <c r="A83" s="210" t="s">
        <v>660</v>
      </c>
      <c r="B83" s="211" t="s">
        <v>717</v>
      </c>
      <c r="C83" s="230" t="s">
        <v>729</v>
      </c>
      <c r="D83" s="204">
        <v>76</v>
      </c>
      <c r="E83" s="21">
        <v>1</v>
      </c>
      <c r="F83" s="21">
        <v>1</v>
      </c>
      <c r="G83" s="21">
        <v>1</v>
      </c>
      <c r="H83" s="21">
        <v>1</v>
      </c>
      <c r="I83" s="21">
        <v>1</v>
      </c>
      <c r="J83" s="21">
        <v>1</v>
      </c>
      <c r="K83" s="21">
        <v>1</v>
      </c>
      <c r="L83" s="21">
        <v>1</v>
      </c>
      <c r="M83" s="21">
        <v>1</v>
      </c>
      <c r="N83" s="21">
        <v>1</v>
      </c>
      <c r="O83" s="21">
        <v>1</v>
      </c>
      <c r="P83" s="21">
        <v>1</v>
      </c>
    </row>
    <row r="84" spans="1:18" x14ac:dyDescent="0.25">
      <c r="A84" s="210" t="s">
        <v>660</v>
      </c>
      <c r="B84" s="211" t="s">
        <v>718</v>
      </c>
      <c r="C84" s="230" t="s">
        <v>729</v>
      </c>
      <c r="D84" s="204">
        <v>77</v>
      </c>
      <c r="E84" s="21">
        <v>1</v>
      </c>
      <c r="F84" s="21">
        <v>1</v>
      </c>
      <c r="G84" s="21">
        <v>1</v>
      </c>
      <c r="H84" s="21">
        <v>1</v>
      </c>
      <c r="I84" s="21">
        <v>1</v>
      </c>
      <c r="J84" s="21">
        <v>1</v>
      </c>
      <c r="K84" s="21">
        <v>1</v>
      </c>
      <c r="L84" s="21">
        <v>1</v>
      </c>
      <c r="M84" s="21">
        <v>1</v>
      </c>
      <c r="N84" s="21">
        <v>1</v>
      </c>
      <c r="O84" s="21">
        <v>1</v>
      </c>
      <c r="P84" s="21">
        <v>1</v>
      </c>
    </row>
    <row r="85" spans="1:18" x14ac:dyDescent="0.25">
      <c r="A85" s="210" t="s">
        <v>660</v>
      </c>
      <c r="B85" s="211" t="s">
        <v>722</v>
      </c>
      <c r="C85" s="230" t="s">
        <v>729</v>
      </c>
      <c r="D85" s="204">
        <v>78</v>
      </c>
      <c r="E85" s="21">
        <v>1</v>
      </c>
      <c r="F85" s="21">
        <v>1</v>
      </c>
      <c r="G85" s="21">
        <v>1</v>
      </c>
      <c r="H85" s="21">
        <v>1</v>
      </c>
      <c r="I85" s="21">
        <v>1</v>
      </c>
      <c r="J85" s="21">
        <v>1</v>
      </c>
      <c r="K85" s="21">
        <v>1</v>
      </c>
      <c r="L85" s="21">
        <v>1</v>
      </c>
      <c r="M85" s="21">
        <v>1</v>
      </c>
      <c r="N85" s="21">
        <v>1</v>
      </c>
      <c r="O85" s="21">
        <v>1</v>
      </c>
      <c r="P85" s="21">
        <v>1</v>
      </c>
    </row>
    <row r="86" spans="1:18" x14ac:dyDescent="0.25">
      <c r="A86" s="210" t="s">
        <v>660</v>
      </c>
      <c r="B86" s="211" t="s">
        <v>725</v>
      </c>
      <c r="C86" s="230" t="s">
        <v>729</v>
      </c>
      <c r="D86" s="204">
        <v>79</v>
      </c>
      <c r="E86" s="21">
        <v>1</v>
      </c>
      <c r="F86" s="21">
        <v>1</v>
      </c>
      <c r="G86" s="21">
        <v>1</v>
      </c>
      <c r="H86" s="21">
        <v>1</v>
      </c>
      <c r="I86" s="21">
        <v>1</v>
      </c>
      <c r="J86" s="21">
        <v>1</v>
      </c>
      <c r="K86" s="21">
        <v>1</v>
      </c>
      <c r="L86" s="21">
        <v>1</v>
      </c>
      <c r="M86" s="21">
        <v>1</v>
      </c>
      <c r="N86" s="21">
        <v>1</v>
      </c>
      <c r="O86" s="21">
        <v>1</v>
      </c>
      <c r="P86" s="21">
        <v>1</v>
      </c>
    </row>
    <row r="87" spans="1:18" x14ac:dyDescent="0.25">
      <c r="A87" s="210" t="s">
        <v>660</v>
      </c>
      <c r="B87" s="211" t="s">
        <v>727</v>
      </c>
      <c r="C87" s="230" t="s">
        <v>729</v>
      </c>
      <c r="D87" s="204">
        <v>80</v>
      </c>
      <c r="E87" s="21">
        <v>0</v>
      </c>
      <c r="F87" s="21">
        <v>0</v>
      </c>
      <c r="G87" s="21">
        <v>0</v>
      </c>
      <c r="H87" s="21">
        <v>0</v>
      </c>
      <c r="I87" s="21">
        <v>0</v>
      </c>
      <c r="J87" s="21">
        <v>1</v>
      </c>
      <c r="K87" s="21">
        <v>1</v>
      </c>
      <c r="L87" s="21">
        <v>1</v>
      </c>
      <c r="M87" s="21">
        <v>1</v>
      </c>
      <c r="N87" s="21">
        <v>1</v>
      </c>
      <c r="O87" s="21">
        <v>1</v>
      </c>
      <c r="P87" s="21">
        <v>0</v>
      </c>
      <c r="R87" t="s">
        <v>821</v>
      </c>
    </row>
    <row r="88" spans="1:18" x14ac:dyDescent="0.25">
      <c r="A88" s="210" t="s">
        <v>661</v>
      </c>
      <c r="B88" s="211" t="s">
        <v>694</v>
      </c>
      <c r="C88" s="230" t="s">
        <v>731</v>
      </c>
      <c r="D88" s="204">
        <v>81</v>
      </c>
      <c r="E88" s="21">
        <v>1</v>
      </c>
      <c r="F88" s="21">
        <v>1</v>
      </c>
      <c r="G88" s="21">
        <v>1</v>
      </c>
      <c r="H88" s="21">
        <v>1</v>
      </c>
      <c r="I88" s="21">
        <v>1</v>
      </c>
      <c r="J88" s="21">
        <v>1</v>
      </c>
      <c r="K88" s="21">
        <v>1</v>
      </c>
      <c r="L88" s="21">
        <v>1</v>
      </c>
      <c r="M88" s="21">
        <v>0</v>
      </c>
      <c r="N88" s="21">
        <v>0</v>
      </c>
      <c r="O88" s="21">
        <v>0</v>
      </c>
      <c r="P88" s="21">
        <v>0</v>
      </c>
      <c r="R88" t="s">
        <v>823</v>
      </c>
    </row>
    <row r="89" spans="1:18" x14ac:dyDescent="0.25">
      <c r="A89" s="210" t="s">
        <v>661</v>
      </c>
      <c r="B89" s="211" t="s">
        <v>723</v>
      </c>
      <c r="C89" s="230" t="s">
        <v>731</v>
      </c>
      <c r="D89" s="204">
        <v>82</v>
      </c>
      <c r="E89" s="21">
        <v>1</v>
      </c>
      <c r="F89" s="21">
        <v>1</v>
      </c>
      <c r="G89" s="21">
        <v>1</v>
      </c>
      <c r="H89" s="21">
        <v>1</v>
      </c>
      <c r="I89" s="21">
        <v>1</v>
      </c>
      <c r="J89" s="21">
        <v>1</v>
      </c>
      <c r="K89" s="21">
        <v>1</v>
      </c>
      <c r="L89" s="21">
        <v>1</v>
      </c>
      <c r="M89" s="21">
        <v>1</v>
      </c>
      <c r="N89" s="21">
        <v>1</v>
      </c>
      <c r="O89" s="21">
        <v>1</v>
      </c>
      <c r="P89" s="21">
        <v>1</v>
      </c>
    </row>
    <row r="90" spans="1:18" x14ac:dyDescent="0.25">
      <c r="A90" s="210" t="s">
        <v>661</v>
      </c>
      <c r="B90" s="211" t="s">
        <v>724</v>
      </c>
      <c r="C90" s="230" t="s">
        <v>731</v>
      </c>
      <c r="D90" s="204">
        <v>83</v>
      </c>
      <c r="E90" s="21">
        <v>1</v>
      </c>
      <c r="F90" s="21">
        <v>1</v>
      </c>
      <c r="G90" s="21">
        <v>1</v>
      </c>
      <c r="H90" s="21">
        <v>1</v>
      </c>
      <c r="I90" s="21">
        <v>1</v>
      </c>
      <c r="J90" s="21">
        <v>1</v>
      </c>
      <c r="K90" s="21">
        <v>1</v>
      </c>
      <c r="L90" s="21">
        <v>1</v>
      </c>
      <c r="M90" s="21">
        <v>1</v>
      </c>
      <c r="N90" s="21">
        <v>1</v>
      </c>
      <c r="O90" s="21">
        <v>1</v>
      </c>
      <c r="P90" s="21">
        <v>1</v>
      </c>
    </row>
    <row r="91" spans="1:18" x14ac:dyDescent="0.25">
      <c r="A91" s="210" t="s">
        <v>661</v>
      </c>
      <c r="B91" s="211" t="s">
        <v>683</v>
      </c>
      <c r="C91" s="230" t="s">
        <v>732</v>
      </c>
      <c r="D91" s="204">
        <v>84</v>
      </c>
      <c r="E91" s="21">
        <v>1</v>
      </c>
      <c r="F91" s="21">
        <v>1</v>
      </c>
      <c r="G91" s="21">
        <v>1</v>
      </c>
      <c r="H91" s="21">
        <v>1</v>
      </c>
      <c r="I91" s="21">
        <v>1</v>
      </c>
      <c r="J91" s="21">
        <v>1</v>
      </c>
      <c r="K91" s="21">
        <v>1</v>
      </c>
      <c r="L91" s="21">
        <v>1</v>
      </c>
      <c r="M91" s="21">
        <v>1</v>
      </c>
      <c r="N91" s="21">
        <v>1</v>
      </c>
      <c r="O91" s="21">
        <v>1</v>
      </c>
      <c r="P91" s="21">
        <v>1</v>
      </c>
    </row>
    <row r="92" spans="1:18" x14ac:dyDescent="0.25">
      <c r="A92" s="210" t="s">
        <v>661</v>
      </c>
      <c r="B92" s="211" t="s">
        <v>687</v>
      </c>
      <c r="C92" s="230" t="s">
        <v>732</v>
      </c>
      <c r="D92" s="204">
        <v>85</v>
      </c>
      <c r="E92" s="21">
        <v>1</v>
      </c>
      <c r="F92" s="21">
        <v>1</v>
      </c>
      <c r="G92" s="21">
        <v>1</v>
      </c>
      <c r="H92" s="21">
        <v>1</v>
      </c>
      <c r="I92" s="21">
        <v>1</v>
      </c>
      <c r="J92" s="21">
        <v>1</v>
      </c>
      <c r="K92" s="21">
        <v>1</v>
      </c>
      <c r="L92" s="21">
        <v>1</v>
      </c>
      <c r="M92" s="21">
        <v>1</v>
      </c>
      <c r="N92" s="21">
        <v>1</v>
      </c>
      <c r="O92" s="21">
        <v>1</v>
      </c>
      <c r="P92" s="21">
        <v>1</v>
      </c>
    </row>
    <row r="93" spans="1:18" x14ac:dyDescent="0.25">
      <c r="A93" s="210" t="s">
        <v>661</v>
      </c>
      <c r="B93" s="211" t="s">
        <v>689</v>
      </c>
      <c r="C93" s="230" t="s">
        <v>732</v>
      </c>
      <c r="D93" s="204">
        <v>86</v>
      </c>
      <c r="E93" s="21">
        <v>1</v>
      </c>
      <c r="F93" s="21">
        <v>1</v>
      </c>
      <c r="G93" s="21">
        <v>1</v>
      </c>
      <c r="H93" s="21">
        <v>1</v>
      </c>
      <c r="I93" s="21">
        <v>1</v>
      </c>
      <c r="J93" s="21">
        <v>1</v>
      </c>
      <c r="K93" s="21">
        <v>1</v>
      </c>
      <c r="L93" s="21">
        <v>1</v>
      </c>
      <c r="M93" s="21">
        <v>1</v>
      </c>
      <c r="N93" s="21">
        <v>1</v>
      </c>
      <c r="O93" s="21">
        <v>1</v>
      </c>
      <c r="P93" s="21">
        <v>1</v>
      </c>
    </row>
    <row r="94" spans="1:18" x14ac:dyDescent="0.25">
      <c r="A94" s="210" t="s">
        <v>661</v>
      </c>
      <c r="B94" s="211" t="s">
        <v>694</v>
      </c>
      <c r="C94" s="230" t="s">
        <v>732</v>
      </c>
      <c r="D94" s="204">
        <v>87</v>
      </c>
      <c r="E94" s="21">
        <v>1</v>
      </c>
      <c r="F94" s="21">
        <v>1</v>
      </c>
      <c r="G94" s="21">
        <v>1</v>
      </c>
      <c r="H94" s="21">
        <v>1</v>
      </c>
      <c r="I94" s="21">
        <v>1</v>
      </c>
      <c r="J94" s="21">
        <v>1</v>
      </c>
      <c r="K94" s="21">
        <v>1</v>
      </c>
      <c r="L94" s="21">
        <v>1</v>
      </c>
      <c r="M94" s="21">
        <v>1</v>
      </c>
      <c r="N94" s="21">
        <v>1</v>
      </c>
      <c r="O94" s="21">
        <v>1</v>
      </c>
      <c r="P94" s="21">
        <v>1</v>
      </c>
    </row>
    <row r="95" spans="1:18" x14ac:dyDescent="0.25">
      <c r="A95" s="210" t="s">
        <v>661</v>
      </c>
      <c r="B95" s="211" t="s">
        <v>696</v>
      </c>
      <c r="C95" s="230" t="s">
        <v>732</v>
      </c>
      <c r="D95" s="204">
        <v>88</v>
      </c>
      <c r="E95" s="21">
        <v>1</v>
      </c>
      <c r="F95" s="21">
        <v>1</v>
      </c>
      <c r="G95" s="21">
        <v>1</v>
      </c>
      <c r="H95" s="21">
        <v>1</v>
      </c>
      <c r="I95" s="21">
        <v>1</v>
      </c>
      <c r="J95" s="21">
        <v>1</v>
      </c>
      <c r="K95" s="21">
        <v>1</v>
      </c>
      <c r="L95" s="21">
        <v>1</v>
      </c>
      <c r="M95" s="21">
        <v>1</v>
      </c>
      <c r="N95" s="21">
        <v>1</v>
      </c>
      <c r="O95" s="21">
        <v>1</v>
      </c>
      <c r="P95" s="21">
        <v>1</v>
      </c>
    </row>
    <row r="96" spans="1:18" x14ac:dyDescent="0.25">
      <c r="A96" s="210" t="s">
        <v>661</v>
      </c>
      <c r="B96" s="211" t="s">
        <v>699</v>
      </c>
      <c r="C96" s="230" t="s">
        <v>732</v>
      </c>
      <c r="D96" s="204">
        <v>89</v>
      </c>
      <c r="E96" s="21">
        <v>1</v>
      </c>
      <c r="F96" s="21">
        <v>1</v>
      </c>
      <c r="G96" s="21">
        <v>1</v>
      </c>
      <c r="H96" s="21">
        <v>1</v>
      </c>
      <c r="I96" s="21">
        <v>1</v>
      </c>
      <c r="J96" s="21">
        <v>1</v>
      </c>
      <c r="K96" s="21">
        <v>1</v>
      </c>
      <c r="L96" s="21">
        <v>1</v>
      </c>
      <c r="M96" s="21">
        <v>1</v>
      </c>
      <c r="N96" s="21">
        <v>1</v>
      </c>
      <c r="O96" s="21">
        <v>1</v>
      </c>
      <c r="P96" s="21">
        <v>1</v>
      </c>
    </row>
    <row r="97" spans="1:16" x14ac:dyDescent="0.25">
      <c r="A97" s="210" t="s">
        <v>661</v>
      </c>
      <c r="B97" s="211" t="s">
        <v>701</v>
      </c>
      <c r="C97" s="230" t="s">
        <v>732</v>
      </c>
      <c r="D97" s="204">
        <v>90</v>
      </c>
      <c r="E97" s="21">
        <v>1</v>
      </c>
      <c r="F97" s="21">
        <v>1</v>
      </c>
      <c r="G97" s="21">
        <v>1</v>
      </c>
      <c r="H97" s="21">
        <v>1</v>
      </c>
      <c r="I97" s="21">
        <v>1</v>
      </c>
      <c r="J97" s="21">
        <v>1</v>
      </c>
      <c r="K97" s="21">
        <v>1</v>
      </c>
      <c r="L97" s="21">
        <v>1</v>
      </c>
      <c r="M97" s="21">
        <v>1</v>
      </c>
      <c r="N97" s="21">
        <v>1</v>
      </c>
      <c r="O97" s="21">
        <v>1</v>
      </c>
      <c r="P97" s="21">
        <v>1</v>
      </c>
    </row>
    <row r="98" spans="1:16" x14ac:dyDescent="0.25">
      <c r="A98" s="210" t="s">
        <v>661</v>
      </c>
      <c r="B98" s="211" t="s">
        <v>702</v>
      </c>
      <c r="C98" s="230" t="s">
        <v>732</v>
      </c>
      <c r="D98" s="204">
        <v>91</v>
      </c>
      <c r="E98" s="21">
        <v>1</v>
      </c>
      <c r="F98" s="21">
        <v>1</v>
      </c>
      <c r="G98" s="21">
        <v>1</v>
      </c>
      <c r="H98" s="21">
        <v>1</v>
      </c>
      <c r="I98" s="21">
        <v>1</v>
      </c>
      <c r="J98" s="21">
        <v>1</v>
      </c>
      <c r="K98" s="21">
        <v>1</v>
      </c>
      <c r="L98" s="21">
        <v>1</v>
      </c>
      <c r="M98" s="21">
        <v>1</v>
      </c>
      <c r="N98" s="21">
        <v>1</v>
      </c>
      <c r="O98" s="21">
        <v>1</v>
      </c>
      <c r="P98" s="21">
        <v>1</v>
      </c>
    </row>
    <row r="99" spans="1:16" x14ac:dyDescent="0.25">
      <c r="A99" s="210" t="s">
        <v>661</v>
      </c>
      <c r="B99" s="211" t="s">
        <v>706</v>
      </c>
      <c r="C99" s="230" t="s">
        <v>732</v>
      </c>
      <c r="D99" s="204">
        <v>92</v>
      </c>
      <c r="E99" s="21">
        <v>0</v>
      </c>
      <c r="F99" s="21">
        <v>0</v>
      </c>
      <c r="G99" s="21">
        <v>0</v>
      </c>
      <c r="H99" s="21">
        <v>0</v>
      </c>
      <c r="I99" s="21">
        <v>0</v>
      </c>
      <c r="J99" s="21">
        <v>0</v>
      </c>
      <c r="K99" s="21">
        <v>0</v>
      </c>
      <c r="L99" s="21">
        <v>0</v>
      </c>
      <c r="M99" s="21">
        <v>0</v>
      </c>
      <c r="N99" s="21">
        <v>0.5</v>
      </c>
      <c r="O99" s="21">
        <v>0.5</v>
      </c>
      <c r="P99" s="21">
        <v>0.5</v>
      </c>
    </row>
    <row r="100" spans="1:16" x14ac:dyDescent="0.25">
      <c r="A100" s="210" t="s">
        <v>661</v>
      </c>
      <c r="B100" s="211" t="s">
        <v>707</v>
      </c>
      <c r="C100" s="230" t="s">
        <v>732</v>
      </c>
      <c r="D100" s="204">
        <v>93</v>
      </c>
      <c r="E100" s="21">
        <v>1</v>
      </c>
      <c r="F100" s="21">
        <v>1</v>
      </c>
      <c r="G100" s="21">
        <v>1</v>
      </c>
      <c r="H100" s="21">
        <v>1</v>
      </c>
      <c r="I100" s="21">
        <v>1</v>
      </c>
      <c r="J100" s="21">
        <v>1</v>
      </c>
      <c r="K100" s="21">
        <v>1</v>
      </c>
      <c r="L100" s="21">
        <v>1</v>
      </c>
      <c r="M100" s="21">
        <v>1</v>
      </c>
      <c r="N100" s="21">
        <v>1</v>
      </c>
      <c r="O100" s="21">
        <v>1</v>
      </c>
      <c r="P100" s="21">
        <v>1</v>
      </c>
    </row>
    <row r="101" spans="1:16" x14ac:dyDescent="0.25">
      <c r="A101" s="210" t="s">
        <v>661</v>
      </c>
      <c r="B101" s="211" t="s">
        <v>712</v>
      </c>
      <c r="C101" s="230" t="s">
        <v>732</v>
      </c>
      <c r="D101" s="204">
        <v>94</v>
      </c>
      <c r="E101" s="21">
        <v>1</v>
      </c>
      <c r="F101" s="21">
        <v>1</v>
      </c>
      <c r="G101" s="21">
        <v>1</v>
      </c>
      <c r="H101" s="21">
        <v>1</v>
      </c>
      <c r="I101" s="21">
        <v>1</v>
      </c>
      <c r="J101" s="21">
        <v>1</v>
      </c>
      <c r="K101" s="21">
        <v>1</v>
      </c>
      <c r="L101" s="21">
        <v>1</v>
      </c>
      <c r="M101" s="21">
        <v>1</v>
      </c>
      <c r="N101" s="21">
        <v>1</v>
      </c>
      <c r="O101" s="21">
        <v>1</v>
      </c>
      <c r="P101" s="21">
        <v>1</v>
      </c>
    </row>
    <row r="102" spans="1:16" x14ac:dyDescent="0.25">
      <c r="A102" s="210" t="s">
        <v>661</v>
      </c>
      <c r="B102" s="211" t="s">
        <v>717</v>
      </c>
      <c r="C102" s="230" t="s">
        <v>732</v>
      </c>
      <c r="D102" s="204">
        <v>95</v>
      </c>
      <c r="E102" s="21">
        <v>1</v>
      </c>
      <c r="F102" s="21">
        <v>1</v>
      </c>
      <c r="G102" s="21">
        <v>1</v>
      </c>
      <c r="H102" s="21">
        <v>1</v>
      </c>
      <c r="I102" s="21">
        <v>1</v>
      </c>
      <c r="J102" s="21">
        <v>1</v>
      </c>
      <c r="K102" s="21">
        <v>1</v>
      </c>
      <c r="L102" s="21">
        <v>1</v>
      </c>
      <c r="M102" s="21">
        <v>1</v>
      </c>
      <c r="N102" s="21">
        <v>1</v>
      </c>
      <c r="O102" s="21">
        <v>1</v>
      </c>
      <c r="P102" s="21">
        <v>1</v>
      </c>
    </row>
    <row r="103" spans="1:16" x14ac:dyDescent="0.25">
      <c r="A103" s="210" t="s">
        <v>661</v>
      </c>
      <c r="B103" s="211" t="s">
        <v>723</v>
      </c>
      <c r="C103" s="230" t="s">
        <v>732</v>
      </c>
      <c r="D103" s="204">
        <v>96</v>
      </c>
      <c r="E103" s="21">
        <v>1</v>
      </c>
      <c r="F103" s="21">
        <v>1</v>
      </c>
      <c r="G103" s="21">
        <v>1</v>
      </c>
      <c r="H103" s="21">
        <v>1</v>
      </c>
      <c r="I103" s="21">
        <v>1</v>
      </c>
      <c r="J103" s="21">
        <v>1</v>
      </c>
      <c r="K103" s="21">
        <v>1</v>
      </c>
      <c r="L103" s="21">
        <v>1</v>
      </c>
      <c r="M103" s="21">
        <v>1</v>
      </c>
      <c r="N103" s="21">
        <v>1</v>
      </c>
      <c r="O103" s="21">
        <v>1</v>
      </c>
      <c r="P103" s="21">
        <v>1</v>
      </c>
    </row>
    <row r="104" spans="1:16" x14ac:dyDescent="0.25">
      <c r="A104" s="210" t="s">
        <v>661</v>
      </c>
      <c r="B104" s="211" t="s">
        <v>724</v>
      </c>
      <c r="C104" s="230" t="s">
        <v>732</v>
      </c>
      <c r="D104" s="204">
        <v>97</v>
      </c>
      <c r="E104" s="21">
        <v>1</v>
      </c>
      <c r="F104" s="21">
        <v>1</v>
      </c>
      <c r="G104" s="21">
        <v>1</v>
      </c>
      <c r="H104" s="21">
        <v>1</v>
      </c>
      <c r="I104" s="21">
        <v>1</v>
      </c>
      <c r="J104" s="21">
        <v>1</v>
      </c>
      <c r="K104" s="21">
        <v>1</v>
      </c>
      <c r="L104" s="21">
        <v>1</v>
      </c>
      <c r="M104" s="21">
        <v>1</v>
      </c>
      <c r="N104" s="21">
        <v>1</v>
      </c>
      <c r="O104" s="21">
        <v>1</v>
      </c>
      <c r="P104" s="21">
        <v>1</v>
      </c>
    </row>
    <row r="105" spans="1:16" x14ac:dyDescent="0.25">
      <c r="A105" s="210" t="s">
        <v>661</v>
      </c>
      <c r="B105" s="211" t="s">
        <v>727</v>
      </c>
      <c r="C105" s="230" t="s">
        <v>732</v>
      </c>
      <c r="D105" s="204">
        <v>98</v>
      </c>
      <c r="E105" s="21">
        <v>1</v>
      </c>
      <c r="F105" s="21">
        <v>1</v>
      </c>
      <c r="G105" s="21">
        <v>1</v>
      </c>
      <c r="H105" s="21">
        <v>1</v>
      </c>
      <c r="I105" s="21">
        <v>1</v>
      </c>
      <c r="J105" s="21">
        <v>1</v>
      </c>
      <c r="K105" s="21">
        <v>1</v>
      </c>
      <c r="L105" s="21">
        <v>1</v>
      </c>
      <c r="M105" s="21">
        <v>1</v>
      </c>
      <c r="N105" s="21">
        <v>1</v>
      </c>
      <c r="O105" s="21">
        <v>1</v>
      </c>
      <c r="P105" s="21">
        <v>1</v>
      </c>
    </row>
    <row r="106" spans="1:16" x14ac:dyDescent="0.25">
      <c r="A106" s="210" t="s">
        <v>662</v>
      </c>
      <c r="B106" s="211" t="s">
        <v>703</v>
      </c>
      <c r="C106" s="230" t="s">
        <v>728</v>
      </c>
      <c r="D106" s="204">
        <v>99</v>
      </c>
      <c r="E106" s="21">
        <v>1</v>
      </c>
      <c r="F106" s="21">
        <v>1</v>
      </c>
      <c r="G106" s="21">
        <v>1</v>
      </c>
      <c r="H106" s="21">
        <v>1</v>
      </c>
      <c r="I106" s="21">
        <v>1</v>
      </c>
      <c r="J106" s="21">
        <v>1</v>
      </c>
      <c r="K106" s="21">
        <v>1</v>
      </c>
      <c r="L106" s="21">
        <v>1</v>
      </c>
      <c r="M106" s="21">
        <v>1</v>
      </c>
      <c r="N106" s="21">
        <v>1</v>
      </c>
      <c r="O106" s="21">
        <v>1</v>
      </c>
      <c r="P106" s="21">
        <v>1</v>
      </c>
    </row>
    <row r="107" spans="1:16" x14ac:dyDescent="0.25">
      <c r="A107" s="210" t="s">
        <v>662</v>
      </c>
      <c r="B107" s="211" t="s">
        <v>725</v>
      </c>
      <c r="C107" s="230" t="s">
        <v>728</v>
      </c>
      <c r="D107" s="204">
        <v>100</v>
      </c>
      <c r="E107" s="21">
        <v>1</v>
      </c>
      <c r="F107" s="21">
        <v>1</v>
      </c>
      <c r="G107" s="21">
        <v>1</v>
      </c>
      <c r="H107" s="21">
        <v>1</v>
      </c>
      <c r="I107" s="21">
        <v>1</v>
      </c>
      <c r="J107" s="21">
        <v>1</v>
      </c>
      <c r="K107" s="21">
        <v>1</v>
      </c>
      <c r="L107" s="21">
        <v>1</v>
      </c>
      <c r="M107" s="21">
        <v>1</v>
      </c>
      <c r="N107" s="21">
        <v>1</v>
      </c>
      <c r="O107" s="21">
        <v>1</v>
      </c>
      <c r="P107" s="21">
        <v>1</v>
      </c>
    </row>
    <row r="108" spans="1:16" x14ac:dyDescent="0.25">
      <c r="A108" s="210" t="s">
        <v>662</v>
      </c>
      <c r="B108" s="211" t="s">
        <v>703</v>
      </c>
      <c r="C108" s="230" t="s">
        <v>729</v>
      </c>
      <c r="D108" s="204">
        <v>101</v>
      </c>
      <c r="E108" s="21">
        <v>1</v>
      </c>
      <c r="F108" s="21">
        <v>1</v>
      </c>
      <c r="G108" s="21">
        <v>1</v>
      </c>
      <c r="H108" s="21">
        <v>1</v>
      </c>
      <c r="I108" s="21">
        <v>1</v>
      </c>
      <c r="J108" s="21">
        <v>1</v>
      </c>
      <c r="K108" s="21">
        <v>1</v>
      </c>
      <c r="L108" s="21">
        <v>1</v>
      </c>
      <c r="M108" s="21">
        <v>1</v>
      </c>
      <c r="N108" s="21">
        <v>1</v>
      </c>
      <c r="O108" s="21">
        <v>1</v>
      </c>
      <c r="P108" s="21">
        <v>1</v>
      </c>
    </row>
    <row r="109" spans="1:16" x14ac:dyDescent="0.25">
      <c r="A109" s="210" t="s">
        <v>662</v>
      </c>
      <c r="B109" s="211" t="s">
        <v>719</v>
      </c>
      <c r="C109" s="230" t="s">
        <v>729</v>
      </c>
      <c r="D109" s="204">
        <v>102</v>
      </c>
      <c r="E109" s="21">
        <v>1</v>
      </c>
      <c r="F109" s="21">
        <v>1</v>
      </c>
      <c r="G109" s="21">
        <v>1</v>
      </c>
      <c r="H109" s="21">
        <v>1</v>
      </c>
      <c r="I109" s="21">
        <v>1</v>
      </c>
      <c r="J109" s="21">
        <v>1</v>
      </c>
      <c r="K109" s="21">
        <v>1</v>
      </c>
      <c r="L109" s="21">
        <v>1</v>
      </c>
      <c r="M109" s="21">
        <v>1</v>
      </c>
      <c r="N109" s="21">
        <v>1</v>
      </c>
      <c r="O109" s="21">
        <v>1</v>
      </c>
      <c r="P109" s="21">
        <v>1</v>
      </c>
    </row>
    <row r="110" spans="1:16" x14ac:dyDescent="0.25">
      <c r="A110" s="210" t="s">
        <v>662</v>
      </c>
      <c r="B110" s="211" t="s">
        <v>725</v>
      </c>
      <c r="C110" s="230" t="s">
        <v>729</v>
      </c>
      <c r="D110" s="204">
        <v>103</v>
      </c>
      <c r="E110" s="21">
        <v>1</v>
      </c>
      <c r="F110" s="21">
        <v>1</v>
      </c>
      <c r="G110" s="21">
        <v>1</v>
      </c>
      <c r="H110" s="21">
        <v>1</v>
      </c>
      <c r="I110" s="21">
        <v>1</v>
      </c>
      <c r="J110" s="21">
        <v>1</v>
      </c>
      <c r="K110" s="21">
        <v>1</v>
      </c>
      <c r="L110" s="21">
        <v>1</v>
      </c>
      <c r="M110" s="21">
        <v>1</v>
      </c>
      <c r="N110" s="21">
        <v>1</v>
      </c>
      <c r="O110" s="21">
        <v>1</v>
      </c>
      <c r="P110" s="21">
        <v>1</v>
      </c>
    </row>
    <row r="111" spans="1:16" x14ac:dyDescent="0.25">
      <c r="A111" s="210" t="s">
        <v>662</v>
      </c>
      <c r="B111" s="211" t="s">
        <v>705</v>
      </c>
      <c r="C111" s="230" t="s">
        <v>730</v>
      </c>
      <c r="D111" s="204">
        <v>104</v>
      </c>
      <c r="E111" s="21">
        <v>1</v>
      </c>
      <c r="F111" s="21">
        <v>1</v>
      </c>
      <c r="G111" s="21">
        <v>1</v>
      </c>
      <c r="H111" s="21">
        <v>1</v>
      </c>
      <c r="I111" s="21">
        <v>1</v>
      </c>
      <c r="J111" s="21">
        <v>1</v>
      </c>
      <c r="K111" s="21">
        <v>1</v>
      </c>
      <c r="L111" s="21">
        <v>1</v>
      </c>
      <c r="M111" s="21">
        <v>1</v>
      </c>
      <c r="N111" s="21">
        <v>1</v>
      </c>
      <c r="O111" s="21">
        <v>1</v>
      </c>
      <c r="P111" s="21">
        <v>1</v>
      </c>
    </row>
    <row r="112" spans="1:16" x14ac:dyDescent="0.25">
      <c r="A112" s="210" t="s">
        <v>662</v>
      </c>
      <c r="B112" s="211" t="s">
        <v>716</v>
      </c>
      <c r="C112" s="230" t="s">
        <v>730</v>
      </c>
      <c r="D112" s="204">
        <v>105</v>
      </c>
      <c r="E112" s="21">
        <v>1</v>
      </c>
      <c r="F112" s="21">
        <v>1</v>
      </c>
      <c r="G112" s="21">
        <v>1</v>
      </c>
      <c r="H112" s="21">
        <v>1</v>
      </c>
      <c r="I112" s="21">
        <v>1</v>
      </c>
      <c r="J112" s="21">
        <v>1</v>
      </c>
      <c r="K112" s="21">
        <v>1</v>
      </c>
      <c r="L112" s="21">
        <v>1</v>
      </c>
      <c r="M112" s="21">
        <v>1</v>
      </c>
      <c r="N112" s="21">
        <v>1</v>
      </c>
      <c r="O112" s="21">
        <v>1</v>
      </c>
      <c r="P112" s="21">
        <v>1</v>
      </c>
    </row>
    <row r="113" spans="1:18" x14ac:dyDescent="0.25">
      <c r="A113" s="210" t="s">
        <v>662</v>
      </c>
      <c r="B113" s="211" t="s">
        <v>722</v>
      </c>
      <c r="C113" s="230" t="s">
        <v>730</v>
      </c>
      <c r="D113" s="204">
        <v>106</v>
      </c>
      <c r="E113" s="21">
        <v>1</v>
      </c>
      <c r="F113" s="21">
        <v>1</v>
      </c>
      <c r="G113" s="21">
        <v>1</v>
      </c>
      <c r="H113" s="21">
        <v>1</v>
      </c>
      <c r="I113" s="21">
        <v>1</v>
      </c>
      <c r="J113" s="21">
        <v>1</v>
      </c>
      <c r="K113" s="21">
        <v>1</v>
      </c>
      <c r="L113" s="21">
        <v>1</v>
      </c>
      <c r="M113" s="21">
        <v>1</v>
      </c>
      <c r="N113" s="21">
        <v>1</v>
      </c>
      <c r="O113" s="21">
        <v>1</v>
      </c>
      <c r="P113" s="21">
        <v>1</v>
      </c>
    </row>
    <row r="114" spans="1:18" x14ac:dyDescent="0.25">
      <c r="A114" s="210" t="s">
        <v>663</v>
      </c>
      <c r="B114" s="211" t="s">
        <v>705</v>
      </c>
      <c r="C114" s="230" t="s">
        <v>730</v>
      </c>
      <c r="D114" s="204">
        <v>107</v>
      </c>
      <c r="E114" s="21">
        <v>0</v>
      </c>
      <c r="F114" s="21">
        <v>0</v>
      </c>
      <c r="G114" s="21">
        <v>0</v>
      </c>
      <c r="H114" s="21">
        <v>0</v>
      </c>
      <c r="I114" s="21">
        <v>1</v>
      </c>
      <c r="J114" s="21">
        <v>1</v>
      </c>
      <c r="K114" s="21">
        <v>0.5</v>
      </c>
      <c r="L114" s="21">
        <v>0</v>
      </c>
      <c r="M114" s="21">
        <v>0</v>
      </c>
      <c r="N114" s="21">
        <v>0</v>
      </c>
      <c r="O114" s="21">
        <v>0</v>
      </c>
      <c r="P114" s="21">
        <v>0</v>
      </c>
      <c r="R114" s="30" t="s">
        <v>816</v>
      </c>
    </row>
    <row r="115" spans="1:18" x14ac:dyDescent="0.25">
      <c r="A115" s="210" t="s">
        <v>663</v>
      </c>
      <c r="B115" s="211" t="s">
        <v>710</v>
      </c>
      <c r="C115" s="230" t="s">
        <v>730</v>
      </c>
      <c r="D115" s="204">
        <v>108</v>
      </c>
      <c r="E115" s="21">
        <v>0</v>
      </c>
      <c r="F115" s="21">
        <v>0</v>
      </c>
      <c r="G115" s="21">
        <v>0</v>
      </c>
      <c r="H115" s="21">
        <v>0</v>
      </c>
      <c r="I115" s="21">
        <v>0</v>
      </c>
      <c r="J115" s="21">
        <v>0</v>
      </c>
      <c r="K115" s="21">
        <v>0</v>
      </c>
      <c r="L115" s="21">
        <v>0</v>
      </c>
      <c r="M115" s="21">
        <v>0</v>
      </c>
      <c r="N115" s="21">
        <v>1</v>
      </c>
      <c r="O115" s="21">
        <v>0</v>
      </c>
      <c r="P115" s="21">
        <v>0</v>
      </c>
    </row>
    <row r="116" spans="1:18" x14ac:dyDescent="0.25">
      <c r="A116" s="210" t="s">
        <v>663</v>
      </c>
      <c r="B116" s="211" t="s">
        <v>715</v>
      </c>
      <c r="C116" s="230" t="s">
        <v>730</v>
      </c>
      <c r="D116" s="204">
        <v>109</v>
      </c>
      <c r="E116" s="21">
        <v>1</v>
      </c>
      <c r="F116" s="21">
        <v>1</v>
      </c>
      <c r="G116" s="21">
        <v>1</v>
      </c>
      <c r="H116" s="21">
        <v>1</v>
      </c>
      <c r="I116" s="21">
        <v>1</v>
      </c>
      <c r="J116" s="21">
        <v>1</v>
      </c>
      <c r="K116" s="21">
        <v>1</v>
      </c>
      <c r="L116" s="21">
        <v>1</v>
      </c>
      <c r="M116" s="21">
        <v>1</v>
      </c>
      <c r="N116" s="21">
        <v>1</v>
      </c>
      <c r="O116" s="21">
        <v>1</v>
      </c>
      <c r="P116" s="21">
        <v>1</v>
      </c>
    </row>
    <row r="117" spans="1:18" x14ac:dyDescent="0.25">
      <c r="A117" s="210" t="s">
        <v>663</v>
      </c>
      <c r="B117" s="211" t="s">
        <v>716</v>
      </c>
      <c r="C117" s="230" t="s">
        <v>730</v>
      </c>
      <c r="D117" s="204">
        <v>110</v>
      </c>
      <c r="E117" s="21">
        <v>1</v>
      </c>
      <c r="F117" s="21">
        <v>1</v>
      </c>
      <c r="G117" s="21">
        <v>1</v>
      </c>
      <c r="H117" s="21">
        <v>1</v>
      </c>
      <c r="I117" s="21">
        <v>1</v>
      </c>
      <c r="J117" s="21">
        <v>1</v>
      </c>
      <c r="K117" s="21">
        <v>1</v>
      </c>
      <c r="L117" s="21">
        <v>1</v>
      </c>
      <c r="M117" s="21">
        <v>1</v>
      </c>
      <c r="N117" s="21">
        <v>1</v>
      </c>
      <c r="O117" s="21">
        <v>1</v>
      </c>
      <c r="P117" s="21">
        <v>1</v>
      </c>
    </row>
    <row r="118" spans="1:18" x14ac:dyDescent="0.25">
      <c r="A118" s="210" t="s">
        <v>663</v>
      </c>
      <c r="B118" s="211" t="s">
        <v>717</v>
      </c>
      <c r="C118" s="230" t="s">
        <v>730</v>
      </c>
      <c r="D118" s="204">
        <v>111</v>
      </c>
      <c r="E118" s="21">
        <v>1</v>
      </c>
      <c r="F118" s="21">
        <v>1</v>
      </c>
      <c r="G118" s="21">
        <v>1</v>
      </c>
      <c r="H118" s="21">
        <v>1</v>
      </c>
      <c r="I118" s="21">
        <v>1</v>
      </c>
      <c r="J118" s="21">
        <v>1</v>
      </c>
      <c r="K118" s="21">
        <v>1</v>
      </c>
      <c r="L118" s="21">
        <v>1</v>
      </c>
      <c r="M118" s="21">
        <v>1</v>
      </c>
      <c r="N118" s="21">
        <v>1</v>
      </c>
      <c r="O118" s="21">
        <v>1</v>
      </c>
      <c r="P118" s="21">
        <v>1</v>
      </c>
    </row>
    <row r="119" spans="1:18" x14ac:dyDescent="0.25">
      <c r="A119" s="210" t="s">
        <v>663</v>
      </c>
      <c r="B119" s="211" t="s">
        <v>722</v>
      </c>
      <c r="C119" s="230" t="s">
        <v>730</v>
      </c>
      <c r="D119" s="204">
        <v>112</v>
      </c>
      <c r="E119" s="21">
        <v>1</v>
      </c>
      <c r="F119" s="21">
        <v>1</v>
      </c>
      <c r="G119" s="21">
        <v>1</v>
      </c>
      <c r="H119" s="21">
        <v>1</v>
      </c>
      <c r="I119" s="21">
        <v>1</v>
      </c>
      <c r="J119" s="21">
        <v>1</v>
      </c>
      <c r="K119" s="21">
        <v>1</v>
      </c>
      <c r="L119" s="21">
        <v>1</v>
      </c>
      <c r="M119" s="21">
        <v>1</v>
      </c>
      <c r="N119" s="21">
        <v>1</v>
      </c>
      <c r="O119" s="21">
        <v>1</v>
      </c>
      <c r="P119" s="21">
        <v>1</v>
      </c>
    </row>
    <row r="120" spans="1:18" x14ac:dyDescent="0.25">
      <c r="A120" s="210" t="s">
        <v>664</v>
      </c>
      <c r="B120" s="211" t="s">
        <v>699</v>
      </c>
      <c r="C120" s="230" t="s">
        <v>728</v>
      </c>
      <c r="D120" s="204">
        <v>113</v>
      </c>
      <c r="E120" s="21">
        <v>1</v>
      </c>
      <c r="F120" s="21">
        <v>1</v>
      </c>
      <c r="G120" s="21">
        <v>1</v>
      </c>
      <c r="H120" s="21">
        <v>1</v>
      </c>
      <c r="I120" s="21">
        <v>1</v>
      </c>
      <c r="J120" s="21">
        <v>1</v>
      </c>
      <c r="K120" s="21">
        <v>1</v>
      </c>
      <c r="L120" s="21">
        <v>1</v>
      </c>
      <c r="M120" s="21">
        <v>1</v>
      </c>
      <c r="N120" s="21">
        <v>1</v>
      </c>
      <c r="O120" s="21">
        <v>1</v>
      </c>
      <c r="P120" s="21">
        <v>1</v>
      </c>
    </row>
    <row r="121" spans="1:18" x14ac:dyDescent="0.25">
      <c r="A121" s="210" t="s">
        <v>664</v>
      </c>
      <c r="B121" s="211" t="s">
        <v>717</v>
      </c>
      <c r="C121" s="230" t="s">
        <v>728</v>
      </c>
      <c r="D121" s="204">
        <v>114</v>
      </c>
      <c r="E121" s="21">
        <v>1</v>
      </c>
      <c r="F121" s="21">
        <v>1</v>
      </c>
      <c r="G121" s="21">
        <v>1</v>
      </c>
      <c r="H121" s="21">
        <v>1</v>
      </c>
      <c r="I121" s="21">
        <v>1</v>
      </c>
      <c r="J121" s="21">
        <v>1</v>
      </c>
      <c r="K121" s="21">
        <v>1</v>
      </c>
      <c r="L121" s="21">
        <v>1</v>
      </c>
      <c r="M121" s="21">
        <v>1</v>
      </c>
      <c r="N121" s="21">
        <v>1</v>
      </c>
      <c r="O121" s="21">
        <v>1</v>
      </c>
      <c r="P121" s="21">
        <v>1</v>
      </c>
    </row>
    <row r="122" spans="1:18" x14ac:dyDescent="0.25">
      <c r="A122" s="210" t="s">
        <v>664</v>
      </c>
      <c r="B122" s="211" t="s">
        <v>725</v>
      </c>
      <c r="C122" s="230" t="s">
        <v>728</v>
      </c>
      <c r="D122" s="204">
        <v>115</v>
      </c>
      <c r="E122" s="21">
        <v>1</v>
      </c>
      <c r="F122" s="21">
        <v>1</v>
      </c>
      <c r="G122" s="21">
        <v>1</v>
      </c>
      <c r="H122" s="21">
        <v>1</v>
      </c>
      <c r="I122" s="21">
        <v>1</v>
      </c>
      <c r="J122" s="21">
        <v>1</v>
      </c>
      <c r="K122" s="21">
        <v>1</v>
      </c>
      <c r="L122" s="21">
        <v>1</v>
      </c>
      <c r="M122" s="21">
        <v>1</v>
      </c>
      <c r="N122" s="21">
        <v>1</v>
      </c>
      <c r="O122" s="21">
        <v>1</v>
      </c>
      <c r="P122" s="21">
        <v>1</v>
      </c>
    </row>
    <row r="123" spans="1:18" x14ac:dyDescent="0.25">
      <c r="A123" s="210" t="s">
        <v>664</v>
      </c>
      <c r="B123" s="211" t="s">
        <v>699</v>
      </c>
      <c r="C123" s="230" t="s">
        <v>731</v>
      </c>
      <c r="D123" s="204">
        <v>116</v>
      </c>
      <c r="E123" s="21">
        <v>1</v>
      </c>
      <c r="F123" s="21">
        <v>1</v>
      </c>
      <c r="G123" s="21">
        <v>1</v>
      </c>
      <c r="H123" s="21">
        <v>1</v>
      </c>
      <c r="I123" s="21">
        <v>1</v>
      </c>
      <c r="J123" s="21">
        <v>1</v>
      </c>
      <c r="K123" s="21">
        <v>1</v>
      </c>
      <c r="L123" s="21">
        <v>1</v>
      </c>
      <c r="M123" s="21">
        <v>1</v>
      </c>
      <c r="N123" s="21">
        <v>1</v>
      </c>
      <c r="O123" s="21">
        <v>1</v>
      </c>
      <c r="P123" s="21">
        <v>1</v>
      </c>
    </row>
    <row r="124" spans="1:18" x14ac:dyDescent="0.25">
      <c r="A124" s="210" t="s">
        <v>664</v>
      </c>
      <c r="B124" s="211" t="s">
        <v>726</v>
      </c>
      <c r="C124" s="230" t="s">
        <v>731</v>
      </c>
      <c r="D124" s="204">
        <v>117</v>
      </c>
      <c r="E124" s="21">
        <v>1</v>
      </c>
      <c r="F124" s="21">
        <v>1</v>
      </c>
      <c r="G124" s="21">
        <v>1</v>
      </c>
      <c r="H124" s="21">
        <v>1</v>
      </c>
      <c r="I124" s="21">
        <v>1</v>
      </c>
      <c r="J124" s="21">
        <v>1</v>
      </c>
      <c r="K124" s="21">
        <v>1</v>
      </c>
      <c r="L124" s="21">
        <v>1</v>
      </c>
      <c r="M124" s="21">
        <v>1</v>
      </c>
      <c r="N124" s="21">
        <v>1</v>
      </c>
      <c r="O124" s="21">
        <v>1</v>
      </c>
      <c r="P124" s="21">
        <v>1</v>
      </c>
    </row>
    <row r="125" spans="1:18" x14ac:dyDescent="0.25">
      <c r="A125" s="210" t="s">
        <v>665</v>
      </c>
      <c r="B125" s="211" t="s">
        <v>719</v>
      </c>
      <c r="C125" s="230" t="s">
        <v>728</v>
      </c>
      <c r="D125" s="204">
        <v>118</v>
      </c>
      <c r="E125" s="21">
        <v>1</v>
      </c>
      <c r="F125" s="21">
        <v>1</v>
      </c>
      <c r="G125" s="21">
        <v>1</v>
      </c>
      <c r="H125" s="21">
        <v>1</v>
      </c>
      <c r="I125" s="21">
        <v>1</v>
      </c>
      <c r="J125" s="21">
        <v>1</v>
      </c>
      <c r="K125" s="21">
        <v>1</v>
      </c>
      <c r="L125" s="21">
        <v>1</v>
      </c>
      <c r="M125" s="21">
        <v>1</v>
      </c>
      <c r="N125" s="21">
        <v>1</v>
      </c>
      <c r="O125" s="21">
        <v>1</v>
      </c>
      <c r="P125" s="21">
        <v>1</v>
      </c>
    </row>
    <row r="126" spans="1:18" x14ac:dyDescent="0.25">
      <c r="A126" s="210" t="s">
        <v>665</v>
      </c>
      <c r="B126" s="211" t="s">
        <v>725</v>
      </c>
      <c r="C126" s="230" t="s">
        <v>728</v>
      </c>
      <c r="D126" s="204">
        <v>119</v>
      </c>
      <c r="E126" s="21">
        <v>1</v>
      </c>
      <c r="F126" s="21">
        <v>1</v>
      </c>
      <c r="G126" s="21">
        <v>1</v>
      </c>
      <c r="H126" s="21">
        <v>1</v>
      </c>
      <c r="I126" s="21">
        <v>1</v>
      </c>
      <c r="J126" s="21">
        <v>1</v>
      </c>
      <c r="K126" s="21">
        <v>1</v>
      </c>
      <c r="L126" s="21">
        <v>1</v>
      </c>
      <c r="M126" s="21">
        <v>1</v>
      </c>
      <c r="N126" s="21">
        <v>1</v>
      </c>
      <c r="O126" s="21">
        <v>1</v>
      </c>
      <c r="P126" s="21">
        <v>1</v>
      </c>
    </row>
    <row r="127" spans="1:18" x14ac:dyDescent="0.25">
      <c r="A127" s="210" t="s">
        <v>665</v>
      </c>
      <c r="B127" s="211" t="s">
        <v>719</v>
      </c>
      <c r="C127" s="230" t="s">
        <v>729</v>
      </c>
      <c r="D127" s="204">
        <v>120</v>
      </c>
      <c r="E127" s="21">
        <v>1</v>
      </c>
      <c r="F127" s="21">
        <v>1</v>
      </c>
      <c r="G127" s="21">
        <v>1</v>
      </c>
      <c r="H127" s="21">
        <v>1</v>
      </c>
      <c r="I127" s="21">
        <v>1</v>
      </c>
      <c r="J127" s="21">
        <v>1</v>
      </c>
      <c r="K127" s="21">
        <v>1</v>
      </c>
      <c r="L127" s="21">
        <v>1</v>
      </c>
      <c r="M127" s="21">
        <v>1</v>
      </c>
      <c r="N127" s="21">
        <v>1</v>
      </c>
      <c r="O127" s="21">
        <v>1</v>
      </c>
      <c r="P127" s="21">
        <v>1</v>
      </c>
    </row>
    <row r="128" spans="1:18" x14ac:dyDescent="0.25">
      <c r="A128" s="210" t="s">
        <v>665</v>
      </c>
      <c r="B128" s="211" t="s">
        <v>725</v>
      </c>
      <c r="C128" s="230" t="s">
        <v>729</v>
      </c>
      <c r="D128" s="204">
        <v>121</v>
      </c>
      <c r="E128" s="21">
        <v>1</v>
      </c>
      <c r="F128" s="21">
        <v>1</v>
      </c>
      <c r="G128" s="21">
        <v>1</v>
      </c>
      <c r="H128" s="21">
        <v>1</v>
      </c>
      <c r="I128" s="21">
        <v>1</v>
      </c>
      <c r="J128" s="21">
        <v>1</v>
      </c>
      <c r="K128" s="21">
        <v>1</v>
      </c>
      <c r="L128" s="21">
        <v>1</v>
      </c>
      <c r="M128" s="21">
        <v>1</v>
      </c>
      <c r="N128" s="21">
        <v>1</v>
      </c>
      <c r="O128" s="21">
        <v>1</v>
      </c>
      <c r="P128" s="21">
        <v>1</v>
      </c>
    </row>
    <row r="129" spans="1:18" x14ac:dyDescent="0.25">
      <c r="A129" s="210" t="s">
        <v>665</v>
      </c>
      <c r="B129" s="211" t="s">
        <v>713</v>
      </c>
      <c r="C129" s="230" t="s">
        <v>733</v>
      </c>
      <c r="D129" s="204">
        <v>122</v>
      </c>
      <c r="E129" s="21">
        <v>1</v>
      </c>
      <c r="F129" s="21">
        <v>1</v>
      </c>
      <c r="G129" s="21">
        <v>1</v>
      </c>
      <c r="H129" s="21">
        <v>1</v>
      </c>
      <c r="I129" s="21">
        <v>1</v>
      </c>
      <c r="J129" s="21">
        <v>1</v>
      </c>
      <c r="K129" s="21">
        <v>1</v>
      </c>
      <c r="L129" s="21">
        <v>1</v>
      </c>
      <c r="M129" s="21">
        <v>1</v>
      </c>
      <c r="N129" s="21">
        <v>1</v>
      </c>
      <c r="O129" s="21">
        <v>1</v>
      </c>
      <c r="P129" s="21">
        <v>1</v>
      </c>
    </row>
    <row r="130" spans="1:18" x14ac:dyDescent="0.25">
      <c r="A130" s="210" t="s">
        <v>665</v>
      </c>
      <c r="B130" s="211" t="s">
        <v>719</v>
      </c>
      <c r="C130" s="230" t="s">
        <v>733</v>
      </c>
      <c r="D130" s="204">
        <v>123</v>
      </c>
      <c r="E130" s="21">
        <v>1</v>
      </c>
      <c r="F130" s="21">
        <v>1</v>
      </c>
      <c r="G130" s="21">
        <v>1</v>
      </c>
      <c r="H130" s="21">
        <v>1</v>
      </c>
      <c r="I130" s="21">
        <v>1</v>
      </c>
      <c r="J130" s="21">
        <v>1</v>
      </c>
      <c r="K130" s="21">
        <v>1</v>
      </c>
      <c r="L130" s="21">
        <v>1</v>
      </c>
      <c r="M130" s="21">
        <v>1</v>
      </c>
      <c r="N130" s="21">
        <v>1</v>
      </c>
      <c r="O130" s="21">
        <v>1</v>
      </c>
      <c r="P130" s="21">
        <v>1</v>
      </c>
    </row>
    <row r="131" spans="1:18" x14ac:dyDescent="0.25">
      <c r="A131" s="210" t="s">
        <v>666</v>
      </c>
      <c r="B131" s="211" t="s">
        <v>685</v>
      </c>
      <c r="C131" s="230" t="s">
        <v>731</v>
      </c>
      <c r="D131" s="204">
        <v>124</v>
      </c>
      <c r="E131" s="21">
        <v>1</v>
      </c>
      <c r="F131" s="21">
        <v>1</v>
      </c>
      <c r="G131" s="21">
        <v>1</v>
      </c>
      <c r="H131" s="21">
        <v>1</v>
      </c>
      <c r="I131" s="21">
        <v>1</v>
      </c>
      <c r="J131" s="21">
        <v>1</v>
      </c>
      <c r="K131" s="21">
        <v>1</v>
      </c>
      <c r="L131" s="21">
        <v>1</v>
      </c>
      <c r="M131" s="21">
        <v>1</v>
      </c>
      <c r="N131" s="21">
        <v>1</v>
      </c>
      <c r="O131" s="21">
        <v>1</v>
      </c>
      <c r="P131" s="21">
        <v>1</v>
      </c>
    </row>
    <row r="132" spans="1:18" x14ac:dyDescent="0.25">
      <c r="A132" s="210" t="s">
        <v>666</v>
      </c>
      <c r="B132" s="211" t="s">
        <v>687</v>
      </c>
      <c r="C132" s="230" t="s">
        <v>731</v>
      </c>
      <c r="D132" s="204">
        <v>125</v>
      </c>
      <c r="E132" s="21">
        <v>1</v>
      </c>
      <c r="F132" s="21">
        <v>1</v>
      </c>
      <c r="G132" s="21">
        <v>1</v>
      </c>
      <c r="H132" s="21">
        <v>1</v>
      </c>
      <c r="I132" s="21">
        <v>1</v>
      </c>
      <c r="J132" s="21">
        <v>1</v>
      </c>
      <c r="K132" s="21">
        <v>1</v>
      </c>
      <c r="L132" s="21">
        <v>1</v>
      </c>
      <c r="M132" s="21">
        <v>1</v>
      </c>
      <c r="N132" s="21">
        <v>1</v>
      </c>
      <c r="O132" s="21">
        <v>1</v>
      </c>
      <c r="P132" s="21">
        <v>1</v>
      </c>
    </row>
    <row r="133" spans="1:18" x14ac:dyDescent="0.25">
      <c r="A133" s="210" t="s">
        <v>666</v>
      </c>
      <c r="B133" s="211" t="s">
        <v>685</v>
      </c>
      <c r="C133" s="230" t="s">
        <v>732</v>
      </c>
      <c r="D133" s="204">
        <v>126</v>
      </c>
      <c r="E133" s="21">
        <v>1</v>
      </c>
      <c r="F133" s="21">
        <v>1</v>
      </c>
      <c r="G133" s="21">
        <v>1</v>
      </c>
      <c r="H133" s="21">
        <v>1</v>
      </c>
      <c r="I133" s="21">
        <v>1</v>
      </c>
      <c r="J133" s="21">
        <v>1</v>
      </c>
      <c r="K133" s="21">
        <v>1</v>
      </c>
      <c r="L133" s="21">
        <v>1</v>
      </c>
      <c r="M133" s="21">
        <v>1</v>
      </c>
      <c r="N133" s="21">
        <v>1</v>
      </c>
      <c r="O133" s="21">
        <v>1</v>
      </c>
      <c r="P133" s="21">
        <v>1</v>
      </c>
    </row>
    <row r="134" spans="1:18" x14ac:dyDescent="0.25">
      <c r="A134" s="210" t="s">
        <v>666</v>
      </c>
      <c r="B134" s="211" t="s">
        <v>687</v>
      </c>
      <c r="C134" s="230" t="s">
        <v>732</v>
      </c>
      <c r="D134" s="204">
        <v>127</v>
      </c>
      <c r="E134" s="21">
        <v>1</v>
      </c>
      <c r="F134" s="21">
        <v>1</v>
      </c>
      <c r="G134" s="21">
        <v>1</v>
      </c>
      <c r="H134" s="21">
        <v>1</v>
      </c>
      <c r="I134" s="21">
        <v>1</v>
      </c>
      <c r="J134" s="21">
        <v>1</v>
      </c>
      <c r="K134" s="21">
        <v>1</v>
      </c>
      <c r="L134" s="21">
        <v>1</v>
      </c>
      <c r="M134" s="21">
        <v>1</v>
      </c>
      <c r="N134" s="21">
        <v>1</v>
      </c>
      <c r="O134" s="21">
        <v>1</v>
      </c>
      <c r="P134" s="21">
        <v>1</v>
      </c>
    </row>
    <row r="135" spans="1:18" x14ac:dyDescent="0.25">
      <c r="A135" s="210" t="s">
        <v>666</v>
      </c>
      <c r="B135" s="211" t="s">
        <v>688</v>
      </c>
      <c r="C135" s="230" t="s">
        <v>732</v>
      </c>
      <c r="D135" s="204">
        <v>128</v>
      </c>
      <c r="E135" s="21">
        <v>1</v>
      </c>
      <c r="F135" s="21">
        <v>1</v>
      </c>
      <c r="G135" s="21">
        <v>1</v>
      </c>
      <c r="H135" s="21">
        <v>1</v>
      </c>
      <c r="I135" s="21">
        <v>1</v>
      </c>
      <c r="J135" s="21">
        <v>1</v>
      </c>
      <c r="K135" s="21">
        <v>1</v>
      </c>
      <c r="L135" s="21">
        <v>1</v>
      </c>
      <c r="M135" s="21">
        <v>1</v>
      </c>
      <c r="N135" s="21">
        <v>1</v>
      </c>
      <c r="O135" s="21">
        <v>1</v>
      </c>
      <c r="P135" s="21">
        <v>1</v>
      </c>
    </row>
    <row r="136" spans="1:18" x14ac:dyDescent="0.25">
      <c r="A136" s="210" t="s">
        <v>666</v>
      </c>
      <c r="B136" s="211" t="s">
        <v>689</v>
      </c>
      <c r="C136" s="230" t="s">
        <v>732</v>
      </c>
      <c r="D136" s="204">
        <v>129</v>
      </c>
      <c r="E136" s="21">
        <v>1</v>
      </c>
      <c r="F136" s="21">
        <v>1</v>
      </c>
      <c r="G136" s="21">
        <v>1</v>
      </c>
      <c r="H136" s="21">
        <v>1</v>
      </c>
      <c r="I136" s="21">
        <v>1</v>
      </c>
      <c r="J136" s="21">
        <v>1</v>
      </c>
      <c r="K136" s="21">
        <v>1</v>
      </c>
      <c r="L136" s="21">
        <v>1</v>
      </c>
      <c r="M136" s="21">
        <v>1</v>
      </c>
      <c r="N136" s="21">
        <v>1</v>
      </c>
      <c r="O136" s="21">
        <v>1</v>
      </c>
      <c r="P136" s="21">
        <v>1</v>
      </c>
    </row>
    <row r="137" spans="1:18" x14ac:dyDescent="0.25">
      <c r="A137" s="210" t="s">
        <v>666</v>
      </c>
      <c r="B137" s="211" t="s">
        <v>694</v>
      </c>
      <c r="C137" s="230" t="s">
        <v>732</v>
      </c>
      <c r="D137" s="204">
        <v>130</v>
      </c>
      <c r="E137" s="21">
        <v>1</v>
      </c>
      <c r="F137" s="21">
        <v>1</v>
      </c>
      <c r="G137" s="21">
        <v>1</v>
      </c>
      <c r="H137" s="21">
        <v>1</v>
      </c>
      <c r="I137" s="21">
        <v>1</v>
      </c>
      <c r="J137" s="21">
        <v>1</v>
      </c>
      <c r="K137" s="21">
        <v>1</v>
      </c>
      <c r="L137" s="21">
        <v>1</v>
      </c>
      <c r="M137" s="21">
        <v>1</v>
      </c>
      <c r="N137" s="21">
        <v>1</v>
      </c>
      <c r="O137" s="21">
        <v>1</v>
      </c>
      <c r="P137" s="21">
        <v>1</v>
      </c>
    </row>
    <row r="138" spans="1:18" x14ac:dyDescent="0.25">
      <c r="A138" s="210" t="s">
        <v>666</v>
      </c>
      <c r="B138" s="211" t="s">
        <v>713</v>
      </c>
      <c r="C138" s="230" t="s">
        <v>732</v>
      </c>
      <c r="D138" s="204">
        <v>131</v>
      </c>
      <c r="E138" s="21">
        <v>0</v>
      </c>
      <c r="F138" s="21">
        <v>0</v>
      </c>
      <c r="G138" s="21">
        <v>0</v>
      </c>
      <c r="H138" s="21">
        <v>1</v>
      </c>
      <c r="I138" s="21">
        <v>1</v>
      </c>
      <c r="J138" s="21">
        <v>0</v>
      </c>
      <c r="K138" s="21">
        <v>1</v>
      </c>
      <c r="L138" s="21">
        <v>1</v>
      </c>
      <c r="M138" s="21">
        <v>0</v>
      </c>
      <c r="N138" s="21">
        <v>0</v>
      </c>
      <c r="O138" s="21">
        <v>0</v>
      </c>
      <c r="P138" s="21">
        <v>0</v>
      </c>
      <c r="R138" t="s">
        <v>922</v>
      </c>
    </row>
    <row r="139" spans="1:18" x14ac:dyDescent="0.25">
      <c r="A139" s="210" t="s">
        <v>667</v>
      </c>
      <c r="B139" s="211" t="s">
        <v>686</v>
      </c>
      <c r="C139" s="230" t="s">
        <v>728</v>
      </c>
      <c r="D139" s="204">
        <v>132</v>
      </c>
      <c r="E139" s="21">
        <v>1</v>
      </c>
      <c r="F139" s="21">
        <v>1</v>
      </c>
      <c r="G139" s="21">
        <v>1</v>
      </c>
      <c r="H139" s="21">
        <v>1</v>
      </c>
      <c r="I139" s="21">
        <v>1</v>
      </c>
      <c r="J139" s="21">
        <v>1</v>
      </c>
      <c r="K139" s="21">
        <v>1</v>
      </c>
      <c r="L139" s="21">
        <v>1</v>
      </c>
      <c r="M139" s="21">
        <v>1</v>
      </c>
      <c r="N139" s="21">
        <v>1</v>
      </c>
      <c r="O139" s="21">
        <v>1</v>
      </c>
      <c r="P139" s="21">
        <v>1</v>
      </c>
    </row>
    <row r="140" spans="1:18" x14ac:dyDescent="0.25">
      <c r="A140" s="210" t="s">
        <v>667</v>
      </c>
      <c r="B140" s="211" t="s">
        <v>686</v>
      </c>
      <c r="C140" s="230" t="s">
        <v>729</v>
      </c>
      <c r="D140" s="204">
        <v>133</v>
      </c>
      <c r="E140" s="21">
        <v>1</v>
      </c>
      <c r="F140" s="21">
        <v>1</v>
      </c>
      <c r="G140" s="21">
        <v>1</v>
      </c>
      <c r="H140" s="21">
        <v>1</v>
      </c>
      <c r="I140" s="21">
        <v>1</v>
      </c>
      <c r="J140" s="21">
        <v>1</v>
      </c>
      <c r="K140" s="21">
        <v>1</v>
      </c>
      <c r="L140" s="21">
        <v>1</v>
      </c>
      <c r="M140" s="21">
        <v>1</v>
      </c>
      <c r="N140" s="21">
        <v>1</v>
      </c>
      <c r="O140" s="21">
        <v>1</v>
      </c>
      <c r="P140" s="21">
        <v>1</v>
      </c>
    </row>
    <row r="141" spans="1:18" x14ac:dyDescent="0.25">
      <c r="A141" s="210" t="s">
        <v>667</v>
      </c>
      <c r="B141" s="211" t="s">
        <v>709</v>
      </c>
      <c r="C141" s="230" t="s">
        <v>729</v>
      </c>
      <c r="D141" s="204">
        <v>134</v>
      </c>
      <c r="E141" s="21">
        <v>1</v>
      </c>
      <c r="F141" s="21">
        <v>1</v>
      </c>
      <c r="G141" s="21">
        <v>1</v>
      </c>
      <c r="H141" s="21">
        <v>1</v>
      </c>
      <c r="I141" s="21">
        <v>1</v>
      </c>
      <c r="J141" s="21">
        <v>1</v>
      </c>
      <c r="K141" s="21">
        <v>1</v>
      </c>
      <c r="L141" s="21">
        <v>1</v>
      </c>
      <c r="M141" s="21">
        <v>1</v>
      </c>
      <c r="N141" s="21">
        <v>1</v>
      </c>
      <c r="O141" s="21">
        <v>1</v>
      </c>
      <c r="P141" s="21">
        <v>1</v>
      </c>
    </row>
    <row r="142" spans="1:18" x14ac:dyDescent="0.25">
      <c r="A142" s="210" t="s">
        <v>667</v>
      </c>
      <c r="B142" s="211" t="s">
        <v>717</v>
      </c>
      <c r="C142" s="230" t="s">
        <v>729</v>
      </c>
      <c r="D142" s="204">
        <v>135</v>
      </c>
      <c r="E142" s="21">
        <v>1</v>
      </c>
      <c r="F142" s="21">
        <v>1</v>
      </c>
      <c r="G142" s="21">
        <v>1</v>
      </c>
      <c r="H142" s="21">
        <v>1</v>
      </c>
      <c r="I142" s="21">
        <v>1</v>
      </c>
      <c r="J142" s="21">
        <v>1</v>
      </c>
      <c r="K142" s="21">
        <v>1</v>
      </c>
      <c r="L142" s="21">
        <v>1</v>
      </c>
      <c r="M142" s="21">
        <v>1</v>
      </c>
      <c r="N142" s="21">
        <v>1</v>
      </c>
      <c r="O142" s="21">
        <v>1</v>
      </c>
      <c r="P142" s="21">
        <v>1</v>
      </c>
    </row>
    <row r="143" spans="1:18" x14ac:dyDescent="0.25">
      <c r="A143" s="210" t="s">
        <v>667</v>
      </c>
      <c r="B143" s="211" t="s">
        <v>721</v>
      </c>
      <c r="C143" s="230" t="s">
        <v>729</v>
      </c>
      <c r="D143" s="204">
        <v>136</v>
      </c>
      <c r="E143" s="21">
        <v>1</v>
      </c>
      <c r="F143" s="21">
        <v>1</v>
      </c>
      <c r="G143" s="21">
        <v>1</v>
      </c>
      <c r="H143" s="21">
        <v>1</v>
      </c>
      <c r="I143" s="21">
        <v>1</v>
      </c>
      <c r="J143" s="21">
        <v>1</v>
      </c>
      <c r="K143" s="21">
        <v>1</v>
      </c>
      <c r="L143" s="21">
        <v>1</v>
      </c>
      <c r="M143" s="21">
        <v>1</v>
      </c>
      <c r="N143" s="21">
        <v>1</v>
      </c>
      <c r="O143" s="21">
        <v>1</v>
      </c>
      <c r="P143" s="21">
        <v>1</v>
      </c>
    </row>
    <row r="144" spans="1:18" x14ac:dyDescent="0.25">
      <c r="A144" s="210" t="s">
        <v>667</v>
      </c>
      <c r="B144" s="211" t="s">
        <v>686</v>
      </c>
      <c r="C144" s="230" t="s">
        <v>730</v>
      </c>
      <c r="D144" s="204">
        <v>137</v>
      </c>
      <c r="E144" s="21">
        <v>1</v>
      </c>
      <c r="F144" s="21">
        <v>1</v>
      </c>
      <c r="G144" s="21">
        <v>1</v>
      </c>
      <c r="H144" s="21">
        <v>1</v>
      </c>
      <c r="I144" s="21">
        <v>0</v>
      </c>
      <c r="J144" s="21">
        <v>0</v>
      </c>
      <c r="K144" s="21">
        <v>0</v>
      </c>
      <c r="L144" s="21">
        <v>0</v>
      </c>
      <c r="M144" s="21">
        <v>0</v>
      </c>
      <c r="N144" s="21">
        <v>1</v>
      </c>
      <c r="O144" s="21">
        <v>1</v>
      </c>
      <c r="P144" s="21">
        <v>1</v>
      </c>
      <c r="R144" t="s">
        <v>822</v>
      </c>
    </row>
    <row r="145" spans="1:18" x14ac:dyDescent="0.25">
      <c r="A145" s="210" t="s">
        <v>667</v>
      </c>
      <c r="B145" s="211" t="s">
        <v>717</v>
      </c>
      <c r="C145" s="230" t="s">
        <v>730</v>
      </c>
      <c r="D145" s="204">
        <v>138</v>
      </c>
      <c r="E145" s="21">
        <v>1</v>
      </c>
      <c r="F145" s="21">
        <v>1</v>
      </c>
      <c r="G145" s="21">
        <v>1</v>
      </c>
      <c r="H145" s="21">
        <v>1</v>
      </c>
      <c r="I145" s="21">
        <v>1</v>
      </c>
      <c r="J145" s="21">
        <v>1</v>
      </c>
      <c r="K145" s="21">
        <v>1</v>
      </c>
      <c r="L145" s="21">
        <v>1</v>
      </c>
      <c r="M145" s="21">
        <v>1</v>
      </c>
      <c r="N145" s="21">
        <v>1</v>
      </c>
      <c r="O145" s="21">
        <v>1</v>
      </c>
      <c r="P145" s="21">
        <v>1</v>
      </c>
    </row>
    <row r="146" spans="1:18" x14ac:dyDescent="0.25">
      <c r="A146" s="210" t="s">
        <v>667</v>
      </c>
      <c r="B146" s="211" t="s">
        <v>696</v>
      </c>
      <c r="C146" s="230" t="s">
        <v>732</v>
      </c>
      <c r="D146" s="204">
        <v>139</v>
      </c>
      <c r="E146" s="21">
        <v>1</v>
      </c>
      <c r="F146" s="21">
        <v>1</v>
      </c>
      <c r="G146" s="21">
        <v>1</v>
      </c>
      <c r="H146" s="21">
        <v>1</v>
      </c>
      <c r="I146" s="21">
        <v>1</v>
      </c>
      <c r="J146" s="21">
        <v>1</v>
      </c>
      <c r="K146" s="21">
        <v>1</v>
      </c>
      <c r="L146" s="21">
        <v>1</v>
      </c>
      <c r="M146" s="21">
        <v>1</v>
      </c>
      <c r="N146" s="21">
        <v>1</v>
      </c>
      <c r="O146" s="21">
        <v>1</v>
      </c>
      <c r="P146" s="21">
        <v>1</v>
      </c>
    </row>
    <row r="147" spans="1:18" x14ac:dyDescent="0.25">
      <c r="A147" s="210" t="s">
        <v>667</v>
      </c>
      <c r="B147" s="211" t="s">
        <v>702</v>
      </c>
      <c r="C147" s="230" t="s">
        <v>732</v>
      </c>
      <c r="D147" s="204">
        <v>140</v>
      </c>
      <c r="E147" s="21">
        <v>1</v>
      </c>
      <c r="F147" s="21">
        <v>1</v>
      </c>
      <c r="G147" s="21">
        <v>1</v>
      </c>
      <c r="H147" s="21">
        <v>1</v>
      </c>
      <c r="I147" s="21">
        <v>1</v>
      </c>
      <c r="J147" s="21">
        <v>1</v>
      </c>
      <c r="K147" s="21">
        <v>1</v>
      </c>
      <c r="L147" s="21">
        <v>1</v>
      </c>
      <c r="M147" s="21">
        <v>1</v>
      </c>
      <c r="N147" s="21">
        <v>1</v>
      </c>
      <c r="O147" s="21">
        <v>1</v>
      </c>
      <c r="P147" s="21">
        <v>1</v>
      </c>
    </row>
    <row r="148" spans="1:18" x14ac:dyDescent="0.25">
      <c r="A148" s="210" t="s">
        <v>667</v>
      </c>
      <c r="B148" s="211" t="s">
        <v>707</v>
      </c>
      <c r="C148" s="230" t="s">
        <v>732</v>
      </c>
      <c r="D148" s="204">
        <v>141</v>
      </c>
      <c r="E148" s="21">
        <v>1</v>
      </c>
      <c r="F148" s="21">
        <v>1</v>
      </c>
      <c r="G148" s="21">
        <v>1</v>
      </c>
      <c r="H148" s="21">
        <v>1</v>
      </c>
      <c r="I148" s="21">
        <v>1</v>
      </c>
      <c r="J148" s="21">
        <v>1</v>
      </c>
      <c r="K148" s="21">
        <v>1</v>
      </c>
      <c r="L148" s="21">
        <v>1</v>
      </c>
      <c r="M148" s="21">
        <v>1</v>
      </c>
      <c r="N148" s="21">
        <v>1</v>
      </c>
      <c r="O148" s="21">
        <v>1</v>
      </c>
      <c r="P148" s="21">
        <v>1</v>
      </c>
    </row>
    <row r="149" spans="1:18" x14ac:dyDescent="0.25">
      <c r="A149" s="210" t="s">
        <v>667</v>
      </c>
      <c r="B149" s="211" t="s">
        <v>713</v>
      </c>
      <c r="C149" s="230" t="s">
        <v>732</v>
      </c>
      <c r="D149" s="204">
        <v>142</v>
      </c>
      <c r="E149" s="21">
        <v>1</v>
      </c>
      <c r="F149" s="21">
        <v>1</v>
      </c>
      <c r="G149" s="21">
        <v>1</v>
      </c>
      <c r="H149" s="21">
        <v>1</v>
      </c>
      <c r="I149" s="21">
        <v>1</v>
      </c>
      <c r="J149" s="21">
        <v>1</v>
      </c>
      <c r="K149" s="21">
        <v>1</v>
      </c>
      <c r="L149" s="21">
        <v>1</v>
      </c>
      <c r="M149" s="21">
        <v>1</v>
      </c>
      <c r="N149" s="21">
        <v>1</v>
      </c>
      <c r="O149" s="21">
        <v>1</v>
      </c>
      <c r="P149" s="21">
        <v>1</v>
      </c>
    </row>
    <row r="150" spans="1:18" x14ac:dyDescent="0.25">
      <c r="A150" s="210" t="s">
        <v>668</v>
      </c>
      <c r="B150" s="211" t="s">
        <v>693</v>
      </c>
      <c r="C150" s="230" t="s">
        <v>729</v>
      </c>
      <c r="D150" s="204">
        <v>143</v>
      </c>
      <c r="E150" s="21">
        <v>1</v>
      </c>
      <c r="F150" s="21">
        <v>1</v>
      </c>
      <c r="G150" s="21">
        <v>1</v>
      </c>
      <c r="H150" s="21">
        <v>1</v>
      </c>
      <c r="I150" s="21">
        <v>1</v>
      </c>
      <c r="J150" s="21">
        <v>1</v>
      </c>
      <c r="K150" s="21">
        <v>1</v>
      </c>
      <c r="L150" s="21">
        <v>1</v>
      </c>
      <c r="M150" s="21">
        <v>1</v>
      </c>
      <c r="N150" s="21">
        <v>1</v>
      </c>
      <c r="O150" s="21">
        <v>1</v>
      </c>
      <c r="P150" s="21">
        <v>1</v>
      </c>
    </row>
    <row r="151" spans="1:18" x14ac:dyDescent="0.25">
      <c r="A151" s="210" t="s">
        <v>668</v>
      </c>
      <c r="B151" s="211" t="s">
        <v>685</v>
      </c>
      <c r="C151" s="230" t="s">
        <v>731</v>
      </c>
      <c r="D151" s="204">
        <v>144</v>
      </c>
      <c r="E151" s="21">
        <v>1</v>
      </c>
      <c r="F151" s="21">
        <v>1</v>
      </c>
      <c r="G151" s="21">
        <v>1</v>
      </c>
      <c r="H151" s="21">
        <v>1</v>
      </c>
      <c r="I151" s="21">
        <v>1</v>
      </c>
      <c r="J151" s="21">
        <v>1</v>
      </c>
      <c r="K151" s="21">
        <v>1</v>
      </c>
      <c r="L151" s="21">
        <v>1</v>
      </c>
      <c r="M151" s="21">
        <v>1</v>
      </c>
      <c r="N151" s="21">
        <v>1</v>
      </c>
      <c r="O151" s="21">
        <v>1</v>
      </c>
      <c r="P151" s="21">
        <v>1</v>
      </c>
    </row>
    <row r="152" spans="1:18" x14ac:dyDescent="0.25">
      <c r="A152" s="210" t="s">
        <v>668</v>
      </c>
      <c r="B152" s="211" t="s">
        <v>685</v>
      </c>
      <c r="C152" s="230" t="s">
        <v>732</v>
      </c>
      <c r="D152" s="204">
        <v>145</v>
      </c>
      <c r="E152" s="21">
        <v>1</v>
      </c>
      <c r="F152" s="21">
        <v>1</v>
      </c>
      <c r="G152" s="21">
        <v>1</v>
      </c>
      <c r="H152" s="21">
        <v>1</v>
      </c>
      <c r="I152" s="21">
        <v>1</v>
      </c>
      <c r="J152" s="21">
        <v>1</v>
      </c>
      <c r="K152" s="21">
        <v>1</v>
      </c>
      <c r="L152" s="21">
        <v>1</v>
      </c>
      <c r="M152" s="21">
        <v>1</v>
      </c>
      <c r="N152" s="21">
        <v>1</v>
      </c>
      <c r="O152" s="21">
        <v>1</v>
      </c>
      <c r="P152" s="21">
        <v>1</v>
      </c>
    </row>
    <row r="153" spans="1:18" x14ac:dyDescent="0.25">
      <c r="A153" s="210" t="s">
        <v>668</v>
      </c>
      <c r="B153" s="211" t="s">
        <v>687</v>
      </c>
      <c r="C153" s="230" t="s">
        <v>732</v>
      </c>
      <c r="D153" s="204">
        <v>146</v>
      </c>
      <c r="E153" s="21">
        <v>1</v>
      </c>
      <c r="F153" s="21">
        <v>1</v>
      </c>
      <c r="G153" s="21">
        <v>1</v>
      </c>
      <c r="H153" s="21">
        <v>1</v>
      </c>
      <c r="I153" s="21">
        <v>1</v>
      </c>
      <c r="J153" s="21">
        <v>1</v>
      </c>
      <c r="K153" s="21">
        <v>1</v>
      </c>
      <c r="L153" s="21">
        <v>1</v>
      </c>
      <c r="M153" s="21">
        <v>1</v>
      </c>
      <c r="N153" s="21">
        <v>1</v>
      </c>
      <c r="O153" s="21">
        <v>1</v>
      </c>
      <c r="P153" s="21">
        <v>1</v>
      </c>
    </row>
    <row r="154" spans="1:18" x14ac:dyDescent="0.25">
      <c r="A154" s="210" t="s">
        <v>668</v>
      </c>
      <c r="B154" s="211" t="s">
        <v>688</v>
      </c>
      <c r="C154" s="230" t="s">
        <v>732</v>
      </c>
      <c r="D154" s="204">
        <v>147</v>
      </c>
      <c r="E154" s="21">
        <v>1</v>
      </c>
      <c r="F154" s="21">
        <v>1</v>
      </c>
      <c r="G154" s="21">
        <v>1</v>
      </c>
      <c r="H154" s="21">
        <v>1</v>
      </c>
      <c r="I154" s="21">
        <v>1</v>
      </c>
      <c r="J154" s="21">
        <v>1</v>
      </c>
      <c r="K154" s="21">
        <v>1</v>
      </c>
      <c r="L154" s="21">
        <v>1</v>
      </c>
      <c r="M154" s="21">
        <v>1</v>
      </c>
      <c r="N154" s="21">
        <v>1</v>
      </c>
      <c r="O154" s="21">
        <v>1</v>
      </c>
      <c r="P154" s="21">
        <v>1</v>
      </c>
    </row>
    <row r="155" spans="1:18" x14ac:dyDescent="0.25">
      <c r="A155" s="210" t="s">
        <v>668</v>
      </c>
      <c r="B155" s="211" t="s">
        <v>689</v>
      </c>
      <c r="C155" s="230" t="s">
        <v>732</v>
      </c>
      <c r="D155" s="204">
        <v>148</v>
      </c>
      <c r="E155" s="21">
        <v>1</v>
      </c>
      <c r="F155" s="21">
        <v>1</v>
      </c>
      <c r="G155" s="21">
        <v>1</v>
      </c>
      <c r="H155" s="21">
        <v>1</v>
      </c>
      <c r="I155" s="21">
        <v>1</v>
      </c>
      <c r="J155" s="21">
        <v>1</v>
      </c>
      <c r="K155" s="21">
        <v>1</v>
      </c>
      <c r="L155" s="21">
        <v>1</v>
      </c>
      <c r="M155" s="21">
        <v>1</v>
      </c>
      <c r="N155" s="21">
        <v>1</v>
      </c>
      <c r="O155" s="21">
        <v>1</v>
      </c>
      <c r="P155" s="21">
        <v>1</v>
      </c>
    </row>
    <row r="156" spans="1:18" x14ac:dyDescent="0.25">
      <c r="A156" s="210" t="s">
        <v>669</v>
      </c>
      <c r="B156" s="211" t="s">
        <v>692</v>
      </c>
      <c r="C156" s="230" t="s">
        <v>729</v>
      </c>
      <c r="D156" s="204">
        <v>149</v>
      </c>
      <c r="E156" s="21">
        <v>1</v>
      </c>
      <c r="F156" s="21">
        <v>1</v>
      </c>
      <c r="G156" s="21">
        <v>1</v>
      </c>
      <c r="H156" s="21">
        <v>1</v>
      </c>
      <c r="I156" s="21">
        <v>1</v>
      </c>
      <c r="J156" s="21">
        <v>1</v>
      </c>
      <c r="K156" s="21">
        <v>0</v>
      </c>
      <c r="L156" s="21">
        <v>0</v>
      </c>
      <c r="M156" s="21">
        <v>1</v>
      </c>
      <c r="N156" s="21">
        <v>1</v>
      </c>
      <c r="O156" s="21">
        <v>1</v>
      </c>
      <c r="P156" s="21">
        <v>1</v>
      </c>
      <c r="R156" t="s">
        <v>846</v>
      </c>
    </row>
    <row r="157" spans="1:18" x14ac:dyDescent="0.25">
      <c r="A157" s="210" t="s">
        <v>669</v>
      </c>
      <c r="B157" s="211" t="s">
        <v>693</v>
      </c>
      <c r="C157" s="230" t="s">
        <v>729</v>
      </c>
      <c r="D157" s="204">
        <v>150</v>
      </c>
      <c r="E157" s="21">
        <v>1</v>
      </c>
      <c r="F157" s="21">
        <v>1</v>
      </c>
      <c r="G157" s="21">
        <v>1</v>
      </c>
      <c r="H157" s="21">
        <v>1</v>
      </c>
      <c r="I157" s="21">
        <v>1</v>
      </c>
      <c r="J157" s="21">
        <v>1</v>
      </c>
      <c r="K157" s="21">
        <v>0</v>
      </c>
      <c r="L157" s="21">
        <v>0</v>
      </c>
      <c r="M157" s="21">
        <v>1</v>
      </c>
      <c r="N157" s="21">
        <v>1</v>
      </c>
      <c r="O157" s="21">
        <v>1</v>
      </c>
      <c r="P157" s="21">
        <v>1</v>
      </c>
      <c r="R157" t="s">
        <v>846</v>
      </c>
    </row>
    <row r="158" spans="1:18" x14ac:dyDescent="0.25">
      <c r="A158" s="210" t="s">
        <v>669</v>
      </c>
      <c r="B158" s="211" t="s">
        <v>703</v>
      </c>
      <c r="C158" s="230" t="s">
        <v>729</v>
      </c>
      <c r="D158" s="204">
        <v>151</v>
      </c>
      <c r="E158" s="21">
        <v>1</v>
      </c>
      <c r="F158" s="21">
        <v>1</v>
      </c>
      <c r="G158" s="21">
        <v>1</v>
      </c>
      <c r="H158" s="21">
        <v>1</v>
      </c>
      <c r="I158" s="21">
        <v>1</v>
      </c>
      <c r="J158" s="21">
        <v>1</v>
      </c>
      <c r="K158" s="21">
        <v>1</v>
      </c>
      <c r="L158" s="21">
        <v>1</v>
      </c>
      <c r="M158" s="21">
        <v>1</v>
      </c>
      <c r="N158" s="21">
        <v>1</v>
      </c>
      <c r="O158" s="21">
        <v>1</v>
      </c>
      <c r="P158" s="21">
        <v>1</v>
      </c>
    </row>
    <row r="159" spans="1:18" x14ac:dyDescent="0.25">
      <c r="A159" s="210" t="s">
        <v>669</v>
      </c>
      <c r="B159" s="211" t="s">
        <v>686</v>
      </c>
      <c r="C159" s="230" t="s">
        <v>730</v>
      </c>
      <c r="D159" s="204">
        <v>152</v>
      </c>
      <c r="E159" s="21">
        <v>1</v>
      </c>
      <c r="F159" s="21">
        <v>1</v>
      </c>
      <c r="G159" s="21">
        <v>1</v>
      </c>
      <c r="H159" s="21">
        <v>1</v>
      </c>
      <c r="I159" s="21">
        <v>0</v>
      </c>
      <c r="J159" s="21">
        <v>0</v>
      </c>
      <c r="K159" s="21">
        <v>0</v>
      </c>
      <c r="L159" s="21">
        <v>0</v>
      </c>
      <c r="M159" s="21">
        <v>0</v>
      </c>
      <c r="N159" s="21">
        <v>1</v>
      </c>
      <c r="O159" s="21">
        <v>1</v>
      </c>
      <c r="P159" s="21">
        <v>1</v>
      </c>
      <c r="R159" t="s">
        <v>822</v>
      </c>
    </row>
    <row r="160" spans="1:18" x14ac:dyDescent="0.25">
      <c r="A160" s="210" t="s">
        <v>669</v>
      </c>
      <c r="B160" s="211" t="s">
        <v>710</v>
      </c>
      <c r="C160" s="230" t="s">
        <v>730</v>
      </c>
      <c r="D160" s="204">
        <v>153</v>
      </c>
      <c r="E160" s="21">
        <v>0</v>
      </c>
      <c r="F160" s="21">
        <v>0</v>
      </c>
      <c r="G160" s="21">
        <v>0</v>
      </c>
      <c r="H160" s="21">
        <v>0</v>
      </c>
      <c r="I160" s="21">
        <v>0</v>
      </c>
      <c r="J160" s="21">
        <v>0</v>
      </c>
      <c r="K160" s="21">
        <v>0</v>
      </c>
      <c r="L160" s="21">
        <v>0</v>
      </c>
      <c r="M160" s="21">
        <v>0</v>
      </c>
      <c r="N160" s="21">
        <v>1</v>
      </c>
      <c r="O160" s="21">
        <v>0</v>
      </c>
      <c r="P160" s="21">
        <v>0</v>
      </c>
    </row>
    <row r="161" spans="1:18" x14ac:dyDescent="0.25">
      <c r="A161" s="210" t="s">
        <v>670</v>
      </c>
      <c r="B161" s="211" t="s">
        <v>692</v>
      </c>
      <c r="C161" s="230" t="s">
        <v>728</v>
      </c>
      <c r="D161" s="204">
        <v>154</v>
      </c>
      <c r="E161" s="21">
        <v>1</v>
      </c>
      <c r="F161" s="21">
        <v>1</v>
      </c>
      <c r="G161" s="21">
        <v>1</v>
      </c>
      <c r="H161" s="21">
        <v>1</v>
      </c>
      <c r="I161" s="21">
        <v>1</v>
      </c>
      <c r="J161" s="21">
        <v>1</v>
      </c>
      <c r="K161" s="21">
        <v>1</v>
      </c>
      <c r="L161" s="21">
        <v>1</v>
      </c>
      <c r="M161" s="21">
        <v>1</v>
      </c>
      <c r="N161" s="21">
        <v>1</v>
      </c>
      <c r="O161" s="21">
        <v>1</v>
      </c>
      <c r="P161" s="21">
        <v>1</v>
      </c>
    </row>
    <row r="162" spans="1:18" x14ac:dyDescent="0.25">
      <c r="A162" s="210" t="s">
        <v>670</v>
      </c>
      <c r="B162" s="211" t="s">
        <v>692</v>
      </c>
      <c r="C162" s="230" t="s">
        <v>729</v>
      </c>
      <c r="D162" s="204">
        <v>155</v>
      </c>
      <c r="E162" s="21">
        <v>1</v>
      </c>
      <c r="F162" s="21">
        <v>1</v>
      </c>
      <c r="G162" s="21">
        <v>1</v>
      </c>
      <c r="H162" s="21">
        <v>1</v>
      </c>
      <c r="I162" s="21">
        <v>1</v>
      </c>
      <c r="J162" s="21">
        <v>1</v>
      </c>
      <c r="K162" s="21">
        <v>0</v>
      </c>
      <c r="L162" s="21">
        <v>0</v>
      </c>
      <c r="M162" s="21">
        <v>1</v>
      </c>
      <c r="N162" s="21">
        <v>1</v>
      </c>
      <c r="O162" s="21">
        <v>1</v>
      </c>
      <c r="P162" s="21">
        <v>1</v>
      </c>
      <c r="R162" t="s">
        <v>846</v>
      </c>
    </row>
    <row r="163" spans="1:18" x14ac:dyDescent="0.25">
      <c r="A163" s="210" t="s">
        <v>670</v>
      </c>
      <c r="B163" s="211" t="s">
        <v>693</v>
      </c>
      <c r="C163" s="230" t="s">
        <v>729</v>
      </c>
      <c r="D163" s="204">
        <v>156</v>
      </c>
      <c r="E163" s="21">
        <v>1</v>
      </c>
      <c r="F163" s="21">
        <v>1</v>
      </c>
      <c r="G163" s="21">
        <v>1</v>
      </c>
      <c r="H163" s="21">
        <v>1</v>
      </c>
      <c r="I163" s="21">
        <v>1</v>
      </c>
      <c r="J163" s="21">
        <v>1</v>
      </c>
      <c r="K163" s="21">
        <v>0</v>
      </c>
      <c r="L163" s="21">
        <v>0</v>
      </c>
      <c r="M163" s="21">
        <v>1</v>
      </c>
      <c r="N163" s="21">
        <v>1</v>
      </c>
      <c r="O163" s="21">
        <v>1</v>
      </c>
      <c r="P163" s="21">
        <v>1</v>
      </c>
      <c r="R163" t="s">
        <v>846</v>
      </c>
    </row>
    <row r="164" spans="1:18" x14ac:dyDescent="0.25">
      <c r="A164" s="210" t="s">
        <v>671</v>
      </c>
      <c r="B164" s="211" t="s">
        <v>692</v>
      </c>
      <c r="C164" s="230" t="s">
        <v>729</v>
      </c>
      <c r="D164" s="204">
        <v>157</v>
      </c>
      <c r="E164" s="21">
        <v>1</v>
      </c>
      <c r="F164" s="21">
        <v>1</v>
      </c>
      <c r="G164" s="21">
        <v>1</v>
      </c>
      <c r="H164" s="21">
        <v>1</v>
      </c>
      <c r="I164" s="21">
        <v>1</v>
      </c>
      <c r="J164" s="21">
        <v>1</v>
      </c>
      <c r="K164" s="21">
        <v>0</v>
      </c>
      <c r="L164" s="21">
        <v>0</v>
      </c>
      <c r="M164" s="21">
        <v>1</v>
      </c>
      <c r="N164" s="21">
        <v>1</v>
      </c>
      <c r="O164" s="21">
        <v>1</v>
      </c>
      <c r="P164" s="21">
        <v>1</v>
      </c>
      <c r="R164" t="s">
        <v>846</v>
      </c>
    </row>
    <row r="165" spans="1:18" x14ac:dyDescent="0.25">
      <c r="A165" s="210" t="s">
        <v>671</v>
      </c>
      <c r="B165" s="211" t="s">
        <v>685</v>
      </c>
      <c r="C165" s="230" t="s">
        <v>731</v>
      </c>
      <c r="D165" s="204">
        <v>158</v>
      </c>
      <c r="E165" s="21">
        <v>1</v>
      </c>
      <c r="F165" s="21">
        <v>1</v>
      </c>
      <c r="G165" s="21">
        <v>1</v>
      </c>
      <c r="H165" s="21">
        <v>1</v>
      </c>
      <c r="I165" s="21">
        <v>1</v>
      </c>
      <c r="J165" s="21">
        <v>1</v>
      </c>
      <c r="K165" s="21">
        <v>1</v>
      </c>
      <c r="L165" s="21">
        <v>1</v>
      </c>
      <c r="M165" s="21">
        <v>1</v>
      </c>
      <c r="N165" s="21">
        <v>1</v>
      </c>
      <c r="O165" s="21">
        <v>1</v>
      </c>
      <c r="P165" s="21">
        <v>1</v>
      </c>
    </row>
    <row r="166" spans="1:18" x14ac:dyDescent="0.25">
      <c r="A166" s="210" t="s">
        <v>671</v>
      </c>
      <c r="B166" s="211" t="s">
        <v>687</v>
      </c>
      <c r="C166" s="230" t="s">
        <v>731</v>
      </c>
      <c r="D166" s="204">
        <v>159</v>
      </c>
      <c r="E166" s="21">
        <v>1</v>
      </c>
      <c r="F166" s="21">
        <v>1</v>
      </c>
      <c r="G166" s="21">
        <v>1</v>
      </c>
      <c r="H166" s="21">
        <v>1</v>
      </c>
      <c r="I166" s="21">
        <v>1</v>
      </c>
      <c r="J166" s="21">
        <v>1</v>
      </c>
      <c r="K166" s="21">
        <v>1</v>
      </c>
      <c r="L166" s="21">
        <v>1</v>
      </c>
      <c r="M166" s="21">
        <v>1</v>
      </c>
      <c r="N166" s="21">
        <v>1</v>
      </c>
      <c r="O166" s="21">
        <v>1</v>
      </c>
      <c r="P166" s="21">
        <v>1</v>
      </c>
    </row>
    <row r="167" spans="1:18" x14ac:dyDescent="0.25">
      <c r="A167" s="212" t="s">
        <v>671</v>
      </c>
      <c r="B167" s="213" t="s">
        <v>685</v>
      </c>
      <c r="C167" s="231" t="s">
        <v>732</v>
      </c>
      <c r="D167" s="204">
        <v>160</v>
      </c>
      <c r="E167" s="21">
        <v>1</v>
      </c>
      <c r="F167" s="21">
        <v>1</v>
      </c>
      <c r="G167" s="21">
        <v>1</v>
      </c>
      <c r="H167" s="21">
        <v>1</v>
      </c>
      <c r="I167" s="21">
        <v>1</v>
      </c>
      <c r="J167" s="21">
        <v>1</v>
      </c>
      <c r="K167" s="21">
        <v>1</v>
      </c>
      <c r="L167" s="21">
        <v>1</v>
      </c>
      <c r="M167" s="21">
        <v>1</v>
      </c>
      <c r="N167" s="21">
        <v>1</v>
      </c>
      <c r="O167" s="21">
        <v>1</v>
      </c>
      <c r="P167" s="21">
        <v>1</v>
      </c>
    </row>
    <row r="168" spans="1:18" x14ac:dyDescent="0.25">
      <c r="A168" s="212" t="s">
        <v>671</v>
      </c>
      <c r="B168" s="211" t="s">
        <v>687</v>
      </c>
      <c r="C168" s="232" t="s">
        <v>732</v>
      </c>
      <c r="D168" s="204">
        <v>161</v>
      </c>
      <c r="E168" s="21">
        <v>1</v>
      </c>
      <c r="F168" s="21">
        <v>1</v>
      </c>
      <c r="G168" s="21">
        <v>1</v>
      </c>
      <c r="H168" s="21">
        <v>1</v>
      </c>
      <c r="I168" s="21">
        <v>1</v>
      </c>
      <c r="J168" s="21">
        <v>1</v>
      </c>
      <c r="K168" s="21">
        <v>1</v>
      </c>
      <c r="L168" s="21">
        <v>1</v>
      </c>
      <c r="M168" s="21">
        <v>1</v>
      </c>
      <c r="N168" s="21">
        <v>1</v>
      </c>
      <c r="O168" s="21">
        <v>1</v>
      </c>
      <c r="P168" s="21">
        <v>1</v>
      </c>
    </row>
    <row r="169" spans="1:18" x14ac:dyDescent="0.25">
      <c r="A169" s="212" t="s">
        <v>671</v>
      </c>
      <c r="B169" s="211" t="s">
        <v>689</v>
      </c>
      <c r="C169" s="231" t="s">
        <v>732</v>
      </c>
      <c r="D169" s="204">
        <v>162</v>
      </c>
      <c r="E169" s="21">
        <v>1</v>
      </c>
      <c r="F169" s="21">
        <v>1</v>
      </c>
      <c r="G169" s="21">
        <v>1</v>
      </c>
      <c r="H169" s="21">
        <v>1</v>
      </c>
      <c r="I169" s="21">
        <v>1</v>
      </c>
      <c r="J169" s="21">
        <v>1</v>
      </c>
      <c r="K169" s="21">
        <v>1</v>
      </c>
      <c r="L169" s="21">
        <v>1</v>
      </c>
      <c r="M169" s="21">
        <v>1</v>
      </c>
      <c r="N169" s="21">
        <v>1</v>
      </c>
      <c r="O169" s="21">
        <v>1</v>
      </c>
      <c r="P169" s="21">
        <v>1</v>
      </c>
    </row>
    <row r="170" spans="1:18" x14ac:dyDescent="0.25">
      <c r="A170" s="212" t="s">
        <v>671</v>
      </c>
      <c r="B170" s="211" t="s">
        <v>706</v>
      </c>
      <c r="C170" s="232" t="s">
        <v>732</v>
      </c>
      <c r="D170" s="204">
        <v>163</v>
      </c>
      <c r="E170" s="21">
        <v>0</v>
      </c>
      <c r="F170" s="21">
        <v>0</v>
      </c>
      <c r="G170" s="21">
        <v>0</v>
      </c>
      <c r="H170" s="21">
        <v>0</v>
      </c>
      <c r="I170" s="21">
        <v>0</v>
      </c>
      <c r="J170" s="21">
        <v>0</v>
      </c>
      <c r="K170" s="21">
        <v>0</v>
      </c>
      <c r="L170" s="21">
        <v>0</v>
      </c>
      <c r="M170" s="21">
        <v>0</v>
      </c>
      <c r="N170" s="21">
        <v>0.5</v>
      </c>
      <c r="O170" s="21">
        <v>0.5</v>
      </c>
      <c r="P170" s="21">
        <v>0.5</v>
      </c>
    </row>
    <row r="171" spans="1:18" x14ac:dyDescent="0.25">
      <c r="A171" s="212" t="s">
        <v>672</v>
      </c>
      <c r="B171" s="211" t="s">
        <v>725</v>
      </c>
      <c r="C171" s="232" t="s">
        <v>729</v>
      </c>
      <c r="D171" s="204">
        <v>164</v>
      </c>
      <c r="E171" s="21">
        <v>1</v>
      </c>
      <c r="F171" s="21">
        <v>1</v>
      </c>
      <c r="G171" s="21">
        <v>1</v>
      </c>
      <c r="H171" s="21">
        <v>1</v>
      </c>
      <c r="I171" s="21">
        <v>1</v>
      </c>
      <c r="J171" s="21">
        <v>1</v>
      </c>
      <c r="K171" s="21">
        <v>1</v>
      </c>
      <c r="L171" s="21">
        <v>1</v>
      </c>
      <c r="M171" s="21">
        <v>1</v>
      </c>
      <c r="N171" s="21">
        <v>1</v>
      </c>
      <c r="O171" s="21">
        <v>1</v>
      </c>
      <c r="P171" s="21">
        <v>1</v>
      </c>
    </row>
    <row r="172" spans="1:18" x14ac:dyDescent="0.25">
      <c r="A172" s="212" t="s">
        <v>672</v>
      </c>
      <c r="B172" s="211" t="s">
        <v>710</v>
      </c>
      <c r="C172" s="232" t="s">
        <v>730</v>
      </c>
      <c r="D172" s="204">
        <v>165</v>
      </c>
      <c r="E172" s="21">
        <v>0</v>
      </c>
      <c r="F172" s="21">
        <v>0</v>
      </c>
      <c r="G172" s="21">
        <v>0</v>
      </c>
      <c r="H172" s="21">
        <v>0</v>
      </c>
      <c r="I172" s="21">
        <v>0</v>
      </c>
      <c r="J172" s="21">
        <v>0</v>
      </c>
      <c r="K172" s="21">
        <v>0</v>
      </c>
      <c r="L172" s="21">
        <v>0</v>
      </c>
      <c r="M172" s="21">
        <v>0</v>
      </c>
      <c r="N172" s="21">
        <v>1</v>
      </c>
      <c r="O172" s="21">
        <v>0</v>
      </c>
      <c r="P172" s="21">
        <v>0</v>
      </c>
    </row>
    <row r="173" spans="1:18" x14ac:dyDescent="0.25">
      <c r="A173" s="212" t="s">
        <v>672</v>
      </c>
      <c r="B173" s="211" t="s">
        <v>711</v>
      </c>
      <c r="C173" s="232" t="s">
        <v>730</v>
      </c>
      <c r="D173" s="204">
        <v>166</v>
      </c>
      <c r="E173" s="21">
        <v>1</v>
      </c>
      <c r="F173" s="21">
        <v>1</v>
      </c>
      <c r="G173" s="21">
        <v>1</v>
      </c>
      <c r="H173" s="21">
        <v>1</v>
      </c>
      <c r="I173" s="21">
        <v>1</v>
      </c>
      <c r="J173" s="21">
        <v>1</v>
      </c>
      <c r="K173" s="21">
        <v>1</v>
      </c>
      <c r="L173" s="21">
        <v>1</v>
      </c>
      <c r="M173" s="21">
        <v>1</v>
      </c>
      <c r="N173" s="21">
        <v>1</v>
      </c>
      <c r="O173" s="21">
        <v>1</v>
      </c>
      <c r="P173" s="21">
        <v>1</v>
      </c>
    </row>
    <row r="174" spans="1:18" x14ac:dyDescent="0.25">
      <c r="A174" s="212" t="s">
        <v>672</v>
      </c>
      <c r="B174" s="211" t="s">
        <v>717</v>
      </c>
      <c r="C174" s="232" t="s">
        <v>730</v>
      </c>
      <c r="D174" s="204">
        <v>167</v>
      </c>
      <c r="E174" s="21">
        <v>1</v>
      </c>
      <c r="F174" s="21">
        <v>1</v>
      </c>
      <c r="G174" s="21">
        <v>1</v>
      </c>
      <c r="H174" s="21">
        <v>1</v>
      </c>
      <c r="I174" s="21">
        <v>1</v>
      </c>
      <c r="J174" s="21">
        <v>1</v>
      </c>
      <c r="K174" s="21">
        <v>1</v>
      </c>
      <c r="L174" s="21">
        <v>1</v>
      </c>
      <c r="M174" s="21">
        <v>1</v>
      </c>
      <c r="N174" s="21">
        <v>1</v>
      </c>
      <c r="O174" s="21">
        <v>1</v>
      </c>
      <c r="P174" s="21">
        <v>1</v>
      </c>
    </row>
    <row r="175" spans="1:18" x14ac:dyDescent="0.25">
      <c r="A175" s="212" t="s">
        <v>673</v>
      </c>
      <c r="B175" s="211" t="s">
        <v>692</v>
      </c>
      <c r="C175" s="230" t="s">
        <v>729</v>
      </c>
      <c r="D175" s="204">
        <v>168</v>
      </c>
      <c r="E175" s="21">
        <v>1</v>
      </c>
      <c r="F175" s="21">
        <v>1</v>
      </c>
      <c r="G175" s="21">
        <v>1</v>
      </c>
      <c r="H175" s="21">
        <v>1</v>
      </c>
      <c r="I175" s="21">
        <v>1</v>
      </c>
      <c r="J175" s="21">
        <v>1</v>
      </c>
      <c r="K175" s="21">
        <v>0</v>
      </c>
      <c r="L175" s="21">
        <v>0</v>
      </c>
      <c r="M175" s="21">
        <v>1</v>
      </c>
      <c r="N175" s="21">
        <v>1</v>
      </c>
      <c r="O175" s="21">
        <v>1</v>
      </c>
      <c r="P175" s="21">
        <v>1</v>
      </c>
      <c r="R175" t="s">
        <v>846</v>
      </c>
    </row>
    <row r="176" spans="1:18" x14ac:dyDescent="0.25">
      <c r="A176" s="212" t="s">
        <v>673</v>
      </c>
      <c r="B176" s="211" t="s">
        <v>721</v>
      </c>
      <c r="C176" s="232" t="s">
        <v>729</v>
      </c>
      <c r="D176" s="204">
        <v>169</v>
      </c>
      <c r="E176" s="21">
        <v>1</v>
      </c>
      <c r="F176" s="21">
        <v>1</v>
      </c>
      <c r="G176" s="21">
        <v>1</v>
      </c>
      <c r="H176" s="21">
        <v>1</v>
      </c>
      <c r="I176" s="21">
        <v>1</v>
      </c>
      <c r="J176" s="21">
        <v>1</v>
      </c>
      <c r="K176" s="21">
        <v>1</v>
      </c>
      <c r="L176" s="21">
        <v>1</v>
      </c>
      <c r="M176" s="21">
        <v>1</v>
      </c>
      <c r="N176" s="21">
        <v>1</v>
      </c>
      <c r="O176" s="21">
        <v>1</v>
      </c>
      <c r="P176" s="21">
        <v>1</v>
      </c>
    </row>
    <row r="177" spans="1:16" x14ac:dyDescent="0.25">
      <c r="A177" s="212" t="s">
        <v>673</v>
      </c>
      <c r="B177" s="211" t="s">
        <v>686</v>
      </c>
      <c r="C177" s="232" t="s">
        <v>730</v>
      </c>
      <c r="D177" s="204">
        <v>170</v>
      </c>
      <c r="E177" s="21">
        <v>1</v>
      </c>
      <c r="F177" s="21">
        <v>1</v>
      </c>
      <c r="G177" s="21">
        <v>1</v>
      </c>
      <c r="H177" s="21">
        <v>1</v>
      </c>
      <c r="I177" s="21">
        <v>1</v>
      </c>
      <c r="J177" s="21">
        <v>1</v>
      </c>
      <c r="K177" s="21">
        <v>1</v>
      </c>
      <c r="L177" s="21">
        <v>1</v>
      </c>
      <c r="M177" s="21">
        <v>1</v>
      </c>
      <c r="N177" s="21">
        <v>1</v>
      </c>
      <c r="O177" s="21">
        <v>1</v>
      </c>
      <c r="P177" s="21">
        <v>1</v>
      </c>
    </row>
    <row r="178" spans="1:16" x14ac:dyDescent="0.25">
      <c r="A178" s="212" t="s">
        <v>673</v>
      </c>
      <c r="B178" s="213" t="s">
        <v>685</v>
      </c>
      <c r="C178" s="232" t="s">
        <v>731</v>
      </c>
      <c r="D178" s="204">
        <v>171</v>
      </c>
      <c r="E178" s="21">
        <v>1</v>
      </c>
      <c r="F178" s="21">
        <v>1</v>
      </c>
      <c r="G178" s="21">
        <v>1</v>
      </c>
      <c r="H178" s="21">
        <v>1</v>
      </c>
      <c r="I178" s="21">
        <v>1</v>
      </c>
      <c r="J178" s="21">
        <v>1</v>
      </c>
      <c r="K178" s="21">
        <v>1</v>
      </c>
      <c r="L178" s="21">
        <v>1</v>
      </c>
      <c r="M178" s="21">
        <v>1</v>
      </c>
      <c r="N178" s="21">
        <v>1</v>
      </c>
      <c r="O178" s="21">
        <v>1</v>
      </c>
      <c r="P178" s="21">
        <v>1</v>
      </c>
    </row>
    <row r="179" spans="1:16" x14ac:dyDescent="0.25">
      <c r="A179" s="212" t="s">
        <v>673</v>
      </c>
      <c r="B179" s="213" t="s">
        <v>687</v>
      </c>
      <c r="C179" s="232" t="s">
        <v>731</v>
      </c>
      <c r="D179" s="204">
        <v>172</v>
      </c>
      <c r="E179" s="21">
        <v>1</v>
      </c>
      <c r="F179" s="21">
        <v>1</v>
      </c>
      <c r="G179" s="21">
        <v>1</v>
      </c>
      <c r="H179" s="21">
        <v>1</v>
      </c>
      <c r="I179" s="21">
        <v>1</v>
      </c>
      <c r="J179" s="21">
        <v>1</v>
      </c>
      <c r="K179" s="21">
        <v>1</v>
      </c>
      <c r="L179" s="21">
        <v>1</v>
      </c>
      <c r="M179" s="21">
        <v>1</v>
      </c>
      <c r="N179" s="21">
        <v>1</v>
      </c>
      <c r="O179" s="21">
        <v>1</v>
      </c>
      <c r="P179" s="21">
        <v>1</v>
      </c>
    </row>
    <row r="180" spans="1:16" x14ac:dyDescent="0.25">
      <c r="A180" s="212" t="s">
        <v>673</v>
      </c>
      <c r="B180" s="211" t="s">
        <v>688</v>
      </c>
      <c r="C180" s="230" t="s">
        <v>733</v>
      </c>
      <c r="D180" s="204">
        <v>173</v>
      </c>
      <c r="E180" s="21">
        <v>1</v>
      </c>
      <c r="F180" s="21">
        <v>1</v>
      </c>
      <c r="G180" s="21">
        <v>1</v>
      </c>
      <c r="H180" s="21">
        <v>1</v>
      </c>
      <c r="I180" s="21">
        <v>1</v>
      </c>
      <c r="J180" s="21">
        <v>1</v>
      </c>
      <c r="K180" s="21">
        <v>1</v>
      </c>
      <c r="L180" s="21">
        <v>1</v>
      </c>
      <c r="M180" s="21">
        <v>1</v>
      </c>
      <c r="N180" s="21">
        <v>1</v>
      </c>
      <c r="O180" s="21">
        <v>1</v>
      </c>
      <c r="P180" s="21">
        <v>1</v>
      </c>
    </row>
    <row r="181" spans="1:16" x14ac:dyDescent="0.25">
      <c r="A181" s="212" t="s">
        <v>673</v>
      </c>
      <c r="B181" s="211" t="s">
        <v>720</v>
      </c>
      <c r="C181" s="230" t="s">
        <v>733</v>
      </c>
      <c r="D181" s="204">
        <v>174</v>
      </c>
      <c r="E181" s="21">
        <v>1</v>
      </c>
      <c r="F181" s="21">
        <v>1</v>
      </c>
      <c r="G181" s="21">
        <v>1</v>
      </c>
      <c r="H181" s="21">
        <v>1</v>
      </c>
      <c r="I181" s="21">
        <v>1</v>
      </c>
      <c r="J181" s="21">
        <v>1</v>
      </c>
      <c r="K181" s="21">
        <v>1</v>
      </c>
      <c r="L181" s="21">
        <v>1</v>
      </c>
      <c r="M181" s="21">
        <v>1</v>
      </c>
      <c r="N181" s="21">
        <v>1</v>
      </c>
      <c r="O181" s="21">
        <v>1</v>
      </c>
      <c r="P181" s="21">
        <v>1</v>
      </c>
    </row>
    <row r="182" spans="1:16" x14ac:dyDescent="0.25">
      <c r="A182" s="212" t="s">
        <v>673</v>
      </c>
      <c r="B182" s="211" t="s">
        <v>685</v>
      </c>
      <c r="C182" s="230" t="s">
        <v>732</v>
      </c>
      <c r="D182" s="204">
        <v>175</v>
      </c>
      <c r="E182" s="21">
        <v>1</v>
      </c>
      <c r="F182" s="21">
        <v>1</v>
      </c>
      <c r="G182" s="21">
        <v>1</v>
      </c>
      <c r="H182" s="21">
        <v>1</v>
      </c>
      <c r="I182" s="21">
        <v>1</v>
      </c>
      <c r="J182" s="21">
        <v>1</v>
      </c>
      <c r="K182" s="21">
        <v>1</v>
      </c>
      <c r="L182" s="21">
        <v>1</v>
      </c>
      <c r="M182" s="21">
        <v>1</v>
      </c>
      <c r="N182" s="21">
        <v>1</v>
      </c>
      <c r="O182" s="21">
        <v>1</v>
      </c>
      <c r="P182" s="21">
        <v>1</v>
      </c>
    </row>
    <row r="183" spans="1:16" x14ac:dyDescent="0.25">
      <c r="A183" s="212" t="s">
        <v>673</v>
      </c>
      <c r="B183" s="211" t="s">
        <v>687</v>
      </c>
      <c r="C183" s="230" t="s">
        <v>732</v>
      </c>
      <c r="D183" s="204">
        <v>176</v>
      </c>
      <c r="E183" s="21">
        <v>1</v>
      </c>
      <c r="F183" s="21">
        <v>1</v>
      </c>
      <c r="G183" s="21">
        <v>1</v>
      </c>
      <c r="H183" s="21">
        <v>1</v>
      </c>
      <c r="I183" s="21">
        <v>1</v>
      </c>
      <c r="J183" s="21">
        <v>1</v>
      </c>
      <c r="K183" s="21">
        <v>1</v>
      </c>
      <c r="L183" s="21">
        <v>1</v>
      </c>
      <c r="M183" s="21">
        <v>1</v>
      </c>
      <c r="N183" s="21">
        <v>1</v>
      </c>
      <c r="O183" s="21">
        <v>1</v>
      </c>
      <c r="P183" s="21">
        <v>1</v>
      </c>
    </row>
    <row r="184" spans="1:16" x14ac:dyDescent="0.25">
      <c r="A184" s="212" t="s">
        <v>673</v>
      </c>
      <c r="B184" s="211" t="s">
        <v>688</v>
      </c>
      <c r="C184" s="230" t="s">
        <v>732</v>
      </c>
      <c r="D184" s="204">
        <v>177</v>
      </c>
      <c r="E184" s="21">
        <v>1</v>
      </c>
      <c r="F184" s="21">
        <v>1</v>
      </c>
      <c r="G184" s="21">
        <v>1</v>
      </c>
      <c r="H184" s="21">
        <v>1</v>
      </c>
      <c r="I184" s="21">
        <v>1</v>
      </c>
      <c r="J184" s="21">
        <v>1</v>
      </c>
      <c r="K184" s="21">
        <v>1</v>
      </c>
      <c r="L184" s="21">
        <v>1</v>
      </c>
      <c r="M184" s="21">
        <v>1</v>
      </c>
      <c r="N184" s="21">
        <v>1</v>
      </c>
      <c r="O184" s="21">
        <v>1</v>
      </c>
      <c r="P184" s="21">
        <v>1</v>
      </c>
    </row>
    <row r="185" spans="1:16" x14ac:dyDescent="0.25">
      <c r="A185" s="212" t="s">
        <v>673</v>
      </c>
      <c r="B185" s="211" t="s">
        <v>691</v>
      </c>
      <c r="C185" s="230" t="s">
        <v>732</v>
      </c>
      <c r="D185" s="204">
        <v>178</v>
      </c>
      <c r="E185" s="21">
        <v>1</v>
      </c>
      <c r="F185" s="21">
        <v>1</v>
      </c>
      <c r="G185" s="21">
        <v>1</v>
      </c>
      <c r="H185" s="21">
        <v>1</v>
      </c>
      <c r="I185" s="21">
        <v>1</v>
      </c>
      <c r="J185" s="21">
        <v>1</v>
      </c>
      <c r="K185" s="21">
        <v>1</v>
      </c>
      <c r="L185" s="21">
        <v>1</v>
      </c>
      <c r="M185" s="21">
        <v>1</v>
      </c>
      <c r="N185" s="21">
        <v>1</v>
      </c>
      <c r="O185" s="21">
        <v>1</v>
      </c>
      <c r="P185" s="21">
        <v>1</v>
      </c>
    </row>
    <row r="186" spans="1:16" x14ac:dyDescent="0.25">
      <c r="A186" s="212" t="s">
        <v>673</v>
      </c>
      <c r="B186" s="211" t="s">
        <v>720</v>
      </c>
      <c r="C186" s="230" t="s">
        <v>732</v>
      </c>
      <c r="D186" s="204">
        <v>179</v>
      </c>
      <c r="E186" s="21">
        <v>1</v>
      </c>
      <c r="F186" s="21">
        <v>1</v>
      </c>
      <c r="G186" s="21">
        <v>1</v>
      </c>
      <c r="H186" s="21">
        <v>1</v>
      </c>
      <c r="I186" s="21">
        <v>1</v>
      </c>
      <c r="J186" s="21">
        <v>1</v>
      </c>
      <c r="K186" s="21">
        <v>1</v>
      </c>
      <c r="L186" s="21">
        <v>1</v>
      </c>
      <c r="M186" s="21">
        <v>1</v>
      </c>
      <c r="N186" s="21">
        <v>1</v>
      </c>
      <c r="O186" s="21">
        <v>1</v>
      </c>
      <c r="P186" s="21">
        <v>1</v>
      </c>
    </row>
    <row r="187" spans="1:16" x14ac:dyDescent="0.25">
      <c r="A187" s="212" t="s">
        <v>674</v>
      </c>
      <c r="B187" s="211" t="s">
        <v>688</v>
      </c>
      <c r="C187" s="230" t="s">
        <v>733</v>
      </c>
      <c r="D187" s="204">
        <v>180</v>
      </c>
      <c r="E187" s="21">
        <v>1</v>
      </c>
      <c r="F187" s="21">
        <v>1</v>
      </c>
      <c r="G187" s="21">
        <v>1</v>
      </c>
      <c r="H187" s="21">
        <v>1</v>
      </c>
      <c r="I187" s="21">
        <v>1</v>
      </c>
      <c r="J187" s="21">
        <v>1</v>
      </c>
      <c r="K187" s="21">
        <v>1</v>
      </c>
      <c r="L187" s="21">
        <v>1</v>
      </c>
      <c r="M187" s="21">
        <v>1</v>
      </c>
      <c r="N187" s="21">
        <v>1</v>
      </c>
      <c r="O187" s="21">
        <v>1</v>
      </c>
      <c r="P187" s="21">
        <v>1</v>
      </c>
    </row>
    <row r="188" spans="1:16" x14ac:dyDescent="0.25">
      <c r="A188" s="212" t="s">
        <v>674</v>
      </c>
      <c r="B188" s="211" t="s">
        <v>685</v>
      </c>
      <c r="C188" s="230" t="s">
        <v>732</v>
      </c>
      <c r="D188" s="204">
        <v>181</v>
      </c>
      <c r="E188" s="21">
        <v>1</v>
      </c>
      <c r="F188" s="21">
        <v>1</v>
      </c>
      <c r="G188" s="21">
        <v>1</v>
      </c>
      <c r="H188" s="21">
        <v>1</v>
      </c>
      <c r="I188" s="21">
        <v>1</v>
      </c>
      <c r="J188" s="21">
        <v>1</v>
      </c>
      <c r="K188" s="21">
        <v>1</v>
      </c>
      <c r="L188" s="21">
        <v>1</v>
      </c>
      <c r="M188" s="21">
        <v>1</v>
      </c>
      <c r="N188" s="21">
        <v>1</v>
      </c>
      <c r="O188" s="21">
        <v>1</v>
      </c>
      <c r="P188" s="21">
        <v>1</v>
      </c>
    </row>
    <row r="189" spans="1:16" x14ac:dyDescent="0.25">
      <c r="A189" s="212" t="s">
        <v>674</v>
      </c>
      <c r="B189" s="211" t="s">
        <v>687</v>
      </c>
      <c r="C189" s="230" t="s">
        <v>732</v>
      </c>
      <c r="D189" s="204">
        <v>182</v>
      </c>
      <c r="E189" s="21">
        <v>1</v>
      </c>
      <c r="F189" s="21">
        <v>1</v>
      </c>
      <c r="G189" s="21">
        <v>1</v>
      </c>
      <c r="H189" s="21">
        <v>1</v>
      </c>
      <c r="I189" s="21">
        <v>1</v>
      </c>
      <c r="J189" s="21">
        <v>1</v>
      </c>
      <c r="K189" s="21">
        <v>1</v>
      </c>
      <c r="L189" s="21">
        <v>1</v>
      </c>
      <c r="M189" s="21">
        <v>1</v>
      </c>
      <c r="N189" s="21">
        <v>1</v>
      </c>
      <c r="O189" s="21">
        <v>1</v>
      </c>
      <c r="P189" s="21">
        <v>1</v>
      </c>
    </row>
    <row r="190" spans="1:16" x14ac:dyDescent="0.25">
      <c r="A190" s="212" t="s">
        <v>674</v>
      </c>
      <c r="B190" s="211" t="s">
        <v>688</v>
      </c>
      <c r="C190" s="231" t="s">
        <v>732</v>
      </c>
      <c r="D190" s="204">
        <v>183</v>
      </c>
      <c r="E190" s="21">
        <v>1</v>
      </c>
      <c r="F190" s="21">
        <v>1</v>
      </c>
      <c r="G190" s="21">
        <v>1</v>
      </c>
      <c r="H190" s="21">
        <v>1</v>
      </c>
      <c r="I190" s="21">
        <v>1</v>
      </c>
      <c r="J190" s="21">
        <v>1</v>
      </c>
      <c r="K190" s="21">
        <v>1</v>
      </c>
      <c r="L190" s="21">
        <v>1</v>
      </c>
      <c r="M190" s="21">
        <v>1</v>
      </c>
      <c r="N190" s="21">
        <v>1</v>
      </c>
      <c r="O190" s="21">
        <v>1</v>
      </c>
      <c r="P190" s="21">
        <v>1</v>
      </c>
    </row>
    <row r="191" spans="1:16" x14ac:dyDescent="0.25">
      <c r="A191" s="212" t="s">
        <v>674</v>
      </c>
      <c r="B191" s="211" t="s">
        <v>689</v>
      </c>
      <c r="C191" s="231" t="s">
        <v>732</v>
      </c>
      <c r="D191" s="204">
        <v>184</v>
      </c>
      <c r="E191" s="21">
        <v>1</v>
      </c>
      <c r="F191" s="21">
        <v>1</v>
      </c>
      <c r="G191" s="21">
        <v>1</v>
      </c>
      <c r="H191" s="21">
        <v>1</v>
      </c>
      <c r="I191" s="21">
        <v>1</v>
      </c>
      <c r="J191" s="21">
        <v>1</v>
      </c>
      <c r="K191" s="21">
        <v>1</v>
      </c>
      <c r="L191" s="21">
        <v>1</v>
      </c>
      <c r="M191" s="21">
        <v>1</v>
      </c>
      <c r="N191" s="21">
        <v>1</v>
      </c>
      <c r="O191" s="21">
        <v>1</v>
      </c>
      <c r="P191" s="21">
        <v>1</v>
      </c>
    </row>
    <row r="192" spans="1:16" x14ac:dyDescent="0.25">
      <c r="A192" s="212" t="s">
        <v>674</v>
      </c>
      <c r="B192" s="211" t="s">
        <v>691</v>
      </c>
      <c r="C192" s="231" t="s">
        <v>732</v>
      </c>
      <c r="D192" s="204">
        <v>185</v>
      </c>
      <c r="E192" s="21">
        <v>1</v>
      </c>
      <c r="F192" s="21">
        <v>1</v>
      </c>
      <c r="G192" s="21">
        <v>1</v>
      </c>
      <c r="H192" s="21">
        <v>1</v>
      </c>
      <c r="I192" s="21">
        <v>1</v>
      </c>
      <c r="J192" s="21">
        <v>1</v>
      </c>
      <c r="K192" s="21">
        <v>1</v>
      </c>
      <c r="L192" s="21">
        <v>1</v>
      </c>
      <c r="M192" s="21">
        <v>1</v>
      </c>
      <c r="N192" s="21">
        <v>1</v>
      </c>
      <c r="O192" s="21">
        <v>1</v>
      </c>
      <c r="P192" s="21">
        <v>1</v>
      </c>
    </row>
    <row r="193" spans="1:18" x14ac:dyDescent="0.25">
      <c r="A193" s="212" t="s">
        <v>674</v>
      </c>
      <c r="B193" s="211" t="s">
        <v>695</v>
      </c>
      <c r="C193" s="232" t="s">
        <v>732</v>
      </c>
      <c r="D193" s="204">
        <v>186</v>
      </c>
      <c r="E193" s="21">
        <v>1</v>
      </c>
      <c r="F193" s="21">
        <v>1</v>
      </c>
      <c r="G193" s="21">
        <v>1</v>
      </c>
      <c r="H193" s="21">
        <v>1</v>
      </c>
      <c r="I193" s="21">
        <v>1</v>
      </c>
      <c r="J193" s="21">
        <v>1</v>
      </c>
      <c r="K193" s="21">
        <v>1</v>
      </c>
      <c r="L193" s="21">
        <v>1</v>
      </c>
      <c r="M193" s="21">
        <v>1</v>
      </c>
      <c r="N193" s="21">
        <v>1</v>
      </c>
      <c r="O193" s="21">
        <v>1</v>
      </c>
      <c r="P193" s="21">
        <v>1</v>
      </c>
    </row>
    <row r="194" spans="1:18" x14ac:dyDescent="0.25">
      <c r="A194" s="212" t="s">
        <v>675</v>
      </c>
      <c r="B194" s="211" t="s">
        <v>692</v>
      </c>
      <c r="C194" s="232" t="s">
        <v>728</v>
      </c>
      <c r="D194" s="204">
        <v>187</v>
      </c>
      <c r="E194" s="21">
        <v>1</v>
      </c>
      <c r="F194" s="21">
        <v>1</v>
      </c>
      <c r="G194" s="21">
        <v>1</v>
      </c>
      <c r="H194" s="21">
        <v>1</v>
      </c>
      <c r="I194" s="21">
        <v>1</v>
      </c>
      <c r="J194" s="21">
        <v>1</v>
      </c>
      <c r="K194" s="21">
        <v>1</v>
      </c>
      <c r="L194" s="21">
        <v>1</v>
      </c>
      <c r="M194" s="21">
        <v>1</v>
      </c>
      <c r="N194" s="21">
        <v>1</v>
      </c>
      <c r="O194" s="21">
        <v>1</v>
      </c>
      <c r="P194" s="21">
        <v>1</v>
      </c>
    </row>
    <row r="195" spans="1:18" x14ac:dyDescent="0.25">
      <c r="A195" s="212" t="s">
        <v>675</v>
      </c>
      <c r="B195" s="211" t="s">
        <v>693</v>
      </c>
      <c r="C195" s="232" t="s">
        <v>728</v>
      </c>
      <c r="D195" s="204">
        <v>188</v>
      </c>
      <c r="E195" s="21">
        <v>1</v>
      </c>
      <c r="F195" s="21">
        <v>1</v>
      </c>
      <c r="G195" s="21">
        <v>1</v>
      </c>
      <c r="H195" s="21">
        <v>1</v>
      </c>
      <c r="I195" s="21">
        <v>1</v>
      </c>
      <c r="J195" s="21">
        <v>1</v>
      </c>
      <c r="K195" s="21">
        <v>1</v>
      </c>
      <c r="L195" s="21">
        <v>1</v>
      </c>
      <c r="M195" s="21">
        <v>1</v>
      </c>
      <c r="N195" s="21">
        <v>1</v>
      </c>
      <c r="O195" s="21">
        <v>1</v>
      </c>
      <c r="P195" s="21">
        <v>1</v>
      </c>
    </row>
    <row r="196" spans="1:18" x14ac:dyDescent="0.25">
      <c r="A196" s="212" t="s">
        <v>675</v>
      </c>
      <c r="B196" s="211" t="s">
        <v>692</v>
      </c>
      <c r="C196" s="232" t="s">
        <v>729</v>
      </c>
      <c r="D196" s="204">
        <v>189</v>
      </c>
      <c r="E196" s="21">
        <v>1</v>
      </c>
      <c r="F196" s="21">
        <v>1</v>
      </c>
      <c r="G196" s="21">
        <v>1</v>
      </c>
      <c r="H196" s="21">
        <v>1</v>
      </c>
      <c r="I196" s="21">
        <v>1</v>
      </c>
      <c r="J196" s="21">
        <v>1</v>
      </c>
      <c r="K196" s="21">
        <v>0</v>
      </c>
      <c r="L196" s="21">
        <v>0</v>
      </c>
      <c r="M196" s="21">
        <v>1</v>
      </c>
      <c r="N196" s="21">
        <v>1</v>
      </c>
      <c r="O196" s="21">
        <v>1</v>
      </c>
      <c r="P196" s="21">
        <v>1</v>
      </c>
      <c r="R196" t="s">
        <v>846</v>
      </c>
    </row>
    <row r="197" spans="1:18" x14ac:dyDescent="0.25">
      <c r="A197" s="212" t="s">
        <v>675</v>
      </c>
      <c r="B197" s="211" t="s">
        <v>693</v>
      </c>
      <c r="C197" s="232" t="s">
        <v>729</v>
      </c>
      <c r="D197" s="204">
        <v>190</v>
      </c>
      <c r="E197" s="21">
        <v>1</v>
      </c>
      <c r="F197" s="21">
        <v>1</v>
      </c>
      <c r="G197" s="21">
        <v>1</v>
      </c>
      <c r="H197" s="21">
        <v>1</v>
      </c>
      <c r="I197" s="21">
        <v>1</v>
      </c>
      <c r="J197" s="21">
        <v>1</v>
      </c>
      <c r="K197" s="21">
        <v>0</v>
      </c>
      <c r="L197" s="21">
        <v>0</v>
      </c>
      <c r="M197" s="21">
        <v>1</v>
      </c>
      <c r="N197" s="21">
        <v>1</v>
      </c>
      <c r="O197" s="21">
        <v>1</v>
      </c>
      <c r="P197" s="21">
        <v>1</v>
      </c>
      <c r="R197" t="s">
        <v>846</v>
      </c>
    </row>
    <row r="198" spans="1:18" x14ac:dyDescent="0.25">
      <c r="A198" s="212" t="s">
        <v>675</v>
      </c>
      <c r="B198" s="211" t="s">
        <v>698</v>
      </c>
      <c r="C198" s="230" t="s">
        <v>729</v>
      </c>
      <c r="D198" s="204">
        <v>191</v>
      </c>
      <c r="E198" s="21">
        <v>1</v>
      </c>
      <c r="F198" s="21">
        <v>1</v>
      </c>
      <c r="G198" s="21">
        <v>1</v>
      </c>
      <c r="H198" s="21">
        <v>1</v>
      </c>
      <c r="I198" s="21">
        <v>1</v>
      </c>
      <c r="J198" s="21">
        <v>1</v>
      </c>
      <c r="K198" s="21">
        <v>0</v>
      </c>
      <c r="L198" s="21">
        <v>0</v>
      </c>
      <c r="M198" s="21">
        <v>1</v>
      </c>
      <c r="N198" s="21">
        <v>1</v>
      </c>
      <c r="O198" s="21">
        <v>1</v>
      </c>
      <c r="P198" s="21">
        <v>1</v>
      </c>
      <c r="R198" t="s">
        <v>846</v>
      </c>
    </row>
    <row r="199" spans="1:18" x14ac:dyDescent="0.25">
      <c r="A199" s="212" t="s">
        <v>675</v>
      </c>
      <c r="B199" s="211" t="s">
        <v>685</v>
      </c>
      <c r="C199" s="230" t="s">
        <v>731</v>
      </c>
      <c r="D199" s="204">
        <v>192</v>
      </c>
      <c r="E199" s="21">
        <v>1</v>
      </c>
      <c r="F199" s="21">
        <v>1</v>
      </c>
      <c r="G199" s="21">
        <v>1</v>
      </c>
      <c r="H199" s="21">
        <v>1</v>
      </c>
      <c r="I199" s="21">
        <v>1</v>
      </c>
      <c r="J199" s="21">
        <v>1</v>
      </c>
      <c r="K199" s="21">
        <v>1</v>
      </c>
      <c r="L199" s="21">
        <v>1</v>
      </c>
      <c r="M199" s="21">
        <v>1</v>
      </c>
      <c r="N199" s="21">
        <v>1</v>
      </c>
      <c r="O199" s="21">
        <v>1</v>
      </c>
      <c r="P199" s="21">
        <v>1</v>
      </c>
    </row>
    <row r="200" spans="1:18" x14ac:dyDescent="0.25">
      <c r="A200" s="212" t="s">
        <v>675</v>
      </c>
      <c r="B200" s="211" t="s">
        <v>687</v>
      </c>
      <c r="C200" s="232" t="s">
        <v>731</v>
      </c>
      <c r="D200" s="204">
        <v>193</v>
      </c>
      <c r="E200" s="21">
        <v>1</v>
      </c>
      <c r="F200" s="21">
        <v>1</v>
      </c>
      <c r="G200" s="21">
        <v>1</v>
      </c>
      <c r="H200" s="21">
        <v>1</v>
      </c>
      <c r="I200" s="21">
        <v>1</v>
      </c>
      <c r="J200" s="21">
        <v>1</v>
      </c>
      <c r="K200" s="21">
        <v>1</v>
      </c>
      <c r="L200" s="21">
        <v>1</v>
      </c>
      <c r="M200" s="21">
        <v>1</v>
      </c>
      <c r="N200" s="21">
        <v>1</v>
      </c>
      <c r="O200" s="21">
        <v>1</v>
      </c>
      <c r="P200" s="21">
        <v>1</v>
      </c>
    </row>
    <row r="201" spans="1:18" x14ac:dyDescent="0.25">
      <c r="A201" s="212" t="s">
        <v>675</v>
      </c>
      <c r="B201" s="211" t="s">
        <v>685</v>
      </c>
      <c r="C201" s="232" t="s">
        <v>733</v>
      </c>
      <c r="D201" s="204">
        <v>194</v>
      </c>
      <c r="E201" s="21">
        <v>1</v>
      </c>
      <c r="F201" s="21">
        <v>1</v>
      </c>
      <c r="G201" s="21">
        <v>1</v>
      </c>
      <c r="H201" s="21">
        <v>1</v>
      </c>
      <c r="I201" s="21">
        <v>1</v>
      </c>
      <c r="J201" s="21">
        <v>1</v>
      </c>
      <c r="K201" s="21">
        <v>1</v>
      </c>
      <c r="L201" s="21">
        <v>1</v>
      </c>
      <c r="M201" s="21">
        <v>1</v>
      </c>
      <c r="N201" s="21">
        <v>1</v>
      </c>
      <c r="O201" s="21">
        <v>1</v>
      </c>
      <c r="P201" s="21">
        <v>1</v>
      </c>
    </row>
    <row r="202" spans="1:18" x14ac:dyDescent="0.25">
      <c r="A202" s="212" t="s">
        <v>675</v>
      </c>
      <c r="B202" s="211" t="s">
        <v>685</v>
      </c>
      <c r="C202" s="232" t="s">
        <v>732</v>
      </c>
      <c r="D202" s="204">
        <v>195</v>
      </c>
      <c r="E202" s="21">
        <v>1</v>
      </c>
      <c r="F202" s="21">
        <v>1</v>
      </c>
      <c r="G202" s="21">
        <v>1</v>
      </c>
      <c r="H202" s="21">
        <v>1</v>
      </c>
      <c r="I202" s="21">
        <v>1</v>
      </c>
      <c r="J202" s="21">
        <v>1</v>
      </c>
      <c r="K202" s="21">
        <v>1</v>
      </c>
      <c r="L202" s="21">
        <v>1</v>
      </c>
      <c r="M202" s="21">
        <v>1</v>
      </c>
      <c r="N202" s="21">
        <v>1</v>
      </c>
      <c r="O202" s="21">
        <v>1</v>
      </c>
      <c r="P202" s="21">
        <v>1</v>
      </c>
    </row>
    <row r="203" spans="1:18" x14ac:dyDescent="0.25">
      <c r="A203" s="212" t="s">
        <v>676</v>
      </c>
      <c r="B203" s="211" t="s">
        <v>692</v>
      </c>
      <c r="C203" s="230" t="s">
        <v>728</v>
      </c>
      <c r="D203" s="204">
        <v>196</v>
      </c>
      <c r="E203" s="21">
        <v>1</v>
      </c>
      <c r="F203" s="21">
        <v>1</v>
      </c>
      <c r="G203" s="21">
        <v>1</v>
      </c>
      <c r="H203" s="21">
        <v>1</v>
      </c>
      <c r="I203" s="21">
        <v>1</v>
      </c>
      <c r="J203" s="21">
        <v>1</v>
      </c>
      <c r="K203" s="21">
        <v>1</v>
      </c>
      <c r="L203" s="21">
        <v>1</v>
      </c>
      <c r="M203" s="21">
        <v>1</v>
      </c>
      <c r="N203" s="21">
        <v>1</v>
      </c>
      <c r="O203" s="21">
        <v>1</v>
      </c>
      <c r="P203" s="21">
        <v>1</v>
      </c>
    </row>
    <row r="204" spans="1:18" x14ac:dyDescent="0.25">
      <c r="A204" s="212" t="s">
        <v>676</v>
      </c>
      <c r="B204" s="211" t="s">
        <v>692</v>
      </c>
      <c r="C204" s="230" t="s">
        <v>729</v>
      </c>
      <c r="D204" s="204">
        <v>197</v>
      </c>
      <c r="E204" s="21">
        <v>1</v>
      </c>
      <c r="F204" s="21">
        <v>1</v>
      </c>
      <c r="G204" s="21">
        <v>1</v>
      </c>
      <c r="H204" s="21">
        <v>1</v>
      </c>
      <c r="I204" s="21">
        <v>1</v>
      </c>
      <c r="J204" s="21">
        <v>1</v>
      </c>
      <c r="K204" s="21">
        <v>0</v>
      </c>
      <c r="L204" s="21">
        <v>0</v>
      </c>
      <c r="M204" s="21">
        <v>1</v>
      </c>
      <c r="N204" s="21">
        <v>1</v>
      </c>
      <c r="O204" s="21">
        <v>1</v>
      </c>
      <c r="P204" s="21">
        <v>1</v>
      </c>
      <c r="R204" t="s">
        <v>846</v>
      </c>
    </row>
    <row r="205" spans="1:18" x14ac:dyDescent="0.25">
      <c r="A205" s="212" t="s">
        <v>676</v>
      </c>
      <c r="B205" s="211" t="s">
        <v>685</v>
      </c>
      <c r="C205" s="230" t="s">
        <v>731</v>
      </c>
      <c r="D205" s="204">
        <v>198</v>
      </c>
      <c r="E205" s="21">
        <v>1</v>
      </c>
      <c r="F205" s="21">
        <v>1</v>
      </c>
      <c r="G205" s="21">
        <v>1</v>
      </c>
      <c r="H205" s="21">
        <v>1</v>
      </c>
      <c r="I205" s="21">
        <v>1</v>
      </c>
      <c r="J205" s="21">
        <v>1</v>
      </c>
      <c r="K205" s="21">
        <v>1</v>
      </c>
      <c r="L205" s="21">
        <v>1</v>
      </c>
      <c r="M205" s="21">
        <v>1</v>
      </c>
      <c r="N205" s="21">
        <v>1</v>
      </c>
      <c r="O205" s="21">
        <v>1</v>
      </c>
      <c r="P205" s="21">
        <v>1</v>
      </c>
    </row>
    <row r="206" spans="1:18" x14ac:dyDescent="0.25">
      <c r="A206" s="212" t="s">
        <v>676</v>
      </c>
      <c r="B206" s="211" t="s">
        <v>687</v>
      </c>
      <c r="C206" s="230" t="s">
        <v>731</v>
      </c>
      <c r="D206" s="204">
        <v>199</v>
      </c>
      <c r="E206" s="21">
        <v>1</v>
      </c>
      <c r="F206" s="21">
        <v>1</v>
      </c>
      <c r="G206" s="21">
        <v>1</v>
      </c>
      <c r="H206" s="21">
        <v>1</v>
      </c>
      <c r="I206" s="21">
        <v>1</v>
      </c>
      <c r="J206" s="21">
        <v>1</v>
      </c>
      <c r="K206" s="21">
        <v>1</v>
      </c>
      <c r="L206" s="21">
        <v>1</v>
      </c>
      <c r="M206" s="21">
        <v>1</v>
      </c>
      <c r="N206" s="21">
        <v>1</v>
      </c>
      <c r="O206" s="21">
        <v>1</v>
      </c>
      <c r="P206" s="21">
        <v>1</v>
      </c>
    </row>
    <row r="207" spans="1:18" x14ac:dyDescent="0.25">
      <c r="A207" s="210" t="s">
        <v>676</v>
      </c>
      <c r="B207" s="211" t="s">
        <v>685</v>
      </c>
      <c r="C207" s="230" t="s">
        <v>732</v>
      </c>
      <c r="D207" s="204">
        <v>200</v>
      </c>
      <c r="E207" s="21">
        <v>1</v>
      </c>
      <c r="F207" s="21">
        <v>1</v>
      </c>
      <c r="G207" s="21">
        <v>1</v>
      </c>
      <c r="H207" s="21">
        <v>1</v>
      </c>
      <c r="I207" s="21">
        <v>1</v>
      </c>
      <c r="J207" s="21">
        <v>1</v>
      </c>
      <c r="K207" s="21">
        <v>1</v>
      </c>
      <c r="L207" s="21">
        <v>1</v>
      </c>
      <c r="M207" s="21">
        <v>1</v>
      </c>
      <c r="N207" s="21">
        <v>1</v>
      </c>
      <c r="O207" s="21">
        <v>1</v>
      </c>
      <c r="P207" s="21">
        <v>1</v>
      </c>
    </row>
    <row r="208" spans="1:18" x14ac:dyDescent="0.25">
      <c r="A208" s="210" t="s">
        <v>676</v>
      </c>
      <c r="B208" s="211" t="s">
        <v>687</v>
      </c>
      <c r="C208" s="230" t="s">
        <v>732</v>
      </c>
      <c r="D208" s="204">
        <v>201</v>
      </c>
      <c r="E208" s="21">
        <v>1</v>
      </c>
      <c r="F208" s="21">
        <v>1</v>
      </c>
      <c r="G208" s="21">
        <v>1</v>
      </c>
      <c r="H208" s="21">
        <v>1</v>
      </c>
      <c r="I208" s="21">
        <v>1</v>
      </c>
      <c r="J208" s="21">
        <v>1</v>
      </c>
      <c r="K208" s="21">
        <v>1</v>
      </c>
      <c r="L208" s="21">
        <v>1</v>
      </c>
      <c r="M208" s="21">
        <v>1</v>
      </c>
      <c r="N208" s="21">
        <v>1</v>
      </c>
      <c r="O208" s="21">
        <v>1</v>
      </c>
      <c r="P208" s="21">
        <v>1</v>
      </c>
    </row>
    <row r="209" spans="1:18" x14ac:dyDescent="0.25">
      <c r="A209" s="210" t="s">
        <v>676</v>
      </c>
      <c r="B209" s="211" t="s">
        <v>688</v>
      </c>
      <c r="C209" s="230" t="s">
        <v>732</v>
      </c>
      <c r="D209" s="204">
        <v>202</v>
      </c>
      <c r="E209" s="21">
        <v>1</v>
      </c>
      <c r="F209" s="21">
        <v>1</v>
      </c>
      <c r="G209" s="21">
        <v>1</v>
      </c>
      <c r="H209" s="21">
        <v>1</v>
      </c>
      <c r="I209" s="21">
        <v>1</v>
      </c>
      <c r="J209" s="21">
        <v>1</v>
      </c>
      <c r="K209" s="21">
        <v>1</v>
      </c>
      <c r="L209" s="21">
        <v>1</v>
      </c>
      <c r="M209" s="21">
        <v>1</v>
      </c>
      <c r="N209" s="21">
        <v>1</v>
      </c>
      <c r="O209" s="21">
        <v>1</v>
      </c>
      <c r="P209" s="21">
        <v>1</v>
      </c>
    </row>
    <row r="210" spans="1:18" x14ac:dyDescent="0.25">
      <c r="A210" s="210" t="s">
        <v>676</v>
      </c>
      <c r="B210" s="211" t="s">
        <v>689</v>
      </c>
      <c r="C210" s="230" t="s">
        <v>732</v>
      </c>
      <c r="D210" s="204">
        <v>203</v>
      </c>
      <c r="E210" s="21">
        <v>1</v>
      </c>
      <c r="F210" s="21">
        <v>1</v>
      </c>
      <c r="G210" s="21">
        <v>1</v>
      </c>
      <c r="H210" s="21">
        <v>1</v>
      </c>
      <c r="I210" s="21">
        <v>1</v>
      </c>
      <c r="J210" s="21">
        <v>1</v>
      </c>
      <c r="K210" s="21">
        <v>1</v>
      </c>
      <c r="L210" s="21">
        <v>1</v>
      </c>
      <c r="M210" s="21">
        <v>1</v>
      </c>
      <c r="N210" s="21">
        <v>1</v>
      </c>
      <c r="O210" s="21">
        <v>1</v>
      </c>
      <c r="P210" s="21">
        <v>1</v>
      </c>
    </row>
    <row r="211" spans="1:18" x14ac:dyDescent="0.25">
      <c r="A211" s="211" t="s">
        <v>677</v>
      </c>
      <c r="B211" s="211" t="s">
        <v>692</v>
      </c>
      <c r="C211" s="230" t="s">
        <v>728</v>
      </c>
      <c r="D211" s="204">
        <v>204</v>
      </c>
      <c r="E211" s="21">
        <v>1</v>
      </c>
      <c r="F211" s="21">
        <v>1</v>
      </c>
      <c r="G211" s="21">
        <v>1</v>
      </c>
      <c r="H211" s="21">
        <v>1</v>
      </c>
      <c r="I211" s="21">
        <v>1</v>
      </c>
      <c r="J211" s="21">
        <v>1</v>
      </c>
      <c r="K211" s="21">
        <v>1</v>
      </c>
      <c r="L211" s="21">
        <v>1</v>
      </c>
      <c r="M211" s="21">
        <v>1</v>
      </c>
      <c r="N211" s="21">
        <v>1</v>
      </c>
      <c r="O211" s="21">
        <v>1</v>
      </c>
      <c r="P211" s="21">
        <v>1</v>
      </c>
    </row>
    <row r="212" spans="1:18" x14ac:dyDescent="0.25">
      <c r="A212" s="211" t="s">
        <v>677</v>
      </c>
      <c r="B212" s="211" t="s">
        <v>693</v>
      </c>
      <c r="C212" s="230" t="s">
        <v>728</v>
      </c>
      <c r="D212" s="204">
        <v>205</v>
      </c>
      <c r="E212" s="21">
        <v>1</v>
      </c>
      <c r="F212" s="21">
        <v>1</v>
      </c>
      <c r="G212" s="21">
        <v>1</v>
      </c>
      <c r="H212" s="21">
        <v>1</v>
      </c>
      <c r="I212" s="21">
        <v>1</v>
      </c>
      <c r="J212" s="21">
        <v>1</v>
      </c>
      <c r="K212" s="21">
        <v>1</v>
      </c>
      <c r="L212" s="21">
        <v>1</v>
      </c>
      <c r="M212" s="21">
        <v>1</v>
      </c>
      <c r="N212" s="21">
        <v>1</v>
      </c>
      <c r="O212" s="21">
        <v>1</v>
      </c>
      <c r="P212" s="21">
        <v>1</v>
      </c>
    </row>
    <row r="213" spans="1:18" x14ac:dyDescent="0.25">
      <c r="A213" s="211" t="s">
        <v>677</v>
      </c>
      <c r="B213" s="211" t="s">
        <v>692</v>
      </c>
      <c r="C213" s="230" t="s">
        <v>729</v>
      </c>
      <c r="D213" s="204">
        <v>206</v>
      </c>
      <c r="E213" s="21">
        <v>1</v>
      </c>
      <c r="F213" s="21">
        <v>1</v>
      </c>
      <c r="G213" s="21">
        <v>1</v>
      </c>
      <c r="H213" s="21">
        <v>1</v>
      </c>
      <c r="I213" s="21">
        <v>1</v>
      </c>
      <c r="J213" s="21">
        <v>1</v>
      </c>
      <c r="K213" s="21">
        <v>0</v>
      </c>
      <c r="L213" s="21">
        <v>0</v>
      </c>
      <c r="M213" s="21">
        <v>1</v>
      </c>
      <c r="N213" s="21">
        <v>1</v>
      </c>
      <c r="O213" s="21">
        <v>1</v>
      </c>
      <c r="P213" s="21">
        <v>1</v>
      </c>
      <c r="R213" t="s">
        <v>846</v>
      </c>
    </row>
    <row r="214" spans="1:18" x14ac:dyDescent="0.25">
      <c r="A214" s="211" t="s">
        <v>677</v>
      </c>
      <c r="B214" s="211" t="s">
        <v>693</v>
      </c>
      <c r="C214" s="230" t="s">
        <v>729</v>
      </c>
      <c r="D214" s="204">
        <v>207</v>
      </c>
      <c r="E214" s="21">
        <v>1</v>
      </c>
      <c r="F214" s="21">
        <v>1</v>
      </c>
      <c r="G214" s="21">
        <v>1</v>
      </c>
      <c r="H214" s="21">
        <v>1</v>
      </c>
      <c r="I214" s="21">
        <v>1</v>
      </c>
      <c r="J214" s="21">
        <v>1</v>
      </c>
      <c r="K214" s="21">
        <v>0</v>
      </c>
      <c r="L214" s="21">
        <v>0</v>
      </c>
      <c r="M214" s="21">
        <v>1</v>
      </c>
      <c r="N214" s="21">
        <v>1</v>
      </c>
      <c r="O214" s="21">
        <v>1</v>
      </c>
      <c r="P214" s="21">
        <v>1</v>
      </c>
      <c r="R214" t="s">
        <v>846</v>
      </c>
    </row>
    <row r="215" spans="1:18" x14ac:dyDescent="0.25">
      <c r="A215" s="211" t="s">
        <v>677</v>
      </c>
      <c r="B215" s="211" t="s">
        <v>686</v>
      </c>
      <c r="C215" s="230" t="s">
        <v>730</v>
      </c>
      <c r="D215" s="204">
        <v>208</v>
      </c>
      <c r="E215" s="21">
        <v>1</v>
      </c>
      <c r="F215" s="21">
        <v>1</v>
      </c>
      <c r="G215" s="21">
        <v>1</v>
      </c>
      <c r="H215" s="21">
        <v>1</v>
      </c>
      <c r="I215" s="21">
        <v>0</v>
      </c>
      <c r="J215" s="21">
        <v>0</v>
      </c>
      <c r="K215" s="21">
        <v>0</v>
      </c>
      <c r="L215" s="21">
        <v>0</v>
      </c>
      <c r="M215" s="21">
        <v>0</v>
      </c>
      <c r="N215" s="21">
        <v>1</v>
      </c>
      <c r="O215" s="21">
        <v>1</v>
      </c>
      <c r="P215" s="21">
        <v>1</v>
      </c>
      <c r="R215" t="s">
        <v>822</v>
      </c>
    </row>
    <row r="216" spans="1:18" x14ac:dyDescent="0.25">
      <c r="A216" s="211" t="s">
        <v>677</v>
      </c>
      <c r="B216" s="211" t="s">
        <v>685</v>
      </c>
      <c r="C216" s="230" t="s">
        <v>733</v>
      </c>
      <c r="D216" s="204">
        <v>209</v>
      </c>
      <c r="E216" s="21">
        <v>1</v>
      </c>
      <c r="F216" s="21">
        <v>1</v>
      </c>
      <c r="G216" s="21">
        <v>1</v>
      </c>
      <c r="H216" s="21">
        <v>1</v>
      </c>
      <c r="I216" s="21">
        <v>1</v>
      </c>
      <c r="J216" s="21">
        <v>1</v>
      </c>
      <c r="K216" s="21">
        <v>1</v>
      </c>
      <c r="L216" s="21">
        <v>1</v>
      </c>
      <c r="M216" s="21">
        <v>1</v>
      </c>
      <c r="N216" s="21">
        <v>1</v>
      </c>
      <c r="O216" s="21">
        <v>1</v>
      </c>
      <c r="P216" s="21">
        <v>1</v>
      </c>
    </row>
    <row r="217" spans="1:18" x14ac:dyDescent="0.25">
      <c r="A217" s="211" t="s">
        <v>677</v>
      </c>
      <c r="B217" s="211" t="s">
        <v>685</v>
      </c>
      <c r="C217" s="230" t="s">
        <v>732</v>
      </c>
      <c r="D217" s="204">
        <v>210</v>
      </c>
      <c r="E217" s="21">
        <v>1</v>
      </c>
      <c r="F217" s="21">
        <v>1</v>
      </c>
      <c r="G217" s="21">
        <v>1</v>
      </c>
      <c r="H217" s="21">
        <v>1</v>
      </c>
      <c r="I217" s="21">
        <v>1</v>
      </c>
      <c r="J217" s="21">
        <v>1</v>
      </c>
      <c r="K217" s="21">
        <v>1</v>
      </c>
      <c r="L217" s="21">
        <v>1</v>
      </c>
      <c r="M217" s="21">
        <v>1</v>
      </c>
      <c r="N217" s="21">
        <v>1</v>
      </c>
      <c r="O217" s="21">
        <v>1</v>
      </c>
      <c r="P217" s="21">
        <v>1</v>
      </c>
    </row>
    <row r="218" spans="1:18" x14ac:dyDescent="0.25">
      <c r="A218" s="211" t="s">
        <v>678</v>
      </c>
      <c r="B218" s="211" t="s">
        <v>688</v>
      </c>
      <c r="C218" s="230" t="s">
        <v>733</v>
      </c>
      <c r="D218" s="204">
        <v>211</v>
      </c>
      <c r="E218" s="21">
        <v>1</v>
      </c>
      <c r="F218" s="21">
        <v>1</v>
      </c>
      <c r="G218" s="21">
        <v>1</v>
      </c>
      <c r="H218" s="21">
        <v>1</v>
      </c>
      <c r="I218" s="21">
        <v>1</v>
      </c>
      <c r="J218" s="21">
        <v>1</v>
      </c>
      <c r="K218" s="21">
        <v>1</v>
      </c>
      <c r="L218" s="21">
        <v>1</v>
      </c>
      <c r="M218" s="21">
        <v>1</v>
      </c>
      <c r="N218" s="21">
        <v>1</v>
      </c>
      <c r="O218" s="21">
        <v>1</v>
      </c>
      <c r="P218" s="21">
        <v>1</v>
      </c>
    </row>
    <row r="219" spans="1:18" x14ac:dyDescent="0.25">
      <c r="A219" s="211" t="s">
        <v>678</v>
      </c>
      <c r="B219" s="211" t="s">
        <v>689</v>
      </c>
      <c r="C219" s="230" t="s">
        <v>733</v>
      </c>
      <c r="D219" s="204">
        <v>212</v>
      </c>
      <c r="E219" s="21">
        <v>1</v>
      </c>
      <c r="F219" s="21">
        <v>1</v>
      </c>
      <c r="G219" s="21">
        <v>1</v>
      </c>
      <c r="H219" s="21">
        <v>1</v>
      </c>
      <c r="I219" s="21">
        <v>1</v>
      </c>
      <c r="J219" s="21">
        <v>1</v>
      </c>
      <c r="K219" s="21">
        <v>1</v>
      </c>
      <c r="L219" s="21">
        <v>1</v>
      </c>
      <c r="M219" s="21">
        <v>1</v>
      </c>
      <c r="N219" s="21">
        <v>1</v>
      </c>
      <c r="O219" s="21">
        <v>1</v>
      </c>
      <c r="P219" s="21">
        <v>1</v>
      </c>
    </row>
    <row r="220" spans="1:18" x14ac:dyDescent="0.25">
      <c r="A220" s="211" t="s">
        <v>678</v>
      </c>
      <c r="B220" s="211" t="s">
        <v>691</v>
      </c>
      <c r="C220" s="230" t="s">
        <v>733</v>
      </c>
      <c r="D220" s="204">
        <v>213</v>
      </c>
      <c r="E220" s="21">
        <v>1</v>
      </c>
      <c r="F220" s="21">
        <v>1</v>
      </c>
      <c r="G220" s="21">
        <v>1</v>
      </c>
      <c r="H220" s="21">
        <v>1</v>
      </c>
      <c r="I220" s="21">
        <v>1</v>
      </c>
      <c r="J220" s="21">
        <v>1</v>
      </c>
      <c r="K220" s="21">
        <v>1</v>
      </c>
      <c r="L220" s="21">
        <v>1</v>
      </c>
      <c r="M220" s="21">
        <v>1</v>
      </c>
      <c r="N220" s="21">
        <v>1</v>
      </c>
      <c r="O220" s="21">
        <v>1</v>
      </c>
      <c r="P220" s="21">
        <v>1</v>
      </c>
    </row>
    <row r="221" spans="1:18" x14ac:dyDescent="0.25">
      <c r="A221" s="211" t="s">
        <v>678</v>
      </c>
      <c r="B221" s="211" t="s">
        <v>685</v>
      </c>
      <c r="C221" s="230" t="s">
        <v>732</v>
      </c>
      <c r="D221" s="204">
        <v>214</v>
      </c>
      <c r="E221" s="21">
        <v>1</v>
      </c>
      <c r="F221" s="21">
        <v>1</v>
      </c>
      <c r="G221" s="21">
        <v>1</v>
      </c>
      <c r="H221" s="21">
        <v>1</v>
      </c>
      <c r="I221" s="21">
        <v>1</v>
      </c>
      <c r="J221" s="21">
        <v>1</v>
      </c>
      <c r="K221" s="21">
        <v>1</v>
      </c>
      <c r="L221" s="21">
        <v>1</v>
      </c>
      <c r="M221" s="21">
        <v>1</v>
      </c>
      <c r="N221" s="21">
        <v>1</v>
      </c>
      <c r="O221" s="21">
        <v>1</v>
      </c>
      <c r="P221" s="21">
        <v>1</v>
      </c>
    </row>
    <row r="222" spans="1:18" x14ac:dyDescent="0.25">
      <c r="A222" s="211" t="s">
        <v>678</v>
      </c>
      <c r="B222" s="211" t="s">
        <v>688</v>
      </c>
      <c r="C222" s="230" t="s">
        <v>732</v>
      </c>
      <c r="D222" s="204">
        <v>215</v>
      </c>
      <c r="E222" s="21">
        <v>1</v>
      </c>
      <c r="F222" s="21">
        <v>1</v>
      </c>
      <c r="G222" s="21">
        <v>1</v>
      </c>
      <c r="H222" s="21">
        <v>1</v>
      </c>
      <c r="I222" s="21">
        <v>1</v>
      </c>
      <c r="J222" s="21">
        <v>1</v>
      </c>
      <c r="K222" s="21">
        <v>1</v>
      </c>
      <c r="L222" s="21">
        <v>1</v>
      </c>
      <c r="M222" s="21">
        <v>1</v>
      </c>
      <c r="N222" s="21">
        <v>1</v>
      </c>
      <c r="O222" s="21">
        <v>1</v>
      </c>
      <c r="P222" s="21">
        <v>1</v>
      </c>
    </row>
    <row r="223" spans="1:18" x14ac:dyDescent="0.25">
      <c r="A223" s="211" t="s">
        <v>678</v>
      </c>
      <c r="B223" s="211" t="s">
        <v>689</v>
      </c>
      <c r="C223" s="230" t="s">
        <v>732</v>
      </c>
      <c r="D223" s="204">
        <v>216</v>
      </c>
      <c r="E223" s="21">
        <v>1</v>
      </c>
      <c r="F223" s="21">
        <v>1</v>
      </c>
      <c r="G223" s="21">
        <v>1</v>
      </c>
      <c r="H223" s="21">
        <v>1</v>
      </c>
      <c r="I223" s="21">
        <v>1</v>
      </c>
      <c r="J223" s="21">
        <v>1</v>
      </c>
      <c r="K223" s="21">
        <v>1</v>
      </c>
      <c r="L223" s="21">
        <v>1</v>
      </c>
      <c r="M223" s="21">
        <v>1</v>
      </c>
      <c r="N223" s="21">
        <v>1</v>
      </c>
      <c r="O223" s="21">
        <v>1</v>
      </c>
      <c r="P223" s="21">
        <v>1</v>
      </c>
    </row>
    <row r="224" spans="1:18" x14ac:dyDescent="0.25">
      <c r="A224" s="211" t="s">
        <v>678</v>
      </c>
      <c r="B224" s="211" t="s">
        <v>691</v>
      </c>
      <c r="C224" s="230" t="s">
        <v>732</v>
      </c>
      <c r="D224" s="204">
        <v>217</v>
      </c>
      <c r="E224" s="21">
        <v>1</v>
      </c>
      <c r="F224" s="21">
        <v>1</v>
      </c>
      <c r="G224" s="21">
        <v>1</v>
      </c>
      <c r="H224" s="21">
        <v>1</v>
      </c>
      <c r="I224" s="21">
        <v>1</v>
      </c>
      <c r="J224" s="21">
        <v>1</v>
      </c>
      <c r="K224" s="21">
        <v>1</v>
      </c>
      <c r="L224" s="21">
        <v>1</v>
      </c>
      <c r="M224" s="21">
        <v>1</v>
      </c>
      <c r="N224" s="21">
        <v>1</v>
      </c>
      <c r="O224" s="21">
        <v>1</v>
      </c>
      <c r="P224" s="21">
        <v>1</v>
      </c>
    </row>
    <row r="225" spans="1:18" x14ac:dyDescent="0.25">
      <c r="A225" s="211" t="s">
        <v>679</v>
      </c>
      <c r="B225" s="211" t="s">
        <v>686</v>
      </c>
      <c r="C225" s="230" t="s">
        <v>729</v>
      </c>
      <c r="D225" s="204">
        <v>218</v>
      </c>
      <c r="E225" s="21">
        <v>1</v>
      </c>
      <c r="F225" s="21">
        <v>1</v>
      </c>
      <c r="G225" s="21">
        <v>1</v>
      </c>
      <c r="H225" s="21">
        <v>1</v>
      </c>
      <c r="I225" s="21">
        <v>1</v>
      </c>
      <c r="J225" s="21">
        <v>1</v>
      </c>
      <c r="K225" s="21">
        <v>1</v>
      </c>
      <c r="L225" s="21">
        <v>1</v>
      </c>
      <c r="M225" s="21">
        <v>1</v>
      </c>
      <c r="N225" s="21">
        <v>1</v>
      </c>
      <c r="O225" s="21">
        <v>1</v>
      </c>
      <c r="P225" s="21">
        <v>1</v>
      </c>
    </row>
    <row r="226" spans="1:18" x14ac:dyDescent="0.25">
      <c r="A226" s="211" t="s">
        <v>679</v>
      </c>
      <c r="B226" s="211" t="s">
        <v>687</v>
      </c>
      <c r="C226" s="230" t="s">
        <v>732</v>
      </c>
      <c r="D226" s="204">
        <v>219</v>
      </c>
      <c r="E226" s="21">
        <v>1</v>
      </c>
      <c r="F226" s="21">
        <v>1</v>
      </c>
      <c r="G226" s="21">
        <v>1</v>
      </c>
      <c r="H226" s="21">
        <v>1</v>
      </c>
      <c r="I226" s="21">
        <v>1</v>
      </c>
      <c r="J226" s="21">
        <v>1</v>
      </c>
      <c r="K226" s="21">
        <v>1</v>
      </c>
      <c r="L226" s="21">
        <v>1</v>
      </c>
      <c r="M226" s="21">
        <v>1</v>
      </c>
      <c r="N226" s="21">
        <v>1</v>
      </c>
      <c r="O226" s="21">
        <v>1</v>
      </c>
      <c r="P226" s="21">
        <v>1</v>
      </c>
    </row>
    <row r="227" spans="1:18" x14ac:dyDescent="0.25">
      <c r="A227" s="211" t="s">
        <v>680</v>
      </c>
      <c r="B227" s="211" t="s">
        <v>692</v>
      </c>
      <c r="C227" s="230" t="s">
        <v>728</v>
      </c>
      <c r="D227" s="204">
        <v>220</v>
      </c>
      <c r="E227" s="21">
        <v>1</v>
      </c>
      <c r="F227" s="21">
        <v>1</v>
      </c>
      <c r="G227" s="21">
        <v>1</v>
      </c>
      <c r="H227" s="21">
        <v>1</v>
      </c>
      <c r="I227" s="21">
        <v>1</v>
      </c>
      <c r="J227" s="21">
        <v>1</v>
      </c>
      <c r="K227" s="21">
        <v>1</v>
      </c>
      <c r="L227" s="21">
        <v>1</v>
      </c>
      <c r="M227" s="21">
        <v>1</v>
      </c>
      <c r="N227" s="21">
        <v>1</v>
      </c>
      <c r="O227" s="21">
        <v>1</v>
      </c>
      <c r="P227" s="21">
        <v>1</v>
      </c>
    </row>
    <row r="228" spans="1:18" x14ac:dyDescent="0.25">
      <c r="A228" s="211" t="s">
        <v>680</v>
      </c>
      <c r="B228" s="211" t="s">
        <v>686</v>
      </c>
      <c r="C228" s="230" t="s">
        <v>729</v>
      </c>
      <c r="D228" s="204">
        <v>221</v>
      </c>
      <c r="E228" s="21">
        <v>1</v>
      </c>
      <c r="F228" s="21">
        <v>1</v>
      </c>
      <c r="G228" s="21">
        <v>1</v>
      </c>
      <c r="H228" s="21">
        <v>1</v>
      </c>
      <c r="I228" s="21">
        <v>1</v>
      </c>
      <c r="J228" s="21">
        <v>1</v>
      </c>
      <c r="K228" s="21">
        <v>1</v>
      </c>
      <c r="L228" s="21">
        <v>1</v>
      </c>
      <c r="M228" s="21">
        <v>1</v>
      </c>
      <c r="N228" s="21">
        <v>1</v>
      </c>
      <c r="O228" s="21">
        <v>1</v>
      </c>
      <c r="P228" s="21">
        <v>1</v>
      </c>
    </row>
    <row r="229" spans="1:18" x14ac:dyDescent="0.25">
      <c r="A229" s="211" t="s">
        <v>680</v>
      </c>
      <c r="B229" s="211" t="s">
        <v>692</v>
      </c>
      <c r="C229" s="230" t="s">
        <v>729</v>
      </c>
      <c r="D229" s="204">
        <v>222</v>
      </c>
      <c r="E229" s="21">
        <v>1</v>
      </c>
      <c r="F229" s="21">
        <v>1</v>
      </c>
      <c r="G229" s="21">
        <v>1</v>
      </c>
      <c r="H229" s="21">
        <v>1</v>
      </c>
      <c r="I229" s="21">
        <v>1</v>
      </c>
      <c r="J229" s="21">
        <v>1</v>
      </c>
      <c r="K229" s="21">
        <v>1</v>
      </c>
      <c r="L229" s="21">
        <v>1</v>
      </c>
      <c r="M229" s="21">
        <v>1</v>
      </c>
      <c r="N229" s="21">
        <v>1</v>
      </c>
      <c r="O229" s="21">
        <v>1</v>
      </c>
      <c r="P229" s="21">
        <v>1</v>
      </c>
    </row>
    <row r="230" spans="1:18" x14ac:dyDescent="0.25">
      <c r="A230" s="211" t="s">
        <v>680</v>
      </c>
      <c r="B230" s="211" t="s">
        <v>697</v>
      </c>
      <c r="C230" s="230" t="s">
        <v>729</v>
      </c>
      <c r="D230" s="204">
        <v>223</v>
      </c>
      <c r="E230" s="21">
        <v>1</v>
      </c>
      <c r="F230" s="21">
        <v>1</v>
      </c>
      <c r="G230" s="21">
        <v>1</v>
      </c>
      <c r="H230" s="21">
        <v>1</v>
      </c>
      <c r="I230" s="21">
        <v>1</v>
      </c>
      <c r="J230" s="21">
        <v>1</v>
      </c>
      <c r="K230" s="21">
        <v>1</v>
      </c>
      <c r="L230" s="21">
        <v>1</v>
      </c>
      <c r="M230" s="21">
        <v>1</v>
      </c>
      <c r="N230" s="21">
        <v>1</v>
      </c>
      <c r="O230" s="21">
        <v>1</v>
      </c>
      <c r="P230" s="21">
        <v>1</v>
      </c>
    </row>
    <row r="231" spans="1:18" x14ac:dyDescent="0.25">
      <c r="A231" s="211" t="s">
        <v>680</v>
      </c>
      <c r="B231" s="211" t="s">
        <v>711</v>
      </c>
      <c r="C231" s="230" t="s">
        <v>729</v>
      </c>
      <c r="D231" s="204">
        <v>224</v>
      </c>
      <c r="E231" s="21">
        <v>1</v>
      </c>
      <c r="F231" s="21">
        <v>1</v>
      </c>
      <c r="G231" s="21">
        <v>1</v>
      </c>
      <c r="H231" s="21">
        <v>1</v>
      </c>
      <c r="I231" s="21">
        <v>1</v>
      </c>
      <c r="J231" s="21">
        <v>1</v>
      </c>
      <c r="K231" s="21">
        <v>1</v>
      </c>
      <c r="L231" s="21">
        <v>1</v>
      </c>
      <c r="M231" s="21">
        <v>1</v>
      </c>
      <c r="N231" s="21">
        <v>1</v>
      </c>
      <c r="O231" s="21">
        <v>1</v>
      </c>
      <c r="P231" s="21">
        <v>1</v>
      </c>
    </row>
    <row r="232" spans="1:18" x14ac:dyDescent="0.25">
      <c r="A232" s="211" t="s">
        <v>680</v>
      </c>
      <c r="B232" s="211" t="s">
        <v>687</v>
      </c>
      <c r="C232" s="230" t="s">
        <v>731</v>
      </c>
      <c r="D232" s="204">
        <v>225</v>
      </c>
      <c r="E232" s="21">
        <v>1</v>
      </c>
      <c r="F232" s="21">
        <v>1</v>
      </c>
      <c r="G232" s="21">
        <v>1</v>
      </c>
      <c r="H232" s="21">
        <v>1</v>
      </c>
      <c r="I232" s="21">
        <v>1</v>
      </c>
      <c r="J232" s="21">
        <v>1</v>
      </c>
      <c r="K232" s="21">
        <v>1</v>
      </c>
      <c r="L232" s="21">
        <v>1</v>
      </c>
      <c r="M232" s="21">
        <v>1</v>
      </c>
      <c r="N232" s="21">
        <v>1</v>
      </c>
      <c r="O232" s="21">
        <v>1</v>
      </c>
      <c r="P232" s="21">
        <v>1</v>
      </c>
    </row>
    <row r="233" spans="1:18" x14ac:dyDescent="0.25">
      <c r="A233" s="211" t="s">
        <v>680</v>
      </c>
      <c r="B233" s="211" t="s">
        <v>685</v>
      </c>
      <c r="C233" s="230" t="s">
        <v>733</v>
      </c>
      <c r="D233" s="204">
        <v>226</v>
      </c>
      <c r="E233" s="21">
        <v>1</v>
      </c>
      <c r="F233" s="21">
        <v>1</v>
      </c>
      <c r="G233" s="21">
        <v>1</v>
      </c>
      <c r="H233" s="21">
        <v>1</v>
      </c>
      <c r="I233" s="21">
        <v>1</v>
      </c>
      <c r="J233" s="21">
        <v>1</v>
      </c>
      <c r="K233" s="21">
        <v>1</v>
      </c>
      <c r="L233" s="21">
        <v>1</v>
      </c>
      <c r="M233" s="21">
        <v>1</v>
      </c>
      <c r="N233" s="21">
        <v>1</v>
      </c>
      <c r="O233" s="21">
        <v>1</v>
      </c>
      <c r="P233" s="21">
        <v>1</v>
      </c>
    </row>
    <row r="234" spans="1:18" x14ac:dyDescent="0.25">
      <c r="A234" s="211" t="s">
        <v>680</v>
      </c>
      <c r="B234" s="211" t="s">
        <v>685</v>
      </c>
      <c r="C234" s="230" t="s">
        <v>732</v>
      </c>
      <c r="D234" s="204">
        <v>227</v>
      </c>
      <c r="E234" s="21">
        <v>1</v>
      </c>
      <c r="F234" s="21">
        <v>1</v>
      </c>
      <c r="G234" s="21">
        <v>1</v>
      </c>
      <c r="H234" s="21">
        <v>1</v>
      </c>
      <c r="I234" s="21">
        <v>1</v>
      </c>
      <c r="J234" s="21">
        <v>1</v>
      </c>
      <c r="K234" s="21">
        <v>1</v>
      </c>
      <c r="L234" s="21">
        <v>1</v>
      </c>
      <c r="M234" s="21">
        <v>1</v>
      </c>
      <c r="N234" s="21">
        <v>1</v>
      </c>
      <c r="O234" s="21">
        <v>1</v>
      </c>
      <c r="P234" s="21">
        <v>1</v>
      </c>
    </row>
    <row r="235" spans="1:18" x14ac:dyDescent="0.25">
      <c r="A235" s="211" t="s">
        <v>680</v>
      </c>
      <c r="B235" s="211" t="s">
        <v>687</v>
      </c>
      <c r="C235" s="230" t="s">
        <v>732</v>
      </c>
      <c r="D235" s="204">
        <v>228</v>
      </c>
      <c r="E235" s="21">
        <v>1</v>
      </c>
      <c r="F235" s="21">
        <v>1</v>
      </c>
      <c r="G235" s="21">
        <v>1</v>
      </c>
      <c r="H235" s="21">
        <v>1</v>
      </c>
      <c r="I235" s="21">
        <v>1</v>
      </c>
      <c r="J235" s="21">
        <v>1</v>
      </c>
      <c r="K235" s="21">
        <v>1</v>
      </c>
      <c r="L235" s="21">
        <v>1</v>
      </c>
      <c r="M235" s="21">
        <v>1</v>
      </c>
      <c r="N235" s="21">
        <v>1</v>
      </c>
      <c r="O235" s="21">
        <v>1</v>
      </c>
      <c r="P235" s="21">
        <v>1</v>
      </c>
    </row>
    <row r="236" spans="1:18" x14ac:dyDescent="0.25">
      <c r="A236" s="211" t="s">
        <v>680</v>
      </c>
      <c r="B236" s="211" t="s">
        <v>711</v>
      </c>
      <c r="C236" s="230" t="s">
        <v>732</v>
      </c>
      <c r="D236" s="204">
        <v>229</v>
      </c>
      <c r="E236" s="21">
        <v>1</v>
      </c>
      <c r="F236" s="21">
        <v>1</v>
      </c>
      <c r="G236" s="21">
        <v>1</v>
      </c>
      <c r="H236" s="21">
        <v>1</v>
      </c>
      <c r="I236" s="21">
        <v>1</v>
      </c>
      <c r="J236" s="21">
        <v>1</v>
      </c>
      <c r="K236" s="21">
        <v>1</v>
      </c>
      <c r="L236" s="21">
        <v>1</v>
      </c>
      <c r="M236" s="21">
        <v>1</v>
      </c>
      <c r="N236" s="21">
        <v>1</v>
      </c>
      <c r="O236" s="21">
        <v>1</v>
      </c>
      <c r="P236" s="21">
        <v>1</v>
      </c>
    </row>
    <row r="237" spans="1:18" x14ac:dyDescent="0.25">
      <c r="A237" s="211" t="s">
        <v>681</v>
      </c>
      <c r="B237" s="211" t="s">
        <v>711</v>
      </c>
      <c r="C237" s="230" t="s">
        <v>728</v>
      </c>
      <c r="D237" s="204">
        <v>230</v>
      </c>
      <c r="E237" s="21">
        <v>1</v>
      </c>
      <c r="F237" s="21">
        <v>1</v>
      </c>
      <c r="G237" s="21">
        <v>1</v>
      </c>
      <c r="H237" s="21">
        <v>1</v>
      </c>
      <c r="I237" s="21">
        <v>1</v>
      </c>
      <c r="J237" s="21">
        <v>1</v>
      </c>
      <c r="K237" s="21">
        <v>1</v>
      </c>
      <c r="L237" s="21">
        <v>1</v>
      </c>
      <c r="M237" s="21">
        <v>1</v>
      </c>
      <c r="N237" s="21">
        <v>1</v>
      </c>
      <c r="O237" s="21">
        <v>1</v>
      </c>
      <c r="P237" s="21">
        <v>1</v>
      </c>
    </row>
    <row r="238" spans="1:18" x14ac:dyDescent="0.25">
      <c r="A238" s="211" t="s">
        <v>681</v>
      </c>
      <c r="B238" s="211" t="s">
        <v>686</v>
      </c>
      <c r="C238" s="230" t="s">
        <v>729</v>
      </c>
      <c r="D238" s="204">
        <v>231</v>
      </c>
      <c r="E238" s="21">
        <v>1</v>
      </c>
      <c r="F238" s="21">
        <v>1</v>
      </c>
      <c r="G238" s="21">
        <v>1</v>
      </c>
      <c r="H238" s="21">
        <v>1</v>
      </c>
      <c r="I238" s="21">
        <v>1</v>
      </c>
      <c r="J238" s="21">
        <v>1</v>
      </c>
      <c r="K238" s="21">
        <v>1</v>
      </c>
      <c r="L238" s="21">
        <v>1</v>
      </c>
      <c r="M238" s="21">
        <v>1</v>
      </c>
      <c r="N238" s="21">
        <v>1</v>
      </c>
      <c r="O238" s="21">
        <v>1</v>
      </c>
      <c r="P238" s="21">
        <v>1</v>
      </c>
    </row>
    <row r="239" spans="1:18" x14ac:dyDescent="0.25">
      <c r="A239" s="211" t="s">
        <v>681</v>
      </c>
      <c r="B239" s="211" t="s">
        <v>692</v>
      </c>
      <c r="C239" s="230" t="s">
        <v>729</v>
      </c>
      <c r="D239" s="204">
        <v>232</v>
      </c>
      <c r="E239" s="21">
        <v>1</v>
      </c>
      <c r="F239" s="21">
        <v>1</v>
      </c>
      <c r="G239" s="21">
        <v>1</v>
      </c>
      <c r="H239" s="21">
        <v>1</v>
      </c>
      <c r="I239" s="21">
        <v>1</v>
      </c>
      <c r="J239" s="21">
        <v>1</v>
      </c>
      <c r="K239" s="21">
        <v>0</v>
      </c>
      <c r="L239" s="21">
        <v>0</v>
      </c>
      <c r="M239" s="21">
        <v>1</v>
      </c>
      <c r="N239" s="21">
        <v>1</v>
      </c>
      <c r="O239" s="21">
        <v>1</v>
      </c>
      <c r="P239" s="21">
        <v>1</v>
      </c>
      <c r="R239" t="s">
        <v>846</v>
      </c>
    </row>
    <row r="240" spans="1:18" x14ac:dyDescent="0.25">
      <c r="A240" s="211" t="s">
        <v>681</v>
      </c>
      <c r="B240" s="211" t="s">
        <v>697</v>
      </c>
      <c r="C240" s="230" t="s">
        <v>729</v>
      </c>
      <c r="D240" s="204">
        <v>233</v>
      </c>
      <c r="E240" s="21">
        <v>1</v>
      </c>
      <c r="F240" s="21">
        <v>1</v>
      </c>
      <c r="G240" s="21">
        <v>1</v>
      </c>
      <c r="H240" s="21">
        <v>1</v>
      </c>
      <c r="I240" s="21">
        <v>1</v>
      </c>
      <c r="J240" s="21">
        <v>1</v>
      </c>
      <c r="K240" s="21">
        <v>1</v>
      </c>
      <c r="L240" s="21">
        <v>1</v>
      </c>
      <c r="M240" s="21">
        <v>1</v>
      </c>
      <c r="N240" s="21">
        <v>1</v>
      </c>
      <c r="O240" s="21">
        <v>1</v>
      </c>
      <c r="P240" s="21">
        <v>1</v>
      </c>
    </row>
    <row r="241" spans="1:16" x14ac:dyDescent="0.25">
      <c r="A241" s="211" t="s">
        <v>681</v>
      </c>
      <c r="B241" s="211" t="s">
        <v>711</v>
      </c>
      <c r="C241" s="230" t="s">
        <v>729</v>
      </c>
      <c r="D241" s="204">
        <v>234</v>
      </c>
      <c r="E241" s="21">
        <v>1</v>
      </c>
      <c r="F241" s="21">
        <v>1</v>
      </c>
      <c r="G241" s="21">
        <v>1</v>
      </c>
      <c r="H241" s="21">
        <v>1</v>
      </c>
      <c r="I241" s="21">
        <v>1</v>
      </c>
      <c r="J241" s="21">
        <v>1</v>
      </c>
      <c r="K241" s="21">
        <v>1</v>
      </c>
      <c r="L241" s="21">
        <v>1</v>
      </c>
      <c r="M241" s="21">
        <v>1</v>
      </c>
      <c r="N241" s="21">
        <v>1</v>
      </c>
      <c r="O241" s="21">
        <v>1</v>
      </c>
      <c r="P241" s="21">
        <v>1</v>
      </c>
    </row>
    <row r="242" spans="1:16" x14ac:dyDescent="0.25">
      <c r="A242" s="211" t="s">
        <v>681</v>
      </c>
      <c r="B242" s="211" t="s">
        <v>697</v>
      </c>
      <c r="C242" s="230" t="s">
        <v>730</v>
      </c>
      <c r="D242" s="204">
        <v>235</v>
      </c>
      <c r="E242" s="21">
        <v>1</v>
      </c>
      <c r="F242" s="21">
        <v>1</v>
      </c>
      <c r="G242" s="21">
        <v>1</v>
      </c>
      <c r="H242" s="21">
        <v>1</v>
      </c>
      <c r="I242" s="21">
        <v>1</v>
      </c>
      <c r="J242" s="21">
        <v>1</v>
      </c>
      <c r="K242" s="21">
        <v>1</v>
      </c>
      <c r="L242" s="21">
        <v>1</v>
      </c>
      <c r="M242" s="21">
        <v>1</v>
      </c>
      <c r="N242" s="21">
        <v>1</v>
      </c>
      <c r="O242" s="21">
        <v>1</v>
      </c>
      <c r="P242" s="21">
        <v>1</v>
      </c>
    </row>
    <row r="243" spans="1:16" x14ac:dyDescent="0.25">
      <c r="A243" s="211" t="s">
        <v>681</v>
      </c>
      <c r="B243" s="211" t="s">
        <v>711</v>
      </c>
      <c r="C243" s="230" t="s">
        <v>730</v>
      </c>
      <c r="D243" s="204">
        <v>236</v>
      </c>
      <c r="E243" s="21">
        <v>1</v>
      </c>
      <c r="F243" s="21">
        <v>1</v>
      </c>
      <c r="G243" s="21">
        <v>1</v>
      </c>
      <c r="H243" s="21">
        <v>1</v>
      </c>
      <c r="I243" s="21">
        <v>1</v>
      </c>
      <c r="J243" s="21">
        <v>1</v>
      </c>
      <c r="K243" s="21">
        <v>1</v>
      </c>
      <c r="L243" s="21">
        <v>1</v>
      </c>
      <c r="M243" s="21">
        <v>1</v>
      </c>
      <c r="N243" s="21">
        <v>1</v>
      </c>
      <c r="O243" s="21">
        <v>1</v>
      </c>
      <c r="P243" s="21">
        <v>1</v>
      </c>
    </row>
    <row r="244" spans="1:16" x14ac:dyDescent="0.25">
      <c r="A244" s="211" t="s">
        <v>681</v>
      </c>
      <c r="B244" s="211" t="s">
        <v>685</v>
      </c>
      <c r="C244" s="230" t="s">
        <v>731</v>
      </c>
      <c r="D244" s="204">
        <v>237</v>
      </c>
      <c r="E244" s="21">
        <v>1</v>
      </c>
      <c r="F244" s="21">
        <v>1</v>
      </c>
      <c r="G244" s="21">
        <v>1</v>
      </c>
      <c r="H244" s="21">
        <v>1</v>
      </c>
      <c r="I244" s="21">
        <v>1</v>
      </c>
      <c r="J244" s="21">
        <v>1</v>
      </c>
      <c r="K244" s="21">
        <v>1</v>
      </c>
      <c r="L244" s="21">
        <v>1</v>
      </c>
      <c r="M244" s="21">
        <v>1</v>
      </c>
      <c r="N244" s="21">
        <v>1</v>
      </c>
      <c r="O244" s="21">
        <v>1</v>
      </c>
      <c r="P244" s="21">
        <v>1</v>
      </c>
    </row>
    <row r="245" spans="1:16" x14ac:dyDescent="0.25">
      <c r="A245" s="211" t="s">
        <v>681</v>
      </c>
      <c r="B245" s="211" t="s">
        <v>687</v>
      </c>
      <c r="C245" s="230" t="s">
        <v>731</v>
      </c>
      <c r="D245" s="204">
        <v>238</v>
      </c>
      <c r="E245" s="21">
        <v>1</v>
      </c>
      <c r="F245" s="21">
        <v>1</v>
      </c>
      <c r="G245" s="21">
        <v>1</v>
      </c>
      <c r="H245" s="21">
        <v>1</v>
      </c>
      <c r="I245" s="21">
        <v>1</v>
      </c>
      <c r="J245" s="21">
        <v>1</v>
      </c>
      <c r="K245" s="21">
        <v>1</v>
      </c>
      <c r="L245" s="21">
        <v>1</v>
      </c>
      <c r="M245" s="21">
        <v>1</v>
      </c>
      <c r="N245" s="21">
        <v>1</v>
      </c>
      <c r="O245" s="21">
        <v>1</v>
      </c>
      <c r="P245" s="21">
        <v>1</v>
      </c>
    </row>
    <row r="246" spans="1:16" x14ac:dyDescent="0.25">
      <c r="A246" s="211" t="s">
        <v>681</v>
      </c>
      <c r="B246" s="211" t="s">
        <v>697</v>
      </c>
      <c r="C246" s="230" t="s">
        <v>731</v>
      </c>
      <c r="D246" s="204">
        <v>239</v>
      </c>
      <c r="E246" s="21">
        <v>1</v>
      </c>
      <c r="F246" s="21">
        <v>1</v>
      </c>
      <c r="G246" s="21">
        <v>1</v>
      </c>
      <c r="H246" s="21">
        <v>1</v>
      </c>
      <c r="I246" s="21">
        <v>1</v>
      </c>
      <c r="J246" s="21">
        <v>1</v>
      </c>
      <c r="K246" s="21">
        <v>1</v>
      </c>
      <c r="L246" s="21">
        <v>1</v>
      </c>
      <c r="M246" s="21">
        <v>1</v>
      </c>
      <c r="N246" s="21">
        <v>1</v>
      </c>
      <c r="O246" s="21">
        <v>1</v>
      </c>
      <c r="P246" s="21">
        <v>1</v>
      </c>
    </row>
    <row r="247" spans="1:16" x14ac:dyDescent="0.25">
      <c r="A247" s="211" t="s">
        <v>681</v>
      </c>
      <c r="B247" s="211" t="s">
        <v>685</v>
      </c>
      <c r="C247" s="230" t="s">
        <v>733</v>
      </c>
      <c r="D247" s="204">
        <v>240</v>
      </c>
      <c r="E247" s="21">
        <v>1</v>
      </c>
      <c r="F247" s="21">
        <v>1</v>
      </c>
      <c r="G247" s="21">
        <v>1</v>
      </c>
      <c r="H247" s="21">
        <v>1</v>
      </c>
      <c r="I247" s="21">
        <v>1</v>
      </c>
      <c r="J247" s="21">
        <v>1</v>
      </c>
      <c r="K247" s="21">
        <v>1</v>
      </c>
      <c r="L247" s="21">
        <v>1</v>
      </c>
      <c r="M247" s="21">
        <v>1</v>
      </c>
      <c r="N247" s="21">
        <v>1</v>
      </c>
      <c r="O247" s="21">
        <v>1</v>
      </c>
      <c r="P247" s="21">
        <v>1</v>
      </c>
    </row>
    <row r="248" spans="1:16" x14ac:dyDescent="0.25">
      <c r="A248" s="211" t="s">
        <v>681</v>
      </c>
      <c r="B248" s="211" t="s">
        <v>690</v>
      </c>
      <c r="C248" s="230" t="s">
        <v>733</v>
      </c>
      <c r="D248" s="204">
        <v>241</v>
      </c>
      <c r="E248" s="21">
        <v>1</v>
      </c>
      <c r="F248" s="21">
        <v>1</v>
      </c>
      <c r="G248" s="21">
        <v>1</v>
      </c>
      <c r="H248" s="21">
        <v>1</v>
      </c>
      <c r="I248" s="21">
        <v>1</v>
      </c>
      <c r="J248" s="21">
        <v>1</v>
      </c>
      <c r="K248" s="21">
        <v>1</v>
      </c>
      <c r="L248" s="21">
        <v>1</v>
      </c>
      <c r="M248" s="21">
        <v>1</v>
      </c>
      <c r="N248" s="21">
        <v>1</v>
      </c>
      <c r="O248" s="21">
        <v>1</v>
      </c>
      <c r="P248" s="21">
        <v>1</v>
      </c>
    </row>
    <row r="249" spans="1:16" x14ac:dyDescent="0.25">
      <c r="A249" s="211" t="s">
        <v>681</v>
      </c>
      <c r="B249" s="211" t="s">
        <v>697</v>
      </c>
      <c r="C249" s="230" t="s">
        <v>733</v>
      </c>
      <c r="D249" s="204">
        <v>242</v>
      </c>
      <c r="E249" s="21">
        <v>1</v>
      </c>
      <c r="F249" s="21">
        <v>1</v>
      </c>
      <c r="G249" s="21">
        <v>1</v>
      </c>
      <c r="H249" s="21">
        <v>1</v>
      </c>
      <c r="I249" s="21">
        <v>1</v>
      </c>
      <c r="J249" s="21">
        <v>1</v>
      </c>
      <c r="K249" s="21">
        <v>1</v>
      </c>
      <c r="L249" s="21">
        <v>1</v>
      </c>
      <c r="M249" s="21">
        <v>1</v>
      </c>
      <c r="N249" s="21">
        <v>1</v>
      </c>
      <c r="O249" s="21">
        <v>1</v>
      </c>
      <c r="P249" s="21">
        <v>1</v>
      </c>
    </row>
    <row r="250" spans="1:16" x14ac:dyDescent="0.25">
      <c r="A250" s="211" t="s">
        <v>681</v>
      </c>
      <c r="B250" s="211" t="s">
        <v>711</v>
      </c>
      <c r="C250" s="230" t="s">
        <v>733</v>
      </c>
      <c r="D250" s="204">
        <v>243</v>
      </c>
      <c r="E250" s="21">
        <v>1</v>
      </c>
      <c r="F250" s="21">
        <v>1</v>
      </c>
      <c r="G250" s="21">
        <v>1</v>
      </c>
      <c r="H250" s="21">
        <v>1</v>
      </c>
      <c r="I250" s="21">
        <v>1</v>
      </c>
      <c r="J250" s="21">
        <v>1</v>
      </c>
      <c r="K250" s="21">
        <v>1</v>
      </c>
      <c r="L250" s="21">
        <v>1</v>
      </c>
      <c r="M250" s="21">
        <v>1</v>
      </c>
      <c r="N250" s="21">
        <v>1</v>
      </c>
      <c r="O250" s="21">
        <v>1</v>
      </c>
      <c r="P250" s="21">
        <v>1</v>
      </c>
    </row>
    <row r="251" spans="1:16" x14ac:dyDescent="0.25">
      <c r="A251" s="211" t="s">
        <v>681</v>
      </c>
      <c r="B251" s="211" t="s">
        <v>714</v>
      </c>
      <c r="C251" s="230" t="s">
        <v>733</v>
      </c>
      <c r="D251" s="204">
        <v>244</v>
      </c>
      <c r="E251" s="21">
        <v>1</v>
      </c>
      <c r="F251" s="21">
        <v>1</v>
      </c>
      <c r="G251" s="21">
        <v>1</v>
      </c>
      <c r="H251" s="21">
        <v>1</v>
      </c>
      <c r="I251" s="21">
        <v>1</v>
      </c>
      <c r="J251" s="21">
        <v>1</v>
      </c>
      <c r="K251" s="21">
        <v>1</v>
      </c>
      <c r="L251" s="21">
        <v>1</v>
      </c>
      <c r="M251" s="21">
        <v>1</v>
      </c>
      <c r="N251" s="21">
        <v>1</v>
      </c>
      <c r="O251" s="21">
        <v>1</v>
      </c>
      <c r="P251" s="21">
        <v>1</v>
      </c>
    </row>
    <row r="252" spans="1:16" x14ac:dyDescent="0.25">
      <c r="A252" s="211" t="s">
        <v>681</v>
      </c>
      <c r="B252" s="211" t="s">
        <v>697</v>
      </c>
      <c r="C252" s="230" t="s">
        <v>732</v>
      </c>
      <c r="D252" s="204">
        <v>245</v>
      </c>
      <c r="E252" s="21">
        <v>1</v>
      </c>
      <c r="F252" s="21">
        <v>1</v>
      </c>
      <c r="G252" s="21">
        <v>1</v>
      </c>
      <c r="H252" s="21">
        <v>1</v>
      </c>
      <c r="I252" s="21">
        <v>1</v>
      </c>
      <c r="J252" s="21">
        <v>1</v>
      </c>
      <c r="K252" s="21">
        <v>1</v>
      </c>
      <c r="L252" s="21">
        <v>1</v>
      </c>
      <c r="M252" s="21">
        <v>1</v>
      </c>
      <c r="N252" s="21">
        <v>1</v>
      </c>
      <c r="O252" s="21">
        <v>1</v>
      </c>
      <c r="P252" s="21">
        <v>1</v>
      </c>
    </row>
    <row r="253" spans="1:16" x14ac:dyDescent="0.25">
      <c r="A253" s="211" t="s">
        <v>681</v>
      </c>
      <c r="B253" s="211" t="s">
        <v>711</v>
      </c>
      <c r="C253" s="230" t="s">
        <v>732</v>
      </c>
      <c r="D253" s="204">
        <v>246</v>
      </c>
      <c r="E253" s="21">
        <v>1</v>
      </c>
      <c r="F253" s="21">
        <v>1</v>
      </c>
      <c r="G253" s="21">
        <v>1</v>
      </c>
      <c r="H253" s="21">
        <v>1</v>
      </c>
      <c r="I253" s="21">
        <v>1</v>
      </c>
      <c r="J253" s="21">
        <v>1</v>
      </c>
      <c r="K253" s="21">
        <v>1</v>
      </c>
      <c r="L253" s="21">
        <v>1</v>
      </c>
      <c r="M253" s="21">
        <v>1</v>
      </c>
      <c r="N253" s="21">
        <v>1</v>
      </c>
      <c r="O253" s="21">
        <v>1</v>
      </c>
      <c r="P253" s="21">
        <v>1</v>
      </c>
    </row>
    <row r="254" spans="1:16" x14ac:dyDescent="0.25">
      <c r="A254" s="223" t="s">
        <v>681</v>
      </c>
      <c r="B254" s="223" t="s">
        <v>721</v>
      </c>
      <c r="C254" s="233" t="s">
        <v>732</v>
      </c>
      <c r="D254" s="204">
        <v>247</v>
      </c>
      <c r="E254" s="21">
        <v>1</v>
      </c>
      <c r="F254" s="21">
        <v>1</v>
      </c>
      <c r="G254" s="21">
        <v>1</v>
      </c>
      <c r="H254" s="21">
        <v>1</v>
      </c>
      <c r="I254" s="21">
        <v>1</v>
      </c>
      <c r="J254" s="21">
        <v>1</v>
      </c>
      <c r="K254" s="21">
        <v>1</v>
      </c>
      <c r="L254" s="21">
        <v>1</v>
      </c>
      <c r="M254" s="21">
        <v>1</v>
      </c>
      <c r="N254" s="21">
        <v>1</v>
      </c>
      <c r="O254" s="21">
        <v>1</v>
      </c>
      <c r="P254" s="21">
        <v>1</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X252"/>
  <sheetViews>
    <sheetView workbookViewId="0">
      <selection activeCell="K242" sqref="K242"/>
    </sheetView>
  </sheetViews>
  <sheetFormatPr defaultRowHeight="13.2" x14ac:dyDescent="0.25"/>
  <cols>
    <col min="1" max="1" width="25.5546875" customWidth="1"/>
    <col min="2" max="2" width="13" customWidth="1"/>
    <col min="6" max="6" width="19.109375" customWidth="1"/>
    <col min="7" max="7" width="26.88671875" customWidth="1"/>
    <col min="8" max="8" width="11.5546875" customWidth="1"/>
    <col min="9" max="9" width="10.109375" customWidth="1"/>
    <col min="20" max="20" width="14.44140625" customWidth="1"/>
    <col min="22" max="22" width="25.5546875" customWidth="1"/>
  </cols>
  <sheetData>
    <row r="2" spans="1:24" x14ac:dyDescent="0.25">
      <c r="A2" s="30" t="s">
        <v>890</v>
      </c>
      <c r="B2" s="30" t="s">
        <v>892</v>
      </c>
      <c r="F2" s="30" t="s">
        <v>893</v>
      </c>
      <c r="M2" s="30" t="s">
        <v>917</v>
      </c>
    </row>
    <row r="3" spans="1:24" x14ac:dyDescent="0.25">
      <c r="B3" t="s">
        <v>891</v>
      </c>
    </row>
    <row r="4" spans="1:24" ht="15" thickBot="1" x14ac:dyDescent="0.35">
      <c r="I4" s="412"/>
    </row>
    <row r="5" spans="1:24" ht="14.4" x14ac:dyDescent="0.3">
      <c r="B5" s="224" t="s">
        <v>731</v>
      </c>
      <c r="C5" s="191" t="s">
        <v>732</v>
      </c>
      <c r="D5" s="57"/>
      <c r="F5" s="214" t="s">
        <v>25</v>
      </c>
      <c r="G5" s="214" t="s">
        <v>552</v>
      </c>
      <c r="H5" s="228" t="s">
        <v>413</v>
      </c>
      <c r="I5" s="414"/>
      <c r="J5" s="413" t="s">
        <v>381</v>
      </c>
      <c r="K5" s="413" t="s">
        <v>380</v>
      </c>
      <c r="L5" s="413" t="s">
        <v>216</v>
      </c>
      <c r="M5" s="413" t="s">
        <v>862</v>
      </c>
      <c r="N5" s="413" t="s">
        <v>861</v>
      </c>
      <c r="O5" s="413" t="s">
        <v>869</v>
      </c>
      <c r="P5" s="413" t="s">
        <v>918</v>
      </c>
      <c r="T5" t="s">
        <v>25</v>
      </c>
      <c r="U5" t="s">
        <v>413</v>
      </c>
      <c r="V5" t="s">
        <v>552</v>
      </c>
      <c r="W5" t="s">
        <v>847</v>
      </c>
      <c r="X5" t="s">
        <v>848</v>
      </c>
    </row>
    <row r="6" spans="1:24" ht="14.4" x14ac:dyDescent="0.3">
      <c r="A6" s="400" t="s">
        <v>381</v>
      </c>
      <c r="B6" s="41">
        <v>16610</v>
      </c>
      <c r="C6" s="41"/>
      <c r="F6" s="310" t="s">
        <v>622</v>
      </c>
      <c r="G6" s="310" t="s">
        <v>505</v>
      </c>
      <c r="H6" s="304" t="s">
        <v>615</v>
      </c>
      <c r="I6" s="415">
        <v>1</v>
      </c>
      <c r="J6" s="412"/>
      <c r="K6" s="412"/>
      <c r="L6" s="412"/>
      <c r="M6" s="412"/>
      <c r="N6" s="412"/>
      <c r="O6" s="412"/>
      <c r="P6" t="str">
        <f>IF(RIGHT(G6,12)="Kräfta, Rist",1,"")</f>
        <v/>
      </c>
      <c r="T6" t="s">
        <v>622</v>
      </c>
      <c r="U6">
        <v>2224</v>
      </c>
      <c r="V6" t="s">
        <v>849</v>
      </c>
      <c r="W6">
        <v>702</v>
      </c>
      <c r="X6" t="s">
        <v>850</v>
      </c>
    </row>
    <row r="7" spans="1:24" ht="14.4" x14ac:dyDescent="0.3">
      <c r="A7" s="400" t="s">
        <v>380</v>
      </c>
      <c r="B7" s="41">
        <v>327506</v>
      </c>
      <c r="C7" s="41"/>
      <c r="F7" s="267" t="s">
        <v>622</v>
      </c>
      <c r="G7" s="267" t="s">
        <v>517</v>
      </c>
      <c r="H7" s="301" t="s">
        <v>615</v>
      </c>
      <c r="I7" s="415">
        <v>2</v>
      </c>
      <c r="J7" s="412"/>
      <c r="K7" s="412"/>
      <c r="L7" s="412"/>
      <c r="M7" s="412"/>
      <c r="N7" s="412"/>
      <c r="O7" s="412"/>
      <c r="P7" t="str">
        <f t="shared" ref="P7:P70" si="0">IF(RIGHT(G7,12)="Kräfta, Rist",1,"")</f>
        <v/>
      </c>
      <c r="T7" t="s">
        <v>622</v>
      </c>
      <c r="U7">
        <v>2224</v>
      </c>
      <c r="V7" t="s">
        <v>517</v>
      </c>
      <c r="W7">
        <v>725</v>
      </c>
      <c r="X7" t="s">
        <v>850</v>
      </c>
    </row>
    <row r="8" spans="1:24" ht="14.4" x14ac:dyDescent="0.3">
      <c r="A8" s="400" t="s">
        <v>216</v>
      </c>
      <c r="B8">
        <v>490</v>
      </c>
      <c r="F8" s="267" t="s">
        <v>622</v>
      </c>
      <c r="G8" s="267" t="s">
        <v>522</v>
      </c>
      <c r="H8" s="301" t="s">
        <v>615</v>
      </c>
      <c r="I8" s="415">
        <v>3</v>
      </c>
      <c r="J8" s="412"/>
      <c r="K8" s="412"/>
      <c r="L8" s="412"/>
      <c r="M8" s="412"/>
      <c r="N8" s="412"/>
      <c r="O8" s="412"/>
      <c r="P8" t="str">
        <f t="shared" si="0"/>
        <v/>
      </c>
      <c r="T8" t="s">
        <v>622</v>
      </c>
      <c r="U8">
        <v>2224</v>
      </c>
      <c r="V8" t="s">
        <v>851</v>
      </c>
      <c r="W8">
        <v>721</v>
      </c>
      <c r="X8" t="s">
        <v>850</v>
      </c>
    </row>
    <row r="9" spans="1:24" ht="14.4" x14ac:dyDescent="0.3">
      <c r="A9" s="400" t="s">
        <v>862</v>
      </c>
      <c r="C9" s="41"/>
      <c r="E9" s="41">
        <v>13102</v>
      </c>
      <c r="F9" s="267" t="s">
        <v>622</v>
      </c>
      <c r="G9" s="267" t="s">
        <v>523</v>
      </c>
      <c r="H9" s="301" t="s">
        <v>615</v>
      </c>
      <c r="I9" s="415">
        <v>4</v>
      </c>
      <c r="J9" s="412"/>
      <c r="K9" s="412"/>
      <c r="L9" s="412"/>
      <c r="M9" s="412"/>
      <c r="N9" s="412"/>
      <c r="O9" s="412"/>
      <c r="P9" t="str">
        <f t="shared" si="0"/>
        <v/>
      </c>
      <c r="T9" t="s">
        <v>622</v>
      </c>
      <c r="U9">
        <v>2224</v>
      </c>
      <c r="V9" t="s">
        <v>852</v>
      </c>
      <c r="W9">
        <v>711</v>
      </c>
      <c r="X9" t="s">
        <v>850</v>
      </c>
    </row>
    <row r="10" spans="1:24" ht="14.4" x14ac:dyDescent="0.3">
      <c r="A10" s="400" t="s">
        <v>861</v>
      </c>
      <c r="C10" s="41"/>
      <c r="E10" s="41">
        <v>22060</v>
      </c>
      <c r="F10" s="267" t="s">
        <v>622</v>
      </c>
      <c r="G10" s="267" t="s">
        <v>530</v>
      </c>
      <c r="H10" s="301" t="s">
        <v>615</v>
      </c>
      <c r="I10" s="415">
        <v>5</v>
      </c>
      <c r="J10" s="412"/>
      <c r="K10" s="412"/>
      <c r="L10" s="412"/>
      <c r="M10" s="412"/>
      <c r="N10" s="412"/>
      <c r="O10" s="412"/>
      <c r="P10" t="str">
        <f t="shared" si="0"/>
        <v/>
      </c>
      <c r="T10" t="s">
        <v>622</v>
      </c>
      <c r="U10">
        <v>2224</v>
      </c>
      <c r="V10" t="s">
        <v>530</v>
      </c>
      <c r="W10">
        <v>714</v>
      </c>
      <c r="X10" t="s">
        <v>850</v>
      </c>
    </row>
    <row r="11" spans="1:24" ht="14.4" x14ac:dyDescent="0.3">
      <c r="A11" s="400" t="s">
        <v>869</v>
      </c>
      <c r="B11" s="41">
        <v>25339</v>
      </c>
      <c r="C11" s="41"/>
      <c r="F11" s="267" t="s">
        <v>622</v>
      </c>
      <c r="G11" s="267" t="s">
        <v>532</v>
      </c>
      <c r="H11" s="301" t="s">
        <v>615</v>
      </c>
      <c r="I11" s="415">
        <v>6</v>
      </c>
      <c r="J11" s="412"/>
      <c r="K11" s="412"/>
      <c r="L11" s="412"/>
      <c r="M11" s="412"/>
      <c r="N11" s="412"/>
      <c r="O11" s="412"/>
      <c r="P11" t="str">
        <f t="shared" si="0"/>
        <v/>
      </c>
      <c r="T11" t="s">
        <v>622</v>
      </c>
      <c r="U11">
        <v>2224</v>
      </c>
      <c r="V11" t="s">
        <v>853</v>
      </c>
      <c r="W11">
        <v>814833</v>
      </c>
      <c r="X11" t="s">
        <v>850</v>
      </c>
    </row>
    <row r="12" spans="1:24" ht="14.4" x14ac:dyDescent="0.3">
      <c r="A12" s="400" t="s">
        <v>918</v>
      </c>
      <c r="B12" s="41">
        <v>569864</v>
      </c>
      <c r="C12" s="41">
        <v>1130612</v>
      </c>
      <c r="F12" s="267" t="s">
        <v>622</v>
      </c>
      <c r="G12" s="267" t="s">
        <v>490</v>
      </c>
      <c r="H12" s="301" t="s">
        <v>553</v>
      </c>
      <c r="I12" s="415">
        <v>7</v>
      </c>
      <c r="J12" s="412"/>
      <c r="K12" s="412"/>
      <c r="L12" s="412"/>
      <c r="M12" s="412"/>
      <c r="N12" s="412"/>
      <c r="O12" s="412"/>
      <c r="P12" t="str">
        <f t="shared" si="0"/>
        <v/>
      </c>
      <c r="T12" t="s">
        <v>622</v>
      </c>
      <c r="U12" t="s">
        <v>553</v>
      </c>
      <c r="V12" t="s">
        <v>490</v>
      </c>
      <c r="W12">
        <v>811</v>
      </c>
      <c r="X12" t="s">
        <v>850</v>
      </c>
    </row>
    <row r="13" spans="1:24" ht="14.4" x14ac:dyDescent="0.3">
      <c r="F13" s="267" t="s">
        <v>622</v>
      </c>
      <c r="G13" s="267" t="s">
        <v>505</v>
      </c>
      <c r="H13" s="301" t="s">
        <v>553</v>
      </c>
      <c r="I13" s="415">
        <v>8</v>
      </c>
      <c r="J13" s="412"/>
      <c r="K13" s="412"/>
      <c r="L13" s="412"/>
      <c r="M13" s="412"/>
      <c r="N13" s="412"/>
      <c r="O13" s="412"/>
      <c r="P13" t="str">
        <f t="shared" si="0"/>
        <v/>
      </c>
      <c r="T13" t="s">
        <v>622</v>
      </c>
      <c r="U13" t="s">
        <v>553</v>
      </c>
      <c r="V13" t="s">
        <v>849</v>
      </c>
      <c r="W13">
        <v>702</v>
      </c>
      <c r="X13" t="s">
        <v>850</v>
      </c>
    </row>
    <row r="14" spans="1:24" ht="14.4" x14ac:dyDescent="0.3">
      <c r="A14" s="406"/>
      <c r="B14" s="411" t="s">
        <v>906</v>
      </c>
      <c r="F14" s="267" t="s">
        <v>622</v>
      </c>
      <c r="G14" s="267" t="s">
        <v>509</v>
      </c>
      <c r="H14" s="301" t="s">
        <v>553</v>
      </c>
      <c r="I14" s="415">
        <v>9</v>
      </c>
      <c r="J14" s="412"/>
      <c r="K14" s="412"/>
      <c r="L14" s="412"/>
      <c r="M14" s="412"/>
      <c r="N14" s="412"/>
      <c r="O14" s="412"/>
      <c r="P14" t="str">
        <f t="shared" si="0"/>
        <v/>
      </c>
      <c r="T14" t="s">
        <v>622</v>
      </c>
      <c r="U14" t="s">
        <v>553</v>
      </c>
      <c r="V14" t="s">
        <v>509</v>
      </c>
      <c r="W14">
        <v>931</v>
      </c>
      <c r="X14" t="s">
        <v>850</v>
      </c>
    </row>
    <row r="15" spans="1:24" ht="14.4" x14ac:dyDescent="0.3">
      <c r="A15" s="407" t="s">
        <v>658</v>
      </c>
      <c r="B15" s="410">
        <v>68.61282051282052</v>
      </c>
      <c r="F15" s="267" t="s">
        <v>622</v>
      </c>
      <c r="G15" s="267" t="s">
        <v>513</v>
      </c>
      <c r="H15" s="301" t="s">
        <v>553</v>
      </c>
      <c r="I15" s="415">
        <v>10</v>
      </c>
      <c r="J15" s="412"/>
      <c r="K15" s="412"/>
      <c r="L15" s="412"/>
      <c r="M15" s="412"/>
      <c r="N15" s="412"/>
      <c r="O15" s="412"/>
      <c r="P15" t="str">
        <f t="shared" si="0"/>
        <v/>
      </c>
      <c r="T15" t="s">
        <v>622</v>
      </c>
      <c r="U15" t="s">
        <v>553</v>
      </c>
      <c r="V15" t="s">
        <v>854</v>
      </c>
      <c r="W15">
        <v>825</v>
      </c>
      <c r="X15" t="s">
        <v>850</v>
      </c>
    </row>
    <row r="16" spans="1:24" ht="14.4" x14ac:dyDescent="0.3">
      <c r="A16" s="408" t="s">
        <v>659</v>
      </c>
      <c r="B16" s="410">
        <v>84.15094339622641</v>
      </c>
      <c r="F16" s="267" t="s">
        <v>622</v>
      </c>
      <c r="G16" s="267" t="s">
        <v>514</v>
      </c>
      <c r="H16" s="301" t="s">
        <v>553</v>
      </c>
      <c r="I16" s="415">
        <v>11</v>
      </c>
      <c r="J16" s="412"/>
      <c r="K16" s="412"/>
      <c r="L16" s="412"/>
      <c r="M16" s="412"/>
      <c r="N16" s="412"/>
      <c r="O16" s="412"/>
      <c r="P16" t="str">
        <f t="shared" si="0"/>
        <v/>
      </c>
      <c r="T16" t="s">
        <v>622</v>
      </c>
      <c r="U16" t="s">
        <v>553</v>
      </c>
      <c r="V16" t="s">
        <v>855</v>
      </c>
      <c r="W16">
        <v>320</v>
      </c>
      <c r="X16" t="s">
        <v>850</v>
      </c>
    </row>
    <row r="17" spans="1:24" ht="14.4" x14ac:dyDescent="0.3">
      <c r="A17" s="408" t="s">
        <v>660</v>
      </c>
      <c r="B17" s="410">
        <v>28.925373134328357</v>
      </c>
      <c r="F17" s="267" t="s">
        <v>622</v>
      </c>
      <c r="G17" s="267" t="s">
        <v>517</v>
      </c>
      <c r="H17" s="301" t="s">
        <v>553</v>
      </c>
      <c r="I17" s="415">
        <v>12</v>
      </c>
      <c r="J17" s="412"/>
      <c r="K17" s="412"/>
      <c r="L17" s="412"/>
      <c r="M17" s="412"/>
      <c r="N17" s="412"/>
      <c r="O17" s="412"/>
      <c r="P17" t="str">
        <f t="shared" si="0"/>
        <v/>
      </c>
      <c r="T17" t="s">
        <v>622</v>
      </c>
      <c r="U17" t="s">
        <v>553</v>
      </c>
      <c r="V17" t="s">
        <v>517</v>
      </c>
      <c r="W17">
        <v>725</v>
      </c>
      <c r="X17" t="s">
        <v>850</v>
      </c>
    </row>
    <row r="18" spans="1:24" ht="14.4" x14ac:dyDescent="0.3">
      <c r="A18" s="408" t="s">
        <v>661</v>
      </c>
      <c r="B18" s="410">
        <v>105.40963855421687</v>
      </c>
      <c r="F18" s="267" t="s">
        <v>622</v>
      </c>
      <c r="G18" s="267" t="s">
        <v>522</v>
      </c>
      <c r="H18" s="301" t="s">
        <v>553</v>
      </c>
      <c r="I18" s="415">
        <v>13</v>
      </c>
      <c r="J18" s="412"/>
      <c r="K18" s="412"/>
      <c r="L18" s="412"/>
      <c r="M18" s="412"/>
      <c r="N18" s="412"/>
      <c r="O18" s="412"/>
      <c r="P18" t="str">
        <f t="shared" si="0"/>
        <v/>
      </c>
      <c r="T18" t="s">
        <v>622</v>
      </c>
      <c r="U18" t="s">
        <v>553</v>
      </c>
      <c r="V18" t="s">
        <v>851</v>
      </c>
      <c r="W18">
        <v>721</v>
      </c>
      <c r="X18" t="s">
        <v>850</v>
      </c>
    </row>
    <row r="19" spans="1:24" ht="14.4" x14ac:dyDescent="0.3">
      <c r="A19" s="408" t="s">
        <v>662</v>
      </c>
      <c r="B19" s="410">
        <v>54.816326530612244</v>
      </c>
      <c r="F19" s="267" t="s">
        <v>622</v>
      </c>
      <c r="G19" s="267" t="s">
        <v>523</v>
      </c>
      <c r="H19" s="301" t="s">
        <v>553</v>
      </c>
      <c r="I19" s="415">
        <v>14</v>
      </c>
      <c r="J19" s="412"/>
      <c r="K19" s="412"/>
      <c r="L19" s="412"/>
      <c r="M19" s="412"/>
      <c r="N19" s="412"/>
      <c r="O19" s="412"/>
      <c r="P19" t="str">
        <f t="shared" si="0"/>
        <v/>
      </c>
      <c r="T19" t="s">
        <v>622</v>
      </c>
      <c r="U19" t="s">
        <v>553</v>
      </c>
      <c r="V19" t="s">
        <v>852</v>
      </c>
      <c r="W19">
        <v>711</v>
      </c>
      <c r="X19" t="s">
        <v>850</v>
      </c>
    </row>
    <row r="20" spans="1:24" ht="14.4" x14ac:dyDescent="0.3">
      <c r="A20" s="408" t="s">
        <v>663</v>
      </c>
      <c r="B20" s="410">
        <v>80.307692307692307</v>
      </c>
      <c r="F20" s="267" t="s">
        <v>622</v>
      </c>
      <c r="G20" s="267" t="s">
        <v>524</v>
      </c>
      <c r="H20" s="301" t="s">
        <v>553</v>
      </c>
      <c r="I20" s="415">
        <v>15</v>
      </c>
      <c r="J20" s="412"/>
      <c r="K20" s="412"/>
      <c r="L20" s="412"/>
      <c r="M20" s="412"/>
      <c r="N20" s="412"/>
      <c r="P20" t="str">
        <f t="shared" si="0"/>
        <v/>
      </c>
      <c r="T20" t="s">
        <v>622</v>
      </c>
      <c r="U20" t="s">
        <v>553</v>
      </c>
      <c r="V20" t="s">
        <v>856</v>
      </c>
      <c r="W20">
        <v>922</v>
      </c>
      <c r="X20" t="s">
        <v>850</v>
      </c>
    </row>
    <row r="21" spans="1:24" ht="14.4" x14ac:dyDescent="0.3">
      <c r="A21" s="408" t="s">
        <v>664</v>
      </c>
      <c r="B21" s="410">
        <v>181.8</v>
      </c>
      <c r="F21" s="267" t="s">
        <v>622</v>
      </c>
      <c r="G21" s="267" t="s">
        <v>527</v>
      </c>
      <c r="H21" s="301" t="s">
        <v>553</v>
      </c>
      <c r="I21" s="415">
        <v>16</v>
      </c>
      <c r="J21" s="412"/>
      <c r="K21" s="412"/>
      <c r="L21" s="412"/>
      <c r="M21" s="412"/>
      <c r="N21" s="412"/>
      <c r="P21" t="str">
        <f t="shared" si="0"/>
        <v/>
      </c>
      <c r="T21" t="s">
        <v>622</v>
      </c>
      <c r="U21" t="s">
        <v>553</v>
      </c>
      <c r="V21" t="s">
        <v>527</v>
      </c>
      <c r="W21">
        <v>1000</v>
      </c>
      <c r="X21" t="s">
        <v>850</v>
      </c>
    </row>
    <row r="22" spans="1:24" ht="14.4" x14ac:dyDescent="0.3">
      <c r="A22" s="408" t="s">
        <v>665</v>
      </c>
      <c r="B22" s="410">
        <v>140.625</v>
      </c>
      <c r="F22" s="267" t="s">
        <v>622</v>
      </c>
      <c r="G22" s="267" t="s">
        <v>530</v>
      </c>
      <c r="H22" s="301" t="s">
        <v>553</v>
      </c>
      <c r="I22" s="415">
        <v>17</v>
      </c>
      <c r="J22" s="412"/>
      <c r="K22" s="412"/>
      <c r="L22" s="412"/>
      <c r="M22" s="412"/>
      <c r="N22" s="412"/>
      <c r="P22" t="str">
        <f t="shared" si="0"/>
        <v/>
      </c>
      <c r="T22" t="s">
        <v>622</v>
      </c>
      <c r="U22" t="s">
        <v>553</v>
      </c>
      <c r="V22" t="s">
        <v>530</v>
      </c>
      <c r="W22">
        <v>714</v>
      </c>
      <c r="X22" t="s">
        <v>850</v>
      </c>
    </row>
    <row r="23" spans="1:24" ht="14.4" x14ac:dyDescent="0.3">
      <c r="A23" s="408" t="s">
        <v>666</v>
      </c>
      <c r="B23" s="410">
        <v>167.5151515151515</v>
      </c>
      <c r="F23" s="267" t="s">
        <v>622</v>
      </c>
      <c r="G23" s="267" t="s">
        <v>532</v>
      </c>
      <c r="H23" s="301" t="s">
        <v>553</v>
      </c>
      <c r="I23" s="415">
        <v>18</v>
      </c>
      <c r="J23" s="412"/>
      <c r="K23" s="412"/>
      <c r="L23" s="412"/>
      <c r="M23" s="412"/>
      <c r="N23" s="412"/>
      <c r="P23" t="str">
        <f t="shared" si="0"/>
        <v/>
      </c>
      <c r="T23" t="s">
        <v>622</v>
      </c>
      <c r="U23" t="s">
        <v>553</v>
      </c>
      <c r="V23" t="s">
        <v>853</v>
      </c>
      <c r="W23">
        <v>814833</v>
      </c>
      <c r="X23" t="s">
        <v>850</v>
      </c>
    </row>
    <row r="24" spans="1:24" ht="14.4" x14ac:dyDescent="0.3">
      <c r="A24" s="408" t="s">
        <v>667</v>
      </c>
      <c r="B24" s="410">
        <v>117.15</v>
      </c>
      <c r="F24" s="267" t="s">
        <v>622</v>
      </c>
      <c r="G24" s="267" t="s">
        <v>620</v>
      </c>
      <c r="H24" s="301" t="s">
        <v>616</v>
      </c>
      <c r="I24" s="415">
        <v>19</v>
      </c>
      <c r="J24" s="412"/>
      <c r="K24" s="412"/>
      <c r="L24" s="412"/>
      <c r="M24" s="412"/>
      <c r="N24" s="412"/>
      <c r="P24" t="str">
        <f t="shared" si="0"/>
        <v/>
      </c>
      <c r="T24" t="s">
        <v>622</v>
      </c>
      <c r="U24">
        <v>3031</v>
      </c>
      <c r="V24" t="s">
        <v>620</v>
      </c>
      <c r="W24">
        <v>1</v>
      </c>
      <c r="X24" t="s">
        <v>850</v>
      </c>
    </row>
    <row r="25" spans="1:24" ht="14.4" x14ac:dyDescent="0.3">
      <c r="A25" s="408" t="s">
        <v>668</v>
      </c>
      <c r="B25" s="410">
        <v>219.5</v>
      </c>
      <c r="F25" s="267" t="s">
        <v>622</v>
      </c>
      <c r="G25" s="267" t="s">
        <v>510</v>
      </c>
      <c r="H25" s="301" t="s">
        <v>616</v>
      </c>
      <c r="I25" s="415">
        <v>20</v>
      </c>
      <c r="J25" s="412"/>
      <c r="K25" s="412"/>
      <c r="L25" s="412"/>
      <c r="M25" s="412"/>
      <c r="N25" s="412"/>
      <c r="P25" t="str">
        <f t="shared" si="0"/>
        <v/>
      </c>
      <c r="T25" t="s">
        <v>622</v>
      </c>
      <c r="U25">
        <v>3031</v>
      </c>
      <c r="V25" t="s">
        <v>510</v>
      </c>
      <c r="W25" t="s">
        <v>857</v>
      </c>
      <c r="X25" t="s">
        <v>850</v>
      </c>
    </row>
    <row r="26" spans="1:24" ht="14.4" x14ac:dyDescent="0.3">
      <c r="A26" s="408" t="s">
        <v>669</v>
      </c>
      <c r="B26" s="410">
        <v>186.73684210526315</v>
      </c>
      <c r="F26" s="267" t="s">
        <v>622</v>
      </c>
      <c r="G26" s="267" t="s">
        <v>513</v>
      </c>
      <c r="H26" s="301" t="s">
        <v>616</v>
      </c>
      <c r="I26" s="415">
        <v>21</v>
      </c>
      <c r="J26" s="412"/>
      <c r="K26" s="412"/>
      <c r="L26" s="412"/>
      <c r="M26" s="412"/>
      <c r="N26" s="412"/>
      <c r="P26" t="str">
        <f t="shared" si="0"/>
        <v/>
      </c>
      <c r="T26" t="s">
        <v>622</v>
      </c>
      <c r="U26">
        <v>3031</v>
      </c>
      <c r="V26" t="s">
        <v>854</v>
      </c>
      <c r="W26">
        <v>825</v>
      </c>
      <c r="X26" t="s">
        <v>850</v>
      </c>
    </row>
    <row r="27" spans="1:24" ht="14.4" x14ac:dyDescent="0.3">
      <c r="A27" s="408" t="s">
        <v>670</v>
      </c>
      <c r="B27" s="410">
        <v>265.14285714285717</v>
      </c>
      <c r="F27" s="267" t="s">
        <v>622</v>
      </c>
      <c r="G27" s="267" t="s">
        <v>520</v>
      </c>
      <c r="H27" s="301" t="s">
        <v>616</v>
      </c>
      <c r="I27" s="415">
        <v>22</v>
      </c>
      <c r="J27" s="412"/>
      <c r="K27" s="412"/>
      <c r="L27" s="412"/>
      <c r="M27" s="412"/>
      <c r="N27" s="412"/>
      <c r="P27" t="str">
        <f t="shared" si="0"/>
        <v/>
      </c>
      <c r="T27" t="s">
        <v>622</v>
      </c>
      <c r="U27">
        <v>3031</v>
      </c>
      <c r="V27" t="s">
        <v>858</v>
      </c>
      <c r="W27">
        <v>726</v>
      </c>
      <c r="X27" t="s">
        <v>850</v>
      </c>
    </row>
    <row r="28" spans="1:24" ht="14.4" x14ac:dyDescent="0.3">
      <c r="A28" s="408" t="s">
        <v>671</v>
      </c>
      <c r="B28" s="410">
        <v>257.39393939393938</v>
      </c>
      <c r="F28" s="267" t="s">
        <v>622</v>
      </c>
      <c r="G28" s="267" t="s">
        <v>521</v>
      </c>
      <c r="H28" s="301" t="s">
        <v>616</v>
      </c>
      <c r="I28" s="415">
        <v>23</v>
      </c>
      <c r="J28" s="412"/>
      <c r="K28" s="412"/>
      <c r="L28" s="412"/>
      <c r="M28" s="412"/>
      <c r="N28" s="412"/>
      <c r="P28" t="str">
        <f t="shared" si="0"/>
        <v/>
      </c>
      <c r="T28" t="s">
        <v>622</v>
      </c>
      <c r="U28">
        <v>3031</v>
      </c>
      <c r="V28" t="s">
        <v>859</v>
      </c>
      <c r="W28">
        <v>832</v>
      </c>
      <c r="X28" t="s">
        <v>850</v>
      </c>
    </row>
    <row r="29" spans="1:24" ht="14.4" x14ac:dyDescent="0.3">
      <c r="A29" s="408" t="s">
        <v>672</v>
      </c>
      <c r="B29" s="410">
        <v>216.92307692307693</v>
      </c>
      <c r="F29" s="267" t="s">
        <v>622</v>
      </c>
      <c r="G29" s="267" t="s">
        <v>522</v>
      </c>
      <c r="H29" s="301" t="s">
        <v>616</v>
      </c>
      <c r="I29" s="415">
        <v>24</v>
      </c>
      <c r="J29" s="412"/>
      <c r="K29" s="412"/>
      <c r="L29" s="412"/>
      <c r="M29" s="412"/>
      <c r="N29" s="412"/>
      <c r="P29" t="str">
        <f t="shared" si="0"/>
        <v/>
      </c>
      <c r="T29" t="s">
        <v>622</v>
      </c>
      <c r="U29">
        <v>3031</v>
      </c>
      <c r="V29" t="s">
        <v>851</v>
      </c>
      <c r="W29">
        <v>721</v>
      </c>
      <c r="X29" t="s">
        <v>850</v>
      </c>
    </row>
    <row r="30" spans="1:24" ht="14.4" x14ac:dyDescent="0.3">
      <c r="A30" s="408" t="s">
        <v>673</v>
      </c>
      <c r="B30" s="410">
        <v>286.14285714285717</v>
      </c>
      <c r="F30" s="267" t="s">
        <v>622</v>
      </c>
      <c r="G30" s="267" t="s">
        <v>527</v>
      </c>
      <c r="H30" s="301" t="s">
        <v>616</v>
      </c>
      <c r="I30" s="415">
        <v>25</v>
      </c>
      <c r="J30" s="412"/>
      <c r="K30" s="412"/>
      <c r="L30" s="412"/>
      <c r="M30" s="412"/>
      <c r="N30" s="412"/>
      <c r="P30" t="str">
        <f t="shared" si="0"/>
        <v/>
      </c>
      <c r="T30" t="s">
        <v>622</v>
      </c>
      <c r="U30">
        <v>3031</v>
      </c>
      <c r="V30" t="s">
        <v>527</v>
      </c>
      <c r="W30">
        <v>1000</v>
      </c>
      <c r="X30" t="s">
        <v>850</v>
      </c>
    </row>
    <row r="31" spans="1:24" ht="14.4" x14ac:dyDescent="0.3">
      <c r="A31" s="408" t="s">
        <v>674</v>
      </c>
      <c r="B31" s="410">
        <v>415.77777777777777</v>
      </c>
      <c r="F31" s="267" t="s">
        <v>622</v>
      </c>
      <c r="G31" s="267" t="s">
        <v>532</v>
      </c>
      <c r="H31" s="301" t="s">
        <v>616</v>
      </c>
      <c r="I31" s="415">
        <v>26</v>
      </c>
      <c r="J31" s="412"/>
      <c r="K31" s="412"/>
      <c r="L31" s="412"/>
      <c r="M31" s="412"/>
      <c r="N31" s="412"/>
      <c r="P31" t="str">
        <f t="shared" si="0"/>
        <v/>
      </c>
      <c r="T31" t="s">
        <v>622</v>
      </c>
      <c r="U31">
        <v>3031</v>
      </c>
      <c r="V31" t="s">
        <v>853</v>
      </c>
      <c r="W31">
        <v>814833</v>
      </c>
      <c r="X31" t="s">
        <v>850</v>
      </c>
    </row>
    <row r="32" spans="1:24" ht="14.4" x14ac:dyDescent="0.3">
      <c r="A32" s="408" t="s">
        <v>675</v>
      </c>
      <c r="B32" s="410">
        <v>407.86666666666667</v>
      </c>
      <c r="F32" s="267" t="s">
        <v>622</v>
      </c>
      <c r="G32" s="267" t="s">
        <v>500</v>
      </c>
      <c r="H32" s="301" t="s">
        <v>165</v>
      </c>
      <c r="I32" s="415">
        <v>27</v>
      </c>
      <c r="J32" s="412"/>
      <c r="K32" s="412"/>
      <c r="L32" s="412"/>
      <c r="M32" s="412"/>
      <c r="N32" s="412"/>
      <c r="P32" t="str">
        <f t="shared" si="0"/>
        <v/>
      </c>
      <c r="T32" t="s">
        <v>622</v>
      </c>
      <c r="U32" t="s">
        <v>165</v>
      </c>
      <c r="V32" t="s">
        <v>860</v>
      </c>
      <c r="W32">
        <v>829</v>
      </c>
      <c r="X32" t="s">
        <v>850</v>
      </c>
    </row>
    <row r="33" spans="1:24" ht="14.4" x14ac:dyDescent="0.3">
      <c r="A33" s="408" t="s">
        <v>676</v>
      </c>
      <c r="B33" s="410">
        <v>357.66666666666669</v>
      </c>
      <c r="F33" s="267" t="s">
        <v>622</v>
      </c>
      <c r="G33" s="267" t="s">
        <v>502</v>
      </c>
      <c r="H33" s="301" t="s">
        <v>165</v>
      </c>
      <c r="I33" s="415">
        <v>28</v>
      </c>
      <c r="J33" s="412"/>
      <c r="K33" s="412"/>
      <c r="L33" s="412"/>
      <c r="M33" s="412"/>
      <c r="N33" s="412"/>
      <c r="P33" t="str">
        <f t="shared" si="0"/>
        <v/>
      </c>
      <c r="T33" t="s">
        <v>622</v>
      </c>
      <c r="U33" t="s">
        <v>165</v>
      </c>
      <c r="V33" t="s">
        <v>502</v>
      </c>
      <c r="W33">
        <v>910913</v>
      </c>
      <c r="X33" t="s">
        <v>850</v>
      </c>
    </row>
    <row r="34" spans="1:24" ht="14.4" x14ac:dyDescent="0.3">
      <c r="A34" s="408" t="s">
        <v>677</v>
      </c>
      <c r="B34" s="410">
        <v>681.90909090909088</v>
      </c>
      <c r="F34" s="267" t="s">
        <v>622</v>
      </c>
      <c r="G34" s="267" t="s">
        <v>505</v>
      </c>
      <c r="H34" s="301" t="s">
        <v>165</v>
      </c>
      <c r="I34" s="415">
        <v>29</v>
      </c>
      <c r="J34" s="412"/>
      <c r="K34" s="412"/>
      <c r="L34" s="412"/>
      <c r="M34" s="412"/>
      <c r="N34" s="412">
        <v>1</v>
      </c>
      <c r="P34" t="str">
        <f t="shared" si="0"/>
        <v/>
      </c>
      <c r="T34" t="s">
        <v>622</v>
      </c>
      <c r="U34" t="s">
        <v>165</v>
      </c>
      <c r="V34" t="s">
        <v>849</v>
      </c>
      <c r="W34">
        <v>702</v>
      </c>
      <c r="X34" t="s">
        <v>861</v>
      </c>
    </row>
    <row r="35" spans="1:24" ht="14.4" x14ac:dyDescent="0.3">
      <c r="A35" s="408" t="s">
        <v>678</v>
      </c>
      <c r="B35" s="410">
        <v>642.30769230769226</v>
      </c>
      <c r="F35" s="267" t="s">
        <v>622</v>
      </c>
      <c r="G35" s="267" t="s">
        <v>506</v>
      </c>
      <c r="H35" s="301" t="s">
        <v>165</v>
      </c>
      <c r="I35" s="415">
        <v>30</v>
      </c>
      <c r="J35" s="412"/>
      <c r="K35" s="412"/>
      <c r="L35" s="412"/>
      <c r="M35" s="428">
        <v>1</v>
      </c>
      <c r="N35" s="412"/>
      <c r="P35" t="str">
        <f t="shared" si="0"/>
        <v/>
      </c>
      <c r="T35" t="s">
        <v>622</v>
      </c>
      <c r="U35" t="s">
        <v>165</v>
      </c>
      <c r="V35" t="s">
        <v>506</v>
      </c>
      <c r="W35">
        <v>713</v>
      </c>
      <c r="X35" t="s">
        <v>862</v>
      </c>
    </row>
    <row r="36" spans="1:24" ht="14.4" x14ac:dyDescent="0.3">
      <c r="A36" s="408" t="s">
        <v>679</v>
      </c>
      <c r="B36" s="410">
        <v>222.16666666666666</v>
      </c>
      <c r="F36" s="267" t="s">
        <v>622</v>
      </c>
      <c r="G36" s="267" t="s">
        <v>507</v>
      </c>
      <c r="H36" s="301" t="s">
        <v>165</v>
      </c>
      <c r="I36" s="415">
        <v>31</v>
      </c>
      <c r="J36" s="412"/>
      <c r="K36" s="412"/>
      <c r="L36" s="412"/>
      <c r="M36" s="412"/>
      <c r="N36" s="412"/>
      <c r="P36" t="str">
        <f t="shared" si="0"/>
        <v/>
      </c>
      <c r="T36" t="s">
        <v>622</v>
      </c>
      <c r="U36" t="s">
        <v>165</v>
      </c>
      <c r="V36" t="s">
        <v>507</v>
      </c>
      <c r="W36">
        <v>826</v>
      </c>
      <c r="X36" t="s">
        <v>850</v>
      </c>
    </row>
    <row r="37" spans="1:24" ht="14.4" x14ac:dyDescent="0.3">
      <c r="A37" s="408" t="s">
        <v>680</v>
      </c>
      <c r="B37" s="410">
        <v>405.2</v>
      </c>
      <c r="F37" s="267" t="s">
        <v>622</v>
      </c>
      <c r="G37" s="267" t="s">
        <v>621</v>
      </c>
      <c r="H37" s="301" t="s">
        <v>165</v>
      </c>
      <c r="I37" s="415">
        <v>32</v>
      </c>
      <c r="J37" s="412"/>
      <c r="K37" s="412"/>
      <c r="L37" s="412"/>
      <c r="M37" s="412"/>
      <c r="N37" s="412"/>
      <c r="P37" t="str">
        <f t="shared" si="0"/>
        <v/>
      </c>
      <c r="T37" t="s">
        <v>622</v>
      </c>
      <c r="U37" t="s">
        <v>165</v>
      </c>
      <c r="V37" t="s">
        <v>621</v>
      </c>
      <c r="W37">
        <v>730</v>
      </c>
      <c r="X37" t="s">
        <v>862</v>
      </c>
    </row>
    <row r="38" spans="1:24" ht="14.4" x14ac:dyDescent="0.3">
      <c r="A38" s="409" t="s">
        <v>681</v>
      </c>
      <c r="B38" s="410">
        <v>1491.5</v>
      </c>
      <c r="F38" s="267" t="s">
        <v>622</v>
      </c>
      <c r="G38" s="267" t="s">
        <v>512</v>
      </c>
      <c r="H38" s="301" t="s">
        <v>165</v>
      </c>
      <c r="I38" s="415">
        <v>33</v>
      </c>
      <c r="J38" s="412"/>
      <c r="K38" s="412"/>
      <c r="L38" s="412"/>
      <c r="M38" s="412"/>
      <c r="N38" s="412"/>
      <c r="P38" t="str">
        <f t="shared" si="0"/>
        <v/>
      </c>
      <c r="T38" t="s">
        <v>622</v>
      </c>
      <c r="U38" t="s">
        <v>165</v>
      </c>
      <c r="V38" t="s">
        <v>512</v>
      </c>
      <c r="W38">
        <v>727</v>
      </c>
      <c r="X38" t="s">
        <v>862</v>
      </c>
    </row>
    <row r="39" spans="1:24" ht="14.4" x14ac:dyDescent="0.3">
      <c r="F39" s="267" t="s">
        <v>622</v>
      </c>
      <c r="G39" s="267" t="s">
        <v>517</v>
      </c>
      <c r="H39" s="301" t="s">
        <v>165</v>
      </c>
      <c r="I39" s="415">
        <v>34</v>
      </c>
      <c r="J39" s="412"/>
      <c r="K39" s="412"/>
      <c r="L39" s="412"/>
      <c r="M39" s="428">
        <v>1</v>
      </c>
      <c r="N39" s="412"/>
      <c r="P39" t="str">
        <f t="shared" si="0"/>
        <v/>
      </c>
      <c r="T39" t="s">
        <v>622</v>
      </c>
      <c r="U39" t="s">
        <v>165</v>
      </c>
      <c r="V39" t="s">
        <v>517</v>
      </c>
      <c r="W39">
        <v>725</v>
      </c>
      <c r="X39" t="s">
        <v>862</v>
      </c>
    </row>
    <row r="40" spans="1:24" ht="14.4" x14ac:dyDescent="0.3">
      <c r="F40" s="267" t="s">
        <v>622</v>
      </c>
      <c r="G40" s="267" t="s">
        <v>522</v>
      </c>
      <c r="H40" s="301" t="s">
        <v>165</v>
      </c>
      <c r="I40" s="415">
        <v>35</v>
      </c>
      <c r="J40" s="412"/>
      <c r="K40" s="412"/>
      <c r="L40" s="412"/>
      <c r="M40" s="412"/>
      <c r="N40" s="412"/>
      <c r="P40" t="str">
        <f t="shared" si="0"/>
        <v/>
      </c>
      <c r="T40" t="s">
        <v>622</v>
      </c>
      <c r="U40" t="s">
        <v>165</v>
      </c>
      <c r="V40" t="s">
        <v>851</v>
      </c>
      <c r="W40">
        <v>721</v>
      </c>
      <c r="X40" t="s">
        <v>862</v>
      </c>
    </row>
    <row r="41" spans="1:24" ht="14.4" x14ac:dyDescent="0.3">
      <c r="F41" s="267" t="s">
        <v>622</v>
      </c>
      <c r="G41" s="267" t="s">
        <v>523</v>
      </c>
      <c r="H41" s="301" t="s">
        <v>165</v>
      </c>
      <c r="I41" s="415">
        <v>36</v>
      </c>
      <c r="J41" s="412"/>
      <c r="K41" s="412"/>
      <c r="L41" s="412"/>
      <c r="M41" s="428">
        <v>1</v>
      </c>
      <c r="N41" s="412"/>
      <c r="P41" t="str">
        <f t="shared" si="0"/>
        <v/>
      </c>
      <c r="T41" t="s">
        <v>622</v>
      </c>
      <c r="U41" t="s">
        <v>165</v>
      </c>
      <c r="V41" t="s">
        <v>852</v>
      </c>
      <c r="W41">
        <v>711</v>
      </c>
      <c r="X41" t="s">
        <v>862</v>
      </c>
    </row>
    <row r="42" spans="1:24" ht="14.4" x14ac:dyDescent="0.3">
      <c r="F42" s="267" t="s">
        <v>622</v>
      </c>
      <c r="G42" s="267" t="s">
        <v>528</v>
      </c>
      <c r="H42" s="301" t="s">
        <v>165</v>
      </c>
      <c r="I42" s="415">
        <v>37</v>
      </c>
      <c r="J42" s="412"/>
      <c r="K42" s="412"/>
      <c r="L42" s="412"/>
      <c r="M42" s="412"/>
      <c r="N42" s="412"/>
      <c r="P42" t="str">
        <f t="shared" si="0"/>
        <v/>
      </c>
      <c r="T42" t="s">
        <v>622</v>
      </c>
      <c r="U42" t="s">
        <v>165</v>
      </c>
      <c r="V42" t="s">
        <v>528</v>
      </c>
      <c r="W42">
        <v>821</v>
      </c>
      <c r="X42" t="s">
        <v>850</v>
      </c>
    </row>
    <row r="43" spans="1:24" ht="14.4" x14ac:dyDescent="0.3">
      <c r="F43" s="267" t="s">
        <v>622</v>
      </c>
      <c r="G43" s="267" t="s">
        <v>529</v>
      </c>
      <c r="H43" s="301" t="s">
        <v>165</v>
      </c>
      <c r="I43" s="415">
        <v>38</v>
      </c>
      <c r="J43" s="412"/>
      <c r="K43" s="412"/>
      <c r="L43" s="412"/>
      <c r="M43" s="412"/>
      <c r="N43" s="412"/>
      <c r="P43" t="str">
        <f t="shared" si="0"/>
        <v/>
      </c>
      <c r="T43" t="s">
        <v>622</v>
      </c>
      <c r="U43" t="s">
        <v>165</v>
      </c>
      <c r="V43" t="s">
        <v>529</v>
      </c>
      <c r="W43">
        <v>823</v>
      </c>
      <c r="X43" t="s">
        <v>850</v>
      </c>
    </row>
    <row r="44" spans="1:24" ht="14.4" x14ac:dyDescent="0.3">
      <c r="F44" s="267" t="s">
        <v>622</v>
      </c>
      <c r="G44" s="267" t="s">
        <v>531</v>
      </c>
      <c r="H44" s="301" t="s">
        <v>165</v>
      </c>
      <c r="I44" s="415">
        <v>39</v>
      </c>
      <c r="J44" s="412"/>
      <c r="K44" s="412"/>
      <c r="L44" s="412"/>
      <c r="M44" s="428">
        <v>1</v>
      </c>
      <c r="N44" s="412"/>
      <c r="P44" t="str">
        <f t="shared" si="0"/>
        <v/>
      </c>
      <c r="T44" t="s">
        <v>622</v>
      </c>
      <c r="U44" t="s">
        <v>165</v>
      </c>
      <c r="V44" t="s">
        <v>531</v>
      </c>
      <c r="W44">
        <v>717</v>
      </c>
      <c r="X44" t="s">
        <v>862</v>
      </c>
    </row>
    <row r="45" spans="1:24" ht="14.4" x14ac:dyDescent="0.3">
      <c r="F45" s="267" t="s">
        <v>622</v>
      </c>
      <c r="G45" s="267" t="s">
        <v>489</v>
      </c>
      <c r="H45" s="301" t="s">
        <v>161</v>
      </c>
      <c r="I45" s="415">
        <v>40</v>
      </c>
      <c r="J45" s="412"/>
      <c r="K45" s="412"/>
      <c r="L45" s="412"/>
      <c r="M45" s="428">
        <v>1</v>
      </c>
      <c r="N45" s="412"/>
      <c r="P45" t="str">
        <f t="shared" si="0"/>
        <v/>
      </c>
      <c r="T45" t="s">
        <v>622</v>
      </c>
      <c r="U45" t="s">
        <v>161</v>
      </c>
      <c r="V45" t="s">
        <v>489</v>
      </c>
      <c r="W45">
        <v>715</v>
      </c>
      <c r="X45" t="s">
        <v>862</v>
      </c>
    </row>
    <row r="46" spans="1:24" ht="14.4" x14ac:dyDescent="0.3">
      <c r="F46" s="267" t="s">
        <v>622</v>
      </c>
      <c r="G46" s="267" t="s">
        <v>500</v>
      </c>
      <c r="H46" s="301" t="s">
        <v>161</v>
      </c>
      <c r="I46" s="415">
        <v>41</v>
      </c>
      <c r="J46" s="412"/>
      <c r="K46" s="412"/>
      <c r="L46" s="412"/>
      <c r="M46" s="412"/>
      <c r="N46" s="412"/>
      <c r="P46" t="str">
        <f t="shared" si="0"/>
        <v/>
      </c>
      <c r="T46" t="s">
        <v>622</v>
      </c>
      <c r="U46" t="s">
        <v>161</v>
      </c>
      <c r="V46" t="s">
        <v>860</v>
      </c>
      <c r="W46">
        <v>829</v>
      </c>
      <c r="X46" t="s">
        <v>850</v>
      </c>
    </row>
    <row r="47" spans="1:24" ht="14.4" x14ac:dyDescent="0.3">
      <c r="F47" s="267" t="s">
        <v>622</v>
      </c>
      <c r="G47" s="267" t="s">
        <v>502</v>
      </c>
      <c r="H47" s="301" t="s">
        <v>161</v>
      </c>
      <c r="I47" s="415">
        <v>42</v>
      </c>
      <c r="J47" s="412"/>
      <c r="K47" s="412"/>
      <c r="L47" s="412"/>
      <c r="M47" s="412"/>
      <c r="N47" s="412"/>
      <c r="P47" t="str">
        <f t="shared" si="0"/>
        <v/>
      </c>
      <c r="T47" t="s">
        <v>622</v>
      </c>
      <c r="U47" t="s">
        <v>161</v>
      </c>
      <c r="V47" t="s">
        <v>502</v>
      </c>
      <c r="W47">
        <v>910913</v>
      </c>
      <c r="X47" t="s">
        <v>850</v>
      </c>
    </row>
    <row r="48" spans="1:24" ht="14.4" x14ac:dyDescent="0.3">
      <c r="F48" s="267" t="s">
        <v>622</v>
      </c>
      <c r="G48" s="267" t="s">
        <v>505</v>
      </c>
      <c r="H48" s="301" t="s">
        <v>161</v>
      </c>
      <c r="I48" s="415">
        <v>43</v>
      </c>
      <c r="J48" s="412"/>
      <c r="K48" s="412"/>
      <c r="L48" s="412"/>
      <c r="M48" s="412"/>
      <c r="N48" s="412">
        <v>1</v>
      </c>
      <c r="P48" t="str">
        <f t="shared" si="0"/>
        <v/>
      </c>
      <c r="T48" t="s">
        <v>622</v>
      </c>
      <c r="U48" t="s">
        <v>161</v>
      </c>
      <c r="V48" t="s">
        <v>849</v>
      </c>
      <c r="W48">
        <v>702</v>
      </c>
      <c r="X48" t="s">
        <v>861</v>
      </c>
    </row>
    <row r="49" spans="6:24" ht="14.4" x14ac:dyDescent="0.3">
      <c r="F49" s="267" t="s">
        <v>622</v>
      </c>
      <c r="G49" s="267" t="s">
        <v>507</v>
      </c>
      <c r="H49" s="301" t="s">
        <v>161</v>
      </c>
      <c r="I49" s="415">
        <v>44</v>
      </c>
      <c r="J49" s="412"/>
      <c r="K49" s="412"/>
      <c r="L49" s="412"/>
      <c r="M49" s="412"/>
      <c r="N49" s="412"/>
      <c r="P49" t="str">
        <f t="shared" si="0"/>
        <v/>
      </c>
      <c r="T49" t="s">
        <v>622</v>
      </c>
      <c r="U49" t="s">
        <v>161</v>
      </c>
      <c r="V49" t="s">
        <v>507</v>
      </c>
      <c r="W49">
        <v>826</v>
      </c>
      <c r="X49" t="s">
        <v>850</v>
      </c>
    </row>
    <row r="50" spans="6:24" ht="14.4" x14ac:dyDescent="0.3">
      <c r="F50" s="267" t="s">
        <v>622</v>
      </c>
      <c r="G50" s="267" t="s">
        <v>508</v>
      </c>
      <c r="H50" s="301" t="s">
        <v>161</v>
      </c>
      <c r="I50" s="415">
        <v>45</v>
      </c>
      <c r="J50" s="412"/>
      <c r="K50" s="412"/>
      <c r="L50" s="412"/>
      <c r="M50" s="412"/>
      <c r="N50" s="412"/>
      <c r="P50" t="str">
        <f t="shared" si="0"/>
        <v/>
      </c>
      <c r="T50" t="s">
        <v>622</v>
      </c>
      <c r="U50" t="s">
        <v>161</v>
      </c>
      <c r="V50" t="s">
        <v>508</v>
      </c>
      <c r="W50">
        <v>210</v>
      </c>
      <c r="X50" t="s">
        <v>850</v>
      </c>
    </row>
    <row r="51" spans="6:24" ht="14.4" x14ac:dyDescent="0.3">
      <c r="F51" s="267" t="s">
        <v>622</v>
      </c>
      <c r="G51" s="267" t="s">
        <v>511</v>
      </c>
      <c r="H51" s="301" t="s">
        <v>161</v>
      </c>
      <c r="I51" s="415">
        <v>46</v>
      </c>
      <c r="J51" s="412"/>
      <c r="K51" s="412"/>
      <c r="L51" s="412"/>
      <c r="M51" s="412"/>
      <c r="N51" s="412"/>
      <c r="P51" t="str">
        <f t="shared" si="0"/>
        <v/>
      </c>
      <c r="T51" t="s">
        <v>622</v>
      </c>
      <c r="U51" t="s">
        <v>161</v>
      </c>
      <c r="V51" t="s">
        <v>863</v>
      </c>
      <c r="W51">
        <v>115</v>
      </c>
      <c r="X51" t="s">
        <v>850</v>
      </c>
    </row>
    <row r="52" spans="6:24" ht="14.4" x14ac:dyDescent="0.3">
      <c r="F52" s="267" t="s">
        <v>622</v>
      </c>
      <c r="G52" s="267" t="s">
        <v>512</v>
      </c>
      <c r="H52" s="301" t="s">
        <v>161</v>
      </c>
      <c r="I52" s="415">
        <v>47</v>
      </c>
      <c r="J52" s="412"/>
      <c r="K52" s="412"/>
      <c r="L52" s="412"/>
      <c r="M52" s="412"/>
      <c r="P52" t="str">
        <f t="shared" si="0"/>
        <v/>
      </c>
      <c r="T52" t="s">
        <v>622</v>
      </c>
      <c r="U52" t="s">
        <v>161</v>
      </c>
      <c r="V52" t="s">
        <v>512</v>
      </c>
      <c r="W52">
        <v>727</v>
      </c>
      <c r="X52" t="s">
        <v>862</v>
      </c>
    </row>
    <row r="53" spans="6:24" ht="14.4" x14ac:dyDescent="0.3">
      <c r="F53" s="267" t="s">
        <v>622</v>
      </c>
      <c r="G53" s="267" t="s">
        <v>513</v>
      </c>
      <c r="H53" s="301" t="s">
        <v>161</v>
      </c>
      <c r="I53" s="415">
        <v>48</v>
      </c>
      <c r="J53" s="412"/>
      <c r="K53" s="412"/>
      <c r="L53" s="412"/>
      <c r="M53" s="412"/>
      <c r="P53" t="str">
        <f t="shared" si="0"/>
        <v/>
      </c>
      <c r="T53" t="s">
        <v>622</v>
      </c>
      <c r="U53" t="s">
        <v>161</v>
      </c>
      <c r="V53" t="s">
        <v>854</v>
      </c>
      <c r="W53">
        <v>825</v>
      </c>
      <c r="X53" t="s">
        <v>850</v>
      </c>
    </row>
    <row r="54" spans="6:24" ht="14.4" x14ac:dyDescent="0.3">
      <c r="F54" s="267" t="s">
        <v>622</v>
      </c>
      <c r="G54" s="267" t="s">
        <v>518</v>
      </c>
      <c r="H54" s="301" t="s">
        <v>161</v>
      </c>
      <c r="I54" s="415">
        <v>49</v>
      </c>
      <c r="J54" s="412"/>
      <c r="K54" s="412"/>
      <c r="L54" s="412"/>
      <c r="M54" s="412"/>
      <c r="P54" t="str">
        <f t="shared" si="0"/>
        <v/>
      </c>
      <c r="T54" t="s">
        <v>622</v>
      </c>
      <c r="U54" t="s">
        <v>161</v>
      </c>
      <c r="V54" t="s">
        <v>518</v>
      </c>
      <c r="W54">
        <v>912</v>
      </c>
      <c r="X54" t="s">
        <v>850</v>
      </c>
    </row>
    <row r="55" spans="6:24" ht="14.4" x14ac:dyDescent="0.3">
      <c r="F55" s="267" t="s">
        <v>622</v>
      </c>
      <c r="G55" s="267" t="s">
        <v>522</v>
      </c>
      <c r="H55" s="301" t="s">
        <v>161</v>
      </c>
      <c r="I55" s="415">
        <v>50</v>
      </c>
      <c r="J55" s="412"/>
      <c r="K55" s="412"/>
      <c r="L55" s="412"/>
      <c r="M55" s="412"/>
      <c r="P55" t="str">
        <f t="shared" si="0"/>
        <v/>
      </c>
      <c r="T55" t="s">
        <v>622</v>
      </c>
      <c r="U55" t="s">
        <v>161</v>
      </c>
      <c r="V55" t="s">
        <v>851</v>
      </c>
      <c r="W55">
        <v>721</v>
      </c>
      <c r="X55" t="s">
        <v>862</v>
      </c>
    </row>
    <row r="56" spans="6:24" ht="14.4" x14ac:dyDescent="0.3">
      <c r="F56" s="267" t="s">
        <v>622</v>
      </c>
      <c r="G56" s="267" t="s">
        <v>528</v>
      </c>
      <c r="H56" s="301" t="s">
        <v>161</v>
      </c>
      <c r="I56" s="415">
        <v>51</v>
      </c>
      <c r="J56" s="412"/>
      <c r="K56" s="412"/>
      <c r="L56" s="412"/>
      <c r="M56" s="412"/>
      <c r="P56" t="str">
        <f t="shared" si="0"/>
        <v/>
      </c>
      <c r="T56" t="s">
        <v>622</v>
      </c>
      <c r="U56" t="s">
        <v>161</v>
      </c>
      <c r="V56" t="s">
        <v>528</v>
      </c>
      <c r="W56">
        <v>821</v>
      </c>
      <c r="X56" t="s">
        <v>850</v>
      </c>
    </row>
    <row r="57" spans="6:24" ht="14.4" x14ac:dyDescent="0.3">
      <c r="F57" s="267" t="s">
        <v>622</v>
      </c>
      <c r="G57" s="267" t="s">
        <v>529</v>
      </c>
      <c r="H57" s="301" t="s">
        <v>161</v>
      </c>
      <c r="I57" s="415">
        <v>52</v>
      </c>
      <c r="J57" s="412"/>
      <c r="K57" s="412"/>
      <c r="L57" s="412"/>
      <c r="M57" s="412"/>
      <c r="P57" t="str">
        <f t="shared" si="0"/>
        <v/>
      </c>
      <c r="T57" t="s">
        <v>622</v>
      </c>
      <c r="U57" t="s">
        <v>161</v>
      </c>
      <c r="V57" t="s">
        <v>529</v>
      </c>
      <c r="W57">
        <v>823</v>
      </c>
      <c r="X57" t="s">
        <v>850</v>
      </c>
    </row>
    <row r="58" spans="6:24" ht="14.4" x14ac:dyDescent="0.3">
      <c r="F58" s="267" t="s">
        <v>622</v>
      </c>
      <c r="G58" s="267" t="s">
        <v>530</v>
      </c>
      <c r="H58" s="301" t="s">
        <v>161</v>
      </c>
      <c r="I58" s="415">
        <v>53</v>
      </c>
      <c r="J58" s="412"/>
      <c r="K58" s="412"/>
      <c r="L58" s="412"/>
      <c r="M58" s="428">
        <v>1</v>
      </c>
      <c r="P58" t="str">
        <f t="shared" si="0"/>
        <v/>
      </c>
      <c r="T58" t="s">
        <v>622</v>
      </c>
      <c r="U58" t="s">
        <v>161</v>
      </c>
      <c r="V58" t="s">
        <v>530</v>
      </c>
      <c r="W58">
        <v>714</v>
      </c>
      <c r="X58" t="s">
        <v>862</v>
      </c>
    </row>
    <row r="59" spans="6:24" ht="14.4" x14ac:dyDescent="0.3">
      <c r="F59" s="267" t="s">
        <v>622</v>
      </c>
      <c r="G59" s="267" t="s">
        <v>532</v>
      </c>
      <c r="H59" s="301" t="s">
        <v>161</v>
      </c>
      <c r="I59" s="415">
        <v>54</v>
      </c>
      <c r="J59" s="412"/>
      <c r="K59" s="412"/>
      <c r="L59" s="412"/>
      <c r="M59" s="412"/>
      <c r="P59" t="str">
        <f t="shared" si="0"/>
        <v/>
      </c>
      <c r="T59" t="s">
        <v>622</v>
      </c>
      <c r="U59" t="s">
        <v>161</v>
      </c>
      <c r="V59" t="s">
        <v>853</v>
      </c>
      <c r="W59">
        <v>814833</v>
      </c>
      <c r="X59" t="s">
        <v>850</v>
      </c>
    </row>
    <row r="60" spans="6:24" ht="14.4" x14ac:dyDescent="0.3">
      <c r="F60" s="267" t="s">
        <v>623</v>
      </c>
      <c r="G60" s="267" t="s">
        <v>505</v>
      </c>
      <c r="H60" s="301" t="s">
        <v>615</v>
      </c>
      <c r="I60" s="415">
        <v>55</v>
      </c>
      <c r="J60" s="412"/>
      <c r="K60" s="412"/>
      <c r="L60" s="412"/>
      <c r="M60" s="412"/>
      <c r="P60" t="str">
        <f t="shared" si="0"/>
        <v/>
      </c>
      <c r="T60" t="s">
        <v>623</v>
      </c>
      <c r="U60">
        <v>2224</v>
      </c>
      <c r="V60" t="s">
        <v>849</v>
      </c>
      <c r="W60">
        <v>702</v>
      </c>
      <c r="X60" t="s">
        <v>850</v>
      </c>
    </row>
    <row r="61" spans="6:24" ht="14.4" x14ac:dyDescent="0.3">
      <c r="F61" s="267" t="s">
        <v>623</v>
      </c>
      <c r="G61" s="267" t="s">
        <v>513</v>
      </c>
      <c r="H61" s="301" t="s">
        <v>615</v>
      </c>
      <c r="I61" s="415">
        <v>56</v>
      </c>
      <c r="J61" s="412"/>
      <c r="K61" s="412"/>
      <c r="L61" s="412"/>
      <c r="M61" s="412"/>
      <c r="P61" t="str">
        <f t="shared" si="0"/>
        <v/>
      </c>
      <c r="T61" t="s">
        <v>623</v>
      </c>
      <c r="U61">
        <v>2224</v>
      </c>
      <c r="V61" t="s">
        <v>854</v>
      </c>
      <c r="W61">
        <v>825</v>
      </c>
      <c r="X61" t="s">
        <v>850</v>
      </c>
    </row>
    <row r="62" spans="6:24" ht="14.4" x14ac:dyDescent="0.3">
      <c r="F62" s="267" t="s">
        <v>623</v>
      </c>
      <c r="G62" s="267" t="s">
        <v>517</v>
      </c>
      <c r="H62" s="301" t="s">
        <v>615</v>
      </c>
      <c r="I62" s="415">
        <v>57</v>
      </c>
      <c r="J62" s="412"/>
      <c r="K62" s="412"/>
      <c r="L62" s="412"/>
      <c r="M62" s="412"/>
      <c r="P62" t="str">
        <f t="shared" si="0"/>
        <v/>
      </c>
      <c r="T62" t="s">
        <v>623</v>
      </c>
      <c r="U62">
        <v>2224</v>
      </c>
      <c r="V62" t="s">
        <v>517</v>
      </c>
      <c r="W62">
        <v>725</v>
      </c>
      <c r="X62" t="s">
        <v>850</v>
      </c>
    </row>
    <row r="63" spans="6:24" ht="14.4" x14ac:dyDescent="0.3">
      <c r="F63" s="267" t="s">
        <v>623</v>
      </c>
      <c r="G63" s="267" t="s">
        <v>518</v>
      </c>
      <c r="H63" s="301" t="s">
        <v>615</v>
      </c>
      <c r="I63" s="415">
        <v>58</v>
      </c>
      <c r="J63" s="412"/>
      <c r="K63" s="412"/>
      <c r="L63" s="412"/>
      <c r="M63" s="412"/>
      <c r="P63" t="str">
        <f t="shared" si="0"/>
        <v/>
      </c>
      <c r="T63" t="s">
        <v>623</v>
      </c>
      <c r="U63">
        <v>2224</v>
      </c>
      <c r="V63" t="s">
        <v>518</v>
      </c>
      <c r="W63">
        <v>912</v>
      </c>
      <c r="X63" t="s">
        <v>850</v>
      </c>
    </row>
    <row r="64" spans="6:24" ht="14.4" x14ac:dyDescent="0.3">
      <c r="F64" s="267" t="s">
        <v>623</v>
      </c>
      <c r="G64" s="267" t="s">
        <v>522</v>
      </c>
      <c r="H64" s="301" t="s">
        <v>615</v>
      </c>
      <c r="I64" s="415">
        <v>59</v>
      </c>
      <c r="J64" s="412"/>
      <c r="K64" s="412"/>
      <c r="L64" s="412"/>
      <c r="M64" s="412"/>
      <c r="P64" t="str">
        <f t="shared" si="0"/>
        <v/>
      </c>
      <c r="T64" t="s">
        <v>623</v>
      </c>
      <c r="U64">
        <v>2224</v>
      </c>
      <c r="V64" t="s">
        <v>851</v>
      </c>
      <c r="W64">
        <v>721</v>
      </c>
      <c r="X64" t="s">
        <v>850</v>
      </c>
    </row>
    <row r="65" spans="6:24" ht="14.4" x14ac:dyDescent="0.3">
      <c r="F65" s="267" t="s">
        <v>623</v>
      </c>
      <c r="G65" s="267" t="s">
        <v>523</v>
      </c>
      <c r="H65" s="301" t="s">
        <v>615</v>
      </c>
      <c r="I65" s="415">
        <v>60</v>
      </c>
      <c r="J65" s="412"/>
      <c r="K65" s="412"/>
      <c r="L65" s="412"/>
      <c r="M65" s="412"/>
      <c r="P65" t="str">
        <f t="shared" si="0"/>
        <v/>
      </c>
      <c r="T65" t="s">
        <v>623</v>
      </c>
      <c r="U65">
        <v>2224</v>
      </c>
      <c r="V65" t="s">
        <v>852</v>
      </c>
      <c r="W65">
        <v>711</v>
      </c>
      <c r="X65" t="s">
        <v>850</v>
      </c>
    </row>
    <row r="66" spans="6:24" ht="14.4" x14ac:dyDescent="0.3">
      <c r="F66" s="267" t="s">
        <v>623</v>
      </c>
      <c r="G66" s="267" t="s">
        <v>524</v>
      </c>
      <c r="H66" s="301" t="s">
        <v>615</v>
      </c>
      <c r="I66" s="415">
        <v>61</v>
      </c>
      <c r="J66" s="412"/>
      <c r="K66" s="412"/>
      <c r="L66" s="412"/>
      <c r="M66" s="412"/>
      <c r="P66" t="str">
        <f t="shared" si="0"/>
        <v/>
      </c>
      <c r="T66" t="s">
        <v>623</v>
      </c>
      <c r="U66">
        <v>2224</v>
      </c>
      <c r="V66" t="s">
        <v>856</v>
      </c>
      <c r="W66">
        <v>922</v>
      </c>
      <c r="X66" t="s">
        <v>850</v>
      </c>
    </row>
    <row r="67" spans="6:24" ht="14.4" x14ac:dyDescent="0.3">
      <c r="F67" s="267" t="s">
        <v>623</v>
      </c>
      <c r="G67" s="267" t="s">
        <v>530</v>
      </c>
      <c r="H67" s="301" t="s">
        <v>615</v>
      </c>
      <c r="I67" s="415">
        <v>62</v>
      </c>
      <c r="J67" s="412"/>
      <c r="K67" s="412"/>
      <c r="L67" s="412"/>
      <c r="M67" s="412"/>
      <c r="P67" t="str">
        <f t="shared" si="0"/>
        <v/>
      </c>
      <c r="T67" t="s">
        <v>623</v>
      </c>
      <c r="U67">
        <v>2224</v>
      </c>
      <c r="V67" t="s">
        <v>530</v>
      </c>
      <c r="W67">
        <v>714</v>
      </c>
      <c r="X67" t="s">
        <v>850</v>
      </c>
    </row>
    <row r="68" spans="6:24" ht="14.4" x14ac:dyDescent="0.3">
      <c r="F68" s="267" t="s">
        <v>623</v>
      </c>
      <c r="G68" s="267" t="s">
        <v>505</v>
      </c>
      <c r="H68" s="301" t="s">
        <v>553</v>
      </c>
      <c r="I68" s="415">
        <v>63</v>
      </c>
      <c r="J68" s="412"/>
      <c r="K68" s="412"/>
      <c r="L68" s="412"/>
      <c r="M68" s="412"/>
      <c r="N68" s="412"/>
      <c r="P68" t="str">
        <f t="shared" si="0"/>
        <v/>
      </c>
      <c r="T68" t="s">
        <v>623</v>
      </c>
      <c r="U68" t="s">
        <v>553</v>
      </c>
      <c r="V68" t="s">
        <v>849</v>
      </c>
      <c r="W68">
        <v>702</v>
      </c>
      <c r="X68" t="s">
        <v>850</v>
      </c>
    </row>
    <row r="69" spans="6:24" ht="14.4" x14ac:dyDescent="0.3">
      <c r="F69" s="267" t="s">
        <v>623</v>
      </c>
      <c r="G69" s="267" t="s">
        <v>509</v>
      </c>
      <c r="H69" s="301" t="s">
        <v>553</v>
      </c>
      <c r="I69" s="415">
        <v>64</v>
      </c>
      <c r="J69" s="412"/>
      <c r="K69" s="412"/>
      <c r="L69" s="412"/>
      <c r="M69" s="412"/>
      <c r="N69" s="412"/>
      <c r="P69" t="str">
        <f t="shared" si="0"/>
        <v/>
      </c>
      <c r="T69" t="s">
        <v>623</v>
      </c>
      <c r="U69" t="s">
        <v>553</v>
      </c>
      <c r="V69" t="s">
        <v>509</v>
      </c>
      <c r="W69">
        <v>931</v>
      </c>
      <c r="X69" t="s">
        <v>850</v>
      </c>
    </row>
    <row r="70" spans="6:24" ht="14.4" x14ac:dyDescent="0.3">
      <c r="F70" s="267" t="s">
        <v>623</v>
      </c>
      <c r="G70" s="267" t="s">
        <v>513</v>
      </c>
      <c r="H70" s="301" t="s">
        <v>553</v>
      </c>
      <c r="I70" s="415">
        <v>65</v>
      </c>
      <c r="J70" s="412"/>
      <c r="K70" s="412"/>
      <c r="L70" s="412"/>
      <c r="M70" s="412"/>
      <c r="N70" s="412"/>
      <c r="P70" t="str">
        <f t="shared" si="0"/>
        <v/>
      </c>
      <c r="T70" t="s">
        <v>623</v>
      </c>
      <c r="U70" t="s">
        <v>553</v>
      </c>
      <c r="V70" t="s">
        <v>854</v>
      </c>
      <c r="W70">
        <v>825</v>
      </c>
      <c r="X70" t="s">
        <v>850</v>
      </c>
    </row>
    <row r="71" spans="6:24" ht="14.4" x14ac:dyDescent="0.3">
      <c r="F71" s="267" t="s">
        <v>623</v>
      </c>
      <c r="G71" s="267" t="s">
        <v>523</v>
      </c>
      <c r="H71" s="301" t="s">
        <v>553</v>
      </c>
      <c r="I71" s="415">
        <v>66</v>
      </c>
      <c r="J71" s="412"/>
      <c r="K71" s="412"/>
      <c r="L71" s="412"/>
      <c r="M71" s="412"/>
      <c r="N71" s="412"/>
      <c r="P71" t="str">
        <f t="shared" ref="P71:P134" si="1">IF(RIGHT(G71,12)="Kräfta, Rist",1,"")</f>
        <v/>
      </c>
      <c r="T71" t="s">
        <v>623</v>
      </c>
      <c r="U71" t="s">
        <v>553</v>
      </c>
      <c r="V71" t="s">
        <v>852</v>
      </c>
      <c r="W71">
        <v>711</v>
      </c>
      <c r="X71" t="s">
        <v>850</v>
      </c>
    </row>
    <row r="72" spans="6:24" ht="14.4" x14ac:dyDescent="0.3">
      <c r="F72" s="267" t="s">
        <v>623</v>
      </c>
      <c r="G72" s="267" t="s">
        <v>524</v>
      </c>
      <c r="H72" s="301" t="s">
        <v>553</v>
      </c>
      <c r="I72" s="415">
        <v>67</v>
      </c>
      <c r="J72" s="412"/>
      <c r="K72" s="412"/>
      <c r="L72" s="412"/>
      <c r="M72" s="412"/>
      <c r="N72" s="412"/>
      <c r="P72" t="str">
        <f t="shared" si="1"/>
        <v/>
      </c>
      <c r="T72" t="s">
        <v>623</v>
      </c>
      <c r="U72" t="s">
        <v>553</v>
      </c>
      <c r="V72" t="s">
        <v>856</v>
      </c>
      <c r="W72">
        <v>922</v>
      </c>
      <c r="X72" t="s">
        <v>850</v>
      </c>
    </row>
    <row r="73" spans="6:24" ht="14.4" x14ac:dyDescent="0.3">
      <c r="F73" s="267" t="s">
        <v>623</v>
      </c>
      <c r="G73" s="267" t="s">
        <v>530</v>
      </c>
      <c r="H73" s="301" t="s">
        <v>553</v>
      </c>
      <c r="I73" s="415">
        <v>68</v>
      </c>
      <c r="J73" s="412"/>
      <c r="K73" s="412"/>
      <c r="L73" s="412"/>
      <c r="M73" s="412"/>
      <c r="N73" s="412"/>
      <c r="P73" t="str">
        <f t="shared" si="1"/>
        <v/>
      </c>
      <c r="T73" t="s">
        <v>623</v>
      </c>
      <c r="U73" t="s">
        <v>553</v>
      </c>
      <c r="V73" t="s">
        <v>530</v>
      </c>
      <c r="W73">
        <v>714</v>
      </c>
      <c r="X73" t="s">
        <v>850</v>
      </c>
    </row>
    <row r="74" spans="6:24" ht="14.4" x14ac:dyDescent="0.3">
      <c r="F74" s="267" t="s">
        <v>623</v>
      </c>
      <c r="G74" s="267" t="s">
        <v>500</v>
      </c>
      <c r="H74" s="301" t="s">
        <v>161</v>
      </c>
      <c r="I74" s="415">
        <v>69</v>
      </c>
      <c r="J74" s="412"/>
      <c r="K74" s="412"/>
      <c r="L74" s="412"/>
      <c r="M74" s="412"/>
      <c r="N74" s="412"/>
      <c r="P74" t="str">
        <f t="shared" si="1"/>
        <v/>
      </c>
      <c r="T74" t="s">
        <v>623</v>
      </c>
      <c r="U74" t="s">
        <v>161</v>
      </c>
      <c r="V74" t="s">
        <v>860</v>
      </c>
      <c r="W74">
        <v>829</v>
      </c>
      <c r="X74" t="s">
        <v>850</v>
      </c>
    </row>
    <row r="75" spans="6:24" ht="14.4" x14ac:dyDescent="0.3">
      <c r="F75" s="267" t="s">
        <v>623</v>
      </c>
      <c r="G75" s="267" t="s">
        <v>502</v>
      </c>
      <c r="H75" s="301" t="s">
        <v>161</v>
      </c>
      <c r="I75" s="415">
        <v>70</v>
      </c>
      <c r="J75" s="412"/>
      <c r="K75" s="412"/>
      <c r="L75" s="412"/>
      <c r="M75" s="412"/>
      <c r="N75" s="412"/>
      <c r="P75" t="str">
        <f t="shared" si="1"/>
        <v/>
      </c>
      <c r="T75" t="s">
        <v>623</v>
      </c>
      <c r="U75" t="s">
        <v>161</v>
      </c>
      <c r="V75" t="s">
        <v>502</v>
      </c>
      <c r="W75">
        <v>910913</v>
      </c>
      <c r="X75" t="s">
        <v>850</v>
      </c>
    </row>
    <row r="76" spans="6:24" ht="14.4" x14ac:dyDescent="0.3">
      <c r="F76" s="267" t="s">
        <v>623</v>
      </c>
      <c r="G76" s="267" t="s">
        <v>505</v>
      </c>
      <c r="H76" s="301" t="s">
        <v>161</v>
      </c>
      <c r="I76" s="415">
        <v>71</v>
      </c>
      <c r="J76" s="412"/>
      <c r="K76" s="412"/>
      <c r="L76" s="412"/>
      <c r="M76" s="412"/>
      <c r="N76" s="412">
        <v>1</v>
      </c>
      <c r="P76" t="str">
        <f t="shared" si="1"/>
        <v/>
      </c>
      <c r="T76" t="s">
        <v>623</v>
      </c>
      <c r="U76" t="s">
        <v>161</v>
      </c>
      <c r="V76" t="s">
        <v>849</v>
      </c>
      <c r="W76">
        <v>702</v>
      </c>
      <c r="X76" t="s">
        <v>861</v>
      </c>
    </row>
    <row r="77" spans="6:24" ht="14.4" x14ac:dyDescent="0.3">
      <c r="F77" s="267" t="s">
        <v>623</v>
      </c>
      <c r="G77" s="267" t="s">
        <v>518</v>
      </c>
      <c r="H77" s="301" t="s">
        <v>161</v>
      </c>
      <c r="I77" s="415">
        <v>72</v>
      </c>
      <c r="J77" s="412"/>
      <c r="K77" s="412"/>
      <c r="L77" s="412"/>
      <c r="M77" s="412"/>
      <c r="N77" s="412"/>
      <c r="P77" t="str">
        <f t="shared" si="1"/>
        <v/>
      </c>
      <c r="T77" t="s">
        <v>623</v>
      </c>
      <c r="U77" t="s">
        <v>161</v>
      </c>
      <c r="V77" t="s">
        <v>518</v>
      </c>
      <c r="W77">
        <v>912</v>
      </c>
      <c r="X77" t="s">
        <v>850</v>
      </c>
    </row>
    <row r="78" spans="6:24" ht="14.4" x14ac:dyDescent="0.3">
      <c r="F78" s="267" t="s">
        <v>623</v>
      </c>
      <c r="G78" s="267" t="s">
        <v>530</v>
      </c>
      <c r="H78" s="301" t="s">
        <v>161</v>
      </c>
      <c r="I78" s="415">
        <v>73</v>
      </c>
      <c r="J78" s="412"/>
      <c r="K78" s="412"/>
      <c r="L78" s="412"/>
      <c r="M78" s="428">
        <v>1</v>
      </c>
      <c r="N78" s="412"/>
      <c r="P78" t="str">
        <f t="shared" si="1"/>
        <v/>
      </c>
      <c r="T78" t="s">
        <v>623</v>
      </c>
      <c r="U78" t="s">
        <v>161</v>
      </c>
      <c r="V78" t="s">
        <v>530</v>
      </c>
      <c r="W78">
        <v>714</v>
      </c>
      <c r="X78" t="s">
        <v>862</v>
      </c>
    </row>
    <row r="79" spans="6:24" ht="14.4" x14ac:dyDescent="0.3">
      <c r="F79" s="267" t="s">
        <v>624</v>
      </c>
      <c r="G79" s="267" t="s">
        <v>532</v>
      </c>
      <c r="H79" s="301" t="s">
        <v>615</v>
      </c>
      <c r="I79" s="415">
        <v>74</v>
      </c>
      <c r="J79" s="412"/>
      <c r="K79" s="412"/>
      <c r="L79" s="412"/>
      <c r="M79" s="412"/>
      <c r="N79" s="412"/>
      <c r="P79" t="str">
        <f t="shared" si="1"/>
        <v/>
      </c>
      <c r="T79" t="s">
        <v>864</v>
      </c>
      <c r="U79">
        <v>2224</v>
      </c>
      <c r="V79" t="s">
        <v>853</v>
      </c>
      <c r="W79">
        <v>814833</v>
      </c>
      <c r="X79" t="s">
        <v>850</v>
      </c>
    </row>
    <row r="80" spans="6:24" ht="14.4" x14ac:dyDescent="0.3">
      <c r="F80" s="267" t="s">
        <v>624</v>
      </c>
      <c r="G80" s="267" t="s">
        <v>490</v>
      </c>
      <c r="H80" s="301" t="s">
        <v>553</v>
      </c>
      <c r="I80" s="415">
        <v>75</v>
      </c>
      <c r="J80" s="412"/>
      <c r="K80" s="412"/>
      <c r="L80" s="412"/>
      <c r="M80" s="412"/>
      <c r="N80" s="412"/>
      <c r="P80" t="str">
        <f t="shared" si="1"/>
        <v/>
      </c>
      <c r="T80" t="s">
        <v>864</v>
      </c>
      <c r="U80" t="s">
        <v>553</v>
      </c>
      <c r="V80" t="s">
        <v>490</v>
      </c>
      <c r="W80">
        <v>811</v>
      </c>
      <c r="X80" t="s">
        <v>850</v>
      </c>
    </row>
    <row r="81" spans="6:24" ht="14.4" x14ac:dyDescent="0.3">
      <c r="F81" s="267" t="s">
        <v>624</v>
      </c>
      <c r="G81" s="267" t="s">
        <v>522</v>
      </c>
      <c r="H81" s="301" t="s">
        <v>553</v>
      </c>
      <c r="I81" s="415">
        <v>76</v>
      </c>
      <c r="J81" s="412"/>
      <c r="K81" s="412"/>
      <c r="L81" s="412"/>
      <c r="M81" s="412"/>
      <c r="N81" s="412"/>
      <c r="P81" t="str">
        <f t="shared" si="1"/>
        <v/>
      </c>
      <c r="T81" t="s">
        <v>864</v>
      </c>
      <c r="U81" t="s">
        <v>553</v>
      </c>
      <c r="V81" t="s">
        <v>851</v>
      </c>
      <c r="W81">
        <v>721</v>
      </c>
      <c r="X81" t="s">
        <v>850</v>
      </c>
    </row>
    <row r="82" spans="6:24" ht="14.4" x14ac:dyDescent="0.3">
      <c r="F82" s="267" t="s">
        <v>624</v>
      </c>
      <c r="G82" s="267" t="s">
        <v>523</v>
      </c>
      <c r="H82" s="301" t="s">
        <v>553</v>
      </c>
      <c r="I82" s="415">
        <v>77</v>
      </c>
      <c r="J82" s="412"/>
      <c r="K82" s="412"/>
      <c r="L82" s="412"/>
      <c r="M82" s="412"/>
      <c r="N82" s="412"/>
      <c r="P82" t="str">
        <f t="shared" si="1"/>
        <v/>
      </c>
      <c r="T82" t="s">
        <v>864</v>
      </c>
      <c r="U82" t="s">
        <v>553</v>
      </c>
      <c r="V82" t="s">
        <v>852</v>
      </c>
      <c r="W82">
        <v>711</v>
      </c>
      <c r="X82" t="s">
        <v>850</v>
      </c>
    </row>
    <row r="83" spans="6:24" ht="14.4" x14ac:dyDescent="0.3">
      <c r="F83" s="267" t="s">
        <v>624</v>
      </c>
      <c r="G83" s="267" t="s">
        <v>527</v>
      </c>
      <c r="H83" s="301" t="s">
        <v>553</v>
      </c>
      <c r="I83" s="415">
        <v>78</v>
      </c>
      <c r="J83" s="412"/>
      <c r="K83" s="412"/>
      <c r="L83" s="412"/>
      <c r="M83" s="412"/>
      <c r="N83" s="412"/>
      <c r="P83" t="str">
        <f t="shared" si="1"/>
        <v/>
      </c>
      <c r="T83" t="s">
        <v>864</v>
      </c>
      <c r="U83" t="s">
        <v>553</v>
      </c>
      <c r="V83" t="s">
        <v>527</v>
      </c>
      <c r="W83">
        <v>1000</v>
      </c>
      <c r="X83" t="s">
        <v>850</v>
      </c>
    </row>
    <row r="84" spans="6:24" ht="14.4" x14ac:dyDescent="0.3">
      <c r="F84" s="267" t="s">
        <v>624</v>
      </c>
      <c r="G84" s="267" t="s">
        <v>530</v>
      </c>
      <c r="H84" s="301" t="s">
        <v>553</v>
      </c>
      <c r="I84" s="415">
        <v>79</v>
      </c>
      <c r="J84" s="412"/>
      <c r="K84" s="412"/>
      <c r="L84" s="412"/>
      <c r="M84" s="412"/>
      <c r="N84" s="412"/>
      <c r="P84" t="str">
        <f t="shared" si="1"/>
        <v/>
      </c>
      <c r="T84" t="s">
        <v>864</v>
      </c>
      <c r="U84" t="s">
        <v>553</v>
      </c>
      <c r="V84" t="s">
        <v>530</v>
      </c>
      <c r="W84">
        <v>714</v>
      </c>
      <c r="X84" t="s">
        <v>850</v>
      </c>
    </row>
    <row r="85" spans="6:24" ht="14.4" x14ac:dyDescent="0.3">
      <c r="F85" s="267" t="s">
        <v>624</v>
      </c>
      <c r="G85" s="267" t="s">
        <v>532</v>
      </c>
      <c r="H85" s="301" t="s">
        <v>553</v>
      </c>
      <c r="I85" s="415">
        <v>80</v>
      </c>
      <c r="J85" s="412"/>
      <c r="K85" s="412"/>
      <c r="L85" s="412"/>
      <c r="M85" s="412"/>
      <c r="N85" s="412"/>
      <c r="P85" t="str">
        <f t="shared" si="1"/>
        <v/>
      </c>
      <c r="T85" t="s">
        <v>864</v>
      </c>
      <c r="U85" t="s">
        <v>553</v>
      </c>
      <c r="V85" t="s">
        <v>853</v>
      </c>
      <c r="W85">
        <v>814833</v>
      </c>
      <c r="X85" t="s">
        <v>850</v>
      </c>
    </row>
    <row r="86" spans="6:24" ht="14.4" x14ac:dyDescent="0.3">
      <c r="F86" s="267" t="s">
        <v>625</v>
      </c>
      <c r="G86" s="267" t="s">
        <v>500</v>
      </c>
      <c r="H86" s="301" t="s">
        <v>165</v>
      </c>
      <c r="I86" s="415">
        <v>81</v>
      </c>
      <c r="J86" s="412"/>
      <c r="K86" s="412"/>
      <c r="L86" s="412"/>
      <c r="M86" s="412"/>
      <c r="N86" s="412"/>
      <c r="P86" t="str">
        <f t="shared" si="1"/>
        <v/>
      </c>
      <c r="T86" t="s">
        <v>865</v>
      </c>
      <c r="U86" t="s">
        <v>165</v>
      </c>
      <c r="V86" t="s">
        <v>860</v>
      </c>
      <c r="W86">
        <v>829</v>
      </c>
      <c r="X86" t="s">
        <v>850</v>
      </c>
    </row>
    <row r="87" spans="6:24" ht="14.4" x14ac:dyDescent="0.3">
      <c r="F87" s="267" t="s">
        <v>625</v>
      </c>
      <c r="G87" s="267" t="s">
        <v>528</v>
      </c>
      <c r="H87" s="301" t="s">
        <v>165</v>
      </c>
      <c r="I87" s="415">
        <v>82</v>
      </c>
      <c r="J87" s="412"/>
      <c r="K87" s="412"/>
      <c r="L87" s="412"/>
      <c r="M87" s="412"/>
      <c r="N87" s="412"/>
      <c r="P87" t="str">
        <f t="shared" si="1"/>
        <v/>
      </c>
      <c r="T87" t="s">
        <v>865</v>
      </c>
      <c r="U87" t="s">
        <v>165</v>
      </c>
      <c r="V87" t="s">
        <v>528</v>
      </c>
      <c r="W87">
        <v>821</v>
      </c>
      <c r="X87" t="s">
        <v>850</v>
      </c>
    </row>
    <row r="88" spans="6:24" ht="14.4" x14ac:dyDescent="0.3">
      <c r="F88" s="267" t="s">
        <v>625</v>
      </c>
      <c r="G88" s="267" t="s">
        <v>529</v>
      </c>
      <c r="H88" s="301" t="s">
        <v>165</v>
      </c>
      <c r="I88" s="415">
        <v>83</v>
      </c>
      <c r="J88" s="412"/>
      <c r="K88" s="412"/>
      <c r="L88" s="412"/>
      <c r="M88" s="412"/>
      <c r="N88" s="412"/>
      <c r="P88" t="str">
        <f t="shared" si="1"/>
        <v/>
      </c>
      <c r="T88" t="s">
        <v>865</v>
      </c>
      <c r="U88" t="s">
        <v>165</v>
      </c>
      <c r="V88" t="s">
        <v>529</v>
      </c>
      <c r="W88">
        <v>823</v>
      </c>
      <c r="X88" t="s">
        <v>850</v>
      </c>
    </row>
    <row r="89" spans="6:24" ht="14.4" x14ac:dyDescent="0.3">
      <c r="F89" s="267" t="s">
        <v>625</v>
      </c>
      <c r="G89" s="267" t="s">
        <v>489</v>
      </c>
      <c r="H89" s="301" t="s">
        <v>161</v>
      </c>
      <c r="I89" s="415">
        <v>84</v>
      </c>
      <c r="J89" s="412"/>
      <c r="K89" s="412"/>
      <c r="L89" s="412"/>
      <c r="M89" s="428">
        <v>1</v>
      </c>
      <c r="N89" s="412"/>
      <c r="P89" t="str">
        <f t="shared" si="1"/>
        <v/>
      </c>
      <c r="T89" t="s">
        <v>865</v>
      </c>
      <c r="U89" t="s">
        <v>161</v>
      </c>
      <c r="V89" t="s">
        <v>489</v>
      </c>
      <c r="W89">
        <v>715</v>
      </c>
      <c r="X89" t="s">
        <v>862</v>
      </c>
    </row>
    <row r="90" spans="6:24" ht="14.4" x14ac:dyDescent="0.3">
      <c r="F90" s="267" t="s">
        <v>625</v>
      </c>
      <c r="G90" s="267" t="s">
        <v>493</v>
      </c>
      <c r="H90" s="301" t="s">
        <v>161</v>
      </c>
      <c r="I90" s="415">
        <v>85</v>
      </c>
      <c r="J90" s="412"/>
      <c r="K90" s="412"/>
      <c r="L90" s="412"/>
      <c r="M90" s="412"/>
      <c r="N90" s="412"/>
      <c r="P90">
        <f t="shared" si="1"/>
        <v>1</v>
      </c>
      <c r="T90" t="s">
        <v>865</v>
      </c>
      <c r="U90" t="s">
        <v>161</v>
      </c>
      <c r="V90" t="s">
        <v>866</v>
      </c>
      <c r="W90">
        <v>306</v>
      </c>
      <c r="X90" t="s">
        <v>380</v>
      </c>
    </row>
    <row r="91" spans="6:24" ht="14.4" x14ac:dyDescent="0.3">
      <c r="F91" s="267" t="s">
        <v>625</v>
      </c>
      <c r="G91" s="267" t="s">
        <v>495</v>
      </c>
      <c r="H91" s="301" t="s">
        <v>161</v>
      </c>
      <c r="I91" s="415">
        <v>86</v>
      </c>
      <c r="J91" s="412"/>
      <c r="K91" s="412"/>
      <c r="L91" s="412"/>
      <c r="M91" s="412"/>
      <c r="N91" s="412"/>
      <c r="P91" t="str">
        <f t="shared" si="1"/>
        <v/>
      </c>
      <c r="T91" t="s">
        <v>865</v>
      </c>
      <c r="U91" t="s">
        <v>161</v>
      </c>
      <c r="V91" t="s">
        <v>867</v>
      </c>
      <c r="W91">
        <v>303</v>
      </c>
      <c r="X91" t="s">
        <v>850</v>
      </c>
    </row>
    <row r="92" spans="6:24" ht="14.4" x14ac:dyDescent="0.3">
      <c r="F92" s="267" t="s">
        <v>625</v>
      </c>
      <c r="G92" s="267" t="s">
        <v>500</v>
      </c>
      <c r="H92" s="301" t="s">
        <v>161</v>
      </c>
      <c r="I92" s="415">
        <v>87</v>
      </c>
      <c r="J92" s="412"/>
      <c r="K92" s="412"/>
      <c r="L92" s="412"/>
      <c r="M92" s="412"/>
      <c r="N92" s="412"/>
      <c r="P92" t="str">
        <f t="shared" si="1"/>
        <v/>
      </c>
      <c r="T92" t="s">
        <v>865</v>
      </c>
      <c r="U92" t="s">
        <v>161</v>
      </c>
      <c r="V92" t="s">
        <v>860</v>
      </c>
      <c r="W92">
        <v>829</v>
      </c>
      <c r="X92" t="s">
        <v>850</v>
      </c>
    </row>
    <row r="93" spans="6:24" ht="14.4" x14ac:dyDescent="0.3">
      <c r="F93" s="267" t="s">
        <v>625</v>
      </c>
      <c r="G93" s="267" t="s">
        <v>502</v>
      </c>
      <c r="H93" s="301" t="s">
        <v>161</v>
      </c>
      <c r="I93" s="415">
        <v>88</v>
      </c>
      <c r="J93" s="412"/>
      <c r="K93" s="412"/>
      <c r="L93" s="412"/>
      <c r="M93" s="412"/>
      <c r="N93" s="412"/>
      <c r="P93" t="str">
        <f t="shared" si="1"/>
        <v/>
      </c>
      <c r="T93" t="s">
        <v>865</v>
      </c>
      <c r="U93" t="s">
        <v>161</v>
      </c>
      <c r="V93" t="s">
        <v>502</v>
      </c>
      <c r="W93">
        <v>910913</v>
      </c>
      <c r="X93" t="s">
        <v>850</v>
      </c>
    </row>
    <row r="94" spans="6:24" ht="14.4" x14ac:dyDescent="0.3">
      <c r="F94" s="267" t="s">
        <v>625</v>
      </c>
      <c r="G94" s="267" t="s">
        <v>505</v>
      </c>
      <c r="H94" s="301" t="s">
        <v>161</v>
      </c>
      <c r="I94" s="415">
        <v>89</v>
      </c>
      <c r="J94" s="412"/>
      <c r="K94" s="412"/>
      <c r="L94" s="412"/>
      <c r="M94" s="412"/>
      <c r="N94" s="412">
        <v>1</v>
      </c>
      <c r="P94" t="str">
        <f t="shared" si="1"/>
        <v/>
      </c>
      <c r="T94" t="s">
        <v>865</v>
      </c>
      <c r="U94" t="s">
        <v>161</v>
      </c>
      <c r="V94" t="s">
        <v>849</v>
      </c>
      <c r="W94">
        <v>702</v>
      </c>
      <c r="X94" t="s">
        <v>861</v>
      </c>
    </row>
    <row r="95" spans="6:24" ht="14.4" x14ac:dyDescent="0.3">
      <c r="F95" s="267" t="s">
        <v>625</v>
      </c>
      <c r="G95" s="267" t="s">
        <v>507</v>
      </c>
      <c r="H95" s="301" t="s">
        <v>161</v>
      </c>
      <c r="I95" s="415">
        <v>90</v>
      </c>
      <c r="J95" s="412"/>
      <c r="K95" s="412"/>
      <c r="L95" s="412"/>
      <c r="M95" s="412"/>
      <c r="N95" s="412"/>
      <c r="P95" t="str">
        <f t="shared" si="1"/>
        <v/>
      </c>
      <c r="T95" t="s">
        <v>865</v>
      </c>
      <c r="U95" t="s">
        <v>161</v>
      </c>
      <c r="V95" t="s">
        <v>507</v>
      </c>
      <c r="W95">
        <v>826</v>
      </c>
      <c r="X95" t="s">
        <v>850</v>
      </c>
    </row>
    <row r="96" spans="6:24" ht="14.4" x14ac:dyDescent="0.3">
      <c r="F96" s="267" t="s">
        <v>625</v>
      </c>
      <c r="G96" s="267" t="s">
        <v>508</v>
      </c>
      <c r="H96" s="301" t="s">
        <v>161</v>
      </c>
      <c r="I96" s="415">
        <v>91</v>
      </c>
      <c r="J96" s="412"/>
      <c r="K96" s="412"/>
      <c r="L96" s="412"/>
      <c r="M96" s="412"/>
      <c r="N96" s="412"/>
      <c r="P96" t="str">
        <f t="shared" si="1"/>
        <v/>
      </c>
      <c r="T96" t="s">
        <v>865</v>
      </c>
      <c r="U96" t="s">
        <v>161</v>
      </c>
      <c r="V96" t="s">
        <v>508</v>
      </c>
      <c r="W96">
        <v>210</v>
      </c>
      <c r="X96" t="s">
        <v>850</v>
      </c>
    </row>
    <row r="97" spans="6:24" ht="14.4" x14ac:dyDescent="0.3">
      <c r="F97" s="267" t="s">
        <v>625</v>
      </c>
      <c r="G97" s="267" t="s">
        <v>511</v>
      </c>
      <c r="H97" s="301" t="s">
        <v>161</v>
      </c>
      <c r="I97" s="415">
        <v>92</v>
      </c>
      <c r="J97" s="412"/>
      <c r="K97" s="412"/>
      <c r="L97" s="412"/>
      <c r="M97" s="412"/>
      <c r="N97" s="412"/>
      <c r="P97" t="str">
        <f t="shared" si="1"/>
        <v/>
      </c>
      <c r="T97" t="s">
        <v>865</v>
      </c>
      <c r="U97" t="s">
        <v>161</v>
      </c>
      <c r="V97" t="s">
        <v>863</v>
      </c>
      <c r="W97">
        <v>115</v>
      </c>
      <c r="X97" t="s">
        <v>850</v>
      </c>
    </row>
    <row r="98" spans="6:24" ht="14.4" x14ac:dyDescent="0.3">
      <c r="F98" s="267" t="s">
        <v>625</v>
      </c>
      <c r="G98" s="267" t="s">
        <v>512</v>
      </c>
      <c r="H98" s="301" t="s">
        <v>161</v>
      </c>
      <c r="I98" s="415">
        <v>93</v>
      </c>
      <c r="J98" s="412"/>
      <c r="K98" s="412"/>
      <c r="L98" s="412"/>
      <c r="M98" s="412"/>
      <c r="N98" s="412"/>
      <c r="P98" t="str">
        <f t="shared" si="1"/>
        <v/>
      </c>
      <c r="T98" t="s">
        <v>865</v>
      </c>
      <c r="U98" t="s">
        <v>161</v>
      </c>
      <c r="V98" t="s">
        <v>512</v>
      </c>
      <c r="W98">
        <v>727</v>
      </c>
      <c r="X98" t="s">
        <v>862</v>
      </c>
    </row>
    <row r="99" spans="6:24" ht="14.4" x14ac:dyDescent="0.3">
      <c r="F99" s="267" t="s">
        <v>625</v>
      </c>
      <c r="G99" s="267" t="s">
        <v>517</v>
      </c>
      <c r="H99" s="301" t="s">
        <v>161</v>
      </c>
      <c r="I99" s="415">
        <v>94</v>
      </c>
      <c r="J99" s="412"/>
      <c r="K99" s="412"/>
      <c r="L99" s="412"/>
      <c r="M99" s="428">
        <v>1</v>
      </c>
      <c r="N99" s="412"/>
      <c r="P99" t="str">
        <f t="shared" si="1"/>
        <v/>
      </c>
      <c r="T99" t="s">
        <v>865</v>
      </c>
      <c r="U99" t="s">
        <v>161</v>
      </c>
      <c r="V99" t="s">
        <v>517</v>
      </c>
      <c r="W99">
        <v>725</v>
      </c>
      <c r="X99" t="s">
        <v>862</v>
      </c>
    </row>
    <row r="100" spans="6:24" ht="14.4" x14ac:dyDescent="0.3">
      <c r="F100" s="267" t="s">
        <v>625</v>
      </c>
      <c r="G100" s="267" t="s">
        <v>522</v>
      </c>
      <c r="H100" s="301" t="s">
        <v>161</v>
      </c>
      <c r="I100" s="415">
        <v>95</v>
      </c>
      <c r="J100" s="412"/>
      <c r="K100" s="412"/>
      <c r="L100" s="412"/>
      <c r="M100" s="412"/>
      <c r="P100" t="str">
        <f t="shared" si="1"/>
        <v/>
      </c>
      <c r="T100" t="s">
        <v>865</v>
      </c>
      <c r="U100" t="s">
        <v>161</v>
      </c>
      <c r="V100" t="s">
        <v>851</v>
      </c>
      <c r="W100">
        <v>721</v>
      </c>
      <c r="X100" t="s">
        <v>862</v>
      </c>
    </row>
    <row r="101" spans="6:24" ht="14.4" x14ac:dyDescent="0.3">
      <c r="F101" s="267" t="s">
        <v>625</v>
      </c>
      <c r="G101" s="267" t="s">
        <v>528</v>
      </c>
      <c r="H101" s="301" t="s">
        <v>161</v>
      </c>
      <c r="I101" s="415">
        <v>96</v>
      </c>
      <c r="J101" s="412"/>
      <c r="K101" s="412"/>
      <c r="L101" s="412"/>
      <c r="M101" s="412"/>
      <c r="P101" t="str">
        <f t="shared" si="1"/>
        <v/>
      </c>
      <c r="T101" t="s">
        <v>865</v>
      </c>
      <c r="U101" t="s">
        <v>161</v>
      </c>
      <c r="V101" t="s">
        <v>528</v>
      </c>
      <c r="W101">
        <v>821</v>
      </c>
      <c r="X101" t="s">
        <v>850</v>
      </c>
    </row>
    <row r="102" spans="6:24" ht="14.4" x14ac:dyDescent="0.3">
      <c r="F102" s="267" t="s">
        <v>625</v>
      </c>
      <c r="G102" s="267" t="s">
        <v>529</v>
      </c>
      <c r="H102" s="301" t="s">
        <v>161</v>
      </c>
      <c r="I102" s="415">
        <v>97</v>
      </c>
      <c r="J102" s="412"/>
      <c r="K102" s="412"/>
      <c r="L102" s="412"/>
      <c r="M102" s="412"/>
      <c r="P102" t="str">
        <f t="shared" si="1"/>
        <v/>
      </c>
      <c r="T102" t="s">
        <v>865</v>
      </c>
      <c r="U102" t="s">
        <v>161</v>
      </c>
      <c r="V102" t="s">
        <v>529</v>
      </c>
      <c r="W102">
        <v>823</v>
      </c>
      <c r="X102" t="s">
        <v>850</v>
      </c>
    </row>
    <row r="103" spans="6:24" ht="14.4" x14ac:dyDescent="0.3">
      <c r="F103" s="267" t="s">
        <v>625</v>
      </c>
      <c r="G103" s="267" t="s">
        <v>532</v>
      </c>
      <c r="H103" s="301" t="s">
        <v>161</v>
      </c>
      <c r="I103" s="415">
        <v>98</v>
      </c>
      <c r="J103" s="412"/>
      <c r="K103" s="412"/>
      <c r="L103" s="412"/>
      <c r="M103" s="412"/>
      <c r="P103" t="str">
        <f t="shared" si="1"/>
        <v/>
      </c>
      <c r="T103" t="s">
        <v>865</v>
      </c>
      <c r="U103" t="s">
        <v>161</v>
      </c>
      <c r="V103" t="s">
        <v>853</v>
      </c>
      <c r="W103">
        <v>814833</v>
      </c>
      <c r="X103" t="s">
        <v>850</v>
      </c>
    </row>
    <row r="104" spans="6:24" ht="14.4" x14ac:dyDescent="0.3">
      <c r="F104" s="267" t="s">
        <v>626</v>
      </c>
      <c r="G104" s="267" t="s">
        <v>509</v>
      </c>
      <c r="H104" s="301" t="s">
        <v>615</v>
      </c>
      <c r="I104" s="415">
        <v>99</v>
      </c>
      <c r="J104" s="412"/>
      <c r="K104" s="412"/>
      <c r="L104" s="412"/>
      <c r="M104" s="412"/>
      <c r="P104" t="str">
        <f t="shared" si="1"/>
        <v/>
      </c>
      <c r="T104" t="s">
        <v>626</v>
      </c>
      <c r="U104">
        <v>2224</v>
      </c>
      <c r="V104" t="s">
        <v>509</v>
      </c>
      <c r="W104">
        <v>931</v>
      </c>
      <c r="X104" t="s">
        <v>850</v>
      </c>
    </row>
    <row r="105" spans="6:24" ht="14.4" x14ac:dyDescent="0.3">
      <c r="F105" s="267" t="s">
        <v>626</v>
      </c>
      <c r="G105" s="267" t="s">
        <v>530</v>
      </c>
      <c r="H105" s="301" t="s">
        <v>615</v>
      </c>
      <c r="I105" s="415">
        <v>100</v>
      </c>
      <c r="J105" s="412"/>
      <c r="K105" s="412"/>
      <c r="L105" s="412"/>
      <c r="M105" s="412"/>
      <c r="P105" t="str">
        <f t="shared" si="1"/>
        <v/>
      </c>
      <c r="T105" t="s">
        <v>626</v>
      </c>
      <c r="U105">
        <v>2224</v>
      </c>
      <c r="V105" t="s">
        <v>530</v>
      </c>
      <c r="W105">
        <v>714</v>
      </c>
      <c r="X105" t="s">
        <v>850</v>
      </c>
    </row>
    <row r="106" spans="6:24" ht="14.4" x14ac:dyDescent="0.3">
      <c r="F106" s="267" t="s">
        <v>626</v>
      </c>
      <c r="G106" s="267" t="s">
        <v>509</v>
      </c>
      <c r="H106" s="301" t="s">
        <v>553</v>
      </c>
      <c r="I106" s="415">
        <v>101</v>
      </c>
      <c r="J106" s="412"/>
      <c r="K106" s="412"/>
      <c r="L106" s="412"/>
      <c r="M106" s="412"/>
      <c r="P106" t="str">
        <f t="shared" si="1"/>
        <v/>
      </c>
      <c r="T106" t="s">
        <v>626</v>
      </c>
      <c r="U106" t="s">
        <v>553</v>
      </c>
      <c r="V106" t="s">
        <v>509</v>
      </c>
      <c r="W106">
        <v>931</v>
      </c>
      <c r="X106" t="s">
        <v>850</v>
      </c>
    </row>
    <row r="107" spans="6:24" ht="14.4" x14ac:dyDescent="0.3">
      <c r="F107" s="267" t="s">
        <v>626</v>
      </c>
      <c r="G107" s="267" t="s">
        <v>524</v>
      </c>
      <c r="H107" s="301" t="s">
        <v>553</v>
      </c>
      <c r="I107" s="415">
        <v>102</v>
      </c>
      <c r="J107" s="412"/>
      <c r="K107" s="412"/>
      <c r="L107" s="412"/>
      <c r="M107" s="412"/>
      <c r="P107" t="str">
        <f t="shared" si="1"/>
        <v/>
      </c>
      <c r="T107" t="s">
        <v>626</v>
      </c>
      <c r="U107" t="s">
        <v>553</v>
      </c>
      <c r="V107" t="s">
        <v>856</v>
      </c>
      <c r="W107">
        <v>922</v>
      </c>
      <c r="X107" t="s">
        <v>850</v>
      </c>
    </row>
    <row r="108" spans="6:24" ht="14.4" x14ac:dyDescent="0.3">
      <c r="F108" s="267" t="s">
        <v>626</v>
      </c>
      <c r="G108" s="267" t="s">
        <v>530</v>
      </c>
      <c r="H108" s="301" t="s">
        <v>553</v>
      </c>
      <c r="I108" s="415">
        <v>103</v>
      </c>
      <c r="J108" s="412"/>
      <c r="K108" s="412"/>
      <c r="L108" s="412"/>
      <c r="M108" s="412"/>
      <c r="P108" t="str">
        <f t="shared" si="1"/>
        <v/>
      </c>
      <c r="T108" t="s">
        <v>626</v>
      </c>
      <c r="U108" t="s">
        <v>553</v>
      </c>
      <c r="V108" t="s">
        <v>530</v>
      </c>
      <c r="W108">
        <v>714</v>
      </c>
      <c r="X108" t="s">
        <v>850</v>
      </c>
    </row>
    <row r="109" spans="6:24" ht="14.4" x14ac:dyDescent="0.3">
      <c r="F109" s="267" t="s">
        <v>626</v>
      </c>
      <c r="G109" s="267" t="s">
        <v>510</v>
      </c>
      <c r="H109" s="301" t="s">
        <v>616</v>
      </c>
      <c r="I109" s="415">
        <v>104</v>
      </c>
      <c r="J109" s="412"/>
      <c r="K109" s="412"/>
      <c r="L109" s="412"/>
      <c r="M109" s="412"/>
      <c r="P109" t="str">
        <f t="shared" si="1"/>
        <v/>
      </c>
      <c r="T109" t="s">
        <v>626</v>
      </c>
      <c r="U109">
        <v>3031</v>
      </c>
      <c r="V109" t="s">
        <v>510</v>
      </c>
      <c r="W109" t="s">
        <v>857</v>
      </c>
      <c r="X109" t="s">
        <v>850</v>
      </c>
    </row>
    <row r="110" spans="6:24" ht="14.4" x14ac:dyDescent="0.3">
      <c r="F110" s="267" t="s">
        <v>626</v>
      </c>
      <c r="G110" s="267" t="s">
        <v>521</v>
      </c>
      <c r="H110" s="301" t="s">
        <v>616</v>
      </c>
      <c r="I110" s="415">
        <v>105</v>
      </c>
      <c r="J110" s="412"/>
      <c r="K110" s="412"/>
      <c r="L110" s="412"/>
      <c r="M110" s="412"/>
      <c r="P110" t="str">
        <f t="shared" si="1"/>
        <v/>
      </c>
      <c r="T110" t="s">
        <v>626</v>
      </c>
      <c r="U110">
        <v>3031</v>
      </c>
      <c r="V110" t="s">
        <v>859</v>
      </c>
      <c r="W110">
        <v>832</v>
      </c>
      <c r="X110" t="s">
        <v>850</v>
      </c>
    </row>
    <row r="111" spans="6:24" ht="14.4" x14ac:dyDescent="0.3">
      <c r="F111" s="267" t="s">
        <v>626</v>
      </c>
      <c r="G111" s="267" t="s">
        <v>527</v>
      </c>
      <c r="H111" s="301" t="s">
        <v>616</v>
      </c>
      <c r="I111" s="415">
        <v>106</v>
      </c>
      <c r="J111" s="412"/>
      <c r="K111" s="412"/>
      <c r="L111" s="412"/>
      <c r="M111" s="412"/>
      <c r="P111" t="str">
        <f t="shared" si="1"/>
        <v/>
      </c>
      <c r="T111" t="s">
        <v>626</v>
      </c>
      <c r="U111">
        <v>3031</v>
      </c>
      <c r="V111" t="s">
        <v>527</v>
      </c>
      <c r="W111">
        <v>1000</v>
      </c>
      <c r="X111" t="s">
        <v>850</v>
      </c>
    </row>
    <row r="112" spans="6:24" ht="14.4" x14ac:dyDescent="0.3">
      <c r="F112" s="267" t="s">
        <v>627</v>
      </c>
      <c r="G112" s="267" t="s">
        <v>510</v>
      </c>
      <c r="H112" s="301" t="s">
        <v>616</v>
      </c>
      <c r="I112" s="415">
        <v>107</v>
      </c>
      <c r="J112" s="412"/>
      <c r="K112" s="412"/>
      <c r="L112" s="412"/>
      <c r="M112" s="412"/>
      <c r="P112" t="str">
        <f t="shared" si="1"/>
        <v/>
      </c>
      <c r="T112" t="s">
        <v>627</v>
      </c>
      <c r="U112">
        <v>3031</v>
      </c>
      <c r="V112" t="s">
        <v>510</v>
      </c>
      <c r="W112" t="s">
        <v>857</v>
      </c>
      <c r="X112" t="s">
        <v>850</v>
      </c>
    </row>
    <row r="113" spans="6:24" ht="14.4" x14ac:dyDescent="0.3">
      <c r="F113" s="267" t="s">
        <v>627</v>
      </c>
      <c r="G113" s="267" t="s">
        <v>515</v>
      </c>
      <c r="H113" s="301" t="s">
        <v>616</v>
      </c>
      <c r="I113" s="415">
        <v>108</v>
      </c>
      <c r="J113" s="412"/>
      <c r="K113" s="412"/>
      <c r="L113" s="412"/>
      <c r="M113" s="412"/>
      <c r="P113" t="str">
        <f t="shared" si="1"/>
        <v/>
      </c>
      <c r="T113" t="s">
        <v>627</v>
      </c>
      <c r="U113">
        <v>3031</v>
      </c>
      <c r="V113" t="s">
        <v>868</v>
      </c>
      <c r="W113">
        <v>311</v>
      </c>
      <c r="X113" t="s">
        <v>850</v>
      </c>
    </row>
    <row r="114" spans="6:24" ht="14.4" x14ac:dyDescent="0.3">
      <c r="F114" s="267" t="s">
        <v>627</v>
      </c>
      <c r="G114" s="267" t="s">
        <v>520</v>
      </c>
      <c r="H114" s="301" t="s">
        <v>616</v>
      </c>
      <c r="I114" s="415">
        <v>109</v>
      </c>
      <c r="J114" s="412"/>
      <c r="K114" s="412"/>
      <c r="L114" s="412"/>
      <c r="M114" s="412"/>
      <c r="P114" t="str">
        <f t="shared" si="1"/>
        <v/>
      </c>
      <c r="T114" t="s">
        <v>627</v>
      </c>
      <c r="U114">
        <v>3031</v>
      </c>
      <c r="V114" t="s">
        <v>858</v>
      </c>
      <c r="W114">
        <v>726</v>
      </c>
      <c r="X114" t="s">
        <v>850</v>
      </c>
    </row>
    <row r="115" spans="6:24" ht="14.4" x14ac:dyDescent="0.3">
      <c r="F115" s="267" t="s">
        <v>627</v>
      </c>
      <c r="G115" s="267" t="s">
        <v>521</v>
      </c>
      <c r="H115" s="301" t="s">
        <v>616</v>
      </c>
      <c r="I115" s="415">
        <v>110</v>
      </c>
      <c r="J115" s="412"/>
      <c r="K115" s="412"/>
      <c r="L115" s="412"/>
      <c r="M115" s="412"/>
      <c r="P115" t="str">
        <f t="shared" si="1"/>
        <v/>
      </c>
      <c r="T115" t="s">
        <v>627</v>
      </c>
      <c r="U115">
        <v>3031</v>
      </c>
      <c r="V115" t="s">
        <v>859</v>
      </c>
      <c r="W115">
        <v>832</v>
      </c>
      <c r="X115" t="s">
        <v>850</v>
      </c>
    </row>
    <row r="116" spans="6:24" ht="14.4" x14ac:dyDescent="0.3">
      <c r="F116" s="267" t="s">
        <v>627</v>
      </c>
      <c r="G116" s="267" t="s">
        <v>522</v>
      </c>
      <c r="H116" s="301" t="s">
        <v>616</v>
      </c>
      <c r="I116" s="415">
        <v>111</v>
      </c>
      <c r="J116" s="412"/>
      <c r="K116" s="412"/>
      <c r="L116" s="412"/>
      <c r="M116" s="412"/>
      <c r="N116" s="412"/>
      <c r="O116" s="412"/>
      <c r="P116" t="str">
        <f t="shared" si="1"/>
        <v/>
      </c>
      <c r="T116" t="s">
        <v>627</v>
      </c>
      <c r="U116">
        <v>3031</v>
      </c>
      <c r="V116" t="s">
        <v>851</v>
      </c>
      <c r="W116">
        <v>721</v>
      </c>
      <c r="X116" t="s">
        <v>850</v>
      </c>
    </row>
    <row r="117" spans="6:24" ht="14.4" x14ac:dyDescent="0.3">
      <c r="F117" s="267" t="s">
        <v>627</v>
      </c>
      <c r="G117" s="267" t="s">
        <v>527</v>
      </c>
      <c r="H117" s="301" t="s">
        <v>616</v>
      </c>
      <c r="I117" s="415">
        <v>112</v>
      </c>
      <c r="J117" s="412"/>
      <c r="K117" s="412"/>
      <c r="L117" s="412"/>
      <c r="M117" s="412"/>
      <c r="N117" s="412"/>
      <c r="O117" s="412"/>
      <c r="P117" t="str">
        <f t="shared" si="1"/>
        <v/>
      </c>
      <c r="T117" t="s">
        <v>627</v>
      </c>
      <c r="U117">
        <v>3031</v>
      </c>
      <c r="V117" t="s">
        <v>527</v>
      </c>
      <c r="W117">
        <v>1000</v>
      </c>
      <c r="X117" t="s">
        <v>850</v>
      </c>
    </row>
    <row r="118" spans="6:24" ht="14.4" x14ac:dyDescent="0.3">
      <c r="F118" s="267" t="s">
        <v>628</v>
      </c>
      <c r="G118" s="267" t="s">
        <v>505</v>
      </c>
      <c r="H118" s="301" t="s">
        <v>615</v>
      </c>
      <c r="I118" s="415">
        <v>113</v>
      </c>
      <c r="J118" s="412"/>
      <c r="K118" s="412"/>
      <c r="L118" s="412"/>
      <c r="M118" s="412"/>
      <c r="N118" s="412"/>
      <c r="O118" s="412"/>
      <c r="P118" t="str">
        <f t="shared" si="1"/>
        <v/>
      </c>
      <c r="T118" t="s">
        <v>628</v>
      </c>
      <c r="U118">
        <v>2224</v>
      </c>
      <c r="V118" t="s">
        <v>849</v>
      </c>
      <c r="W118">
        <v>702</v>
      </c>
      <c r="X118" t="s">
        <v>850</v>
      </c>
    </row>
    <row r="119" spans="6:24" ht="14.4" x14ac:dyDescent="0.3">
      <c r="F119" s="267" t="s">
        <v>628</v>
      </c>
      <c r="G119" s="267" t="s">
        <v>522</v>
      </c>
      <c r="H119" s="301" t="s">
        <v>615</v>
      </c>
      <c r="I119" s="415">
        <v>114</v>
      </c>
      <c r="J119" s="412"/>
      <c r="K119" s="412"/>
      <c r="L119" s="412"/>
      <c r="M119" s="412"/>
      <c r="N119" s="412"/>
      <c r="O119" s="412"/>
      <c r="P119" t="str">
        <f t="shared" si="1"/>
        <v/>
      </c>
      <c r="T119" t="s">
        <v>628</v>
      </c>
      <c r="U119">
        <v>2224</v>
      </c>
      <c r="V119" t="s">
        <v>851</v>
      </c>
      <c r="W119">
        <v>721</v>
      </c>
      <c r="X119" t="s">
        <v>850</v>
      </c>
    </row>
    <row r="120" spans="6:24" ht="14.4" x14ac:dyDescent="0.3">
      <c r="F120" s="267" t="s">
        <v>628</v>
      </c>
      <c r="G120" s="267" t="s">
        <v>530</v>
      </c>
      <c r="H120" s="301" t="s">
        <v>615</v>
      </c>
      <c r="I120" s="415">
        <v>115</v>
      </c>
      <c r="J120" s="412"/>
      <c r="K120" s="412"/>
      <c r="L120" s="412"/>
      <c r="M120" s="412"/>
      <c r="N120" s="412"/>
      <c r="O120" s="412"/>
      <c r="P120" t="str">
        <f t="shared" si="1"/>
        <v/>
      </c>
      <c r="T120" t="s">
        <v>628</v>
      </c>
      <c r="U120">
        <v>2224</v>
      </c>
      <c r="V120" t="s">
        <v>530</v>
      </c>
      <c r="W120">
        <v>714</v>
      </c>
      <c r="X120" t="s">
        <v>850</v>
      </c>
    </row>
    <row r="121" spans="6:24" ht="14.4" x14ac:dyDescent="0.3">
      <c r="F121" s="267" t="s">
        <v>628</v>
      </c>
      <c r="G121" s="267" t="s">
        <v>505</v>
      </c>
      <c r="H121" s="301" t="s">
        <v>165</v>
      </c>
      <c r="I121" s="415">
        <v>116</v>
      </c>
      <c r="J121" s="412"/>
      <c r="K121" s="412"/>
      <c r="L121" s="412"/>
      <c r="M121" s="412"/>
      <c r="N121" s="412">
        <v>1</v>
      </c>
      <c r="O121" s="412"/>
      <c r="P121" t="str">
        <f t="shared" si="1"/>
        <v/>
      </c>
      <c r="T121" t="s">
        <v>628</v>
      </c>
      <c r="U121" t="s">
        <v>165</v>
      </c>
      <c r="V121" t="s">
        <v>849</v>
      </c>
      <c r="W121">
        <v>702</v>
      </c>
      <c r="X121" t="s">
        <v>861</v>
      </c>
    </row>
    <row r="122" spans="6:24" ht="14.4" x14ac:dyDescent="0.3">
      <c r="F122" s="267" t="s">
        <v>628</v>
      </c>
      <c r="G122" s="267" t="s">
        <v>531</v>
      </c>
      <c r="H122" s="301" t="s">
        <v>165</v>
      </c>
      <c r="I122" s="415">
        <v>117</v>
      </c>
      <c r="J122" s="412"/>
      <c r="K122" s="412"/>
      <c r="L122" s="412"/>
      <c r="M122" s="412">
        <v>1</v>
      </c>
      <c r="N122" s="412"/>
      <c r="O122" s="412"/>
      <c r="P122" t="str">
        <f t="shared" si="1"/>
        <v/>
      </c>
      <c r="T122" t="s">
        <v>628</v>
      </c>
      <c r="U122" t="s">
        <v>165</v>
      </c>
      <c r="V122" t="s">
        <v>531</v>
      </c>
      <c r="W122">
        <v>717</v>
      </c>
      <c r="X122" t="s">
        <v>862</v>
      </c>
    </row>
    <row r="123" spans="6:24" ht="14.4" x14ac:dyDescent="0.3">
      <c r="F123" s="267" t="s">
        <v>629</v>
      </c>
      <c r="G123" s="267" t="s">
        <v>524</v>
      </c>
      <c r="H123" s="301" t="s">
        <v>615</v>
      </c>
      <c r="I123" s="415">
        <v>118</v>
      </c>
      <c r="J123" s="412"/>
      <c r="K123" s="412"/>
      <c r="L123" s="412"/>
      <c r="M123" s="412"/>
      <c r="N123" s="412"/>
      <c r="O123" s="412"/>
      <c r="P123" t="str">
        <f t="shared" si="1"/>
        <v/>
      </c>
      <c r="T123" t="s">
        <v>629</v>
      </c>
      <c r="U123">
        <v>2224</v>
      </c>
      <c r="V123" t="s">
        <v>856</v>
      </c>
      <c r="W123">
        <v>922</v>
      </c>
      <c r="X123" t="s">
        <v>850</v>
      </c>
    </row>
    <row r="124" spans="6:24" ht="14.4" x14ac:dyDescent="0.3">
      <c r="F124" s="267" t="s">
        <v>629</v>
      </c>
      <c r="G124" s="267" t="s">
        <v>530</v>
      </c>
      <c r="H124" s="301" t="s">
        <v>615</v>
      </c>
      <c r="I124" s="415">
        <v>119</v>
      </c>
      <c r="J124" s="412"/>
      <c r="K124" s="412"/>
      <c r="L124" s="412"/>
      <c r="M124" s="412"/>
      <c r="N124" s="412"/>
      <c r="O124" s="412"/>
      <c r="P124" t="str">
        <f t="shared" si="1"/>
        <v/>
      </c>
      <c r="T124" t="s">
        <v>629</v>
      </c>
      <c r="U124">
        <v>2224</v>
      </c>
      <c r="V124" t="s">
        <v>530</v>
      </c>
      <c r="W124">
        <v>714</v>
      </c>
      <c r="X124" t="s">
        <v>850</v>
      </c>
    </row>
    <row r="125" spans="6:24" ht="14.4" x14ac:dyDescent="0.3">
      <c r="F125" s="267" t="s">
        <v>629</v>
      </c>
      <c r="G125" s="267" t="s">
        <v>524</v>
      </c>
      <c r="H125" s="301" t="s">
        <v>553</v>
      </c>
      <c r="I125" s="415">
        <v>120</v>
      </c>
      <c r="J125" s="412"/>
      <c r="K125" s="412"/>
      <c r="L125" s="412"/>
      <c r="M125" s="412"/>
      <c r="N125" s="412"/>
      <c r="O125" s="412"/>
      <c r="P125" t="str">
        <f t="shared" si="1"/>
        <v/>
      </c>
      <c r="T125" t="s">
        <v>629</v>
      </c>
      <c r="U125" t="s">
        <v>553</v>
      </c>
      <c r="V125" t="s">
        <v>856</v>
      </c>
      <c r="W125">
        <v>922</v>
      </c>
      <c r="X125" t="s">
        <v>850</v>
      </c>
    </row>
    <row r="126" spans="6:24" ht="14.4" x14ac:dyDescent="0.3">
      <c r="F126" s="267" t="s">
        <v>629</v>
      </c>
      <c r="G126" s="267" t="s">
        <v>530</v>
      </c>
      <c r="H126" s="301" t="s">
        <v>553</v>
      </c>
      <c r="I126" s="415">
        <v>121</v>
      </c>
      <c r="J126" s="412"/>
      <c r="K126" s="412"/>
      <c r="L126" s="412"/>
      <c r="M126" s="412"/>
      <c r="N126" s="412"/>
      <c r="O126" s="412"/>
      <c r="P126" t="str">
        <f t="shared" si="1"/>
        <v/>
      </c>
      <c r="T126" t="s">
        <v>629</v>
      </c>
      <c r="U126" t="s">
        <v>553</v>
      </c>
      <c r="V126" t="s">
        <v>530</v>
      </c>
      <c r="W126">
        <v>714</v>
      </c>
      <c r="X126" t="s">
        <v>850</v>
      </c>
    </row>
    <row r="127" spans="6:24" ht="14.4" x14ac:dyDescent="0.3">
      <c r="F127" s="267" t="s">
        <v>629</v>
      </c>
      <c r="G127" s="267" t="s">
        <v>518</v>
      </c>
      <c r="H127" s="301" t="s">
        <v>163</v>
      </c>
      <c r="I127" s="415">
        <v>122</v>
      </c>
      <c r="J127" s="412"/>
      <c r="K127" s="412"/>
      <c r="L127" s="412"/>
      <c r="M127" s="412"/>
      <c r="N127" s="412"/>
      <c r="O127" s="412"/>
      <c r="P127" t="str">
        <f t="shared" si="1"/>
        <v/>
      </c>
      <c r="T127" t="s">
        <v>629</v>
      </c>
      <c r="U127" t="s">
        <v>163</v>
      </c>
      <c r="V127" t="s">
        <v>518</v>
      </c>
      <c r="W127">
        <v>912</v>
      </c>
      <c r="X127" t="s">
        <v>850</v>
      </c>
    </row>
    <row r="128" spans="6:24" ht="14.4" x14ac:dyDescent="0.3">
      <c r="F128" s="267" t="s">
        <v>629</v>
      </c>
      <c r="G128" s="267" t="s">
        <v>524</v>
      </c>
      <c r="H128" s="301" t="s">
        <v>163</v>
      </c>
      <c r="I128" s="415">
        <v>123</v>
      </c>
      <c r="J128" s="412"/>
      <c r="K128" s="412"/>
      <c r="L128" s="412"/>
      <c r="M128" s="412"/>
      <c r="N128" s="412"/>
      <c r="O128" s="412">
        <v>1</v>
      </c>
      <c r="P128" t="str">
        <f t="shared" si="1"/>
        <v/>
      </c>
      <c r="T128" t="s">
        <v>629</v>
      </c>
      <c r="U128" t="s">
        <v>163</v>
      </c>
      <c r="V128" t="s">
        <v>856</v>
      </c>
      <c r="W128">
        <v>922</v>
      </c>
      <c r="X128" t="s">
        <v>869</v>
      </c>
    </row>
    <row r="129" spans="6:24" ht="14.4" x14ac:dyDescent="0.3">
      <c r="F129" s="267" t="s">
        <v>630</v>
      </c>
      <c r="G129" s="267" t="s">
        <v>491</v>
      </c>
      <c r="H129" s="301" t="s">
        <v>165</v>
      </c>
      <c r="I129" s="415">
        <v>124</v>
      </c>
      <c r="J129" s="412"/>
      <c r="K129" s="412">
        <v>1</v>
      </c>
      <c r="L129" s="412"/>
      <c r="M129" s="412"/>
      <c r="N129" s="412"/>
      <c r="O129" s="412"/>
      <c r="P129" t="str">
        <f t="shared" si="1"/>
        <v/>
      </c>
      <c r="T129" t="s">
        <v>870</v>
      </c>
      <c r="U129" t="s">
        <v>165</v>
      </c>
      <c r="V129" t="s">
        <v>871</v>
      </c>
      <c r="W129">
        <v>319</v>
      </c>
      <c r="X129" t="s">
        <v>380</v>
      </c>
    </row>
    <row r="130" spans="6:24" ht="14.4" x14ac:dyDescent="0.3">
      <c r="F130" s="267" t="s">
        <v>630</v>
      </c>
      <c r="G130" s="267" t="s">
        <v>493</v>
      </c>
      <c r="H130" s="301" t="s">
        <v>165</v>
      </c>
      <c r="I130" s="415">
        <v>125</v>
      </c>
      <c r="J130" s="412"/>
      <c r="K130" s="412"/>
      <c r="L130" s="412"/>
      <c r="M130" s="412"/>
      <c r="N130" s="412"/>
      <c r="O130" s="412"/>
      <c r="P130">
        <f t="shared" si="1"/>
        <v>1</v>
      </c>
      <c r="T130" t="s">
        <v>870</v>
      </c>
      <c r="U130" t="s">
        <v>165</v>
      </c>
      <c r="V130" t="s">
        <v>866</v>
      </c>
      <c r="W130">
        <v>306</v>
      </c>
      <c r="X130" t="s">
        <v>380</v>
      </c>
    </row>
    <row r="131" spans="6:24" ht="14.4" x14ac:dyDescent="0.3">
      <c r="F131" s="267" t="s">
        <v>630</v>
      </c>
      <c r="G131" s="267" t="s">
        <v>491</v>
      </c>
      <c r="H131" s="301" t="s">
        <v>161</v>
      </c>
      <c r="I131" s="415">
        <v>126</v>
      </c>
      <c r="J131" s="412"/>
      <c r="K131" s="412">
        <v>1</v>
      </c>
      <c r="L131" s="412"/>
      <c r="M131" s="412"/>
      <c r="N131" s="412"/>
      <c r="O131" s="412"/>
      <c r="P131" t="str">
        <f t="shared" si="1"/>
        <v/>
      </c>
      <c r="T131" t="s">
        <v>870</v>
      </c>
      <c r="U131" t="s">
        <v>161</v>
      </c>
      <c r="V131" t="s">
        <v>871</v>
      </c>
      <c r="W131">
        <v>319</v>
      </c>
      <c r="X131" t="s">
        <v>380</v>
      </c>
    </row>
    <row r="132" spans="6:24" ht="14.4" x14ac:dyDescent="0.3">
      <c r="F132" s="267" t="s">
        <v>630</v>
      </c>
      <c r="G132" s="267" t="s">
        <v>493</v>
      </c>
      <c r="H132" s="301" t="s">
        <v>161</v>
      </c>
      <c r="I132" s="415">
        <v>127</v>
      </c>
      <c r="J132" s="412"/>
      <c r="K132" s="412"/>
      <c r="L132" s="412"/>
      <c r="M132" s="412"/>
      <c r="P132">
        <f t="shared" si="1"/>
        <v>1</v>
      </c>
      <c r="T132" t="s">
        <v>870</v>
      </c>
      <c r="U132" t="s">
        <v>161</v>
      </c>
      <c r="V132" t="s">
        <v>866</v>
      </c>
      <c r="W132">
        <v>306</v>
      </c>
      <c r="X132" t="s">
        <v>380</v>
      </c>
    </row>
    <row r="133" spans="6:24" ht="14.4" x14ac:dyDescent="0.3">
      <c r="F133" s="267" t="s">
        <v>630</v>
      </c>
      <c r="G133" s="267" t="s">
        <v>494</v>
      </c>
      <c r="H133" s="301" t="s">
        <v>161</v>
      </c>
      <c r="I133" s="415">
        <v>128</v>
      </c>
      <c r="J133" s="412"/>
      <c r="K133" s="412"/>
      <c r="L133" s="412"/>
      <c r="M133" s="412"/>
      <c r="P133" t="str">
        <f t="shared" si="1"/>
        <v/>
      </c>
      <c r="T133" t="s">
        <v>870</v>
      </c>
      <c r="U133" t="s">
        <v>161</v>
      </c>
      <c r="V133" t="s">
        <v>872</v>
      </c>
      <c r="W133">
        <v>315</v>
      </c>
      <c r="X133" t="s">
        <v>850</v>
      </c>
    </row>
    <row r="134" spans="6:24" ht="14.4" x14ac:dyDescent="0.3">
      <c r="F134" s="267" t="s">
        <v>630</v>
      </c>
      <c r="G134" s="267" t="s">
        <v>495</v>
      </c>
      <c r="H134" s="301" t="s">
        <v>161</v>
      </c>
      <c r="I134" s="415">
        <v>129</v>
      </c>
      <c r="J134" s="412"/>
      <c r="K134" s="412"/>
      <c r="L134" s="412"/>
      <c r="M134" s="412"/>
      <c r="P134" t="str">
        <f t="shared" si="1"/>
        <v/>
      </c>
      <c r="T134" t="s">
        <v>870</v>
      </c>
      <c r="U134" t="s">
        <v>161</v>
      </c>
      <c r="V134" t="s">
        <v>867</v>
      </c>
      <c r="W134">
        <v>303</v>
      </c>
      <c r="X134" t="s">
        <v>850</v>
      </c>
    </row>
    <row r="135" spans="6:24" ht="14.4" x14ac:dyDescent="0.3">
      <c r="F135" s="267" t="s">
        <v>630</v>
      </c>
      <c r="G135" s="267" t="s">
        <v>500</v>
      </c>
      <c r="H135" s="301" t="s">
        <v>161</v>
      </c>
      <c r="I135" s="415">
        <v>130</v>
      </c>
      <c r="J135" s="412"/>
      <c r="K135" s="412"/>
      <c r="L135" s="412"/>
      <c r="M135" s="412"/>
      <c r="P135" t="str">
        <f t="shared" ref="P135:P198" si="2">IF(RIGHT(G135,12)="Kräfta, Rist",1,"")</f>
        <v/>
      </c>
      <c r="T135" t="s">
        <v>870</v>
      </c>
      <c r="U135" t="s">
        <v>161</v>
      </c>
      <c r="V135" t="s">
        <v>860</v>
      </c>
      <c r="W135">
        <v>829</v>
      </c>
      <c r="X135" t="s">
        <v>850</v>
      </c>
    </row>
    <row r="136" spans="6:24" ht="14.4" x14ac:dyDescent="0.3">
      <c r="F136" s="267" t="s">
        <v>630</v>
      </c>
      <c r="G136" s="267" t="s">
        <v>518</v>
      </c>
      <c r="H136" s="301" t="s">
        <v>161</v>
      </c>
      <c r="I136" s="415">
        <v>131</v>
      </c>
      <c r="J136" s="412"/>
      <c r="K136" s="412"/>
      <c r="L136" s="412"/>
      <c r="M136" s="412"/>
      <c r="P136" t="str">
        <f t="shared" si="2"/>
        <v/>
      </c>
      <c r="T136" t="s">
        <v>870</v>
      </c>
      <c r="U136" t="s">
        <v>161</v>
      </c>
      <c r="V136" t="s">
        <v>518</v>
      </c>
      <c r="W136">
        <v>912</v>
      </c>
      <c r="X136" t="s">
        <v>850</v>
      </c>
    </row>
    <row r="137" spans="6:24" ht="14.4" x14ac:dyDescent="0.3">
      <c r="F137" s="267" t="s">
        <v>631</v>
      </c>
      <c r="G137" s="267" t="s">
        <v>492</v>
      </c>
      <c r="H137" s="301" t="s">
        <v>615</v>
      </c>
      <c r="I137" s="415">
        <v>132</v>
      </c>
      <c r="J137" s="412"/>
      <c r="K137" s="412"/>
      <c r="L137" s="412"/>
      <c r="M137" s="412"/>
      <c r="P137" t="str">
        <f t="shared" si="2"/>
        <v/>
      </c>
      <c r="T137" t="s">
        <v>873</v>
      </c>
      <c r="U137">
        <v>2224</v>
      </c>
      <c r="V137" t="s">
        <v>874</v>
      </c>
      <c r="W137">
        <v>314</v>
      </c>
      <c r="X137" t="s">
        <v>850</v>
      </c>
    </row>
    <row r="138" spans="6:24" ht="14.4" x14ac:dyDescent="0.3">
      <c r="F138" s="267" t="s">
        <v>631</v>
      </c>
      <c r="G138" s="267" t="s">
        <v>492</v>
      </c>
      <c r="H138" s="301" t="s">
        <v>553</v>
      </c>
      <c r="I138" s="415">
        <v>133</v>
      </c>
      <c r="J138" s="412"/>
      <c r="K138" s="412"/>
      <c r="L138" s="412"/>
      <c r="M138" s="412"/>
      <c r="P138" t="str">
        <f t="shared" si="2"/>
        <v/>
      </c>
      <c r="T138" t="s">
        <v>873</v>
      </c>
      <c r="U138" t="s">
        <v>553</v>
      </c>
      <c r="V138" t="s">
        <v>874</v>
      </c>
      <c r="W138">
        <v>314</v>
      </c>
      <c r="X138" t="s">
        <v>850</v>
      </c>
    </row>
    <row r="139" spans="6:24" ht="14.4" x14ac:dyDescent="0.3">
      <c r="F139" s="267" t="s">
        <v>631</v>
      </c>
      <c r="G139" s="267" t="s">
        <v>514</v>
      </c>
      <c r="H139" s="301" t="s">
        <v>553</v>
      </c>
      <c r="I139" s="415">
        <v>134</v>
      </c>
      <c r="J139" s="412"/>
      <c r="K139" s="412"/>
      <c r="L139" s="412"/>
      <c r="M139" s="412"/>
      <c r="P139" t="str">
        <f t="shared" si="2"/>
        <v/>
      </c>
      <c r="T139" t="s">
        <v>873</v>
      </c>
      <c r="U139" t="s">
        <v>553</v>
      </c>
      <c r="V139" t="s">
        <v>855</v>
      </c>
      <c r="W139">
        <v>320</v>
      </c>
      <c r="X139" t="s">
        <v>850</v>
      </c>
    </row>
    <row r="140" spans="6:24" ht="14.4" x14ac:dyDescent="0.3">
      <c r="F140" s="267" t="s">
        <v>631</v>
      </c>
      <c r="G140" s="267" t="s">
        <v>522</v>
      </c>
      <c r="H140" s="301" t="s">
        <v>553</v>
      </c>
      <c r="I140" s="415">
        <v>135</v>
      </c>
      <c r="J140" s="412"/>
      <c r="K140" s="412"/>
      <c r="L140" s="412"/>
      <c r="M140" s="412"/>
      <c r="P140" t="str">
        <f t="shared" si="2"/>
        <v/>
      </c>
      <c r="T140" t="s">
        <v>873</v>
      </c>
      <c r="U140" t="s">
        <v>553</v>
      </c>
      <c r="V140" t="s">
        <v>851</v>
      </c>
      <c r="W140">
        <v>721</v>
      </c>
      <c r="X140" t="s">
        <v>850</v>
      </c>
    </row>
    <row r="141" spans="6:24" ht="14.4" x14ac:dyDescent="0.3">
      <c r="F141" s="267" t="s">
        <v>631</v>
      </c>
      <c r="G141" s="267" t="s">
        <v>526</v>
      </c>
      <c r="H141" s="301" t="s">
        <v>553</v>
      </c>
      <c r="I141" s="415">
        <v>136</v>
      </c>
      <c r="J141" s="412"/>
      <c r="K141" s="412"/>
      <c r="L141" s="412"/>
      <c r="M141" s="412"/>
      <c r="P141" t="str">
        <f t="shared" si="2"/>
        <v/>
      </c>
      <c r="T141" t="s">
        <v>873</v>
      </c>
      <c r="U141" t="s">
        <v>553</v>
      </c>
      <c r="V141" t="s">
        <v>875</v>
      </c>
      <c r="W141">
        <v>113</v>
      </c>
      <c r="X141" t="s">
        <v>850</v>
      </c>
    </row>
    <row r="142" spans="6:24" ht="14.4" x14ac:dyDescent="0.3">
      <c r="F142" s="267" t="s">
        <v>631</v>
      </c>
      <c r="G142" s="267" t="s">
        <v>492</v>
      </c>
      <c r="H142" s="301" t="s">
        <v>616</v>
      </c>
      <c r="I142" s="415">
        <v>137</v>
      </c>
      <c r="J142" s="412"/>
      <c r="K142" s="412"/>
      <c r="L142" s="412"/>
      <c r="M142" s="412"/>
      <c r="P142" t="str">
        <f t="shared" si="2"/>
        <v/>
      </c>
      <c r="T142" t="s">
        <v>873</v>
      </c>
      <c r="U142">
        <v>3031</v>
      </c>
      <c r="V142" t="s">
        <v>874</v>
      </c>
      <c r="W142">
        <v>314</v>
      </c>
      <c r="X142" t="s">
        <v>850</v>
      </c>
    </row>
    <row r="143" spans="6:24" ht="14.4" x14ac:dyDescent="0.3">
      <c r="F143" s="267" t="s">
        <v>631</v>
      </c>
      <c r="G143" s="267" t="s">
        <v>522</v>
      </c>
      <c r="H143" s="301" t="s">
        <v>616</v>
      </c>
      <c r="I143" s="415">
        <v>138</v>
      </c>
      <c r="J143" s="412"/>
      <c r="K143" s="412"/>
      <c r="L143" s="412"/>
      <c r="M143" s="412"/>
      <c r="P143" t="str">
        <f t="shared" si="2"/>
        <v/>
      </c>
      <c r="T143" t="s">
        <v>873</v>
      </c>
      <c r="U143">
        <v>3031</v>
      </c>
      <c r="V143" t="s">
        <v>851</v>
      </c>
      <c r="W143">
        <v>721</v>
      </c>
      <c r="X143" t="s">
        <v>850</v>
      </c>
    </row>
    <row r="144" spans="6:24" ht="14.4" x14ac:dyDescent="0.3">
      <c r="F144" s="267" t="s">
        <v>631</v>
      </c>
      <c r="G144" s="267" t="s">
        <v>502</v>
      </c>
      <c r="H144" s="301" t="s">
        <v>161</v>
      </c>
      <c r="I144" s="415">
        <v>139</v>
      </c>
      <c r="J144" s="412"/>
      <c r="K144" s="412"/>
      <c r="L144" s="412"/>
      <c r="M144" s="412"/>
      <c r="P144" t="str">
        <f t="shared" si="2"/>
        <v/>
      </c>
      <c r="T144" t="s">
        <v>873</v>
      </c>
      <c r="U144" t="s">
        <v>161</v>
      </c>
      <c r="V144" t="s">
        <v>502</v>
      </c>
      <c r="W144">
        <v>910913</v>
      </c>
      <c r="X144" t="s">
        <v>850</v>
      </c>
    </row>
    <row r="145" spans="6:24" ht="14.4" x14ac:dyDescent="0.3">
      <c r="F145" s="267" t="s">
        <v>631</v>
      </c>
      <c r="G145" s="267" t="s">
        <v>508</v>
      </c>
      <c r="H145" s="301" t="s">
        <v>161</v>
      </c>
      <c r="I145" s="415">
        <v>140</v>
      </c>
      <c r="J145" s="412"/>
      <c r="K145" s="412"/>
      <c r="L145" s="412"/>
      <c r="M145" s="412"/>
      <c r="P145" t="str">
        <f t="shared" si="2"/>
        <v/>
      </c>
      <c r="T145" t="s">
        <v>873</v>
      </c>
      <c r="U145" t="s">
        <v>161</v>
      </c>
      <c r="V145" t="s">
        <v>508</v>
      </c>
      <c r="W145">
        <v>210</v>
      </c>
      <c r="X145" t="s">
        <v>850</v>
      </c>
    </row>
    <row r="146" spans="6:24" ht="14.4" x14ac:dyDescent="0.3">
      <c r="F146" s="267" t="s">
        <v>631</v>
      </c>
      <c r="G146" s="267" t="s">
        <v>512</v>
      </c>
      <c r="H146" s="301" t="s">
        <v>161</v>
      </c>
      <c r="I146" s="415">
        <v>141</v>
      </c>
      <c r="J146" s="412"/>
      <c r="K146" s="412"/>
      <c r="L146" s="412"/>
      <c r="M146" s="412"/>
      <c r="P146" t="str">
        <f t="shared" si="2"/>
        <v/>
      </c>
      <c r="T146" t="s">
        <v>873</v>
      </c>
      <c r="U146" t="s">
        <v>161</v>
      </c>
      <c r="V146" t="s">
        <v>512</v>
      </c>
      <c r="W146">
        <v>727</v>
      </c>
      <c r="X146" t="s">
        <v>862</v>
      </c>
    </row>
    <row r="147" spans="6:24" ht="14.4" x14ac:dyDescent="0.3">
      <c r="F147" s="267" t="s">
        <v>631</v>
      </c>
      <c r="G147" s="267" t="s">
        <v>518</v>
      </c>
      <c r="H147" s="301" t="s">
        <v>161</v>
      </c>
      <c r="I147" s="415">
        <v>142</v>
      </c>
      <c r="J147" s="412"/>
      <c r="K147" s="412"/>
      <c r="L147" s="412"/>
      <c r="M147" s="412"/>
      <c r="P147" t="str">
        <f t="shared" si="2"/>
        <v/>
      </c>
      <c r="T147" t="s">
        <v>873</v>
      </c>
      <c r="U147" t="s">
        <v>161</v>
      </c>
      <c r="V147" t="s">
        <v>518</v>
      </c>
      <c r="W147">
        <v>912</v>
      </c>
      <c r="X147" t="s">
        <v>850</v>
      </c>
    </row>
    <row r="148" spans="6:24" ht="14.4" x14ac:dyDescent="0.3">
      <c r="F148" s="267" t="s">
        <v>632</v>
      </c>
      <c r="G148" s="267" t="s">
        <v>499</v>
      </c>
      <c r="H148" s="301" t="s">
        <v>553</v>
      </c>
      <c r="I148" s="415">
        <v>143</v>
      </c>
      <c r="J148" s="412"/>
      <c r="K148" s="412"/>
      <c r="P148" t="str">
        <f t="shared" si="2"/>
        <v/>
      </c>
      <c r="T148" t="s">
        <v>876</v>
      </c>
      <c r="U148" t="s">
        <v>553</v>
      </c>
      <c r="V148" t="s">
        <v>877</v>
      </c>
      <c r="W148">
        <v>330</v>
      </c>
      <c r="X148" t="s">
        <v>850</v>
      </c>
    </row>
    <row r="149" spans="6:24" ht="14.4" x14ac:dyDescent="0.3">
      <c r="F149" s="267" t="s">
        <v>632</v>
      </c>
      <c r="G149" s="267" t="s">
        <v>491</v>
      </c>
      <c r="H149" s="301" t="s">
        <v>165</v>
      </c>
      <c r="I149" s="415">
        <v>144</v>
      </c>
      <c r="J149" s="412"/>
      <c r="K149" s="412">
        <v>1</v>
      </c>
      <c r="P149" t="str">
        <f t="shared" si="2"/>
        <v/>
      </c>
      <c r="T149" t="s">
        <v>876</v>
      </c>
      <c r="U149" t="s">
        <v>165</v>
      </c>
      <c r="V149" t="s">
        <v>871</v>
      </c>
      <c r="W149">
        <v>319</v>
      </c>
      <c r="X149" t="s">
        <v>380</v>
      </c>
    </row>
    <row r="150" spans="6:24" ht="14.4" x14ac:dyDescent="0.3">
      <c r="F150" s="267" t="s">
        <v>632</v>
      </c>
      <c r="G150" s="267" t="s">
        <v>491</v>
      </c>
      <c r="H150" s="301" t="s">
        <v>161</v>
      </c>
      <c r="I150" s="415">
        <v>145</v>
      </c>
      <c r="J150" s="412"/>
      <c r="K150" s="412">
        <v>1</v>
      </c>
      <c r="P150" t="str">
        <f t="shared" si="2"/>
        <v/>
      </c>
      <c r="T150" t="s">
        <v>876</v>
      </c>
      <c r="U150" t="s">
        <v>161</v>
      </c>
      <c r="V150" t="s">
        <v>871</v>
      </c>
      <c r="W150">
        <v>319</v>
      </c>
      <c r="X150" t="s">
        <v>380</v>
      </c>
    </row>
    <row r="151" spans="6:24" ht="14.4" x14ac:dyDescent="0.3">
      <c r="F151" s="267" t="s">
        <v>632</v>
      </c>
      <c r="G151" s="267" t="s">
        <v>493</v>
      </c>
      <c r="H151" s="301" t="s">
        <v>161</v>
      </c>
      <c r="I151" s="415">
        <v>146</v>
      </c>
      <c r="J151" s="412"/>
      <c r="K151" s="412"/>
      <c r="P151">
        <f t="shared" si="2"/>
        <v>1</v>
      </c>
      <c r="T151" t="s">
        <v>876</v>
      </c>
      <c r="U151" t="s">
        <v>161</v>
      </c>
      <c r="V151" t="s">
        <v>866</v>
      </c>
      <c r="W151">
        <v>306</v>
      </c>
      <c r="X151" t="s">
        <v>380</v>
      </c>
    </row>
    <row r="152" spans="6:24" ht="14.4" x14ac:dyDescent="0.3">
      <c r="F152" s="267" t="s">
        <v>632</v>
      </c>
      <c r="G152" s="267" t="s">
        <v>494</v>
      </c>
      <c r="H152" s="301" t="s">
        <v>161</v>
      </c>
      <c r="I152" s="415">
        <v>147</v>
      </c>
      <c r="J152" s="412"/>
      <c r="K152" s="412"/>
      <c r="P152" t="str">
        <f t="shared" si="2"/>
        <v/>
      </c>
      <c r="T152" t="s">
        <v>876</v>
      </c>
      <c r="U152" t="s">
        <v>161</v>
      </c>
      <c r="V152" t="s">
        <v>872</v>
      </c>
      <c r="W152">
        <v>315</v>
      </c>
      <c r="X152" t="s">
        <v>850</v>
      </c>
    </row>
    <row r="153" spans="6:24" ht="14.4" x14ac:dyDescent="0.3">
      <c r="F153" s="267" t="s">
        <v>632</v>
      </c>
      <c r="G153" s="267" t="s">
        <v>495</v>
      </c>
      <c r="H153" s="301" t="s">
        <v>161</v>
      </c>
      <c r="I153" s="415">
        <v>148</v>
      </c>
      <c r="J153" s="412"/>
      <c r="K153" s="412"/>
      <c r="P153" t="str">
        <f t="shared" si="2"/>
        <v/>
      </c>
      <c r="T153" t="s">
        <v>876</v>
      </c>
      <c r="U153" t="s">
        <v>161</v>
      </c>
      <c r="V153" t="s">
        <v>867</v>
      </c>
      <c r="W153">
        <v>303</v>
      </c>
      <c r="X153" t="s">
        <v>850</v>
      </c>
    </row>
    <row r="154" spans="6:24" ht="14.4" x14ac:dyDescent="0.3">
      <c r="F154" s="267" t="s">
        <v>633</v>
      </c>
      <c r="G154" s="267" t="s">
        <v>498</v>
      </c>
      <c r="H154" s="301" t="s">
        <v>553</v>
      </c>
      <c r="I154" s="415">
        <v>149</v>
      </c>
      <c r="J154" s="412"/>
      <c r="K154" s="412"/>
      <c r="P154" t="str">
        <f t="shared" si="2"/>
        <v/>
      </c>
      <c r="T154" t="s">
        <v>633</v>
      </c>
      <c r="U154" t="s">
        <v>553</v>
      </c>
      <c r="V154" t="s">
        <v>878</v>
      </c>
      <c r="W154">
        <v>312</v>
      </c>
      <c r="X154" t="s">
        <v>850</v>
      </c>
    </row>
    <row r="155" spans="6:24" ht="14.4" x14ac:dyDescent="0.3">
      <c r="F155" s="267" t="s">
        <v>633</v>
      </c>
      <c r="G155" s="267" t="s">
        <v>499</v>
      </c>
      <c r="H155" s="301" t="s">
        <v>553</v>
      </c>
      <c r="I155" s="415">
        <v>150</v>
      </c>
      <c r="J155" s="412"/>
      <c r="K155" s="412"/>
      <c r="P155" t="str">
        <f t="shared" si="2"/>
        <v/>
      </c>
      <c r="T155" t="s">
        <v>633</v>
      </c>
      <c r="U155" t="s">
        <v>553</v>
      </c>
      <c r="V155" t="s">
        <v>877</v>
      </c>
      <c r="W155">
        <v>330</v>
      </c>
      <c r="X155" t="s">
        <v>850</v>
      </c>
    </row>
    <row r="156" spans="6:24" ht="14.4" x14ac:dyDescent="0.3">
      <c r="F156" s="267" t="s">
        <v>633</v>
      </c>
      <c r="G156" s="267" t="s">
        <v>509</v>
      </c>
      <c r="H156" s="301" t="s">
        <v>553</v>
      </c>
      <c r="I156" s="415">
        <v>151</v>
      </c>
      <c r="J156" s="412"/>
      <c r="K156" s="412"/>
      <c r="P156" t="str">
        <f t="shared" si="2"/>
        <v/>
      </c>
      <c r="T156" t="s">
        <v>633</v>
      </c>
      <c r="U156" t="s">
        <v>553</v>
      </c>
      <c r="V156" t="s">
        <v>509</v>
      </c>
      <c r="W156">
        <v>931</v>
      </c>
      <c r="X156" t="s">
        <v>850</v>
      </c>
    </row>
    <row r="157" spans="6:24" ht="14.4" x14ac:dyDescent="0.3">
      <c r="F157" s="267" t="s">
        <v>633</v>
      </c>
      <c r="G157" s="267" t="s">
        <v>492</v>
      </c>
      <c r="H157" s="301" t="s">
        <v>616</v>
      </c>
      <c r="I157" s="415">
        <v>152</v>
      </c>
      <c r="J157" s="412"/>
      <c r="K157" s="412"/>
      <c r="P157" t="str">
        <f t="shared" si="2"/>
        <v/>
      </c>
      <c r="T157" t="s">
        <v>633</v>
      </c>
      <c r="U157">
        <v>3031</v>
      </c>
      <c r="V157" t="s">
        <v>874</v>
      </c>
      <c r="W157">
        <v>314</v>
      </c>
      <c r="X157" t="s">
        <v>850</v>
      </c>
    </row>
    <row r="158" spans="6:24" ht="14.4" x14ac:dyDescent="0.3">
      <c r="F158" s="267" t="s">
        <v>633</v>
      </c>
      <c r="G158" s="267" t="s">
        <v>515</v>
      </c>
      <c r="H158" s="301" t="s">
        <v>616</v>
      </c>
      <c r="I158" s="415">
        <v>153</v>
      </c>
      <c r="J158" s="412"/>
      <c r="K158" s="412"/>
      <c r="P158" t="str">
        <f t="shared" si="2"/>
        <v/>
      </c>
      <c r="T158" t="s">
        <v>633</v>
      </c>
      <c r="U158">
        <v>3031</v>
      </c>
      <c r="V158" t="s">
        <v>868</v>
      </c>
      <c r="W158">
        <v>311</v>
      </c>
      <c r="X158" t="s">
        <v>850</v>
      </c>
    </row>
    <row r="159" spans="6:24" ht="14.4" x14ac:dyDescent="0.3">
      <c r="F159" s="267" t="s">
        <v>634</v>
      </c>
      <c r="G159" s="267" t="s">
        <v>498</v>
      </c>
      <c r="H159" s="301" t="s">
        <v>615</v>
      </c>
      <c r="I159" s="415">
        <v>154</v>
      </c>
      <c r="J159" s="412"/>
      <c r="K159" s="412"/>
      <c r="P159" t="str">
        <f t="shared" si="2"/>
        <v/>
      </c>
      <c r="T159" t="s">
        <v>634</v>
      </c>
      <c r="U159">
        <v>2224</v>
      </c>
      <c r="V159" t="s">
        <v>878</v>
      </c>
      <c r="W159">
        <v>312</v>
      </c>
      <c r="X159" t="s">
        <v>850</v>
      </c>
    </row>
    <row r="160" spans="6:24" ht="14.4" x14ac:dyDescent="0.3">
      <c r="F160" s="267" t="s">
        <v>634</v>
      </c>
      <c r="G160" s="267" t="s">
        <v>498</v>
      </c>
      <c r="H160" s="301" t="s">
        <v>553</v>
      </c>
      <c r="I160" s="415">
        <v>155</v>
      </c>
      <c r="J160" s="412"/>
      <c r="K160" s="412"/>
      <c r="P160" t="str">
        <f t="shared" si="2"/>
        <v/>
      </c>
      <c r="T160" t="s">
        <v>634</v>
      </c>
      <c r="U160" t="s">
        <v>553</v>
      </c>
      <c r="V160" t="s">
        <v>878</v>
      </c>
      <c r="W160">
        <v>312</v>
      </c>
      <c r="X160" t="s">
        <v>850</v>
      </c>
    </row>
    <row r="161" spans="6:24" ht="14.4" x14ac:dyDescent="0.3">
      <c r="F161" s="267" t="s">
        <v>634</v>
      </c>
      <c r="G161" s="267" t="s">
        <v>499</v>
      </c>
      <c r="H161" s="301" t="s">
        <v>553</v>
      </c>
      <c r="I161" s="415">
        <v>156</v>
      </c>
      <c r="J161" s="412"/>
      <c r="K161" s="412"/>
      <c r="P161" t="str">
        <f t="shared" si="2"/>
        <v/>
      </c>
      <c r="T161" t="s">
        <v>634</v>
      </c>
      <c r="U161" t="s">
        <v>553</v>
      </c>
      <c r="V161" t="s">
        <v>877</v>
      </c>
      <c r="W161">
        <v>330</v>
      </c>
      <c r="X161" t="s">
        <v>850</v>
      </c>
    </row>
    <row r="162" spans="6:24" ht="14.4" x14ac:dyDescent="0.3">
      <c r="F162" s="267" t="s">
        <v>533</v>
      </c>
      <c r="G162" s="267" t="s">
        <v>498</v>
      </c>
      <c r="H162" s="301" t="s">
        <v>553</v>
      </c>
      <c r="I162" s="415">
        <v>157</v>
      </c>
      <c r="J162" s="412"/>
      <c r="K162" s="412"/>
      <c r="P162" t="str">
        <f t="shared" si="2"/>
        <v/>
      </c>
      <c r="T162" t="s">
        <v>879</v>
      </c>
      <c r="U162" t="s">
        <v>553</v>
      </c>
      <c r="V162" t="s">
        <v>878</v>
      </c>
      <c r="W162">
        <v>312</v>
      </c>
      <c r="X162" t="s">
        <v>850</v>
      </c>
    </row>
    <row r="163" spans="6:24" ht="14.4" x14ac:dyDescent="0.3">
      <c r="F163" s="267" t="s">
        <v>533</v>
      </c>
      <c r="G163" s="267" t="s">
        <v>491</v>
      </c>
      <c r="H163" s="301" t="s">
        <v>165</v>
      </c>
      <c r="I163" s="415">
        <v>158</v>
      </c>
      <c r="J163" s="412"/>
      <c r="K163" s="412">
        <v>1</v>
      </c>
      <c r="P163" t="str">
        <f t="shared" si="2"/>
        <v/>
      </c>
      <c r="T163" t="s">
        <v>879</v>
      </c>
      <c r="U163" t="s">
        <v>165</v>
      </c>
      <c r="V163" t="s">
        <v>871</v>
      </c>
      <c r="W163">
        <v>319</v>
      </c>
      <c r="X163" t="s">
        <v>380</v>
      </c>
    </row>
    <row r="164" spans="6:24" ht="14.4" x14ac:dyDescent="0.3">
      <c r="F164" s="267" t="s">
        <v>533</v>
      </c>
      <c r="G164" s="267" t="s">
        <v>493</v>
      </c>
      <c r="H164" s="301" t="s">
        <v>165</v>
      </c>
      <c r="I164" s="415">
        <v>159</v>
      </c>
      <c r="J164" s="412"/>
      <c r="K164" s="412"/>
      <c r="P164">
        <f t="shared" si="2"/>
        <v>1</v>
      </c>
      <c r="T164" t="s">
        <v>879</v>
      </c>
      <c r="U164" t="s">
        <v>165</v>
      </c>
      <c r="V164" t="s">
        <v>866</v>
      </c>
      <c r="W164">
        <v>306</v>
      </c>
      <c r="X164" t="s">
        <v>380</v>
      </c>
    </row>
    <row r="165" spans="6:24" ht="14.4" x14ac:dyDescent="0.3">
      <c r="F165" s="268" t="s">
        <v>533</v>
      </c>
      <c r="G165" s="271" t="s">
        <v>491</v>
      </c>
      <c r="H165" s="305" t="s">
        <v>161</v>
      </c>
      <c r="I165" s="415">
        <v>160</v>
      </c>
      <c r="J165" s="412"/>
      <c r="K165" s="412">
        <v>1</v>
      </c>
      <c r="P165" t="str">
        <f t="shared" si="2"/>
        <v/>
      </c>
      <c r="T165" t="s">
        <v>879</v>
      </c>
      <c r="U165" t="s">
        <v>161</v>
      </c>
      <c r="V165" t="s">
        <v>871</v>
      </c>
      <c r="W165">
        <v>319</v>
      </c>
      <c r="X165" t="s">
        <v>380</v>
      </c>
    </row>
    <row r="166" spans="6:24" ht="14.4" x14ac:dyDescent="0.3">
      <c r="F166" s="268" t="s">
        <v>533</v>
      </c>
      <c r="G166" s="267" t="s">
        <v>493</v>
      </c>
      <c r="H166" s="306" t="s">
        <v>161</v>
      </c>
      <c r="I166" s="415">
        <v>161</v>
      </c>
      <c r="J166" s="412"/>
      <c r="K166" s="412"/>
      <c r="P166">
        <f t="shared" si="2"/>
        <v>1</v>
      </c>
      <c r="T166" t="s">
        <v>879</v>
      </c>
      <c r="U166" t="s">
        <v>161</v>
      </c>
      <c r="V166" t="s">
        <v>866</v>
      </c>
      <c r="W166">
        <v>306</v>
      </c>
      <c r="X166" t="s">
        <v>380</v>
      </c>
    </row>
    <row r="167" spans="6:24" ht="14.4" x14ac:dyDescent="0.3">
      <c r="F167" s="268" t="s">
        <v>533</v>
      </c>
      <c r="G167" s="267" t="s">
        <v>495</v>
      </c>
      <c r="H167" s="305" t="s">
        <v>161</v>
      </c>
      <c r="I167" s="415">
        <v>162</v>
      </c>
      <c r="J167" s="412"/>
      <c r="K167" s="412"/>
      <c r="P167" t="str">
        <f t="shared" si="2"/>
        <v/>
      </c>
      <c r="T167" t="s">
        <v>879</v>
      </c>
      <c r="U167" t="s">
        <v>161</v>
      </c>
      <c r="V167" t="s">
        <v>867</v>
      </c>
      <c r="W167">
        <v>303</v>
      </c>
      <c r="X167" t="s">
        <v>850</v>
      </c>
    </row>
    <row r="168" spans="6:24" ht="14.4" x14ac:dyDescent="0.3">
      <c r="F168" s="268" t="s">
        <v>533</v>
      </c>
      <c r="G168" s="267" t="s">
        <v>511</v>
      </c>
      <c r="H168" s="306" t="s">
        <v>161</v>
      </c>
      <c r="I168" s="415">
        <v>163</v>
      </c>
      <c r="J168" s="412"/>
      <c r="K168" s="412"/>
      <c r="P168" t="str">
        <f t="shared" si="2"/>
        <v/>
      </c>
      <c r="T168" t="s">
        <v>879</v>
      </c>
      <c r="U168" t="s">
        <v>161</v>
      </c>
      <c r="V168" t="s">
        <v>863</v>
      </c>
      <c r="W168">
        <v>115</v>
      </c>
      <c r="X168" t="s">
        <v>850</v>
      </c>
    </row>
    <row r="169" spans="6:24" ht="14.4" x14ac:dyDescent="0.3">
      <c r="F169" s="268" t="s">
        <v>534</v>
      </c>
      <c r="G169" s="267" t="s">
        <v>530</v>
      </c>
      <c r="H169" s="306" t="s">
        <v>553</v>
      </c>
      <c r="I169" s="415">
        <v>164</v>
      </c>
      <c r="J169" s="412"/>
      <c r="K169" s="412"/>
      <c r="P169" t="str">
        <f t="shared" si="2"/>
        <v/>
      </c>
      <c r="T169" t="s">
        <v>534</v>
      </c>
      <c r="U169" t="s">
        <v>553</v>
      </c>
      <c r="V169" t="s">
        <v>530</v>
      </c>
      <c r="W169">
        <v>714</v>
      </c>
      <c r="X169" t="s">
        <v>850</v>
      </c>
    </row>
    <row r="170" spans="6:24" ht="14.4" x14ac:dyDescent="0.3">
      <c r="F170" s="268" t="s">
        <v>534</v>
      </c>
      <c r="G170" s="267" t="s">
        <v>515</v>
      </c>
      <c r="H170" s="306" t="s">
        <v>616</v>
      </c>
      <c r="I170" s="415">
        <v>165</v>
      </c>
      <c r="J170" s="412"/>
      <c r="K170" s="412"/>
      <c r="P170" t="str">
        <f t="shared" si="2"/>
        <v/>
      </c>
      <c r="T170" t="s">
        <v>534</v>
      </c>
      <c r="U170">
        <v>3031</v>
      </c>
      <c r="V170" t="s">
        <v>868</v>
      </c>
      <c r="W170">
        <v>311</v>
      </c>
      <c r="X170" t="s">
        <v>850</v>
      </c>
    </row>
    <row r="171" spans="6:24" ht="14.4" x14ac:dyDescent="0.3">
      <c r="F171" s="268" t="s">
        <v>534</v>
      </c>
      <c r="G171" s="267" t="s">
        <v>516</v>
      </c>
      <c r="H171" s="306" t="s">
        <v>616</v>
      </c>
      <c r="I171" s="415">
        <v>166</v>
      </c>
      <c r="J171" s="412"/>
      <c r="K171" s="412"/>
      <c r="P171" t="str">
        <f t="shared" si="2"/>
        <v/>
      </c>
      <c r="T171" t="s">
        <v>534</v>
      </c>
      <c r="U171">
        <v>3031</v>
      </c>
      <c r="V171" t="s">
        <v>880</v>
      </c>
      <c r="W171">
        <v>326</v>
      </c>
      <c r="X171" t="s">
        <v>850</v>
      </c>
    </row>
    <row r="172" spans="6:24" ht="14.4" x14ac:dyDescent="0.3">
      <c r="F172" s="268" t="s">
        <v>534</v>
      </c>
      <c r="G172" s="267" t="s">
        <v>522</v>
      </c>
      <c r="H172" s="306" t="s">
        <v>616</v>
      </c>
      <c r="I172" s="415">
        <v>167</v>
      </c>
      <c r="J172" s="412"/>
      <c r="K172" s="412"/>
      <c r="P172" t="str">
        <f t="shared" si="2"/>
        <v/>
      </c>
      <c r="T172" t="s">
        <v>534</v>
      </c>
      <c r="U172">
        <v>3031</v>
      </c>
      <c r="V172" t="s">
        <v>851</v>
      </c>
      <c r="W172">
        <v>721</v>
      </c>
      <c r="X172" t="s">
        <v>850</v>
      </c>
    </row>
    <row r="173" spans="6:24" ht="14.4" x14ac:dyDescent="0.3">
      <c r="F173" s="268" t="s">
        <v>635</v>
      </c>
      <c r="G173" s="267" t="s">
        <v>498</v>
      </c>
      <c r="H173" s="301" t="s">
        <v>553</v>
      </c>
      <c r="I173" s="415">
        <v>168</v>
      </c>
      <c r="J173" s="412"/>
      <c r="K173" s="412"/>
      <c r="P173" t="str">
        <f t="shared" si="2"/>
        <v/>
      </c>
      <c r="T173" t="s">
        <v>635</v>
      </c>
      <c r="U173" t="s">
        <v>553</v>
      </c>
      <c r="V173" t="s">
        <v>878</v>
      </c>
      <c r="W173">
        <v>312</v>
      </c>
      <c r="X173" t="s">
        <v>850</v>
      </c>
    </row>
    <row r="174" spans="6:24" ht="14.4" x14ac:dyDescent="0.3">
      <c r="F174" s="268" t="s">
        <v>635</v>
      </c>
      <c r="G174" s="267" t="s">
        <v>526</v>
      </c>
      <c r="H174" s="306" t="s">
        <v>553</v>
      </c>
      <c r="I174" s="415">
        <v>169</v>
      </c>
      <c r="J174" s="412"/>
      <c r="K174" s="412"/>
      <c r="P174" t="str">
        <f t="shared" si="2"/>
        <v/>
      </c>
      <c r="T174" t="s">
        <v>635</v>
      </c>
      <c r="U174" t="s">
        <v>553</v>
      </c>
      <c r="V174" t="s">
        <v>875</v>
      </c>
      <c r="W174">
        <v>113</v>
      </c>
      <c r="X174" t="s">
        <v>850</v>
      </c>
    </row>
    <row r="175" spans="6:24" ht="14.4" x14ac:dyDescent="0.3">
      <c r="F175" s="268" t="s">
        <v>635</v>
      </c>
      <c r="G175" s="267" t="s">
        <v>492</v>
      </c>
      <c r="H175" s="306" t="s">
        <v>616</v>
      </c>
      <c r="I175" s="415">
        <v>170</v>
      </c>
      <c r="J175" s="412"/>
      <c r="K175" s="412"/>
      <c r="P175" t="str">
        <f t="shared" si="2"/>
        <v/>
      </c>
      <c r="T175" t="s">
        <v>635</v>
      </c>
      <c r="U175">
        <v>3031</v>
      </c>
      <c r="V175" t="s">
        <v>874</v>
      </c>
      <c r="W175">
        <v>314</v>
      </c>
      <c r="X175" t="s">
        <v>850</v>
      </c>
    </row>
    <row r="176" spans="6:24" ht="14.4" x14ac:dyDescent="0.3">
      <c r="F176" s="268" t="s">
        <v>635</v>
      </c>
      <c r="G176" s="271" t="s">
        <v>491</v>
      </c>
      <c r="H176" s="306" t="s">
        <v>165</v>
      </c>
      <c r="I176" s="415">
        <v>171</v>
      </c>
      <c r="J176" s="412"/>
      <c r="K176" s="412">
        <v>1</v>
      </c>
      <c r="P176" t="str">
        <f t="shared" si="2"/>
        <v/>
      </c>
      <c r="T176" t="s">
        <v>635</v>
      </c>
      <c r="U176" t="s">
        <v>165</v>
      </c>
      <c r="V176" t="s">
        <v>871</v>
      </c>
      <c r="W176">
        <v>319</v>
      </c>
      <c r="X176" t="s">
        <v>380</v>
      </c>
    </row>
    <row r="177" spans="6:24" ht="14.4" x14ac:dyDescent="0.3">
      <c r="F177" s="268" t="s">
        <v>635</v>
      </c>
      <c r="G177" s="271" t="s">
        <v>493</v>
      </c>
      <c r="H177" s="306" t="s">
        <v>165</v>
      </c>
      <c r="I177" s="415">
        <v>172</v>
      </c>
      <c r="J177" s="412"/>
      <c r="K177" s="412"/>
      <c r="P177">
        <f t="shared" si="2"/>
        <v>1</v>
      </c>
      <c r="T177" t="s">
        <v>635</v>
      </c>
      <c r="U177" t="s">
        <v>165</v>
      </c>
      <c r="V177" t="s">
        <v>866</v>
      </c>
      <c r="W177">
        <v>306</v>
      </c>
      <c r="X177" t="s">
        <v>380</v>
      </c>
    </row>
    <row r="178" spans="6:24" ht="14.4" x14ac:dyDescent="0.3">
      <c r="F178" s="268" t="s">
        <v>635</v>
      </c>
      <c r="G178" s="267" t="s">
        <v>494</v>
      </c>
      <c r="H178" s="301" t="s">
        <v>163</v>
      </c>
      <c r="I178" s="415">
        <v>173</v>
      </c>
      <c r="J178" s="412"/>
      <c r="K178" s="412"/>
      <c r="P178" t="str">
        <f t="shared" si="2"/>
        <v/>
      </c>
      <c r="T178" t="s">
        <v>635</v>
      </c>
      <c r="U178" t="s">
        <v>163</v>
      </c>
      <c r="V178" t="s">
        <v>872</v>
      </c>
      <c r="W178">
        <v>315</v>
      </c>
      <c r="X178" t="s">
        <v>850</v>
      </c>
    </row>
    <row r="179" spans="6:24" ht="14.4" x14ac:dyDescent="0.3">
      <c r="F179" s="268" t="s">
        <v>635</v>
      </c>
      <c r="G179" s="267" t="s">
        <v>525</v>
      </c>
      <c r="H179" s="301" t="s">
        <v>163</v>
      </c>
      <c r="I179" s="415">
        <v>174</v>
      </c>
      <c r="J179" s="412">
        <v>1</v>
      </c>
      <c r="K179" s="412"/>
      <c r="P179" t="str">
        <f t="shared" si="2"/>
        <v/>
      </c>
      <c r="T179" t="s">
        <v>635</v>
      </c>
      <c r="U179" t="s">
        <v>163</v>
      </c>
      <c r="V179" t="s">
        <v>525</v>
      </c>
      <c r="W179">
        <v>221</v>
      </c>
      <c r="X179" t="s">
        <v>381</v>
      </c>
    </row>
    <row r="180" spans="6:24" ht="14.4" x14ac:dyDescent="0.3">
      <c r="F180" s="268" t="s">
        <v>635</v>
      </c>
      <c r="G180" s="267" t="s">
        <v>491</v>
      </c>
      <c r="H180" s="301" t="s">
        <v>161</v>
      </c>
      <c r="I180" s="415">
        <v>175</v>
      </c>
      <c r="J180" s="412"/>
      <c r="K180" s="412">
        <v>1</v>
      </c>
      <c r="P180" t="str">
        <f t="shared" si="2"/>
        <v/>
      </c>
      <c r="T180" t="s">
        <v>635</v>
      </c>
      <c r="U180" t="s">
        <v>161</v>
      </c>
      <c r="V180" t="s">
        <v>871</v>
      </c>
      <c r="W180">
        <v>319</v>
      </c>
      <c r="X180" t="s">
        <v>380</v>
      </c>
    </row>
    <row r="181" spans="6:24" ht="14.4" x14ac:dyDescent="0.3">
      <c r="F181" s="268" t="s">
        <v>635</v>
      </c>
      <c r="G181" s="267" t="s">
        <v>493</v>
      </c>
      <c r="H181" s="301" t="s">
        <v>161</v>
      </c>
      <c r="I181" s="415">
        <v>176</v>
      </c>
      <c r="J181" s="412"/>
      <c r="K181" s="412"/>
      <c r="P181">
        <f t="shared" si="2"/>
        <v>1</v>
      </c>
      <c r="T181" t="s">
        <v>635</v>
      </c>
      <c r="U181" t="s">
        <v>161</v>
      </c>
      <c r="V181" t="s">
        <v>866</v>
      </c>
      <c r="W181">
        <v>306</v>
      </c>
      <c r="X181" t="s">
        <v>380</v>
      </c>
    </row>
    <row r="182" spans="6:24" ht="14.4" x14ac:dyDescent="0.3">
      <c r="F182" s="268" t="s">
        <v>635</v>
      </c>
      <c r="G182" s="267" t="s">
        <v>494</v>
      </c>
      <c r="H182" s="301" t="s">
        <v>161</v>
      </c>
      <c r="I182" s="415">
        <v>177</v>
      </c>
      <c r="J182" s="412"/>
      <c r="K182" s="412"/>
      <c r="P182" t="str">
        <f t="shared" si="2"/>
        <v/>
      </c>
      <c r="T182" t="s">
        <v>635</v>
      </c>
      <c r="U182" t="s">
        <v>161</v>
      </c>
      <c r="V182" t="s">
        <v>872</v>
      </c>
      <c r="W182">
        <v>315</v>
      </c>
      <c r="X182" t="s">
        <v>850</v>
      </c>
    </row>
    <row r="183" spans="6:24" ht="14.4" x14ac:dyDescent="0.3">
      <c r="F183" s="268" t="s">
        <v>635</v>
      </c>
      <c r="G183" s="267" t="s">
        <v>497</v>
      </c>
      <c r="H183" s="301" t="s">
        <v>161</v>
      </c>
      <c r="I183" s="415">
        <v>178</v>
      </c>
      <c r="J183" s="412"/>
      <c r="K183" s="412"/>
      <c r="P183" t="str">
        <f t="shared" si="2"/>
        <v/>
      </c>
      <c r="T183" t="s">
        <v>635</v>
      </c>
      <c r="U183" t="s">
        <v>161</v>
      </c>
      <c r="V183" t="s">
        <v>881</v>
      </c>
      <c r="W183">
        <v>337</v>
      </c>
      <c r="X183" t="s">
        <v>850</v>
      </c>
    </row>
    <row r="184" spans="6:24" ht="14.4" x14ac:dyDescent="0.3">
      <c r="F184" s="268" t="s">
        <v>635</v>
      </c>
      <c r="G184" s="267" t="s">
        <v>525</v>
      </c>
      <c r="H184" s="301" t="s">
        <v>161</v>
      </c>
      <c r="I184" s="415">
        <v>179</v>
      </c>
      <c r="J184" s="412"/>
      <c r="K184" s="412">
        <v>1</v>
      </c>
      <c r="P184" t="str">
        <f t="shared" si="2"/>
        <v/>
      </c>
      <c r="T184" t="s">
        <v>635</v>
      </c>
      <c r="U184" t="s">
        <v>161</v>
      </c>
      <c r="V184" t="s">
        <v>525</v>
      </c>
      <c r="W184">
        <v>221</v>
      </c>
      <c r="X184" t="s">
        <v>380</v>
      </c>
    </row>
    <row r="185" spans="6:24" ht="14.4" x14ac:dyDescent="0.3">
      <c r="F185" s="268" t="s">
        <v>535</v>
      </c>
      <c r="G185" s="267" t="s">
        <v>494</v>
      </c>
      <c r="H185" s="301" t="s">
        <v>163</v>
      </c>
      <c r="I185" s="415">
        <v>180</v>
      </c>
      <c r="J185" s="412"/>
      <c r="K185" s="412"/>
      <c r="P185" t="str">
        <f t="shared" si="2"/>
        <v/>
      </c>
      <c r="T185" t="s">
        <v>882</v>
      </c>
      <c r="U185" t="s">
        <v>163</v>
      </c>
      <c r="V185" t="s">
        <v>872</v>
      </c>
      <c r="W185">
        <v>315</v>
      </c>
      <c r="X185" t="s">
        <v>850</v>
      </c>
    </row>
    <row r="186" spans="6:24" ht="14.4" x14ac:dyDescent="0.3">
      <c r="F186" s="268" t="s">
        <v>535</v>
      </c>
      <c r="G186" s="267" t="s">
        <v>491</v>
      </c>
      <c r="H186" s="301" t="s">
        <v>161</v>
      </c>
      <c r="I186" s="415">
        <v>181</v>
      </c>
      <c r="J186" s="412"/>
      <c r="K186" s="412">
        <v>1</v>
      </c>
      <c r="P186" t="str">
        <f t="shared" si="2"/>
        <v/>
      </c>
      <c r="T186" t="s">
        <v>882</v>
      </c>
      <c r="U186" t="s">
        <v>161</v>
      </c>
      <c r="V186" t="s">
        <v>871</v>
      </c>
      <c r="W186">
        <v>319</v>
      </c>
      <c r="X186" t="s">
        <v>380</v>
      </c>
    </row>
    <row r="187" spans="6:24" ht="14.4" x14ac:dyDescent="0.3">
      <c r="F187" s="268" t="s">
        <v>535</v>
      </c>
      <c r="G187" s="267" t="s">
        <v>493</v>
      </c>
      <c r="H187" s="301" t="s">
        <v>161</v>
      </c>
      <c r="I187" s="415">
        <v>182</v>
      </c>
      <c r="J187" s="412"/>
      <c r="K187" s="412"/>
      <c r="P187">
        <f t="shared" si="2"/>
        <v>1</v>
      </c>
      <c r="T187" t="s">
        <v>882</v>
      </c>
      <c r="U187" t="s">
        <v>161</v>
      </c>
      <c r="V187" t="s">
        <v>866</v>
      </c>
      <c r="W187">
        <v>306</v>
      </c>
      <c r="X187" t="s">
        <v>380</v>
      </c>
    </row>
    <row r="188" spans="6:24" ht="14.4" x14ac:dyDescent="0.3">
      <c r="F188" s="268" t="s">
        <v>535</v>
      </c>
      <c r="G188" s="267" t="s">
        <v>494</v>
      </c>
      <c r="H188" s="305" t="s">
        <v>161</v>
      </c>
      <c r="I188" s="415">
        <v>183</v>
      </c>
      <c r="J188" s="412"/>
      <c r="K188" s="412"/>
      <c r="P188" t="str">
        <f t="shared" si="2"/>
        <v/>
      </c>
      <c r="T188" t="s">
        <v>882</v>
      </c>
      <c r="U188" t="s">
        <v>161</v>
      </c>
      <c r="V188" t="s">
        <v>872</v>
      </c>
      <c r="W188">
        <v>315</v>
      </c>
      <c r="X188" t="s">
        <v>850</v>
      </c>
    </row>
    <row r="189" spans="6:24" ht="14.4" x14ac:dyDescent="0.3">
      <c r="F189" s="268" t="s">
        <v>535</v>
      </c>
      <c r="G189" s="267" t="s">
        <v>495</v>
      </c>
      <c r="H189" s="305" t="s">
        <v>161</v>
      </c>
      <c r="I189" s="415">
        <v>184</v>
      </c>
      <c r="J189" s="412"/>
      <c r="K189" s="412"/>
      <c r="P189" t="str">
        <f t="shared" si="2"/>
        <v/>
      </c>
      <c r="T189" t="s">
        <v>882</v>
      </c>
      <c r="U189" t="s">
        <v>161</v>
      </c>
      <c r="V189" t="s">
        <v>867</v>
      </c>
      <c r="W189">
        <v>303</v>
      </c>
      <c r="X189" t="s">
        <v>850</v>
      </c>
    </row>
    <row r="190" spans="6:24" ht="14.4" x14ac:dyDescent="0.3">
      <c r="F190" s="268" t="s">
        <v>535</v>
      </c>
      <c r="G190" s="267" t="s">
        <v>497</v>
      </c>
      <c r="H190" s="305" t="s">
        <v>161</v>
      </c>
      <c r="I190" s="415">
        <v>185</v>
      </c>
      <c r="J190" s="412"/>
      <c r="K190" s="412"/>
      <c r="P190" t="str">
        <f t="shared" si="2"/>
        <v/>
      </c>
      <c r="T190" t="s">
        <v>882</v>
      </c>
      <c r="U190" t="s">
        <v>161</v>
      </c>
      <c r="V190" t="s">
        <v>881</v>
      </c>
      <c r="W190">
        <v>337</v>
      </c>
      <c r="X190" t="s">
        <v>850</v>
      </c>
    </row>
    <row r="191" spans="6:24" ht="14.4" x14ac:dyDescent="0.3">
      <c r="F191" s="268" t="s">
        <v>535</v>
      </c>
      <c r="G191" s="267" t="s">
        <v>501</v>
      </c>
      <c r="H191" s="306" t="s">
        <v>161</v>
      </c>
      <c r="I191" s="415">
        <v>186</v>
      </c>
      <c r="J191" s="412"/>
      <c r="K191" s="412">
        <v>1</v>
      </c>
      <c r="P191" t="str">
        <f t="shared" si="2"/>
        <v/>
      </c>
      <c r="T191" t="s">
        <v>882</v>
      </c>
      <c r="U191" t="s">
        <v>161</v>
      </c>
      <c r="V191" t="s">
        <v>883</v>
      </c>
      <c r="W191">
        <v>309</v>
      </c>
      <c r="X191" t="s">
        <v>380</v>
      </c>
    </row>
    <row r="192" spans="6:24" ht="14.4" x14ac:dyDescent="0.3">
      <c r="F192" s="268" t="s">
        <v>536</v>
      </c>
      <c r="G192" s="267" t="s">
        <v>498</v>
      </c>
      <c r="H192" s="306" t="s">
        <v>615</v>
      </c>
      <c r="I192" s="415">
        <v>187</v>
      </c>
      <c r="J192" s="412"/>
      <c r="K192" s="412"/>
      <c r="P192" t="str">
        <f t="shared" si="2"/>
        <v/>
      </c>
      <c r="T192" t="s">
        <v>536</v>
      </c>
      <c r="U192">
        <v>2224</v>
      </c>
      <c r="V192" t="s">
        <v>878</v>
      </c>
      <c r="W192">
        <v>312</v>
      </c>
      <c r="X192" t="s">
        <v>850</v>
      </c>
    </row>
    <row r="193" spans="6:24" ht="14.4" x14ac:dyDescent="0.3">
      <c r="F193" s="268" t="s">
        <v>536</v>
      </c>
      <c r="G193" s="267" t="s">
        <v>499</v>
      </c>
      <c r="H193" s="306" t="s">
        <v>615</v>
      </c>
      <c r="I193" s="415">
        <v>188</v>
      </c>
      <c r="J193" s="412"/>
      <c r="K193" s="412"/>
      <c r="P193" t="str">
        <f t="shared" si="2"/>
        <v/>
      </c>
      <c r="T193" t="s">
        <v>536</v>
      </c>
      <c r="U193">
        <v>2224</v>
      </c>
      <c r="V193" t="s">
        <v>877</v>
      </c>
      <c r="W193">
        <v>330</v>
      </c>
      <c r="X193" t="s">
        <v>850</v>
      </c>
    </row>
    <row r="194" spans="6:24" ht="14.4" x14ac:dyDescent="0.3">
      <c r="F194" s="268" t="s">
        <v>536</v>
      </c>
      <c r="G194" s="267" t="s">
        <v>498</v>
      </c>
      <c r="H194" s="306" t="s">
        <v>553</v>
      </c>
      <c r="I194" s="415">
        <v>189</v>
      </c>
      <c r="J194" s="412"/>
      <c r="K194" s="412"/>
      <c r="P194" t="str">
        <f t="shared" si="2"/>
        <v/>
      </c>
      <c r="T194" t="s">
        <v>536</v>
      </c>
      <c r="U194" t="s">
        <v>553</v>
      </c>
      <c r="V194" t="s">
        <v>878</v>
      </c>
      <c r="W194">
        <v>312</v>
      </c>
      <c r="X194" t="s">
        <v>850</v>
      </c>
    </row>
    <row r="195" spans="6:24" ht="14.4" x14ac:dyDescent="0.3">
      <c r="F195" s="268" t="s">
        <v>536</v>
      </c>
      <c r="G195" s="267" t="s">
        <v>499</v>
      </c>
      <c r="H195" s="306" t="s">
        <v>553</v>
      </c>
      <c r="I195" s="415">
        <v>190</v>
      </c>
      <c r="J195" s="412"/>
      <c r="K195" s="412"/>
      <c r="P195" t="str">
        <f t="shared" si="2"/>
        <v/>
      </c>
      <c r="T195" t="s">
        <v>536</v>
      </c>
      <c r="U195" t="s">
        <v>553</v>
      </c>
      <c r="V195" t="s">
        <v>877</v>
      </c>
      <c r="W195">
        <v>330</v>
      </c>
      <c r="X195" t="s">
        <v>850</v>
      </c>
    </row>
    <row r="196" spans="6:24" ht="14.4" x14ac:dyDescent="0.3">
      <c r="F196" s="268" t="s">
        <v>536</v>
      </c>
      <c r="G196" s="267" t="s">
        <v>504</v>
      </c>
      <c r="H196" s="301" t="s">
        <v>553</v>
      </c>
      <c r="I196" s="415">
        <v>191</v>
      </c>
      <c r="J196" s="412"/>
      <c r="K196" s="412"/>
      <c r="P196" t="str">
        <f t="shared" si="2"/>
        <v/>
      </c>
      <c r="T196" t="s">
        <v>536</v>
      </c>
      <c r="U196" t="s">
        <v>553</v>
      </c>
      <c r="V196" t="s">
        <v>884</v>
      </c>
      <c r="W196">
        <v>323</v>
      </c>
      <c r="X196" t="s">
        <v>850</v>
      </c>
    </row>
    <row r="197" spans="6:24" ht="14.4" x14ac:dyDescent="0.3">
      <c r="F197" s="268" t="s">
        <v>536</v>
      </c>
      <c r="G197" s="267" t="s">
        <v>491</v>
      </c>
      <c r="H197" s="301" t="s">
        <v>165</v>
      </c>
      <c r="I197" s="415">
        <v>192</v>
      </c>
      <c r="J197" s="412"/>
      <c r="K197" s="412">
        <v>1</v>
      </c>
      <c r="P197" t="str">
        <f t="shared" si="2"/>
        <v/>
      </c>
      <c r="T197" t="s">
        <v>536</v>
      </c>
      <c r="U197" t="s">
        <v>165</v>
      </c>
      <c r="V197" t="s">
        <v>871</v>
      </c>
      <c r="W197">
        <v>319</v>
      </c>
      <c r="X197" t="s">
        <v>380</v>
      </c>
    </row>
    <row r="198" spans="6:24" ht="14.4" x14ac:dyDescent="0.3">
      <c r="F198" s="268" t="s">
        <v>536</v>
      </c>
      <c r="G198" s="267" t="s">
        <v>493</v>
      </c>
      <c r="H198" s="306" t="s">
        <v>165</v>
      </c>
      <c r="I198" s="415">
        <v>193</v>
      </c>
      <c r="J198" s="412"/>
      <c r="K198" s="412"/>
      <c r="P198">
        <f t="shared" si="2"/>
        <v>1</v>
      </c>
      <c r="T198" t="s">
        <v>536</v>
      </c>
      <c r="U198" t="s">
        <v>165</v>
      </c>
      <c r="V198" t="s">
        <v>866</v>
      </c>
      <c r="W198">
        <v>306</v>
      </c>
      <c r="X198" t="s">
        <v>380</v>
      </c>
    </row>
    <row r="199" spans="6:24" ht="14.4" x14ac:dyDescent="0.3">
      <c r="F199" s="268" t="s">
        <v>536</v>
      </c>
      <c r="G199" s="267" t="s">
        <v>491</v>
      </c>
      <c r="H199" s="306" t="s">
        <v>163</v>
      </c>
      <c r="I199" s="415">
        <v>194</v>
      </c>
      <c r="J199" s="412">
        <v>1</v>
      </c>
      <c r="K199" s="412"/>
      <c r="P199" t="str">
        <f t="shared" ref="P199:P252" si="3">IF(RIGHT(G199,12)="Kräfta, Rist",1,"")</f>
        <v/>
      </c>
      <c r="T199" t="s">
        <v>536</v>
      </c>
      <c r="U199" t="s">
        <v>163</v>
      </c>
      <c r="V199" t="s">
        <v>871</v>
      </c>
      <c r="W199">
        <v>319</v>
      </c>
      <c r="X199" t="s">
        <v>381</v>
      </c>
    </row>
    <row r="200" spans="6:24" ht="14.4" x14ac:dyDescent="0.3">
      <c r="F200" s="268" t="s">
        <v>536</v>
      </c>
      <c r="G200" s="267" t="s">
        <v>491</v>
      </c>
      <c r="H200" s="306" t="s">
        <v>161</v>
      </c>
      <c r="I200" s="415">
        <v>195</v>
      </c>
      <c r="J200" s="412"/>
      <c r="K200" s="412">
        <v>1</v>
      </c>
      <c r="P200" t="str">
        <f t="shared" si="3"/>
        <v/>
      </c>
    </row>
    <row r="201" spans="6:24" ht="14.4" x14ac:dyDescent="0.3">
      <c r="F201" s="268" t="s">
        <v>636</v>
      </c>
      <c r="G201" s="267" t="s">
        <v>498</v>
      </c>
      <c r="H201" s="301" t="s">
        <v>615</v>
      </c>
      <c r="I201" s="415">
        <v>196</v>
      </c>
      <c r="J201" s="412"/>
      <c r="K201" s="412"/>
      <c r="P201" t="str">
        <f t="shared" si="3"/>
        <v/>
      </c>
      <c r="T201" t="s">
        <v>885</v>
      </c>
      <c r="U201">
        <v>2224</v>
      </c>
      <c r="V201" t="s">
        <v>878</v>
      </c>
      <c r="W201">
        <v>312</v>
      </c>
      <c r="X201" t="s">
        <v>850</v>
      </c>
    </row>
    <row r="202" spans="6:24" ht="14.4" x14ac:dyDescent="0.3">
      <c r="F202" s="268" t="s">
        <v>636</v>
      </c>
      <c r="G202" s="267" t="s">
        <v>498</v>
      </c>
      <c r="H202" s="301" t="s">
        <v>553</v>
      </c>
      <c r="I202" s="415">
        <v>197</v>
      </c>
      <c r="J202" s="412"/>
      <c r="K202" s="412"/>
      <c r="P202" t="str">
        <f t="shared" si="3"/>
        <v/>
      </c>
      <c r="T202" t="s">
        <v>885</v>
      </c>
      <c r="U202" t="s">
        <v>553</v>
      </c>
      <c r="V202" t="s">
        <v>878</v>
      </c>
      <c r="W202">
        <v>312</v>
      </c>
      <c r="X202" t="s">
        <v>850</v>
      </c>
    </row>
    <row r="203" spans="6:24" ht="14.4" x14ac:dyDescent="0.3">
      <c r="F203" s="268" t="s">
        <v>636</v>
      </c>
      <c r="G203" s="267" t="s">
        <v>491</v>
      </c>
      <c r="H203" s="301" t="s">
        <v>165</v>
      </c>
      <c r="I203" s="415">
        <v>198</v>
      </c>
      <c r="J203" s="412"/>
      <c r="K203" s="412">
        <v>1</v>
      </c>
      <c r="P203" t="str">
        <f t="shared" si="3"/>
        <v/>
      </c>
      <c r="T203" t="s">
        <v>885</v>
      </c>
      <c r="U203" t="s">
        <v>165</v>
      </c>
      <c r="V203" t="s">
        <v>871</v>
      </c>
      <c r="W203">
        <v>319</v>
      </c>
      <c r="X203" t="s">
        <v>380</v>
      </c>
    </row>
    <row r="204" spans="6:24" ht="14.4" x14ac:dyDescent="0.3">
      <c r="F204" s="268" t="s">
        <v>636</v>
      </c>
      <c r="G204" s="267" t="s">
        <v>493</v>
      </c>
      <c r="H204" s="301" t="s">
        <v>165</v>
      </c>
      <c r="I204" s="415">
        <v>199</v>
      </c>
      <c r="J204" s="412"/>
      <c r="K204" s="412"/>
      <c r="P204">
        <f t="shared" si="3"/>
        <v>1</v>
      </c>
      <c r="T204" t="s">
        <v>885</v>
      </c>
      <c r="U204" t="s">
        <v>165</v>
      </c>
      <c r="V204" t="s">
        <v>866</v>
      </c>
      <c r="W204">
        <v>306</v>
      </c>
      <c r="X204" t="s">
        <v>380</v>
      </c>
    </row>
    <row r="205" spans="6:24" ht="14.4" x14ac:dyDescent="0.3">
      <c r="F205" s="267" t="s">
        <v>636</v>
      </c>
      <c r="G205" s="267" t="s">
        <v>491</v>
      </c>
      <c r="H205" s="301" t="s">
        <v>161</v>
      </c>
      <c r="I205" s="415">
        <v>200</v>
      </c>
      <c r="J205" s="412"/>
      <c r="K205" s="412">
        <v>1</v>
      </c>
      <c r="P205" t="str">
        <f t="shared" si="3"/>
        <v/>
      </c>
      <c r="T205" t="s">
        <v>885</v>
      </c>
      <c r="U205" t="s">
        <v>161</v>
      </c>
      <c r="V205" t="s">
        <v>871</v>
      </c>
      <c r="W205">
        <v>319</v>
      </c>
      <c r="X205" t="s">
        <v>380</v>
      </c>
    </row>
    <row r="206" spans="6:24" ht="14.4" x14ac:dyDescent="0.3">
      <c r="F206" s="267" t="s">
        <v>636</v>
      </c>
      <c r="G206" s="267" t="s">
        <v>493</v>
      </c>
      <c r="H206" s="301" t="s">
        <v>161</v>
      </c>
      <c r="I206" s="415">
        <v>201</v>
      </c>
      <c r="J206" s="412"/>
      <c r="K206" s="412"/>
      <c r="P206">
        <f t="shared" si="3"/>
        <v>1</v>
      </c>
      <c r="T206" t="s">
        <v>885</v>
      </c>
      <c r="U206" t="s">
        <v>161</v>
      </c>
      <c r="V206" t="s">
        <v>866</v>
      </c>
      <c r="W206">
        <v>306</v>
      </c>
      <c r="X206" t="s">
        <v>380</v>
      </c>
    </row>
    <row r="207" spans="6:24" ht="14.4" x14ac:dyDescent="0.3">
      <c r="F207" s="267" t="s">
        <v>636</v>
      </c>
      <c r="G207" s="267" t="s">
        <v>494</v>
      </c>
      <c r="H207" s="301" t="s">
        <v>161</v>
      </c>
      <c r="I207" s="415">
        <v>202</v>
      </c>
      <c r="J207" s="412"/>
      <c r="K207" s="412"/>
      <c r="P207" t="str">
        <f t="shared" si="3"/>
        <v/>
      </c>
      <c r="T207" t="s">
        <v>885</v>
      </c>
      <c r="U207" t="s">
        <v>161</v>
      </c>
      <c r="V207" t="s">
        <v>872</v>
      </c>
      <c r="W207">
        <v>315</v>
      </c>
      <c r="X207" t="s">
        <v>850</v>
      </c>
    </row>
    <row r="208" spans="6:24" ht="14.4" x14ac:dyDescent="0.3">
      <c r="F208" s="267" t="s">
        <v>636</v>
      </c>
      <c r="G208" s="267" t="s">
        <v>495</v>
      </c>
      <c r="H208" s="301" t="s">
        <v>161</v>
      </c>
      <c r="I208" s="415">
        <v>203</v>
      </c>
      <c r="J208" s="412"/>
      <c r="K208" s="412"/>
      <c r="P208" t="str">
        <f t="shared" si="3"/>
        <v/>
      </c>
      <c r="T208" t="s">
        <v>885</v>
      </c>
      <c r="U208" t="s">
        <v>161</v>
      </c>
      <c r="V208" t="s">
        <v>867</v>
      </c>
      <c r="W208">
        <v>303</v>
      </c>
      <c r="X208" t="s">
        <v>850</v>
      </c>
    </row>
    <row r="209" spans="6:24" ht="14.4" x14ac:dyDescent="0.3">
      <c r="F209" s="267" t="s">
        <v>637</v>
      </c>
      <c r="G209" s="267" t="s">
        <v>498</v>
      </c>
      <c r="H209" s="301" t="s">
        <v>615</v>
      </c>
      <c r="I209" s="415">
        <v>204</v>
      </c>
      <c r="J209" s="412"/>
      <c r="K209" s="412"/>
      <c r="P209" t="str">
        <f t="shared" si="3"/>
        <v/>
      </c>
      <c r="T209" t="s">
        <v>637</v>
      </c>
      <c r="U209">
        <v>2224</v>
      </c>
      <c r="V209" t="s">
        <v>878</v>
      </c>
      <c r="W209">
        <v>312</v>
      </c>
      <c r="X209" t="s">
        <v>850</v>
      </c>
    </row>
    <row r="210" spans="6:24" ht="14.4" x14ac:dyDescent="0.3">
      <c r="F210" s="267" t="s">
        <v>637</v>
      </c>
      <c r="G210" s="267" t="s">
        <v>499</v>
      </c>
      <c r="H210" s="301" t="s">
        <v>615</v>
      </c>
      <c r="I210" s="415">
        <v>205</v>
      </c>
      <c r="J210" s="412"/>
      <c r="K210" s="412"/>
      <c r="P210" t="str">
        <f t="shared" si="3"/>
        <v/>
      </c>
      <c r="T210" t="s">
        <v>637</v>
      </c>
      <c r="U210">
        <v>2224</v>
      </c>
      <c r="V210" t="s">
        <v>877</v>
      </c>
      <c r="W210">
        <v>330</v>
      </c>
      <c r="X210" t="s">
        <v>850</v>
      </c>
    </row>
    <row r="211" spans="6:24" ht="14.4" x14ac:dyDescent="0.3">
      <c r="F211" s="267" t="s">
        <v>637</v>
      </c>
      <c r="G211" s="267" t="s">
        <v>498</v>
      </c>
      <c r="H211" s="301" t="s">
        <v>553</v>
      </c>
      <c r="I211" s="415">
        <v>206</v>
      </c>
      <c r="J211" s="412"/>
      <c r="K211" s="412"/>
      <c r="P211" t="str">
        <f t="shared" si="3"/>
        <v/>
      </c>
      <c r="T211" t="s">
        <v>637</v>
      </c>
      <c r="U211" t="s">
        <v>553</v>
      </c>
      <c r="V211" t="s">
        <v>878</v>
      </c>
      <c r="W211">
        <v>312</v>
      </c>
      <c r="X211" t="s">
        <v>850</v>
      </c>
    </row>
    <row r="212" spans="6:24" ht="14.4" x14ac:dyDescent="0.3">
      <c r="F212" s="267" t="s">
        <v>637</v>
      </c>
      <c r="G212" s="267" t="s">
        <v>499</v>
      </c>
      <c r="H212" s="301" t="s">
        <v>553</v>
      </c>
      <c r="I212" s="415">
        <v>207</v>
      </c>
      <c r="J212" s="412"/>
      <c r="K212" s="412"/>
      <c r="P212" t="str">
        <f t="shared" si="3"/>
        <v/>
      </c>
      <c r="T212" t="s">
        <v>637</v>
      </c>
      <c r="U212" t="s">
        <v>553</v>
      </c>
      <c r="V212" t="s">
        <v>877</v>
      </c>
      <c r="W212">
        <v>330</v>
      </c>
      <c r="X212" t="s">
        <v>850</v>
      </c>
    </row>
    <row r="213" spans="6:24" ht="14.4" x14ac:dyDescent="0.3">
      <c r="F213" s="267" t="s">
        <v>637</v>
      </c>
      <c r="G213" s="267" t="s">
        <v>492</v>
      </c>
      <c r="H213" s="301" t="s">
        <v>616</v>
      </c>
      <c r="I213" s="415">
        <v>208</v>
      </c>
      <c r="J213" s="412"/>
      <c r="K213" s="412"/>
      <c r="P213" t="str">
        <f t="shared" si="3"/>
        <v/>
      </c>
      <c r="T213" t="s">
        <v>637</v>
      </c>
      <c r="U213">
        <v>3031</v>
      </c>
      <c r="V213" t="s">
        <v>874</v>
      </c>
      <c r="W213">
        <v>314</v>
      </c>
      <c r="X213" t="s">
        <v>850</v>
      </c>
    </row>
    <row r="214" spans="6:24" ht="14.4" x14ac:dyDescent="0.3">
      <c r="F214" s="267" t="s">
        <v>637</v>
      </c>
      <c r="G214" s="267" t="s">
        <v>491</v>
      </c>
      <c r="H214" s="301" t="s">
        <v>163</v>
      </c>
      <c r="I214" s="415">
        <v>209</v>
      </c>
      <c r="J214" s="412">
        <v>1</v>
      </c>
      <c r="K214" s="412"/>
      <c r="P214" t="str">
        <f t="shared" si="3"/>
        <v/>
      </c>
      <c r="T214" t="s">
        <v>637</v>
      </c>
      <c r="U214" t="s">
        <v>163</v>
      </c>
      <c r="V214" t="s">
        <v>871</v>
      </c>
      <c r="W214">
        <v>319</v>
      </c>
      <c r="X214" t="s">
        <v>381</v>
      </c>
    </row>
    <row r="215" spans="6:24" ht="14.4" x14ac:dyDescent="0.3">
      <c r="F215" s="267" t="s">
        <v>637</v>
      </c>
      <c r="G215" s="267" t="s">
        <v>491</v>
      </c>
      <c r="H215" s="301" t="s">
        <v>161</v>
      </c>
      <c r="I215" s="415">
        <v>210</v>
      </c>
      <c r="J215" s="412">
        <v>1</v>
      </c>
      <c r="K215" s="412"/>
      <c r="P215" t="str">
        <f t="shared" si="3"/>
        <v/>
      </c>
      <c r="T215" t="s">
        <v>637</v>
      </c>
      <c r="U215" t="s">
        <v>161</v>
      </c>
      <c r="V215" t="s">
        <v>871</v>
      </c>
      <c r="W215">
        <v>319</v>
      </c>
      <c r="X215" t="s">
        <v>381</v>
      </c>
    </row>
    <row r="216" spans="6:24" ht="14.4" x14ac:dyDescent="0.3">
      <c r="F216" s="267" t="s">
        <v>638</v>
      </c>
      <c r="G216" s="267" t="s">
        <v>494</v>
      </c>
      <c r="H216" s="301" t="s">
        <v>163</v>
      </c>
      <c r="I216" s="415">
        <v>211</v>
      </c>
      <c r="J216" s="412"/>
      <c r="K216" s="412"/>
      <c r="P216" t="str">
        <f t="shared" si="3"/>
        <v/>
      </c>
      <c r="T216" t="s">
        <v>886</v>
      </c>
      <c r="U216" t="s">
        <v>163</v>
      </c>
      <c r="V216" t="s">
        <v>872</v>
      </c>
      <c r="W216">
        <v>315</v>
      </c>
      <c r="X216" t="s">
        <v>850</v>
      </c>
    </row>
    <row r="217" spans="6:24" ht="14.4" x14ac:dyDescent="0.3">
      <c r="F217" s="267" t="s">
        <v>638</v>
      </c>
      <c r="G217" s="267" t="s">
        <v>495</v>
      </c>
      <c r="H217" s="301" t="s">
        <v>163</v>
      </c>
      <c r="I217" s="415">
        <v>212</v>
      </c>
      <c r="J217" s="412"/>
      <c r="K217" s="412"/>
      <c r="P217" t="str">
        <f t="shared" si="3"/>
        <v/>
      </c>
      <c r="T217" t="s">
        <v>886</v>
      </c>
      <c r="U217" t="s">
        <v>163</v>
      </c>
      <c r="V217" t="s">
        <v>867</v>
      </c>
      <c r="W217">
        <v>303</v>
      </c>
      <c r="X217" t="s">
        <v>850</v>
      </c>
    </row>
    <row r="218" spans="6:24" ht="14.4" x14ac:dyDescent="0.3">
      <c r="F218" s="267" t="s">
        <v>638</v>
      </c>
      <c r="G218" s="267" t="s">
        <v>497</v>
      </c>
      <c r="H218" s="301" t="s">
        <v>163</v>
      </c>
      <c r="I218" s="415">
        <v>213</v>
      </c>
      <c r="J218" s="412"/>
      <c r="K218" s="412"/>
      <c r="P218" t="str">
        <f t="shared" si="3"/>
        <v/>
      </c>
      <c r="T218" t="s">
        <v>886</v>
      </c>
      <c r="U218" t="s">
        <v>163</v>
      </c>
      <c r="V218" t="s">
        <v>881</v>
      </c>
      <c r="W218">
        <v>337</v>
      </c>
      <c r="X218" t="s">
        <v>850</v>
      </c>
    </row>
    <row r="219" spans="6:24" ht="14.4" x14ac:dyDescent="0.3">
      <c r="F219" s="267" t="s">
        <v>638</v>
      </c>
      <c r="G219" s="267" t="s">
        <v>491</v>
      </c>
      <c r="H219" s="301" t="s">
        <v>161</v>
      </c>
      <c r="I219" s="415">
        <v>214</v>
      </c>
      <c r="J219" s="412"/>
      <c r="K219" s="412">
        <v>1</v>
      </c>
      <c r="P219" t="str">
        <f t="shared" si="3"/>
        <v/>
      </c>
      <c r="T219" t="s">
        <v>886</v>
      </c>
      <c r="U219" t="s">
        <v>161</v>
      </c>
      <c r="V219" t="s">
        <v>871</v>
      </c>
      <c r="W219">
        <v>319</v>
      </c>
      <c r="X219" t="s">
        <v>380</v>
      </c>
    </row>
    <row r="220" spans="6:24" ht="14.4" x14ac:dyDescent="0.3">
      <c r="F220" s="267" t="s">
        <v>638</v>
      </c>
      <c r="G220" s="267" t="s">
        <v>494</v>
      </c>
      <c r="H220" s="301" t="s">
        <v>161</v>
      </c>
      <c r="I220" s="415">
        <v>215</v>
      </c>
      <c r="J220" s="412"/>
      <c r="K220" s="412"/>
      <c r="P220" t="str">
        <f t="shared" si="3"/>
        <v/>
      </c>
      <c r="T220" t="s">
        <v>886</v>
      </c>
      <c r="U220" t="s">
        <v>161</v>
      </c>
      <c r="V220" t="s">
        <v>872</v>
      </c>
      <c r="W220">
        <v>315</v>
      </c>
      <c r="X220" t="s">
        <v>850</v>
      </c>
    </row>
    <row r="221" spans="6:24" ht="14.4" x14ac:dyDescent="0.3">
      <c r="F221" s="267" t="s">
        <v>638</v>
      </c>
      <c r="G221" s="267" t="s">
        <v>495</v>
      </c>
      <c r="H221" s="301" t="s">
        <v>161</v>
      </c>
      <c r="I221" s="415">
        <v>216</v>
      </c>
      <c r="J221" s="412"/>
      <c r="K221" s="412"/>
      <c r="P221" t="str">
        <f t="shared" si="3"/>
        <v/>
      </c>
      <c r="T221" t="s">
        <v>886</v>
      </c>
      <c r="U221" t="s">
        <v>161</v>
      </c>
      <c r="V221" t="s">
        <v>867</v>
      </c>
      <c r="W221">
        <v>303</v>
      </c>
      <c r="X221" t="s">
        <v>850</v>
      </c>
    </row>
    <row r="222" spans="6:24" ht="14.4" x14ac:dyDescent="0.3">
      <c r="F222" s="267" t="s">
        <v>638</v>
      </c>
      <c r="G222" s="267" t="s">
        <v>497</v>
      </c>
      <c r="H222" s="301" t="s">
        <v>161</v>
      </c>
      <c r="I222" s="415">
        <v>217</v>
      </c>
      <c r="J222" s="412"/>
      <c r="K222" s="412"/>
      <c r="P222" t="str">
        <f t="shared" si="3"/>
        <v/>
      </c>
      <c r="T222" t="s">
        <v>886</v>
      </c>
      <c r="U222" t="s">
        <v>161</v>
      </c>
      <c r="V222" t="s">
        <v>881</v>
      </c>
      <c r="W222">
        <v>337</v>
      </c>
      <c r="X222" t="s">
        <v>850</v>
      </c>
    </row>
    <row r="223" spans="6:24" ht="14.4" x14ac:dyDescent="0.3">
      <c r="F223" s="267" t="s">
        <v>639</v>
      </c>
      <c r="G223" s="267" t="s">
        <v>492</v>
      </c>
      <c r="H223" s="301" t="s">
        <v>553</v>
      </c>
      <c r="I223" s="415">
        <v>218</v>
      </c>
      <c r="J223" s="412"/>
      <c r="K223" s="412"/>
      <c r="P223" t="str">
        <f t="shared" si="3"/>
        <v/>
      </c>
      <c r="T223" t="s">
        <v>639</v>
      </c>
      <c r="U223" t="s">
        <v>553</v>
      </c>
      <c r="V223" t="s">
        <v>874</v>
      </c>
      <c r="W223">
        <v>314</v>
      </c>
      <c r="X223" t="s">
        <v>850</v>
      </c>
    </row>
    <row r="224" spans="6:24" ht="14.4" x14ac:dyDescent="0.3">
      <c r="F224" s="267" t="s">
        <v>639</v>
      </c>
      <c r="G224" s="267" t="s">
        <v>493</v>
      </c>
      <c r="H224" s="301" t="s">
        <v>161</v>
      </c>
      <c r="I224" s="415">
        <v>219</v>
      </c>
      <c r="J224" s="412"/>
      <c r="K224" s="412"/>
      <c r="P224">
        <f t="shared" si="3"/>
        <v>1</v>
      </c>
      <c r="T224" t="s">
        <v>639</v>
      </c>
      <c r="U224" t="s">
        <v>161</v>
      </c>
      <c r="V224" t="s">
        <v>866</v>
      </c>
      <c r="W224">
        <v>306</v>
      </c>
      <c r="X224" t="s">
        <v>380</v>
      </c>
    </row>
    <row r="225" spans="6:24" ht="14.4" x14ac:dyDescent="0.3">
      <c r="F225" s="267" t="s">
        <v>640</v>
      </c>
      <c r="G225" s="267" t="s">
        <v>498</v>
      </c>
      <c r="H225" s="301" t="s">
        <v>615</v>
      </c>
      <c r="I225" s="415">
        <v>220</v>
      </c>
      <c r="J225" s="412"/>
      <c r="K225" s="412"/>
      <c r="P225" t="str">
        <f t="shared" si="3"/>
        <v/>
      </c>
      <c r="T225" t="s">
        <v>640</v>
      </c>
      <c r="U225">
        <v>2224</v>
      </c>
      <c r="V225" t="s">
        <v>878</v>
      </c>
      <c r="W225">
        <v>312</v>
      </c>
      <c r="X225" t="s">
        <v>850</v>
      </c>
    </row>
    <row r="226" spans="6:24" ht="14.4" x14ac:dyDescent="0.3">
      <c r="F226" s="267" t="s">
        <v>640</v>
      </c>
      <c r="G226" s="267" t="s">
        <v>492</v>
      </c>
      <c r="H226" s="301" t="s">
        <v>553</v>
      </c>
      <c r="I226" s="415">
        <v>221</v>
      </c>
      <c r="J226" s="412"/>
      <c r="K226" s="412"/>
      <c r="P226" t="str">
        <f t="shared" si="3"/>
        <v/>
      </c>
      <c r="T226" t="s">
        <v>640</v>
      </c>
      <c r="U226" t="s">
        <v>553</v>
      </c>
      <c r="V226" t="s">
        <v>874</v>
      </c>
      <c r="W226">
        <v>314</v>
      </c>
      <c r="X226" t="s">
        <v>850</v>
      </c>
    </row>
    <row r="227" spans="6:24" ht="14.4" x14ac:dyDescent="0.3">
      <c r="F227" s="267" t="s">
        <v>640</v>
      </c>
      <c r="G227" s="267" t="s">
        <v>498</v>
      </c>
      <c r="H227" s="301" t="s">
        <v>553</v>
      </c>
      <c r="I227" s="415">
        <v>222</v>
      </c>
      <c r="J227" s="412"/>
      <c r="K227" s="412"/>
      <c r="P227" t="str">
        <f t="shared" si="3"/>
        <v/>
      </c>
      <c r="T227" t="s">
        <v>640</v>
      </c>
      <c r="U227" t="s">
        <v>553</v>
      </c>
      <c r="V227" t="s">
        <v>878</v>
      </c>
      <c r="W227">
        <v>312</v>
      </c>
      <c r="X227" t="s">
        <v>850</v>
      </c>
    </row>
    <row r="228" spans="6:24" ht="14.4" x14ac:dyDescent="0.3">
      <c r="F228" s="267" t="s">
        <v>640</v>
      </c>
      <c r="G228" s="267" t="s">
        <v>503</v>
      </c>
      <c r="H228" s="301" t="s">
        <v>553</v>
      </c>
      <c r="I228" s="415">
        <v>223</v>
      </c>
      <c r="J228" s="412"/>
      <c r="K228" s="412"/>
      <c r="P228" t="str">
        <f t="shared" si="3"/>
        <v/>
      </c>
      <c r="T228" t="s">
        <v>640</v>
      </c>
      <c r="U228" t="s">
        <v>553</v>
      </c>
      <c r="V228" t="s">
        <v>887</v>
      </c>
      <c r="W228">
        <v>321</v>
      </c>
      <c r="X228" t="s">
        <v>850</v>
      </c>
    </row>
    <row r="229" spans="6:24" ht="14.4" x14ac:dyDescent="0.3">
      <c r="F229" s="267" t="s">
        <v>640</v>
      </c>
      <c r="G229" s="267" t="s">
        <v>516</v>
      </c>
      <c r="H229" s="301" t="s">
        <v>553</v>
      </c>
      <c r="I229" s="415">
        <v>224</v>
      </c>
      <c r="J229" s="412"/>
      <c r="K229" s="412"/>
      <c r="P229" t="str">
        <f t="shared" si="3"/>
        <v/>
      </c>
      <c r="T229" t="s">
        <v>640</v>
      </c>
      <c r="U229" t="s">
        <v>553</v>
      </c>
      <c r="V229" t="s">
        <v>880</v>
      </c>
      <c r="W229">
        <v>326</v>
      </c>
      <c r="X229" t="s">
        <v>850</v>
      </c>
    </row>
    <row r="230" spans="6:24" ht="14.4" x14ac:dyDescent="0.3">
      <c r="F230" s="267" t="s">
        <v>640</v>
      </c>
      <c r="G230" s="267" t="s">
        <v>493</v>
      </c>
      <c r="H230" s="301" t="s">
        <v>165</v>
      </c>
      <c r="I230" s="415">
        <v>225</v>
      </c>
      <c r="J230" s="412"/>
      <c r="K230" s="412"/>
      <c r="P230">
        <f t="shared" si="3"/>
        <v>1</v>
      </c>
      <c r="T230" t="s">
        <v>640</v>
      </c>
      <c r="U230" t="s">
        <v>165</v>
      </c>
      <c r="V230" t="s">
        <v>866</v>
      </c>
      <c r="W230">
        <v>306</v>
      </c>
      <c r="X230" t="s">
        <v>380</v>
      </c>
    </row>
    <row r="231" spans="6:24" ht="14.4" x14ac:dyDescent="0.3">
      <c r="F231" s="267" t="s">
        <v>640</v>
      </c>
      <c r="G231" s="267" t="s">
        <v>491</v>
      </c>
      <c r="H231" s="301" t="s">
        <v>163</v>
      </c>
      <c r="I231" s="415">
        <v>226</v>
      </c>
      <c r="J231" s="412"/>
      <c r="K231" s="412">
        <v>1</v>
      </c>
      <c r="P231" t="str">
        <f t="shared" si="3"/>
        <v/>
      </c>
      <c r="T231" t="s">
        <v>640</v>
      </c>
      <c r="U231" t="s">
        <v>163</v>
      </c>
      <c r="V231" t="s">
        <v>871</v>
      </c>
      <c r="W231">
        <v>319</v>
      </c>
      <c r="X231" t="s">
        <v>381</v>
      </c>
    </row>
    <row r="232" spans="6:24" ht="14.4" x14ac:dyDescent="0.3">
      <c r="F232" s="267" t="s">
        <v>640</v>
      </c>
      <c r="G232" s="267" t="s">
        <v>491</v>
      </c>
      <c r="H232" s="301" t="s">
        <v>161</v>
      </c>
      <c r="I232" s="415">
        <v>227</v>
      </c>
      <c r="J232" s="412"/>
      <c r="K232" s="412">
        <v>1</v>
      </c>
      <c r="P232" t="str">
        <f t="shared" si="3"/>
        <v/>
      </c>
      <c r="T232" t="s">
        <v>640</v>
      </c>
      <c r="U232" t="s">
        <v>161</v>
      </c>
      <c r="V232" t="s">
        <v>871</v>
      </c>
      <c r="W232">
        <v>319</v>
      </c>
      <c r="X232" t="s">
        <v>380</v>
      </c>
    </row>
    <row r="233" spans="6:24" ht="14.4" x14ac:dyDescent="0.3">
      <c r="F233" s="267" t="s">
        <v>640</v>
      </c>
      <c r="G233" s="267" t="s">
        <v>493</v>
      </c>
      <c r="H233" s="301" t="s">
        <v>161</v>
      </c>
      <c r="I233" s="415">
        <v>228</v>
      </c>
      <c r="J233" s="412"/>
      <c r="K233" s="412"/>
      <c r="P233">
        <f t="shared" si="3"/>
        <v>1</v>
      </c>
      <c r="T233" t="s">
        <v>640</v>
      </c>
      <c r="U233" t="s">
        <v>161</v>
      </c>
      <c r="V233" t="s">
        <v>866</v>
      </c>
      <c r="W233">
        <v>306</v>
      </c>
      <c r="X233" t="s">
        <v>380</v>
      </c>
    </row>
    <row r="234" spans="6:24" ht="14.4" x14ac:dyDescent="0.3">
      <c r="F234" s="267" t="s">
        <v>640</v>
      </c>
      <c r="G234" s="267" t="s">
        <v>516</v>
      </c>
      <c r="H234" s="301" t="s">
        <v>161</v>
      </c>
      <c r="I234" s="415">
        <v>229</v>
      </c>
      <c r="J234" s="412"/>
      <c r="K234" s="412"/>
      <c r="P234" t="str">
        <f t="shared" si="3"/>
        <v/>
      </c>
      <c r="T234" t="s">
        <v>640</v>
      </c>
      <c r="U234" t="s">
        <v>161</v>
      </c>
      <c r="V234" t="s">
        <v>880</v>
      </c>
      <c r="W234">
        <v>326</v>
      </c>
      <c r="X234" t="s">
        <v>850</v>
      </c>
    </row>
    <row r="235" spans="6:24" ht="14.4" x14ac:dyDescent="0.3">
      <c r="F235" s="267" t="s">
        <v>641</v>
      </c>
      <c r="G235" s="267" t="s">
        <v>516</v>
      </c>
      <c r="H235" s="301" t="s">
        <v>615</v>
      </c>
      <c r="I235" s="415">
        <v>230</v>
      </c>
      <c r="J235" s="412"/>
      <c r="K235" s="412"/>
      <c r="P235" t="str">
        <f t="shared" si="3"/>
        <v/>
      </c>
      <c r="T235" t="s">
        <v>641</v>
      </c>
      <c r="U235">
        <v>2224</v>
      </c>
      <c r="V235" t="s">
        <v>880</v>
      </c>
      <c r="W235">
        <v>326</v>
      </c>
      <c r="X235" t="s">
        <v>850</v>
      </c>
    </row>
    <row r="236" spans="6:24" ht="14.4" x14ac:dyDescent="0.3">
      <c r="F236" s="267" t="s">
        <v>641</v>
      </c>
      <c r="G236" s="267" t="s">
        <v>492</v>
      </c>
      <c r="H236" s="301" t="s">
        <v>553</v>
      </c>
      <c r="I236" s="415">
        <v>231</v>
      </c>
      <c r="J236" s="412"/>
      <c r="K236" s="412"/>
      <c r="P236" t="str">
        <f t="shared" si="3"/>
        <v/>
      </c>
      <c r="T236" t="s">
        <v>641</v>
      </c>
      <c r="U236" t="s">
        <v>553</v>
      </c>
      <c r="V236" t="s">
        <v>874</v>
      </c>
      <c r="W236">
        <v>314</v>
      </c>
      <c r="X236" t="s">
        <v>850</v>
      </c>
    </row>
    <row r="237" spans="6:24" ht="14.4" x14ac:dyDescent="0.3">
      <c r="F237" s="267" t="s">
        <v>641</v>
      </c>
      <c r="G237" s="267" t="s">
        <v>498</v>
      </c>
      <c r="H237" s="301" t="s">
        <v>553</v>
      </c>
      <c r="I237" s="415">
        <v>232</v>
      </c>
      <c r="J237" s="412"/>
      <c r="K237" s="412"/>
      <c r="P237" t="str">
        <f t="shared" si="3"/>
        <v/>
      </c>
      <c r="T237" t="s">
        <v>641</v>
      </c>
      <c r="U237" t="s">
        <v>553</v>
      </c>
      <c r="V237" t="s">
        <v>878</v>
      </c>
      <c r="W237">
        <v>312</v>
      </c>
      <c r="X237" t="s">
        <v>850</v>
      </c>
    </row>
    <row r="238" spans="6:24" ht="14.4" x14ac:dyDescent="0.3">
      <c r="F238" s="267" t="s">
        <v>641</v>
      </c>
      <c r="G238" s="267" t="s">
        <v>503</v>
      </c>
      <c r="H238" s="301" t="s">
        <v>553</v>
      </c>
      <c r="I238" s="415">
        <v>233</v>
      </c>
      <c r="J238" s="412"/>
      <c r="K238" s="412"/>
      <c r="P238" t="str">
        <f t="shared" si="3"/>
        <v/>
      </c>
      <c r="T238" t="s">
        <v>641</v>
      </c>
      <c r="U238" t="s">
        <v>553</v>
      </c>
      <c r="V238" t="s">
        <v>887</v>
      </c>
      <c r="W238">
        <v>321</v>
      </c>
      <c r="X238" t="s">
        <v>850</v>
      </c>
    </row>
    <row r="239" spans="6:24" ht="14.4" x14ac:dyDescent="0.3">
      <c r="F239" s="267" t="s">
        <v>641</v>
      </c>
      <c r="G239" s="267" t="s">
        <v>516</v>
      </c>
      <c r="H239" s="301" t="s">
        <v>553</v>
      </c>
      <c r="I239" s="415">
        <v>234</v>
      </c>
      <c r="J239" s="412"/>
      <c r="K239" s="412"/>
      <c r="P239" t="str">
        <f t="shared" si="3"/>
        <v/>
      </c>
      <c r="T239" t="s">
        <v>641</v>
      </c>
      <c r="U239" t="s">
        <v>553</v>
      </c>
      <c r="V239" t="s">
        <v>880</v>
      </c>
      <c r="W239">
        <v>326</v>
      </c>
      <c r="X239" t="s">
        <v>850</v>
      </c>
    </row>
    <row r="240" spans="6:24" ht="14.4" x14ac:dyDescent="0.3">
      <c r="F240" s="267" t="s">
        <v>641</v>
      </c>
      <c r="G240" s="267" t="s">
        <v>503</v>
      </c>
      <c r="H240" s="301" t="s">
        <v>616</v>
      </c>
      <c r="I240" s="415">
        <v>235</v>
      </c>
      <c r="J240" s="412"/>
      <c r="K240" s="412"/>
      <c r="P240" t="str">
        <f t="shared" si="3"/>
        <v/>
      </c>
      <c r="T240" t="s">
        <v>641</v>
      </c>
      <c r="U240">
        <v>3031</v>
      </c>
      <c r="V240" t="s">
        <v>887</v>
      </c>
      <c r="W240">
        <v>321</v>
      </c>
      <c r="X240" t="s">
        <v>850</v>
      </c>
    </row>
    <row r="241" spans="6:24" ht="14.4" x14ac:dyDescent="0.3">
      <c r="F241" s="267" t="s">
        <v>641</v>
      </c>
      <c r="G241" s="267" t="s">
        <v>516</v>
      </c>
      <c r="H241" s="301" t="s">
        <v>616</v>
      </c>
      <c r="I241" s="415">
        <v>236</v>
      </c>
      <c r="J241" s="412"/>
      <c r="K241" s="412"/>
      <c r="P241" t="str">
        <f t="shared" si="3"/>
        <v/>
      </c>
      <c r="T241" t="s">
        <v>641</v>
      </c>
      <c r="U241">
        <v>3031</v>
      </c>
      <c r="V241" t="s">
        <v>880</v>
      </c>
      <c r="W241">
        <v>326</v>
      </c>
      <c r="X241" t="s">
        <v>850</v>
      </c>
    </row>
    <row r="242" spans="6:24" ht="14.4" x14ac:dyDescent="0.3">
      <c r="F242" s="267" t="s">
        <v>641</v>
      </c>
      <c r="G242" s="267" t="s">
        <v>491</v>
      </c>
      <c r="H242" s="301" t="s">
        <v>165</v>
      </c>
      <c r="I242" s="415">
        <v>237</v>
      </c>
      <c r="J242" s="412"/>
      <c r="K242" s="412">
        <v>1</v>
      </c>
      <c r="P242" t="str">
        <f t="shared" si="3"/>
        <v/>
      </c>
      <c r="T242" t="s">
        <v>641</v>
      </c>
      <c r="U242" t="s">
        <v>165</v>
      </c>
      <c r="V242" t="s">
        <v>871</v>
      </c>
      <c r="W242">
        <v>319</v>
      </c>
      <c r="X242" t="s">
        <v>380</v>
      </c>
    </row>
    <row r="243" spans="6:24" ht="14.4" x14ac:dyDescent="0.3">
      <c r="F243" s="267" t="s">
        <v>641</v>
      </c>
      <c r="G243" s="267" t="s">
        <v>493</v>
      </c>
      <c r="H243" s="301" t="s">
        <v>165</v>
      </c>
      <c r="I243" s="415">
        <v>238</v>
      </c>
      <c r="J243" s="412"/>
      <c r="K243" s="412"/>
      <c r="P243">
        <f t="shared" si="3"/>
        <v>1</v>
      </c>
      <c r="T243" t="s">
        <v>641</v>
      </c>
      <c r="U243" t="s">
        <v>165</v>
      </c>
      <c r="V243" t="s">
        <v>866</v>
      </c>
      <c r="W243">
        <v>306</v>
      </c>
      <c r="X243" t="s">
        <v>380</v>
      </c>
    </row>
    <row r="244" spans="6:24" ht="14.4" x14ac:dyDescent="0.3">
      <c r="F244" s="267" t="s">
        <v>641</v>
      </c>
      <c r="G244" s="267" t="s">
        <v>503</v>
      </c>
      <c r="H244" s="301" t="s">
        <v>165</v>
      </c>
      <c r="I244" s="415">
        <v>239</v>
      </c>
      <c r="J244" s="412"/>
      <c r="P244" t="str">
        <f t="shared" si="3"/>
        <v/>
      </c>
      <c r="T244" t="s">
        <v>641</v>
      </c>
      <c r="U244" t="s">
        <v>165</v>
      </c>
      <c r="V244" t="s">
        <v>887</v>
      </c>
      <c r="W244">
        <v>321</v>
      </c>
      <c r="X244" t="s">
        <v>850</v>
      </c>
    </row>
    <row r="245" spans="6:24" ht="14.4" x14ac:dyDescent="0.3">
      <c r="F245" s="267" t="s">
        <v>641</v>
      </c>
      <c r="G245" s="267" t="s">
        <v>491</v>
      </c>
      <c r="H245" s="301" t="s">
        <v>163</v>
      </c>
      <c r="I245" s="415">
        <v>240</v>
      </c>
      <c r="J245" s="412">
        <v>1</v>
      </c>
      <c r="P245" t="str">
        <f t="shared" si="3"/>
        <v/>
      </c>
      <c r="T245" t="s">
        <v>641</v>
      </c>
      <c r="U245" t="s">
        <v>163</v>
      </c>
      <c r="V245" t="s">
        <v>871</v>
      </c>
      <c r="W245">
        <v>319</v>
      </c>
      <c r="X245" t="s">
        <v>381</v>
      </c>
    </row>
    <row r="246" spans="6:24" ht="14.4" x14ac:dyDescent="0.3">
      <c r="F246" s="267" t="s">
        <v>641</v>
      </c>
      <c r="G246" s="267" t="s">
        <v>496</v>
      </c>
      <c r="H246" s="301" t="s">
        <v>163</v>
      </c>
      <c r="I246" s="415">
        <v>241</v>
      </c>
      <c r="J246" s="412"/>
      <c r="P246" t="str">
        <f t="shared" si="3"/>
        <v/>
      </c>
      <c r="T246" t="s">
        <v>641</v>
      </c>
      <c r="U246" t="s">
        <v>163</v>
      </c>
      <c r="V246" t="s">
        <v>888</v>
      </c>
      <c r="W246">
        <v>305</v>
      </c>
      <c r="X246" t="s">
        <v>850</v>
      </c>
    </row>
    <row r="247" spans="6:24" ht="14.4" x14ac:dyDescent="0.3">
      <c r="F247" s="267" t="s">
        <v>641</v>
      </c>
      <c r="G247" s="267" t="s">
        <v>503</v>
      </c>
      <c r="H247" s="301" t="s">
        <v>163</v>
      </c>
      <c r="I247" s="415">
        <v>242</v>
      </c>
      <c r="J247" s="412"/>
      <c r="P247" t="str">
        <f t="shared" si="3"/>
        <v/>
      </c>
      <c r="T247" t="s">
        <v>641</v>
      </c>
      <c r="U247" t="s">
        <v>163</v>
      </c>
      <c r="V247" t="s">
        <v>887</v>
      </c>
      <c r="W247">
        <v>321</v>
      </c>
      <c r="X247" t="s">
        <v>850</v>
      </c>
    </row>
    <row r="248" spans="6:24" ht="14.4" x14ac:dyDescent="0.3">
      <c r="F248" s="267" t="s">
        <v>641</v>
      </c>
      <c r="G248" s="267" t="s">
        <v>516</v>
      </c>
      <c r="H248" s="301" t="s">
        <v>163</v>
      </c>
      <c r="I248" s="415">
        <v>243</v>
      </c>
      <c r="J248" s="412"/>
      <c r="P248" t="str">
        <f t="shared" si="3"/>
        <v/>
      </c>
      <c r="T248" t="s">
        <v>641</v>
      </c>
      <c r="U248" t="s">
        <v>163</v>
      </c>
      <c r="V248" t="s">
        <v>880</v>
      </c>
      <c r="W248">
        <v>326</v>
      </c>
      <c r="X248" t="s">
        <v>850</v>
      </c>
    </row>
    <row r="249" spans="6:24" ht="14.4" x14ac:dyDescent="0.3">
      <c r="F249" s="267" t="s">
        <v>641</v>
      </c>
      <c r="G249" s="267" t="s">
        <v>519</v>
      </c>
      <c r="H249" s="301" t="s">
        <v>163</v>
      </c>
      <c r="I249" s="415">
        <v>244</v>
      </c>
      <c r="J249" s="412"/>
      <c r="P249" t="str">
        <f t="shared" si="3"/>
        <v/>
      </c>
      <c r="T249" t="s">
        <v>641</v>
      </c>
      <c r="U249" t="s">
        <v>163</v>
      </c>
      <c r="V249" t="s">
        <v>519</v>
      </c>
      <c r="W249">
        <v>114</v>
      </c>
      <c r="X249" t="s">
        <v>850</v>
      </c>
    </row>
    <row r="250" spans="6:24" ht="14.4" x14ac:dyDescent="0.3">
      <c r="F250" s="267" t="s">
        <v>641</v>
      </c>
      <c r="G250" s="267" t="s">
        <v>503</v>
      </c>
      <c r="H250" s="301" t="s">
        <v>161</v>
      </c>
      <c r="I250" s="415">
        <v>245</v>
      </c>
      <c r="J250" s="412"/>
      <c r="P250" t="str">
        <f t="shared" si="3"/>
        <v/>
      </c>
      <c r="T250" t="s">
        <v>641</v>
      </c>
      <c r="U250" t="s">
        <v>161</v>
      </c>
      <c r="V250" t="s">
        <v>887</v>
      </c>
      <c r="W250">
        <v>321</v>
      </c>
      <c r="X250" t="s">
        <v>850</v>
      </c>
    </row>
    <row r="251" spans="6:24" ht="14.4" x14ac:dyDescent="0.3">
      <c r="F251" s="267" t="s">
        <v>641</v>
      </c>
      <c r="G251" s="267" t="s">
        <v>516</v>
      </c>
      <c r="H251" s="301" t="s">
        <v>161</v>
      </c>
      <c r="I251" s="415">
        <v>246</v>
      </c>
      <c r="J251" s="412"/>
      <c r="P251" t="str">
        <f t="shared" si="3"/>
        <v/>
      </c>
      <c r="T251" t="s">
        <v>641</v>
      </c>
      <c r="U251" t="s">
        <v>161</v>
      </c>
      <c r="V251" t="s">
        <v>880</v>
      </c>
      <c r="W251">
        <v>326</v>
      </c>
      <c r="X251" t="s">
        <v>850</v>
      </c>
    </row>
    <row r="252" spans="6:24" ht="14.4" x14ac:dyDescent="0.3">
      <c r="F252" s="267" t="s">
        <v>641</v>
      </c>
      <c r="G252" s="267" t="s">
        <v>526</v>
      </c>
      <c r="H252" s="301" t="s">
        <v>161</v>
      </c>
      <c r="I252" s="415">
        <v>247</v>
      </c>
      <c r="J252" s="412"/>
      <c r="P252" t="str">
        <f t="shared" si="3"/>
        <v/>
      </c>
      <c r="T252" t="s">
        <v>641</v>
      </c>
      <c r="U252" t="s">
        <v>161</v>
      </c>
      <c r="V252" t="s">
        <v>875</v>
      </c>
      <c r="W252">
        <v>113</v>
      </c>
      <c r="X252" t="s">
        <v>850</v>
      </c>
    </row>
  </sheetData>
  <pageMargins left="0.7" right="0.7" top="0.75" bottom="0.75" header="0.3" footer="0.3"/>
  <legacy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94"/>
  <sheetViews>
    <sheetView topLeftCell="A2" workbookViewId="0">
      <selection activeCell="K36" sqref="K36"/>
    </sheetView>
  </sheetViews>
  <sheetFormatPr defaultRowHeight="13.2" x14ac:dyDescent="0.25"/>
  <cols>
    <col min="4" max="4" width="48.5546875" customWidth="1"/>
    <col min="9" max="9" width="9.109375" style="4"/>
  </cols>
  <sheetData>
    <row r="1" spans="1:9" x14ac:dyDescent="0.25">
      <c r="I1" s="4" t="s">
        <v>257</v>
      </c>
    </row>
    <row r="2" spans="1:9" x14ac:dyDescent="0.25">
      <c r="I2" s="4" t="s">
        <v>258</v>
      </c>
    </row>
    <row r="3" spans="1:9" x14ac:dyDescent="0.25">
      <c r="I3" s="4" t="s">
        <v>259</v>
      </c>
    </row>
    <row r="7" spans="1:9" x14ac:dyDescent="0.25">
      <c r="A7" t="s">
        <v>256</v>
      </c>
      <c r="D7" s="4"/>
      <c r="E7" s="50" t="s">
        <v>98</v>
      </c>
      <c r="F7" s="61" t="s">
        <v>24</v>
      </c>
      <c r="G7" s="65"/>
      <c r="H7" s="101" t="s">
        <v>98</v>
      </c>
      <c r="I7" s="102" t="s">
        <v>255</v>
      </c>
    </row>
    <row r="8" spans="1:9" x14ac:dyDescent="0.25">
      <c r="A8" s="59" t="s">
        <v>98</v>
      </c>
      <c r="D8" t="s">
        <v>284</v>
      </c>
      <c r="E8" s="17">
        <v>1</v>
      </c>
      <c r="F8" s="11" t="s">
        <v>161</v>
      </c>
      <c r="G8" s="53">
        <v>1</v>
      </c>
      <c r="H8" s="289">
        <v>1</v>
      </c>
      <c r="I8" s="290">
        <v>2</v>
      </c>
    </row>
    <row r="9" spans="1:9" x14ac:dyDescent="0.25">
      <c r="A9" s="59" t="s">
        <v>255</v>
      </c>
      <c r="D9" t="s">
        <v>285</v>
      </c>
      <c r="E9" s="17">
        <v>2</v>
      </c>
      <c r="F9" s="11" t="s">
        <v>165</v>
      </c>
      <c r="G9" s="53">
        <v>2</v>
      </c>
      <c r="H9" s="289">
        <v>2</v>
      </c>
      <c r="I9" s="290">
        <v>1</v>
      </c>
    </row>
    <row r="10" spans="1:9" x14ac:dyDescent="0.25">
      <c r="D10" t="s">
        <v>284</v>
      </c>
      <c r="E10" s="17">
        <v>2</v>
      </c>
      <c r="F10" s="11" t="s">
        <v>165</v>
      </c>
      <c r="G10" s="53">
        <v>3</v>
      </c>
      <c r="H10" s="289">
        <v>2</v>
      </c>
      <c r="I10" s="290">
        <v>1</v>
      </c>
    </row>
    <row r="11" spans="1:9" x14ac:dyDescent="0.25">
      <c r="D11" t="s">
        <v>286</v>
      </c>
      <c r="E11" s="17">
        <v>2</v>
      </c>
      <c r="F11" s="11" t="s">
        <v>165</v>
      </c>
      <c r="G11" s="53">
        <v>4</v>
      </c>
      <c r="H11" s="289">
        <v>2</v>
      </c>
      <c r="I11" s="290">
        <v>1</v>
      </c>
    </row>
    <row r="12" spans="1:9" x14ac:dyDescent="0.25">
      <c r="D12" t="s">
        <v>285</v>
      </c>
      <c r="E12" s="17">
        <v>2</v>
      </c>
      <c r="F12" s="11" t="s">
        <v>161</v>
      </c>
      <c r="G12" s="53">
        <v>5</v>
      </c>
      <c r="H12" s="289">
        <v>2</v>
      </c>
      <c r="I12" s="290">
        <v>2</v>
      </c>
    </row>
    <row r="13" spans="1:9" x14ac:dyDescent="0.25">
      <c r="D13" t="s">
        <v>284</v>
      </c>
      <c r="E13" s="17">
        <v>2</v>
      </c>
      <c r="F13" s="11" t="s">
        <v>161</v>
      </c>
      <c r="G13" s="53">
        <v>6</v>
      </c>
      <c r="H13" s="289">
        <v>2</v>
      </c>
      <c r="I13" s="290">
        <v>2</v>
      </c>
    </row>
    <row r="14" spans="1:9" x14ac:dyDescent="0.25">
      <c r="D14" t="s">
        <v>287</v>
      </c>
      <c r="E14" s="17">
        <v>2</v>
      </c>
      <c r="F14" s="11" t="s">
        <v>161</v>
      </c>
      <c r="G14" s="53">
        <v>7</v>
      </c>
      <c r="H14" s="289">
        <v>2</v>
      </c>
      <c r="I14" s="290">
        <v>2</v>
      </c>
    </row>
    <row r="15" spans="1:9" x14ac:dyDescent="0.25">
      <c r="D15" t="s">
        <v>286</v>
      </c>
      <c r="E15" s="17">
        <v>2</v>
      </c>
      <c r="F15" s="11" t="s">
        <v>161</v>
      </c>
      <c r="G15" s="53">
        <v>8</v>
      </c>
      <c r="H15" s="289">
        <v>2</v>
      </c>
      <c r="I15" s="291">
        <v>2</v>
      </c>
    </row>
    <row r="16" spans="1:9" x14ac:dyDescent="0.25">
      <c r="D16" t="s">
        <v>285</v>
      </c>
      <c r="E16" s="17">
        <v>3</v>
      </c>
      <c r="F16" s="11" t="s">
        <v>165</v>
      </c>
      <c r="G16" s="53">
        <v>9</v>
      </c>
      <c r="H16" s="289">
        <v>3</v>
      </c>
      <c r="I16" s="290">
        <v>1</v>
      </c>
    </row>
    <row r="17" spans="4:10" x14ac:dyDescent="0.25">
      <c r="D17" t="s">
        <v>284</v>
      </c>
      <c r="E17" s="17">
        <v>3</v>
      </c>
      <c r="F17" s="11" t="s">
        <v>165</v>
      </c>
      <c r="G17" s="53">
        <v>10</v>
      </c>
      <c r="H17" s="289">
        <v>3</v>
      </c>
      <c r="I17" s="290">
        <v>1</v>
      </c>
    </row>
    <row r="18" spans="4:10" x14ac:dyDescent="0.25">
      <c r="D18" t="s">
        <v>287</v>
      </c>
      <c r="E18" s="17">
        <v>3</v>
      </c>
      <c r="F18" s="11" t="s">
        <v>165</v>
      </c>
      <c r="G18" s="53">
        <v>11</v>
      </c>
      <c r="H18" s="289">
        <v>3</v>
      </c>
      <c r="I18" s="290">
        <v>1</v>
      </c>
    </row>
    <row r="19" spans="4:10" x14ac:dyDescent="0.25">
      <c r="D19" t="s">
        <v>286</v>
      </c>
      <c r="E19" s="17">
        <v>3</v>
      </c>
      <c r="F19" s="11" t="s">
        <v>165</v>
      </c>
      <c r="G19" s="53">
        <v>12</v>
      </c>
      <c r="H19" s="289">
        <v>3</v>
      </c>
      <c r="I19" s="290">
        <v>1</v>
      </c>
    </row>
    <row r="20" spans="4:10" x14ac:dyDescent="0.25">
      <c r="D20" t="s">
        <v>285</v>
      </c>
      <c r="E20" s="17">
        <v>3</v>
      </c>
      <c r="F20" s="11" t="s">
        <v>161</v>
      </c>
      <c r="G20" s="53">
        <v>13</v>
      </c>
      <c r="H20" s="289">
        <v>3</v>
      </c>
      <c r="I20" s="290">
        <v>2</v>
      </c>
    </row>
    <row r="21" spans="4:10" x14ac:dyDescent="0.25">
      <c r="D21" t="s">
        <v>288</v>
      </c>
      <c r="E21" s="17">
        <v>3</v>
      </c>
      <c r="F21" s="11" t="s">
        <v>161</v>
      </c>
      <c r="G21" s="53">
        <v>14</v>
      </c>
      <c r="H21" s="289">
        <v>3</v>
      </c>
      <c r="I21" s="290">
        <v>2</v>
      </c>
    </row>
    <row r="22" spans="4:10" x14ac:dyDescent="0.25">
      <c r="D22" t="s">
        <v>284</v>
      </c>
      <c r="E22" s="17">
        <v>3</v>
      </c>
      <c r="F22" s="11" t="s">
        <v>161</v>
      </c>
      <c r="G22" s="53">
        <v>15</v>
      </c>
      <c r="H22" s="289">
        <v>3</v>
      </c>
      <c r="I22" s="290">
        <v>2</v>
      </c>
    </row>
    <row r="23" spans="4:10" x14ac:dyDescent="0.25">
      <c r="D23" t="s">
        <v>287</v>
      </c>
      <c r="E23" s="17">
        <v>3</v>
      </c>
      <c r="F23" s="11" t="s">
        <v>161</v>
      </c>
      <c r="G23" s="53">
        <v>16</v>
      </c>
      <c r="H23" s="289">
        <v>3</v>
      </c>
      <c r="I23" s="290">
        <v>2</v>
      </c>
    </row>
    <row r="24" spans="4:10" x14ac:dyDescent="0.25">
      <c r="D24" t="s">
        <v>286</v>
      </c>
      <c r="E24" s="17">
        <v>3</v>
      </c>
      <c r="F24" s="11" t="s">
        <v>161</v>
      </c>
      <c r="G24" s="53">
        <v>17</v>
      </c>
      <c r="H24" s="289">
        <v>3</v>
      </c>
      <c r="I24" s="290">
        <v>2</v>
      </c>
    </row>
    <row r="25" spans="4:10" x14ac:dyDescent="0.25">
      <c r="D25" t="s">
        <v>289</v>
      </c>
      <c r="E25" s="17">
        <v>3</v>
      </c>
      <c r="F25" s="11" t="s">
        <v>232</v>
      </c>
      <c r="G25" s="53">
        <v>18</v>
      </c>
      <c r="H25" s="289">
        <v>3</v>
      </c>
      <c r="I25" s="290">
        <v>252932</v>
      </c>
      <c r="J25" s="103"/>
    </row>
    <row r="26" spans="4:10" x14ac:dyDescent="0.25">
      <c r="D26" t="s">
        <v>285</v>
      </c>
      <c r="E26" s="17">
        <v>4</v>
      </c>
      <c r="F26" s="11" t="s">
        <v>165</v>
      </c>
      <c r="G26" s="53">
        <v>19</v>
      </c>
      <c r="H26" s="289">
        <v>4</v>
      </c>
      <c r="I26" s="290">
        <v>1</v>
      </c>
    </row>
    <row r="27" spans="4:10" x14ac:dyDescent="0.25">
      <c r="D27" t="s">
        <v>284</v>
      </c>
      <c r="E27" s="17">
        <v>4</v>
      </c>
      <c r="F27" s="11" t="s">
        <v>165</v>
      </c>
      <c r="G27" s="53">
        <v>20</v>
      </c>
      <c r="H27" s="289">
        <v>4</v>
      </c>
      <c r="I27" s="290">
        <v>1</v>
      </c>
    </row>
    <row r="28" spans="4:10" x14ac:dyDescent="0.25">
      <c r="D28" t="s">
        <v>287</v>
      </c>
      <c r="E28" s="17">
        <v>4</v>
      </c>
      <c r="F28" s="11" t="s">
        <v>165</v>
      </c>
      <c r="G28" s="53">
        <v>21</v>
      </c>
      <c r="H28" s="289">
        <v>4</v>
      </c>
      <c r="I28" s="290">
        <v>1</v>
      </c>
    </row>
    <row r="29" spans="4:10" x14ac:dyDescent="0.25">
      <c r="D29" t="s">
        <v>286</v>
      </c>
      <c r="E29" s="17">
        <v>4</v>
      </c>
      <c r="F29" s="11" t="s">
        <v>165</v>
      </c>
      <c r="G29" s="53">
        <v>22</v>
      </c>
      <c r="H29" s="289">
        <v>4</v>
      </c>
      <c r="I29" s="290">
        <v>1</v>
      </c>
    </row>
    <row r="30" spans="4:10" x14ac:dyDescent="0.25">
      <c r="D30" t="s">
        <v>285</v>
      </c>
      <c r="E30" s="17">
        <v>4</v>
      </c>
      <c r="F30" s="11" t="s">
        <v>161</v>
      </c>
      <c r="G30" s="53">
        <v>23</v>
      </c>
      <c r="H30" s="289">
        <v>4</v>
      </c>
      <c r="I30" s="290">
        <v>2</v>
      </c>
    </row>
    <row r="31" spans="4:10" x14ac:dyDescent="0.25">
      <c r="D31" t="s">
        <v>290</v>
      </c>
      <c r="E31" s="17">
        <v>4</v>
      </c>
      <c r="F31" s="11" t="s">
        <v>161</v>
      </c>
      <c r="G31" s="53">
        <v>24</v>
      </c>
      <c r="H31" s="289">
        <v>4</v>
      </c>
      <c r="I31" s="290">
        <v>2</v>
      </c>
    </row>
    <row r="32" spans="4:10" x14ac:dyDescent="0.25">
      <c r="D32" t="s">
        <v>284</v>
      </c>
      <c r="E32" s="17">
        <v>4</v>
      </c>
      <c r="F32" s="11" t="s">
        <v>161</v>
      </c>
      <c r="G32" s="53">
        <v>25</v>
      </c>
      <c r="H32" s="289">
        <v>4</v>
      </c>
      <c r="I32" s="290">
        <v>2</v>
      </c>
    </row>
    <row r="33" spans="4:10" x14ac:dyDescent="0.25">
      <c r="D33" t="s">
        <v>287</v>
      </c>
      <c r="E33" s="17">
        <v>4</v>
      </c>
      <c r="F33" s="11" t="s">
        <v>161</v>
      </c>
      <c r="G33" s="53">
        <v>26</v>
      </c>
      <c r="H33" s="289">
        <v>4</v>
      </c>
      <c r="I33" s="290">
        <v>2</v>
      </c>
    </row>
    <row r="34" spans="4:10" x14ac:dyDescent="0.25">
      <c r="D34" t="s">
        <v>286</v>
      </c>
      <c r="E34" s="17">
        <v>4</v>
      </c>
      <c r="F34" s="11" t="s">
        <v>161</v>
      </c>
      <c r="G34" s="53">
        <v>27</v>
      </c>
      <c r="H34" s="289">
        <v>4</v>
      </c>
      <c r="I34" s="290">
        <v>2</v>
      </c>
    </row>
    <row r="35" spans="4:10" x14ac:dyDescent="0.25">
      <c r="D35" t="s">
        <v>289</v>
      </c>
      <c r="E35" s="17">
        <v>4</v>
      </c>
      <c r="F35" s="11" t="s">
        <v>232</v>
      </c>
      <c r="G35" s="53">
        <v>28</v>
      </c>
      <c r="H35" s="289">
        <v>4</v>
      </c>
      <c r="I35" s="290">
        <v>252932</v>
      </c>
      <c r="J35" s="103"/>
    </row>
    <row r="36" spans="4:10" x14ac:dyDescent="0.25">
      <c r="D36" t="s">
        <v>291</v>
      </c>
      <c r="E36" s="17">
        <v>5</v>
      </c>
      <c r="F36" s="11" t="s">
        <v>162</v>
      </c>
      <c r="G36" s="53">
        <v>29</v>
      </c>
      <c r="H36" s="289">
        <v>5</v>
      </c>
      <c r="I36" s="290">
        <v>3031</v>
      </c>
      <c r="J36" s="103"/>
    </row>
    <row r="37" spans="4:10" x14ac:dyDescent="0.25">
      <c r="D37" t="s">
        <v>289</v>
      </c>
      <c r="E37" s="17">
        <v>5</v>
      </c>
      <c r="F37" s="11" t="s">
        <v>232</v>
      </c>
      <c r="G37" s="53">
        <v>30</v>
      </c>
      <c r="H37" s="289">
        <v>5</v>
      </c>
      <c r="I37" s="290">
        <v>252932</v>
      </c>
      <c r="J37" s="103"/>
    </row>
    <row r="38" spans="4:10" x14ac:dyDescent="0.25">
      <c r="D38" t="s">
        <v>291</v>
      </c>
      <c r="E38" s="17">
        <v>5</v>
      </c>
      <c r="F38" s="11" t="s">
        <v>232</v>
      </c>
      <c r="G38" s="53">
        <v>31</v>
      </c>
      <c r="H38" s="289">
        <v>5</v>
      </c>
      <c r="I38" s="290">
        <v>252932</v>
      </c>
      <c r="J38" s="103"/>
    </row>
    <row r="39" spans="4:10" x14ac:dyDescent="0.25">
      <c r="D39" t="s">
        <v>285</v>
      </c>
      <c r="E39" s="17">
        <v>6</v>
      </c>
      <c r="F39" s="11" t="s">
        <v>165</v>
      </c>
      <c r="G39" s="53">
        <v>32</v>
      </c>
      <c r="H39" s="289">
        <v>6</v>
      </c>
      <c r="I39" s="290">
        <v>1</v>
      </c>
    </row>
    <row r="40" spans="4:10" x14ac:dyDescent="0.25">
      <c r="D40" t="s">
        <v>284</v>
      </c>
      <c r="E40" s="17">
        <v>6</v>
      </c>
      <c r="F40" s="11" t="s">
        <v>165</v>
      </c>
      <c r="G40" s="53">
        <v>33</v>
      </c>
      <c r="H40" s="289">
        <v>6</v>
      </c>
      <c r="I40" s="290">
        <v>1</v>
      </c>
    </row>
    <row r="41" spans="4:10" x14ac:dyDescent="0.25">
      <c r="D41" t="s">
        <v>287</v>
      </c>
      <c r="E41" s="17">
        <v>6</v>
      </c>
      <c r="F41" s="11" t="s">
        <v>165</v>
      </c>
      <c r="G41" s="53">
        <v>34</v>
      </c>
      <c r="H41" s="289">
        <v>6</v>
      </c>
      <c r="I41" s="290">
        <v>1</v>
      </c>
    </row>
    <row r="42" spans="4:10" x14ac:dyDescent="0.25">
      <c r="D42" t="s">
        <v>286</v>
      </c>
      <c r="E42" s="17">
        <v>6</v>
      </c>
      <c r="F42" s="11" t="s">
        <v>165</v>
      </c>
      <c r="G42" s="53">
        <v>35</v>
      </c>
      <c r="H42" s="289">
        <v>6</v>
      </c>
      <c r="I42" s="290">
        <v>1</v>
      </c>
    </row>
    <row r="43" spans="4:10" x14ac:dyDescent="0.25">
      <c r="D43" t="s">
        <v>291</v>
      </c>
      <c r="E43" s="17">
        <v>6</v>
      </c>
      <c r="F43" s="11" t="s">
        <v>162</v>
      </c>
      <c r="G43" s="53">
        <v>36</v>
      </c>
      <c r="H43" s="289">
        <v>6</v>
      </c>
      <c r="I43" s="290">
        <v>3031</v>
      </c>
      <c r="J43" s="103"/>
    </row>
    <row r="44" spans="4:10" x14ac:dyDescent="0.25">
      <c r="D44" t="s">
        <v>288</v>
      </c>
      <c r="E44" s="17">
        <v>6</v>
      </c>
      <c r="F44" s="11" t="s">
        <v>161</v>
      </c>
      <c r="G44" s="53">
        <v>37</v>
      </c>
      <c r="H44" s="289">
        <v>6</v>
      </c>
      <c r="I44" s="290">
        <v>2</v>
      </c>
    </row>
    <row r="45" spans="4:10" x14ac:dyDescent="0.25">
      <c r="D45" t="s">
        <v>284</v>
      </c>
      <c r="E45" s="17">
        <v>6</v>
      </c>
      <c r="F45" s="11" t="s">
        <v>161</v>
      </c>
      <c r="G45" s="53">
        <v>38</v>
      </c>
      <c r="H45" s="289">
        <v>6</v>
      </c>
      <c r="I45" s="290">
        <v>2</v>
      </c>
    </row>
    <row r="46" spans="4:10" x14ac:dyDescent="0.25">
      <c r="D46" t="s">
        <v>287</v>
      </c>
      <c r="E46" s="17">
        <v>6</v>
      </c>
      <c r="F46" s="11" t="s">
        <v>161</v>
      </c>
      <c r="G46" s="53">
        <v>39</v>
      </c>
      <c r="H46" s="289">
        <v>6</v>
      </c>
      <c r="I46" s="290">
        <v>2</v>
      </c>
    </row>
    <row r="47" spans="4:10" x14ac:dyDescent="0.25">
      <c r="D47" t="s">
        <v>286</v>
      </c>
      <c r="E47" s="17">
        <v>6</v>
      </c>
      <c r="F47" s="11" t="s">
        <v>161</v>
      </c>
      <c r="G47" s="53">
        <v>40</v>
      </c>
      <c r="H47" s="289">
        <v>6</v>
      </c>
      <c r="I47" s="290">
        <v>2</v>
      </c>
    </row>
    <row r="48" spans="4:10" x14ac:dyDescent="0.25">
      <c r="D48" t="s">
        <v>289</v>
      </c>
      <c r="E48" s="17">
        <v>6</v>
      </c>
      <c r="F48" s="11" t="s">
        <v>164</v>
      </c>
      <c r="G48" s="53">
        <v>41</v>
      </c>
      <c r="H48" s="289">
        <v>6</v>
      </c>
      <c r="I48" s="290">
        <v>2224</v>
      </c>
      <c r="J48" s="103"/>
    </row>
    <row r="49" spans="4:10" x14ac:dyDescent="0.25">
      <c r="D49" t="s">
        <v>289</v>
      </c>
      <c r="E49" s="17">
        <v>6</v>
      </c>
      <c r="F49" s="11" t="s">
        <v>232</v>
      </c>
      <c r="G49" s="53">
        <v>42</v>
      </c>
      <c r="H49" s="289">
        <v>6</v>
      </c>
      <c r="I49" s="290">
        <v>252932</v>
      </c>
      <c r="J49" s="103"/>
    </row>
    <row r="50" spans="4:10" x14ac:dyDescent="0.25">
      <c r="D50" t="s">
        <v>291</v>
      </c>
      <c r="E50" s="17">
        <v>6</v>
      </c>
      <c r="F50" s="11" t="s">
        <v>232</v>
      </c>
      <c r="G50" s="53">
        <v>43</v>
      </c>
      <c r="H50" s="289">
        <v>6</v>
      </c>
      <c r="I50" s="290">
        <v>252932</v>
      </c>
      <c r="J50" s="103"/>
    </row>
    <row r="51" spans="4:10" x14ac:dyDescent="0.25">
      <c r="D51" t="s">
        <v>284</v>
      </c>
      <c r="E51" s="17">
        <v>7</v>
      </c>
      <c r="F51" s="11" t="s">
        <v>165</v>
      </c>
      <c r="G51" s="53">
        <v>44</v>
      </c>
      <c r="H51" s="289">
        <v>7</v>
      </c>
      <c r="I51" s="290">
        <v>1</v>
      </c>
    </row>
    <row r="52" spans="4:10" x14ac:dyDescent="0.25">
      <c r="D52" t="s">
        <v>287</v>
      </c>
      <c r="E52" s="17">
        <v>7</v>
      </c>
      <c r="F52" s="11" t="s">
        <v>165</v>
      </c>
      <c r="G52" s="53">
        <v>45</v>
      </c>
      <c r="H52" s="289">
        <v>7</v>
      </c>
      <c r="I52" s="290">
        <v>1</v>
      </c>
    </row>
    <row r="53" spans="4:10" x14ac:dyDescent="0.25">
      <c r="D53" t="s">
        <v>286</v>
      </c>
      <c r="E53" s="17">
        <v>7</v>
      </c>
      <c r="F53" s="11" t="s">
        <v>165</v>
      </c>
      <c r="G53" s="53">
        <v>46</v>
      </c>
      <c r="H53" s="289">
        <v>7</v>
      </c>
      <c r="I53" s="290">
        <v>1</v>
      </c>
    </row>
    <row r="54" spans="4:10" x14ac:dyDescent="0.25">
      <c r="D54" t="s">
        <v>292</v>
      </c>
      <c r="E54" s="17">
        <v>7</v>
      </c>
      <c r="F54" s="11" t="s">
        <v>163</v>
      </c>
      <c r="G54" s="53">
        <v>47</v>
      </c>
      <c r="H54" s="289">
        <v>7</v>
      </c>
      <c r="I54" s="290">
        <v>3</v>
      </c>
    </row>
    <row r="55" spans="4:10" x14ac:dyDescent="0.25">
      <c r="D55" t="s">
        <v>291</v>
      </c>
      <c r="E55" s="17">
        <v>7</v>
      </c>
      <c r="F55" s="11" t="s">
        <v>162</v>
      </c>
      <c r="G55" s="53">
        <v>48</v>
      </c>
      <c r="H55" s="289">
        <v>7</v>
      </c>
      <c r="I55" s="290">
        <v>3031</v>
      </c>
      <c r="J55" s="103"/>
    </row>
    <row r="56" spans="4:10" x14ac:dyDescent="0.25">
      <c r="D56" t="s">
        <v>290</v>
      </c>
      <c r="E56" s="17">
        <v>7</v>
      </c>
      <c r="F56" s="11" t="s">
        <v>161</v>
      </c>
      <c r="G56" s="53">
        <v>49</v>
      </c>
      <c r="H56" s="289">
        <v>7</v>
      </c>
      <c r="I56" s="290">
        <v>2</v>
      </c>
    </row>
    <row r="57" spans="4:10" x14ac:dyDescent="0.25">
      <c r="D57" t="s">
        <v>284</v>
      </c>
      <c r="E57" s="17">
        <v>7</v>
      </c>
      <c r="F57" s="11" t="s">
        <v>161</v>
      </c>
      <c r="G57" s="53">
        <v>50</v>
      </c>
      <c r="H57" s="289">
        <v>7</v>
      </c>
      <c r="I57" s="290">
        <v>2</v>
      </c>
    </row>
    <row r="58" spans="4:10" x14ac:dyDescent="0.25">
      <c r="D58" t="s">
        <v>287</v>
      </c>
      <c r="E58" s="17">
        <v>7</v>
      </c>
      <c r="F58" s="11" t="s">
        <v>161</v>
      </c>
      <c r="G58" s="53">
        <v>51</v>
      </c>
      <c r="H58" s="289">
        <v>7</v>
      </c>
      <c r="I58" s="290">
        <v>2</v>
      </c>
    </row>
    <row r="59" spans="4:10" x14ac:dyDescent="0.25">
      <c r="D59" t="s">
        <v>286</v>
      </c>
      <c r="E59" s="17">
        <v>7</v>
      </c>
      <c r="F59" s="11" t="s">
        <v>161</v>
      </c>
      <c r="G59" s="53">
        <v>52</v>
      </c>
      <c r="H59" s="289">
        <v>7</v>
      </c>
      <c r="I59" s="290">
        <v>2</v>
      </c>
    </row>
    <row r="60" spans="4:10" x14ac:dyDescent="0.25">
      <c r="D60" t="s">
        <v>289</v>
      </c>
      <c r="E60" s="17">
        <v>7</v>
      </c>
      <c r="F60" s="11" t="s">
        <v>164</v>
      </c>
      <c r="G60" s="53">
        <v>53</v>
      </c>
      <c r="H60" s="289">
        <v>7</v>
      </c>
      <c r="I60" s="290">
        <v>2224</v>
      </c>
      <c r="J60" s="103"/>
    </row>
    <row r="61" spans="4:10" x14ac:dyDescent="0.25">
      <c r="D61" t="s">
        <v>289</v>
      </c>
      <c r="E61" s="17">
        <v>7</v>
      </c>
      <c r="F61" s="11" t="s">
        <v>232</v>
      </c>
      <c r="G61" s="53">
        <v>54</v>
      </c>
      <c r="H61" s="289">
        <v>7</v>
      </c>
      <c r="I61" s="290">
        <v>252932</v>
      </c>
      <c r="J61" s="103"/>
    </row>
    <row r="62" spans="4:10" x14ac:dyDescent="0.25">
      <c r="D62" t="s">
        <v>291</v>
      </c>
      <c r="E62" s="17">
        <v>7</v>
      </c>
      <c r="F62" s="11" t="s">
        <v>232</v>
      </c>
      <c r="G62" s="53">
        <v>55</v>
      </c>
      <c r="H62" s="289">
        <v>7</v>
      </c>
      <c r="I62" s="290">
        <v>252932</v>
      </c>
      <c r="J62" s="103"/>
    </row>
    <row r="63" spans="4:10" x14ac:dyDescent="0.25">
      <c r="D63" t="s">
        <v>293</v>
      </c>
      <c r="E63" s="17">
        <v>7</v>
      </c>
      <c r="F63" s="11" t="s">
        <v>232</v>
      </c>
      <c r="G63" s="53">
        <v>56</v>
      </c>
      <c r="H63" s="289">
        <v>7</v>
      </c>
      <c r="I63" s="290">
        <v>252932</v>
      </c>
      <c r="J63" s="103"/>
    </row>
    <row r="64" spans="4:10" x14ac:dyDescent="0.25">
      <c r="D64" t="s">
        <v>292</v>
      </c>
      <c r="E64" s="17">
        <v>8</v>
      </c>
      <c r="F64" s="11" t="s">
        <v>163</v>
      </c>
      <c r="G64" s="53">
        <v>57</v>
      </c>
      <c r="H64" s="289">
        <v>8</v>
      </c>
      <c r="I64" s="290">
        <v>3</v>
      </c>
    </row>
    <row r="65" spans="4:10" x14ac:dyDescent="0.25">
      <c r="D65" t="s">
        <v>292</v>
      </c>
      <c r="E65" s="17">
        <v>8</v>
      </c>
      <c r="F65" s="11" t="s">
        <v>161</v>
      </c>
      <c r="G65" s="53">
        <v>58</v>
      </c>
      <c r="H65" s="289">
        <v>8</v>
      </c>
      <c r="I65" s="290">
        <v>2</v>
      </c>
    </row>
    <row r="66" spans="4:10" x14ac:dyDescent="0.25">
      <c r="D66" t="s">
        <v>289</v>
      </c>
      <c r="E66" s="17">
        <v>8</v>
      </c>
      <c r="F66" s="11" t="s">
        <v>164</v>
      </c>
      <c r="G66" s="53">
        <v>59</v>
      </c>
      <c r="H66" s="289">
        <v>8</v>
      </c>
      <c r="I66" s="290">
        <v>2224</v>
      </c>
      <c r="J66" s="103"/>
    </row>
    <row r="67" spans="4:10" x14ac:dyDescent="0.25">
      <c r="D67" t="s">
        <v>293</v>
      </c>
      <c r="E67" s="17">
        <v>8</v>
      </c>
      <c r="F67" s="11" t="s">
        <v>164</v>
      </c>
      <c r="G67" s="53">
        <v>60</v>
      </c>
      <c r="H67" s="289">
        <v>8</v>
      </c>
      <c r="I67" s="290">
        <v>2224</v>
      </c>
      <c r="J67" s="103"/>
    </row>
    <row r="68" spans="4:10" x14ac:dyDescent="0.25">
      <c r="D68" t="s">
        <v>289</v>
      </c>
      <c r="E68" s="17">
        <v>8</v>
      </c>
      <c r="F68" s="11" t="s">
        <v>232</v>
      </c>
      <c r="G68" s="53">
        <v>61</v>
      </c>
      <c r="H68" s="289">
        <v>8</v>
      </c>
      <c r="I68" s="290">
        <v>252932</v>
      </c>
      <c r="J68" s="103"/>
    </row>
    <row r="69" spans="4:10" x14ac:dyDescent="0.25">
      <c r="D69" t="s">
        <v>291</v>
      </c>
      <c r="E69" s="17">
        <v>8</v>
      </c>
      <c r="F69" s="11" t="s">
        <v>232</v>
      </c>
      <c r="G69" s="53">
        <v>62</v>
      </c>
      <c r="H69" s="289">
        <v>8</v>
      </c>
      <c r="I69" s="290">
        <v>252932</v>
      </c>
      <c r="J69" s="103"/>
    </row>
    <row r="70" spans="4:10" x14ac:dyDescent="0.25">
      <c r="D70" t="s">
        <v>293</v>
      </c>
      <c r="E70" s="17">
        <v>8</v>
      </c>
      <c r="F70" s="11" t="s">
        <v>232</v>
      </c>
      <c r="G70" s="53">
        <v>63</v>
      </c>
      <c r="H70" s="289">
        <v>8</v>
      </c>
      <c r="I70" s="290">
        <v>252932</v>
      </c>
      <c r="J70" s="103"/>
    </row>
    <row r="71" spans="4:10" x14ac:dyDescent="0.25">
      <c r="D71" t="s">
        <v>288</v>
      </c>
      <c r="E71" s="17">
        <v>9</v>
      </c>
      <c r="F71" s="11" t="s">
        <v>165</v>
      </c>
      <c r="G71" s="53">
        <v>64</v>
      </c>
      <c r="H71" s="289">
        <v>9</v>
      </c>
      <c r="I71" s="290">
        <v>1</v>
      </c>
    </row>
    <row r="72" spans="4:10" x14ac:dyDescent="0.25">
      <c r="D72" t="s">
        <v>288</v>
      </c>
      <c r="E72" s="17">
        <v>9</v>
      </c>
      <c r="F72" s="11" t="s">
        <v>161</v>
      </c>
      <c r="G72" s="53">
        <v>65</v>
      </c>
      <c r="H72" s="289">
        <v>9</v>
      </c>
      <c r="I72" s="290">
        <v>2</v>
      </c>
    </row>
    <row r="73" spans="4:10" x14ac:dyDescent="0.25">
      <c r="D73" t="s">
        <v>284</v>
      </c>
      <c r="E73" s="17">
        <v>9</v>
      </c>
      <c r="F73" s="11" t="s">
        <v>161</v>
      </c>
      <c r="G73" s="53">
        <v>66</v>
      </c>
      <c r="H73" s="289">
        <v>9</v>
      </c>
      <c r="I73" s="290">
        <v>2</v>
      </c>
    </row>
    <row r="74" spans="4:10" x14ac:dyDescent="0.25">
      <c r="D74" t="s">
        <v>290</v>
      </c>
      <c r="E74" s="17">
        <v>10</v>
      </c>
      <c r="F74" s="11" t="s">
        <v>161</v>
      </c>
      <c r="G74" s="53">
        <v>67</v>
      </c>
      <c r="H74" s="289">
        <v>10</v>
      </c>
      <c r="I74" s="290">
        <v>2</v>
      </c>
    </row>
    <row r="75" spans="4:10" x14ac:dyDescent="0.25">
      <c r="D75" t="s">
        <v>288</v>
      </c>
      <c r="E75" s="17">
        <v>10</v>
      </c>
      <c r="F75" s="11" t="s">
        <v>161</v>
      </c>
      <c r="G75" s="53">
        <v>68</v>
      </c>
      <c r="H75" s="289">
        <v>10</v>
      </c>
      <c r="I75" s="290">
        <v>2</v>
      </c>
    </row>
    <row r="76" spans="4:10" x14ac:dyDescent="0.25">
      <c r="D76" t="s">
        <v>284</v>
      </c>
      <c r="E76" s="17">
        <v>10</v>
      </c>
      <c r="F76" s="11" t="s">
        <v>161</v>
      </c>
      <c r="G76" s="53">
        <v>69</v>
      </c>
      <c r="H76" s="289">
        <v>10</v>
      </c>
      <c r="I76" s="290">
        <v>2</v>
      </c>
    </row>
    <row r="77" spans="4:10" x14ac:dyDescent="0.25">
      <c r="D77" t="s">
        <v>287</v>
      </c>
      <c r="E77" s="17">
        <v>10</v>
      </c>
      <c r="F77" s="11" t="s">
        <v>161</v>
      </c>
      <c r="G77" s="53">
        <v>70</v>
      </c>
      <c r="H77" s="289">
        <v>10</v>
      </c>
      <c r="I77" s="290">
        <v>2</v>
      </c>
    </row>
    <row r="78" spans="4:10" x14ac:dyDescent="0.25">
      <c r="D78" t="s">
        <v>290</v>
      </c>
      <c r="E78" s="17">
        <v>11</v>
      </c>
      <c r="F78" s="11" t="s">
        <v>163</v>
      </c>
      <c r="G78" s="53">
        <v>71</v>
      </c>
      <c r="H78" s="289">
        <v>11</v>
      </c>
      <c r="I78" s="290">
        <v>3</v>
      </c>
    </row>
    <row r="79" spans="4:10" x14ac:dyDescent="0.25">
      <c r="D79" t="s">
        <v>285</v>
      </c>
      <c r="E79" s="17">
        <v>11</v>
      </c>
      <c r="F79" s="11" t="s">
        <v>161</v>
      </c>
      <c r="G79" s="53">
        <v>72</v>
      </c>
      <c r="H79" s="289">
        <v>11</v>
      </c>
      <c r="I79" s="290">
        <v>2</v>
      </c>
    </row>
    <row r="80" spans="4:10" x14ac:dyDescent="0.25">
      <c r="D80" t="s">
        <v>290</v>
      </c>
      <c r="E80" s="17">
        <v>11</v>
      </c>
      <c r="F80" s="11" t="s">
        <v>161</v>
      </c>
      <c r="G80" s="53">
        <v>73</v>
      </c>
      <c r="H80" s="289">
        <v>11</v>
      </c>
      <c r="I80" s="290">
        <v>2</v>
      </c>
    </row>
    <row r="81" spans="4:9" x14ac:dyDescent="0.25">
      <c r="D81" t="s">
        <v>288</v>
      </c>
      <c r="E81" s="17">
        <v>11</v>
      </c>
      <c r="F81" s="11" t="s">
        <v>161</v>
      </c>
      <c r="G81" s="53">
        <v>74</v>
      </c>
      <c r="H81" s="289">
        <v>11</v>
      </c>
      <c r="I81" s="290">
        <v>2</v>
      </c>
    </row>
    <row r="82" spans="4:9" x14ac:dyDescent="0.25">
      <c r="D82" t="s">
        <v>284</v>
      </c>
      <c r="E82" s="17">
        <v>11</v>
      </c>
      <c r="F82" s="11" t="s">
        <v>161</v>
      </c>
      <c r="G82" s="53">
        <v>75</v>
      </c>
      <c r="H82" s="289">
        <v>11</v>
      </c>
      <c r="I82" s="290">
        <v>2</v>
      </c>
    </row>
    <row r="83" spans="4:9" x14ac:dyDescent="0.25">
      <c r="D83" t="s">
        <v>287</v>
      </c>
      <c r="E83" s="17">
        <v>11</v>
      </c>
      <c r="F83" s="11" t="s">
        <v>161</v>
      </c>
      <c r="G83" s="53">
        <v>76</v>
      </c>
      <c r="H83" s="289">
        <v>11</v>
      </c>
      <c r="I83" s="290">
        <v>2</v>
      </c>
    </row>
    <row r="84" spans="4:9" x14ac:dyDescent="0.25">
      <c r="D84" t="s">
        <v>286</v>
      </c>
      <c r="E84" s="17">
        <v>11</v>
      </c>
      <c r="F84" s="11" t="s">
        <v>161</v>
      </c>
      <c r="G84" s="53">
        <v>77</v>
      </c>
      <c r="H84" s="289">
        <v>11</v>
      </c>
      <c r="I84" s="290">
        <v>2</v>
      </c>
    </row>
    <row r="85" spans="4:9" x14ac:dyDescent="0.25">
      <c r="D85" t="s">
        <v>290</v>
      </c>
      <c r="E85" s="17">
        <v>12</v>
      </c>
      <c r="F85" s="11" t="s">
        <v>165</v>
      </c>
      <c r="G85" s="53">
        <v>78</v>
      </c>
      <c r="H85" s="289">
        <v>12</v>
      </c>
      <c r="I85" s="290">
        <v>1</v>
      </c>
    </row>
    <row r="86" spans="4:9" x14ac:dyDescent="0.25">
      <c r="D86" t="s">
        <v>290</v>
      </c>
      <c r="E86" s="17">
        <v>12</v>
      </c>
      <c r="F86" s="11" t="s">
        <v>163</v>
      </c>
      <c r="G86" s="53">
        <v>79</v>
      </c>
      <c r="H86" s="289">
        <v>12</v>
      </c>
      <c r="I86" s="290">
        <v>3</v>
      </c>
    </row>
    <row r="87" spans="4:9" x14ac:dyDescent="0.25">
      <c r="D87" t="s">
        <v>290</v>
      </c>
      <c r="E87" s="17">
        <v>12</v>
      </c>
      <c r="F87" s="11" t="s">
        <v>161</v>
      </c>
      <c r="G87" s="53">
        <v>80</v>
      </c>
      <c r="H87" s="289">
        <v>12</v>
      </c>
      <c r="I87" s="290">
        <v>2</v>
      </c>
    </row>
    <row r="88" spans="4:9" x14ac:dyDescent="0.25">
      <c r="D88" t="s">
        <v>288</v>
      </c>
      <c r="E88" s="17">
        <v>12</v>
      </c>
      <c r="F88" s="11" t="s">
        <v>161</v>
      </c>
      <c r="G88" s="53">
        <v>81</v>
      </c>
      <c r="H88" s="289">
        <v>12</v>
      </c>
      <c r="I88" s="290">
        <v>2</v>
      </c>
    </row>
    <row r="89" spans="4:9" x14ac:dyDescent="0.25">
      <c r="D89" t="s">
        <v>287</v>
      </c>
      <c r="E89" s="17">
        <v>12</v>
      </c>
      <c r="F89" s="11" t="s">
        <v>161</v>
      </c>
      <c r="G89" s="53">
        <v>82</v>
      </c>
      <c r="H89" s="289">
        <v>12</v>
      </c>
      <c r="I89" s="290">
        <v>2</v>
      </c>
    </row>
    <row r="90" spans="4:9" x14ac:dyDescent="0.25">
      <c r="D90" t="s">
        <v>286</v>
      </c>
      <c r="E90" s="17">
        <v>12</v>
      </c>
      <c r="F90" s="11" t="s">
        <v>161</v>
      </c>
      <c r="G90" s="53">
        <v>83</v>
      </c>
      <c r="H90" s="289">
        <v>12</v>
      </c>
      <c r="I90" s="290">
        <v>2</v>
      </c>
    </row>
    <row r="91" spans="4:9" x14ac:dyDescent="0.25">
      <c r="D91" t="s">
        <v>294</v>
      </c>
      <c r="E91" s="17">
        <v>13</v>
      </c>
      <c r="F91" s="11" t="s">
        <v>165</v>
      </c>
      <c r="G91" s="53">
        <v>84</v>
      </c>
      <c r="H91" s="289">
        <v>13</v>
      </c>
      <c r="I91" s="290">
        <v>1</v>
      </c>
    </row>
    <row r="92" spans="4:9" x14ac:dyDescent="0.25">
      <c r="D92" t="s">
        <v>294</v>
      </c>
      <c r="E92" s="17">
        <v>13</v>
      </c>
      <c r="F92" s="11" t="s">
        <v>161</v>
      </c>
      <c r="G92" s="53">
        <v>85</v>
      </c>
      <c r="H92" s="289">
        <v>13</v>
      </c>
      <c r="I92" s="290">
        <v>2</v>
      </c>
    </row>
    <row r="93" spans="4:9" x14ac:dyDescent="0.25">
      <c r="D93" t="s">
        <v>295</v>
      </c>
      <c r="E93" s="17">
        <v>13</v>
      </c>
      <c r="F93" s="11" t="s">
        <v>161</v>
      </c>
      <c r="G93" s="53">
        <v>86</v>
      </c>
      <c r="H93" s="289">
        <v>13</v>
      </c>
      <c r="I93" s="290">
        <v>2</v>
      </c>
    </row>
    <row r="94" spans="4:9" x14ac:dyDescent="0.25">
      <c r="D94" t="s">
        <v>294</v>
      </c>
      <c r="E94" s="17">
        <v>14</v>
      </c>
      <c r="F94" s="11" t="s">
        <v>165</v>
      </c>
      <c r="G94" s="53">
        <v>87</v>
      </c>
      <c r="H94" s="289">
        <v>14</v>
      </c>
      <c r="I94" s="290">
        <v>1</v>
      </c>
    </row>
    <row r="95" spans="4:9" x14ac:dyDescent="0.25">
      <c r="D95" t="s">
        <v>294</v>
      </c>
      <c r="E95" s="17">
        <v>14</v>
      </c>
      <c r="F95" s="11" t="s">
        <v>161</v>
      </c>
      <c r="G95" s="53">
        <v>88</v>
      </c>
      <c r="H95" s="289">
        <v>14</v>
      </c>
      <c r="I95" s="290">
        <v>2</v>
      </c>
    </row>
    <row r="96" spans="4:9" x14ac:dyDescent="0.25">
      <c r="D96" t="s">
        <v>295</v>
      </c>
      <c r="E96" s="17">
        <v>14</v>
      </c>
      <c r="F96" s="11" t="s">
        <v>161</v>
      </c>
      <c r="G96" s="53">
        <v>89</v>
      </c>
      <c r="H96" s="289">
        <v>14</v>
      </c>
      <c r="I96" s="290">
        <v>2</v>
      </c>
    </row>
    <row r="97" spans="4:10" x14ac:dyDescent="0.25">
      <c r="D97" t="s">
        <v>294</v>
      </c>
      <c r="E97" s="17">
        <v>15</v>
      </c>
      <c r="F97" s="11" t="s">
        <v>165</v>
      </c>
      <c r="G97" s="53">
        <v>90</v>
      </c>
      <c r="H97" s="289">
        <v>15</v>
      </c>
      <c r="I97" s="290">
        <v>1</v>
      </c>
    </row>
    <row r="98" spans="4:10" x14ac:dyDescent="0.25">
      <c r="D98" t="s">
        <v>296</v>
      </c>
      <c r="E98" s="17">
        <v>15</v>
      </c>
      <c r="F98" s="11" t="s">
        <v>165</v>
      </c>
      <c r="G98" s="53">
        <v>91</v>
      </c>
      <c r="H98" s="289">
        <v>15</v>
      </c>
      <c r="I98" s="290">
        <v>1</v>
      </c>
    </row>
    <row r="99" spans="4:10" x14ac:dyDescent="0.25">
      <c r="D99" t="s">
        <v>295</v>
      </c>
      <c r="E99" s="17">
        <v>15</v>
      </c>
      <c r="F99" s="11" t="s">
        <v>165</v>
      </c>
      <c r="G99" s="53">
        <v>92</v>
      </c>
      <c r="H99" s="289">
        <v>15</v>
      </c>
      <c r="I99" s="290">
        <v>1</v>
      </c>
    </row>
    <row r="100" spans="4:10" x14ac:dyDescent="0.25">
      <c r="D100" t="s">
        <v>297</v>
      </c>
      <c r="E100" s="17">
        <v>15</v>
      </c>
      <c r="F100" s="11" t="s">
        <v>165</v>
      </c>
      <c r="G100" s="53">
        <v>93</v>
      </c>
      <c r="H100" s="289">
        <v>15</v>
      </c>
      <c r="I100" s="290">
        <v>1</v>
      </c>
    </row>
    <row r="101" spans="4:10" x14ac:dyDescent="0.25">
      <c r="D101" t="s">
        <v>298</v>
      </c>
      <c r="E101" s="17">
        <v>15</v>
      </c>
      <c r="F101" s="11" t="s">
        <v>162</v>
      </c>
      <c r="G101" s="53">
        <v>94</v>
      </c>
      <c r="H101" s="289">
        <v>15</v>
      </c>
      <c r="I101" s="290">
        <v>3031</v>
      </c>
      <c r="J101" s="103"/>
    </row>
    <row r="102" spans="4:10" x14ac:dyDescent="0.25">
      <c r="D102" t="s">
        <v>299</v>
      </c>
      <c r="E102" s="17">
        <v>15</v>
      </c>
      <c r="F102" s="11" t="s">
        <v>162</v>
      </c>
      <c r="G102" s="53">
        <v>95</v>
      </c>
      <c r="H102" s="289">
        <v>15</v>
      </c>
      <c r="I102" s="290">
        <v>3031</v>
      </c>
      <c r="J102" s="103"/>
    </row>
    <row r="103" spans="4:10" x14ac:dyDescent="0.25">
      <c r="D103" t="s">
        <v>300</v>
      </c>
      <c r="E103" s="17">
        <v>15</v>
      </c>
      <c r="F103" s="11" t="s">
        <v>162</v>
      </c>
      <c r="G103" s="53">
        <v>96</v>
      </c>
      <c r="H103" s="289">
        <v>15</v>
      </c>
      <c r="I103" s="290">
        <v>3031</v>
      </c>
      <c r="J103" s="103"/>
    </row>
    <row r="104" spans="4:10" x14ac:dyDescent="0.25">
      <c r="D104" t="s">
        <v>301</v>
      </c>
      <c r="E104" s="17">
        <v>15</v>
      </c>
      <c r="F104" s="11" t="s">
        <v>162</v>
      </c>
      <c r="G104" s="53">
        <v>97</v>
      </c>
      <c r="H104" s="289">
        <v>15</v>
      </c>
      <c r="I104" s="290">
        <v>3031</v>
      </c>
      <c r="J104" s="103"/>
    </row>
    <row r="105" spans="4:10" x14ac:dyDescent="0.25">
      <c r="D105" t="s">
        <v>295</v>
      </c>
      <c r="E105" s="17">
        <v>15</v>
      </c>
      <c r="F105" s="11" t="s">
        <v>162</v>
      </c>
      <c r="G105" s="53">
        <v>98</v>
      </c>
      <c r="H105" s="289">
        <v>15</v>
      </c>
      <c r="I105" s="290">
        <v>3031</v>
      </c>
      <c r="J105" s="103"/>
    </row>
    <row r="106" spans="4:10" x14ac:dyDescent="0.25">
      <c r="D106" t="s">
        <v>302</v>
      </c>
      <c r="E106" s="17">
        <v>15</v>
      </c>
      <c r="F106" s="11" t="s">
        <v>162</v>
      </c>
      <c r="G106" s="53">
        <v>99</v>
      </c>
      <c r="H106" s="289">
        <v>15</v>
      </c>
      <c r="I106" s="290">
        <v>3031</v>
      </c>
      <c r="J106" s="103"/>
    </row>
    <row r="107" spans="4:10" x14ac:dyDescent="0.25">
      <c r="D107" t="s">
        <v>303</v>
      </c>
      <c r="E107" s="17">
        <v>15</v>
      </c>
      <c r="F107" s="11" t="s">
        <v>162</v>
      </c>
      <c r="G107" s="53">
        <v>100</v>
      </c>
      <c r="H107" s="289">
        <v>15</v>
      </c>
      <c r="I107" s="290">
        <v>3031</v>
      </c>
      <c r="J107" s="103"/>
    </row>
    <row r="108" spans="4:10" x14ac:dyDescent="0.25">
      <c r="D108" t="s">
        <v>294</v>
      </c>
      <c r="E108" s="17">
        <v>15</v>
      </c>
      <c r="F108" s="11" t="s">
        <v>161</v>
      </c>
      <c r="G108" s="53">
        <v>101</v>
      </c>
      <c r="H108" s="289">
        <v>15</v>
      </c>
      <c r="I108" s="290">
        <v>2</v>
      </c>
    </row>
    <row r="109" spans="4:10" x14ac:dyDescent="0.25">
      <c r="D109" t="s">
        <v>295</v>
      </c>
      <c r="E109" s="17">
        <v>15</v>
      </c>
      <c r="F109" s="11" t="s">
        <v>161</v>
      </c>
      <c r="G109" s="53">
        <v>102</v>
      </c>
      <c r="H109" s="289">
        <v>15</v>
      </c>
      <c r="I109" s="290">
        <v>2</v>
      </c>
    </row>
    <row r="110" spans="4:10" x14ac:dyDescent="0.25">
      <c r="D110" t="s">
        <v>297</v>
      </c>
      <c r="E110" s="17">
        <v>15</v>
      </c>
      <c r="F110" s="11" t="s">
        <v>161</v>
      </c>
      <c r="G110" s="53">
        <v>103</v>
      </c>
      <c r="H110" s="289">
        <v>15</v>
      </c>
      <c r="I110" s="290">
        <v>2</v>
      </c>
    </row>
    <row r="111" spans="4:10" x14ac:dyDescent="0.25">
      <c r="D111" t="s">
        <v>304</v>
      </c>
      <c r="E111" s="17">
        <v>15</v>
      </c>
      <c r="F111" s="11" t="s">
        <v>164</v>
      </c>
      <c r="G111" s="53">
        <v>104</v>
      </c>
      <c r="H111" s="289">
        <v>15</v>
      </c>
      <c r="I111" s="290">
        <v>2224</v>
      </c>
      <c r="J111" s="103"/>
    </row>
    <row r="112" spans="4:10" x14ac:dyDescent="0.25">
      <c r="D112" t="s">
        <v>305</v>
      </c>
      <c r="E112" s="17">
        <v>15</v>
      </c>
      <c r="F112" s="11" t="s">
        <v>164</v>
      </c>
      <c r="G112" s="53">
        <v>105</v>
      </c>
      <c r="H112" s="289">
        <v>15</v>
      </c>
      <c r="I112" s="290">
        <v>2224</v>
      </c>
      <c r="J112" s="103"/>
    </row>
    <row r="113" spans="4:10" x14ac:dyDescent="0.25">
      <c r="D113" t="s">
        <v>295</v>
      </c>
      <c r="E113" s="17">
        <v>15</v>
      </c>
      <c r="F113" s="11" t="s">
        <v>164</v>
      </c>
      <c r="G113" s="53">
        <v>106</v>
      </c>
      <c r="H113" s="289">
        <v>15</v>
      </c>
      <c r="I113" s="290">
        <v>2224</v>
      </c>
      <c r="J113" s="103"/>
    </row>
    <row r="114" spans="4:10" x14ac:dyDescent="0.25">
      <c r="D114" t="s">
        <v>304</v>
      </c>
      <c r="E114" s="17">
        <v>15</v>
      </c>
      <c r="F114" s="11" t="s">
        <v>232</v>
      </c>
      <c r="G114" s="53">
        <v>107</v>
      </c>
      <c r="H114" s="289">
        <v>15</v>
      </c>
      <c r="I114" s="290">
        <v>252932</v>
      </c>
      <c r="J114" s="103"/>
    </row>
    <row r="115" spans="4:10" x14ac:dyDescent="0.25">
      <c r="D115" t="s">
        <v>306</v>
      </c>
      <c r="E115" s="17">
        <v>15</v>
      </c>
      <c r="F115" s="11" t="s">
        <v>232</v>
      </c>
      <c r="G115" s="53">
        <v>108</v>
      </c>
      <c r="H115" s="289">
        <v>15</v>
      </c>
      <c r="I115" s="290">
        <v>252932</v>
      </c>
      <c r="J115" s="103"/>
    </row>
    <row r="116" spans="4:10" x14ac:dyDescent="0.25">
      <c r="D116" t="s">
        <v>299</v>
      </c>
      <c r="E116" s="17">
        <v>15</v>
      </c>
      <c r="F116" s="11" t="s">
        <v>232</v>
      </c>
      <c r="G116" s="53">
        <v>109</v>
      </c>
      <c r="H116" s="289">
        <v>15</v>
      </c>
      <c r="I116" s="290">
        <v>252932</v>
      </c>
      <c r="J116" s="103"/>
    </row>
    <row r="117" spans="4:10" x14ac:dyDescent="0.25">
      <c r="D117" t="s">
        <v>307</v>
      </c>
      <c r="E117" s="17">
        <v>15</v>
      </c>
      <c r="F117" s="11" t="s">
        <v>232</v>
      </c>
      <c r="G117" s="53">
        <v>110</v>
      </c>
      <c r="H117" s="289">
        <v>15</v>
      </c>
      <c r="I117" s="290">
        <v>252932</v>
      </c>
      <c r="J117" s="103"/>
    </row>
    <row r="118" spans="4:10" x14ac:dyDescent="0.25">
      <c r="D118" t="s">
        <v>295</v>
      </c>
      <c r="E118" s="17">
        <v>15</v>
      </c>
      <c r="F118" s="11" t="s">
        <v>232</v>
      </c>
      <c r="G118" s="53">
        <v>111</v>
      </c>
      <c r="H118" s="289">
        <v>15</v>
      </c>
      <c r="I118" s="290">
        <v>252932</v>
      </c>
      <c r="J118" s="103"/>
    </row>
    <row r="119" spans="4:10" x14ac:dyDescent="0.25">
      <c r="D119" t="s">
        <v>302</v>
      </c>
      <c r="E119" s="17">
        <v>15</v>
      </c>
      <c r="F119" s="11" t="s">
        <v>232</v>
      </c>
      <c r="G119" s="53">
        <v>112</v>
      </c>
      <c r="H119" s="289">
        <v>15</v>
      </c>
      <c r="I119" s="290">
        <v>252932</v>
      </c>
      <c r="J119" s="103"/>
    </row>
    <row r="120" spans="4:10" x14ac:dyDescent="0.25">
      <c r="D120" t="s">
        <v>294</v>
      </c>
      <c r="E120" s="17">
        <v>16</v>
      </c>
      <c r="F120" s="11" t="s">
        <v>161</v>
      </c>
      <c r="G120" s="53">
        <v>113</v>
      </c>
      <c r="H120" s="289">
        <v>16</v>
      </c>
      <c r="I120" s="290">
        <v>2</v>
      </c>
    </row>
    <row r="121" spans="4:10" x14ac:dyDescent="0.25">
      <c r="D121" t="s">
        <v>308</v>
      </c>
      <c r="E121" s="17">
        <v>16</v>
      </c>
      <c r="F121" s="11" t="s">
        <v>232</v>
      </c>
      <c r="G121" s="53">
        <v>114</v>
      </c>
      <c r="H121" s="289">
        <v>16</v>
      </c>
      <c r="I121" s="290">
        <v>252932</v>
      </c>
      <c r="J121" s="103"/>
    </row>
    <row r="122" spans="4:10" x14ac:dyDescent="0.25">
      <c r="D122" t="s">
        <v>309</v>
      </c>
      <c r="E122" s="17">
        <v>17</v>
      </c>
      <c r="F122" s="11" t="s">
        <v>165</v>
      </c>
      <c r="G122" s="53">
        <v>115</v>
      </c>
      <c r="H122" s="289">
        <v>17</v>
      </c>
      <c r="I122" s="290">
        <v>1</v>
      </c>
    </row>
    <row r="123" spans="4:10" x14ac:dyDescent="0.25">
      <c r="D123" t="s">
        <v>310</v>
      </c>
      <c r="E123" s="17">
        <v>17</v>
      </c>
      <c r="F123" s="11" t="s">
        <v>165</v>
      </c>
      <c r="G123" s="53">
        <v>116</v>
      </c>
      <c r="H123" s="289">
        <v>17</v>
      </c>
      <c r="I123" s="290">
        <v>1</v>
      </c>
    </row>
    <row r="124" spans="4:10" x14ac:dyDescent="0.25">
      <c r="D124" t="s">
        <v>311</v>
      </c>
      <c r="E124" s="17">
        <v>17</v>
      </c>
      <c r="F124" s="11" t="s">
        <v>165</v>
      </c>
      <c r="G124" s="53">
        <v>117</v>
      </c>
      <c r="H124" s="289">
        <v>17</v>
      </c>
      <c r="I124" s="290">
        <v>1</v>
      </c>
    </row>
    <row r="125" spans="4:10" x14ac:dyDescent="0.25">
      <c r="D125" t="s">
        <v>312</v>
      </c>
      <c r="E125" s="17">
        <v>17</v>
      </c>
      <c r="F125" s="11" t="s">
        <v>165</v>
      </c>
      <c r="G125" s="53">
        <v>118</v>
      </c>
      <c r="H125" s="289">
        <v>17</v>
      </c>
      <c r="I125" s="290">
        <v>1</v>
      </c>
    </row>
    <row r="126" spans="4:10" x14ac:dyDescent="0.25">
      <c r="D126" t="s">
        <v>310</v>
      </c>
      <c r="E126" s="17">
        <v>17</v>
      </c>
      <c r="F126" s="11" t="s">
        <v>162</v>
      </c>
      <c r="G126" s="53">
        <v>119</v>
      </c>
      <c r="H126" s="289">
        <v>17</v>
      </c>
      <c r="I126" s="290">
        <v>3031</v>
      </c>
      <c r="J126" s="103"/>
    </row>
    <row r="127" spans="4:10" x14ac:dyDescent="0.25">
      <c r="D127" t="s">
        <v>313</v>
      </c>
      <c r="E127" s="17">
        <v>17</v>
      </c>
      <c r="F127" s="11" t="s">
        <v>162</v>
      </c>
      <c r="G127" s="53">
        <v>120</v>
      </c>
      <c r="H127" s="289">
        <v>17</v>
      </c>
      <c r="I127" s="290">
        <v>3031</v>
      </c>
      <c r="J127" s="103"/>
    </row>
    <row r="128" spans="4:10" x14ac:dyDescent="0.25">
      <c r="D128" t="s">
        <v>312</v>
      </c>
      <c r="E128" s="17">
        <v>17</v>
      </c>
      <c r="F128" s="11" t="s">
        <v>162</v>
      </c>
      <c r="G128" s="53">
        <v>121</v>
      </c>
      <c r="H128" s="289">
        <v>17</v>
      </c>
      <c r="I128" s="290">
        <v>3031</v>
      </c>
      <c r="J128" s="103"/>
    </row>
    <row r="129" spans="4:10" x14ac:dyDescent="0.25">
      <c r="D129" t="s">
        <v>310</v>
      </c>
      <c r="E129" s="17">
        <v>17</v>
      </c>
      <c r="F129" s="11" t="s">
        <v>161</v>
      </c>
      <c r="G129" s="53">
        <v>122</v>
      </c>
      <c r="H129" s="289">
        <v>17</v>
      </c>
      <c r="I129" s="290">
        <v>2</v>
      </c>
    </row>
    <row r="130" spans="4:10" x14ac:dyDescent="0.25">
      <c r="D130" t="s">
        <v>312</v>
      </c>
      <c r="E130" s="17">
        <v>17</v>
      </c>
      <c r="F130" s="11" t="s">
        <v>161</v>
      </c>
      <c r="G130" s="53">
        <v>123</v>
      </c>
      <c r="H130" s="289">
        <v>17</v>
      </c>
      <c r="I130" s="290">
        <v>2</v>
      </c>
    </row>
    <row r="131" spans="4:10" x14ac:dyDescent="0.25">
      <c r="D131" t="s">
        <v>310</v>
      </c>
      <c r="E131" s="17">
        <v>17</v>
      </c>
      <c r="F131" s="11" t="s">
        <v>164</v>
      </c>
      <c r="G131" s="53">
        <v>124</v>
      </c>
      <c r="H131" s="289">
        <v>17</v>
      </c>
      <c r="I131" s="290">
        <v>2224</v>
      </c>
      <c r="J131" s="103"/>
    </row>
    <row r="132" spans="4:10" x14ac:dyDescent="0.25">
      <c r="D132" t="s">
        <v>311</v>
      </c>
      <c r="E132" s="17">
        <v>17</v>
      </c>
      <c r="F132" s="11" t="s">
        <v>164</v>
      </c>
      <c r="G132" s="53">
        <v>125</v>
      </c>
      <c r="H132" s="289">
        <v>17</v>
      </c>
      <c r="I132" s="290">
        <v>2224</v>
      </c>
      <c r="J132" s="103"/>
    </row>
    <row r="133" spans="4:10" x14ac:dyDescent="0.25">
      <c r="D133" t="s">
        <v>312</v>
      </c>
      <c r="E133" s="17">
        <v>17</v>
      </c>
      <c r="F133" s="11" t="s">
        <v>164</v>
      </c>
      <c r="G133" s="53">
        <v>126</v>
      </c>
      <c r="H133" s="289">
        <v>17</v>
      </c>
      <c r="I133" s="290">
        <v>2224</v>
      </c>
      <c r="J133" s="103"/>
    </row>
    <row r="134" spans="4:10" x14ac:dyDescent="0.25">
      <c r="D134" t="s">
        <v>314</v>
      </c>
      <c r="E134" s="17">
        <v>17</v>
      </c>
      <c r="F134" s="11" t="s">
        <v>232</v>
      </c>
      <c r="G134" s="53">
        <v>127</v>
      </c>
      <c r="H134" s="289">
        <v>17</v>
      </c>
      <c r="I134" s="290">
        <v>252932</v>
      </c>
      <c r="J134" s="103"/>
    </row>
    <row r="135" spans="4:10" x14ac:dyDescent="0.25">
      <c r="D135" t="s">
        <v>310</v>
      </c>
      <c r="E135" s="17">
        <v>17</v>
      </c>
      <c r="F135" s="11" t="s">
        <v>232</v>
      </c>
      <c r="G135" s="53">
        <v>128</v>
      </c>
      <c r="H135" s="289">
        <v>17</v>
      </c>
      <c r="I135" s="290">
        <v>252932</v>
      </c>
      <c r="J135" s="103"/>
    </row>
    <row r="136" spans="4:10" x14ac:dyDescent="0.25">
      <c r="D136" t="s">
        <v>313</v>
      </c>
      <c r="E136" s="17">
        <v>17</v>
      </c>
      <c r="F136" s="11" t="s">
        <v>232</v>
      </c>
      <c r="G136" s="53">
        <v>129</v>
      </c>
      <c r="H136" s="289">
        <v>17</v>
      </c>
      <c r="I136" s="290">
        <v>252932</v>
      </c>
      <c r="J136" s="103"/>
    </row>
    <row r="137" spans="4:10" x14ac:dyDescent="0.25">
      <c r="D137" t="s">
        <v>312</v>
      </c>
      <c r="E137" s="17">
        <v>17</v>
      </c>
      <c r="F137" s="11" t="s">
        <v>232</v>
      </c>
      <c r="G137" s="53">
        <v>130</v>
      </c>
      <c r="H137" s="289">
        <v>17</v>
      </c>
      <c r="I137" s="290">
        <v>252932</v>
      </c>
      <c r="J137" s="103"/>
    </row>
    <row r="138" spans="4:10" x14ac:dyDescent="0.25">
      <c r="D138" t="s">
        <v>315</v>
      </c>
      <c r="E138" s="17">
        <v>17</v>
      </c>
      <c r="F138" s="11" t="s">
        <v>232</v>
      </c>
      <c r="G138" s="53">
        <v>131</v>
      </c>
      <c r="H138" s="289">
        <v>17</v>
      </c>
      <c r="I138" s="290">
        <v>252932</v>
      </c>
      <c r="J138" s="103"/>
    </row>
    <row r="139" spans="4:10" x14ac:dyDescent="0.25">
      <c r="D139" t="s">
        <v>316</v>
      </c>
      <c r="E139" s="17">
        <v>17</v>
      </c>
      <c r="F139" s="11" t="s">
        <v>232</v>
      </c>
      <c r="G139" s="53">
        <v>132</v>
      </c>
      <c r="H139" s="289">
        <v>17</v>
      </c>
      <c r="I139" s="290">
        <v>252932</v>
      </c>
      <c r="J139" s="103"/>
    </row>
    <row r="140" spans="4:10" x14ac:dyDescent="0.25">
      <c r="D140" t="s">
        <v>310</v>
      </c>
      <c r="E140" s="17">
        <v>18</v>
      </c>
      <c r="F140" s="11" t="s">
        <v>165</v>
      </c>
      <c r="G140" s="53">
        <v>133</v>
      </c>
      <c r="H140" s="289">
        <v>18</v>
      </c>
      <c r="I140" s="290">
        <v>1</v>
      </c>
    </row>
    <row r="141" spans="4:10" x14ac:dyDescent="0.25">
      <c r="D141" t="s">
        <v>312</v>
      </c>
      <c r="E141" s="17">
        <v>18</v>
      </c>
      <c r="F141" s="11" t="s">
        <v>162</v>
      </c>
      <c r="G141" s="53">
        <v>134</v>
      </c>
      <c r="H141" s="289">
        <v>18</v>
      </c>
      <c r="I141" s="290">
        <v>3031</v>
      </c>
      <c r="J141" s="103"/>
    </row>
    <row r="142" spans="4:10" x14ac:dyDescent="0.25">
      <c r="D142" t="s">
        <v>310</v>
      </c>
      <c r="E142" s="17">
        <v>18</v>
      </c>
      <c r="F142" s="11" t="s">
        <v>161</v>
      </c>
      <c r="G142" s="53">
        <v>135</v>
      </c>
      <c r="H142" s="289">
        <v>18</v>
      </c>
      <c r="I142" s="290">
        <v>2</v>
      </c>
    </row>
    <row r="143" spans="4:10" x14ac:dyDescent="0.25">
      <c r="D143" t="s">
        <v>312</v>
      </c>
      <c r="E143" s="17">
        <v>18</v>
      </c>
      <c r="F143" s="11" t="s">
        <v>161</v>
      </c>
      <c r="G143" s="53">
        <v>136</v>
      </c>
      <c r="H143" s="289">
        <v>18</v>
      </c>
      <c r="I143" s="290">
        <v>2</v>
      </c>
    </row>
    <row r="144" spans="4:10" x14ac:dyDescent="0.25">
      <c r="D144" t="s">
        <v>310</v>
      </c>
      <c r="E144" s="17">
        <v>18</v>
      </c>
      <c r="F144" s="11" t="s">
        <v>164</v>
      </c>
      <c r="G144" s="53">
        <v>137</v>
      </c>
      <c r="H144" s="289">
        <v>18</v>
      </c>
      <c r="I144" s="290">
        <v>2224</v>
      </c>
      <c r="J144" s="103"/>
    </row>
    <row r="145" spans="4:10" x14ac:dyDescent="0.25">
      <c r="D145" t="s">
        <v>311</v>
      </c>
      <c r="E145" s="17">
        <v>18</v>
      </c>
      <c r="F145" s="11" t="s">
        <v>164</v>
      </c>
      <c r="G145" s="53">
        <v>138</v>
      </c>
      <c r="H145" s="289">
        <v>18</v>
      </c>
      <c r="I145" s="290">
        <v>2224</v>
      </c>
      <c r="J145" s="103"/>
    </row>
    <row r="146" spans="4:10" x14ac:dyDescent="0.25">
      <c r="D146" t="s">
        <v>312</v>
      </c>
      <c r="E146" s="17">
        <v>18</v>
      </c>
      <c r="F146" s="11" t="s">
        <v>164</v>
      </c>
      <c r="G146" s="53">
        <v>139</v>
      </c>
      <c r="H146" s="289">
        <v>18</v>
      </c>
      <c r="I146" s="290">
        <v>2224</v>
      </c>
      <c r="J146" s="103"/>
    </row>
    <row r="147" spans="4:10" x14ac:dyDescent="0.25">
      <c r="D147" t="s">
        <v>317</v>
      </c>
      <c r="E147" s="17">
        <v>18</v>
      </c>
      <c r="F147" s="11" t="s">
        <v>164</v>
      </c>
      <c r="G147" s="53">
        <v>140</v>
      </c>
      <c r="H147" s="289">
        <v>18</v>
      </c>
      <c r="I147" s="290">
        <v>2224</v>
      </c>
      <c r="J147" s="103"/>
    </row>
    <row r="148" spans="4:10" x14ac:dyDescent="0.25">
      <c r="D148" t="s">
        <v>316</v>
      </c>
      <c r="E148" s="17">
        <v>18</v>
      </c>
      <c r="F148" s="11" t="s">
        <v>164</v>
      </c>
      <c r="G148" s="53">
        <v>141</v>
      </c>
      <c r="H148" s="289">
        <v>18</v>
      </c>
      <c r="I148" s="290">
        <v>2224</v>
      </c>
      <c r="J148" s="103"/>
    </row>
    <row r="149" spans="4:10" x14ac:dyDescent="0.25">
      <c r="D149" t="s">
        <v>310</v>
      </c>
      <c r="E149" s="17">
        <v>18</v>
      </c>
      <c r="F149" s="11" t="s">
        <v>232</v>
      </c>
      <c r="G149" s="53">
        <v>142</v>
      </c>
      <c r="H149" s="289">
        <v>18</v>
      </c>
      <c r="I149" s="290">
        <v>252932</v>
      </c>
      <c r="J149" s="103"/>
    </row>
    <row r="150" spans="4:10" x14ac:dyDescent="0.25">
      <c r="D150" t="s">
        <v>313</v>
      </c>
      <c r="E150" s="17">
        <v>18</v>
      </c>
      <c r="F150" s="11" t="s">
        <v>232</v>
      </c>
      <c r="G150" s="53">
        <v>143</v>
      </c>
      <c r="H150" s="289">
        <v>18</v>
      </c>
      <c r="I150" s="290">
        <v>252932</v>
      </c>
      <c r="J150" s="103"/>
    </row>
    <row r="151" spans="4:10" x14ac:dyDescent="0.25">
      <c r="D151" t="s">
        <v>312</v>
      </c>
      <c r="E151" s="17">
        <v>18</v>
      </c>
      <c r="F151" s="11" t="s">
        <v>232</v>
      </c>
      <c r="G151" s="53">
        <v>144</v>
      </c>
      <c r="H151" s="289">
        <v>18</v>
      </c>
      <c r="I151" s="290">
        <v>252932</v>
      </c>
      <c r="J151" s="103"/>
    </row>
    <row r="152" spans="4:10" x14ac:dyDescent="0.25">
      <c r="D152" t="s">
        <v>315</v>
      </c>
      <c r="E152" s="17">
        <v>18</v>
      </c>
      <c r="F152" s="11" t="s">
        <v>232</v>
      </c>
      <c r="G152" s="53">
        <v>145</v>
      </c>
      <c r="H152" s="289">
        <v>18</v>
      </c>
      <c r="I152" s="290">
        <v>252932</v>
      </c>
      <c r="J152" s="103"/>
    </row>
    <row r="153" spans="4:10" x14ac:dyDescent="0.25">
      <c r="D153" t="s">
        <v>317</v>
      </c>
      <c r="E153" s="17">
        <v>18</v>
      </c>
      <c r="F153" s="11" t="s">
        <v>232</v>
      </c>
      <c r="G153" s="53">
        <v>146</v>
      </c>
      <c r="H153" s="289">
        <v>18</v>
      </c>
      <c r="I153" s="290">
        <v>252932</v>
      </c>
      <c r="J153" s="103"/>
    </row>
    <row r="154" spans="4:10" x14ac:dyDescent="0.25">
      <c r="D154" t="s">
        <v>316</v>
      </c>
      <c r="E154" s="17">
        <v>18</v>
      </c>
      <c r="F154" s="11" t="s">
        <v>232</v>
      </c>
      <c r="G154" s="53">
        <v>147</v>
      </c>
      <c r="H154" s="289">
        <v>18</v>
      </c>
      <c r="I154" s="290">
        <v>252932</v>
      </c>
      <c r="J154" s="103"/>
    </row>
    <row r="155" spans="4:10" x14ac:dyDescent="0.25">
      <c r="D155" t="s">
        <v>289</v>
      </c>
      <c r="E155" s="17">
        <v>18</v>
      </c>
      <c r="F155" s="11" t="s">
        <v>232</v>
      </c>
      <c r="G155" s="53">
        <v>148</v>
      </c>
      <c r="H155" s="289">
        <v>18</v>
      </c>
      <c r="I155" s="290">
        <v>252932</v>
      </c>
      <c r="J155" s="103"/>
    </row>
    <row r="156" spans="4:10" x14ac:dyDescent="0.25">
      <c r="D156" t="s">
        <v>310</v>
      </c>
      <c r="E156" s="17">
        <v>19</v>
      </c>
      <c r="F156" s="11" t="s">
        <v>165</v>
      </c>
      <c r="G156" s="53">
        <v>149</v>
      </c>
      <c r="H156" s="289">
        <v>19</v>
      </c>
      <c r="I156" s="290">
        <v>1</v>
      </c>
    </row>
    <row r="157" spans="4:10" x14ac:dyDescent="0.25">
      <c r="D157" t="s">
        <v>316</v>
      </c>
      <c r="E157" s="17">
        <v>19</v>
      </c>
      <c r="F157" s="11" t="s">
        <v>163</v>
      </c>
      <c r="G157" s="53">
        <v>150</v>
      </c>
      <c r="H157" s="289">
        <v>19</v>
      </c>
      <c r="I157" s="290">
        <v>3</v>
      </c>
    </row>
    <row r="158" spans="4:10" x14ac:dyDescent="0.25">
      <c r="D158" t="s">
        <v>310</v>
      </c>
      <c r="E158" s="17">
        <v>19</v>
      </c>
      <c r="F158" s="11" t="s">
        <v>164</v>
      </c>
      <c r="G158" s="53">
        <v>151</v>
      </c>
      <c r="H158" s="289">
        <v>19</v>
      </c>
      <c r="I158" s="290">
        <v>2224</v>
      </c>
      <c r="J158" s="103"/>
    </row>
    <row r="159" spans="4:10" x14ac:dyDescent="0.25">
      <c r="D159" t="s">
        <v>312</v>
      </c>
      <c r="E159" s="17">
        <v>19</v>
      </c>
      <c r="F159" s="11" t="s">
        <v>164</v>
      </c>
      <c r="G159" s="53">
        <v>152</v>
      </c>
      <c r="H159" s="289">
        <v>19</v>
      </c>
      <c r="I159" s="290">
        <v>2224</v>
      </c>
      <c r="J159" s="103"/>
    </row>
    <row r="160" spans="4:10" x14ac:dyDescent="0.25">
      <c r="D160" t="s">
        <v>310</v>
      </c>
      <c r="E160" s="17">
        <v>19</v>
      </c>
      <c r="F160" s="11" t="s">
        <v>232</v>
      </c>
      <c r="G160" s="53">
        <v>153</v>
      </c>
      <c r="H160" s="289">
        <v>19</v>
      </c>
      <c r="I160" s="290">
        <v>252932</v>
      </c>
      <c r="J160" s="103"/>
    </row>
    <row r="161" spans="4:10" x14ac:dyDescent="0.25">
      <c r="D161" t="s">
        <v>317</v>
      </c>
      <c r="E161" s="17">
        <v>19</v>
      </c>
      <c r="F161" s="11" t="s">
        <v>232</v>
      </c>
      <c r="G161" s="53">
        <v>154</v>
      </c>
      <c r="H161" s="289">
        <v>19</v>
      </c>
      <c r="I161" s="290">
        <v>252932</v>
      </c>
      <c r="J161" s="103"/>
    </row>
    <row r="162" spans="4:10" x14ac:dyDescent="0.25">
      <c r="D162" t="s">
        <v>316</v>
      </c>
      <c r="E162" s="17">
        <v>19</v>
      </c>
      <c r="F162" s="11" t="s">
        <v>232</v>
      </c>
      <c r="G162" s="53">
        <v>155</v>
      </c>
      <c r="H162" s="289">
        <v>19</v>
      </c>
      <c r="I162" s="290">
        <v>252932</v>
      </c>
      <c r="J162" s="103"/>
    </row>
    <row r="163" spans="4:10" x14ac:dyDescent="0.25">
      <c r="D163" s="11" t="s">
        <v>291</v>
      </c>
      <c r="E163" s="153">
        <v>20</v>
      </c>
      <c r="F163" s="11" t="s">
        <v>164</v>
      </c>
      <c r="G163" s="53">
        <v>156</v>
      </c>
      <c r="H163" s="289">
        <v>20</v>
      </c>
      <c r="I163" s="290">
        <v>2224</v>
      </c>
      <c r="J163" s="103"/>
    </row>
    <row r="164" spans="4:10" x14ac:dyDescent="0.25">
      <c r="D164" s="11" t="s">
        <v>291</v>
      </c>
      <c r="E164" s="153">
        <v>20</v>
      </c>
      <c r="F164" s="11" t="s">
        <v>164</v>
      </c>
      <c r="G164" s="53">
        <v>157</v>
      </c>
      <c r="H164" s="289">
        <v>20</v>
      </c>
      <c r="I164" s="290">
        <v>2224</v>
      </c>
    </row>
    <row r="165" spans="4:10" x14ac:dyDescent="0.25">
      <c r="D165" s="11" t="s">
        <v>291</v>
      </c>
      <c r="E165" s="153">
        <v>20</v>
      </c>
      <c r="F165" s="11" t="s">
        <v>232</v>
      </c>
      <c r="G165" s="53">
        <v>158</v>
      </c>
      <c r="H165" s="289">
        <v>20</v>
      </c>
      <c r="I165" s="290">
        <v>252932</v>
      </c>
    </row>
    <row r="166" spans="4:10" x14ac:dyDescent="0.25">
      <c r="D166" s="11" t="s">
        <v>291</v>
      </c>
      <c r="E166" s="153">
        <v>20</v>
      </c>
      <c r="F166" s="11" t="s">
        <v>232</v>
      </c>
      <c r="G166" s="53">
        <v>159</v>
      </c>
      <c r="H166" s="289">
        <v>20</v>
      </c>
      <c r="I166" s="290">
        <v>252932</v>
      </c>
    </row>
    <row r="167" spans="4:10" x14ac:dyDescent="0.25">
      <c r="D167" s="57" t="s">
        <v>318</v>
      </c>
      <c r="E167" s="154">
        <v>21</v>
      </c>
      <c r="F167" s="151" t="s">
        <v>165</v>
      </c>
      <c r="G167" s="53">
        <v>160</v>
      </c>
      <c r="H167" s="292">
        <v>21</v>
      </c>
      <c r="I167" s="293">
        <v>1</v>
      </c>
    </row>
    <row r="168" spans="4:10" x14ac:dyDescent="0.25">
      <c r="D168" s="11" t="s">
        <v>320</v>
      </c>
      <c r="E168" s="154">
        <v>21</v>
      </c>
      <c r="F168" s="57" t="s">
        <v>165</v>
      </c>
      <c r="G168" s="53">
        <v>161</v>
      </c>
      <c r="H168" s="292">
        <v>21</v>
      </c>
      <c r="I168" s="287">
        <v>1</v>
      </c>
    </row>
    <row r="169" spans="4:10" x14ac:dyDescent="0.25">
      <c r="D169" s="11" t="s">
        <v>319</v>
      </c>
      <c r="E169" s="154">
        <v>21</v>
      </c>
      <c r="F169" s="151" t="s">
        <v>163</v>
      </c>
      <c r="G169" s="53">
        <v>162</v>
      </c>
      <c r="H169" s="292">
        <v>21</v>
      </c>
      <c r="I169" s="293">
        <v>3</v>
      </c>
      <c r="J169" s="103"/>
    </row>
    <row r="170" spans="4:10" x14ac:dyDescent="0.25">
      <c r="D170" s="11" t="s">
        <v>320</v>
      </c>
      <c r="E170" s="154">
        <v>21</v>
      </c>
      <c r="F170" s="57" t="s">
        <v>163</v>
      </c>
      <c r="G170" s="53">
        <v>163</v>
      </c>
      <c r="H170" s="292">
        <v>21</v>
      </c>
      <c r="I170" s="287">
        <v>3</v>
      </c>
      <c r="J170" s="103"/>
    </row>
    <row r="171" spans="4:10" x14ac:dyDescent="0.25">
      <c r="D171" s="11" t="s">
        <v>320</v>
      </c>
      <c r="E171" s="154">
        <v>21</v>
      </c>
      <c r="F171" s="57" t="s">
        <v>163</v>
      </c>
      <c r="G171" s="53">
        <v>164</v>
      </c>
      <c r="H171" s="292">
        <v>21</v>
      </c>
      <c r="I171" s="287">
        <v>3</v>
      </c>
      <c r="J171" s="103"/>
    </row>
    <row r="172" spans="4:10" x14ac:dyDescent="0.25">
      <c r="D172" s="11" t="s">
        <v>320</v>
      </c>
      <c r="E172" s="154">
        <v>21</v>
      </c>
      <c r="F172" s="57" t="s">
        <v>163</v>
      </c>
      <c r="G172" s="53">
        <v>165</v>
      </c>
      <c r="H172" s="292">
        <v>21</v>
      </c>
      <c r="I172" s="287">
        <v>3</v>
      </c>
      <c r="J172" s="103"/>
    </row>
    <row r="173" spans="4:10" x14ac:dyDescent="0.25">
      <c r="D173" s="11" t="s">
        <v>293</v>
      </c>
      <c r="E173" s="154">
        <v>21</v>
      </c>
      <c r="F173" s="57" t="s">
        <v>163</v>
      </c>
      <c r="G173" s="53">
        <v>166</v>
      </c>
      <c r="H173" s="292">
        <v>21</v>
      </c>
      <c r="I173" s="287">
        <v>3</v>
      </c>
      <c r="J173" s="103"/>
    </row>
    <row r="174" spans="4:10" x14ac:dyDescent="0.25">
      <c r="D174" s="11" t="s">
        <v>293</v>
      </c>
      <c r="E174" s="154">
        <v>21</v>
      </c>
      <c r="F174" s="57" t="s">
        <v>163</v>
      </c>
      <c r="G174" s="53">
        <v>167</v>
      </c>
      <c r="H174" s="292">
        <v>21</v>
      </c>
      <c r="I174" s="287">
        <v>3</v>
      </c>
      <c r="J174" s="103"/>
    </row>
    <row r="175" spans="4:10" x14ac:dyDescent="0.25">
      <c r="D175" s="11" t="s">
        <v>318</v>
      </c>
      <c r="E175" s="154">
        <v>21</v>
      </c>
      <c r="F175" s="11" t="s">
        <v>162</v>
      </c>
      <c r="G175" s="53">
        <v>168</v>
      </c>
      <c r="H175" s="292">
        <v>21</v>
      </c>
      <c r="I175" s="290">
        <v>3031</v>
      </c>
    </row>
    <row r="176" spans="4:10" x14ac:dyDescent="0.25">
      <c r="D176" s="11" t="s">
        <v>319</v>
      </c>
      <c r="E176" s="154">
        <v>21</v>
      </c>
      <c r="F176" s="57" t="s">
        <v>161</v>
      </c>
      <c r="G176" s="53">
        <v>169</v>
      </c>
      <c r="H176" s="292">
        <v>21</v>
      </c>
      <c r="I176" s="287">
        <v>2</v>
      </c>
    </row>
    <row r="177" spans="4:10" x14ac:dyDescent="0.25">
      <c r="D177" s="11" t="s">
        <v>318</v>
      </c>
      <c r="E177" s="154">
        <v>21</v>
      </c>
      <c r="F177" s="57" t="s">
        <v>161</v>
      </c>
      <c r="G177" s="53">
        <v>170</v>
      </c>
      <c r="H177" s="292">
        <v>21</v>
      </c>
      <c r="I177" s="287">
        <v>2</v>
      </c>
    </row>
    <row r="178" spans="4:10" x14ac:dyDescent="0.25">
      <c r="D178" s="57" t="s">
        <v>320</v>
      </c>
      <c r="E178" s="154">
        <v>21</v>
      </c>
      <c r="F178" s="57" t="s">
        <v>161</v>
      </c>
      <c r="G178" s="53">
        <v>171</v>
      </c>
      <c r="H178" s="292">
        <v>21</v>
      </c>
      <c r="I178" s="287">
        <v>2</v>
      </c>
      <c r="J178" s="103"/>
    </row>
    <row r="179" spans="4:10" x14ac:dyDescent="0.25">
      <c r="D179" s="57" t="s">
        <v>320</v>
      </c>
      <c r="E179" s="154">
        <v>21</v>
      </c>
      <c r="F179" s="57" t="s">
        <v>161</v>
      </c>
      <c r="G179" s="53">
        <v>172</v>
      </c>
      <c r="H179" s="292">
        <v>21</v>
      </c>
      <c r="I179" s="287">
        <v>2</v>
      </c>
      <c r="J179" s="103"/>
    </row>
    <row r="180" spans="4:10" x14ac:dyDescent="0.25">
      <c r="D180" s="11" t="s">
        <v>289</v>
      </c>
      <c r="E180" s="154">
        <v>21</v>
      </c>
      <c r="F180" s="11" t="s">
        <v>164</v>
      </c>
      <c r="G180" s="53">
        <v>173</v>
      </c>
      <c r="H180" s="292">
        <v>21</v>
      </c>
      <c r="I180" s="290">
        <v>2224</v>
      </c>
    </row>
    <row r="181" spans="4:10" x14ac:dyDescent="0.25">
      <c r="D181" s="11" t="s">
        <v>318</v>
      </c>
      <c r="E181" s="154">
        <v>21</v>
      </c>
      <c r="F181" s="11" t="s">
        <v>164</v>
      </c>
      <c r="G181" s="53">
        <v>174</v>
      </c>
      <c r="H181" s="292">
        <v>21</v>
      </c>
      <c r="I181" s="290">
        <v>2224</v>
      </c>
    </row>
    <row r="182" spans="4:10" x14ac:dyDescent="0.25">
      <c r="D182" s="11" t="s">
        <v>320</v>
      </c>
      <c r="E182" s="154">
        <v>21</v>
      </c>
      <c r="F182" s="11" t="s">
        <v>164</v>
      </c>
      <c r="G182" s="53">
        <v>175</v>
      </c>
      <c r="H182" s="292">
        <v>21</v>
      </c>
      <c r="I182" s="290">
        <v>2224</v>
      </c>
      <c r="J182" s="103"/>
    </row>
    <row r="183" spans="4:10" x14ac:dyDescent="0.25">
      <c r="D183" s="11" t="s">
        <v>293</v>
      </c>
      <c r="E183" s="154">
        <v>21</v>
      </c>
      <c r="F183" s="11" t="s">
        <v>164</v>
      </c>
      <c r="G183" s="53">
        <v>176</v>
      </c>
      <c r="H183" s="292">
        <v>21</v>
      </c>
      <c r="I183" s="290">
        <v>2224</v>
      </c>
      <c r="J183" s="103"/>
    </row>
    <row r="184" spans="4:10" x14ac:dyDescent="0.25">
      <c r="D184" s="11" t="s">
        <v>289</v>
      </c>
      <c r="E184" s="154">
        <v>21</v>
      </c>
      <c r="F184" s="11" t="s">
        <v>232</v>
      </c>
      <c r="G184" s="53">
        <v>177</v>
      </c>
      <c r="H184" s="292">
        <v>21</v>
      </c>
      <c r="I184" s="290">
        <v>252932</v>
      </c>
      <c r="J184" s="103"/>
    </row>
    <row r="185" spans="4:10" x14ac:dyDescent="0.25">
      <c r="D185" s="11" t="s">
        <v>291</v>
      </c>
      <c r="E185" s="154">
        <v>21</v>
      </c>
      <c r="F185" s="11" t="s">
        <v>232</v>
      </c>
      <c r="G185" s="53">
        <v>178</v>
      </c>
      <c r="H185" s="292">
        <v>21</v>
      </c>
      <c r="I185" s="290">
        <v>252932</v>
      </c>
      <c r="J185" s="103"/>
    </row>
    <row r="186" spans="4:10" x14ac:dyDescent="0.25">
      <c r="D186" s="11" t="s">
        <v>318</v>
      </c>
      <c r="E186" s="154">
        <v>21</v>
      </c>
      <c r="F186" s="11" t="s">
        <v>232</v>
      </c>
      <c r="G186" s="53">
        <v>179</v>
      </c>
      <c r="H186" s="292">
        <v>21</v>
      </c>
      <c r="I186" s="290">
        <v>252932</v>
      </c>
      <c r="J186" s="103"/>
    </row>
    <row r="187" spans="4:10" x14ac:dyDescent="0.25">
      <c r="D187" t="s">
        <v>320</v>
      </c>
      <c r="E187" s="154">
        <v>21</v>
      </c>
      <c r="F187" s="11" t="s">
        <v>232</v>
      </c>
      <c r="G187" s="53">
        <v>180</v>
      </c>
      <c r="H187" s="292">
        <v>21</v>
      </c>
      <c r="I187" s="290">
        <v>252932</v>
      </c>
      <c r="J187" s="103"/>
    </row>
    <row r="188" spans="4:10" x14ac:dyDescent="0.25">
      <c r="D188" s="11" t="s">
        <v>293</v>
      </c>
      <c r="E188" s="154">
        <v>21</v>
      </c>
      <c r="F188" s="11" t="s">
        <v>232</v>
      </c>
      <c r="G188" s="53">
        <v>181</v>
      </c>
      <c r="H188" s="292">
        <v>21</v>
      </c>
      <c r="I188" s="290">
        <v>252932</v>
      </c>
    </row>
    <row r="189" spans="4:10" x14ac:dyDescent="0.25">
      <c r="D189" t="s">
        <v>384</v>
      </c>
      <c r="E189" s="154">
        <v>21</v>
      </c>
      <c r="F189" s="11" t="s">
        <v>232</v>
      </c>
      <c r="G189" s="53">
        <v>182</v>
      </c>
      <c r="H189" s="292">
        <v>21</v>
      </c>
      <c r="I189" s="290">
        <v>252932</v>
      </c>
    </row>
    <row r="190" spans="4:10" x14ac:dyDescent="0.25">
      <c r="D190" s="11" t="s">
        <v>318</v>
      </c>
      <c r="E190" s="154">
        <v>22</v>
      </c>
      <c r="F190" s="151" t="s">
        <v>165</v>
      </c>
      <c r="G190" s="53">
        <v>183</v>
      </c>
      <c r="H190" s="292">
        <v>22</v>
      </c>
      <c r="I190" s="293">
        <v>1</v>
      </c>
    </row>
    <row r="191" spans="4:10" x14ac:dyDescent="0.25">
      <c r="D191" s="11" t="s">
        <v>319</v>
      </c>
      <c r="E191" s="154">
        <v>22</v>
      </c>
      <c r="F191" s="151" t="s">
        <v>163</v>
      </c>
      <c r="G191" s="53">
        <v>184</v>
      </c>
      <c r="H191" s="292">
        <v>22</v>
      </c>
      <c r="I191" s="293">
        <v>3</v>
      </c>
    </row>
    <row r="192" spans="4:10" x14ac:dyDescent="0.25">
      <c r="D192" s="11" t="s">
        <v>320</v>
      </c>
      <c r="E192" s="154">
        <v>22</v>
      </c>
      <c r="F192" s="151" t="s">
        <v>163</v>
      </c>
      <c r="G192" s="53">
        <v>185</v>
      </c>
      <c r="H192" s="292">
        <v>22</v>
      </c>
      <c r="I192" s="293">
        <v>3</v>
      </c>
    </row>
    <row r="193" spans="4:9" x14ac:dyDescent="0.25">
      <c r="D193" s="11" t="s">
        <v>320</v>
      </c>
      <c r="E193" s="154">
        <v>22</v>
      </c>
      <c r="F193" s="57" t="s">
        <v>163</v>
      </c>
      <c r="G193" s="53">
        <v>186</v>
      </c>
      <c r="H193" s="292">
        <v>22</v>
      </c>
      <c r="I193" s="287">
        <v>3</v>
      </c>
    </row>
    <row r="194" spans="4:9" x14ac:dyDescent="0.25">
      <c r="D194" s="11" t="s">
        <v>320</v>
      </c>
      <c r="E194" s="154">
        <v>22</v>
      </c>
      <c r="F194" s="57" t="s">
        <v>163</v>
      </c>
      <c r="G194" s="53">
        <v>187</v>
      </c>
      <c r="H194" s="292">
        <v>22</v>
      </c>
      <c r="I194" s="287">
        <v>3</v>
      </c>
    </row>
    <row r="195" spans="4:9" x14ac:dyDescent="0.25">
      <c r="D195" s="11" t="s">
        <v>320</v>
      </c>
      <c r="E195" s="154">
        <v>22</v>
      </c>
      <c r="F195" s="57" t="s">
        <v>163</v>
      </c>
      <c r="G195" s="53">
        <v>188</v>
      </c>
      <c r="H195" s="292">
        <v>22</v>
      </c>
      <c r="I195" s="287">
        <v>3</v>
      </c>
    </row>
    <row r="196" spans="4:9" x14ac:dyDescent="0.25">
      <c r="D196" s="11" t="s">
        <v>293</v>
      </c>
      <c r="E196" s="154">
        <v>22</v>
      </c>
      <c r="F196" s="57" t="s">
        <v>163</v>
      </c>
      <c r="G196" s="53">
        <v>189</v>
      </c>
      <c r="H196" s="292">
        <v>22</v>
      </c>
      <c r="I196" s="287">
        <v>3</v>
      </c>
    </row>
    <row r="197" spans="4:9" x14ac:dyDescent="0.25">
      <c r="D197" s="11" t="s">
        <v>293</v>
      </c>
      <c r="E197" s="154">
        <v>22</v>
      </c>
      <c r="F197" s="57" t="s">
        <v>163</v>
      </c>
      <c r="G197" s="53">
        <v>190</v>
      </c>
      <c r="H197" s="292">
        <v>22</v>
      </c>
      <c r="I197" s="287">
        <v>3</v>
      </c>
    </row>
    <row r="198" spans="4:9" x14ac:dyDescent="0.25">
      <c r="D198" s="11" t="s">
        <v>318</v>
      </c>
      <c r="E198" s="154">
        <v>22</v>
      </c>
      <c r="F198" s="11" t="s">
        <v>162</v>
      </c>
      <c r="G198" s="53">
        <v>191</v>
      </c>
      <c r="H198" s="292">
        <v>22</v>
      </c>
      <c r="I198" s="290">
        <v>3031</v>
      </c>
    </row>
    <row r="199" spans="4:9" x14ac:dyDescent="0.25">
      <c r="D199" s="11" t="s">
        <v>293</v>
      </c>
      <c r="E199" s="154">
        <v>22</v>
      </c>
      <c r="F199" s="11" t="s">
        <v>162</v>
      </c>
      <c r="G199" s="53">
        <v>192</v>
      </c>
      <c r="H199" s="292">
        <v>22</v>
      </c>
      <c r="I199" s="290">
        <v>3031</v>
      </c>
    </row>
    <row r="200" spans="4:9" x14ac:dyDescent="0.25">
      <c r="D200" s="11" t="s">
        <v>319</v>
      </c>
      <c r="E200" s="154">
        <v>22</v>
      </c>
      <c r="F200" s="57" t="s">
        <v>161</v>
      </c>
      <c r="G200" s="53">
        <v>193</v>
      </c>
      <c r="H200" s="292">
        <v>22</v>
      </c>
      <c r="I200" s="287">
        <v>2</v>
      </c>
    </row>
    <row r="201" spans="4:9" x14ac:dyDescent="0.25">
      <c r="D201" s="11" t="s">
        <v>318</v>
      </c>
      <c r="E201" s="154">
        <v>22</v>
      </c>
      <c r="F201" s="57" t="s">
        <v>161</v>
      </c>
      <c r="G201" s="53">
        <v>194</v>
      </c>
      <c r="H201" s="292">
        <v>22</v>
      </c>
      <c r="I201" s="287">
        <v>2</v>
      </c>
    </row>
    <row r="202" spans="4:9" x14ac:dyDescent="0.25">
      <c r="D202" s="11" t="s">
        <v>320</v>
      </c>
      <c r="E202" s="154">
        <v>22</v>
      </c>
      <c r="F202" s="57" t="s">
        <v>161</v>
      </c>
      <c r="G202" s="53">
        <v>195</v>
      </c>
      <c r="H202" s="292">
        <v>22</v>
      </c>
      <c r="I202" s="287">
        <v>2</v>
      </c>
    </row>
    <row r="203" spans="4:9" x14ac:dyDescent="0.25">
      <c r="D203" s="11" t="s">
        <v>318</v>
      </c>
      <c r="E203" s="154">
        <v>22</v>
      </c>
      <c r="F203" s="11" t="s">
        <v>164</v>
      </c>
      <c r="G203" s="53">
        <v>196</v>
      </c>
      <c r="H203" s="292">
        <v>22</v>
      </c>
      <c r="I203" s="290">
        <v>2224</v>
      </c>
    </row>
    <row r="204" spans="4:9" x14ac:dyDescent="0.25">
      <c r="D204" s="11" t="s">
        <v>293</v>
      </c>
      <c r="E204" s="154">
        <v>22</v>
      </c>
      <c r="F204" s="11" t="s">
        <v>164</v>
      </c>
      <c r="G204" s="53">
        <v>197</v>
      </c>
      <c r="H204" s="292">
        <v>22</v>
      </c>
      <c r="I204" s="290">
        <v>2224</v>
      </c>
    </row>
    <row r="205" spans="4:9" x14ac:dyDescent="0.25">
      <c r="D205" s="11" t="s">
        <v>318</v>
      </c>
      <c r="E205" s="154">
        <v>22</v>
      </c>
      <c r="F205" s="11" t="s">
        <v>232</v>
      </c>
      <c r="G205" s="53">
        <v>198</v>
      </c>
      <c r="H205" s="292">
        <v>22</v>
      </c>
      <c r="I205" s="290">
        <v>252932</v>
      </c>
    </row>
    <row r="206" spans="4:9" x14ac:dyDescent="0.25">
      <c r="D206" s="11" t="s">
        <v>293</v>
      </c>
      <c r="E206" s="154">
        <v>22</v>
      </c>
      <c r="F206" s="11" t="s">
        <v>232</v>
      </c>
      <c r="G206" s="53">
        <v>199</v>
      </c>
      <c r="H206" s="292">
        <v>22</v>
      </c>
      <c r="I206" s="290">
        <v>252932</v>
      </c>
    </row>
    <row r="207" spans="4:9" x14ac:dyDescent="0.25">
      <c r="D207" t="s">
        <v>291</v>
      </c>
      <c r="E207" s="17">
        <v>23</v>
      </c>
      <c r="F207" s="11" t="s">
        <v>162</v>
      </c>
      <c r="G207" s="53">
        <v>200</v>
      </c>
      <c r="H207" s="289">
        <v>23</v>
      </c>
      <c r="I207" s="290">
        <v>3031</v>
      </c>
    </row>
    <row r="208" spans="4:9" x14ac:dyDescent="0.25">
      <c r="D208" t="s">
        <v>321</v>
      </c>
      <c r="E208" s="17">
        <v>23</v>
      </c>
      <c r="F208" s="11" t="s">
        <v>162</v>
      </c>
      <c r="G208" s="53">
        <v>201</v>
      </c>
      <c r="H208" s="289">
        <v>23</v>
      </c>
      <c r="I208" s="290">
        <v>3031</v>
      </c>
    </row>
    <row r="209" spans="4:9" x14ac:dyDescent="0.25">
      <c r="D209" t="s">
        <v>291</v>
      </c>
      <c r="E209" s="17">
        <v>24</v>
      </c>
      <c r="F209" s="11" t="s">
        <v>162</v>
      </c>
      <c r="G209" s="53">
        <v>202</v>
      </c>
      <c r="H209" s="289">
        <v>24</v>
      </c>
      <c r="I209" s="290">
        <v>3031</v>
      </c>
    </row>
    <row r="210" spans="4:9" x14ac:dyDescent="0.25">
      <c r="D210" t="s">
        <v>321</v>
      </c>
      <c r="E210" s="17">
        <v>24</v>
      </c>
      <c r="F210" s="11" t="s">
        <v>162</v>
      </c>
      <c r="G210" s="53">
        <v>203</v>
      </c>
      <c r="H210" s="289">
        <v>24</v>
      </c>
      <c r="I210" s="290">
        <v>3031</v>
      </c>
    </row>
    <row r="211" spans="4:9" x14ac:dyDescent="0.25">
      <c r="D211" s="30" t="s">
        <v>385</v>
      </c>
      <c r="G211" s="53">
        <v>204</v>
      </c>
      <c r="H211" s="289">
        <v>0</v>
      </c>
      <c r="I211" s="277">
        <v>0</v>
      </c>
    </row>
    <row r="212" spans="4:9" x14ac:dyDescent="0.25">
      <c r="D212" s="30" t="s">
        <v>385</v>
      </c>
      <c r="G212" s="53">
        <v>205</v>
      </c>
      <c r="H212" s="289">
        <v>0</v>
      </c>
      <c r="I212" s="277">
        <v>0</v>
      </c>
    </row>
    <row r="213" spans="4:9" x14ac:dyDescent="0.25">
      <c r="D213" s="30" t="s">
        <v>385</v>
      </c>
      <c r="G213" s="53">
        <v>206</v>
      </c>
      <c r="H213" s="289">
        <v>0</v>
      </c>
      <c r="I213" s="277">
        <v>0</v>
      </c>
    </row>
    <row r="214" spans="4:9" x14ac:dyDescent="0.25">
      <c r="D214" s="30" t="s">
        <v>385</v>
      </c>
      <c r="G214" s="53">
        <v>207</v>
      </c>
      <c r="H214" s="289">
        <v>0</v>
      </c>
      <c r="I214" s="277">
        <v>0</v>
      </c>
    </row>
    <row r="215" spans="4:9" x14ac:dyDescent="0.25">
      <c r="D215" s="30" t="s">
        <v>385</v>
      </c>
      <c r="G215" s="53">
        <v>208</v>
      </c>
      <c r="H215" s="289">
        <v>0</v>
      </c>
      <c r="I215" s="277">
        <v>0</v>
      </c>
    </row>
    <row r="216" spans="4:9" x14ac:dyDescent="0.25">
      <c r="D216" s="30" t="s">
        <v>385</v>
      </c>
      <c r="G216" s="53">
        <v>209</v>
      </c>
      <c r="H216" s="289">
        <v>0</v>
      </c>
      <c r="I216" s="277">
        <v>0</v>
      </c>
    </row>
    <row r="217" spans="4:9" x14ac:dyDescent="0.25">
      <c r="D217" s="30" t="s">
        <v>385</v>
      </c>
      <c r="G217" s="53">
        <v>210</v>
      </c>
      <c r="H217" s="289">
        <v>0</v>
      </c>
      <c r="I217" s="277">
        <v>0</v>
      </c>
    </row>
    <row r="218" spans="4:9" x14ac:dyDescent="0.25">
      <c r="D218" s="30" t="s">
        <v>385</v>
      </c>
      <c r="G218" s="53">
        <v>211</v>
      </c>
      <c r="H218" s="289">
        <v>0</v>
      </c>
      <c r="I218" s="277">
        <v>0</v>
      </c>
    </row>
    <row r="219" spans="4:9" x14ac:dyDescent="0.25">
      <c r="D219" s="30" t="s">
        <v>385</v>
      </c>
      <c r="G219" s="53">
        <v>212</v>
      </c>
      <c r="H219" s="289">
        <v>0</v>
      </c>
      <c r="I219" s="277">
        <v>0</v>
      </c>
    </row>
    <row r="220" spans="4:9" x14ac:dyDescent="0.25">
      <c r="D220" s="30" t="s">
        <v>385</v>
      </c>
      <c r="G220" s="53">
        <v>213</v>
      </c>
      <c r="H220" s="289">
        <v>0</v>
      </c>
      <c r="I220" s="277">
        <v>0</v>
      </c>
    </row>
    <row r="221" spans="4:9" x14ac:dyDescent="0.25">
      <c r="G221" s="53">
        <v>214</v>
      </c>
      <c r="H221" s="289">
        <v>0</v>
      </c>
      <c r="I221" s="277">
        <v>0</v>
      </c>
    </row>
    <row r="222" spans="4:9" x14ac:dyDescent="0.25">
      <c r="G222" s="53">
        <v>215</v>
      </c>
      <c r="H222" s="289">
        <v>0</v>
      </c>
      <c r="I222" s="277">
        <v>0</v>
      </c>
    </row>
    <row r="223" spans="4:9" x14ac:dyDescent="0.25">
      <c r="G223" s="53">
        <v>216</v>
      </c>
      <c r="H223" s="289">
        <v>0</v>
      </c>
      <c r="I223" s="277">
        <v>0</v>
      </c>
    </row>
    <row r="224" spans="4:9" x14ac:dyDescent="0.25">
      <c r="G224" s="53">
        <v>217</v>
      </c>
      <c r="H224" s="289">
        <v>0</v>
      </c>
      <c r="I224" s="277">
        <v>0</v>
      </c>
    </row>
    <row r="225" spans="7:9" x14ac:dyDescent="0.25">
      <c r="G225" s="53">
        <v>218</v>
      </c>
      <c r="H225" s="289">
        <v>0</v>
      </c>
      <c r="I225" s="277">
        <v>0</v>
      </c>
    </row>
    <row r="226" spans="7:9" x14ac:dyDescent="0.25">
      <c r="G226" s="53">
        <v>219</v>
      </c>
      <c r="H226" s="289">
        <v>0</v>
      </c>
      <c r="I226" s="277">
        <v>0</v>
      </c>
    </row>
    <row r="227" spans="7:9" x14ac:dyDescent="0.25">
      <c r="G227" s="53">
        <v>220</v>
      </c>
      <c r="H227" s="289">
        <v>0</v>
      </c>
      <c r="I227" s="277">
        <v>0</v>
      </c>
    </row>
    <row r="228" spans="7:9" x14ac:dyDescent="0.25">
      <c r="G228" s="53">
        <v>221</v>
      </c>
      <c r="H228" s="289">
        <v>0</v>
      </c>
      <c r="I228" s="277">
        <v>0</v>
      </c>
    </row>
    <row r="229" spans="7:9" x14ac:dyDescent="0.25">
      <c r="G229" s="53">
        <v>222</v>
      </c>
      <c r="H229" s="289">
        <v>0</v>
      </c>
      <c r="I229" s="277">
        <v>0</v>
      </c>
    </row>
    <row r="230" spans="7:9" x14ac:dyDescent="0.25">
      <c r="G230" s="53">
        <v>223</v>
      </c>
      <c r="H230" s="289">
        <v>0</v>
      </c>
      <c r="I230" s="277">
        <v>0</v>
      </c>
    </row>
    <row r="231" spans="7:9" x14ac:dyDescent="0.25">
      <c r="G231" s="53">
        <v>224</v>
      </c>
      <c r="H231" s="289">
        <v>0</v>
      </c>
      <c r="I231" s="277">
        <v>0</v>
      </c>
    </row>
    <row r="232" spans="7:9" x14ac:dyDescent="0.25">
      <c r="G232" s="53">
        <v>225</v>
      </c>
      <c r="H232" s="289">
        <v>0</v>
      </c>
      <c r="I232" s="277">
        <v>0</v>
      </c>
    </row>
    <row r="233" spans="7:9" x14ac:dyDescent="0.25">
      <c r="G233" s="53">
        <v>226</v>
      </c>
      <c r="H233" s="289">
        <v>0</v>
      </c>
      <c r="I233" s="277">
        <v>0</v>
      </c>
    </row>
    <row r="234" spans="7:9" x14ac:dyDescent="0.25">
      <c r="G234" s="53">
        <v>227</v>
      </c>
      <c r="H234" s="289">
        <v>0</v>
      </c>
      <c r="I234" s="277">
        <v>0</v>
      </c>
    </row>
    <row r="235" spans="7:9" x14ac:dyDescent="0.25">
      <c r="G235" s="53">
        <v>228</v>
      </c>
      <c r="H235" s="289">
        <v>0</v>
      </c>
      <c r="I235" s="277">
        <v>0</v>
      </c>
    </row>
    <row r="236" spans="7:9" x14ac:dyDescent="0.25">
      <c r="G236" s="53">
        <v>229</v>
      </c>
      <c r="H236" s="289">
        <v>0</v>
      </c>
      <c r="I236" s="277">
        <v>0</v>
      </c>
    </row>
    <row r="237" spans="7:9" x14ac:dyDescent="0.25">
      <c r="G237" s="53">
        <v>230</v>
      </c>
      <c r="H237" s="289">
        <v>0</v>
      </c>
      <c r="I237" s="277">
        <v>0</v>
      </c>
    </row>
    <row r="238" spans="7:9" x14ac:dyDescent="0.25">
      <c r="G238" s="53">
        <v>231</v>
      </c>
      <c r="H238" s="289">
        <v>0</v>
      </c>
      <c r="I238" s="277">
        <v>0</v>
      </c>
    </row>
    <row r="239" spans="7:9" x14ac:dyDescent="0.25">
      <c r="G239" s="53">
        <v>232</v>
      </c>
      <c r="H239" s="289">
        <v>0</v>
      </c>
      <c r="I239" s="277">
        <v>0</v>
      </c>
    </row>
    <row r="240" spans="7:9" x14ac:dyDescent="0.25">
      <c r="G240" s="53">
        <v>233</v>
      </c>
      <c r="H240" s="289">
        <v>0</v>
      </c>
      <c r="I240" s="277">
        <v>0</v>
      </c>
    </row>
    <row r="241" spans="7:9" x14ac:dyDescent="0.25">
      <c r="G241" s="53">
        <v>234</v>
      </c>
      <c r="H241" s="289">
        <v>0</v>
      </c>
      <c r="I241" s="277">
        <v>0</v>
      </c>
    </row>
    <row r="242" spans="7:9" x14ac:dyDescent="0.25">
      <c r="G242" s="53">
        <v>235</v>
      </c>
      <c r="H242" s="289">
        <v>0</v>
      </c>
      <c r="I242" s="277">
        <v>0</v>
      </c>
    </row>
    <row r="243" spans="7:9" x14ac:dyDescent="0.25">
      <c r="G243" s="53">
        <v>236</v>
      </c>
      <c r="H243" s="289">
        <v>0</v>
      </c>
      <c r="I243" s="277">
        <v>0</v>
      </c>
    </row>
    <row r="244" spans="7:9" x14ac:dyDescent="0.25">
      <c r="G244" s="53">
        <v>237</v>
      </c>
      <c r="H244" s="289">
        <v>0</v>
      </c>
      <c r="I244" s="277">
        <v>0</v>
      </c>
    </row>
    <row r="245" spans="7:9" x14ac:dyDescent="0.25">
      <c r="G245" s="53">
        <v>238</v>
      </c>
      <c r="H245" s="289">
        <v>0</v>
      </c>
      <c r="I245" s="277">
        <v>0</v>
      </c>
    </row>
    <row r="246" spans="7:9" x14ac:dyDescent="0.25">
      <c r="G246" s="53">
        <v>239</v>
      </c>
      <c r="H246" s="289">
        <v>0</v>
      </c>
      <c r="I246" s="277">
        <v>0</v>
      </c>
    </row>
    <row r="247" spans="7:9" x14ac:dyDescent="0.25">
      <c r="G247" s="53">
        <v>240</v>
      </c>
      <c r="H247" s="289">
        <v>0</v>
      </c>
      <c r="I247" s="277">
        <v>0</v>
      </c>
    </row>
    <row r="248" spans="7:9" x14ac:dyDescent="0.25">
      <c r="G248" s="53">
        <v>241</v>
      </c>
      <c r="H248" s="289">
        <v>0</v>
      </c>
      <c r="I248" s="277">
        <v>0</v>
      </c>
    </row>
    <row r="249" spans="7:9" x14ac:dyDescent="0.25">
      <c r="G249" s="53">
        <v>242</v>
      </c>
      <c r="H249" s="289">
        <v>0</v>
      </c>
      <c r="I249" s="277">
        <v>0</v>
      </c>
    </row>
    <row r="250" spans="7:9" x14ac:dyDescent="0.25">
      <c r="G250" s="53">
        <v>243</v>
      </c>
      <c r="H250" s="289">
        <v>0</v>
      </c>
      <c r="I250" s="277">
        <v>0</v>
      </c>
    </row>
    <row r="251" spans="7:9" x14ac:dyDescent="0.25">
      <c r="G251" s="53">
        <v>244</v>
      </c>
      <c r="H251" s="289">
        <v>0</v>
      </c>
      <c r="I251" s="277">
        <v>0</v>
      </c>
    </row>
    <row r="252" spans="7:9" x14ac:dyDescent="0.25">
      <c r="G252" s="53">
        <v>245</v>
      </c>
      <c r="H252" s="289">
        <v>0</v>
      </c>
      <c r="I252" s="277">
        <v>0</v>
      </c>
    </row>
    <row r="253" spans="7:9" x14ac:dyDescent="0.25">
      <c r="G253" s="53">
        <v>246</v>
      </c>
      <c r="H253" s="289">
        <v>0</v>
      </c>
      <c r="I253" s="277">
        <v>0</v>
      </c>
    </row>
    <row r="254" spans="7:9" x14ac:dyDescent="0.25">
      <c r="G254" s="53">
        <v>247</v>
      </c>
      <c r="H254" s="289">
        <v>0</v>
      </c>
      <c r="I254" s="277">
        <v>0</v>
      </c>
    </row>
    <row r="255" spans="7:9" x14ac:dyDescent="0.25">
      <c r="G255" s="53">
        <v>248</v>
      </c>
      <c r="H255" s="289">
        <v>0</v>
      </c>
      <c r="I255" s="277">
        <v>0</v>
      </c>
    </row>
    <row r="256" spans="7:9" x14ac:dyDescent="0.25">
      <c r="G256" s="53">
        <v>249</v>
      </c>
      <c r="H256" s="289">
        <v>0</v>
      </c>
      <c r="I256" s="277">
        <v>0</v>
      </c>
    </row>
    <row r="257" spans="7:9" x14ac:dyDescent="0.25">
      <c r="G257" s="53">
        <v>250</v>
      </c>
      <c r="H257" s="289">
        <v>0</v>
      </c>
      <c r="I257" s="277">
        <v>0</v>
      </c>
    </row>
    <row r="258" spans="7:9" x14ac:dyDescent="0.25">
      <c r="G258" s="53">
        <v>251</v>
      </c>
      <c r="H258" s="289">
        <v>0</v>
      </c>
      <c r="I258" s="277">
        <v>0</v>
      </c>
    </row>
    <row r="259" spans="7:9" x14ac:dyDescent="0.25">
      <c r="G259" s="53">
        <v>252</v>
      </c>
      <c r="H259" s="289">
        <v>0</v>
      </c>
      <c r="I259" s="277">
        <v>0</v>
      </c>
    </row>
    <row r="260" spans="7:9" x14ac:dyDescent="0.25">
      <c r="G260" s="53">
        <v>253</v>
      </c>
      <c r="H260" s="289">
        <v>0</v>
      </c>
      <c r="I260" s="277">
        <v>0</v>
      </c>
    </row>
    <row r="261" spans="7:9" x14ac:dyDescent="0.25">
      <c r="G261" s="53">
        <v>254</v>
      </c>
      <c r="H261" s="289">
        <v>0</v>
      </c>
      <c r="I261" s="277">
        <v>0</v>
      </c>
    </row>
    <row r="262" spans="7:9" x14ac:dyDescent="0.25">
      <c r="G262" s="53">
        <v>255</v>
      </c>
      <c r="H262" s="289">
        <v>0</v>
      </c>
      <c r="I262" s="277">
        <v>0</v>
      </c>
    </row>
    <row r="263" spans="7:9" x14ac:dyDescent="0.25">
      <c r="G263" s="53">
        <v>256</v>
      </c>
      <c r="H263" s="289">
        <v>0</v>
      </c>
      <c r="I263" s="277">
        <v>0</v>
      </c>
    </row>
    <row r="264" spans="7:9" x14ac:dyDescent="0.25">
      <c r="G264" s="53">
        <v>257</v>
      </c>
      <c r="H264" s="289">
        <v>0</v>
      </c>
      <c r="I264" s="277">
        <v>0</v>
      </c>
    </row>
    <row r="265" spans="7:9" x14ac:dyDescent="0.25">
      <c r="G265" s="53">
        <v>258</v>
      </c>
      <c r="H265" s="289">
        <v>0</v>
      </c>
      <c r="I265" s="277">
        <v>0</v>
      </c>
    </row>
    <row r="266" spans="7:9" x14ac:dyDescent="0.25">
      <c r="G266" s="53">
        <v>259</v>
      </c>
      <c r="H266" s="289">
        <v>0</v>
      </c>
      <c r="I266" s="277">
        <v>0</v>
      </c>
    </row>
    <row r="267" spans="7:9" x14ac:dyDescent="0.25">
      <c r="G267" s="53">
        <v>260</v>
      </c>
      <c r="H267" s="289">
        <v>0</v>
      </c>
      <c r="I267" s="277">
        <v>0</v>
      </c>
    </row>
    <row r="268" spans="7:9" x14ac:dyDescent="0.25">
      <c r="G268" s="53">
        <v>261</v>
      </c>
      <c r="H268" s="289">
        <v>0</v>
      </c>
      <c r="I268" s="277">
        <v>0</v>
      </c>
    </row>
    <row r="269" spans="7:9" x14ac:dyDescent="0.25">
      <c r="G269" s="53">
        <v>262</v>
      </c>
      <c r="H269" s="289">
        <v>0</v>
      </c>
      <c r="I269" s="277">
        <v>0</v>
      </c>
    </row>
    <row r="270" spans="7:9" x14ac:dyDescent="0.25">
      <c r="G270" s="53">
        <v>263</v>
      </c>
      <c r="H270" s="289">
        <v>0</v>
      </c>
      <c r="I270" s="277">
        <v>0</v>
      </c>
    </row>
    <row r="271" spans="7:9" x14ac:dyDescent="0.25">
      <c r="G271" s="53">
        <v>264</v>
      </c>
      <c r="H271" s="289">
        <v>0</v>
      </c>
      <c r="I271" s="277">
        <v>0</v>
      </c>
    </row>
    <row r="272" spans="7:9" x14ac:dyDescent="0.25">
      <c r="G272" s="53">
        <v>265</v>
      </c>
      <c r="H272" s="289">
        <v>0</v>
      </c>
      <c r="I272" s="277">
        <v>0</v>
      </c>
    </row>
    <row r="273" spans="7:9" x14ac:dyDescent="0.25">
      <c r="G273" s="53">
        <v>266</v>
      </c>
      <c r="H273" s="289">
        <v>0</v>
      </c>
      <c r="I273" s="277">
        <v>0</v>
      </c>
    </row>
    <row r="274" spans="7:9" x14ac:dyDescent="0.25">
      <c r="G274" s="53">
        <v>267</v>
      </c>
      <c r="H274" s="289">
        <v>0</v>
      </c>
      <c r="I274" s="277">
        <v>0</v>
      </c>
    </row>
    <row r="275" spans="7:9" x14ac:dyDescent="0.25">
      <c r="G275" s="53">
        <v>268</v>
      </c>
      <c r="H275" s="289">
        <v>0</v>
      </c>
      <c r="I275" s="277">
        <v>0</v>
      </c>
    </row>
    <row r="276" spans="7:9" x14ac:dyDescent="0.25">
      <c r="G276" s="53">
        <v>269</v>
      </c>
      <c r="H276" s="289">
        <v>0</v>
      </c>
      <c r="I276" s="277">
        <v>0</v>
      </c>
    </row>
    <row r="277" spans="7:9" x14ac:dyDescent="0.25">
      <c r="G277" s="53">
        <v>270</v>
      </c>
      <c r="H277" s="289">
        <v>0</v>
      </c>
      <c r="I277" s="277">
        <v>0</v>
      </c>
    </row>
    <row r="278" spans="7:9" x14ac:dyDescent="0.25">
      <c r="G278" s="53">
        <v>271</v>
      </c>
      <c r="H278" s="289">
        <v>0</v>
      </c>
      <c r="I278" s="277">
        <v>0</v>
      </c>
    </row>
    <row r="279" spans="7:9" x14ac:dyDescent="0.25">
      <c r="G279" s="53">
        <v>272</v>
      </c>
      <c r="H279" s="289">
        <v>0</v>
      </c>
      <c r="I279" s="277">
        <v>0</v>
      </c>
    </row>
    <row r="280" spans="7:9" x14ac:dyDescent="0.25">
      <c r="G280" s="53">
        <v>273</v>
      </c>
      <c r="H280" s="289">
        <v>0</v>
      </c>
      <c r="I280" s="277">
        <v>0</v>
      </c>
    </row>
    <row r="281" spans="7:9" x14ac:dyDescent="0.25">
      <c r="G281" s="53">
        <v>274</v>
      </c>
      <c r="H281" s="289">
        <v>0</v>
      </c>
      <c r="I281" s="277">
        <v>0</v>
      </c>
    </row>
    <row r="282" spans="7:9" x14ac:dyDescent="0.25">
      <c r="G282" s="53">
        <v>275</v>
      </c>
      <c r="H282" s="289">
        <v>0</v>
      </c>
      <c r="I282" s="277">
        <v>0</v>
      </c>
    </row>
    <row r="283" spans="7:9" x14ac:dyDescent="0.25">
      <c r="G283" s="53">
        <v>276</v>
      </c>
      <c r="H283" s="289">
        <v>0</v>
      </c>
      <c r="I283" s="277">
        <v>0</v>
      </c>
    </row>
    <row r="284" spans="7:9" x14ac:dyDescent="0.25">
      <c r="G284" s="53">
        <v>277</v>
      </c>
      <c r="H284" s="289">
        <v>0</v>
      </c>
      <c r="I284" s="277">
        <v>0</v>
      </c>
    </row>
    <row r="285" spans="7:9" x14ac:dyDescent="0.25">
      <c r="G285" s="53">
        <v>278</v>
      </c>
      <c r="H285" s="289">
        <v>0</v>
      </c>
      <c r="I285" s="277">
        <v>0</v>
      </c>
    </row>
    <row r="286" spans="7:9" x14ac:dyDescent="0.25">
      <c r="G286" s="53">
        <v>279</v>
      </c>
      <c r="H286" s="289">
        <v>0</v>
      </c>
      <c r="I286" s="277">
        <v>0</v>
      </c>
    </row>
    <row r="287" spans="7:9" x14ac:dyDescent="0.25">
      <c r="G287" s="53">
        <v>280</v>
      </c>
      <c r="H287" s="289">
        <v>0</v>
      </c>
      <c r="I287" s="277">
        <v>0</v>
      </c>
    </row>
    <row r="288" spans="7:9" x14ac:dyDescent="0.25">
      <c r="G288" s="53">
        <v>281</v>
      </c>
      <c r="H288" s="289">
        <v>0</v>
      </c>
      <c r="I288" s="277">
        <v>0</v>
      </c>
    </row>
    <row r="289" spans="7:9" x14ac:dyDescent="0.25">
      <c r="G289" s="53">
        <v>282</v>
      </c>
      <c r="H289" s="289">
        <v>0</v>
      </c>
      <c r="I289" s="277">
        <v>0</v>
      </c>
    </row>
    <row r="290" spans="7:9" x14ac:dyDescent="0.25">
      <c r="G290" s="53">
        <v>283</v>
      </c>
      <c r="H290" s="289">
        <v>0</v>
      </c>
      <c r="I290" s="277">
        <v>0</v>
      </c>
    </row>
    <row r="291" spans="7:9" x14ac:dyDescent="0.25">
      <c r="G291" s="53">
        <v>284</v>
      </c>
      <c r="H291" s="289">
        <v>0</v>
      </c>
      <c r="I291" s="277">
        <v>0</v>
      </c>
    </row>
    <row r="292" spans="7:9" x14ac:dyDescent="0.25">
      <c r="G292" s="53">
        <v>285</v>
      </c>
      <c r="H292" s="289">
        <v>0</v>
      </c>
      <c r="I292" s="277">
        <v>0</v>
      </c>
    </row>
    <row r="293" spans="7:9" x14ac:dyDescent="0.25">
      <c r="G293" s="53">
        <v>286</v>
      </c>
      <c r="H293" s="289">
        <v>0</v>
      </c>
      <c r="I293" s="277">
        <v>0</v>
      </c>
    </row>
    <row r="294" spans="7:9" x14ac:dyDescent="0.25">
      <c r="G294" s="53">
        <v>287</v>
      </c>
      <c r="H294" s="289">
        <v>0</v>
      </c>
      <c r="I294" s="277">
        <v>0</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5"/>
  <sheetViews>
    <sheetView workbookViewId="0">
      <selection activeCell="E4" sqref="E4"/>
    </sheetView>
  </sheetViews>
  <sheetFormatPr defaultRowHeight="13.2" x14ac:dyDescent="0.25"/>
  <cols>
    <col min="2" max="2" width="10.44140625" bestFit="1" customWidth="1"/>
    <col min="4" max="4" width="11.109375" customWidth="1"/>
  </cols>
  <sheetData>
    <row r="1" spans="1:4" x14ac:dyDescent="0.25">
      <c r="B1" t="s">
        <v>100</v>
      </c>
    </row>
    <row r="2" spans="1:4" x14ac:dyDescent="0.25">
      <c r="B2" s="43">
        <v>1.0000000000000001E-5</v>
      </c>
    </row>
    <row r="3" spans="1:4" x14ac:dyDescent="0.25">
      <c r="A3" t="s">
        <v>101</v>
      </c>
      <c r="B3" s="43"/>
      <c r="D3" s="44" t="s">
        <v>102</v>
      </c>
    </row>
    <row r="4" spans="1:4" x14ac:dyDescent="0.25">
      <c r="A4">
        <v>1</v>
      </c>
      <c r="B4">
        <f t="shared" ref="B4:B35" si="0">1/(1+B$2)^A4</f>
        <v>0.99999000009999894</v>
      </c>
      <c r="C4" t="s">
        <v>27</v>
      </c>
      <c r="D4" s="9">
        <v>0.99999000009999894</v>
      </c>
    </row>
    <row r="5" spans="1:4" x14ac:dyDescent="0.25">
      <c r="A5">
        <v>2</v>
      </c>
      <c r="B5">
        <f t="shared" si="0"/>
        <v>0.9999800002999959</v>
      </c>
      <c r="C5" t="s">
        <v>28</v>
      </c>
      <c r="D5" s="9">
        <v>0.9999800002999959</v>
      </c>
    </row>
    <row r="6" spans="1:4" x14ac:dyDescent="0.25">
      <c r="A6">
        <v>3</v>
      </c>
      <c r="B6">
        <f t="shared" si="0"/>
        <v>0.99997000059998986</v>
      </c>
      <c r="C6" t="s">
        <v>29</v>
      </c>
      <c r="D6" s="9">
        <v>0.99997000059998986</v>
      </c>
    </row>
    <row r="7" spans="1:4" x14ac:dyDescent="0.25">
      <c r="A7">
        <v>4</v>
      </c>
      <c r="B7">
        <f t="shared" si="0"/>
        <v>0.99996000099997973</v>
      </c>
      <c r="C7" t="s">
        <v>30</v>
      </c>
      <c r="D7" s="9">
        <v>0.99996000099997973</v>
      </c>
    </row>
    <row r="8" spans="1:4" x14ac:dyDescent="0.25">
      <c r="A8">
        <v>5</v>
      </c>
      <c r="B8">
        <f t="shared" si="0"/>
        <v>0.9999500014999646</v>
      </c>
      <c r="C8" t="s">
        <v>31</v>
      </c>
      <c r="D8" s="9">
        <v>0.9999500014999646</v>
      </c>
    </row>
    <row r="9" spans="1:4" x14ac:dyDescent="0.25">
      <c r="A9">
        <v>6</v>
      </c>
      <c r="B9">
        <f t="shared" si="0"/>
        <v>0.99994000209994349</v>
      </c>
      <c r="C9" t="s">
        <v>32</v>
      </c>
      <c r="D9" s="9">
        <v>0.99994000209994349</v>
      </c>
    </row>
    <row r="10" spans="1:4" x14ac:dyDescent="0.25">
      <c r="A10">
        <v>7</v>
      </c>
      <c r="B10">
        <f t="shared" si="0"/>
        <v>0.99993000279991551</v>
      </c>
      <c r="C10" t="s">
        <v>33</v>
      </c>
      <c r="D10" s="9">
        <v>0.99993000279991551</v>
      </c>
    </row>
    <row r="11" spans="1:4" x14ac:dyDescent="0.25">
      <c r="A11">
        <v>8</v>
      </c>
      <c r="B11">
        <f t="shared" si="0"/>
        <v>0.99992000359987931</v>
      </c>
      <c r="C11" t="s">
        <v>34</v>
      </c>
      <c r="D11" s="9">
        <v>0.99992000359987931</v>
      </c>
    </row>
    <row r="12" spans="1:4" x14ac:dyDescent="0.25">
      <c r="A12">
        <v>9</v>
      </c>
      <c r="B12">
        <f t="shared" si="0"/>
        <v>0.99991000449983414</v>
      </c>
      <c r="C12" t="s">
        <v>35</v>
      </c>
      <c r="D12" s="9">
        <v>0.99991000449983414</v>
      </c>
    </row>
    <row r="13" spans="1:4" x14ac:dyDescent="0.25">
      <c r="A13">
        <v>10</v>
      </c>
      <c r="B13">
        <f t="shared" si="0"/>
        <v>0.99990000549977909</v>
      </c>
      <c r="C13" t="s">
        <v>36</v>
      </c>
      <c r="D13" s="9">
        <v>0.99990000549977909</v>
      </c>
    </row>
    <row r="14" spans="1:4" x14ac:dyDescent="0.25">
      <c r="A14">
        <v>11</v>
      </c>
      <c r="B14">
        <f t="shared" si="0"/>
        <v>0.99989000659971305</v>
      </c>
      <c r="C14" t="s">
        <v>37</v>
      </c>
      <c r="D14" s="9">
        <v>0.99989000659971305</v>
      </c>
    </row>
    <row r="15" spans="1:4" x14ac:dyDescent="0.25">
      <c r="A15">
        <v>12</v>
      </c>
      <c r="B15">
        <f t="shared" si="0"/>
        <v>0.99988000779963504</v>
      </c>
      <c r="C15" t="s">
        <v>38</v>
      </c>
      <c r="D15" s="9">
        <v>0.99988000779963504</v>
      </c>
    </row>
    <row r="16" spans="1:4" x14ac:dyDescent="0.25">
      <c r="A16">
        <v>13</v>
      </c>
      <c r="B16">
        <f t="shared" si="0"/>
        <v>0.99987000909954393</v>
      </c>
      <c r="C16" t="s">
        <v>39</v>
      </c>
      <c r="D16" s="9">
        <v>0.99987000909954393</v>
      </c>
    </row>
    <row r="17" spans="1:4" x14ac:dyDescent="0.25">
      <c r="A17">
        <v>14</v>
      </c>
      <c r="B17">
        <f t="shared" si="0"/>
        <v>0.99986001049943884</v>
      </c>
      <c r="C17" t="s">
        <v>40</v>
      </c>
      <c r="D17" s="9">
        <v>0.99986001049943884</v>
      </c>
    </row>
    <row r="18" spans="1:4" x14ac:dyDescent="0.25">
      <c r="A18">
        <v>15</v>
      </c>
      <c r="B18">
        <f t="shared" si="0"/>
        <v>0.99985001199931889</v>
      </c>
      <c r="C18" t="s">
        <v>41</v>
      </c>
      <c r="D18" s="9">
        <v>0.99985001199931889</v>
      </c>
    </row>
    <row r="19" spans="1:4" x14ac:dyDescent="0.25">
      <c r="A19">
        <v>16</v>
      </c>
      <c r="B19">
        <f t="shared" si="0"/>
        <v>0.99984001359918273</v>
      </c>
      <c r="C19" t="s">
        <v>42</v>
      </c>
      <c r="D19" s="9">
        <v>0.99984001359918273</v>
      </c>
    </row>
    <row r="20" spans="1:4" x14ac:dyDescent="0.25">
      <c r="A20">
        <v>17</v>
      </c>
      <c r="B20">
        <f t="shared" si="0"/>
        <v>0.9998300152990296</v>
      </c>
      <c r="C20" t="s">
        <v>43</v>
      </c>
      <c r="D20" s="9">
        <v>0.9998300152990296</v>
      </c>
    </row>
    <row r="21" spans="1:4" x14ac:dyDescent="0.25">
      <c r="A21">
        <v>18</v>
      </c>
      <c r="B21">
        <f t="shared" si="0"/>
        <v>0.99982001709885848</v>
      </c>
      <c r="C21" t="s">
        <v>44</v>
      </c>
      <c r="D21" s="9">
        <v>0.99982001709885848</v>
      </c>
    </row>
    <row r="22" spans="1:4" x14ac:dyDescent="0.25">
      <c r="A22">
        <v>19</v>
      </c>
      <c r="B22">
        <f t="shared" si="0"/>
        <v>0.99981001899866861</v>
      </c>
      <c r="C22" t="s">
        <v>45</v>
      </c>
      <c r="D22" s="9">
        <v>0.99981001899866861</v>
      </c>
    </row>
    <row r="23" spans="1:4" x14ac:dyDescent="0.25">
      <c r="A23">
        <v>20</v>
      </c>
      <c r="B23">
        <f t="shared" si="0"/>
        <v>0.99980002099845844</v>
      </c>
      <c r="C23" t="s">
        <v>46</v>
      </c>
      <c r="D23" s="9">
        <v>0.99980002099845844</v>
      </c>
    </row>
    <row r="24" spans="1:4" x14ac:dyDescent="0.25">
      <c r="A24">
        <v>21</v>
      </c>
      <c r="B24">
        <f t="shared" si="0"/>
        <v>0.99979002309822729</v>
      </c>
      <c r="C24" t="s">
        <v>47</v>
      </c>
      <c r="D24" s="9">
        <v>0.99979002309822729</v>
      </c>
    </row>
    <row r="25" spans="1:4" x14ac:dyDescent="0.25">
      <c r="A25">
        <v>22</v>
      </c>
      <c r="B25">
        <f t="shared" si="0"/>
        <v>0.99978002529797427</v>
      </c>
      <c r="C25" t="s">
        <v>48</v>
      </c>
      <c r="D25" s="9">
        <v>0.99978002529797427</v>
      </c>
    </row>
    <row r="26" spans="1:4" x14ac:dyDescent="0.25">
      <c r="A26">
        <v>23</v>
      </c>
      <c r="B26">
        <f t="shared" si="0"/>
        <v>0.9997700275976984</v>
      </c>
      <c r="C26" t="s">
        <v>49</v>
      </c>
      <c r="D26" s="9">
        <v>0.9997700275976984</v>
      </c>
    </row>
    <row r="27" spans="1:4" x14ac:dyDescent="0.25">
      <c r="A27">
        <v>24</v>
      </c>
      <c r="B27">
        <f t="shared" si="0"/>
        <v>0.99976002999739799</v>
      </c>
      <c r="C27" t="s">
        <v>50</v>
      </c>
      <c r="D27" s="9">
        <v>0.99976002999739799</v>
      </c>
    </row>
    <row r="28" spans="1:4" x14ac:dyDescent="0.25">
      <c r="A28">
        <v>25</v>
      </c>
      <c r="B28">
        <f t="shared" si="0"/>
        <v>0.99975003249707306</v>
      </c>
      <c r="C28" t="s">
        <v>51</v>
      </c>
      <c r="D28" s="9">
        <v>0.99975003249707306</v>
      </c>
    </row>
    <row r="29" spans="1:4" x14ac:dyDescent="0.25">
      <c r="A29">
        <v>26</v>
      </c>
      <c r="B29">
        <f t="shared" si="0"/>
        <v>0.99974003509672182</v>
      </c>
      <c r="C29" t="s">
        <v>52</v>
      </c>
      <c r="D29" s="9">
        <v>0.99974003509672182</v>
      </c>
    </row>
    <row r="30" spans="1:4" x14ac:dyDescent="0.25">
      <c r="A30">
        <v>27</v>
      </c>
      <c r="B30">
        <f t="shared" si="0"/>
        <v>0.99973003779634395</v>
      </c>
      <c r="C30" t="s">
        <v>53</v>
      </c>
      <c r="D30" s="9">
        <v>0.99973003779634395</v>
      </c>
    </row>
    <row r="31" spans="1:4" x14ac:dyDescent="0.25">
      <c r="A31">
        <v>28</v>
      </c>
      <c r="B31">
        <f t="shared" si="0"/>
        <v>0.999720040595938</v>
      </c>
      <c r="C31" t="s">
        <v>54</v>
      </c>
      <c r="D31" s="9">
        <v>0.999720040595938</v>
      </c>
    </row>
    <row r="32" spans="1:4" x14ac:dyDescent="0.25">
      <c r="A32">
        <v>29</v>
      </c>
      <c r="B32">
        <f t="shared" si="0"/>
        <v>0.99971004349550308</v>
      </c>
      <c r="C32" t="s">
        <v>55</v>
      </c>
      <c r="D32" s="9">
        <v>0.99971004349550308</v>
      </c>
    </row>
    <row r="33" spans="1:4" x14ac:dyDescent="0.25">
      <c r="A33">
        <v>30</v>
      </c>
      <c r="B33">
        <f t="shared" si="0"/>
        <v>0.99970004649503796</v>
      </c>
      <c r="C33" t="s">
        <v>56</v>
      </c>
      <c r="D33" s="9">
        <v>0.99970004649503796</v>
      </c>
    </row>
    <row r="34" spans="1:4" x14ac:dyDescent="0.25">
      <c r="A34">
        <v>31</v>
      </c>
      <c r="B34">
        <f t="shared" si="0"/>
        <v>0.99969004959454189</v>
      </c>
      <c r="C34" t="s">
        <v>57</v>
      </c>
      <c r="D34" s="9">
        <v>0.99969004959454189</v>
      </c>
    </row>
    <row r="35" spans="1:4" x14ac:dyDescent="0.25">
      <c r="A35">
        <v>32</v>
      </c>
      <c r="B35">
        <f t="shared" si="0"/>
        <v>0.99968005279401373</v>
      </c>
      <c r="C35" t="s">
        <v>58</v>
      </c>
      <c r="D35" s="9">
        <v>0.99968005279401373</v>
      </c>
    </row>
    <row r="36" spans="1:4" x14ac:dyDescent="0.25">
      <c r="A36">
        <v>33</v>
      </c>
      <c r="B36">
        <f t="shared" ref="B36:B55" si="1">1/(1+B$2)^A36</f>
        <v>0.99967005609345272</v>
      </c>
      <c r="C36" t="s">
        <v>59</v>
      </c>
      <c r="D36" s="9">
        <v>0.99967005609345272</v>
      </c>
    </row>
    <row r="37" spans="1:4" x14ac:dyDescent="0.25">
      <c r="A37">
        <v>34</v>
      </c>
      <c r="B37">
        <f t="shared" si="1"/>
        <v>0.99966005949285774</v>
      </c>
      <c r="C37" t="s">
        <v>60</v>
      </c>
      <c r="D37" s="9">
        <v>0.99966005949285774</v>
      </c>
    </row>
    <row r="38" spans="1:4" x14ac:dyDescent="0.25">
      <c r="A38">
        <v>35</v>
      </c>
      <c r="B38">
        <f t="shared" si="1"/>
        <v>0.99965006299222781</v>
      </c>
      <c r="C38" t="s">
        <v>61</v>
      </c>
      <c r="D38" s="9">
        <v>0.99965006299222781</v>
      </c>
    </row>
    <row r="39" spans="1:4" x14ac:dyDescent="0.25">
      <c r="A39">
        <v>36</v>
      </c>
      <c r="B39">
        <f t="shared" si="1"/>
        <v>0.99964006659156179</v>
      </c>
      <c r="C39" t="s">
        <v>62</v>
      </c>
      <c r="D39" s="9">
        <v>0.99964006659156179</v>
      </c>
    </row>
    <row r="40" spans="1:4" x14ac:dyDescent="0.25">
      <c r="A40">
        <v>37</v>
      </c>
      <c r="B40">
        <f t="shared" si="1"/>
        <v>0.99963007029085882</v>
      </c>
      <c r="C40" t="s">
        <v>63</v>
      </c>
      <c r="D40" s="9">
        <v>0.99963007029085882</v>
      </c>
    </row>
    <row r="41" spans="1:4" x14ac:dyDescent="0.25">
      <c r="A41">
        <v>38</v>
      </c>
      <c r="B41">
        <f t="shared" si="1"/>
        <v>0.99962007409011777</v>
      </c>
      <c r="C41" t="s">
        <v>64</v>
      </c>
      <c r="D41" s="9">
        <v>0.99962007409011777</v>
      </c>
    </row>
    <row r="42" spans="1:4" x14ac:dyDescent="0.25">
      <c r="A42">
        <v>39</v>
      </c>
      <c r="B42">
        <f t="shared" si="1"/>
        <v>0.99961007798933776</v>
      </c>
      <c r="C42" t="s">
        <v>65</v>
      </c>
      <c r="D42" s="9">
        <v>0.99961007798933776</v>
      </c>
    </row>
    <row r="43" spans="1:4" x14ac:dyDescent="0.25">
      <c r="A43">
        <v>40</v>
      </c>
      <c r="B43">
        <f t="shared" si="1"/>
        <v>0.99960008198851791</v>
      </c>
      <c r="C43" t="s">
        <v>66</v>
      </c>
      <c r="D43" s="9">
        <v>0.99960008198851791</v>
      </c>
    </row>
    <row r="44" spans="1:4" x14ac:dyDescent="0.25">
      <c r="A44">
        <v>41</v>
      </c>
      <c r="B44">
        <f t="shared" si="1"/>
        <v>0.99959008608765687</v>
      </c>
      <c r="C44" t="s">
        <v>67</v>
      </c>
      <c r="D44" s="9">
        <v>0.99959008608765687</v>
      </c>
    </row>
    <row r="45" spans="1:4" x14ac:dyDescent="0.25">
      <c r="A45">
        <v>42</v>
      </c>
      <c r="B45">
        <f t="shared" si="1"/>
        <v>0.99958009028675365</v>
      </c>
      <c r="C45" t="s">
        <v>68</v>
      </c>
      <c r="D45" s="9">
        <v>0.99958009028675365</v>
      </c>
    </row>
    <row r="46" spans="1:4" x14ac:dyDescent="0.25">
      <c r="A46">
        <v>43</v>
      </c>
      <c r="B46">
        <f t="shared" si="1"/>
        <v>0.99957009458580792</v>
      </c>
      <c r="C46" t="s">
        <v>69</v>
      </c>
      <c r="D46" s="9">
        <v>0.99957009458580792</v>
      </c>
    </row>
    <row r="47" spans="1:4" x14ac:dyDescent="0.25">
      <c r="A47">
        <v>44</v>
      </c>
      <c r="B47">
        <f t="shared" si="1"/>
        <v>0.99956009898481812</v>
      </c>
      <c r="C47" t="s">
        <v>70</v>
      </c>
      <c r="D47" s="9">
        <v>0.99956009898481812</v>
      </c>
    </row>
    <row r="48" spans="1:4" x14ac:dyDescent="0.25">
      <c r="A48">
        <v>45</v>
      </c>
      <c r="B48">
        <f t="shared" si="1"/>
        <v>0.99955010348378304</v>
      </c>
      <c r="C48" t="s">
        <v>71</v>
      </c>
      <c r="D48" s="9">
        <v>0.99955010348378304</v>
      </c>
    </row>
    <row r="49" spans="1:4" x14ac:dyDescent="0.25">
      <c r="A49">
        <v>46</v>
      </c>
      <c r="B49">
        <f t="shared" si="1"/>
        <v>0.99954010808270233</v>
      </c>
      <c r="C49" t="s">
        <v>72</v>
      </c>
      <c r="D49" s="9">
        <v>0.99954010808270233</v>
      </c>
    </row>
    <row r="50" spans="1:4" x14ac:dyDescent="0.25">
      <c r="A50">
        <v>47</v>
      </c>
      <c r="B50">
        <f t="shared" si="1"/>
        <v>0.99953011278157444</v>
      </c>
      <c r="C50" t="s">
        <v>73</v>
      </c>
      <c r="D50" s="9">
        <v>0.99953011278157444</v>
      </c>
    </row>
    <row r="51" spans="1:4" x14ac:dyDescent="0.25">
      <c r="A51">
        <v>48</v>
      </c>
      <c r="B51">
        <f t="shared" si="1"/>
        <v>0.99952011758039849</v>
      </c>
      <c r="C51" t="s">
        <v>74</v>
      </c>
      <c r="D51" s="9">
        <v>0.99952011758039849</v>
      </c>
    </row>
    <row r="52" spans="1:4" x14ac:dyDescent="0.25">
      <c r="A52">
        <v>49</v>
      </c>
      <c r="B52">
        <f t="shared" si="1"/>
        <v>0.99951012247917337</v>
      </c>
      <c r="C52" t="s">
        <v>75</v>
      </c>
      <c r="D52" s="9">
        <v>0.99951012247917337</v>
      </c>
    </row>
    <row r="53" spans="1:4" x14ac:dyDescent="0.25">
      <c r="A53">
        <v>50</v>
      </c>
      <c r="B53">
        <f t="shared" si="1"/>
        <v>0.99950012747789863</v>
      </c>
      <c r="C53" t="s">
        <v>76</v>
      </c>
      <c r="D53" s="9">
        <v>0.99950012747789863</v>
      </c>
    </row>
    <row r="54" spans="1:4" x14ac:dyDescent="0.25">
      <c r="A54">
        <v>51</v>
      </c>
      <c r="B54">
        <f t="shared" si="1"/>
        <v>0.99949013257657293</v>
      </c>
      <c r="C54" t="s">
        <v>77</v>
      </c>
      <c r="D54" s="9">
        <v>0.99949013257657293</v>
      </c>
    </row>
    <row r="55" spans="1:4" x14ac:dyDescent="0.25">
      <c r="A55">
        <v>52</v>
      </c>
      <c r="B55">
        <f t="shared" si="1"/>
        <v>0.99948013777519495</v>
      </c>
      <c r="C55" t="s">
        <v>78</v>
      </c>
      <c r="D55" s="9">
        <v>0.99948013777519495</v>
      </c>
    </row>
  </sheetData>
  <phoneticPr fontId="7" type="noConversion"/>
  <pageMargins left="0.75" right="0.75" top="1" bottom="1" header="0.5" footer="0.5"/>
  <pageSetup paperSize="9" orientation="portrait" horizontalDpi="0" verticalDpi="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W502"/>
  <sheetViews>
    <sheetView topLeftCell="H5" workbookViewId="0">
      <selection activeCell="M5" sqref="M5"/>
    </sheetView>
  </sheetViews>
  <sheetFormatPr defaultRowHeight="13.2" x14ac:dyDescent="0.25"/>
  <cols>
    <col min="1" max="1" width="23.5546875" customWidth="1"/>
    <col min="2" max="2" width="29.44140625" customWidth="1"/>
    <col min="3" max="3" width="5.44140625" customWidth="1"/>
    <col min="4" max="5" width="29.44140625" customWidth="1"/>
    <col min="6" max="6" width="5.109375" customWidth="1"/>
    <col min="7" max="8" width="29.44140625" customWidth="1"/>
    <col min="9" max="9" width="5.5546875" customWidth="1"/>
    <col min="10" max="10" width="29.44140625" customWidth="1"/>
    <col min="11" max="11" width="22.5546875" customWidth="1"/>
    <col min="12" max="12" width="3.5546875" customWidth="1"/>
    <col min="13" max="13" width="7" bestFit="1" customWidth="1"/>
    <col min="14" max="14" width="4" customWidth="1"/>
    <col min="15" max="15" width="7" bestFit="1" customWidth="1"/>
    <col min="16" max="16" width="19.88671875" bestFit="1" customWidth="1"/>
    <col min="17" max="17" width="21" bestFit="1" customWidth="1"/>
    <col min="18" max="18" width="8.5546875" style="227" bestFit="1" customWidth="1"/>
    <col min="19" max="19" width="3.44140625" customWidth="1"/>
    <col min="20" max="20" width="13.44140625" style="227" bestFit="1" customWidth="1"/>
    <col min="21" max="21" width="2.88671875" customWidth="1"/>
    <col min="22" max="22" width="13.44140625" bestFit="1" customWidth="1"/>
    <col min="23" max="23" width="12.44140625" bestFit="1" customWidth="1"/>
    <col min="24" max="24" width="2.5546875" customWidth="1"/>
    <col min="25" max="25" width="19.5546875" customWidth="1"/>
    <col min="26" max="26" width="23.88671875" customWidth="1"/>
    <col min="27" max="27" width="4.44140625" customWidth="1"/>
    <col min="28" max="28" width="12" bestFit="1" customWidth="1"/>
    <col min="29" max="29" width="20" customWidth="1"/>
    <col min="30" max="30" width="3.44140625" customWidth="1"/>
    <col min="31" max="31" width="10.88671875" customWidth="1"/>
    <col min="32" max="32" width="20" customWidth="1"/>
    <col min="33" max="33" width="11.44140625" customWidth="1"/>
    <col min="34" max="34" width="20" customWidth="1"/>
    <col min="35" max="35" width="4" customWidth="1"/>
    <col min="36" max="36" width="16.5546875" customWidth="1"/>
    <col min="37" max="37" width="15.109375" bestFit="1" customWidth="1"/>
    <col min="38" max="38" width="12.88671875" customWidth="1"/>
    <col min="39" max="39" width="17.44140625" customWidth="1"/>
    <col min="40" max="40" width="15.109375" customWidth="1"/>
    <col min="41" max="41" width="6.109375" customWidth="1"/>
    <col min="42" max="42" width="13.88671875" bestFit="1" customWidth="1"/>
    <col min="43" max="43" width="15" customWidth="1"/>
    <col min="44" max="44" width="5.44140625" customWidth="1"/>
    <col min="45" max="46" width="12.44140625" customWidth="1"/>
  </cols>
  <sheetData>
    <row r="1" spans="1:49" x14ac:dyDescent="0.25">
      <c r="A1" s="12" t="s">
        <v>19</v>
      </c>
      <c r="B1" s="12"/>
      <c r="C1" s="12"/>
      <c r="D1" s="12"/>
      <c r="E1" s="12"/>
      <c r="F1" s="12"/>
      <c r="G1" s="248"/>
      <c r="H1" s="12"/>
      <c r="I1" s="12"/>
      <c r="J1" s="12"/>
      <c r="K1" s="5"/>
      <c r="L1" s="5"/>
      <c r="M1" s="5"/>
      <c r="N1" s="5"/>
      <c r="O1" s="5"/>
      <c r="P1" s="5"/>
      <c r="Q1" s="5"/>
      <c r="R1" s="226"/>
      <c r="S1" s="5"/>
      <c r="T1" s="226"/>
      <c r="U1" s="5"/>
      <c r="V1" s="5"/>
      <c r="W1" s="5"/>
      <c r="X1" s="5"/>
      <c r="Y1" s="5"/>
      <c r="Z1" s="5"/>
      <c r="AA1" s="5"/>
      <c r="AB1" s="5"/>
      <c r="AC1" s="5"/>
      <c r="AD1" s="5"/>
      <c r="AE1" s="5"/>
      <c r="AF1" s="5"/>
      <c r="AG1" s="5"/>
      <c r="AH1" s="5"/>
      <c r="AI1" s="5"/>
      <c r="AJ1" s="5"/>
      <c r="AK1" s="5"/>
    </row>
    <row r="2" spans="1:49" x14ac:dyDescent="0.25">
      <c r="A2" s="3" t="s">
        <v>88</v>
      </c>
      <c r="G2" s="4"/>
    </row>
    <row r="3" spans="1:49" x14ac:dyDescent="0.25">
      <c r="F3" s="4"/>
      <c r="AS3" s="15"/>
      <c r="AT3" s="11"/>
      <c r="AU3" s="11"/>
    </row>
    <row r="4" spans="1:49" ht="13.8" thickBot="1" x14ac:dyDescent="0.3">
      <c r="F4" s="4"/>
      <c r="AJ4" t="s">
        <v>561</v>
      </c>
      <c r="AS4" s="11" t="s">
        <v>930</v>
      </c>
      <c r="AU4" s="11"/>
      <c r="AV4" s="30"/>
    </row>
    <row r="5" spans="1:49" ht="13.8" thickBot="1" x14ac:dyDescent="0.3">
      <c r="A5" s="186" t="s">
        <v>387</v>
      </c>
      <c r="B5" s="298" t="s">
        <v>406</v>
      </c>
      <c r="C5" s="300"/>
      <c r="D5" s="299" t="s">
        <v>898</v>
      </c>
      <c r="E5" s="195" t="s">
        <v>406</v>
      </c>
      <c r="F5" s="67"/>
      <c r="G5" s="167" t="s">
        <v>413</v>
      </c>
      <c r="H5" s="164" t="s">
        <v>406</v>
      </c>
      <c r="I5" s="67"/>
      <c r="J5" s="263" t="s">
        <v>414</v>
      </c>
      <c r="K5" s="197" t="s">
        <v>406</v>
      </c>
      <c r="L5" s="75"/>
      <c r="M5" s="205" t="s">
        <v>386</v>
      </c>
      <c r="N5" s="75"/>
      <c r="O5" s="205" t="s">
        <v>386</v>
      </c>
      <c r="P5" s="214" t="s">
        <v>25</v>
      </c>
      <c r="Q5" s="214" t="s">
        <v>552</v>
      </c>
      <c r="R5" s="228" t="s">
        <v>413</v>
      </c>
      <c r="S5" s="75"/>
      <c r="T5" s="235" t="s">
        <v>415</v>
      </c>
      <c r="V5" s="234" t="s">
        <v>415</v>
      </c>
      <c r="W5" s="197" t="s">
        <v>413</v>
      </c>
      <c r="X5" s="75"/>
      <c r="Y5" s="170" t="s">
        <v>432</v>
      </c>
      <c r="Z5" s="171" t="s">
        <v>406</v>
      </c>
      <c r="AA5" s="75"/>
      <c r="AB5" s="170" t="s">
        <v>438</v>
      </c>
      <c r="AC5" s="171" t="s">
        <v>406</v>
      </c>
      <c r="AD5" s="75"/>
      <c r="AE5" s="170" t="s">
        <v>440</v>
      </c>
      <c r="AF5" s="171" t="s">
        <v>406</v>
      </c>
      <c r="AG5" s="75"/>
      <c r="AH5" s="251" t="s">
        <v>802</v>
      </c>
      <c r="AI5" s="75"/>
      <c r="AJ5" s="251" t="s">
        <v>802</v>
      </c>
      <c r="AK5" s="75" t="s">
        <v>479</v>
      </c>
      <c r="AM5" s="429" t="s">
        <v>894</v>
      </c>
      <c r="AN5" s="253" t="s">
        <v>920</v>
      </c>
      <c r="AP5" t="s">
        <v>925</v>
      </c>
      <c r="AQ5" t="s">
        <v>920</v>
      </c>
      <c r="AS5" t="s">
        <v>923</v>
      </c>
      <c r="AT5" t="s">
        <v>898</v>
      </c>
      <c r="AV5" s="30"/>
    </row>
    <row r="6" spans="1:49" ht="12" customHeight="1" x14ac:dyDescent="0.25">
      <c r="A6" s="196" t="s">
        <v>658</v>
      </c>
      <c r="B6" s="297"/>
      <c r="C6" s="67"/>
      <c r="D6" s="196" t="s">
        <v>682</v>
      </c>
      <c r="E6" s="187"/>
      <c r="F6" s="67"/>
      <c r="G6" s="224" t="s">
        <v>728</v>
      </c>
      <c r="H6" s="165" t="s">
        <v>411</v>
      </c>
      <c r="I6" s="67"/>
      <c r="J6" s="200" t="s">
        <v>1</v>
      </c>
      <c r="K6" s="187"/>
      <c r="L6" s="4"/>
      <c r="M6" s="206">
        <v>1</v>
      </c>
      <c r="N6" s="4"/>
      <c r="O6" s="215">
        <v>1</v>
      </c>
      <c r="P6" s="216" t="s">
        <v>658</v>
      </c>
      <c r="Q6" s="217" t="s">
        <v>699</v>
      </c>
      <c r="R6" s="229" t="s">
        <v>728</v>
      </c>
      <c r="S6" s="21"/>
      <c r="T6" s="236" t="s">
        <v>728</v>
      </c>
      <c r="V6" s="242" t="s">
        <v>728</v>
      </c>
      <c r="W6" s="229" t="s">
        <v>728</v>
      </c>
      <c r="X6" s="90"/>
      <c r="Y6" s="331" t="s">
        <v>93</v>
      </c>
      <c r="Z6" s="169" t="s">
        <v>434</v>
      </c>
      <c r="AA6" s="22"/>
      <c r="AB6" s="333" t="s">
        <v>643</v>
      </c>
      <c r="AC6" s="169" t="s">
        <v>644</v>
      </c>
      <c r="AD6" s="22"/>
      <c r="AE6" s="202" t="s">
        <v>441</v>
      </c>
      <c r="AF6" s="169" t="s">
        <v>453</v>
      </c>
      <c r="AG6" s="22"/>
      <c r="AH6" s="191" t="s">
        <v>1</v>
      </c>
      <c r="AI6" s="22"/>
      <c r="AJ6" s="191" t="s">
        <v>1</v>
      </c>
      <c r="AK6" s="213" t="s">
        <v>1</v>
      </c>
      <c r="AM6" s="211" t="s">
        <v>381</v>
      </c>
      <c r="AN6" s="378" t="s">
        <v>895</v>
      </c>
      <c r="AP6" t="s">
        <v>926</v>
      </c>
      <c r="AQ6" t="s">
        <v>928</v>
      </c>
      <c r="AS6" s="430" t="s">
        <v>926</v>
      </c>
      <c r="AT6" t="s">
        <v>682</v>
      </c>
    </row>
    <row r="7" spans="1:49" ht="13.8" thickBot="1" x14ac:dyDescent="0.3">
      <c r="A7" s="191" t="s">
        <v>659</v>
      </c>
      <c r="B7" s="189"/>
      <c r="C7" s="4"/>
      <c r="D7" s="191" t="s">
        <v>683</v>
      </c>
      <c r="E7" s="189"/>
      <c r="F7" s="4"/>
      <c r="G7" s="224" t="s">
        <v>729</v>
      </c>
      <c r="H7" s="165" t="s">
        <v>412</v>
      </c>
      <c r="I7" s="67"/>
      <c r="J7" s="191" t="s">
        <v>218</v>
      </c>
      <c r="K7" s="188"/>
      <c r="L7" s="4"/>
      <c r="M7" s="207">
        <v>2</v>
      </c>
      <c r="N7" s="4"/>
      <c r="O7" s="218">
        <v>2</v>
      </c>
      <c r="P7" s="210" t="s">
        <v>658</v>
      </c>
      <c r="Q7" s="211" t="s">
        <v>712</v>
      </c>
      <c r="R7" s="230" t="s">
        <v>728</v>
      </c>
      <c r="S7" s="21"/>
      <c r="T7" s="345" t="s">
        <v>729</v>
      </c>
      <c r="V7" s="243" t="s">
        <v>729</v>
      </c>
      <c r="W7" s="230" t="s">
        <v>729</v>
      </c>
      <c r="X7" s="90"/>
      <c r="Y7" s="331" t="s">
        <v>92</v>
      </c>
      <c r="Z7" s="169" t="s">
        <v>435</v>
      </c>
      <c r="AA7" s="22"/>
      <c r="AB7" s="334" t="s">
        <v>645</v>
      </c>
      <c r="AC7" s="177" t="s">
        <v>645</v>
      </c>
      <c r="AD7" s="22"/>
      <c r="AE7" s="202" t="s">
        <v>442</v>
      </c>
      <c r="AF7" s="169" t="s">
        <v>454</v>
      </c>
      <c r="AG7" s="22"/>
      <c r="AH7" s="191" t="s">
        <v>218</v>
      </c>
      <c r="AI7" s="22"/>
      <c r="AJ7" s="191" t="s">
        <v>218</v>
      </c>
      <c r="AK7" s="213" t="s">
        <v>218</v>
      </c>
      <c r="AM7" s="211" t="s">
        <v>380</v>
      </c>
      <c r="AN7" s="378" t="s">
        <v>895</v>
      </c>
      <c r="AP7" t="s">
        <v>927</v>
      </c>
      <c r="AQ7" t="s">
        <v>929</v>
      </c>
      <c r="AS7" s="430" t="s">
        <v>926</v>
      </c>
      <c r="AT7" t="s">
        <v>683</v>
      </c>
      <c r="AV7" s="1"/>
    </row>
    <row r="8" spans="1:49" x14ac:dyDescent="0.25">
      <c r="A8" s="191" t="s">
        <v>660</v>
      </c>
      <c r="B8" s="189"/>
      <c r="C8" s="4"/>
      <c r="D8" s="191" t="s">
        <v>684</v>
      </c>
      <c r="E8" s="189"/>
      <c r="F8" s="4"/>
      <c r="G8" s="224" t="s">
        <v>730</v>
      </c>
      <c r="H8" s="165" t="s">
        <v>410</v>
      </c>
      <c r="I8" s="67"/>
      <c r="J8" s="201" t="s">
        <v>537</v>
      </c>
      <c r="K8" s="189"/>
      <c r="L8" s="4"/>
      <c r="M8" s="207">
        <v>3</v>
      </c>
      <c r="N8" s="4"/>
      <c r="O8" s="218">
        <v>3</v>
      </c>
      <c r="P8" s="210" t="s">
        <v>658</v>
      </c>
      <c r="Q8" s="211" t="s">
        <v>717</v>
      </c>
      <c r="R8" s="230" t="s">
        <v>728</v>
      </c>
      <c r="S8" s="21"/>
      <c r="T8" s="237" t="s">
        <v>730</v>
      </c>
      <c r="V8" s="243" t="s">
        <v>730</v>
      </c>
      <c r="W8" s="230" t="s">
        <v>730</v>
      </c>
      <c r="X8" s="90"/>
      <c r="Y8" s="331" t="s">
        <v>90</v>
      </c>
      <c r="Z8" s="169" t="s">
        <v>436</v>
      </c>
      <c r="AA8" s="22"/>
      <c r="AB8" s="22"/>
      <c r="AE8" s="202" t="s">
        <v>443</v>
      </c>
      <c r="AF8" s="169" t="s">
        <v>455</v>
      </c>
      <c r="AG8" s="22"/>
      <c r="AH8" s="191" t="s">
        <v>554</v>
      </c>
      <c r="AI8" s="22"/>
      <c r="AJ8" s="191" t="s">
        <v>554</v>
      </c>
      <c r="AK8" s="213" t="s">
        <v>2</v>
      </c>
      <c r="AM8" s="211" t="s">
        <v>216</v>
      </c>
      <c r="AN8" s="378" t="s">
        <v>895</v>
      </c>
      <c r="AS8" s="430" t="s">
        <v>926</v>
      </c>
      <c r="AT8" t="s">
        <v>684</v>
      </c>
    </row>
    <row r="9" spans="1:49" x14ac:dyDescent="0.25">
      <c r="A9" s="191" t="s">
        <v>661</v>
      </c>
      <c r="B9" s="189"/>
      <c r="C9" s="4"/>
      <c r="D9" s="191" t="s">
        <v>685</v>
      </c>
      <c r="E9" s="189"/>
      <c r="F9" s="4"/>
      <c r="G9" s="224" t="s">
        <v>731</v>
      </c>
      <c r="H9" s="165" t="s">
        <v>407</v>
      </c>
      <c r="I9" s="67"/>
      <c r="J9" s="191" t="s">
        <v>2</v>
      </c>
      <c r="K9" s="189"/>
      <c r="L9" s="4"/>
      <c r="M9" s="207">
        <v>4</v>
      </c>
      <c r="N9" s="4"/>
      <c r="O9" s="218">
        <v>4</v>
      </c>
      <c r="P9" s="210" t="s">
        <v>658</v>
      </c>
      <c r="Q9" s="211" t="s">
        <v>718</v>
      </c>
      <c r="R9" s="230" t="s">
        <v>728</v>
      </c>
      <c r="S9" s="21"/>
      <c r="T9" s="237" t="s">
        <v>731</v>
      </c>
      <c r="V9" s="191" t="s">
        <v>731</v>
      </c>
      <c r="W9" s="219" t="s">
        <v>731</v>
      </c>
      <c r="X9" s="90"/>
      <c r="Y9" s="331" t="s">
        <v>91</v>
      </c>
      <c r="Z9" s="169" t="s">
        <v>437</v>
      </c>
      <c r="AA9" s="22"/>
      <c r="AB9" s="22"/>
      <c r="AE9" s="202" t="s">
        <v>444</v>
      </c>
      <c r="AF9" s="169" t="s">
        <v>456</v>
      </c>
      <c r="AG9" s="22"/>
      <c r="AH9" s="191" t="s">
        <v>537</v>
      </c>
      <c r="AI9" s="22"/>
      <c r="AJ9" s="191" t="s">
        <v>554</v>
      </c>
      <c r="AK9" s="213" t="s">
        <v>227</v>
      </c>
      <c r="AM9" s="211" t="s">
        <v>862</v>
      </c>
      <c r="AN9" s="378" t="s">
        <v>896</v>
      </c>
      <c r="AS9" s="430" t="s">
        <v>926</v>
      </c>
      <c r="AT9" t="s">
        <v>694</v>
      </c>
      <c r="AV9" s="30"/>
      <c r="AW9" s="30"/>
    </row>
    <row r="10" spans="1:49" ht="13.8" thickBot="1" x14ac:dyDescent="0.3">
      <c r="A10" s="191" t="s">
        <v>662</v>
      </c>
      <c r="B10" s="189"/>
      <c r="C10" s="4"/>
      <c r="D10" s="191" t="s">
        <v>686</v>
      </c>
      <c r="E10" s="189"/>
      <c r="F10" s="4"/>
      <c r="G10" s="224" t="s">
        <v>732</v>
      </c>
      <c r="H10" s="165" t="s">
        <v>408</v>
      </c>
      <c r="I10" s="247"/>
      <c r="J10" s="191" t="s">
        <v>538</v>
      </c>
      <c r="K10" s="189"/>
      <c r="L10" s="4"/>
      <c r="M10" s="207">
        <v>5</v>
      </c>
      <c r="N10" s="4"/>
      <c r="O10" s="218">
        <v>5</v>
      </c>
      <c r="P10" s="210" t="s">
        <v>658</v>
      </c>
      <c r="Q10" s="211" t="s">
        <v>725</v>
      </c>
      <c r="R10" s="230" t="s">
        <v>728</v>
      </c>
      <c r="S10" s="21"/>
      <c r="T10" s="237" t="s">
        <v>732</v>
      </c>
      <c r="V10" s="191" t="s">
        <v>732</v>
      </c>
      <c r="W10" s="219" t="s">
        <v>732</v>
      </c>
      <c r="X10" s="90"/>
      <c r="Y10" s="332" t="s">
        <v>642</v>
      </c>
      <c r="Z10" s="177" t="s">
        <v>646</v>
      </c>
      <c r="AA10" s="22"/>
      <c r="AB10" s="22"/>
      <c r="AE10" s="202" t="s">
        <v>445</v>
      </c>
      <c r="AF10" s="169" t="s">
        <v>457</v>
      </c>
      <c r="AG10" s="22"/>
      <c r="AH10" s="191" t="s">
        <v>538</v>
      </c>
      <c r="AI10" s="22"/>
      <c r="AJ10" s="191" t="s">
        <v>537</v>
      </c>
      <c r="AK10" s="213" t="s">
        <v>537</v>
      </c>
      <c r="AM10" s="211" t="s">
        <v>861</v>
      </c>
      <c r="AN10" s="378" t="s">
        <v>328</v>
      </c>
      <c r="AS10" s="430" t="s">
        <v>926</v>
      </c>
      <c r="AT10" t="s">
        <v>696</v>
      </c>
      <c r="AV10" s="30"/>
      <c r="AW10" s="30"/>
    </row>
    <row r="11" spans="1:49" ht="13.8" thickBot="1" x14ac:dyDescent="0.3">
      <c r="A11" s="191" t="s">
        <v>663</v>
      </c>
      <c r="B11" s="189"/>
      <c r="C11" s="4"/>
      <c r="D11" s="191" t="s">
        <v>687</v>
      </c>
      <c r="E11" s="189"/>
      <c r="F11" s="4"/>
      <c r="G11" s="225" t="s">
        <v>733</v>
      </c>
      <c r="H11" s="168" t="s">
        <v>409</v>
      </c>
      <c r="J11" s="201" t="s">
        <v>94</v>
      </c>
      <c r="K11" s="189"/>
      <c r="L11" s="4"/>
      <c r="M11" s="207">
        <v>6</v>
      </c>
      <c r="N11" s="4"/>
      <c r="O11" s="218">
        <v>6</v>
      </c>
      <c r="P11" s="210" t="s">
        <v>658</v>
      </c>
      <c r="Q11" s="211" t="s">
        <v>727</v>
      </c>
      <c r="R11" s="230" t="s">
        <v>728</v>
      </c>
      <c r="S11" s="21"/>
      <c r="T11" s="237" t="s">
        <v>733</v>
      </c>
      <c r="V11" s="191" t="s">
        <v>733</v>
      </c>
      <c r="W11" s="219" t="s">
        <v>733</v>
      </c>
      <c r="X11" s="21"/>
      <c r="Y11" s="21"/>
      <c r="Z11" s="21"/>
      <c r="AA11" s="21"/>
      <c r="AB11" s="21"/>
      <c r="AE11" s="202" t="s">
        <v>446</v>
      </c>
      <c r="AF11" s="169" t="s">
        <v>458</v>
      </c>
      <c r="AG11" s="22"/>
      <c r="AH11" s="191" t="s">
        <v>94</v>
      </c>
      <c r="AI11" s="22"/>
      <c r="AJ11" s="191" t="s">
        <v>538</v>
      </c>
      <c r="AK11" s="213" t="s">
        <v>538</v>
      </c>
      <c r="AM11" s="211" t="s">
        <v>869</v>
      </c>
      <c r="AN11" s="378" t="s">
        <v>897</v>
      </c>
      <c r="AS11" s="430" t="s">
        <v>926</v>
      </c>
      <c r="AT11" t="s">
        <v>699</v>
      </c>
      <c r="AV11" s="30"/>
      <c r="AW11" s="30"/>
    </row>
    <row r="12" spans="1:49" x14ac:dyDescent="0.25">
      <c r="A12" s="191" t="s">
        <v>664</v>
      </c>
      <c r="B12" s="189"/>
      <c r="C12" s="4"/>
      <c r="D12" s="191" t="s">
        <v>688</v>
      </c>
      <c r="E12" s="189"/>
      <c r="F12" s="4"/>
      <c r="J12" s="201" t="s">
        <v>221</v>
      </c>
      <c r="K12" s="189"/>
      <c r="L12" s="4"/>
      <c r="M12" s="207">
        <v>7</v>
      </c>
      <c r="N12" s="4"/>
      <c r="O12" s="218">
        <v>7</v>
      </c>
      <c r="P12" s="210" t="s">
        <v>658</v>
      </c>
      <c r="Q12" s="211" t="s">
        <v>684</v>
      </c>
      <c r="R12" s="230" t="s">
        <v>729</v>
      </c>
      <c r="S12" s="21"/>
      <c r="T12" s="238" t="s">
        <v>735</v>
      </c>
      <c r="V12" s="244" t="s">
        <v>735</v>
      </c>
      <c r="W12" s="221" t="s">
        <v>731</v>
      </c>
      <c r="X12" s="90"/>
      <c r="Y12" s="90"/>
      <c r="Z12" s="90"/>
      <c r="AA12" s="90"/>
      <c r="AB12" s="90"/>
      <c r="AE12" s="202" t="s">
        <v>447</v>
      </c>
      <c r="AF12" s="169" t="s">
        <v>459</v>
      </c>
      <c r="AG12" s="22"/>
      <c r="AH12" s="191" t="s">
        <v>221</v>
      </c>
      <c r="AI12" s="22"/>
      <c r="AJ12" s="191" t="s">
        <v>94</v>
      </c>
      <c r="AK12" s="213" t="s">
        <v>94</v>
      </c>
      <c r="AM12" s="211" t="s">
        <v>918</v>
      </c>
      <c r="AN12" s="378" t="s">
        <v>919</v>
      </c>
      <c r="AS12" s="430" t="s">
        <v>926</v>
      </c>
      <c r="AT12" t="s">
        <v>700</v>
      </c>
      <c r="AV12" s="30"/>
      <c r="AW12" s="30"/>
    </row>
    <row r="13" spans="1:49" x14ac:dyDescent="0.25">
      <c r="A13" s="191" t="s">
        <v>665</v>
      </c>
      <c r="B13" s="189"/>
      <c r="C13" s="4"/>
      <c r="D13" s="191" t="s">
        <v>689</v>
      </c>
      <c r="E13" s="189"/>
      <c r="F13" s="4"/>
      <c r="J13" s="201" t="s">
        <v>220</v>
      </c>
      <c r="K13" s="189"/>
      <c r="L13" s="4"/>
      <c r="M13" s="207">
        <v>8</v>
      </c>
      <c r="N13" s="4"/>
      <c r="O13" s="218">
        <v>8</v>
      </c>
      <c r="P13" s="210" t="s">
        <v>658</v>
      </c>
      <c r="Q13" s="211" t="s">
        <v>699</v>
      </c>
      <c r="R13" s="230" t="s">
        <v>729</v>
      </c>
      <c r="S13" s="21"/>
      <c r="T13" s="238" t="s">
        <v>736</v>
      </c>
      <c r="V13" s="244" t="s">
        <v>735</v>
      </c>
      <c r="W13" s="221" t="s">
        <v>732</v>
      </c>
      <c r="X13" s="90"/>
      <c r="Y13" s="90"/>
      <c r="Z13" s="90"/>
      <c r="AA13" s="90"/>
      <c r="AB13" s="90"/>
      <c r="AE13" s="202" t="s">
        <v>448</v>
      </c>
      <c r="AF13" s="169" t="s">
        <v>460</v>
      </c>
      <c r="AG13" s="22"/>
      <c r="AH13" s="191" t="s">
        <v>220</v>
      </c>
      <c r="AI13" s="22"/>
      <c r="AJ13" s="191" t="s">
        <v>221</v>
      </c>
      <c r="AK13" s="213" t="s">
        <v>221</v>
      </c>
      <c r="AS13" s="430" t="s">
        <v>926</v>
      </c>
      <c r="AT13" t="s">
        <v>701</v>
      </c>
      <c r="AV13" s="30"/>
      <c r="AW13" s="30"/>
    </row>
    <row r="14" spans="1:49" x14ac:dyDescent="0.25">
      <c r="A14" s="191" t="s">
        <v>666</v>
      </c>
      <c r="B14" s="189"/>
      <c r="C14" s="4"/>
      <c r="D14" s="191" t="s">
        <v>690</v>
      </c>
      <c r="E14" s="189"/>
      <c r="F14" s="4"/>
      <c r="J14" s="201" t="s">
        <v>222</v>
      </c>
      <c r="K14" s="189"/>
      <c r="L14" s="4"/>
      <c r="M14" s="207">
        <v>9</v>
      </c>
      <c r="N14" s="4"/>
      <c r="O14" s="218">
        <v>9</v>
      </c>
      <c r="P14" s="210" t="s">
        <v>658</v>
      </c>
      <c r="Q14" s="211" t="s">
        <v>703</v>
      </c>
      <c r="R14" s="230" t="s">
        <v>729</v>
      </c>
      <c r="S14" s="21"/>
      <c r="T14" s="238" t="s">
        <v>734</v>
      </c>
      <c r="V14" s="245" t="s">
        <v>736</v>
      </c>
      <c r="W14" s="219" t="s">
        <v>731</v>
      </c>
      <c r="X14" s="90"/>
      <c r="Y14" s="90"/>
      <c r="Z14" s="90"/>
      <c r="AA14" s="90"/>
      <c r="AB14" s="90"/>
      <c r="AE14" s="202" t="s">
        <v>449</v>
      </c>
      <c r="AF14" s="169" t="s">
        <v>461</v>
      </c>
      <c r="AG14" s="22"/>
      <c r="AH14" s="191" t="s">
        <v>222</v>
      </c>
      <c r="AI14" s="22"/>
      <c r="AJ14" s="191" t="s">
        <v>220</v>
      </c>
      <c r="AK14" s="213" t="s">
        <v>220</v>
      </c>
      <c r="AS14" s="430" t="s">
        <v>926</v>
      </c>
      <c r="AT14" t="s">
        <v>703</v>
      </c>
      <c r="AV14" s="30"/>
      <c r="AW14" s="30"/>
    </row>
    <row r="15" spans="1:49" x14ac:dyDescent="0.25">
      <c r="A15" s="191" t="s">
        <v>667</v>
      </c>
      <c r="B15" s="189"/>
      <c r="C15" s="4"/>
      <c r="D15" s="191" t="s">
        <v>691</v>
      </c>
      <c r="E15" s="189"/>
      <c r="F15" s="4"/>
      <c r="J15" s="191" t="s">
        <v>223</v>
      </c>
      <c r="K15" s="189"/>
      <c r="L15" s="4"/>
      <c r="M15" s="207">
        <v>10</v>
      </c>
      <c r="N15" s="4"/>
      <c r="O15" s="218">
        <v>10</v>
      </c>
      <c r="P15" s="210" t="s">
        <v>658</v>
      </c>
      <c r="Q15" s="211" t="s">
        <v>708</v>
      </c>
      <c r="R15" s="230" t="s">
        <v>729</v>
      </c>
      <c r="S15" s="21"/>
      <c r="T15" s="239" t="s">
        <v>737</v>
      </c>
      <c r="V15" s="245" t="s">
        <v>736</v>
      </c>
      <c r="W15" s="219" t="s">
        <v>732</v>
      </c>
      <c r="X15" s="90"/>
      <c r="Y15" s="90"/>
      <c r="Z15" s="90"/>
      <c r="AA15" s="90"/>
      <c r="AB15" s="90"/>
      <c r="AE15" s="202" t="s">
        <v>450</v>
      </c>
      <c r="AF15" s="169" t="s">
        <v>462</v>
      </c>
      <c r="AG15" s="22"/>
      <c r="AH15" s="191" t="s">
        <v>223</v>
      </c>
      <c r="AI15" s="22"/>
      <c r="AJ15" s="191" t="s">
        <v>222</v>
      </c>
      <c r="AK15" s="213" t="s">
        <v>222</v>
      </c>
      <c r="AS15" s="430" t="s">
        <v>926</v>
      </c>
      <c r="AT15" t="s">
        <v>704</v>
      </c>
      <c r="AV15" s="30"/>
      <c r="AW15" s="30"/>
    </row>
    <row r="16" spans="1:49" x14ac:dyDescent="0.25">
      <c r="A16" s="191" t="s">
        <v>668</v>
      </c>
      <c r="B16" s="189"/>
      <c r="C16" s="4"/>
      <c r="D16" s="191" t="s">
        <v>692</v>
      </c>
      <c r="E16" s="189"/>
      <c r="F16" s="4"/>
      <c r="J16" s="201" t="s">
        <v>539</v>
      </c>
      <c r="K16" s="189"/>
      <c r="L16" s="4"/>
      <c r="M16" s="207">
        <v>11</v>
      </c>
      <c r="N16" s="4"/>
      <c r="O16" s="218">
        <v>11</v>
      </c>
      <c r="P16" s="210" t="s">
        <v>658</v>
      </c>
      <c r="Q16" s="211" t="s">
        <v>709</v>
      </c>
      <c r="R16" s="230" t="s">
        <v>729</v>
      </c>
      <c r="S16" s="21"/>
      <c r="T16" s="240"/>
      <c r="V16" s="245" t="s">
        <v>736</v>
      </c>
      <c r="W16" s="219" t="s">
        <v>733</v>
      </c>
      <c r="X16" s="21"/>
      <c r="Y16" s="21"/>
      <c r="Z16" s="21"/>
      <c r="AA16" s="21"/>
      <c r="AB16" s="21"/>
      <c r="AE16" s="202" t="s">
        <v>451</v>
      </c>
      <c r="AF16" s="169" t="s">
        <v>463</v>
      </c>
      <c r="AG16" s="22"/>
      <c r="AH16" s="191" t="s">
        <v>539</v>
      </c>
      <c r="AI16" s="22"/>
      <c r="AJ16" s="191" t="s">
        <v>223</v>
      </c>
      <c r="AK16" s="213" t="s">
        <v>223</v>
      </c>
      <c r="AS16" s="430" t="s">
        <v>926</v>
      </c>
      <c r="AT16" t="s">
        <v>705</v>
      </c>
      <c r="AV16" s="30"/>
      <c r="AW16" s="30"/>
    </row>
    <row r="17" spans="1:49" ht="13.8" thickBot="1" x14ac:dyDescent="0.3">
      <c r="A17" s="191" t="s">
        <v>669</v>
      </c>
      <c r="B17" s="189"/>
      <c r="C17" s="4"/>
      <c r="D17" s="191" t="s">
        <v>693</v>
      </c>
      <c r="E17" s="189"/>
      <c r="F17" s="4"/>
      <c r="J17" s="201" t="s">
        <v>540</v>
      </c>
      <c r="K17" s="189"/>
      <c r="L17" s="4"/>
      <c r="M17" s="207">
        <v>12</v>
      </c>
      <c r="N17" s="4"/>
      <c r="O17" s="218">
        <v>12</v>
      </c>
      <c r="P17" s="210" t="s">
        <v>658</v>
      </c>
      <c r="Q17" s="211" t="s">
        <v>712</v>
      </c>
      <c r="R17" s="230" t="s">
        <v>729</v>
      </c>
      <c r="S17" s="21"/>
      <c r="T17" s="240"/>
      <c r="V17" s="244" t="s">
        <v>734</v>
      </c>
      <c r="W17" s="230" t="s">
        <v>728</v>
      </c>
      <c r="X17" s="90"/>
      <c r="Y17" s="90"/>
      <c r="Z17" s="90"/>
      <c r="AA17" s="90"/>
      <c r="AB17" s="90"/>
      <c r="AE17" s="203" t="s">
        <v>452</v>
      </c>
      <c r="AF17" s="177" t="s">
        <v>464</v>
      </c>
      <c r="AG17" s="22"/>
      <c r="AH17" s="191" t="s">
        <v>540</v>
      </c>
      <c r="AI17" s="22"/>
      <c r="AJ17" s="191" t="s">
        <v>539</v>
      </c>
      <c r="AK17" s="213" t="s">
        <v>539</v>
      </c>
      <c r="AS17" s="430" t="s">
        <v>926</v>
      </c>
      <c r="AT17" t="s">
        <v>707</v>
      </c>
      <c r="AV17" s="30"/>
      <c r="AW17" s="30"/>
    </row>
    <row r="18" spans="1:49" x14ac:dyDescent="0.25">
      <c r="A18" s="191" t="s">
        <v>670</v>
      </c>
      <c r="B18" s="189"/>
      <c r="C18" s="4"/>
      <c r="D18" s="191" t="s">
        <v>694</v>
      </c>
      <c r="E18" s="189"/>
      <c r="F18" s="4"/>
      <c r="J18" s="201" t="s">
        <v>356</v>
      </c>
      <c r="K18" s="189"/>
      <c r="L18" s="4"/>
      <c r="M18" s="207">
        <v>13</v>
      </c>
      <c r="N18" s="4"/>
      <c r="O18" s="218">
        <v>13</v>
      </c>
      <c r="P18" s="210" t="s">
        <v>658</v>
      </c>
      <c r="Q18" s="211" t="s">
        <v>717</v>
      </c>
      <c r="R18" s="230" t="s">
        <v>729</v>
      </c>
      <c r="S18" s="21"/>
      <c r="T18"/>
      <c r="V18" s="244" t="s">
        <v>734</v>
      </c>
      <c r="W18" s="230" t="s">
        <v>729</v>
      </c>
      <c r="X18" s="21"/>
      <c r="Y18" s="21"/>
      <c r="Z18" s="21"/>
      <c r="AA18" s="21"/>
      <c r="AB18" s="21"/>
      <c r="AH18" s="201" t="s">
        <v>911</v>
      </c>
      <c r="AI18" s="22"/>
      <c r="AJ18" s="191" t="s">
        <v>540</v>
      </c>
      <c r="AK18" s="213" t="s">
        <v>540</v>
      </c>
      <c r="AS18" s="430" t="s">
        <v>926</v>
      </c>
      <c r="AT18" t="s">
        <v>708</v>
      </c>
      <c r="AV18" s="30"/>
      <c r="AW18" s="30"/>
    </row>
    <row r="19" spans="1:49" x14ac:dyDescent="0.25">
      <c r="A19" s="191" t="s">
        <v>671</v>
      </c>
      <c r="B19" s="189"/>
      <c r="C19" s="4"/>
      <c r="D19" s="191" t="s">
        <v>695</v>
      </c>
      <c r="E19" s="189"/>
      <c r="F19" s="4"/>
      <c r="J19" s="191" t="s">
        <v>4</v>
      </c>
      <c r="K19" s="189"/>
      <c r="L19" s="4"/>
      <c r="M19" s="207">
        <v>14</v>
      </c>
      <c r="N19" s="4"/>
      <c r="O19" s="218">
        <v>14</v>
      </c>
      <c r="P19" s="210" t="s">
        <v>658</v>
      </c>
      <c r="Q19" s="211" t="s">
        <v>718</v>
      </c>
      <c r="R19" s="230" t="s">
        <v>729</v>
      </c>
      <c r="S19" s="21"/>
      <c r="T19" s="241"/>
      <c r="V19" s="244" t="s">
        <v>734</v>
      </c>
      <c r="W19" s="230" t="s">
        <v>730</v>
      </c>
      <c r="AH19" s="201" t="s">
        <v>912</v>
      </c>
      <c r="AI19" s="22"/>
      <c r="AJ19" s="201" t="s">
        <v>911</v>
      </c>
      <c r="AK19" s="213" t="s">
        <v>356</v>
      </c>
      <c r="AS19" s="430" t="s">
        <v>926</v>
      </c>
      <c r="AT19" t="s">
        <v>712</v>
      </c>
      <c r="AV19" s="30"/>
      <c r="AW19" s="30"/>
    </row>
    <row r="20" spans="1:49" x14ac:dyDescent="0.25">
      <c r="A20" s="191" t="s">
        <v>672</v>
      </c>
      <c r="B20" s="189"/>
      <c r="C20" s="4"/>
      <c r="D20" s="191" t="s">
        <v>696</v>
      </c>
      <c r="E20" s="189"/>
      <c r="F20" s="4"/>
      <c r="J20" s="191" t="s">
        <v>173</v>
      </c>
      <c r="K20" s="189"/>
      <c r="L20" s="4"/>
      <c r="M20" s="207">
        <v>15</v>
      </c>
      <c r="N20" s="4"/>
      <c r="O20" s="218">
        <v>15</v>
      </c>
      <c r="P20" s="210" t="s">
        <v>658</v>
      </c>
      <c r="Q20" s="211" t="s">
        <v>719</v>
      </c>
      <c r="R20" s="230" t="s">
        <v>729</v>
      </c>
      <c r="S20" s="21"/>
      <c r="T20" s="241"/>
      <c r="V20" s="244" t="s">
        <v>737</v>
      </c>
      <c r="W20" s="230" t="s">
        <v>729</v>
      </c>
      <c r="AH20" s="201" t="s">
        <v>913</v>
      </c>
      <c r="AI20" s="22"/>
      <c r="AJ20" s="201" t="s">
        <v>912</v>
      </c>
      <c r="AK20" s="213" t="s">
        <v>356</v>
      </c>
      <c r="AS20" s="430" t="s">
        <v>926</v>
      </c>
      <c r="AT20" t="s">
        <v>713</v>
      </c>
      <c r="AV20" s="30"/>
      <c r="AW20" s="30"/>
    </row>
    <row r="21" spans="1:49" x14ac:dyDescent="0.25">
      <c r="A21" s="191" t="s">
        <v>673</v>
      </c>
      <c r="B21" s="189"/>
      <c r="C21" s="4"/>
      <c r="D21" s="191" t="s">
        <v>697</v>
      </c>
      <c r="E21" s="189"/>
      <c r="F21" s="4"/>
      <c r="J21" s="191" t="s">
        <v>5</v>
      </c>
      <c r="K21" s="189"/>
      <c r="L21" s="4"/>
      <c r="M21" s="207">
        <v>16</v>
      </c>
      <c r="N21" s="4"/>
      <c r="O21" s="218">
        <v>16</v>
      </c>
      <c r="P21" s="210" t="s">
        <v>658</v>
      </c>
      <c r="Q21" s="211" t="s">
        <v>722</v>
      </c>
      <c r="R21" s="230" t="s">
        <v>729</v>
      </c>
      <c r="S21" s="21"/>
      <c r="T21" s="241"/>
      <c r="V21" s="246" t="s">
        <v>737</v>
      </c>
      <c r="W21" s="233" t="s">
        <v>730</v>
      </c>
      <c r="AH21" s="191" t="s">
        <v>4</v>
      </c>
      <c r="AI21" s="22"/>
      <c r="AJ21" s="201" t="s">
        <v>913</v>
      </c>
      <c r="AK21" s="213" t="s">
        <v>356</v>
      </c>
      <c r="AS21" s="430" t="s">
        <v>926</v>
      </c>
      <c r="AT21" t="s">
        <v>715</v>
      </c>
      <c r="AV21" s="30"/>
      <c r="AW21" s="30"/>
    </row>
    <row r="22" spans="1:49" x14ac:dyDescent="0.25">
      <c r="A22" s="191" t="s">
        <v>674</v>
      </c>
      <c r="B22" s="189"/>
      <c r="C22" s="4"/>
      <c r="D22" s="191" t="s">
        <v>698</v>
      </c>
      <c r="E22" s="189"/>
      <c r="F22" s="4"/>
      <c r="J22" s="191" t="s">
        <v>6</v>
      </c>
      <c r="K22" s="189"/>
      <c r="L22" s="4"/>
      <c r="M22" s="207">
        <v>17</v>
      </c>
      <c r="N22" s="4"/>
      <c r="O22" s="218">
        <v>17</v>
      </c>
      <c r="P22" s="210" t="s">
        <v>658</v>
      </c>
      <c r="Q22" s="211" t="s">
        <v>725</v>
      </c>
      <c r="R22" s="230" t="s">
        <v>729</v>
      </c>
      <c r="S22" s="21"/>
      <c r="T22" s="241"/>
      <c r="AH22" s="191" t="s">
        <v>173</v>
      </c>
      <c r="AI22" s="22"/>
      <c r="AJ22" s="191" t="s">
        <v>4</v>
      </c>
      <c r="AK22" s="213" t="s">
        <v>4</v>
      </c>
      <c r="AS22" s="430" t="s">
        <v>926</v>
      </c>
      <c r="AT22" t="s">
        <v>716</v>
      </c>
      <c r="AV22" s="30"/>
      <c r="AW22" s="30"/>
    </row>
    <row r="23" spans="1:49" x14ac:dyDescent="0.25">
      <c r="A23" s="191" t="s">
        <v>675</v>
      </c>
      <c r="B23" s="189"/>
      <c r="C23" s="4"/>
      <c r="D23" s="191" t="s">
        <v>699</v>
      </c>
      <c r="E23" s="189"/>
      <c r="F23" s="4"/>
      <c r="J23" s="201" t="s">
        <v>541</v>
      </c>
      <c r="K23" s="189"/>
      <c r="L23" s="4"/>
      <c r="M23" s="207">
        <v>18</v>
      </c>
      <c r="N23" s="4"/>
      <c r="O23" s="218">
        <v>18</v>
      </c>
      <c r="P23" s="210" t="s">
        <v>658</v>
      </c>
      <c r="Q23" s="211" t="s">
        <v>727</v>
      </c>
      <c r="R23" s="230" t="s">
        <v>729</v>
      </c>
      <c r="S23" s="21"/>
      <c r="T23" s="241"/>
      <c r="AH23" s="191" t="s">
        <v>5</v>
      </c>
      <c r="AI23" s="22"/>
      <c r="AJ23" s="191" t="s">
        <v>173</v>
      </c>
      <c r="AK23" s="213" t="s">
        <v>173</v>
      </c>
      <c r="AS23" s="430" t="s">
        <v>926</v>
      </c>
      <c r="AT23" t="s">
        <v>717</v>
      </c>
      <c r="AV23" s="30"/>
      <c r="AW23" s="30"/>
    </row>
    <row r="24" spans="1:49" x14ac:dyDescent="0.25">
      <c r="A24" s="191" t="s">
        <v>676</v>
      </c>
      <c r="B24" s="189"/>
      <c r="C24" s="4"/>
      <c r="D24" s="191" t="s">
        <v>700</v>
      </c>
      <c r="E24" s="189"/>
      <c r="F24" s="4"/>
      <c r="J24" s="191" t="s">
        <v>224</v>
      </c>
      <c r="K24" s="189"/>
      <c r="L24" s="4"/>
      <c r="M24" s="207">
        <v>19</v>
      </c>
      <c r="N24" s="4"/>
      <c r="O24" s="218">
        <v>19</v>
      </c>
      <c r="P24" s="210" t="s">
        <v>658</v>
      </c>
      <c r="Q24" s="211" t="s">
        <v>682</v>
      </c>
      <c r="R24" s="230" t="s">
        <v>730</v>
      </c>
      <c r="S24" s="21"/>
      <c r="T24"/>
      <c r="AH24" s="191" t="s">
        <v>6</v>
      </c>
      <c r="AI24" s="22"/>
      <c r="AJ24" s="191" t="s">
        <v>5</v>
      </c>
      <c r="AK24" s="213" t="s">
        <v>5</v>
      </c>
      <c r="AS24" s="430" t="s">
        <v>926</v>
      </c>
      <c r="AT24" t="s">
        <v>718</v>
      </c>
      <c r="AV24" s="30"/>
      <c r="AW24" s="30"/>
    </row>
    <row r="25" spans="1:49" x14ac:dyDescent="0.25">
      <c r="A25" s="191" t="s">
        <v>677</v>
      </c>
      <c r="B25" s="189"/>
      <c r="C25" s="4"/>
      <c r="D25" s="191" t="s">
        <v>701</v>
      </c>
      <c r="E25" s="189"/>
      <c r="F25" s="4"/>
      <c r="J25" s="191" t="s">
        <v>7</v>
      </c>
      <c r="K25" s="189"/>
      <c r="L25" s="4"/>
      <c r="M25" s="207">
        <v>20</v>
      </c>
      <c r="N25" s="4"/>
      <c r="O25" s="218">
        <v>20</v>
      </c>
      <c r="P25" s="210" t="s">
        <v>658</v>
      </c>
      <c r="Q25" s="211" t="s">
        <v>705</v>
      </c>
      <c r="R25" s="230" t="s">
        <v>730</v>
      </c>
      <c r="S25" s="21"/>
      <c r="T25"/>
      <c r="AH25" s="191" t="s">
        <v>541</v>
      </c>
      <c r="AI25" s="22"/>
      <c r="AJ25" s="191" t="s">
        <v>6</v>
      </c>
      <c r="AK25" s="213" t="s">
        <v>6</v>
      </c>
      <c r="AS25" s="430" t="s">
        <v>926</v>
      </c>
      <c r="AT25" t="s">
        <v>719</v>
      </c>
      <c r="AV25" s="30"/>
      <c r="AW25" s="30"/>
    </row>
    <row r="26" spans="1:49" x14ac:dyDescent="0.25">
      <c r="A26" s="191" t="s">
        <v>678</v>
      </c>
      <c r="B26" s="189"/>
      <c r="C26" s="4"/>
      <c r="D26" s="191" t="s">
        <v>702</v>
      </c>
      <c r="E26" s="189"/>
      <c r="F26" s="4"/>
      <c r="J26" s="191" t="s">
        <v>542</v>
      </c>
      <c r="K26" s="189"/>
      <c r="L26" s="4"/>
      <c r="M26" s="207">
        <v>21</v>
      </c>
      <c r="N26" s="4"/>
      <c r="O26" s="218">
        <v>21</v>
      </c>
      <c r="P26" s="210" t="s">
        <v>658</v>
      </c>
      <c r="Q26" s="211" t="s">
        <v>708</v>
      </c>
      <c r="R26" s="230" t="s">
        <v>730</v>
      </c>
      <c r="S26" s="21"/>
      <c r="T26"/>
      <c r="AH26" s="191" t="s">
        <v>224</v>
      </c>
      <c r="AI26" s="22"/>
      <c r="AJ26" s="191" t="s">
        <v>541</v>
      </c>
      <c r="AK26" s="213" t="s">
        <v>541</v>
      </c>
      <c r="AS26" s="430" t="s">
        <v>926</v>
      </c>
      <c r="AT26" t="s">
        <v>722</v>
      </c>
      <c r="AV26" s="30"/>
      <c r="AW26" s="30"/>
    </row>
    <row r="27" spans="1:49" x14ac:dyDescent="0.25">
      <c r="A27" s="191" t="s">
        <v>679</v>
      </c>
      <c r="B27" s="189"/>
      <c r="C27" s="4"/>
      <c r="D27" s="191" t="s">
        <v>703</v>
      </c>
      <c r="E27" s="189"/>
      <c r="F27" s="4"/>
      <c r="J27" s="201" t="s">
        <v>543</v>
      </c>
      <c r="K27" s="189"/>
      <c r="L27" s="4"/>
      <c r="M27" s="207">
        <v>22</v>
      </c>
      <c r="N27" s="4"/>
      <c r="O27" s="218">
        <v>22</v>
      </c>
      <c r="P27" s="210" t="s">
        <v>658</v>
      </c>
      <c r="Q27" s="211" t="s">
        <v>715</v>
      </c>
      <c r="R27" s="230" t="s">
        <v>730</v>
      </c>
      <c r="S27" s="21"/>
      <c r="T27"/>
      <c r="AH27" s="191" t="s">
        <v>7</v>
      </c>
      <c r="AI27" s="22"/>
      <c r="AJ27" s="191" t="s">
        <v>224</v>
      </c>
      <c r="AK27" s="213" t="s">
        <v>224</v>
      </c>
      <c r="AS27" s="430" t="s">
        <v>926</v>
      </c>
      <c r="AT27" t="s">
        <v>723</v>
      </c>
      <c r="AV27" s="30"/>
      <c r="AW27" s="30"/>
    </row>
    <row r="28" spans="1:49" x14ac:dyDescent="0.25">
      <c r="A28" s="191" t="s">
        <v>680</v>
      </c>
      <c r="B28" s="189"/>
      <c r="C28" s="4"/>
      <c r="D28" s="191" t="s">
        <v>704</v>
      </c>
      <c r="E28" s="189"/>
      <c r="F28" s="4"/>
      <c r="J28" s="191" t="s">
        <v>8</v>
      </c>
      <c r="K28" s="189"/>
      <c r="L28" s="4"/>
      <c r="M28" s="207">
        <v>23</v>
      </c>
      <c r="N28" s="4"/>
      <c r="O28" s="218">
        <v>23</v>
      </c>
      <c r="P28" s="210" t="s">
        <v>658</v>
      </c>
      <c r="Q28" s="211" t="s">
        <v>716</v>
      </c>
      <c r="R28" s="230" t="s">
        <v>730</v>
      </c>
      <c r="S28" s="21"/>
      <c r="T28"/>
      <c r="AH28" s="191" t="s">
        <v>542</v>
      </c>
      <c r="AI28" s="22"/>
      <c r="AJ28" s="191" t="s">
        <v>7</v>
      </c>
      <c r="AK28" s="213" t="s">
        <v>7</v>
      </c>
      <c r="AS28" s="430" t="s">
        <v>926</v>
      </c>
      <c r="AT28" t="s">
        <v>724</v>
      </c>
    </row>
    <row r="29" spans="1:49" x14ac:dyDescent="0.25">
      <c r="A29" s="192" t="s">
        <v>681</v>
      </c>
      <c r="B29" s="190"/>
      <c r="C29" s="4"/>
      <c r="D29" s="191" t="s">
        <v>705</v>
      </c>
      <c r="E29" s="189"/>
      <c r="F29" s="4"/>
      <c r="J29" s="191" t="s">
        <v>9</v>
      </c>
      <c r="K29" s="189"/>
      <c r="L29" s="4"/>
      <c r="M29" s="207">
        <v>24</v>
      </c>
      <c r="N29" s="4"/>
      <c r="O29" s="218">
        <v>24</v>
      </c>
      <c r="P29" s="210" t="s">
        <v>658</v>
      </c>
      <c r="Q29" s="211" t="s">
        <v>717</v>
      </c>
      <c r="R29" s="230" t="s">
        <v>730</v>
      </c>
      <c r="S29" s="21"/>
      <c r="T29"/>
      <c r="AH29" s="191" t="s">
        <v>543</v>
      </c>
      <c r="AI29" s="22"/>
      <c r="AJ29" s="191" t="s">
        <v>542</v>
      </c>
      <c r="AK29" s="213" t="s">
        <v>542</v>
      </c>
      <c r="AS29" s="430" t="s">
        <v>926</v>
      </c>
      <c r="AT29" t="s">
        <v>725</v>
      </c>
      <c r="AV29" s="1"/>
    </row>
    <row r="30" spans="1:49" x14ac:dyDescent="0.25">
      <c r="A30" s="21"/>
      <c r="B30" s="4"/>
      <c r="D30" s="191" t="s">
        <v>706</v>
      </c>
      <c r="E30" s="189"/>
      <c r="F30" s="4"/>
      <c r="J30" s="201" t="s">
        <v>544</v>
      </c>
      <c r="K30" s="189"/>
      <c r="L30" s="4"/>
      <c r="M30" s="207">
        <v>25</v>
      </c>
      <c r="N30" s="4"/>
      <c r="O30" s="218">
        <v>25</v>
      </c>
      <c r="P30" s="210" t="s">
        <v>658</v>
      </c>
      <c r="Q30" s="211" t="s">
        <v>722</v>
      </c>
      <c r="R30" s="230" t="s">
        <v>730</v>
      </c>
      <c r="S30" s="21"/>
      <c r="T30"/>
      <c r="AH30" s="213" t="s">
        <v>803</v>
      </c>
      <c r="AJ30" s="191" t="s">
        <v>543</v>
      </c>
      <c r="AK30" s="213" t="s">
        <v>543</v>
      </c>
      <c r="AS30" s="430" t="s">
        <v>926</v>
      </c>
      <c r="AT30" t="s">
        <v>726</v>
      </c>
    </row>
    <row r="31" spans="1:49" x14ac:dyDescent="0.25">
      <c r="B31" s="4"/>
      <c r="D31" s="191" t="s">
        <v>707</v>
      </c>
      <c r="E31" s="189"/>
      <c r="F31" s="4"/>
      <c r="J31" s="201" t="s">
        <v>11</v>
      </c>
      <c r="K31" s="189"/>
      <c r="L31" s="4"/>
      <c r="M31" s="207">
        <v>26</v>
      </c>
      <c r="N31" s="4"/>
      <c r="O31" s="218">
        <v>26</v>
      </c>
      <c r="P31" s="210" t="s">
        <v>658</v>
      </c>
      <c r="Q31" s="211" t="s">
        <v>727</v>
      </c>
      <c r="R31" s="230" t="s">
        <v>730</v>
      </c>
      <c r="S31" s="21"/>
      <c r="T31"/>
      <c r="AH31" s="213" t="s">
        <v>804</v>
      </c>
      <c r="AI31" s="22"/>
      <c r="AJ31" s="213" t="s">
        <v>803</v>
      </c>
      <c r="AK31" s="213" t="s">
        <v>8</v>
      </c>
      <c r="AS31" s="430" t="s">
        <v>926</v>
      </c>
      <c r="AT31" t="s">
        <v>727</v>
      </c>
    </row>
    <row r="32" spans="1:49" x14ac:dyDescent="0.25">
      <c r="B32" s="4"/>
      <c r="D32" s="191" t="s">
        <v>708</v>
      </c>
      <c r="E32" s="189"/>
      <c r="F32" s="4"/>
      <c r="J32" s="201" t="s">
        <v>545</v>
      </c>
      <c r="K32" s="189"/>
      <c r="L32" s="4"/>
      <c r="M32" s="207">
        <v>27</v>
      </c>
      <c r="N32" s="4"/>
      <c r="O32" s="218">
        <v>27</v>
      </c>
      <c r="P32" s="210" t="s">
        <v>658</v>
      </c>
      <c r="Q32" s="211" t="s">
        <v>694</v>
      </c>
      <c r="R32" s="230" t="s">
        <v>731</v>
      </c>
      <c r="S32" s="21"/>
      <c r="T32"/>
      <c r="AH32" s="191" t="s">
        <v>9</v>
      </c>
      <c r="AI32" s="22"/>
      <c r="AJ32" s="213" t="s">
        <v>804</v>
      </c>
      <c r="AK32" s="400" t="s">
        <v>8</v>
      </c>
      <c r="AS32" s="431" t="s">
        <v>927</v>
      </c>
      <c r="AT32" t="s">
        <v>685</v>
      </c>
    </row>
    <row r="33" spans="2:49" x14ac:dyDescent="0.25">
      <c r="B33" s="4"/>
      <c r="D33" s="191" t="s">
        <v>709</v>
      </c>
      <c r="E33" s="189"/>
      <c r="F33" s="4"/>
      <c r="J33" s="201" t="s">
        <v>226</v>
      </c>
      <c r="K33" s="189"/>
      <c r="L33" s="4"/>
      <c r="M33" s="207">
        <v>28</v>
      </c>
      <c r="N33" s="4"/>
      <c r="O33" s="218">
        <v>28</v>
      </c>
      <c r="P33" s="210" t="s">
        <v>658</v>
      </c>
      <c r="Q33" s="211" t="s">
        <v>696</v>
      </c>
      <c r="R33" s="230" t="s">
        <v>731</v>
      </c>
      <c r="S33" s="21"/>
      <c r="T33"/>
      <c r="AH33" s="191" t="s">
        <v>544</v>
      </c>
      <c r="AI33" s="22"/>
      <c r="AJ33" s="191" t="s">
        <v>9</v>
      </c>
      <c r="AK33" s="213" t="s">
        <v>9</v>
      </c>
      <c r="AS33" s="431" t="s">
        <v>927</v>
      </c>
      <c r="AT33" t="s">
        <v>686</v>
      </c>
    </row>
    <row r="34" spans="2:49" x14ac:dyDescent="0.25">
      <c r="B34" s="4"/>
      <c r="D34" s="191" t="s">
        <v>710</v>
      </c>
      <c r="E34" s="189"/>
      <c r="F34" s="4"/>
      <c r="J34" s="191" t="s">
        <v>227</v>
      </c>
      <c r="K34" s="189"/>
      <c r="L34" s="4"/>
      <c r="M34" s="207">
        <v>29</v>
      </c>
      <c r="N34" s="4"/>
      <c r="O34" s="218">
        <v>29</v>
      </c>
      <c r="P34" s="210" t="s">
        <v>658</v>
      </c>
      <c r="Q34" s="211" t="s">
        <v>699</v>
      </c>
      <c r="R34" s="230" t="s">
        <v>731</v>
      </c>
      <c r="S34" s="21"/>
      <c r="T34"/>
      <c r="AH34" s="191" t="s">
        <v>558</v>
      </c>
      <c r="AI34" s="22"/>
      <c r="AJ34" s="191" t="s">
        <v>544</v>
      </c>
      <c r="AK34" s="213" t="s">
        <v>544</v>
      </c>
      <c r="AS34" s="431" t="s">
        <v>927</v>
      </c>
      <c r="AT34" t="s">
        <v>687</v>
      </c>
    </row>
    <row r="35" spans="2:49" x14ac:dyDescent="0.25">
      <c r="B35" s="4"/>
      <c r="D35" s="191" t="s">
        <v>711</v>
      </c>
      <c r="E35" s="189"/>
      <c r="F35" s="4"/>
      <c r="J35" s="201" t="s">
        <v>228</v>
      </c>
      <c r="K35" s="189"/>
      <c r="L35" s="4"/>
      <c r="M35" s="207">
        <v>30</v>
      </c>
      <c r="N35" s="4"/>
      <c r="O35" s="218">
        <v>30</v>
      </c>
      <c r="P35" s="210" t="s">
        <v>658</v>
      </c>
      <c r="Q35" s="211" t="s">
        <v>700</v>
      </c>
      <c r="R35" s="230" t="s">
        <v>731</v>
      </c>
      <c r="S35" s="21"/>
      <c r="T35"/>
      <c r="AH35" s="191" t="s">
        <v>545</v>
      </c>
      <c r="AI35" s="22"/>
      <c r="AJ35" s="191" t="s">
        <v>558</v>
      </c>
      <c r="AK35" s="213" t="s">
        <v>11</v>
      </c>
      <c r="AS35" s="431" t="s">
        <v>927</v>
      </c>
      <c r="AT35" t="s">
        <v>688</v>
      </c>
      <c r="AV35" s="30"/>
      <c r="AW35" s="30"/>
    </row>
    <row r="36" spans="2:49" x14ac:dyDescent="0.25">
      <c r="B36" s="4"/>
      <c r="D36" s="191" t="s">
        <v>712</v>
      </c>
      <c r="E36" s="189"/>
      <c r="F36" s="4"/>
      <c r="J36" s="191" t="s">
        <v>546</v>
      </c>
      <c r="K36" s="189"/>
      <c r="L36" s="4"/>
      <c r="M36" s="207">
        <v>31</v>
      </c>
      <c r="N36" s="4"/>
      <c r="O36" s="218">
        <v>31</v>
      </c>
      <c r="P36" s="210" t="s">
        <v>658</v>
      </c>
      <c r="Q36" s="211" t="s">
        <v>701</v>
      </c>
      <c r="R36" s="230" t="s">
        <v>731</v>
      </c>
      <c r="S36" s="21"/>
      <c r="T36" s="241"/>
      <c r="AH36" s="191" t="s">
        <v>226</v>
      </c>
      <c r="AI36" s="22"/>
      <c r="AJ36" s="191" t="s">
        <v>558</v>
      </c>
      <c r="AK36" s="213" t="s">
        <v>231</v>
      </c>
      <c r="AS36" s="431" t="s">
        <v>927</v>
      </c>
      <c r="AT36" t="s">
        <v>689</v>
      </c>
      <c r="AV36" s="30"/>
      <c r="AW36" s="30"/>
    </row>
    <row r="37" spans="2:49" x14ac:dyDescent="0.25">
      <c r="B37" s="4"/>
      <c r="D37" s="191" t="s">
        <v>713</v>
      </c>
      <c r="E37" s="189"/>
      <c r="F37" s="4"/>
      <c r="J37" s="201" t="s">
        <v>230</v>
      </c>
      <c r="K37" s="189"/>
      <c r="L37" s="4"/>
      <c r="M37" s="208">
        <v>32</v>
      </c>
      <c r="N37" s="4"/>
      <c r="O37" s="220">
        <v>32</v>
      </c>
      <c r="P37" s="210" t="s">
        <v>658</v>
      </c>
      <c r="Q37" s="211" t="s">
        <v>704</v>
      </c>
      <c r="R37" s="230" t="s">
        <v>731</v>
      </c>
      <c r="S37" s="21"/>
      <c r="T37" s="241"/>
      <c r="AH37" s="191" t="s">
        <v>559</v>
      </c>
      <c r="AI37" s="22"/>
      <c r="AJ37" s="191" t="s">
        <v>545</v>
      </c>
      <c r="AK37" s="213" t="s">
        <v>545</v>
      </c>
      <c r="AS37" s="431" t="s">
        <v>927</v>
      </c>
      <c r="AT37" t="s">
        <v>690</v>
      </c>
      <c r="AV37" s="30"/>
      <c r="AW37" s="30"/>
    </row>
    <row r="38" spans="2:49" x14ac:dyDescent="0.25">
      <c r="D38" s="191" t="s">
        <v>714</v>
      </c>
      <c r="E38" s="189"/>
      <c r="F38" s="4"/>
      <c r="J38" s="201" t="s">
        <v>395</v>
      </c>
      <c r="K38" s="189"/>
      <c r="L38" s="4"/>
      <c r="M38" s="208">
        <v>33</v>
      </c>
      <c r="N38" s="4"/>
      <c r="O38" s="220">
        <v>33</v>
      </c>
      <c r="P38" s="210" t="s">
        <v>658</v>
      </c>
      <c r="Q38" s="211" t="s">
        <v>707</v>
      </c>
      <c r="R38" s="230" t="s">
        <v>731</v>
      </c>
      <c r="S38" s="21"/>
      <c r="T38" s="241"/>
      <c r="AH38" s="191" t="s">
        <v>546</v>
      </c>
      <c r="AI38" s="22"/>
      <c r="AJ38" s="191" t="s">
        <v>226</v>
      </c>
      <c r="AK38" s="213" t="s">
        <v>226</v>
      </c>
      <c r="AS38" s="431" t="s">
        <v>927</v>
      </c>
      <c r="AT38" t="s">
        <v>691</v>
      </c>
      <c r="AV38" s="30"/>
      <c r="AW38" s="30"/>
    </row>
    <row r="39" spans="2:49" x14ac:dyDescent="0.25">
      <c r="D39" s="191" t="s">
        <v>715</v>
      </c>
      <c r="E39" s="189"/>
      <c r="F39" s="4"/>
      <c r="J39" s="201" t="s">
        <v>12</v>
      </c>
      <c r="K39" s="189"/>
      <c r="L39" s="4"/>
      <c r="M39" s="208">
        <v>34</v>
      </c>
      <c r="N39" s="4"/>
      <c r="O39" s="220">
        <v>34</v>
      </c>
      <c r="P39" s="210" t="s">
        <v>658</v>
      </c>
      <c r="Q39" s="211" t="s">
        <v>712</v>
      </c>
      <c r="R39" s="230" t="s">
        <v>731</v>
      </c>
      <c r="S39" s="21"/>
      <c r="T39" s="241"/>
      <c r="AH39" s="191" t="s">
        <v>230</v>
      </c>
      <c r="AI39" s="22"/>
      <c r="AJ39" s="191" t="s">
        <v>559</v>
      </c>
      <c r="AK39" s="213" t="s">
        <v>228</v>
      </c>
      <c r="AS39" s="431" t="s">
        <v>927</v>
      </c>
      <c r="AT39" t="s">
        <v>692</v>
      </c>
    </row>
    <row r="40" spans="2:49" x14ac:dyDescent="0.25">
      <c r="D40" s="191" t="s">
        <v>716</v>
      </c>
      <c r="E40" s="189"/>
      <c r="F40" s="4"/>
      <c r="J40" s="201" t="s">
        <v>396</v>
      </c>
      <c r="K40" s="189"/>
      <c r="L40" s="4"/>
      <c r="M40" s="208">
        <v>35</v>
      </c>
      <c r="N40" s="4"/>
      <c r="O40" s="220">
        <v>35</v>
      </c>
      <c r="P40" s="210" t="s">
        <v>658</v>
      </c>
      <c r="Q40" s="211" t="s">
        <v>717</v>
      </c>
      <c r="R40" s="230" t="s">
        <v>731</v>
      </c>
      <c r="S40" s="21"/>
      <c r="T40" s="241"/>
      <c r="AH40" s="191" t="s">
        <v>805</v>
      </c>
      <c r="AI40" s="22"/>
      <c r="AJ40" s="191" t="s">
        <v>559</v>
      </c>
      <c r="AK40" s="213" t="s">
        <v>359</v>
      </c>
      <c r="AS40" s="431" t="s">
        <v>927</v>
      </c>
      <c r="AT40" t="s">
        <v>693</v>
      </c>
    </row>
    <row r="41" spans="2:49" x14ac:dyDescent="0.25">
      <c r="D41" s="191" t="s">
        <v>717</v>
      </c>
      <c r="E41" s="189"/>
      <c r="F41" s="4"/>
      <c r="J41" s="191" t="s">
        <v>547</v>
      </c>
      <c r="K41" s="189"/>
      <c r="L41" s="4"/>
      <c r="M41" s="208">
        <v>36</v>
      </c>
      <c r="N41" s="4"/>
      <c r="O41" s="220">
        <v>36</v>
      </c>
      <c r="P41" s="210" t="s">
        <v>658</v>
      </c>
      <c r="Q41" s="211" t="s">
        <v>718</v>
      </c>
      <c r="R41" s="230" t="s">
        <v>731</v>
      </c>
      <c r="S41" s="21"/>
      <c r="T41" s="241"/>
      <c r="AH41" s="191" t="s">
        <v>806</v>
      </c>
      <c r="AI41" s="22"/>
      <c r="AJ41" s="191" t="s">
        <v>546</v>
      </c>
      <c r="AK41" s="213" t="s">
        <v>546</v>
      </c>
      <c r="AS41" s="431" t="s">
        <v>927</v>
      </c>
      <c r="AT41" t="s">
        <v>695</v>
      </c>
    </row>
    <row r="42" spans="2:49" x14ac:dyDescent="0.25">
      <c r="D42" s="191" t="s">
        <v>718</v>
      </c>
      <c r="E42" s="189"/>
      <c r="F42" s="4"/>
      <c r="J42" s="191" t="s">
        <v>359</v>
      </c>
      <c r="K42" s="189"/>
      <c r="L42" s="4"/>
      <c r="M42" s="208">
        <v>37</v>
      </c>
      <c r="N42" s="4"/>
      <c r="O42" s="220">
        <v>37</v>
      </c>
      <c r="P42" s="210" t="s">
        <v>658</v>
      </c>
      <c r="Q42" s="211" t="s">
        <v>723</v>
      </c>
      <c r="R42" s="230" t="s">
        <v>731</v>
      </c>
      <c r="S42" s="21"/>
      <c r="T42" s="241"/>
      <c r="AH42" s="191" t="s">
        <v>12</v>
      </c>
      <c r="AJ42" s="191" t="s">
        <v>230</v>
      </c>
      <c r="AK42" s="213" t="s">
        <v>230</v>
      </c>
      <c r="AS42" s="431" t="s">
        <v>927</v>
      </c>
      <c r="AT42" t="s">
        <v>697</v>
      </c>
      <c r="AV42" s="30"/>
    </row>
    <row r="43" spans="2:49" x14ac:dyDescent="0.25">
      <c r="D43" s="191" t="s">
        <v>719</v>
      </c>
      <c r="E43" s="189"/>
      <c r="F43" s="4"/>
      <c r="J43" s="191" t="s">
        <v>231</v>
      </c>
      <c r="K43" s="189"/>
      <c r="L43" s="4"/>
      <c r="M43" s="208">
        <v>38</v>
      </c>
      <c r="N43" s="4"/>
      <c r="O43" s="220">
        <v>38</v>
      </c>
      <c r="P43" s="210" t="s">
        <v>658</v>
      </c>
      <c r="Q43" s="211" t="s">
        <v>724</v>
      </c>
      <c r="R43" s="230" t="s">
        <v>731</v>
      </c>
      <c r="S43" s="21"/>
      <c r="T43" s="241"/>
      <c r="AH43" s="191" t="s">
        <v>807</v>
      </c>
      <c r="AI43" s="22"/>
      <c r="AJ43" s="191" t="s">
        <v>805</v>
      </c>
      <c r="AK43" s="213" t="s">
        <v>395</v>
      </c>
      <c r="AS43" s="431" t="s">
        <v>927</v>
      </c>
      <c r="AT43" t="s">
        <v>698</v>
      </c>
      <c r="AV43" s="30"/>
    </row>
    <row r="44" spans="2:49" x14ac:dyDescent="0.25">
      <c r="D44" s="191" t="s">
        <v>720</v>
      </c>
      <c r="E44" s="189"/>
      <c r="F44" s="4"/>
      <c r="J44" s="191" t="s">
        <v>548</v>
      </c>
      <c r="K44" s="189"/>
      <c r="L44" s="4"/>
      <c r="M44" s="208">
        <v>39</v>
      </c>
      <c r="N44" s="4"/>
      <c r="O44" s="220">
        <v>39</v>
      </c>
      <c r="P44" s="210" t="s">
        <v>658</v>
      </c>
      <c r="Q44" s="211" t="s">
        <v>726</v>
      </c>
      <c r="R44" s="230" t="s">
        <v>731</v>
      </c>
      <c r="S44" s="21"/>
      <c r="T44" s="241"/>
      <c r="AH44" s="191" t="s">
        <v>808</v>
      </c>
      <c r="AI44" s="22"/>
      <c r="AJ44" s="191" t="s">
        <v>806</v>
      </c>
      <c r="AK44" s="400" t="s">
        <v>395</v>
      </c>
      <c r="AS44" s="431" t="s">
        <v>927</v>
      </c>
      <c r="AT44" t="s">
        <v>702</v>
      </c>
      <c r="AV44" s="30"/>
    </row>
    <row r="45" spans="2:49" x14ac:dyDescent="0.25">
      <c r="D45" s="191" t="s">
        <v>721</v>
      </c>
      <c r="E45" s="189"/>
      <c r="J45" s="201" t="s">
        <v>182</v>
      </c>
      <c r="K45" s="189"/>
      <c r="L45" s="4"/>
      <c r="M45" s="208">
        <v>40</v>
      </c>
      <c r="N45" s="4"/>
      <c r="O45" s="220">
        <v>40</v>
      </c>
      <c r="P45" s="210" t="s">
        <v>658</v>
      </c>
      <c r="Q45" s="211" t="s">
        <v>683</v>
      </c>
      <c r="R45" s="230" t="s">
        <v>732</v>
      </c>
      <c r="S45" s="21"/>
      <c r="T45" s="241"/>
      <c r="AH45" s="191" t="s">
        <v>547</v>
      </c>
      <c r="AJ45" s="191" t="s">
        <v>12</v>
      </c>
      <c r="AK45" s="213" t="s">
        <v>12</v>
      </c>
      <c r="AS45" s="431" t="s">
        <v>927</v>
      </c>
      <c r="AT45" t="s">
        <v>706</v>
      </c>
    </row>
    <row r="46" spans="2:49" x14ac:dyDescent="0.25">
      <c r="D46" s="191" t="s">
        <v>722</v>
      </c>
      <c r="E46" s="189"/>
      <c r="J46" s="191" t="s">
        <v>183</v>
      </c>
      <c r="K46" s="189"/>
      <c r="L46" s="4"/>
      <c r="M46" s="208">
        <v>41</v>
      </c>
      <c r="N46" s="4"/>
      <c r="O46" s="220">
        <v>41</v>
      </c>
      <c r="P46" s="210" t="s">
        <v>658</v>
      </c>
      <c r="Q46" s="211" t="s">
        <v>694</v>
      </c>
      <c r="R46" s="230" t="s">
        <v>732</v>
      </c>
      <c r="S46" s="21"/>
      <c r="T46" s="241"/>
      <c r="AH46" s="191" t="s">
        <v>548</v>
      </c>
      <c r="AI46" s="22"/>
      <c r="AJ46" s="191" t="s">
        <v>807</v>
      </c>
      <c r="AK46" s="213" t="s">
        <v>396</v>
      </c>
      <c r="AS46" s="431" t="s">
        <v>927</v>
      </c>
      <c r="AT46" t="s">
        <v>709</v>
      </c>
    </row>
    <row r="47" spans="2:49" x14ac:dyDescent="0.25">
      <c r="D47" s="191" t="s">
        <v>723</v>
      </c>
      <c r="E47" s="189"/>
      <c r="J47" s="191" t="s">
        <v>549</v>
      </c>
      <c r="K47" s="198"/>
      <c r="L47" s="21"/>
      <c r="M47" s="208">
        <v>42</v>
      </c>
      <c r="N47" s="21"/>
      <c r="O47" s="220">
        <v>42</v>
      </c>
      <c r="P47" s="210" t="s">
        <v>658</v>
      </c>
      <c r="Q47" s="211" t="s">
        <v>696</v>
      </c>
      <c r="R47" s="230" t="s">
        <v>732</v>
      </c>
      <c r="S47" s="21"/>
      <c r="T47" s="241"/>
      <c r="AH47" s="201" t="s">
        <v>809</v>
      </c>
      <c r="AI47" s="22"/>
      <c r="AJ47" s="191" t="s">
        <v>808</v>
      </c>
      <c r="AK47" s="400" t="s">
        <v>396</v>
      </c>
      <c r="AS47" s="431" t="s">
        <v>927</v>
      </c>
      <c r="AT47" t="s">
        <v>710</v>
      </c>
    </row>
    <row r="48" spans="2:49" x14ac:dyDescent="0.25">
      <c r="D48" s="191" t="s">
        <v>724</v>
      </c>
      <c r="E48" s="189"/>
      <c r="J48" s="191" t="s">
        <v>550</v>
      </c>
      <c r="K48" s="198"/>
      <c r="L48" s="21"/>
      <c r="M48" s="208">
        <v>43</v>
      </c>
      <c r="N48" s="21"/>
      <c r="O48" s="220">
        <v>43</v>
      </c>
      <c r="P48" s="210" t="s">
        <v>658</v>
      </c>
      <c r="Q48" s="211" t="s">
        <v>699</v>
      </c>
      <c r="R48" s="230" t="s">
        <v>732</v>
      </c>
      <c r="S48" s="21"/>
      <c r="T48" s="241"/>
      <c r="AH48" s="201" t="s">
        <v>810</v>
      </c>
      <c r="AI48" s="22"/>
      <c r="AJ48" s="191" t="s">
        <v>547</v>
      </c>
      <c r="AK48" s="213" t="s">
        <v>547</v>
      </c>
      <c r="AS48" s="431" t="s">
        <v>927</v>
      </c>
      <c r="AT48" t="s">
        <v>711</v>
      </c>
    </row>
    <row r="49" spans="4:46" x14ac:dyDescent="0.25">
      <c r="D49" s="191" t="s">
        <v>725</v>
      </c>
      <c r="E49" s="189"/>
      <c r="J49" s="192" t="s">
        <v>551</v>
      </c>
      <c r="K49" s="199"/>
      <c r="L49" s="21"/>
      <c r="M49" s="208">
        <v>44</v>
      </c>
      <c r="N49" s="21"/>
      <c r="O49" s="220">
        <v>44</v>
      </c>
      <c r="P49" s="210" t="s">
        <v>658</v>
      </c>
      <c r="Q49" s="211" t="s">
        <v>701</v>
      </c>
      <c r="R49" s="230" t="s">
        <v>732</v>
      </c>
      <c r="S49" s="21"/>
      <c r="T49" s="241"/>
      <c r="AH49" s="191" t="s">
        <v>183</v>
      </c>
      <c r="AJ49" s="191" t="s">
        <v>548</v>
      </c>
      <c r="AK49" s="213" t="s">
        <v>548</v>
      </c>
      <c r="AS49" s="431" t="s">
        <v>927</v>
      </c>
      <c r="AT49" t="s">
        <v>714</v>
      </c>
    </row>
    <row r="50" spans="4:46" x14ac:dyDescent="0.25">
      <c r="D50" s="191" t="s">
        <v>726</v>
      </c>
      <c r="E50" s="189"/>
      <c r="K50" s="21"/>
      <c r="L50" s="21"/>
      <c r="M50" s="208">
        <v>45</v>
      </c>
      <c r="N50" s="21"/>
      <c r="O50" s="220">
        <v>45</v>
      </c>
      <c r="P50" s="210" t="s">
        <v>658</v>
      </c>
      <c r="Q50" s="211" t="s">
        <v>702</v>
      </c>
      <c r="R50" s="230" t="s">
        <v>732</v>
      </c>
      <c r="S50" s="21"/>
      <c r="T50" s="241"/>
      <c r="AH50" s="191" t="s">
        <v>549</v>
      </c>
      <c r="AI50" s="22"/>
      <c r="AJ50" s="201" t="s">
        <v>809</v>
      </c>
      <c r="AK50" s="213" t="s">
        <v>182</v>
      </c>
      <c r="AS50" s="431" t="s">
        <v>927</v>
      </c>
      <c r="AT50" t="s">
        <v>720</v>
      </c>
    </row>
    <row r="51" spans="4:46" x14ac:dyDescent="0.25">
      <c r="D51" s="192" t="s">
        <v>727</v>
      </c>
      <c r="E51" s="190"/>
      <c r="K51" s="21"/>
      <c r="L51" s="21"/>
      <c r="M51" s="208">
        <v>46</v>
      </c>
      <c r="N51" s="21"/>
      <c r="O51" s="220">
        <v>46</v>
      </c>
      <c r="P51" s="210" t="s">
        <v>658</v>
      </c>
      <c r="Q51" s="211" t="s">
        <v>706</v>
      </c>
      <c r="R51" s="230" t="s">
        <v>732</v>
      </c>
      <c r="S51" s="21"/>
      <c r="T51" s="241"/>
      <c r="AH51" s="191" t="s">
        <v>550</v>
      </c>
      <c r="AI51" s="22"/>
      <c r="AJ51" s="201" t="s">
        <v>810</v>
      </c>
      <c r="AK51" s="400" t="s">
        <v>182</v>
      </c>
      <c r="AS51" s="431" t="s">
        <v>927</v>
      </c>
      <c r="AT51" t="s">
        <v>721</v>
      </c>
    </row>
    <row r="52" spans="4:46" x14ac:dyDescent="0.25">
      <c r="K52" s="21"/>
      <c r="L52" s="21"/>
      <c r="M52" s="208">
        <v>47</v>
      </c>
      <c r="N52" s="21"/>
      <c r="O52" s="220">
        <v>47</v>
      </c>
      <c r="P52" s="210" t="s">
        <v>658</v>
      </c>
      <c r="Q52" s="211" t="s">
        <v>707</v>
      </c>
      <c r="R52" s="230" t="s">
        <v>732</v>
      </c>
      <c r="S52" s="21"/>
      <c r="T52" s="241"/>
      <c r="AH52" s="192" t="s">
        <v>551</v>
      </c>
      <c r="AI52" s="22"/>
      <c r="AJ52" s="191" t="s">
        <v>183</v>
      </c>
      <c r="AK52" s="213" t="s">
        <v>183</v>
      </c>
    </row>
    <row r="53" spans="4:46" x14ac:dyDescent="0.25">
      <c r="K53" s="21"/>
      <c r="L53" s="21"/>
      <c r="M53" s="208">
        <v>48</v>
      </c>
      <c r="N53" s="21"/>
      <c r="O53" s="220">
        <v>48</v>
      </c>
      <c r="P53" s="210" t="s">
        <v>658</v>
      </c>
      <c r="Q53" s="211" t="s">
        <v>708</v>
      </c>
      <c r="R53" s="230" t="s">
        <v>732</v>
      </c>
      <c r="S53" s="21"/>
      <c r="T53" s="241"/>
      <c r="AI53" s="22"/>
      <c r="AJ53" s="191" t="s">
        <v>549</v>
      </c>
      <c r="AK53" s="213" t="s">
        <v>549</v>
      </c>
    </row>
    <row r="54" spans="4:46" x14ac:dyDescent="0.25">
      <c r="K54" s="21"/>
      <c r="L54" s="21"/>
      <c r="M54" s="208">
        <v>49</v>
      </c>
      <c r="N54" s="21"/>
      <c r="O54" s="220">
        <v>49</v>
      </c>
      <c r="P54" s="210" t="s">
        <v>658</v>
      </c>
      <c r="Q54" s="211" t="s">
        <v>713</v>
      </c>
      <c r="R54" s="230" t="s">
        <v>732</v>
      </c>
      <c r="S54" s="21"/>
      <c r="T54" s="241"/>
      <c r="AI54" s="22"/>
      <c r="AJ54" s="191" t="s">
        <v>550</v>
      </c>
      <c r="AK54" s="213" t="s">
        <v>550</v>
      </c>
    </row>
    <row r="55" spans="4:46" x14ac:dyDescent="0.25">
      <c r="K55" s="21"/>
      <c r="L55" s="21"/>
      <c r="M55" s="207">
        <v>50</v>
      </c>
      <c r="N55" s="21"/>
      <c r="O55" s="218">
        <v>50</v>
      </c>
      <c r="P55" s="210" t="s">
        <v>658</v>
      </c>
      <c r="Q55" s="211" t="s">
        <v>717</v>
      </c>
      <c r="R55" s="230" t="s">
        <v>732</v>
      </c>
      <c r="S55" s="21"/>
      <c r="T55" s="241"/>
      <c r="AI55" s="22"/>
      <c r="AJ55" s="192" t="s">
        <v>551</v>
      </c>
      <c r="AK55" s="213" t="s">
        <v>551</v>
      </c>
    </row>
    <row r="56" spans="4:46" x14ac:dyDescent="0.25">
      <c r="K56" s="21"/>
      <c r="L56" s="21"/>
      <c r="M56" s="207">
        <v>51</v>
      </c>
      <c r="N56" s="21"/>
      <c r="O56" s="218">
        <v>51</v>
      </c>
      <c r="P56" s="210" t="s">
        <v>658</v>
      </c>
      <c r="Q56" s="211" t="s">
        <v>723</v>
      </c>
      <c r="R56" s="230" t="s">
        <v>732</v>
      </c>
      <c r="S56" s="21"/>
      <c r="T56" s="241"/>
      <c r="AI56" s="22"/>
      <c r="AJ56" s="250" t="s">
        <v>556</v>
      </c>
      <c r="AK56" s="252" t="s">
        <v>562</v>
      </c>
    </row>
    <row r="57" spans="4:46" x14ac:dyDescent="0.25">
      <c r="K57" s="21"/>
      <c r="L57" s="21"/>
      <c r="M57" s="207">
        <v>52</v>
      </c>
      <c r="N57" s="21"/>
      <c r="O57" s="218">
        <v>52</v>
      </c>
      <c r="P57" s="210" t="s">
        <v>658</v>
      </c>
      <c r="Q57" s="211" t="s">
        <v>724</v>
      </c>
      <c r="R57" s="230" t="s">
        <v>732</v>
      </c>
      <c r="S57" s="21"/>
      <c r="T57" s="241"/>
      <c r="AI57" s="22"/>
      <c r="AJ57" s="250" t="s">
        <v>557</v>
      </c>
      <c r="AK57" s="252" t="s">
        <v>562</v>
      </c>
    </row>
    <row r="58" spans="4:46" x14ac:dyDescent="0.25">
      <c r="K58" s="21"/>
      <c r="L58" s="21"/>
      <c r="M58" s="207">
        <v>53</v>
      </c>
      <c r="N58" s="21"/>
      <c r="O58" s="218">
        <v>53</v>
      </c>
      <c r="P58" s="210" t="s">
        <v>658</v>
      </c>
      <c r="Q58" s="211" t="s">
        <v>725</v>
      </c>
      <c r="R58" s="230" t="s">
        <v>732</v>
      </c>
      <c r="S58" s="21"/>
      <c r="T58" s="241"/>
      <c r="AJ58" s="250" t="s">
        <v>10</v>
      </c>
      <c r="AK58" s="252" t="s">
        <v>562</v>
      </c>
    </row>
    <row r="59" spans="4:46" x14ac:dyDescent="0.25">
      <c r="K59" s="21"/>
      <c r="L59" s="21"/>
      <c r="M59" s="207">
        <v>54</v>
      </c>
      <c r="N59" s="21"/>
      <c r="O59" s="218">
        <v>54</v>
      </c>
      <c r="P59" s="210" t="s">
        <v>658</v>
      </c>
      <c r="Q59" s="211" t="s">
        <v>727</v>
      </c>
      <c r="R59" s="230" t="s">
        <v>732</v>
      </c>
      <c r="S59" s="21"/>
      <c r="T59" s="241"/>
      <c r="AJ59" s="250" t="s">
        <v>13</v>
      </c>
      <c r="AK59" s="252" t="s">
        <v>562</v>
      </c>
    </row>
    <row r="60" spans="4:46" x14ac:dyDescent="0.25">
      <c r="K60" s="21"/>
      <c r="L60" s="21"/>
      <c r="M60" s="207">
        <v>55</v>
      </c>
      <c r="N60" s="21"/>
      <c r="O60" s="218">
        <v>55</v>
      </c>
      <c r="P60" s="210" t="s">
        <v>659</v>
      </c>
      <c r="Q60" s="211" t="s">
        <v>699</v>
      </c>
      <c r="R60" s="230" t="s">
        <v>728</v>
      </c>
      <c r="S60" s="21"/>
      <c r="T60" s="241"/>
      <c r="AJ60" s="250" t="s">
        <v>555</v>
      </c>
      <c r="AK60" s="356" t="s">
        <v>755</v>
      </c>
    </row>
    <row r="61" spans="4:46" x14ac:dyDescent="0.25">
      <c r="K61" s="21"/>
      <c r="L61" s="21"/>
      <c r="M61" s="207">
        <v>56</v>
      </c>
      <c r="N61" s="21"/>
      <c r="O61" s="218">
        <v>56</v>
      </c>
      <c r="P61" s="210" t="s">
        <v>659</v>
      </c>
      <c r="Q61" s="211" t="s">
        <v>708</v>
      </c>
      <c r="R61" s="230" t="s">
        <v>728</v>
      </c>
      <c r="S61" s="21"/>
      <c r="T61" s="241"/>
    </row>
    <row r="62" spans="4:46" x14ac:dyDescent="0.25">
      <c r="K62" s="21"/>
      <c r="L62" s="21"/>
      <c r="M62" s="207">
        <v>57</v>
      </c>
      <c r="N62" s="21"/>
      <c r="O62" s="218">
        <v>57</v>
      </c>
      <c r="P62" s="210" t="s">
        <v>659</v>
      </c>
      <c r="Q62" s="211" t="s">
        <v>712</v>
      </c>
      <c r="R62" s="230" t="s">
        <v>728</v>
      </c>
      <c r="S62" s="21"/>
      <c r="T62" s="241"/>
    </row>
    <row r="63" spans="4:46" x14ac:dyDescent="0.25">
      <c r="K63" s="21"/>
      <c r="L63" s="21"/>
      <c r="M63" s="207">
        <v>58</v>
      </c>
      <c r="N63" s="21"/>
      <c r="O63" s="218">
        <v>58</v>
      </c>
      <c r="P63" s="210" t="s">
        <v>659</v>
      </c>
      <c r="Q63" s="211" t="s">
        <v>713</v>
      </c>
      <c r="R63" s="230" t="s">
        <v>728</v>
      </c>
      <c r="S63" s="21"/>
      <c r="T63" s="241"/>
    </row>
    <row r="64" spans="4:46" x14ac:dyDescent="0.25">
      <c r="K64" s="21"/>
      <c r="L64" s="21"/>
      <c r="M64" s="207">
        <v>59</v>
      </c>
      <c r="N64" s="21"/>
      <c r="O64" s="218">
        <v>59</v>
      </c>
      <c r="P64" s="210" t="s">
        <v>659</v>
      </c>
      <c r="Q64" s="211" t="s">
        <v>717</v>
      </c>
      <c r="R64" s="230" t="s">
        <v>728</v>
      </c>
      <c r="S64" s="21"/>
      <c r="T64" s="241"/>
    </row>
    <row r="65" spans="11:20" x14ac:dyDescent="0.25">
      <c r="K65" s="21"/>
      <c r="L65" s="21"/>
      <c r="M65" s="207">
        <v>60</v>
      </c>
      <c r="N65" s="21"/>
      <c r="O65" s="218">
        <v>60</v>
      </c>
      <c r="P65" s="210" t="s">
        <v>659</v>
      </c>
      <c r="Q65" s="211" t="s">
        <v>718</v>
      </c>
      <c r="R65" s="230" t="s">
        <v>728</v>
      </c>
      <c r="S65" s="21"/>
      <c r="T65" s="241"/>
    </row>
    <row r="66" spans="11:20" x14ac:dyDescent="0.25">
      <c r="K66" s="21"/>
      <c r="L66" s="21"/>
      <c r="M66" s="207">
        <v>61</v>
      </c>
      <c r="N66" s="21"/>
      <c r="O66" s="218">
        <v>61</v>
      </c>
      <c r="P66" s="210" t="s">
        <v>659</v>
      </c>
      <c r="Q66" s="211" t="s">
        <v>719</v>
      </c>
      <c r="R66" s="230" t="s">
        <v>728</v>
      </c>
      <c r="S66" s="21"/>
      <c r="T66" s="241"/>
    </row>
    <row r="67" spans="11:20" x14ac:dyDescent="0.25">
      <c r="K67" s="21"/>
      <c r="L67" s="21"/>
      <c r="M67" s="207">
        <v>62</v>
      </c>
      <c r="N67" s="21"/>
      <c r="O67" s="218">
        <v>62</v>
      </c>
      <c r="P67" s="210" t="s">
        <v>659</v>
      </c>
      <c r="Q67" s="211" t="s">
        <v>725</v>
      </c>
      <c r="R67" s="230" t="s">
        <v>728</v>
      </c>
      <c r="S67" s="21"/>
      <c r="T67" s="241"/>
    </row>
    <row r="68" spans="11:20" x14ac:dyDescent="0.25">
      <c r="K68" s="21"/>
      <c r="L68" s="21"/>
      <c r="M68" s="207">
        <v>63</v>
      </c>
      <c r="N68" s="21"/>
      <c r="O68" s="218">
        <v>63</v>
      </c>
      <c r="P68" s="210" t="s">
        <v>659</v>
      </c>
      <c r="Q68" s="211" t="s">
        <v>699</v>
      </c>
      <c r="R68" s="230" t="s">
        <v>729</v>
      </c>
      <c r="S68" s="21"/>
      <c r="T68" s="241"/>
    </row>
    <row r="69" spans="11:20" x14ac:dyDescent="0.25">
      <c r="K69" s="21"/>
      <c r="L69" s="21"/>
      <c r="M69" s="207">
        <v>64</v>
      </c>
      <c r="N69" s="21"/>
      <c r="O69" s="218">
        <v>64</v>
      </c>
      <c r="P69" s="210" t="s">
        <v>659</v>
      </c>
      <c r="Q69" s="211" t="s">
        <v>703</v>
      </c>
      <c r="R69" s="230" t="s">
        <v>729</v>
      </c>
      <c r="S69" s="21"/>
      <c r="T69" s="241"/>
    </row>
    <row r="70" spans="11:20" x14ac:dyDescent="0.25">
      <c r="K70" s="21"/>
      <c r="L70" s="21"/>
      <c r="M70" s="207">
        <v>65</v>
      </c>
      <c r="N70" s="21"/>
      <c r="O70" s="218">
        <v>65</v>
      </c>
      <c r="P70" s="210" t="s">
        <v>659</v>
      </c>
      <c r="Q70" s="211" t="s">
        <v>708</v>
      </c>
      <c r="R70" s="230" t="s">
        <v>729</v>
      </c>
      <c r="S70" s="21"/>
      <c r="T70" s="241"/>
    </row>
    <row r="71" spans="11:20" x14ac:dyDescent="0.25">
      <c r="K71" s="21"/>
      <c r="L71" s="21"/>
      <c r="M71" s="207">
        <v>66</v>
      </c>
      <c r="N71" s="21"/>
      <c r="O71" s="218">
        <v>66</v>
      </c>
      <c r="P71" s="210" t="s">
        <v>659</v>
      </c>
      <c r="Q71" s="211" t="s">
        <v>718</v>
      </c>
      <c r="R71" s="230" t="s">
        <v>729</v>
      </c>
      <c r="S71" s="21"/>
      <c r="T71" s="241"/>
    </row>
    <row r="72" spans="11:20" x14ac:dyDescent="0.25">
      <c r="K72" s="21"/>
      <c r="L72" s="21"/>
      <c r="M72" s="207">
        <v>67</v>
      </c>
      <c r="N72" s="21"/>
      <c r="O72" s="218">
        <v>67</v>
      </c>
      <c r="P72" s="210" t="s">
        <v>659</v>
      </c>
      <c r="Q72" s="211" t="s">
        <v>719</v>
      </c>
      <c r="R72" s="230" t="s">
        <v>729</v>
      </c>
      <c r="S72" s="21"/>
      <c r="T72" s="241"/>
    </row>
    <row r="73" spans="11:20" x14ac:dyDescent="0.25">
      <c r="K73" s="21"/>
      <c r="L73" s="21"/>
      <c r="M73" s="207">
        <v>68</v>
      </c>
      <c r="N73" s="21"/>
      <c r="O73" s="218">
        <v>68</v>
      </c>
      <c r="P73" s="210" t="s">
        <v>659</v>
      </c>
      <c r="Q73" s="211" t="s">
        <v>725</v>
      </c>
      <c r="R73" s="230" t="s">
        <v>729</v>
      </c>
      <c r="S73" s="21"/>
      <c r="T73" s="241"/>
    </row>
    <row r="74" spans="11:20" x14ac:dyDescent="0.25">
      <c r="K74" s="21"/>
      <c r="L74" s="21"/>
      <c r="M74" s="207">
        <v>69</v>
      </c>
      <c r="N74" s="21"/>
      <c r="O74" s="218">
        <v>69</v>
      </c>
      <c r="P74" s="210" t="s">
        <v>659</v>
      </c>
      <c r="Q74" s="211" t="s">
        <v>694</v>
      </c>
      <c r="R74" s="230" t="s">
        <v>732</v>
      </c>
      <c r="S74" s="21"/>
      <c r="T74" s="241"/>
    </row>
    <row r="75" spans="11:20" x14ac:dyDescent="0.25">
      <c r="K75" s="21"/>
      <c r="L75" s="21"/>
      <c r="M75" s="207">
        <v>70</v>
      </c>
      <c r="N75" s="21"/>
      <c r="O75" s="218">
        <v>70</v>
      </c>
      <c r="P75" s="210" t="s">
        <v>659</v>
      </c>
      <c r="Q75" s="211" t="s">
        <v>696</v>
      </c>
      <c r="R75" s="230" t="s">
        <v>732</v>
      </c>
      <c r="S75" s="21"/>
      <c r="T75" s="241"/>
    </row>
    <row r="76" spans="11:20" x14ac:dyDescent="0.25">
      <c r="K76" s="21"/>
      <c r="L76" s="21"/>
      <c r="M76" s="207">
        <v>71</v>
      </c>
      <c r="N76" s="21"/>
      <c r="O76" s="218">
        <v>71</v>
      </c>
      <c r="P76" s="210" t="s">
        <v>659</v>
      </c>
      <c r="Q76" s="211" t="s">
        <v>699</v>
      </c>
      <c r="R76" s="230" t="s">
        <v>732</v>
      </c>
      <c r="S76" s="21"/>
      <c r="T76" s="241"/>
    </row>
    <row r="77" spans="11:20" x14ac:dyDescent="0.25">
      <c r="K77" s="21"/>
      <c r="L77" s="21"/>
      <c r="M77" s="207">
        <v>72</v>
      </c>
      <c r="N77" s="21"/>
      <c r="O77" s="218">
        <v>72</v>
      </c>
      <c r="P77" s="210" t="s">
        <v>659</v>
      </c>
      <c r="Q77" s="211" t="s">
        <v>713</v>
      </c>
      <c r="R77" s="230" t="s">
        <v>732</v>
      </c>
      <c r="S77" s="21"/>
      <c r="T77" s="241"/>
    </row>
    <row r="78" spans="11:20" x14ac:dyDescent="0.25">
      <c r="K78" s="21"/>
      <c r="L78" s="21"/>
      <c r="M78" s="207">
        <v>73</v>
      </c>
      <c r="N78" s="21"/>
      <c r="O78" s="218">
        <v>73</v>
      </c>
      <c r="P78" s="210" t="s">
        <v>659</v>
      </c>
      <c r="Q78" s="211" t="s">
        <v>725</v>
      </c>
      <c r="R78" s="230" t="s">
        <v>732</v>
      </c>
      <c r="S78" s="21"/>
      <c r="T78" s="241"/>
    </row>
    <row r="79" spans="11:20" x14ac:dyDescent="0.25">
      <c r="K79" s="21"/>
      <c r="L79" s="21"/>
      <c r="M79" s="207">
        <v>74</v>
      </c>
      <c r="N79" s="21"/>
      <c r="O79" s="218">
        <v>74</v>
      </c>
      <c r="P79" s="210" t="s">
        <v>660</v>
      </c>
      <c r="Q79" s="211" t="s">
        <v>727</v>
      </c>
      <c r="R79" s="230" t="s">
        <v>728</v>
      </c>
      <c r="S79" s="21"/>
      <c r="T79" s="241"/>
    </row>
    <row r="80" spans="11:20" x14ac:dyDescent="0.25">
      <c r="K80" s="21"/>
      <c r="L80" s="21"/>
      <c r="M80" s="207">
        <v>75</v>
      </c>
      <c r="N80" s="21"/>
      <c r="O80" s="218">
        <v>75</v>
      </c>
      <c r="P80" s="210" t="s">
        <v>660</v>
      </c>
      <c r="Q80" s="211" t="s">
        <v>684</v>
      </c>
      <c r="R80" s="230" t="s">
        <v>729</v>
      </c>
      <c r="S80" s="21"/>
      <c r="T80" s="241"/>
    </row>
    <row r="81" spans="11:20" x14ac:dyDescent="0.25">
      <c r="K81" s="21"/>
      <c r="L81" s="21"/>
      <c r="M81" s="207">
        <v>76</v>
      </c>
      <c r="N81" s="21"/>
      <c r="O81" s="218">
        <v>76</v>
      </c>
      <c r="P81" s="210" t="s">
        <v>660</v>
      </c>
      <c r="Q81" s="211" t="s">
        <v>717</v>
      </c>
      <c r="R81" s="230" t="s">
        <v>729</v>
      </c>
      <c r="S81" s="21"/>
      <c r="T81" s="241"/>
    </row>
    <row r="82" spans="11:20" x14ac:dyDescent="0.25">
      <c r="K82" s="21"/>
      <c r="L82" s="21"/>
      <c r="M82" s="207">
        <v>77</v>
      </c>
      <c r="N82" s="21"/>
      <c r="O82" s="218">
        <v>77</v>
      </c>
      <c r="P82" s="210" t="s">
        <v>660</v>
      </c>
      <c r="Q82" s="211" t="s">
        <v>718</v>
      </c>
      <c r="R82" s="230" t="s">
        <v>729</v>
      </c>
      <c r="S82" s="21"/>
      <c r="T82" s="241"/>
    </row>
    <row r="83" spans="11:20" x14ac:dyDescent="0.25">
      <c r="K83" s="21"/>
      <c r="L83" s="21"/>
      <c r="M83" s="207">
        <v>78</v>
      </c>
      <c r="N83" s="21"/>
      <c r="O83" s="218">
        <v>78</v>
      </c>
      <c r="P83" s="210" t="s">
        <v>660</v>
      </c>
      <c r="Q83" s="211" t="s">
        <v>722</v>
      </c>
      <c r="R83" s="230" t="s">
        <v>729</v>
      </c>
      <c r="S83" s="21"/>
      <c r="T83" s="241"/>
    </row>
    <row r="84" spans="11:20" x14ac:dyDescent="0.25">
      <c r="K84" s="21"/>
      <c r="L84" s="21"/>
      <c r="M84" s="207">
        <v>79</v>
      </c>
      <c r="N84" s="21"/>
      <c r="O84" s="218">
        <v>79</v>
      </c>
      <c r="P84" s="210" t="s">
        <v>660</v>
      </c>
      <c r="Q84" s="211" t="s">
        <v>725</v>
      </c>
      <c r="R84" s="230" t="s">
        <v>729</v>
      </c>
      <c r="S84" s="21"/>
      <c r="T84" s="241"/>
    </row>
    <row r="85" spans="11:20" x14ac:dyDescent="0.25">
      <c r="K85" s="21"/>
      <c r="L85" s="21"/>
      <c r="M85" s="207">
        <v>80</v>
      </c>
      <c r="N85" s="21"/>
      <c r="O85" s="218">
        <v>80</v>
      </c>
      <c r="P85" s="210" t="s">
        <v>660</v>
      </c>
      <c r="Q85" s="211" t="s">
        <v>727</v>
      </c>
      <c r="R85" s="230" t="s">
        <v>729</v>
      </c>
      <c r="S85" s="21"/>
      <c r="T85" s="241"/>
    </row>
    <row r="86" spans="11:20" x14ac:dyDescent="0.25">
      <c r="K86" s="21"/>
      <c r="L86" s="21"/>
      <c r="M86" s="207">
        <v>81</v>
      </c>
      <c r="N86" s="21"/>
      <c r="O86" s="218">
        <v>81</v>
      </c>
      <c r="P86" s="210" t="s">
        <v>661</v>
      </c>
      <c r="Q86" s="211" t="s">
        <v>694</v>
      </c>
      <c r="R86" s="230" t="s">
        <v>731</v>
      </c>
      <c r="S86" s="21"/>
      <c r="T86" s="241"/>
    </row>
    <row r="87" spans="11:20" x14ac:dyDescent="0.25">
      <c r="K87" s="21"/>
      <c r="L87" s="21"/>
      <c r="M87" s="207">
        <v>82</v>
      </c>
      <c r="N87" s="21"/>
      <c r="O87" s="218">
        <v>82</v>
      </c>
      <c r="P87" s="210" t="s">
        <v>661</v>
      </c>
      <c r="Q87" s="211" t="s">
        <v>723</v>
      </c>
      <c r="R87" s="230" t="s">
        <v>731</v>
      </c>
      <c r="S87" s="21"/>
      <c r="T87" s="241"/>
    </row>
    <row r="88" spans="11:20" x14ac:dyDescent="0.25">
      <c r="K88" s="21"/>
      <c r="L88" s="21"/>
      <c r="M88" s="207">
        <v>83</v>
      </c>
      <c r="N88" s="21"/>
      <c r="O88" s="218">
        <v>83</v>
      </c>
      <c r="P88" s="210" t="s">
        <v>661</v>
      </c>
      <c r="Q88" s="211" t="s">
        <v>724</v>
      </c>
      <c r="R88" s="230" t="s">
        <v>731</v>
      </c>
      <c r="S88" s="21"/>
      <c r="T88" s="241"/>
    </row>
    <row r="89" spans="11:20" x14ac:dyDescent="0.25">
      <c r="K89" s="21"/>
      <c r="L89" s="21"/>
      <c r="M89" s="207">
        <v>84</v>
      </c>
      <c r="N89" s="21"/>
      <c r="O89" s="218">
        <v>84</v>
      </c>
      <c r="P89" s="210" t="s">
        <v>661</v>
      </c>
      <c r="Q89" s="211" t="s">
        <v>683</v>
      </c>
      <c r="R89" s="230" t="s">
        <v>732</v>
      </c>
      <c r="S89" s="21"/>
      <c r="T89" s="241"/>
    </row>
    <row r="90" spans="11:20" x14ac:dyDescent="0.25">
      <c r="K90" s="21"/>
      <c r="L90" s="21"/>
      <c r="M90" s="207">
        <v>85</v>
      </c>
      <c r="N90" s="21"/>
      <c r="O90" s="218">
        <v>85</v>
      </c>
      <c r="P90" s="210" t="s">
        <v>661</v>
      </c>
      <c r="Q90" s="211" t="s">
        <v>687</v>
      </c>
      <c r="R90" s="230" t="s">
        <v>732</v>
      </c>
      <c r="S90" s="21"/>
      <c r="T90" s="241"/>
    </row>
    <row r="91" spans="11:20" x14ac:dyDescent="0.25">
      <c r="K91" s="21"/>
      <c r="L91" s="21"/>
      <c r="M91" s="207">
        <v>86</v>
      </c>
      <c r="N91" s="21"/>
      <c r="O91" s="218">
        <v>86</v>
      </c>
      <c r="P91" s="210" t="s">
        <v>661</v>
      </c>
      <c r="Q91" s="211" t="s">
        <v>689</v>
      </c>
      <c r="R91" s="230" t="s">
        <v>732</v>
      </c>
      <c r="S91" s="21"/>
      <c r="T91" s="241"/>
    </row>
    <row r="92" spans="11:20" x14ac:dyDescent="0.25">
      <c r="K92" s="21"/>
      <c r="L92" s="21"/>
      <c r="M92" s="207">
        <v>87</v>
      </c>
      <c r="N92" s="21"/>
      <c r="O92" s="218">
        <v>87</v>
      </c>
      <c r="P92" s="210" t="s">
        <v>661</v>
      </c>
      <c r="Q92" s="211" t="s">
        <v>694</v>
      </c>
      <c r="R92" s="230" t="s">
        <v>732</v>
      </c>
      <c r="S92" s="21"/>
      <c r="T92" s="241"/>
    </row>
    <row r="93" spans="11:20" x14ac:dyDescent="0.25">
      <c r="K93" s="21"/>
      <c r="L93" s="21"/>
      <c r="M93" s="207">
        <v>88</v>
      </c>
      <c r="N93" s="21"/>
      <c r="O93" s="218">
        <v>88</v>
      </c>
      <c r="P93" s="210" t="s">
        <v>661</v>
      </c>
      <c r="Q93" s="211" t="s">
        <v>696</v>
      </c>
      <c r="R93" s="230" t="s">
        <v>732</v>
      </c>
      <c r="S93" s="21"/>
      <c r="T93" s="241"/>
    </row>
    <row r="94" spans="11:20" x14ac:dyDescent="0.25">
      <c r="K94" s="21"/>
      <c r="L94" s="21"/>
      <c r="M94" s="207">
        <v>89</v>
      </c>
      <c r="N94" s="21"/>
      <c r="O94" s="218">
        <v>89</v>
      </c>
      <c r="P94" s="210" t="s">
        <v>661</v>
      </c>
      <c r="Q94" s="211" t="s">
        <v>699</v>
      </c>
      <c r="R94" s="230" t="s">
        <v>732</v>
      </c>
      <c r="S94" s="21"/>
      <c r="T94" s="241"/>
    </row>
    <row r="95" spans="11:20" x14ac:dyDescent="0.25">
      <c r="K95" s="21"/>
      <c r="L95" s="21"/>
      <c r="M95" s="207">
        <v>90</v>
      </c>
      <c r="N95" s="21"/>
      <c r="O95" s="218">
        <v>90</v>
      </c>
      <c r="P95" s="210" t="s">
        <v>661</v>
      </c>
      <c r="Q95" s="211" t="s">
        <v>701</v>
      </c>
      <c r="R95" s="230" t="s">
        <v>732</v>
      </c>
      <c r="S95" s="21"/>
      <c r="T95" s="241"/>
    </row>
    <row r="96" spans="11:20" x14ac:dyDescent="0.25">
      <c r="K96" s="21"/>
      <c r="L96" s="21"/>
      <c r="M96" s="207">
        <v>91</v>
      </c>
      <c r="N96" s="21"/>
      <c r="O96" s="218">
        <v>91</v>
      </c>
      <c r="P96" s="210" t="s">
        <v>661</v>
      </c>
      <c r="Q96" s="211" t="s">
        <v>702</v>
      </c>
      <c r="R96" s="230" t="s">
        <v>732</v>
      </c>
      <c r="S96" s="21"/>
      <c r="T96" s="241"/>
    </row>
    <row r="97" spans="11:20" x14ac:dyDescent="0.25">
      <c r="K97" s="21"/>
      <c r="L97" s="21"/>
      <c r="M97" s="207">
        <v>92</v>
      </c>
      <c r="N97" s="21"/>
      <c r="O97" s="218">
        <v>92</v>
      </c>
      <c r="P97" s="210" t="s">
        <v>661</v>
      </c>
      <c r="Q97" s="211" t="s">
        <v>706</v>
      </c>
      <c r="R97" s="230" t="s">
        <v>732</v>
      </c>
      <c r="S97" s="21"/>
      <c r="T97" s="241"/>
    </row>
    <row r="98" spans="11:20" x14ac:dyDescent="0.25">
      <c r="K98" s="21"/>
      <c r="L98" s="21"/>
      <c r="M98" s="207">
        <v>93</v>
      </c>
      <c r="N98" s="21"/>
      <c r="O98" s="218">
        <v>93</v>
      </c>
      <c r="P98" s="210" t="s">
        <v>661</v>
      </c>
      <c r="Q98" s="211" t="s">
        <v>707</v>
      </c>
      <c r="R98" s="230" t="s">
        <v>732</v>
      </c>
      <c r="S98" s="21"/>
      <c r="T98" s="241"/>
    </row>
    <row r="99" spans="11:20" x14ac:dyDescent="0.25">
      <c r="K99" s="21"/>
      <c r="L99" s="21"/>
      <c r="M99" s="207">
        <v>94</v>
      </c>
      <c r="N99" s="21"/>
      <c r="O99" s="218">
        <v>94</v>
      </c>
      <c r="P99" s="210" t="s">
        <v>661</v>
      </c>
      <c r="Q99" s="211" t="s">
        <v>712</v>
      </c>
      <c r="R99" s="230" t="s">
        <v>732</v>
      </c>
      <c r="S99" s="21"/>
      <c r="T99" s="241"/>
    </row>
    <row r="100" spans="11:20" x14ac:dyDescent="0.25">
      <c r="K100" s="21"/>
      <c r="L100" s="21"/>
      <c r="M100" s="207">
        <v>95</v>
      </c>
      <c r="N100" s="21"/>
      <c r="O100" s="218">
        <v>95</v>
      </c>
      <c r="P100" s="210" t="s">
        <v>661</v>
      </c>
      <c r="Q100" s="211" t="s">
        <v>717</v>
      </c>
      <c r="R100" s="230" t="s">
        <v>732</v>
      </c>
      <c r="S100" s="21"/>
      <c r="T100" s="241"/>
    </row>
    <row r="101" spans="11:20" x14ac:dyDescent="0.25">
      <c r="K101" s="21"/>
      <c r="L101" s="21"/>
      <c r="M101" s="207">
        <v>96</v>
      </c>
      <c r="N101" s="21"/>
      <c r="O101" s="218">
        <v>96</v>
      </c>
      <c r="P101" s="210" t="s">
        <v>661</v>
      </c>
      <c r="Q101" s="211" t="s">
        <v>723</v>
      </c>
      <c r="R101" s="230" t="s">
        <v>732</v>
      </c>
      <c r="S101" s="21"/>
      <c r="T101" s="241"/>
    </row>
    <row r="102" spans="11:20" x14ac:dyDescent="0.25">
      <c r="K102" s="21"/>
      <c r="L102" s="21"/>
      <c r="M102" s="207">
        <v>97</v>
      </c>
      <c r="N102" s="21"/>
      <c r="O102" s="218">
        <v>97</v>
      </c>
      <c r="P102" s="210" t="s">
        <v>661</v>
      </c>
      <c r="Q102" s="211" t="s">
        <v>724</v>
      </c>
      <c r="R102" s="230" t="s">
        <v>732</v>
      </c>
      <c r="S102" s="21"/>
      <c r="T102" s="241"/>
    </row>
    <row r="103" spans="11:20" x14ac:dyDescent="0.25">
      <c r="K103" s="21"/>
      <c r="L103" s="21"/>
      <c r="M103" s="207">
        <v>98</v>
      </c>
      <c r="N103" s="21"/>
      <c r="O103" s="218">
        <v>98</v>
      </c>
      <c r="P103" s="210" t="s">
        <v>661</v>
      </c>
      <c r="Q103" s="211" t="s">
        <v>727</v>
      </c>
      <c r="R103" s="230" t="s">
        <v>732</v>
      </c>
      <c r="S103" s="21"/>
      <c r="T103" s="241"/>
    </row>
    <row r="104" spans="11:20" x14ac:dyDescent="0.25">
      <c r="K104" s="21"/>
      <c r="L104" s="21"/>
      <c r="M104" s="207">
        <v>99</v>
      </c>
      <c r="N104" s="21"/>
      <c r="O104" s="218">
        <v>99</v>
      </c>
      <c r="P104" s="210" t="s">
        <v>662</v>
      </c>
      <c r="Q104" s="211" t="s">
        <v>703</v>
      </c>
      <c r="R104" s="230" t="s">
        <v>728</v>
      </c>
      <c r="S104" s="21"/>
      <c r="T104" s="241"/>
    </row>
    <row r="105" spans="11:20" x14ac:dyDescent="0.25">
      <c r="K105" s="21"/>
      <c r="L105" s="21"/>
      <c r="M105" s="207">
        <v>100</v>
      </c>
      <c r="N105" s="21"/>
      <c r="O105" s="218">
        <v>100</v>
      </c>
      <c r="P105" s="210" t="s">
        <v>662</v>
      </c>
      <c r="Q105" s="211" t="s">
        <v>725</v>
      </c>
      <c r="R105" s="230" t="s">
        <v>728</v>
      </c>
      <c r="S105" s="21"/>
      <c r="T105" s="241"/>
    </row>
    <row r="106" spans="11:20" x14ac:dyDescent="0.25">
      <c r="K106" s="21"/>
      <c r="L106" s="21"/>
      <c r="M106" s="207">
        <v>101</v>
      </c>
      <c r="N106" s="21"/>
      <c r="O106" s="218">
        <v>101</v>
      </c>
      <c r="P106" s="210" t="s">
        <v>662</v>
      </c>
      <c r="Q106" s="211" t="s">
        <v>703</v>
      </c>
      <c r="R106" s="230" t="s">
        <v>729</v>
      </c>
      <c r="S106" s="21"/>
      <c r="T106" s="241"/>
    </row>
    <row r="107" spans="11:20" x14ac:dyDescent="0.25">
      <c r="K107" s="21"/>
      <c r="L107" s="21"/>
      <c r="M107" s="207">
        <v>102</v>
      </c>
      <c r="N107" s="21"/>
      <c r="O107" s="218">
        <v>102</v>
      </c>
      <c r="P107" s="210" t="s">
        <v>662</v>
      </c>
      <c r="Q107" s="211" t="s">
        <v>719</v>
      </c>
      <c r="R107" s="230" t="s">
        <v>729</v>
      </c>
      <c r="S107" s="21"/>
      <c r="T107" s="241"/>
    </row>
    <row r="108" spans="11:20" x14ac:dyDescent="0.25">
      <c r="K108" s="21"/>
      <c r="L108" s="21"/>
      <c r="M108" s="207">
        <v>103</v>
      </c>
      <c r="N108" s="21"/>
      <c r="O108" s="218">
        <v>103</v>
      </c>
      <c r="P108" s="210" t="s">
        <v>662</v>
      </c>
      <c r="Q108" s="211" t="s">
        <v>725</v>
      </c>
      <c r="R108" s="230" t="s">
        <v>729</v>
      </c>
      <c r="S108" s="21"/>
      <c r="T108" s="241"/>
    </row>
    <row r="109" spans="11:20" x14ac:dyDescent="0.25">
      <c r="K109" s="21"/>
      <c r="L109" s="21"/>
      <c r="M109" s="207">
        <v>104</v>
      </c>
      <c r="N109" s="21"/>
      <c r="O109" s="218">
        <v>104</v>
      </c>
      <c r="P109" s="210" t="s">
        <v>662</v>
      </c>
      <c r="Q109" s="211" t="s">
        <v>705</v>
      </c>
      <c r="R109" s="230" t="s">
        <v>730</v>
      </c>
      <c r="S109" s="21"/>
      <c r="T109" s="241"/>
    </row>
    <row r="110" spans="11:20" x14ac:dyDescent="0.25">
      <c r="K110" s="21"/>
      <c r="L110" s="21"/>
      <c r="M110" s="207">
        <v>105</v>
      </c>
      <c r="N110" s="21"/>
      <c r="O110" s="218">
        <v>105</v>
      </c>
      <c r="P110" s="210" t="s">
        <v>662</v>
      </c>
      <c r="Q110" s="211" t="s">
        <v>716</v>
      </c>
      <c r="R110" s="230" t="s">
        <v>730</v>
      </c>
      <c r="S110" s="21"/>
      <c r="T110" s="241"/>
    </row>
    <row r="111" spans="11:20" x14ac:dyDescent="0.25">
      <c r="K111" s="21"/>
      <c r="L111" s="21"/>
      <c r="M111" s="207">
        <v>106</v>
      </c>
      <c r="N111" s="21"/>
      <c r="O111" s="218">
        <v>106</v>
      </c>
      <c r="P111" s="210" t="s">
        <v>662</v>
      </c>
      <c r="Q111" s="211" t="s">
        <v>722</v>
      </c>
      <c r="R111" s="230" t="s">
        <v>730</v>
      </c>
      <c r="S111" s="21"/>
      <c r="T111" s="241"/>
    </row>
    <row r="112" spans="11:20" x14ac:dyDescent="0.25">
      <c r="K112" s="21"/>
      <c r="L112" s="21"/>
      <c r="M112" s="207">
        <v>107</v>
      </c>
      <c r="N112" s="21"/>
      <c r="O112" s="218">
        <v>107</v>
      </c>
      <c r="P112" s="210" t="s">
        <v>663</v>
      </c>
      <c r="Q112" s="211" t="s">
        <v>705</v>
      </c>
      <c r="R112" s="230" t="s">
        <v>730</v>
      </c>
      <c r="S112" s="21"/>
      <c r="T112" s="241"/>
    </row>
    <row r="113" spans="11:20" x14ac:dyDescent="0.25">
      <c r="K113" s="21"/>
      <c r="L113" s="21"/>
      <c r="M113" s="207">
        <v>108</v>
      </c>
      <c r="N113" s="21"/>
      <c r="O113" s="218">
        <v>108</v>
      </c>
      <c r="P113" s="210" t="s">
        <v>663</v>
      </c>
      <c r="Q113" s="211" t="s">
        <v>710</v>
      </c>
      <c r="R113" s="230" t="s">
        <v>730</v>
      </c>
      <c r="S113" s="21"/>
      <c r="T113" s="241"/>
    </row>
    <row r="114" spans="11:20" x14ac:dyDescent="0.25">
      <c r="K114" s="21"/>
      <c r="L114" s="21"/>
      <c r="M114" s="207">
        <v>109</v>
      </c>
      <c r="N114" s="21"/>
      <c r="O114" s="218">
        <v>109</v>
      </c>
      <c r="P114" s="210" t="s">
        <v>663</v>
      </c>
      <c r="Q114" s="211" t="s">
        <v>715</v>
      </c>
      <c r="R114" s="230" t="s">
        <v>730</v>
      </c>
      <c r="S114" s="21"/>
      <c r="T114" s="241"/>
    </row>
    <row r="115" spans="11:20" x14ac:dyDescent="0.25">
      <c r="K115" s="21"/>
      <c r="L115" s="21"/>
      <c r="M115" s="207">
        <v>110</v>
      </c>
      <c r="N115" s="21"/>
      <c r="O115" s="218">
        <v>110</v>
      </c>
      <c r="P115" s="210" t="s">
        <v>663</v>
      </c>
      <c r="Q115" s="211" t="s">
        <v>716</v>
      </c>
      <c r="R115" s="230" t="s">
        <v>730</v>
      </c>
      <c r="S115" s="21"/>
      <c r="T115" s="241"/>
    </row>
    <row r="116" spans="11:20" x14ac:dyDescent="0.25">
      <c r="K116" s="21"/>
      <c r="L116" s="21"/>
      <c r="M116" s="207">
        <v>111</v>
      </c>
      <c r="N116" s="21"/>
      <c r="O116" s="218">
        <v>111</v>
      </c>
      <c r="P116" s="210" t="s">
        <v>663</v>
      </c>
      <c r="Q116" s="211" t="s">
        <v>717</v>
      </c>
      <c r="R116" s="230" t="s">
        <v>730</v>
      </c>
      <c r="S116" s="21"/>
      <c r="T116" s="241"/>
    </row>
    <row r="117" spans="11:20" x14ac:dyDescent="0.25">
      <c r="K117" s="21"/>
      <c r="L117" s="21"/>
      <c r="M117" s="207">
        <v>112</v>
      </c>
      <c r="N117" s="21"/>
      <c r="O117" s="218">
        <v>112</v>
      </c>
      <c r="P117" s="210" t="s">
        <v>663</v>
      </c>
      <c r="Q117" s="211" t="s">
        <v>722</v>
      </c>
      <c r="R117" s="230" t="s">
        <v>730</v>
      </c>
      <c r="S117" s="21"/>
      <c r="T117" s="241"/>
    </row>
    <row r="118" spans="11:20" x14ac:dyDescent="0.25">
      <c r="K118" s="21"/>
      <c r="L118" s="21"/>
      <c r="M118" s="207">
        <v>113</v>
      </c>
      <c r="N118" s="21"/>
      <c r="O118" s="218">
        <v>113</v>
      </c>
      <c r="P118" s="210" t="s">
        <v>664</v>
      </c>
      <c r="Q118" s="211" t="s">
        <v>699</v>
      </c>
      <c r="R118" s="230" t="s">
        <v>728</v>
      </c>
      <c r="S118" s="21"/>
      <c r="T118" s="241"/>
    </row>
    <row r="119" spans="11:20" x14ac:dyDescent="0.25">
      <c r="K119" s="21"/>
      <c r="L119" s="21"/>
      <c r="M119" s="207">
        <v>114</v>
      </c>
      <c r="N119" s="21"/>
      <c r="O119" s="218">
        <v>114</v>
      </c>
      <c r="P119" s="210" t="s">
        <v>664</v>
      </c>
      <c r="Q119" s="211" t="s">
        <v>717</v>
      </c>
      <c r="R119" s="230" t="s">
        <v>728</v>
      </c>
      <c r="S119" s="21"/>
      <c r="T119" s="241"/>
    </row>
    <row r="120" spans="11:20" x14ac:dyDescent="0.25">
      <c r="K120" s="21"/>
      <c r="L120" s="21"/>
      <c r="M120" s="207">
        <v>115</v>
      </c>
      <c r="N120" s="21"/>
      <c r="O120" s="218">
        <v>115</v>
      </c>
      <c r="P120" s="210" t="s">
        <v>664</v>
      </c>
      <c r="Q120" s="211" t="s">
        <v>725</v>
      </c>
      <c r="R120" s="230" t="s">
        <v>728</v>
      </c>
      <c r="S120" s="21"/>
      <c r="T120" s="241"/>
    </row>
    <row r="121" spans="11:20" x14ac:dyDescent="0.25">
      <c r="K121" s="21"/>
      <c r="L121" s="21"/>
      <c r="M121" s="207">
        <v>116</v>
      </c>
      <c r="N121" s="21"/>
      <c r="O121" s="218">
        <v>116</v>
      </c>
      <c r="P121" s="210" t="s">
        <v>664</v>
      </c>
      <c r="Q121" s="211" t="s">
        <v>699</v>
      </c>
      <c r="R121" s="230" t="s">
        <v>731</v>
      </c>
      <c r="S121" s="21"/>
      <c r="T121" s="241"/>
    </row>
    <row r="122" spans="11:20" x14ac:dyDescent="0.25">
      <c r="K122" s="21"/>
      <c r="L122" s="21"/>
      <c r="M122" s="207">
        <v>117</v>
      </c>
      <c r="N122" s="21"/>
      <c r="O122" s="218">
        <v>117</v>
      </c>
      <c r="P122" s="210" t="s">
        <v>664</v>
      </c>
      <c r="Q122" s="211" t="s">
        <v>726</v>
      </c>
      <c r="R122" s="230" t="s">
        <v>731</v>
      </c>
      <c r="S122" s="21"/>
      <c r="T122" s="241"/>
    </row>
    <row r="123" spans="11:20" x14ac:dyDescent="0.25">
      <c r="K123" s="21"/>
      <c r="L123" s="21"/>
      <c r="M123" s="207">
        <v>118</v>
      </c>
      <c r="N123" s="21"/>
      <c r="O123" s="218">
        <v>118</v>
      </c>
      <c r="P123" s="210" t="s">
        <v>665</v>
      </c>
      <c r="Q123" s="211" t="s">
        <v>719</v>
      </c>
      <c r="R123" s="230" t="s">
        <v>728</v>
      </c>
      <c r="S123" s="21"/>
      <c r="T123" s="241"/>
    </row>
    <row r="124" spans="11:20" x14ac:dyDescent="0.25">
      <c r="K124" s="21"/>
      <c r="L124" s="21"/>
      <c r="M124" s="207">
        <v>119</v>
      </c>
      <c r="N124" s="21"/>
      <c r="O124" s="218">
        <v>119</v>
      </c>
      <c r="P124" s="210" t="s">
        <v>665</v>
      </c>
      <c r="Q124" s="211" t="s">
        <v>725</v>
      </c>
      <c r="R124" s="230" t="s">
        <v>728</v>
      </c>
      <c r="S124" s="21"/>
      <c r="T124" s="241"/>
    </row>
    <row r="125" spans="11:20" x14ac:dyDescent="0.25">
      <c r="K125" s="21"/>
      <c r="L125" s="21"/>
      <c r="M125" s="207">
        <v>120</v>
      </c>
      <c r="N125" s="21"/>
      <c r="O125" s="218">
        <v>120</v>
      </c>
      <c r="P125" s="210" t="s">
        <v>665</v>
      </c>
      <c r="Q125" s="211" t="s">
        <v>719</v>
      </c>
      <c r="R125" s="230" t="s">
        <v>729</v>
      </c>
      <c r="S125" s="21"/>
      <c r="T125" s="241"/>
    </row>
    <row r="126" spans="11:20" x14ac:dyDescent="0.25">
      <c r="K126" s="21"/>
      <c r="L126" s="21"/>
      <c r="M126" s="207">
        <v>121</v>
      </c>
      <c r="N126" s="21"/>
      <c r="O126" s="218">
        <v>121</v>
      </c>
      <c r="P126" s="210" t="s">
        <v>665</v>
      </c>
      <c r="Q126" s="211" t="s">
        <v>725</v>
      </c>
      <c r="R126" s="230" t="s">
        <v>729</v>
      </c>
      <c r="S126" s="21"/>
      <c r="T126" s="241"/>
    </row>
    <row r="127" spans="11:20" x14ac:dyDescent="0.25">
      <c r="K127" s="21"/>
      <c r="L127" s="21"/>
      <c r="M127" s="207">
        <v>122</v>
      </c>
      <c r="N127" s="21"/>
      <c r="O127" s="218">
        <v>122</v>
      </c>
      <c r="P127" s="210" t="s">
        <v>665</v>
      </c>
      <c r="Q127" s="211" t="s">
        <v>713</v>
      </c>
      <c r="R127" s="230" t="s">
        <v>733</v>
      </c>
      <c r="S127" s="21"/>
      <c r="T127" s="241"/>
    </row>
    <row r="128" spans="11:20" x14ac:dyDescent="0.25">
      <c r="K128" s="21"/>
      <c r="L128" s="21"/>
      <c r="M128" s="207">
        <v>123</v>
      </c>
      <c r="N128" s="21"/>
      <c r="O128" s="218">
        <v>123</v>
      </c>
      <c r="P128" s="210" t="s">
        <v>665</v>
      </c>
      <c r="Q128" s="211" t="s">
        <v>719</v>
      </c>
      <c r="R128" s="230" t="s">
        <v>733</v>
      </c>
      <c r="S128" s="21"/>
      <c r="T128" s="241"/>
    </row>
    <row r="129" spans="11:20" x14ac:dyDescent="0.25">
      <c r="K129" s="21"/>
      <c r="L129" s="21"/>
      <c r="M129" s="207">
        <v>124</v>
      </c>
      <c r="N129" s="21"/>
      <c r="O129" s="218">
        <v>124</v>
      </c>
      <c r="P129" s="210" t="s">
        <v>666</v>
      </c>
      <c r="Q129" s="211" t="s">
        <v>685</v>
      </c>
      <c r="R129" s="230" t="s">
        <v>731</v>
      </c>
      <c r="S129" s="21"/>
      <c r="T129" s="241"/>
    </row>
    <row r="130" spans="11:20" x14ac:dyDescent="0.25">
      <c r="K130" s="21"/>
      <c r="L130" s="21"/>
      <c r="M130" s="207">
        <v>125</v>
      </c>
      <c r="N130" s="21"/>
      <c r="O130" s="218">
        <v>125</v>
      </c>
      <c r="P130" s="210" t="s">
        <v>666</v>
      </c>
      <c r="Q130" s="211" t="s">
        <v>687</v>
      </c>
      <c r="R130" s="230" t="s">
        <v>731</v>
      </c>
      <c r="S130" s="21"/>
      <c r="T130" s="241"/>
    </row>
    <row r="131" spans="11:20" x14ac:dyDescent="0.25">
      <c r="K131" s="21"/>
      <c r="L131" s="21"/>
      <c r="M131" s="207">
        <v>126</v>
      </c>
      <c r="N131" s="21"/>
      <c r="O131" s="218">
        <v>126</v>
      </c>
      <c r="P131" s="210" t="s">
        <v>666</v>
      </c>
      <c r="Q131" s="211" t="s">
        <v>685</v>
      </c>
      <c r="R131" s="230" t="s">
        <v>732</v>
      </c>
      <c r="S131" s="21"/>
      <c r="T131" s="241"/>
    </row>
    <row r="132" spans="11:20" x14ac:dyDescent="0.25">
      <c r="K132" s="21"/>
      <c r="L132" s="21"/>
      <c r="M132" s="207">
        <v>127</v>
      </c>
      <c r="N132" s="21"/>
      <c r="O132" s="218">
        <v>127</v>
      </c>
      <c r="P132" s="210" t="s">
        <v>666</v>
      </c>
      <c r="Q132" s="211" t="s">
        <v>687</v>
      </c>
      <c r="R132" s="230" t="s">
        <v>732</v>
      </c>
      <c r="S132" s="21"/>
      <c r="T132" s="241"/>
    </row>
    <row r="133" spans="11:20" x14ac:dyDescent="0.25">
      <c r="K133" s="21"/>
      <c r="L133" s="21"/>
      <c r="M133" s="207">
        <v>128</v>
      </c>
      <c r="N133" s="21"/>
      <c r="O133" s="218">
        <v>128</v>
      </c>
      <c r="P133" s="210" t="s">
        <v>666</v>
      </c>
      <c r="Q133" s="211" t="s">
        <v>688</v>
      </c>
      <c r="R133" s="230" t="s">
        <v>732</v>
      </c>
      <c r="S133" s="21"/>
      <c r="T133" s="241"/>
    </row>
    <row r="134" spans="11:20" x14ac:dyDescent="0.25">
      <c r="K134" s="21"/>
      <c r="L134" s="21"/>
      <c r="M134" s="207">
        <v>129</v>
      </c>
      <c r="N134" s="21"/>
      <c r="O134" s="218">
        <v>129</v>
      </c>
      <c r="P134" s="210" t="s">
        <v>666</v>
      </c>
      <c r="Q134" s="211" t="s">
        <v>689</v>
      </c>
      <c r="R134" s="230" t="s">
        <v>732</v>
      </c>
      <c r="S134" s="21"/>
      <c r="T134" s="241"/>
    </row>
    <row r="135" spans="11:20" x14ac:dyDescent="0.25">
      <c r="K135" s="21"/>
      <c r="L135" s="21"/>
      <c r="M135" s="207">
        <v>130</v>
      </c>
      <c r="N135" s="21"/>
      <c r="O135" s="218">
        <v>130</v>
      </c>
      <c r="P135" s="210" t="s">
        <v>666</v>
      </c>
      <c r="Q135" s="211" t="s">
        <v>694</v>
      </c>
      <c r="R135" s="230" t="s">
        <v>732</v>
      </c>
      <c r="S135" s="21"/>
      <c r="T135" s="241"/>
    </row>
    <row r="136" spans="11:20" x14ac:dyDescent="0.25">
      <c r="K136" s="21"/>
      <c r="L136" s="21"/>
      <c r="M136" s="207">
        <v>131</v>
      </c>
      <c r="N136" s="21"/>
      <c r="O136" s="218">
        <v>131</v>
      </c>
      <c r="P136" s="210" t="s">
        <v>666</v>
      </c>
      <c r="Q136" s="211" t="s">
        <v>713</v>
      </c>
      <c r="R136" s="230" t="s">
        <v>732</v>
      </c>
      <c r="S136" s="21"/>
      <c r="T136" s="241"/>
    </row>
    <row r="137" spans="11:20" x14ac:dyDescent="0.25">
      <c r="K137" s="21"/>
      <c r="L137" s="21"/>
      <c r="M137" s="207">
        <v>132</v>
      </c>
      <c r="N137" s="21"/>
      <c r="O137" s="218">
        <v>132</v>
      </c>
      <c r="P137" s="210" t="s">
        <v>667</v>
      </c>
      <c r="Q137" s="211" t="s">
        <v>686</v>
      </c>
      <c r="R137" s="230" t="s">
        <v>728</v>
      </c>
      <c r="S137" s="21"/>
      <c r="T137" s="241"/>
    </row>
    <row r="138" spans="11:20" x14ac:dyDescent="0.25">
      <c r="K138" s="21"/>
      <c r="L138" s="21"/>
      <c r="M138" s="207">
        <v>133</v>
      </c>
      <c r="N138" s="21"/>
      <c r="O138" s="218">
        <v>133</v>
      </c>
      <c r="P138" s="210" t="s">
        <v>667</v>
      </c>
      <c r="Q138" s="211" t="s">
        <v>686</v>
      </c>
      <c r="R138" s="230" t="s">
        <v>729</v>
      </c>
      <c r="S138" s="21"/>
      <c r="T138" s="241"/>
    </row>
    <row r="139" spans="11:20" x14ac:dyDescent="0.25">
      <c r="K139" s="21"/>
      <c r="L139" s="21"/>
      <c r="M139" s="207">
        <v>134</v>
      </c>
      <c r="N139" s="21"/>
      <c r="O139" s="218">
        <v>134</v>
      </c>
      <c r="P139" s="210" t="s">
        <v>667</v>
      </c>
      <c r="Q139" s="211" t="s">
        <v>709</v>
      </c>
      <c r="R139" s="230" t="s">
        <v>729</v>
      </c>
      <c r="S139" s="21"/>
      <c r="T139" s="241"/>
    </row>
    <row r="140" spans="11:20" x14ac:dyDescent="0.25">
      <c r="K140" s="21"/>
      <c r="L140" s="21"/>
      <c r="M140" s="207">
        <v>135</v>
      </c>
      <c r="N140" s="21"/>
      <c r="O140" s="218">
        <v>135</v>
      </c>
      <c r="P140" s="210" t="s">
        <v>667</v>
      </c>
      <c r="Q140" s="211" t="s">
        <v>717</v>
      </c>
      <c r="R140" s="230" t="s">
        <v>729</v>
      </c>
      <c r="S140" s="21"/>
      <c r="T140" s="241"/>
    </row>
    <row r="141" spans="11:20" x14ac:dyDescent="0.25">
      <c r="K141" s="21"/>
      <c r="L141" s="21"/>
      <c r="M141" s="207">
        <v>136</v>
      </c>
      <c r="N141" s="21"/>
      <c r="O141" s="218">
        <v>136</v>
      </c>
      <c r="P141" s="210" t="s">
        <v>667</v>
      </c>
      <c r="Q141" s="211" t="s">
        <v>721</v>
      </c>
      <c r="R141" s="230" t="s">
        <v>729</v>
      </c>
      <c r="S141" s="21"/>
      <c r="T141" s="241"/>
    </row>
    <row r="142" spans="11:20" x14ac:dyDescent="0.25">
      <c r="K142" s="21"/>
      <c r="L142" s="21"/>
      <c r="M142" s="207">
        <v>137</v>
      </c>
      <c r="N142" s="21"/>
      <c r="O142" s="218">
        <v>137</v>
      </c>
      <c r="P142" s="210" t="s">
        <v>667</v>
      </c>
      <c r="Q142" s="211" t="s">
        <v>686</v>
      </c>
      <c r="R142" s="230" t="s">
        <v>730</v>
      </c>
      <c r="S142" s="21"/>
      <c r="T142" s="241"/>
    </row>
    <row r="143" spans="11:20" x14ac:dyDescent="0.25">
      <c r="K143" s="21"/>
      <c r="L143" s="21"/>
      <c r="M143" s="207">
        <v>138</v>
      </c>
      <c r="N143" s="21"/>
      <c r="O143" s="218">
        <v>138</v>
      </c>
      <c r="P143" s="210" t="s">
        <v>667</v>
      </c>
      <c r="Q143" s="211" t="s">
        <v>717</v>
      </c>
      <c r="R143" s="230" t="s">
        <v>730</v>
      </c>
      <c r="S143" s="21"/>
      <c r="T143" s="241"/>
    </row>
    <row r="144" spans="11:20" x14ac:dyDescent="0.25">
      <c r="K144" s="21"/>
      <c r="L144" s="21"/>
      <c r="M144" s="207">
        <v>139</v>
      </c>
      <c r="N144" s="21"/>
      <c r="O144" s="218">
        <v>139</v>
      </c>
      <c r="P144" s="210" t="s">
        <v>667</v>
      </c>
      <c r="Q144" s="211" t="s">
        <v>696</v>
      </c>
      <c r="R144" s="230" t="s">
        <v>732</v>
      </c>
      <c r="S144" s="21"/>
      <c r="T144" s="241"/>
    </row>
    <row r="145" spans="11:20" x14ac:dyDescent="0.25">
      <c r="K145" s="21"/>
      <c r="L145" s="21"/>
      <c r="M145" s="207">
        <v>140</v>
      </c>
      <c r="N145" s="21"/>
      <c r="O145" s="218">
        <v>140</v>
      </c>
      <c r="P145" s="210" t="s">
        <v>667</v>
      </c>
      <c r="Q145" s="211" t="s">
        <v>702</v>
      </c>
      <c r="R145" s="230" t="s">
        <v>732</v>
      </c>
      <c r="S145" s="21"/>
      <c r="T145" s="241"/>
    </row>
    <row r="146" spans="11:20" x14ac:dyDescent="0.25">
      <c r="K146" s="21"/>
      <c r="L146" s="21"/>
      <c r="M146" s="207">
        <v>141</v>
      </c>
      <c r="N146" s="21"/>
      <c r="O146" s="218">
        <v>141</v>
      </c>
      <c r="P146" s="210" t="s">
        <v>667</v>
      </c>
      <c r="Q146" s="211" t="s">
        <v>707</v>
      </c>
      <c r="R146" s="230" t="s">
        <v>732</v>
      </c>
      <c r="S146" s="21"/>
      <c r="T146" s="241"/>
    </row>
    <row r="147" spans="11:20" x14ac:dyDescent="0.25">
      <c r="K147" s="21"/>
      <c r="L147" s="21"/>
      <c r="M147" s="207">
        <v>142</v>
      </c>
      <c r="N147" s="21"/>
      <c r="O147" s="218">
        <v>142</v>
      </c>
      <c r="P147" s="210" t="s">
        <v>667</v>
      </c>
      <c r="Q147" s="211" t="s">
        <v>713</v>
      </c>
      <c r="R147" s="230" t="s">
        <v>732</v>
      </c>
      <c r="S147" s="21"/>
      <c r="T147" s="241"/>
    </row>
    <row r="148" spans="11:20" x14ac:dyDescent="0.25">
      <c r="K148" s="21"/>
      <c r="L148" s="21"/>
      <c r="M148" s="207">
        <v>143</v>
      </c>
      <c r="N148" s="21"/>
      <c r="O148" s="218">
        <v>143</v>
      </c>
      <c r="P148" s="210" t="s">
        <v>668</v>
      </c>
      <c r="Q148" s="211" t="s">
        <v>693</v>
      </c>
      <c r="R148" s="230" t="s">
        <v>729</v>
      </c>
      <c r="S148" s="21"/>
      <c r="T148" s="241"/>
    </row>
    <row r="149" spans="11:20" x14ac:dyDescent="0.25">
      <c r="K149" s="21"/>
      <c r="L149" s="21"/>
      <c r="M149" s="207">
        <v>144</v>
      </c>
      <c r="N149" s="21"/>
      <c r="O149" s="218">
        <v>144</v>
      </c>
      <c r="P149" s="210" t="s">
        <v>668</v>
      </c>
      <c r="Q149" s="211" t="s">
        <v>685</v>
      </c>
      <c r="R149" s="230" t="s">
        <v>731</v>
      </c>
      <c r="S149" s="21"/>
      <c r="T149" s="241"/>
    </row>
    <row r="150" spans="11:20" x14ac:dyDescent="0.25">
      <c r="K150" s="21"/>
      <c r="L150" s="21"/>
      <c r="M150" s="207">
        <v>145</v>
      </c>
      <c r="N150" s="21"/>
      <c r="O150" s="218">
        <v>145</v>
      </c>
      <c r="P150" s="210" t="s">
        <v>668</v>
      </c>
      <c r="Q150" s="211" t="s">
        <v>685</v>
      </c>
      <c r="R150" s="230" t="s">
        <v>732</v>
      </c>
      <c r="S150" s="21"/>
      <c r="T150" s="241"/>
    </row>
    <row r="151" spans="11:20" x14ac:dyDescent="0.25">
      <c r="K151" s="21"/>
      <c r="L151" s="21"/>
      <c r="M151" s="207">
        <v>146</v>
      </c>
      <c r="N151" s="21"/>
      <c r="O151" s="218">
        <v>146</v>
      </c>
      <c r="P151" s="210" t="s">
        <v>668</v>
      </c>
      <c r="Q151" s="211" t="s">
        <v>687</v>
      </c>
      <c r="R151" s="230" t="s">
        <v>732</v>
      </c>
      <c r="S151" s="21"/>
      <c r="T151" s="241"/>
    </row>
    <row r="152" spans="11:20" x14ac:dyDescent="0.25">
      <c r="K152" s="21"/>
      <c r="L152" s="21"/>
      <c r="M152" s="207">
        <v>147</v>
      </c>
      <c r="N152" s="21"/>
      <c r="O152" s="218">
        <v>147</v>
      </c>
      <c r="P152" s="210" t="s">
        <v>668</v>
      </c>
      <c r="Q152" s="211" t="s">
        <v>688</v>
      </c>
      <c r="R152" s="230" t="s">
        <v>732</v>
      </c>
      <c r="S152" s="21"/>
      <c r="T152" s="241"/>
    </row>
    <row r="153" spans="11:20" x14ac:dyDescent="0.25">
      <c r="K153" s="21"/>
      <c r="L153" s="21"/>
      <c r="M153" s="207">
        <v>148</v>
      </c>
      <c r="N153" s="21"/>
      <c r="O153" s="218">
        <v>148</v>
      </c>
      <c r="P153" s="210" t="s">
        <v>668</v>
      </c>
      <c r="Q153" s="211" t="s">
        <v>689</v>
      </c>
      <c r="R153" s="230" t="s">
        <v>732</v>
      </c>
      <c r="S153" s="21"/>
      <c r="T153" s="241"/>
    </row>
    <row r="154" spans="11:20" x14ac:dyDescent="0.25">
      <c r="K154" s="21"/>
      <c r="L154" s="21"/>
      <c r="M154" s="207">
        <v>149</v>
      </c>
      <c r="N154" s="21"/>
      <c r="O154" s="218">
        <v>149</v>
      </c>
      <c r="P154" s="210" t="s">
        <v>669</v>
      </c>
      <c r="Q154" s="211" t="s">
        <v>692</v>
      </c>
      <c r="R154" s="230" t="s">
        <v>729</v>
      </c>
      <c r="S154" s="21"/>
      <c r="T154" s="241"/>
    </row>
    <row r="155" spans="11:20" x14ac:dyDescent="0.25">
      <c r="K155" s="21"/>
      <c r="L155" s="21"/>
      <c r="M155" s="207">
        <v>150</v>
      </c>
      <c r="N155" s="21"/>
      <c r="O155" s="218">
        <v>150</v>
      </c>
      <c r="P155" s="210" t="s">
        <v>669</v>
      </c>
      <c r="Q155" s="211" t="s">
        <v>693</v>
      </c>
      <c r="R155" s="230" t="s">
        <v>729</v>
      </c>
      <c r="S155" s="21"/>
      <c r="T155" s="241"/>
    </row>
    <row r="156" spans="11:20" x14ac:dyDescent="0.25">
      <c r="K156" s="21"/>
      <c r="L156" s="21"/>
      <c r="M156" s="207">
        <v>151</v>
      </c>
      <c r="N156" s="21"/>
      <c r="O156" s="218">
        <v>151</v>
      </c>
      <c r="P156" s="210" t="s">
        <v>669</v>
      </c>
      <c r="Q156" s="211" t="s">
        <v>703</v>
      </c>
      <c r="R156" s="230" t="s">
        <v>729</v>
      </c>
      <c r="S156" s="21"/>
      <c r="T156" s="241"/>
    </row>
    <row r="157" spans="11:20" x14ac:dyDescent="0.25">
      <c r="K157" s="21"/>
      <c r="L157" s="21"/>
      <c r="M157" s="207">
        <v>152</v>
      </c>
      <c r="N157" s="21"/>
      <c r="O157" s="218">
        <v>152</v>
      </c>
      <c r="P157" s="210" t="s">
        <v>669</v>
      </c>
      <c r="Q157" s="211" t="s">
        <v>686</v>
      </c>
      <c r="R157" s="230" t="s">
        <v>730</v>
      </c>
      <c r="S157" s="21"/>
      <c r="T157" s="241"/>
    </row>
    <row r="158" spans="11:20" x14ac:dyDescent="0.25">
      <c r="K158" s="21"/>
      <c r="L158" s="21"/>
      <c r="M158" s="207">
        <v>153</v>
      </c>
      <c r="N158" s="21"/>
      <c r="O158" s="218">
        <v>153</v>
      </c>
      <c r="P158" s="210" t="s">
        <v>669</v>
      </c>
      <c r="Q158" s="211" t="s">
        <v>710</v>
      </c>
      <c r="R158" s="230" t="s">
        <v>730</v>
      </c>
      <c r="S158" s="21"/>
      <c r="T158" s="241"/>
    </row>
    <row r="159" spans="11:20" x14ac:dyDescent="0.25">
      <c r="K159" s="21"/>
      <c r="L159" s="21"/>
      <c r="M159" s="207">
        <v>154</v>
      </c>
      <c r="N159" s="21"/>
      <c r="O159" s="218">
        <v>154</v>
      </c>
      <c r="P159" s="210" t="s">
        <v>670</v>
      </c>
      <c r="Q159" s="211" t="s">
        <v>692</v>
      </c>
      <c r="R159" s="230" t="s">
        <v>728</v>
      </c>
      <c r="S159" s="21"/>
      <c r="T159" s="241"/>
    </row>
    <row r="160" spans="11:20" x14ac:dyDescent="0.25">
      <c r="K160" s="21"/>
      <c r="L160" s="21"/>
      <c r="M160" s="207">
        <v>155</v>
      </c>
      <c r="N160" s="21"/>
      <c r="O160" s="218">
        <v>155</v>
      </c>
      <c r="P160" s="210" t="s">
        <v>670</v>
      </c>
      <c r="Q160" s="211" t="s">
        <v>692</v>
      </c>
      <c r="R160" s="230" t="s">
        <v>729</v>
      </c>
      <c r="S160" s="21"/>
      <c r="T160" s="241"/>
    </row>
    <row r="161" spans="11:20" x14ac:dyDescent="0.25">
      <c r="K161" s="21"/>
      <c r="L161" s="21"/>
      <c r="M161" s="207">
        <v>156</v>
      </c>
      <c r="N161" s="21"/>
      <c r="O161" s="218">
        <v>156</v>
      </c>
      <c r="P161" s="210" t="s">
        <v>670</v>
      </c>
      <c r="Q161" s="211" t="s">
        <v>693</v>
      </c>
      <c r="R161" s="230" t="s">
        <v>729</v>
      </c>
      <c r="S161" s="21"/>
      <c r="T161" s="241"/>
    </row>
    <row r="162" spans="11:20" x14ac:dyDescent="0.25">
      <c r="K162" s="21"/>
      <c r="L162" s="21"/>
      <c r="M162" s="207">
        <v>157</v>
      </c>
      <c r="N162" s="21"/>
      <c r="O162" s="218">
        <v>157</v>
      </c>
      <c r="P162" s="210" t="s">
        <v>671</v>
      </c>
      <c r="Q162" s="211" t="s">
        <v>692</v>
      </c>
      <c r="R162" s="230" t="s">
        <v>729</v>
      </c>
      <c r="S162" s="21"/>
      <c r="T162" s="241"/>
    </row>
    <row r="163" spans="11:20" x14ac:dyDescent="0.25">
      <c r="K163" s="21"/>
      <c r="L163" s="21"/>
      <c r="M163" s="207">
        <v>158</v>
      </c>
      <c r="N163" s="21"/>
      <c r="O163" s="218">
        <v>158</v>
      </c>
      <c r="P163" s="210" t="s">
        <v>671</v>
      </c>
      <c r="Q163" s="211" t="s">
        <v>685</v>
      </c>
      <c r="R163" s="230" t="s">
        <v>731</v>
      </c>
      <c r="S163" s="21"/>
      <c r="T163" s="241"/>
    </row>
    <row r="164" spans="11:20" x14ac:dyDescent="0.25">
      <c r="K164" s="21"/>
      <c r="L164" s="21"/>
      <c r="M164" s="207">
        <v>159</v>
      </c>
      <c r="N164" s="21"/>
      <c r="O164" s="218">
        <v>159</v>
      </c>
      <c r="P164" s="210" t="s">
        <v>671</v>
      </c>
      <c r="Q164" s="211" t="s">
        <v>687</v>
      </c>
      <c r="R164" s="230" t="s">
        <v>731</v>
      </c>
      <c r="S164" s="21"/>
      <c r="T164" s="241"/>
    </row>
    <row r="165" spans="11:20" x14ac:dyDescent="0.25">
      <c r="K165" s="21"/>
      <c r="L165" s="21"/>
      <c r="M165" s="207">
        <v>160</v>
      </c>
      <c r="N165" s="21"/>
      <c r="O165" s="218">
        <v>160</v>
      </c>
      <c r="P165" s="212" t="s">
        <v>671</v>
      </c>
      <c r="Q165" s="213" t="s">
        <v>685</v>
      </c>
      <c r="R165" s="231" t="s">
        <v>732</v>
      </c>
      <c r="S165" s="90"/>
      <c r="T165" s="241"/>
    </row>
    <row r="166" spans="11:20" x14ac:dyDescent="0.25">
      <c r="K166" s="21"/>
      <c r="L166" s="21"/>
      <c r="M166" s="207">
        <v>161</v>
      </c>
      <c r="N166" s="21"/>
      <c r="O166" s="218">
        <v>161</v>
      </c>
      <c r="P166" s="212" t="s">
        <v>671</v>
      </c>
      <c r="Q166" s="211" t="s">
        <v>687</v>
      </c>
      <c r="R166" s="232" t="s">
        <v>732</v>
      </c>
      <c r="S166" s="22"/>
      <c r="T166" s="241"/>
    </row>
    <row r="167" spans="11:20" x14ac:dyDescent="0.25">
      <c r="K167" s="21"/>
      <c r="L167" s="21"/>
      <c r="M167" s="207">
        <v>162</v>
      </c>
      <c r="N167" s="21"/>
      <c r="O167" s="218">
        <v>162</v>
      </c>
      <c r="P167" s="212" t="s">
        <v>671</v>
      </c>
      <c r="Q167" s="211" t="s">
        <v>689</v>
      </c>
      <c r="R167" s="231" t="s">
        <v>732</v>
      </c>
      <c r="S167" s="90"/>
      <c r="T167" s="241"/>
    </row>
    <row r="168" spans="11:20" x14ac:dyDescent="0.25">
      <c r="K168" s="21"/>
      <c r="L168" s="21"/>
      <c r="M168" s="207">
        <v>163</v>
      </c>
      <c r="N168" s="21"/>
      <c r="O168" s="218">
        <v>163</v>
      </c>
      <c r="P168" s="212" t="s">
        <v>671</v>
      </c>
      <c r="Q168" s="211" t="s">
        <v>706</v>
      </c>
      <c r="R168" s="232" t="s">
        <v>732</v>
      </c>
      <c r="S168" s="22"/>
      <c r="T168" s="241"/>
    </row>
    <row r="169" spans="11:20" x14ac:dyDescent="0.25">
      <c r="K169" s="21"/>
      <c r="L169" s="21"/>
      <c r="M169" s="207">
        <v>164</v>
      </c>
      <c r="N169" s="21"/>
      <c r="O169" s="218">
        <v>164</v>
      </c>
      <c r="P169" s="212" t="s">
        <v>672</v>
      </c>
      <c r="Q169" s="211" t="s">
        <v>725</v>
      </c>
      <c r="R169" s="232" t="s">
        <v>729</v>
      </c>
      <c r="S169" s="22"/>
      <c r="T169" s="241"/>
    </row>
    <row r="170" spans="11:20" x14ac:dyDescent="0.25">
      <c r="K170" s="21"/>
      <c r="L170" s="21"/>
      <c r="M170" s="207">
        <v>165</v>
      </c>
      <c r="N170" s="21"/>
      <c r="O170" s="218">
        <v>165</v>
      </c>
      <c r="P170" s="212" t="s">
        <v>672</v>
      </c>
      <c r="Q170" s="211" t="s">
        <v>710</v>
      </c>
      <c r="R170" s="232" t="s">
        <v>730</v>
      </c>
      <c r="S170" s="22"/>
      <c r="T170" s="241"/>
    </row>
    <row r="171" spans="11:20" x14ac:dyDescent="0.25">
      <c r="K171" s="21"/>
      <c r="L171" s="21"/>
      <c r="M171" s="207">
        <v>166</v>
      </c>
      <c r="N171" s="21"/>
      <c r="O171" s="218">
        <v>166</v>
      </c>
      <c r="P171" s="212" t="s">
        <v>672</v>
      </c>
      <c r="Q171" s="211" t="s">
        <v>711</v>
      </c>
      <c r="R171" s="232" t="s">
        <v>730</v>
      </c>
      <c r="S171" s="22"/>
      <c r="T171" s="241"/>
    </row>
    <row r="172" spans="11:20" x14ac:dyDescent="0.25">
      <c r="K172" s="21"/>
      <c r="L172" s="21"/>
      <c r="M172" s="207">
        <v>167</v>
      </c>
      <c r="N172" s="21"/>
      <c r="O172" s="218">
        <v>167</v>
      </c>
      <c r="P172" s="212" t="s">
        <v>672</v>
      </c>
      <c r="Q172" s="211" t="s">
        <v>717</v>
      </c>
      <c r="R172" s="232" t="s">
        <v>730</v>
      </c>
      <c r="S172" s="22"/>
      <c r="T172" s="241"/>
    </row>
    <row r="173" spans="11:20" x14ac:dyDescent="0.25">
      <c r="K173" s="21"/>
      <c r="L173" s="21"/>
      <c r="M173" s="207">
        <v>168</v>
      </c>
      <c r="N173" s="21"/>
      <c r="O173" s="218">
        <v>168</v>
      </c>
      <c r="P173" s="212" t="s">
        <v>673</v>
      </c>
      <c r="Q173" s="211" t="s">
        <v>692</v>
      </c>
      <c r="R173" s="230" t="s">
        <v>729</v>
      </c>
      <c r="S173" s="21"/>
      <c r="T173" s="241"/>
    </row>
    <row r="174" spans="11:20" x14ac:dyDescent="0.25">
      <c r="K174" s="21"/>
      <c r="L174" s="21"/>
      <c r="M174" s="207">
        <v>169</v>
      </c>
      <c r="N174" s="21"/>
      <c r="O174" s="218">
        <v>169</v>
      </c>
      <c r="P174" s="212" t="s">
        <v>673</v>
      </c>
      <c r="Q174" s="211" t="s">
        <v>721</v>
      </c>
      <c r="R174" s="232" t="s">
        <v>729</v>
      </c>
      <c r="S174" s="22"/>
      <c r="T174" s="241"/>
    </row>
    <row r="175" spans="11:20" x14ac:dyDescent="0.25">
      <c r="K175" s="21"/>
      <c r="L175" s="21"/>
      <c r="M175" s="207">
        <v>170</v>
      </c>
      <c r="N175" s="21"/>
      <c r="O175" s="218">
        <v>170</v>
      </c>
      <c r="P175" s="212" t="s">
        <v>673</v>
      </c>
      <c r="Q175" s="211" t="s">
        <v>686</v>
      </c>
      <c r="R175" s="232" t="s">
        <v>730</v>
      </c>
      <c r="S175" s="22"/>
      <c r="T175" s="241"/>
    </row>
    <row r="176" spans="11:20" x14ac:dyDescent="0.25">
      <c r="K176" s="21"/>
      <c r="L176" s="21"/>
      <c r="M176" s="207">
        <v>171</v>
      </c>
      <c r="N176" s="21"/>
      <c r="O176" s="218">
        <v>171</v>
      </c>
      <c r="P176" s="212" t="s">
        <v>673</v>
      </c>
      <c r="Q176" s="213" t="s">
        <v>685</v>
      </c>
      <c r="R176" s="232" t="s">
        <v>731</v>
      </c>
      <c r="S176" s="22"/>
      <c r="T176" s="241"/>
    </row>
    <row r="177" spans="11:20" x14ac:dyDescent="0.25">
      <c r="K177" s="21"/>
      <c r="L177" s="21"/>
      <c r="M177" s="207">
        <v>172</v>
      </c>
      <c r="N177" s="21"/>
      <c r="O177" s="218">
        <v>172</v>
      </c>
      <c r="P177" s="212" t="s">
        <v>673</v>
      </c>
      <c r="Q177" s="213" t="s">
        <v>687</v>
      </c>
      <c r="R177" s="232" t="s">
        <v>731</v>
      </c>
      <c r="S177" s="22"/>
      <c r="T177" s="241"/>
    </row>
    <row r="178" spans="11:20" x14ac:dyDescent="0.25">
      <c r="K178" s="21"/>
      <c r="L178" s="21"/>
      <c r="M178" s="207">
        <v>173</v>
      </c>
      <c r="N178" s="21"/>
      <c r="O178" s="218">
        <v>173</v>
      </c>
      <c r="P178" s="212" t="s">
        <v>673</v>
      </c>
      <c r="Q178" s="211" t="s">
        <v>688</v>
      </c>
      <c r="R178" s="230" t="s">
        <v>733</v>
      </c>
      <c r="S178" s="21"/>
      <c r="T178" s="241"/>
    </row>
    <row r="179" spans="11:20" x14ac:dyDescent="0.25">
      <c r="K179" s="22"/>
      <c r="L179" s="22"/>
      <c r="M179" s="207">
        <v>174</v>
      </c>
      <c r="N179" s="22"/>
      <c r="O179" s="218">
        <v>174</v>
      </c>
      <c r="P179" s="212" t="s">
        <v>673</v>
      </c>
      <c r="Q179" s="211" t="s">
        <v>720</v>
      </c>
      <c r="R179" s="230" t="s">
        <v>733</v>
      </c>
      <c r="S179" s="21"/>
      <c r="T179" s="241"/>
    </row>
    <row r="180" spans="11:20" x14ac:dyDescent="0.25">
      <c r="K180" s="22"/>
      <c r="L180" s="22"/>
      <c r="M180" s="207">
        <v>175</v>
      </c>
      <c r="N180" s="22"/>
      <c r="O180" s="218">
        <v>175</v>
      </c>
      <c r="P180" s="212" t="s">
        <v>673</v>
      </c>
      <c r="Q180" s="211" t="s">
        <v>685</v>
      </c>
      <c r="R180" s="230" t="s">
        <v>732</v>
      </c>
      <c r="S180" s="21"/>
      <c r="T180" s="241"/>
    </row>
    <row r="181" spans="11:20" x14ac:dyDescent="0.25">
      <c r="K181" s="22"/>
      <c r="L181" s="22"/>
      <c r="M181" s="207">
        <v>176</v>
      </c>
      <c r="N181" s="22"/>
      <c r="O181" s="218">
        <v>176</v>
      </c>
      <c r="P181" s="212" t="s">
        <v>673</v>
      </c>
      <c r="Q181" s="211" t="s">
        <v>687</v>
      </c>
      <c r="R181" s="230" t="s">
        <v>732</v>
      </c>
      <c r="S181" s="21"/>
      <c r="T181" s="241"/>
    </row>
    <row r="182" spans="11:20" x14ac:dyDescent="0.25">
      <c r="K182" s="22"/>
      <c r="L182" s="22"/>
      <c r="M182" s="207">
        <v>177</v>
      </c>
      <c r="N182" s="22"/>
      <c r="O182" s="218">
        <v>177</v>
      </c>
      <c r="P182" s="212" t="s">
        <v>673</v>
      </c>
      <c r="Q182" s="211" t="s">
        <v>688</v>
      </c>
      <c r="R182" s="230" t="s">
        <v>732</v>
      </c>
      <c r="S182" s="21"/>
      <c r="T182" s="241"/>
    </row>
    <row r="183" spans="11:20" x14ac:dyDescent="0.25">
      <c r="K183" s="22"/>
      <c r="L183" s="22"/>
      <c r="M183" s="207">
        <v>178</v>
      </c>
      <c r="N183" s="22"/>
      <c r="O183" s="218">
        <v>178</v>
      </c>
      <c r="P183" s="212" t="s">
        <v>673</v>
      </c>
      <c r="Q183" s="211" t="s">
        <v>691</v>
      </c>
      <c r="R183" s="230" t="s">
        <v>732</v>
      </c>
      <c r="S183" s="21"/>
      <c r="T183" s="241"/>
    </row>
    <row r="184" spans="11:20" x14ac:dyDescent="0.25">
      <c r="K184" s="22"/>
      <c r="L184" s="22"/>
      <c r="M184" s="207">
        <v>179</v>
      </c>
      <c r="N184" s="22"/>
      <c r="O184" s="218">
        <v>179</v>
      </c>
      <c r="P184" s="212" t="s">
        <v>673</v>
      </c>
      <c r="Q184" s="211" t="s">
        <v>720</v>
      </c>
      <c r="R184" s="230" t="s">
        <v>732</v>
      </c>
      <c r="S184" s="21"/>
      <c r="T184" s="241"/>
    </row>
    <row r="185" spans="11:20" x14ac:dyDescent="0.25">
      <c r="K185" s="22"/>
      <c r="L185" s="22"/>
      <c r="M185" s="207">
        <v>180</v>
      </c>
      <c r="N185" s="22"/>
      <c r="O185" s="218">
        <v>180</v>
      </c>
      <c r="P185" s="212" t="s">
        <v>674</v>
      </c>
      <c r="Q185" s="211" t="s">
        <v>688</v>
      </c>
      <c r="R185" s="230" t="s">
        <v>733</v>
      </c>
      <c r="S185" s="21"/>
      <c r="T185" s="241"/>
    </row>
    <row r="186" spans="11:20" x14ac:dyDescent="0.25">
      <c r="K186" s="21"/>
      <c r="L186" s="21"/>
      <c r="M186" s="207">
        <v>181</v>
      </c>
      <c r="N186" s="21"/>
      <c r="O186" s="218">
        <v>181</v>
      </c>
      <c r="P186" s="212" t="s">
        <v>674</v>
      </c>
      <c r="Q186" s="211" t="s">
        <v>685</v>
      </c>
      <c r="R186" s="230" t="s">
        <v>732</v>
      </c>
      <c r="S186" s="21"/>
      <c r="T186" s="241"/>
    </row>
    <row r="187" spans="11:20" x14ac:dyDescent="0.25">
      <c r="M187" s="207">
        <v>182</v>
      </c>
      <c r="O187" s="218">
        <v>182</v>
      </c>
      <c r="P187" s="212" t="s">
        <v>674</v>
      </c>
      <c r="Q187" s="211" t="s">
        <v>687</v>
      </c>
      <c r="R187" s="230" t="s">
        <v>732</v>
      </c>
      <c r="S187" s="21"/>
      <c r="T187" s="241"/>
    </row>
    <row r="188" spans="11:20" x14ac:dyDescent="0.25">
      <c r="M188" s="207">
        <v>183</v>
      </c>
      <c r="O188" s="218">
        <v>183</v>
      </c>
      <c r="P188" s="212" t="s">
        <v>674</v>
      </c>
      <c r="Q188" s="211" t="s">
        <v>688</v>
      </c>
      <c r="R188" s="231" t="s">
        <v>732</v>
      </c>
      <c r="S188" s="90"/>
      <c r="T188" s="241"/>
    </row>
    <row r="189" spans="11:20" x14ac:dyDescent="0.25">
      <c r="M189" s="207">
        <v>184</v>
      </c>
      <c r="O189" s="218">
        <v>184</v>
      </c>
      <c r="P189" s="212" t="s">
        <v>674</v>
      </c>
      <c r="Q189" s="211" t="s">
        <v>689</v>
      </c>
      <c r="R189" s="231" t="s">
        <v>732</v>
      </c>
      <c r="S189" s="90"/>
      <c r="T189" s="241"/>
    </row>
    <row r="190" spans="11:20" x14ac:dyDescent="0.25">
      <c r="M190" s="207">
        <v>185</v>
      </c>
      <c r="O190" s="218">
        <v>185</v>
      </c>
      <c r="P190" s="212" t="s">
        <v>674</v>
      </c>
      <c r="Q190" s="211" t="s">
        <v>691</v>
      </c>
      <c r="R190" s="231" t="s">
        <v>732</v>
      </c>
      <c r="S190" s="90"/>
      <c r="T190" s="241"/>
    </row>
    <row r="191" spans="11:20" x14ac:dyDescent="0.25">
      <c r="M191" s="207">
        <v>186</v>
      </c>
      <c r="O191" s="218">
        <v>186</v>
      </c>
      <c r="P191" s="212" t="s">
        <v>674</v>
      </c>
      <c r="Q191" s="211" t="s">
        <v>695</v>
      </c>
      <c r="R191" s="232" t="s">
        <v>732</v>
      </c>
      <c r="S191" s="22"/>
      <c r="T191" s="241"/>
    </row>
    <row r="192" spans="11:20" x14ac:dyDescent="0.25">
      <c r="M192" s="207">
        <v>187</v>
      </c>
      <c r="O192" s="218">
        <v>187</v>
      </c>
      <c r="P192" s="212" t="s">
        <v>675</v>
      </c>
      <c r="Q192" s="211" t="s">
        <v>692</v>
      </c>
      <c r="R192" s="232" t="s">
        <v>728</v>
      </c>
      <c r="S192" s="22"/>
      <c r="T192" s="241"/>
    </row>
    <row r="193" spans="13:20" x14ac:dyDescent="0.25">
      <c r="M193" s="207">
        <v>188</v>
      </c>
      <c r="O193" s="218">
        <v>188</v>
      </c>
      <c r="P193" s="212" t="s">
        <v>675</v>
      </c>
      <c r="Q193" s="211" t="s">
        <v>693</v>
      </c>
      <c r="R193" s="232" t="s">
        <v>728</v>
      </c>
      <c r="S193" s="22"/>
      <c r="T193" s="241"/>
    </row>
    <row r="194" spans="13:20" x14ac:dyDescent="0.25">
      <c r="M194" s="207">
        <v>189</v>
      </c>
      <c r="O194" s="218">
        <v>189</v>
      </c>
      <c r="P194" s="212" t="s">
        <v>675</v>
      </c>
      <c r="Q194" s="211" t="s">
        <v>692</v>
      </c>
      <c r="R194" s="232" t="s">
        <v>729</v>
      </c>
      <c r="S194" s="22"/>
      <c r="T194" s="241"/>
    </row>
    <row r="195" spans="13:20" x14ac:dyDescent="0.25">
      <c r="M195" s="207">
        <v>190</v>
      </c>
      <c r="O195" s="218">
        <v>190</v>
      </c>
      <c r="P195" s="212" t="s">
        <v>675</v>
      </c>
      <c r="Q195" s="211" t="s">
        <v>693</v>
      </c>
      <c r="R195" s="232" t="s">
        <v>729</v>
      </c>
      <c r="S195" s="22"/>
      <c r="T195" s="241"/>
    </row>
    <row r="196" spans="13:20" x14ac:dyDescent="0.25">
      <c r="M196" s="207">
        <v>191</v>
      </c>
      <c r="O196" s="218">
        <v>191</v>
      </c>
      <c r="P196" s="212" t="s">
        <v>675</v>
      </c>
      <c r="Q196" s="211" t="s">
        <v>698</v>
      </c>
      <c r="R196" s="230" t="s">
        <v>729</v>
      </c>
      <c r="S196" s="21"/>
      <c r="T196" s="241"/>
    </row>
    <row r="197" spans="13:20" x14ac:dyDescent="0.25">
      <c r="M197" s="207">
        <v>192</v>
      </c>
      <c r="O197" s="218">
        <v>192</v>
      </c>
      <c r="P197" s="212" t="s">
        <v>675</v>
      </c>
      <c r="Q197" s="211" t="s">
        <v>685</v>
      </c>
      <c r="R197" s="230" t="s">
        <v>731</v>
      </c>
      <c r="S197" s="21"/>
      <c r="T197" s="241"/>
    </row>
    <row r="198" spans="13:20" x14ac:dyDescent="0.25">
      <c r="M198" s="207">
        <v>193</v>
      </c>
      <c r="O198" s="218">
        <v>193</v>
      </c>
      <c r="P198" s="212" t="s">
        <v>675</v>
      </c>
      <c r="Q198" s="211" t="s">
        <v>687</v>
      </c>
      <c r="R198" s="232" t="s">
        <v>731</v>
      </c>
      <c r="S198" s="22"/>
      <c r="T198" s="241"/>
    </row>
    <row r="199" spans="13:20" x14ac:dyDescent="0.25">
      <c r="M199" s="207">
        <v>194</v>
      </c>
      <c r="O199" s="218">
        <v>194</v>
      </c>
      <c r="P199" s="212" t="s">
        <v>675</v>
      </c>
      <c r="Q199" s="211" t="s">
        <v>685</v>
      </c>
      <c r="R199" s="232" t="s">
        <v>733</v>
      </c>
      <c r="S199" s="22"/>
      <c r="T199" s="241"/>
    </row>
    <row r="200" spans="13:20" x14ac:dyDescent="0.25">
      <c r="M200" s="207">
        <v>195</v>
      </c>
      <c r="O200" s="218">
        <v>195</v>
      </c>
      <c r="P200" s="212" t="s">
        <v>675</v>
      </c>
      <c r="Q200" s="211" t="s">
        <v>685</v>
      </c>
      <c r="R200" s="232" t="s">
        <v>732</v>
      </c>
      <c r="S200" s="22"/>
      <c r="T200" s="241"/>
    </row>
    <row r="201" spans="13:20" x14ac:dyDescent="0.25">
      <c r="M201" s="207">
        <v>196</v>
      </c>
      <c r="O201" s="218">
        <v>196</v>
      </c>
      <c r="P201" s="212" t="s">
        <v>676</v>
      </c>
      <c r="Q201" s="211" t="s">
        <v>692</v>
      </c>
      <c r="R201" s="230" t="s">
        <v>728</v>
      </c>
      <c r="S201" s="21"/>
      <c r="T201" s="241"/>
    </row>
    <row r="202" spans="13:20" x14ac:dyDescent="0.25">
      <c r="M202" s="207">
        <v>197</v>
      </c>
      <c r="O202" s="218">
        <v>197</v>
      </c>
      <c r="P202" s="212" t="s">
        <v>676</v>
      </c>
      <c r="Q202" s="211" t="s">
        <v>692</v>
      </c>
      <c r="R202" s="230" t="s">
        <v>729</v>
      </c>
      <c r="S202" s="21"/>
      <c r="T202" s="241"/>
    </row>
    <row r="203" spans="13:20" x14ac:dyDescent="0.25">
      <c r="M203" s="207">
        <v>198</v>
      </c>
      <c r="O203" s="218">
        <v>198</v>
      </c>
      <c r="P203" s="212" t="s">
        <v>676</v>
      </c>
      <c r="Q203" s="211" t="s">
        <v>685</v>
      </c>
      <c r="R203" s="230" t="s">
        <v>731</v>
      </c>
      <c r="S203" s="21"/>
      <c r="T203" s="241"/>
    </row>
    <row r="204" spans="13:20" x14ac:dyDescent="0.25">
      <c r="M204" s="207">
        <v>199</v>
      </c>
      <c r="O204" s="218">
        <v>199</v>
      </c>
      <c r="P204" s="212" t="s">
        <v>676</v>
      </c>
      <c r="Q204" s="211" t="s">
        <v>687</v>
      </c>
      <c r="R204" s="230" t="s">
        <v>731</v>
      </c>
      <c r="S204" s="21"/>
      <c r="T204" s="241"/>
    </row>
    <row r="205" spans="13:20" x14ac:dyDescent="0.25">
      <c r="M205" s="207">
        <v>200</v>
      </c>
      <c r="O205" s="218">
        <v>200</v>
      </c>
      <c r="P205" s="210" t="s">
        <v>676</v>
      </c>
      <c r="Q205" s="211" t="s">
        <v>685</v>
      </c>
      <c r="R205" s="230" t="s">
        <v>732</v>
      </c>
      <c r="S205" s="21"/>
      <c r="T205" s="241"/>
    </row>
    <row r="206" spans="13:20" x14ac:dyDescent="0.25">
      <c r="M206" s="207">
        <v>201</v>
      </c>
      <c r="O206" s="218">
        <v>201</v>
      </c>
      <c r="P206" s="210" t="s">
        <v>676</v>
      </c>
      <c r="Q206" s="211" t="s">
        <v>687</v>
      </c>
      <c r="R206" s="230" t="s">
        <v>732</v>
      </c>
      <c r="S206" s="21"/>
      <c r="T206" s="241"/>
    </row>
    <row r="207" spans="13:20" x14ac:dyDescent="0.25">
      <c r="M207" s="207">
        <v>202</v>
      </c>
      <c r="O207" s="218">
        <v>202</v>
      </c>
      <c r="P207" s="210" t="s">
        <v>676</v>
      </c>
      <c r="Q207" s="211" t="s">
        <v>688</v>
      </c>
      <c r="R207" s="230" t="s">
        <v>732</v>
      </c>
      <c r="S207" s="21"/>
      <c r="T207" s="241"/>
    </row>
    <row r="208" spans="13:20" x14ac:dyDescent="0.25">
      <c r="M208" s="207">
        <v>203</v>
      </c>
      <c r="O208" s="218">
        <v>203</v>
      </c>
      <c r="P208" s="210" t="s">
        <v>676</v>
      </c>
      <c r="Q208" s="211" t="s">
        <v>689</v>
      </c>
      <c r="R208" s="230" t="s">
        <v>732</v>
      </c>
      <c r="S208" s="21"/>
      <c r="T208" s="241"/>
    </row>
    <row r="209" spans="13:18" x14ac:dyDescent="0.25">
      <c r="M209" s="207">
        <v>204</v>
      </c>
      <c r="O209" s="218">
        <v>204</v>
      </c>
      <c r="P209" s="211" t="s">
        <v>677</v>
      </c>
      <c r="Q209" s="211" t="s">
        <v>692</v>
      </c>
      <c r="R209" s="230" t="s">
        <v>728</v>
      </c>
    </row>
    <row r="210" spans="13:18" x14ac:dyDescent="0.25">
      <c r="M210" s="207">
        <v>205</v>
      </c>
      <c r="O210" s="218">
        <v>205</v>
      </c>
      <c r="P210" s="211" t="s">
        <v>677</v>
      </c>
      <c r="Q210" s="211" t="s">
        <v>693</v>
      </c>
      <c r="R210" s="230" t="s">
        <v>728</v>
      </c>
    </row>
    <row r="211" spans="13:18" x14ac:dyDescent="0.25">
      <c r="M211" s="207">
        <v>206</v>
      </c>
      <c r="O211" s="218">
        <v>206</v>
      </c>
      <c r="P211" s="211" t="s">
        <v>677</v>
      </c>
      <c r="Q211" s="211" t="s">
        <v>692</v>
      </c>
      <c r="R211" s="230" t="s">
        <v>729</v>
      </c>
    </row>
    <row r="212" spans="13:18" x14ac:dyDescent="0.25">
      <c r="M212" s="207">
        <v>207</v>
      </c>
      <c r="O212" s="218">
        <v>207</v>
      </c>
      <c r="P212" s="211" t="s">
        <v>677</v>
      </c>
      <c r="Q212" s="211" t="s">
        <v>693</v>
      </c>
      <c r="R212" s="230" t="s">
        <v>729</v>
      </c>
    </row>
    <row r="213" spans="13:18" x14ac:dyDescent="0.25">
      <c r="M213" s="207">
        <v>208</v>
      </c>
      <c r="O213" s="218">
        <v>208</v>
      </c>
      <c r="P213" s="211" t="s">
        <v>677</v>
      </c>
      <c r="Q213" s="211" t="s">
        <v>686</v>
      </c>
      <c r="R213" s="230" t="s">
        <v>730</v>
      </c>
    </row>
    <row r="214" spans="13:18" x14ac:dyDescent="0.25">
      <c r="M214" s="207">
        <v>209</v>
      </c>
      <c r="O214" s="218">
        <v>209</v>
      </c>
      <c r="P214" s="211" t="s">
        <v>677</v>
      </c>
      <c r="Q214" s="211" t="s">
        <v>685</v>
      </c>
      <c r="R214" s="230" t="s">
        <v>733</v>
      </c>
    </row>
    <row r="215" spans="13:18" x14ac:dyDescent="0.25">
      <c r="M215" s="207">
        <v>210</v>
      </c>
      <c r="O215" s="218">
        <v>210</v>
      </c>
      <c r="P215" s="211" t="s">
        <v>677</v>
      </c>
      <c r="Q215" s="211" t="s">
        <v>685</v>
      </c>
      <c r="R215" s="230" t="s">
        <v>732</v>
      </c>
    </row>
    <row r="216" spans="13:18" x14ac:dyDescent="0.25">
      <c r="M216" s="207">
        <v>211</v>
      </c>
      <c r="O216" s="218">
        <v>211</v>
      </c>
      <c r="P216" s="211" t="s">
        <v>678</v>
      </c>
      <c r="Q216" s="211" t="s">
        <v>688</v>
      </c>
      <c r="R216" s="230" t="s">
        <v>733</v>
      </c>
    </row>
    <row r="217" spans="13:18" x14ac:dyDescent="0.25">
      <c r="M217" s="207">
        <v>212</v>
      </c>
      <c r="O217" s="218">
        <v>212</v>
      </c>
      <c r="P217" s="211" t="s">
        <v>678</v>
      </c>
      <c r="Q217" s="211" t="s">
        <v>689</v>
      </c>
      <c r="R217" s="230" t="s">
        <v>733</v>
      </c>
    </row>
    <row r="218" spans="13:18" x14ac:dyDescent="0.25">
      <c r="M218" s="207">
        <v>213</v>
      </c>
      <c r="O218" s="218">
        <v>213</v>
      </c>
      <c r="P218" s="211" t="s">
        <v>678</v>
      </c>
      <c r="Q218" s="211" t="s">
        <v>691</v>
      </c>
      <c r="R218" s="230" t="s">
        <v>733</v>
      </c>
    </row>
    <row r="219" spans="13:18" x14ac:dyDescent="0.25">
      <c r="M219" s="207">
        <v>214</v>
      </c>
      <c r="O219" s="218">
        <v>214</v>
      </c>
      <c r="P219" s="211" t="s">
        <v>678</v>
      </c>
      <c r="Q219" s="211" t="s">
        <v>685</v>
      </c>
      <c r="R219" s="230" t="s">
        <v>732</v>
      </c>
    </row>
    <row r="220" spans="13:18" x14ac:dyDescent="0.25">
      <c r="M220" s="207">
        <v>215</v>
      </c>
      <c r="O220" s="218">
        <v>215</v>
      </c>
      <c r="P220" s="211" t="s">
        <v>678</v>
      </c>
      <c r="Q220" s="211" t="s">
        <v>688</v>
      </c>
      <c r="R220" s="230" t="s">
        <v>732</v>
      </c>
    </row>
    <row r="221" spans="13:18" x14ac:dyDescent="0.25">
      <c r="M221" s="207">
        <v>216</v>
      </c>
      <c r="O221" s="218">
        <v>216</v>
      </c>
      <c r="P221" s="211" t="s">
        <v>678</v>
      </c>
      <c r="Q221" s="211" t="s">
        <v>689</v>
      </c>
      <c r="R221" s="230" t="s">
        <v>732</v>
      </c>
    </row>
    <row r="222" spans="13:18" x14ac:dyDescent="0.25">
      <c r="M222" s="207">
        <v>217</v>
      </c>
      <c r="O222" s="218">
        <v>217</v>
      </c>
      <c r="P222" s="211" t="s">
        <v>678</v>
      </c>
      <c r="Q222" s="211" t="s">
        <v>691</v>
      </c>
      <c r="R222" s="230" t="s">
        <v>732</v>
      </c>
    </row>
    <row r="223" spans="13:18" x14ac:dyDescent="0.25">
      <c r="M223" s="207">
        <v>218</v>
      </c>
      <c r="O223" s="218">
        <v>218</v>
      </c>
      <c r="P223" s="211" t="s">
        <v>679</v>
      </c>
      <c r="Q223" s="211" t="s">
        <v>686</v>
      </c>
      <c r="R223" s="230" t="s">
        <v>729</v>
      </c>
    </row>
    <row r="224" spans="13:18" x14ac:dyDescent="0.25">
      <c r="M224" s="207">
        <v>219</v>
      </c>
      <c r="O224" s="218">
        <v>219</v>
      </c>
      <c r="P224" s="211" t="s">
        <v>679</v>
      </c>
      <c r="Q224" s="211" t="s">
        <v>687</v>
      </c>
      <c r="R224" s="230" t="s">
        <v>732</v>
      </c>
    </row>
    <row r="225" spans="13:18" x14ac:dyDescent="0.25">
      <c r="M225" s="207">
        <v>220</v>
      </c>
      <c r="O225" s="218">
        <v>220</v>
      </c>
      <c r="P225" s="211" t="s">
        <v>680</v>
      </c>
      <c r="Q225" s="211" t="s">
        <v>692</v>
      </c>
      <c r="R225" s="230" t="s">
        <v>728</v>
      </c>
    </row>
    <row r="226" spans="13:18" x14ac:dyDescent="0.25">
      <c r="M226" s="207">
        <v>221</v>
      </c>
      <c r="O226" s="218">
        <v>221</v>
      </c>
      <c r="P226" s="211" t="s">
        <v>680</v>
      </c>
      <c r="Q226" s="211" t="s">
        <v>686</v>
      </c>
      <c r="R226" s="230" t="s">
        <v>729</v>
      </c>
    </row>
    <row r="227" spans="13:18" x14ac:dyDescent="0.25">
      <c r="M227" s="207">
        <v>222</v>
      </c>
      <c r="O227" s="218">
        <v>222</v>
      </c>
      <c r="P227" s="211" t="s">
        <v>680</v>
      </c>
      <c r="Q227" s="211" t="s">
        <v>692</v>
      </c>
      <c r="R227" s="230" t="s">
        <v>729</v>
      </c>
    </row>
    <row r="228" spans="13:18" x14ac:dyDescent="0.25">
      <c r="M228" s="207">
        <v>223</v>
      </c>
      <c r="O228" s="218">
        <v>223</v>
      </c>
      <c r="P228" s="211" t="s">
        <v>680</v>
      </c>
      <c r="Q228" s="211" t="s">
        <v>697</v>
      </c>
      <c r="R228" s="230" t="s">
        <v>729</v>
      </c>
    </row>
    <row r="229" spans="13:18" x14ac:dyDescent="0.25">
      <c r="M229" s="207">
        <v>224</v>
      </c>
      <c r="O229" s="218">
        <v>224</v>
      </c>
      <c r="P229" s="211" t="s">
        <v>680</v>
      </c>
      <c r="Q229" s="211" t="s">
        <v>711</v>
      </c>
      <c r="R229" s="230" t="s">
        <v>729</v>
      </c>
    </row>
    <row r="230" spans="13:18" x14ac:dyDescent="0.25">
      <c r="M230" s="207">
        <v>225</v>
      </c>
      <c r="O230" s="218">
        <v>225</v>
      </c>
      <c r="P230" s="211" t="s">
        <v>680</v>
      </c>
      <c r="Q230" s="211" t="s">
        <v>687</v>
      </c>
      <c r="R230" s="230" t="s">
        <v>731</v>
      </c>
    </row>
    <row r="231" spans="13:18" x14ac:dyDescent="0.25">
      <c r="M231" s="207">
        <v>226</v>
      </c>
      <c r="O231" s="218">
        <v>226</v>
      </c>
      <c r="P231" s="211" t="s">
        <v>680</v>
      </c>
      <c r="Q231" s="211" t="s">
        <v>685</v>
      </c>
      <c r="R231" s="230" t="s">
        <v>733</v>
      </c>
    </row>
    <row r="232" spans="13:18" x14ac:dyDescent="0.25">
      <c r="M232" s="207">
        <v>227</v>
      </c>
      <c r="O232" s="218">
        <v>227</v>
      </c>
      <c r="P232" s="211" t="s">
        <v>680</v>
      </c>
      <c r="Q232" s="211" t="s">
        <v>685</v>
      </c>
      <c r="R232" s="230" t="s">
        <v>732</v>
      </c>
    </row>
    <row r="233" spans="13:18" x14ac:dyDescent="0.25">
      <c r="M233" s="207">
        <v>228</v>
      </c>
      <c r="O233" s="218">
        <v>228</v>
      </c>
      <c r="P233" s="211" t="s">
        <v>680</v>
      </c>
      <c r="Q233" s="211" t="s">
        <v>687</v>
      </c>
      <c r="R233" s="230" t="s">
        <v>732</v>
      </c>
    </row>
    <row r="234" spans="13:18" x14ac:dyDescent="0.25">
      <c r="M234" s="207">
        <v>229</v>
      </c>
      <c r="O234" s="218">
        <v>229</v>
      </c>
      <c r="P234" s="211" t="s">
        <v>680</v>
      </c>
      <c r="Q234" s="211" t="s">
        <v>711</v>
      </c>
      <c r="R234" s="230" t="s">
        <v>732</v>
      </c>
    </row>
    <row r="235" spans="13:18" x14ac:dyDescent="0.25">
      <c r="M235" s="207">
        <v>230</v>
      </c>
      <c r="O235" s="218">
        <v>230</v>
      </c>
      <c r="P235" s="211" t="s">
        <v>681</v>
      </c>
      <c r="Q235" s="211" t="s">
        <v>711</v>
      </c>
      <c r="R235" s="230" t="s">
        <v>728</v>
      </c>
    </row>
    <row r="236" spans="13:18" x14ac:dyDescent="0.25">
      <c r="M236" s="207">
        <v>231</v>
      </c>
      <c r="O236" s="218">
        <v>231</v>
      </c>
      <c r="P236" s="211" t="s">
        <v>681</v>
      </c>
      <c r="Q236" s="211" t="s">
        <v>686</v>
      </c>
      <c r="R236" s="230" t="s">
        <v>729</v>
      </c>
    </row>
    <row r="237" spans="13:18" x14ac:dyDescent="0.25">
      <c r="M237" s="207">
        <v>232</v>
      </c>
      <c r="O237" s="218">
        <v>232</v>
      </c>
      <c r="P237" s="211" t="s">
        <v>681</v>
      </c>
      <c r="Q237" s="211" t="s">
        <v>692</v>
      </c>
      <c r="R237" s="230" t="s">
        <v>729</v>
      </c>
    </row>
    <row r="238" spans="13:18" x14ac:dyDescent="0.25">
      <c r="M238" s="207">
        <v>233</v>
      </c>
      <c r="O238" s="218">
        <v>233</v>
      </c>
      <c r="P238" s="211" t="s">
        <v>681</v>
      </c>
      <c r="Q238" s="211" t="s">
        <v>697</v>
      </c>
      <c r="R238" s="230" t="s">
        <v>729</v>
      </c>
    </row>
    <row r="239" spans="13:18" x14ac:dyDescent="0.25">
      <c r="M239" s="207">
        <v>234</v>
      </c>
      <c r="O239" s="218">
        <v>234</v>
      </c>
      <c r="P239" s="211" t="s">
        <v>681</v>
      </c>
      <c r="Q239" s="211" t="s">
        <v>711</v>
      </c>
      <c r="R239" s="230" t="s">
        <v>729</v>
      </c>
    </row>
    <row r="240" spans="13:18" x14ac:dyDescent="0.25">
      <c r="M240" s="207">
        <v>235</v>
      </c>
      <c r="O240" s="218">
        <v>235</v>
      </c>
      <c r="P240" s="211" t="s">
        <v>681</v>
      </c>
      <c r="Q240" s="211" t="s">
        <v>697</v>
      </c>
      <c r="R240" s="230" t="s">
        <v>730</v>
      </c>
    </row>
    <row r="241" spans="13:18" x14ac:dyDescent="0.25">
      <c r="M241" s="207">
        <v>236</v>
      </c>
      <c r="O241" s="218">
        <v>236</v>
      </c>
      <c r="P241" s="211" t="s">
        <v>681</v>
      </c>
      <c r="Q241" s="211" t="s">
        <v>711</v>
      </c>
      <c r="R241" s="230" t="s">
        <v>730</v>
      </c>
    </row>
    <row r="242" spans="13:18" x14ac:dyDescent="0.25">
      <c r="M242" s="207">
        <v>237</v>
      </c>
      <c r="O242" s="218">
        <v>237</v>
      </c>
      <c r="P242" s="211" t="s">
        <v>681</v>
      </c>
      <c r="Q242" s="211" t="s">
        <v>685</v>
      </c>
      <c r="R242" s="230" t="s">
        <v>731</v>
      </c>
    </row>
    <row r="243" spans="13:18" x14ac:dyDescent="0.25">
      <c r="M243" s="207">
        <v>238</v>
      </c>
      <c r="O243" s="218">
        <v>238</v>
      </c>
      <c r="P243" s="211" t="s">
        <v>681</v>
      </c>
      <c r="Q243" s="211" t="s">
        <v>687</v>
      </c>
      <c r="R243" s="230" t="s">
        <v>731</v>
      </c>
    </row>
    <row r="244" spans="13:18" x14ac:dyDescent="0.25">
      <c r="M244" s="207">
        <v>239</v>
      </c>
      <c r="O244" s="218">
        <v>239</v>
      </c>
      <c r="P244" s="211" t="s">
        <v>681</v>
      </c>
      <c r="Q244" s="211" t="s">
        <v>697</v>
      </c>
      <c r="R244" s="230" t="s">
        <v>731</v>
      </c>
    </row>
    <row r="245" spans="13:18" x14ac:dyDescent="0.25">
      <c r="M245" s="207">
        <v>240</v>
      </c>
      <c r="O245" s="218">
        <v>240</v>
      </c>
      <c r="P245" s="211" t="s">
        <v>681</v>
      </c>
      <c r="Q245" s="211" t="s">
        <v>685</v>
      </c>
      <c r="R245" s="230" t="s">
        <v>733</v>
      </c>
    </row>
    <row r="246" spans="13:18" x14ac:dyDescent="0.25">
      <c r="M246" s="207">
        <v>241</v>
      </c>
      <c r="O246" s="218">
        <v>241</v>
      </c>
      <c r="P246" s="211" t="s">
        <v>681</v>
      </c>
      <c r="Q246" s="211" t="s">
        <v>690</v>
      </c>
      <c r="R246" s="230" t="s">
        <v>733</v>
      </c>
    </row>
    <row r="247" spans="13:18" x14ac:dyDescent="0.25">
      <c r="M247" s="207">
        <v>242</v>
      </c>
      <c r="O247" s="218">
        <v>242</v>
      </c>
      <c r="P247" s="211" t="s">
        <v>681</v>
      </c>
      <c r="Q247" s="211" t="s">
        <v>697</v>
      </c>
      <c r="R247" s="230" t="s">
        <v>733</v>
      </c>
    </row>
    <row r="248" spans="13:18" x14ac:dyDescent="0.25">
      <c r="M248" s="207">
        <v>243</v>
      </c>
      <c r="O248" s="218">
        <v>243</v>
      </c>
      <c r="P248" s="211" t="s">
        <v>681</v>
      </c>
      <c r="Q248" s="211" t="s">
        <v>711</v>
      </c>
      <c r="R248" s="230" t="s">
        <v>733</v>
      </c>
    </row>
    <row r="249" spans="13:18" x14ac:dyDescent="0.25">
      <c r="M249" s="207">
        <v>244</v>
      </c>
      <c r="O249" s="218">
        <v>244</v>
      </c>
      <c r="P249" s="211" t="s">
        <v>681</v>
      </c>
      <c r="Q249" s="211" t="s">
        <v>714</v>
      </c>
      <c r="R249" s="230" t="s">
        <v>733</v>
      </c>
    </row>
    <row r="250" spans="13:18" x14ac:dyDescent="0.25">
      <c r="M250" s="207">
        <v>245</v>
      </c>
      <c r="O250" s="218">
        <v>245</v>
      </c>
      <c r="P250" s="211" t="s">
        <v>681</v>
      </c>
      <c r="Q250" s="211" t="s">
        <v>697</v>
      </c>
      <c r="R250" s="230" t="s">
        <v>732</v>
      </c>
    </row>
    <row r="251" spans="13:18" x14ac:dyDescent="0.25">
      <c r="M251" s="207">
        <v>246</v>
      </c>
      <c r="O251" s="218">
        <v>246</v>
      </c>
      <c r="P251" s="211" t="s">
        <v>681</v>
      </c>
      <c r="Q251" s="211" t="s">
        <v>711</v>
      </c>
      <c r="R251" s="230" t="s">
        <v>732</v>
      </c>
    </row>
    <row r="252" spans="13:18" x14ac:dyDescent="0.25">
      <c r="M252" s="209">
        <v>247</v>
      </c>
      <c r="O252" s="222">
        <v>247</v>
      </c>
      <c r="P252" s="223" t="s">
        <v>681</v>
      </c>
      <c r="Q252" s="223" t="s">
        <v>721</v>
      </c>
      <c r="R252" s="233" t="s">
        <v>732</v>
      </c>
    </row>
    <row r="253" spans="13:18" x14ac:dyDescent="0.25">
      <c r="M253" s="18"/>
      <c r="O253" s="18"/>
      <c r="P253" s="21"/>
      <c r="Q253" s="21"/>
      <c r="R253" s="241"/>
    </row>
    <row r="254" spans="13:18" x14ac:dyDescent="0.25">
      <c r="M254" s="18"/>
      <c r="O254" s="18"/>
      <c r="P254" s="21"/>
      <c r="Q254" s="21"/>
      <c r="R254" s="21"/>
    </row>
    <row r="255" spans="13:18" x14ac:dyDescent="0.25">
      <c r="M255" s="18"/>
      <c r="O255" s="18"/>
      <c r="P255" s="21"/>
      <c r="Q255" s="21"/>
      <c r="R255" s="21"/>
    </row>
    <row r="256" spans="13:18" x14ac:dyDescent="0.25">
      <c r="M256" s="18"/>
      <c r="O256" s="18"/>
      <c r="P256" s="21"/>
      <c r="Q256" s="21"/>
      <c r="R256" s="21"/>
    </row>
    <row r="257" spans="13:18" x14ac:dyDescent="0.25">
      <c r="M257" s="18"/>
      <c r="O257" s="18"/>
      <c r="P257" s="21"/>
      <c r="Q257" s="21"/>
      <c r="R257" s="21"/>
    </row>
    <row r="258" spans="13:18" x14ac:dyDescent="0.25">
      <c r="M258" s="18"/>
      <c r="O258" s="18"/>
      <c r="P258" s="21"/>
      <c r="Q258" s="21"/>
      <c r="R258" s="21"/>
    </row>
    <row r="259" spans="13:18" x14ac:dyDescent="0.25">
      <c r="M259" s="18"/>
      <c r="O259" s="18"/>
      <c r="P259" s="21"/>
      <c r="Q259" s="21"/>
      <c r="R259" s="21"/>
    </row>
    <row r="260" spans="13:18" x14ac:dyDescent="0.25">
      <c r="M260" s="18"/>
      <c r="O260" s="18"/>
      <c r="P260" s="21"/>
      <c r="Q260" s="21"/>
      <c r="R260" s="21"/>
    </row>
    <row r="261" spans="13:18" x14ac:dyDescent="0.25">
      <c r="M261" s="18"/>
      <c r="O261" s="18"/>
      <c r="P261" s="21"/>
      <c r="Q261" s="21"/>
      <c r="R261" s="21"/>
    </row>
    <row r="262" spans="13:18" x14ac:dyDescent="0.25">
      <c r="M262" s="18"/>
      <c r="O262" s="18"/>
      <c r="P262" s="21"/>
      <c r="Q262" s="21"/>
      <c r="R262" s="21"/>
    </row>
    <row r="263" spans="13:18" x14ac:dyDescent="0.25">
      <c r="M263" s="18"/>
      <c r="O263" s="18"/>
      <c r="P263" s="21"/>
      <c r="Q263" s="21"/>
      <c r="R263" s="21"/>
    </row>
    <row r="264" spans="13:18" x14ac:dyDescent="0.25">
      <c r="M264" s="18"/>
      <c r="O264" s="18"/>
      <c r="P264" s="21"/>
      <c r="Q264" s="21"/>
      <c r="R264" s="21"/>
    </row>
    <row r="265" spans="13:18" x14ac:dyDescent="0.25">
      <c r="M265" s="18"/>
      <c r="O265" s="18"/>
      <c r="P265" s="21"/>
      <c r="Q265" s="21"/>
      <c r="R265" s="21"/>
    </row>
    <row r="266" spans="13:18" x14ac:dyDescent="0.25">
      <c r="M266" s="18"/>
      <c r="O266" s="18"/>
      <c r="P266" s="21"/>
      <c r="Q266" s="21"/>
      <c r="R266" s="21"/>
    </row>
    <row r="267" spans="13:18" x14ac:dyDescent="0.25">
      <c r="M267" s="18"/>
      <c r="O267" s="18"/>
      <c r="P267" s="21"/>
      <c r="Q267" s="21"/>
      <c r="R267" s="21"/>
    </row>
    <row r="268" spans="13:18" x14ac:dyDescent="0.25">
      <c r="M268" s="18"/>
      <c r="O268" s="18"/>
      <c r="P268" s="21"/>
      <c r="Q268" s="21"/>
      <c r="R268" s="21"/>
    </row>
    <row r="269" spans="13:18" x14ac:dyDescent="0.25">
      <c r="M269" s="18"/>
      <c r="O269" s="18"/>
      <c r="P269" s="21"/>
      <c r="Q269" s="21"/>
      <c r="R269" s="21"/>
    </row>
    <row r="270" spans="13:18" x14ac:dyDescent="0.25">
      <c r="M270" s="18"/>
      <c r="O270" s="18"/>
      <c r="P270" s="21"/>
      <c r="Q270" s="21"/>
      <c r="R270" s="21"/>
    </row>
    <row r="271" spans="13:18" x14ac:dyDescent="0.25">
      <c r="M271" s="18"/>
      <c r="O271" s="18"/>
      <c r="P271" s="21"/>
      <c r="Q271" s="21"/>
      <c r="R271" s="21"/>
    </row>
    <row r="272" spans="13:18" x14ac:dyDescent="0.25">
      <c r="M272" s="18"/>
      <c r="O272" s="18"/>
      <c r="P272" s="21"/>
      <c r="Q272" s="21"/>
      <c r="R272" s="21"/>
    </row>
    <row r="273" spans="13:26" x14ac:dyDescent="0.25">
      <c r="M273" s="18"/>
      <c r="O273" s="18"/>
      <c r="P273" s="21"/>
      <c r="Q273" s="21"/>
      <c r="R273" s="21"/>
    </row>
    <row r="274" spans="13:26" x14ac:dyDescent="0.25">
      <c r="M274" s="18"/>
      <c r="O274" s="18"/>
      <c r="P274" s="21"/>
      <c r="Q274" s="21"/>
      <c r="R274" s="21"/>
    </row>
    <row r="275" spans="13:26" x14ac:dyDescent="0.25">
      <c r="M275" s="18"/>
      <c r="O275" s="18"/>
      <c r="P275" s="21"/>
      <c r="Q275" s="21"/>
      <c r="R275" s="21"/>
    </row>
    <row r="276" spans="13:26" x14ac:dyDescent="0.25">
      <c r="M276" s="18"/>
      <c r="O276" s="18"/>
      <c r="P276" s="21"/>
      <c r="Q276" s="21"/>
      <c r="R276" s="21"/>
    </row>
    <row r="277" spans="13:26" x14ac:dyDescent="0.25">
      <c r="M277" s="18"/>
      <c r="O277" s="18"/>
      <c r="P277" s="21"/>
      <c r="Q277" s="21"/>
      <c r="R277" s="21"/>
    </row>
    <row r="278" spans="13:26" x14ac:dyDescent="0.25">
      <c r="M278" s="18"/>
      <c r="O278" s="18"/>
      <c r="P278" s="21"/>
      <c r="Q278" s="21"/>
      <c r="R278" s="21"/>
    </row>
    <row r="279" spans="13:26" x14ac:dyDescent="0.25">
      <c r="M279" s="18"/>
      <c r="O279" s="18"/>
      <c r="P279" s="21"/>
      <c r="Q279" s="21"/>
      <c r="R279" s="21"/>
    </row>
    <row r="280" spans="13:26" x14ac:dyDescent="0.25">
      <c r="M280" s="18"/>
      <c r="O280" s="18"/>
      <c r="P280" s="21"/>
      <c r="Q280" s="21"/>
      <c r="R280" s="21"/>
    </row>
    <row r="281" spans="13:26" x14ac:dyDescent="0.25">
      <c r="M281" s="18"/>
      <c r="O281" s="18"/>
      <c r="P281" s="21"/>
      <c r="Q281" s="21"/>
      <c r="R281" s="21"/>
    </row>
    <row r="282" spans="13:26" x14ac:dyDescent="0.25">
      <c r="M282" s="18"/>
      <c r="O282" s="18"/>
      <c r="P282" s="21"/>
      <c r="Q282" s="21"/>
      <c r="R282" s="21"/>
    </row>
    <row r="283" spans="13:26" x14ac:dyDescent="0.25">
      <c r="M283" s="18"/>
      <c r="O283" s="18"/>
      <c r="P283" s="21"/>
      <c r="Q283" s="21"/>
      <c r="R283" s="21"/>
      <c r="T283" s="4"/>
      <c r="U283" s="4"/>
      <c r="V283" s="4"/>
      <c r="W283" s="4"/>
      <c r="X283" s="4"/>
      <c r="Y283" s="4"/>
      <c r="Z283" s="4"/>
    </row>
    <row r="284" spans="13:26" x14ac:dyDescent="0.25">
      <c r="M284" s="18"/>
      <c r="O284" s="18"/>
      <c r="P284" s="21"/>
      <c r="Q284" s="21"/>
      <c r="R284" s="21"/>
      <c r="T284" s="4"/>
      <c r="U284" s="4"/>
      <c r="V284" s="4"/>
      <c r="W284" s="4"/>
      <c r="X284" s="4"/>
      <c r="Y284" s="4"/>
      <c r="Z284" s="4"/>
    </row>
    <row r="285" spans="13:26" x14ac:dyDescent="0.25">
      <c r="M285" s="18"/>
      <c r="O285" s="18"/>
      <c r="P285" s="21"/>
      <c r="Q285" s="21"/>
      <c r="R285" s="21"/>
      <c r="T285" s="4"/>
      <c r="U285" s="4"/>
      <c r="V285" s="4"/>
      <c r="W285" s="4"/>
      <c r="X285" s="4"/>
      <c r="Y285" s="4"/>
      <c r="Z285" s="4"/>
    </row>
    <row r="286" spans="13:26" x14ac:dyDescent="0.25">
      <c r="M286" s="18"/>
      <c r="O286" s="18"/>
      <c r="P286" s="21"/>
      <c r="Q286" s="21"/>
      <c r="R286" s="21"/>
      <c r="T286" s="4"/>
      <c r="U286" s="4"/>
      <c r="V286" s="4"/>
      <c r="W286" s="4"/>
      <c r="X286" s="4"/>
      <c r="Y286" s="4"/>
      <c r="Z286" s="4"/>
    </row>
    <row r="287" spans="13:26" x14ac:dyDescent="0.25">
      <c r="M287" s="18"/>
      <c r="O287" s="18"/>
      <c r="P287" s="21"/>
      <c r="Q287" s="21"/>
      <c r="R287" s="21"/>
      <c r="T287" s="4"/>
      <c r="U287" s="4"/>
      <c r="V287" s="4"/>
      <c r="W287" s="4"/>
      <c r="X287" s="4"/>
      <c r="Y287" s="4"/>
      <c r="Z287" s="4"/>
    </row>
    <row r="288" spans="13:26" x14ac:dyDescent="0.25">
      <c r="M288" s="18"/>
      <c r="O288" s="18"/>
      <c r="P288" s="21"/>
      <c r="Q288" s="21"/>
      <c r="R288" s="21"/>
      <c r="T288" s="4"/>
      <c r="U288" s="4"/>
      <c r="V288" s="4"/>
      <c r="W288" s="4"/>
      <c r="X288" s="4"/>
      <c r="Y288" s="4"/>
      <c r="Z288" s="4"/>
    </row>
    <row r="289" spans="13:26" x14ac:dyDescent="0.25">
      <c r="M289" s="18"/>
      <c r="O289" s="18"/>
      <c r="P289" s="21"/>
      <c r="Q289" s="21"/>
      <c r="R289" s="21"/>
      <c r="T289" s="4"/>
      <c r="U289" s="4"/>
      <c r="V289" s="4"/>
      <c r="W289" s="4"/>
      <c r="X289" s="4"/>
      <c r="Y289" s="4"/>
      <c r="Z289" s="4"/>
    </row>
    <row r="290" spans="13:26" x14ac:dyDescent="0.25">
      <c r="M290" s="18"/>
      <c r="O290" s="18"/>
      <c r="P290" s="21"/>
      <c r="Q290" s="21"/>
      <c r="R290" s="21"/>
      <c r="T290" s="4"/>
      <c r="U290" s="4"/>
      <c r="V290" s="4"/>
      <c r="W290" s="4"/>
      <c r="X290" s="4"/>
      <c r="Y290" s="4"/>
      <c r="Z290" s="4"/>
    </row>
    <row r="291" spans="13:26" x14ac:dyDescent="0.25">
      <c r="M291" s="18"/>
      <c r="O291" s="18"/>
      <c r="P291" s="21"/>
      <c r="Q291" s="21"/>
      <c r="R291" s="21"/>
      <c r="T291" s="4"/>
      <c r="U291" s="4"/>
      <c r="V291" s="4"/>
      <c r="W291" s="4"/>
      <c r="X291" s="4"/>
      <c r="Y291" s="4"/>
      <c r="Z291" s="4"/>
    </row>
    <row r="292" spans="13:26" x14ac:dyDescent="0.25">
      <c r="M292" s="18"/>
      <c r="O292" s="18"/>
      <c r="P292" s="21"/>
      <c r="Q292" s="21"/>
      <c r="R292" s="21"/>
      <c r="T292" s="4"/>
      <c r="U292" s="4"/>
      <c r="V292" s="4"/>
      <c r="W292" s="4"/>
      <c r="X292" s="4"/>
      <c r="Y292" s="4"/>
      <c r="Z292" s="4"/>
    </row>
    <row r="293" spans="13:26" x14ac:dyDescent="0.25">
      <c r="P293" s="21"/>
      <c r="Q293" s="21"/>
      <c r="R293" s="21"/>
    </row>
    <row r="294" spans="13:26" x14ac:dyDescent="0.25">
      <c r="P294" s="21"/>
      <c r="Q294" s="21"/>
      <c r="R294" s="21"/>
    </row>
    <row r="295" spans="13:26" x14ac:dyDescent="0.25">
      <c r="P295" s="21"/>
      <c r="Q295" s="21"/>
      <c r="R295" s="21"/>
    </row>
    <row r="296" spans="13:26" x14ac:dyDescent="0.25">
      <c r="P296" s="21"/>
      <c r="Q296" s="21"/>
      <c r="R296" s="21"/>
    </row>
    <row r="297" spans="13:26" x14ac:dyDescent="0.25">
      <c r="P297" s="21"/>
      <c r="Q297" s="21"/>
      <c r="R297" s="21"/>
    </row>
    <row r="298" spans="13:26" x14ac:dyDescent="0.25">
      <c r="P298" s="21"/>
      <c r="Q298" s="21"/>
      <c r="R298" s="21"/>
    </row>
    <row r="299" spans="13:26" x14ac:dyDescent="0.25">
      <c r="P299" s="21"/>
      <c r="Q299" s="21"/>
      <c r="R299" s="21"/>
    </row>
    <row r="300" spans="13:26" x14ac:dyDescent="0.25">
      <c r="P300" s="21"/>
      <c r="Q300" s="21"/>
      <c r="R300" s="21"/>
    </row>
    <row r="301" spans="13:26" x14ac:dyDescent="0.25">
      <c r="P301" s="21"/>
      <c r="Q301" s="21"/>
      <c r="R301" s="21"/>
    </row>
    <row r="302" spans="13:26" x14ac:dyDescent="0.25">
      <c r="P302" s="21"/>
      <c r="Q302" s="21"/>
      <c r="R302" s="21"/>
    </row>
    <row r="303" spans="13:26" x14ac:dyDescent="0.25">
      <c r="P303" s="21"/>
      <c r="Q303" s="21"/>
      <c r="R303" s="21"/>
    </row>
    <row r="304" spans="13:26" x14ac:dyDescent="0.25">
      <c r="P304" s="21"/>
      <c r="Q304" s="21"/>
      <c r="R304" s="21"/>
    </row>
    <row r="305" spans="16:18" x14ac:dyDescent="0.25">
      <c r="P305" s="21"/>
      <c r="Q305" s="21"/>
      <c r="R305" s="21"/>
    </row>
    <row r="306" spans="16:18" x14ac:dyDescent="0.25">
      <c r="P306" s="21"/>
      <c r="Q306" s="21"/>
      <c r="R306" s="21"/>
    </row>
    <row r="307" spans="16:18" x14ac:dyDescent="0.25">
      <c r="P307" s="21"/>
      <c r="Q307" s="21"/>
      <c r="R307" s="21"/>
    </row>
    <row r="308" spans="16:18" x14ac:dyDescent="0.25">
      <c r="P308" s="21"/>
      <c r="Q308" s="21"/>
      <c r="R308" s="21"/>
    </row>
    <row r="309" spans="16:18" x14ac:dyDescent="0.25">
      <c r="P309" s="21"/>
      <c r="Q309" s="21"/>
      <c r="R309" s="21"/>
    </row>
    <row r="310" spans="16:18" x14ac:dyDescent="0.25">
      <c r="P310" s="21"/>
      <c r="Q310" s="21"/>
      <c r="R310" s="21"/>
    </row>
    <row r="311" spans="16:18" x14ac:dyDescent="0.25">
      <c r="P311" s="21"/>
      <c r="Q311" s="21"/>
      <c r="R311" s="21"/>
    </row>
    <row r="312" spans="16:18" x14ac:dyDescent="0.25">
      <c r="P312" s="21"/>
      <c r="Q312" s="21"/>
      <c r="R312" s="21"/>
    </row>
    <row r="313" spans="16:18" x14ac:dyDescent="0.25">
      <c r="P313" s="21"/>
      <c r="Q313" s="21"/>
      <c r="R313" s="21"/>
    </row>
    <row r="314" spans="16:18" x14ac:dyDescent="0.25">
      <c r="P314" s="21"/>
      <c r="Q314" s="21"/>
      <c r="R314" s="21"/>
    </row>
    <row r="315" spans="16:18" x14ac:dyDescent="0.25">
      <c r="P315" s="21"/>
      <c r="Q315" s="21"/>
      <c r="R315" s="21"/>
    </row>
    <row r="316" spans="16:18" x14ac:dyDescent="0.25">
      <c r="P316" s="21"/>
      <c r="Q316" s="21"/>
      <c r="R316" s="21"/>
    </row>
    <row r="317" spans="16:18" x14ac:dyDescent="0.25">
      <c r="P317" s="21"/>
      <c r="Q317" s="21"/>
      <c r="R317" s="21"/>
    </row>
    <row r="318" spans="16:18" x14ac:dyDescent="0.25">
      <c r="P318" s="21"/>
      <c r="Q318" s="21"/>
      <c r="R318" s="21"/>
    </row>
    <row r="319" spans="16:18" x14ac:dyDescent="0.25">
      <c r="P319" s="21"/>
      <c r="Q319" s="21"/>
      <c r="R319" s="21"/>
    </row>
    <row r="320" spans="16:18" x14ac:dyDescent="0.25">
      <c r="P320" s="21"/>
      <c r="Q320" s="21"/>
      <c r="R320" s="21"/>
    </row>
    <row r="321" spans="16:18" x14ac:dyDescent="0.25">
      <c r="P321" s="21"/>
      <c r="Q321" s="21"/>
      <c r="R321" s="21"/>
    </row>
    <row r="322" spans="16:18" x14ac:dyDescent="0.25">
      <c r="P322" s="21"/>
      <c r="Q322" s="21"/>
      <c r="R322" s="21"/>
    </row>
    <row r="323" spans="16:18" x14ac:dyDescent="0.25">
      <c r="P323" s="21"/>
      <c r="Q323" s="21"/>
      <c r="R323" s="21"/>
    </row>
    <row r="324" spans="16:18" x14ac:dyDescent="0.25">
      <c r="P324" s="21"/>
      <c r="Q324" s="21"/>
      <c r="R324" s="21"/>
    </row>
    <row r="325" spans="16:18" x14ac:dyDescent="0.25">
      <c r="P325" s="21"/>
      <c r="Q325" s="21"/>
      <c r="R325" s="21"/>
    </row>
    <row r="326" spans="16:18" x14ac:dyDescent="0.25">
      <c r="P326" s="21"/>
      <c r="Q326" s="21"/>
      <c r="R326" s="21"/>
    </row>
    <row r="327" spans="16:18" x14ac:dyDescent="0.25">
      <c r="P327" s="21"/>
      <c r="Q327" s="21"/>
      <c r="R327" s="21"/>
    </row>
    <row r="328" spans="16:18" x14ac:dyDescent="0.25">
      <c r="P328" s="21"/>
      <c r="Q328" s="21"/>
      <c r="R328" s="21"/>
    </row>
    <row r="329" spans="16:18" x14ac:dyDescent="0.25">
      <c r="P329" s="21"/>
      <c r="Q329" s="21"/>
      <c r="R329" s="21"/>
    </row>
    <row r="330" spans="16:18" x14ac:dyDescent="0.25">
      <c r="P330" s="21"/>
      <c r="Q330" s="21"/>
      <c r="R330" s="21"/>
    </row>
    <row r="331" spans="16:18" x14ac:dyDescent="0.25">
      <c r="P331" s="21"/>
      <c r="Q331" s="21"/>
      <c r="R331" s="21"/>
    </row>
    <row r="332" spans="16:18" x14ac:dyDescent="0.25">
      <c r="P332" s="21"/>
      <c r="Q332" s="21"/>
      <c r="R332" s="21"/>
    </row>
    <row r="333" spans="16:18" x14ac:dyDescent="0.25">
      <c r="P333" s="21"/>
      <c r="Q333" s="21"/>
      <c r="R333" s="21"/>
    </row>
    <row r="334" spans="16:18" x14ac:dyDescent="0.25">
      <c r="P334" s="21"/>
      <c r="Q334" s="21"/>
      <c r="R334" s="21"/>
    </row>
    <row r="335" spans="16:18" x14ac:dyDescent="0.25">
      <c r="P335" s="21"/>
      <c r="Q335" s="21"/>
      <c r="R335" s="21"/>
    </row>
    <row r="336" spans="16:18" x14ac:dyDescent="0.25">
      <c r="P336" s="21"/>
      <c r="Q336" s="21"/>
      <c r="R336" s="21"/>
    </row>
    <row r="337" spans="16:18" x14ac:dyDescent="0.25">
      <c r="P337" s="21"/>
      <c r="Q337" s="21"/>
      <c r="R337" s="21"/>
    </row>
    <row r="338" spans="16:18" x14ac:dyDescent="0.25">
      <c r="P338" s="21"/>
      <c r="Q338" s="21"/>
      <c r="R338" s="21"/>
    </row>
    <row r="339" spans="16:18" x14ac:dyDescent="0.25">
      <c r="P339" s="21"/>
      <c r="Q339" s="21"/>
      <c r="R339" s="21"/>
    </row>
    <row r="340" spans="16:18" x14ac:dyDescent="0.25">
      <c r="P340" s="21"/>
      <c r="Q340" s="21"/>
      <c r="R340" s="21"/>
    </row>
    <row r="341" spans="16:18" x14ac:dyDescent="0.25">
      <c r="P341" s="21"/>
      <c r="Q341" s="21"/>
      <c r="R341" s="21"/>
    </row>
    <row r="342" spans="16:18" x14ac:dyDescent="0.25">
      <c r="P342" s="21"/>
      <c r="Q342" s="21"/>
      <c r="R342" s="21"/>
    </row>
    <row r="343" spans="16:18" x14ac:dyDescent="0.25">
      <c r="P343" s="21"/>
      <c r="Q343" s="21"/>
      <c r="R343" s="21"/>
    </row>
    <row r="344" spans="16:18" x14ac:dyDescent="0.25">
      <c r="P344" s="21"/>
      <c r="Q344" s="21"/>
      <c r="R344" s="21"/>
    </row>
    <row r="345" spans="16:18" x14ac:dyDescent="0.25">
      <c r="P345" s="21"/>
      <c r="Q345" s="21"/>
      <c r="R345" s="21"/>
    </row>
    <row r="346" spans="16:18" x14ac:dyDescent="0.25">
      <c r="P346" s="21"/>
      <c r="Q346" s="21"/>
      <c r="R346" s="21"/>
    </row>
    <row r="347" spans="16:18" x14ac:dyDescent="0.25">
      <c r="P347" s="21"/>
      <c r="Q347" s="21"/>
      <c r="R347" s="21"/>
    </row>
    <row r="348" spans="16:18" x14ac:dyDescent="0.25">
      <c r="P348" s="21"/>
      <c r="Q348" s="21"/>
      <c r="R348" s="21"/>
    </row>
    <row r="349" spans="16:18" x14ac:dyDescent="0.25">
      <c r="P349" s="21"/>
      <c r="Q349" s="21"/>
      <c r="R349" s="21"/>
    </row>
    <row r="350" spans="16:18" x14ac:dyDescent="0.25">
      <c r="P350" s="21"/>
      <c r="Q350" s="21"/>
      <c r="R350" s="21"/>
    </row>
    <row r="351" spans="16:18" x14ac:dyDescent="0.25">
      <c r="P351" s="21"/>
      <c r="Q351" s="21"/>
      <c r="R351" s="21"/>
    </row>
    <row r="352" spans="16:18" x14ac:dyDescent="0.25">
      <c r="P352" s="21"/>
      <c r="Q352" s="21"/>
      <c r="R352" s="21"/>
    </row>
    <row r="353" spans="16:18" x14ac:dyDescent="0.25">
      <c r="P353" s="21"/>
      <c r="Q353" s="21"/>
      <c r="R353" s="21"/>
    </row>
    <row r="354" spans="16:18" x14ac:dyDescent="0.25">
      <c r="P354" s="21"/>
      <c r="Q354" s="21"/>
      <c r="R354" s="21"/>
    </row>
    <row r="355" spans="16:18" x14ac:dyDescent="0.25">
      <c r="P355" s="21"/>
      <c r="Q355" s="21"/>
      <c r="R355" s="21"/>
    </row>
    <row r="356" spans="16:18" x14ac:dyDescent="0.25">
      <c r="P356" s="21"/>
      <c r="Q356" s="21"/>
      <c r="R356" s="21"/>
    </row>
    <row r="357" spans="16:18" x14ac:dyDescent="0.25">
      <c r="P357" s="21"/>
      <c r="Q357" s="21"/>
      <c r="R357" s="21"/>
    </row>
    <row r="358" spans="16:18" x14ac:dyDescent="0.25">
      <c r="P358" s="21"/>
      <c r="Q358" s="21"/>
      <c r="R358" s="21"/>
    </row>
    <row r="359" spans="16:18" x14ac:dyDescent="0.25">
      <c r="P359" s="21"/>
      <c r="Q359" s="21"/>
      <c r="R359" s="21"/>
    </row>
    <row r="360" spans="16:18" x14ac:dyDescent="0.25">
      <c r="P360" s="21"/>
      <c r="Q360" s="21"/>
      <c r="R360" s="21"/>
    </row>
    <row r="361" spans="16:18" x14ac:dyDescent="0.25">
      <c r="P361" s="21"/>
      <c r="Q361" s="21"/>
      <c r="R361" s="21"/>
    </row>
    <row r="362" spans="16:18" x14ac:dyDescent="0.25">
      <c r="P362" s="21"/>
      <c r="Q362" s="21"/>
      <c r="R362" s="21"/>
    </row>
    <row r="363" spans="16:18" x14ac:dyDescent="0.25">
      <c r="P363" s="21"/>
      <c r="Q363" s="21"/>
      <c r="R363" s="21"/>
    </row>
    <row r="364" spans="16:18" x14ac:dyDescent="0.25">
      <c r="P364" s="21"/>
      <c r="Q364" s="21"/>
      <c r="R364" s="21"/>
    </row>
    <row r="365" spans="16:18" x14ac:dyDescent="0.25">
      <c r="P365" s="21"/>
      <c r="Q365" s="21"/>
      <c r="R365" s="21"/>
    </row>
    <row r="366" spans="16:18" x14ac:dyDescent="0.25">
      <c r="P366" s="21"/>
      <c r="Q366" s="21"/>
      <c r="R366" s="21"/>
    </row>
    <row r="367" spans="16:18" x14ac:dyDescent="0.25">
      <c r="P367" s="21"/>
      <c r="Q367" s="21"/>
      <c r="R367" s="21"/>
    </row>
    <row r="368" spans="16:18" x14ac:dyDescent="0.25">
      <c r="P368" s="21"/>
      <c r="Q368" s="21"/>
      <c r="R368" s="21"/>
    </row>
    <row r="369" spans="16:18" x14ac:dyDescent="0.25">
      <c r="P369" s="21"/>
      <c r="Q369" s="21"/>
      <c r="R369" s="21"/>
    </row>
    <row r="370" spans="16:18" x14ac:dyDescent="0.25">
      <c r="P370" s="21"/>
      <c r="Q370" s="21"/>
      <c r="R370" s="21"/>
    </row>
    <row r="371" spans="16:18" x14ac:dyDescent="0.25">
      <c r="P371" s="21"/>
      <c r="Q371" s="21"/>
      <c r="R371" s="21"/>
    </row>
    <row r="372" spans="16:18" x14ac:dyDescent="0.25">
      <c r="P372" s="21"/>
      <c r="Q372" s="21"/>
      <c r="R372" s="21"/>
    </row>
    <row r="373" spans="16:18" x14ac:dyDescent="0.25">
      <c r="P373" s="21"/>
      <c r="Q373" s="21"/>
      <c r="R373" s="21"/>
    </row>
    <row r="374" spans="16:18" x14ac:dyDescent="0.25">
      <c r="P374" s="21"/>
      <c r="Q374" s="21"/>
      <c r="R374" s="21"/>
    </row>
    <row r="375" spans="16:18" x14ac:dyDescent="0.25">
      <c r="P375" s="21"/>
      <c r="Q375" s="21"/>
      <c r="R375" s="21"/>
    </row>
    <row r="376" spans="16:18" x14ac:dyDescent="0.25">
      <c r="P376" s="21"/>
      <c r="Q376" s="21"/>
      <c r="R376" s="21"/>
    </row>
    <row r="377" spans="16:18" x14ac:dyDescent="0.25">
      <c r="P377" s="21"/>
      <c r="Q377" s="21"/>
      <c r="R377" s="21"/>
    </row>
    <row r="378" spans="16:18" x14ac:dyDescent="0.25">
      <c r="P378" s="21"/>
      <c r="Q378" s="21"/>
      <c r="R378" s="21"/>
    </row>
    <row r="379" spans="16:18" x14ac:dyDescent="0.25">
      <c r="P379" s="21"/>
      <c r="Q379" s="21"/>
      <c r="R379" s="21"/>
    </row>
    <row r="380" spans="16:18" x14ac:dyDescent="0.25">
      <c r="P380" s="21"/>
      <c r="Q380" s="21"/>
      <c r="R380" s="21"/>
    </row>
    <row r="381" spans="16:18" x14ac:dyDescent="0.25">
      <c r="P381" s="21"/>
      <c r="Q381" s="21"/>
      <c r="R381" s="21"/>
    </row>
    <row r="382" spans="16:18" x14ac:dyDescent="0.25">
      <c r="P382" s="21"/>
      <c r="Q382" s="21"/>
      <c r="R382" s="21"/>
    </row>
    <row r="383" spans="16:18" x14ac:dyDescent="0.25">
      <c r="P383" s="21"/>
      <c r="Q383" s="21"/>
      <c r="R383" s="21"/>
    </row>
    <row r="384" spans="16:18" x14ac:dyDescent="0.25">
      <c r="P384" s="21"/>
      <c r="Q384" s="21"/>
      <c r="R384" s="21"/>
    </row>
    <row r="385" spans="16:18" x14ac:dyDescent="0.25">
      <c r="P385" s="21"/>
      <c r="Q385" s="21"/>
      <c r="R385" s="21"/>
    </row>
    <row r="386" spans="16:18" x14ac:dyDescent="0.25">
      <c r="P386" s="21"/>
      <c r="Q386" s="21"/>
      <c r="R386" s="21"/>
    </row>
    <row r="387" spans="16:18" x14ac:dyDescent="0.25">
      <c r="P387" s="21"/>
      <c r="Q387" s="21"/>
      <c r="R387" s="21"/>
    </row>
    <row r="388" spans="16:18" x14ac:dyDescent="0.25">
      <c r="P388" s="21"/>
      <c r="Q388" s="21"/>
      <c r="R388" s="21"/>
    </row>
    <row r="389" spans="16:18" x14ac:dyDescent="0.25">
      <c r="P389" s="21"/>
      <c r="Q389" s="21"/>
      <c r="R389" s="21"/>
    </row>
    <row r="390" spans="16:18" x14ac:dyDescent="0.25">
      <c r="P390" s="21"/>
      <c r="Q390" s="21"/>
      <c r="R390" s="21"/>
    </row>
    <row r="391" spans="16:18" x14ac:dyDescent="0.25">
      <c r="P391" s="21"/>
      <c r="Q391" s="21"/>
      <c r="R391" s="21"/>
    </row>
    <row r="392" spans="16:18" x14ac:dyDescent="0.25">
      <c r="P392" s="21"/>
      <c r="Q392" s="21"/>
      <c r="R392" s="21"/>
    </row>
    <row r="393" spans="16:18" x14ac:dyDescent="0.25">
      <c r="P393" s="21"/>
      <c r="Q393" s="21"/>
      <c r="R393" s="21"/>
    </row>
    <row r="394" spans="16:18" x14ac:dyDescent="0.25">
      <c r="P394" s="21"/>
      <c r="Q394" s="21"/>
      <c r="R394" s="21"/>
    </row>
    <row r="395" spans="16:18" x14ac:dyDescent="0.25">
      <c r="P395" s="21"/>
      <c r="Q395" s="21"/>
      <c r="R395" s="21"/>
    </row>
    <row r="396" spans="16:18" x14ac:dyDescent="0.25">
      <c r="P396" s="21"/>
      <c r="Q396" s="21"/>
      <c r="R396" s="21"/>
    </row>
    <row r="397" spans="16:18" x14ac:dyDescent="0.25">
      <c r="P397" s="21"/>
      <c r="Q397" s="21"/>
      <c r="R397" s="21"/>
    </row>
    <row r="398" spans="16:18" x14ac:dyDescent="0.25">
      <c r="P398" s="21"/>
      <c r="Q398" s="21"/>
      <c r="R398" s="21"/>
    </row>
    <row r="399" spans="16:18" x14ac:dyDescent="0.25">
      <c r="P399" s="21"/>
      <c r="Q399" s="21"/>
      <c r="R399" s="21"/>
    </row>
    <row r="400" spans="16:18" x14ac:dyDescent="0.25">
      <c r="P400" s="21"/>
      <c r="Q400" s="21"/>
      <c r="R400" s="21"/>
    </row>
    <row r="401" spans="16:18" x14ac:dyDescent="0.25">
      <c r="P401" s="21"/>
      <c r="Q401" s="21"/>
      <c r="R401" s="21"/>
    </row>
    <row r="402" spans="16:18" x14ac:dyDescent="0.25">
      <c r="P402" s="21"/>
      <c r="Q402" s="21"/>
      <c r="R402" s="21"/>
    </row>
    <row r="403" spans="16:18" x14ac:dyDescent="0.25">
      <c r="P403" s="21"/>
      <c r="Q403" s="21"/>
      <c r="R403" s="21"/>
    </row>
    <row r="404" spans="16:18" x14ac:dyDescent="0.25">
      <c r="P404" s="21"/>
      <c r="Q404" s="21"/>
      <c r="R404" s="21"/>
    </row>
    <row r="405" spans="16:18" x14ac:dyDescent="0.25">
      <c r="P405" s="21"/>
      <c r="Q405" s="21"/>
      <c r="R405" s="21"/>
    </row>
    <row r="406" spans="16:18" x14ac:dyDescent="0.25">
      <c r="P406" s="21"/>
      <c r="Q406" s="21"/>
      <c r="R406" s="21"/>
    </row>
    <row r="407" spans="16:18" x14ac:dyDescent="0.25">
      <c r="P407" s="21"/>
      <c r="Q407" s="21"/>
      <c r="R407" s="21"/>
    </row>
    <row r="408" spans="16:18" x14ac:dyDescent="0.25">
      <c r="P408" s="21"/>
      <c r="Q408" s="21"/>
      <c r="R408" s="21"/>
    </row>
    <row r="409" spans="16:18" x14ac:dyDescent="0.25">
      <c r="P409" s="21"/>
      <c r="Q409" s="21"/>
      <c r="R409" s="21"/>
    </row>
    <row r="410" spans="16:18" x14ac:dyDescent="0.25">
      <c r="P410" s="21"/>
      <c r="Q410" s="21"/>
      <c r="R410" s="21"/>
    </row>
    <row r="411" spans="16:18" x14ac:dyDescent="0.25">
      <c r="P411" s="21"/>
      <c r="Q411" s="21"/>
      <c r="R411" s="21"/>
    </row>
    <row r="412" spans="16:18" x14ac:dyDescent="0.25">
      <c r="P412" s="21"/>
      <c r="Q412" s="21"/>
      <c r="R412" s="21"/>
    </row>
    <row r="413" spans="16:18" x14ac:dyDescent="0.25">
      <c r="P413" s="21"/>
      <c r="Q413" s="21"/>
      <c r="R413" s="21"/>
    </row>
    <row r="414" spans="16:18" x14ac:dyDescent="0.25">
      <c r="P414" s="21"/>
      <c r="Q414" s="21"/>
      <c r="R414" s="21"/>
    </row>
    <row r="415" spans="16:18" x14ac:dyDescent="0.25">
      <c r="P415" s="21"/>
      <c r="Q415" s="21"/>
      <c r="R415" s="21"/>
    </row>
    <row r="416" spans="16:18" x14ac:dyDescent="0.25">
      <c r="P416" s="21"/>
      <c r="Q416" s="21"/>
      <c r="R416" s="21"/>
    </row>
    <row r="417" spans="16:18" x14ac:dyDescent="0.25">
      <c r="P417" s="21"/>
      <c r="Q417" s="21"/>
      <c r="R417" s="21"/>
    </row>
    <row r="418" spans="16:18" x14ac:dyDescent="0.25">
      <c r="P418" s="21"/>
      <c r="Q418" s="21"/>
      <c r="R418" s="21"/>
    </row>
    <row r="419" spans="16:18" x14ac:dyDescent="0.25">
      <c r="P419" s="21"/>
      <c r="Q419" s="21"/>
      <c r="R419" s="21"/>
    </row>
    <row r="420" spans="16:18" x14ac:dyDescent="0.25">
      <c r="P420" s="21"/>
      <c r="Q420" s="21"/>
      <c r="R420" s="21"/>
    </row>
    <row r="421" spans="16:18" x14ac:dyDescent="0.25">
      <c r="P421" s="21"/>
      <c r="Q421" s="21"/>
      <c r="R421" s="21"/>
    </row>
    <row r="422" spans="16:18" x14ac:dyDescent="0.25">
      <c r="P422" s="21"/>
      <c r="Q422" s="21"/>
      <c r="R422" s="21"/>
    </row>
    <row r="423" spans="16:18" x14ac:dyDescent="0.25">
      <c r="P423" s="21"/>
      <c r="Q423" s="21"/>
      <c r="R423" s="21"/>
    </row>
    <row r="424" spans="16:18" x14ac:dyDescent="0.25">
      <c r="P424" s="21"/>
      <c r="Q424" s="21"/>
      <c r="R424" s="21"/>
    </row>
    <row r="425" spans="16:18" x14ac:dyDescent="0.25">
      <c r="P425" s="21"/>
      <c r="Q425" s="21"/>
      <c r="R425" s="21"/>
    </row>
    <row r="426" spans="16:18" x14ac:dyDescent="0.25">
      <c r="P426" s="21"/>
      <c r="Q426" s="21"/>
      <c r="R426" s="21"/>
    </row>
    <row r="427" spans="16:18" x14ac:dyDescent="0.25">
      <c r="P427" s="21"/>
      <c r="Q427" s="21"/>
      <c r="R427" s="21"/>
    </row>
    <row r="428" spans="16:18" x14ac:dyDescent="0.25">
      <c r="P428" s="21"/>
      <c r="Q428" s="21"/>
      <c r="R428" s="21"/>
    </row>
    <row r="429" spans="16:18" x14ac:dyDescent="0.25">
      <c r="P429" s="21"/>
      <c r="Q429" s="21"/>
      <c r="R429" s="21"/>
    </row>
    <row r="430" spans="16:18" x14ac:dyDescent="0.25">
      <c r="P430" s="21"/>
      <c r="Q430" s="21"/>
      <c r="R430" s="21"/>
    </row>
    <row r="431" spans="16:18" x14ac:dyDescent="0.25">
      <c r="P431" s="21"/>
      <c r="Q431" s="21"/>
      <c r="R431" s="21"/>
    </row>
    <row r="432" spans="16:18" x14ac:dyDescent="0.25">
      <c r="P432" s="21"/>
      <c r="Q432" s="21"/>
      <c r="R432" s="21"/>
    </row>
    <row r="433" spans="16:18" x14ac:dyDescent="0.25">
      <c r="P433" s="21"/>
      <c r="Q433" s="21"/>
      <c r="R433" s="21"/>
    </row>
    <row r="434" spans="16:18" x14ac:dyDescent="0.25">
      <c r="P434" s="21"/>
      <c r="Q434" s="21"/>
      <c r="R434" s="21"/>
    </row>
    <row r="435" spans="16:18" x14ac:dyDescent="0.25">
      <c r="P435" s="21"/>
      <c r="Q435" s="21"/>
      <c r="R435" s="21"/>
    </row>
    <row r="436" spans="16:18" x14ac:dyDescent="0.25">
      <c r="P436" s="21"/>
      <c r="Q436" s="21"/>
      <c r="R436" s="21"/>
    </row>
    <row r="437" spans="16:18" x14ac:dyDescent="0.25">
      <c r="P437" s="21"/>
      <c r="Q437" s="21"/>
      <c r="R437" s="21"/>
    </row>
    <row r="438" spans="16:18" x14ac:dyDescent="0.25">
      <c r="P438" s="21"/>
      <c r="Q438" s="21"/>
      <c r="R438" s="21"/>
    </row>
    <row r="439" spans="16:18" x14ac:dyDescent="0.25">
      <c r="P439" s="21"/>
      <c r="Q439" s="21"/>
      <c r="R439" s="21"/>
    </row>
    <row r="440" spans="16:18" x14ac:dyDescent="0.25">
      <c r="P440" s="21"/>
      <c r="Q440" s="21"/>
      <c r="R440" s="21"/>
    </row>
    <row r="441" spans="16:18" x14ac:dyDescent="0.25">
      <c r="P441" s="21"/>
      <c r="Q441" s="21"/>
      <c r="R441" s="21"/>
    </row>
    <row r="442" spans="16:18" x14ac:dyDescent="0.25">
      <c r="P442" s="21"/>
      <c r="Q442" s="21"/>
      <c r="R442" s="21"/>
    </row>
    <row r="443" spans="16:18" x14ac:dyDescent="0.25">
      <c r="P443" s="21"/>
      <c r="Q443" s="21"/>
      <c r="R443" s="21"/>
    </row>
    <row r="444" spans="16:18" x14ac:dyDescent="0.25">
      <c r="P444" s="21"/>
      <c r="Q444" s="21"/>
      <c r="R444" s="21"/>
    </row>
    <row r="445" spans="16:18" x14ac:dyDescent="0.25">
      <c r="P445" s="21"/>
      <c r="Q445" s="21"/>
      <c r="R445" s="21"/>
    </row>
    <row r="446" spans="16:18" x14ac:dyDescent="0.25">
      <c r="P446" s="21"/>
      <c r="Q446" s="21"/>
      <c r="R446" s="21"/>
    </row>
    <row r="447" spans="16:18" x14ac:dyDescent="0.25">
      <c r="P447" s="21"/>
      <c r="Q447" s="21"/>
      <c r="R447" s="21"/>
    </row>
    <row r="448" spans="16:18" x14ac:dyDescent="0.25">
      <c r="P448" s="21"/>
      <c r="Q448" s="21"/>
      <c r="R448" s="21"/>
    </row>
    <row r="449" spans="16:18" x14ac:dyDescent="0.25">
      <c r="P449" s="21"/>
      <c r="Q449" s="21"/>
      <c r="R449" s="21"/>
    </row>
    <row r="450" spans="16:18" x14ac:dyDescent="0.25">
      <c r="P450" s="21"/>
      <c r="Q450" s="21"/>
      <c r="R450" s="21"/>
    </row>
    <row r="451" spans="16:18" x14ac:dyDescent="0.25">
      <c r="P451" s="21"/>
      <c r="Q451" s="21"/>
      <c r="R451" s="21"/>
    </row>
    <row r="452" spans="16:18" x14ac:dyDescent="0.25">
      <c r="P452" s="21"/>
      <c r="Q452" s="21"/>
      <c r="R452" s="21"/>
    </row>
    <row r="453" spans="16:18" x14ac:dyDescent="0.25">
      <c r="P453" s="21"/>
      <c r="Q453" s="21"/>
      <c r="R453" s="21"/>
    </row>
    <row r="454" spans="16:18" x14ac:dyDescent="0.25">
      <c r="P454" s="21"/>
      <c r="Q454" s="21"/>
      <c r="R454" s="21"/>
    </row>
    <row r="455" spans="16:18" x14ac:dyDescent="0.25">
      <c r="P455" s="21"/>
      <c r="Q455" s="21"/>
      <c r="R455" s="21"/>
    </row>
    <row r="456" spans="16:18" x14ac:dyDescent="0.25">
      <c r="P456" s="21"/>
      <c r="Q456" s="21"/>
      <c r="R456" s="21"/>
    </row>
    <row r="457" spans="16:18" x14ac:dyDescent="0.25">
      <c r="P457" s="21"/>
      <c r="Q457" s="21"/>
      <c r="R457" s="21"/>
    </row>
    <row r="458" spans="16:18" x14ac:dyDescent="0.25">
      <c r="P458" s="21"/>
      <c r="Q458" s="21"/>
      <c r="R458" s="21"/>
    </row>
    <row r="459" spans="16:18" x14ac:dyDescent="0.25">
      <c r="P459" s="21"/>
      <c r="Q459" s="21"/>
      <c r="R459" s="21"/>
    </row>
    <row r="460" spans="16:18" x14ac:dyDescent="0.25">
      <c r="P460" s="21"/>
      <c r="Q460" s="21"/>
      <c r="R460" s="21"/>
    </row>
    <row r="461" spans="16:18" x14ac:dyDescent="0.25">
      <c r="P461" s="21"/>
      <c r="Q461" s="21"/>
      <c r="R461" s="21"/>
    </row>
    <row r="462" spans="16:18" x14ac:dyDescent="0.25">
      <c r="P462" s="21"/>
      <c r="Q462" s="21"/>
      <c r="R462" s="21"/>
    </row>
    <row r="463" spans="16:18" x14ac:dyDescent="0.25">
      <c r="P463" s="21"/>
      <c r="Q463" s="21"/>
      <c r="R463" s="21"/>
    </row>
    <row r="464" spans="16:18" x14ac:dyDescent="0.25">
      <c r="P464" s="21"/>
      <c r="Q464" s="21"/>
      <c r="R464" s="21"/>
    </row>
    <row r="465" spans="16:18" x14ac:dyDescent="0.25">
      <c r="P465" s="21"/>
      <c r="Q465" s="21"/>
      <c r="R465" s="21"/>
    </row>
    <row r="466" spans="16:18" x14ac:dyDescent="0.25">
      <c r="P466" s="21"/>
      <c r="Q466" s="21"/>
      <c r="R466" s="21"/>
    </row>
    <row r="467" spans="16:18" x14ac:dyDescent="0.25">
      <c r="P467" s="21"/>
      <c r="Q467" s="21"/>
      <c r="R467" s="21"/>
    </row>
    <row r="468" spans="16:18" x14ac:dyDescent="0.25">
      <c r="P468" s="21"/>
      <c r="Q468" s="21"/>
      <c r="R468" s="21"/>
    </row>
    <row r="469" spans="16:18" x14ac:dyDescent="0.25">
      <c r="P469" s="21"/>
      <c r="Q469" s="21"/>
      <c r="R469" s="21"/>
    </row>
    <row r="470" spans="16:18" x14ac:dyDescent="0.25">
      <c r="P470" s="21"/>
      <c r="Q470" s="21"/>
      <c r="R470" s="21"/>
    </row>
    <row r="471" spans="16:18" x14ac:dyDescent="0.25">
      <c r="P471" s="21"/>
      <c r="Q471" s="21"/>
      <c r="R471" s="21"/>
    </row>
    <row r="472" spans="16:18" x14ac:dyDescent="0.25">
      <c r="P472" s="21"/>
      <c r="Q472" s="21"/>
      <c r="R472" s="21"/>
    </row>
    <row r="473" spans="16:18" x14ac:dyDescent="0.25">
      <c r="P473" s="21"/>
      <c r="Q473" s="21"/>
      <c r="R473" s="21"/>
    </row>
    <row r="474" spans="16:18" x14ac:dyDescent="0.25">
      <c r="P474" s="21"/>
      <c r="Q474" s="21"/>
      <c r="R474" s="21"/>
    </row>
    <row r="475" spans="16:18" x14ac:dyDescent="0.25">
      <c r="P475" s="21"/>
      <c r="Q475" s="21"/>
      <c r="R475" s="21"/>
    </row>
    <row r="476" spans="16:18" x14ac:dyDescent="0.25">
      <c r="P476" s="21"/>
      <c r="Q476" s="21"/>
      <c r="R476" s="21"/>
    </row>
    <row r="477" spans="16:18" x14ac:dyDescent="0.25">
      <c r="P477" s="21"/>
      <c r="Q477" s="21"/>
      <c r="R477" s="21"/>
    </row>
    <row r="478" spans="16:18" x14ac:dyDescent="0.25">
      <c r="P478" s="21"/>
      <c r="Q478" s="21"/>
      <c r="R478" s="21"/>
    </row>
    <row r="479" spans="16:18" x14ac:dyDescent="0.25">
      <c r="P479" s="21"/>
      <c r="Q479" s="21"/>
      <c r="R479" s="21"/>
    </row>
    <row r="480" spans="16:18" x14ac:dyDescent="0.25">
      <c r="P480" s="21"/>
      <c r="Q480" s="21"/>
      <c r="R480" s="21"/>
    </row>
    <row r="481" spans="16:18" x14ac:dyDescent="0.25">
      <c r="P481" s="21"/>
      <c r="Q481" s="21"/>
      <c r="R481" s="21"/>
    </row>
    <row r="482" spans="16:18" x14ac:dyDescent="0.25">
      <c r="P482" s="21"/>
      <c r="Q482" s="21"/>
      <c r="R482" s="21"/>
    </row>
    <row r="483" spans="16:18" x14ac:dyDescent="0.25">
      <c r="P483" s="21"/>
      <c r="Q483" s="21"/>
      <c r="R483" s="21"/>
    </row>
    <row r="484" spans="16:18" x14ac:dyDescent="0.25">
      <c r="P484" s="21"/>
      <c r="Q484" s="21"/>
      <c r="R484" s="21"/>
    </row>
    <row r="485" spans="16:18" x14ac:dyDescent="0.25">
      <c r="P485" s="21"/>
      <c r="Q485" s="21"/>
      <c r="R485" s="21"/>
    </row>
    <row r="486" spans="16:18" x14ac:dyDescent="0.25">
      <c r="P486" s="21"/>
      <c r="Q486" s="21"/>
      <c r="R486" s="21"/>
    </row>
    <row r="487" spans="16:18" x14ac:dyDescent="0.25">
      <c r="P487" s="21"/>
      <c r="Q487" s="21"/>
      <c r="R487" s="21"/>
    </row>
    <row r="488" spans="16:18" x14ac:dyDescent="0.25">
      <c r="P488" s="21"/>
      <c r="Q488" s="21"/>
      <c r="R488" s="21"/>
    </row>
    <row r="489" spans="16:18" x14ac:dyDescent="0.25">
      <c r="P489" s="21"/>
      <c r="Q489" s="21"/>
      <c r="R489" s="21"/>
    </row>
    <row r="490" spans="16:18" x14ac:dyDescent="0.25">
      <c r="P490" s="21"/>
      <c r="Q490" s="21"/>
      <c r="R490" s="21"/>
    </row>
    <row r="491" spans="16:18" x14ac:dyDescent="0.25">
      <c r="P491" s="21"/>
      <c r="Q491" s="21"/>
      <c r="R491" s="21"/>
    </row>
    <row r="492" spans="16:18" x14ac:dyDescent="0.25">
      <c r="P492" s="21"/>
      <c r="Q492" s="21"/>
      <c r="R492" s="21"/>
    </row>
    <row r="493" spans="16:18" x14ac:dyDescent="0.25">
      <c r="P493" s="21"/>
      <c r="Q493" s="21"/>
      <c r="R493" s="21"/>
    </row>
    <row r="494" spans="16:18" x14ac:dyDescent="0.25">
      <c r="P494" s="21"/>
      <c r="Q494" s="21"/>
      <c r="R494" s="21"/>
    </row>
    <row r="495" spans="16:18" x14ac:dyDescent="0.25">
      <c r="P495" s="21"/>
      <c r="Q495" s="21"/>
      <c r="R495" s="21"/>
    </row>
    <row r="496" spans="16:18" x14ac:dyDescent="0.25">
      <c r="P496" s="21"/>
      <c r="Q496" s="21"/>
      <c r="R496" s="21"/>
    </row>
    <row r="497" spans="16:18" x14ac:dyDescent="0.25">
      <c r="P497" s="21"/>
      <c r="Q497" s="21"/>
      <c r="R497" s="21"/>
    </row>
    <row r="498" spans="16:18" x14ac:dyDescent="0.25">
      <c r="P498" s="21"/>
      <c r="Q498" s="21"/>
      <c r="R498" s="21"/>
    </row>
    <row r="499" spans="16:18" x14ac:dyDescent="0.25">
      <c r="P499" s="21"/>
      <c r="Q499" s="21"/>
      <c r="R499" s="21"/>
    </row>
    <row r="500" spans="16:18" x14ac:dyDescent="0.25">
      <c r="P500" s="21"/>
      <c r="Q500" s="21"/>
      <c r="R500" s="21"/>
    </row>
    <row r="501" spans="16:18" x14ac:dyDescent="0.25">
      <c r="P501" s="21"/>
      <c r="Q501" s="21"/>
    </row>
    <row r="502" spans="16:18" x14ac:dyDescent="0.25">
      <c r="Q502" s="21"/>
    </row>
  </sheetData>
  <phoneticPr fontId="7" type="noConversion"/>
  <pageMargins left="0.75" right="0.75" top="1" bottom="1" header="0.5" footer="0.5"/>
  <pageSetup paperSize="9" orientation="portrait" r:id="rId1"/>
  <headerFooter alignWithMargins="0"/>
  <tableParts count="3">
    <tablePart r:id="rId2"/>
    <tablePart r:id="rId3"/>
    <tablePart r:id="rId4"/>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tabSelected="1" workbookViewId="0">
      <selection activeCell="C6" sqref="C6"/>
    </sheetView>
  </sheetViews>
  <sheetFormatPr defaultRowHeight="13.2" x14ac:dyDescent="0.25"/>
  <cols>
    <col min="2" max="2" width="14.88671875" bestFit="1" customWidth="1"/>
    <col min="3" max="3" width="10.88671875" customWidth="1"/>
  </cols>
  <sheetData>
    <row r="1" spans="1:3" ht="17.399999999999999" x14ac:dyDescent="0.3">
      <c r="A1" s="432" t="s">
        <v>934</v>
      </c>
    </row>
    <row r="2" spans="1:3" x14ac:dyDescent="0.25">
      <c r="A2" t="s">
        <v>935</v>
      </c>
    </row>
    <row r="5" spans="1:3" x14ac:dyDescent="0.25">
      <c r="B5" t="s">
        <v>923</v>
      </c>
      <c r="C5" t="s">
        <v>924</v>
      </c>
    </row>
    <row r="6" spans="1:3" x14ac:dyDescent="0.25">
      <c r="B6" t="s">
        <v>926</v>
      </c>
      <c r="C6" s="30">
        <v>0.9</v>
      </c>
    </row>
    <row r="7" spans="1:3" x14ac:dyDescent="0.25">
      <c r="B7" t="s">
        <v>927</v>
      </c>
      <c r="C7">
        <v>0.9</v>
      </c>
    </row>
  </sheetData>
  <pageMargins left="0.7" right="0.7" top="0.75" bottom="0.75" header="0.3" footer="0.3"/>
  <pageSetup paperSize="9"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A252"/>
  <sheetViews>
    <sheetView workbookViewId="0">
      <pane xSplit="6" ySplit="5" topLeftCell="G6" activePane="bottomRight" state="frozen"/>
      <selection pane="topRight" activeCell="G1" sqref="G1"/>
      <selection pane="bottomLeft" activeCell="A6" sqref="A6"/>
      <selection pane="bottomRight" activeCell="F5" sqref="F5"/>
    </sheetView>
  </sheetViews>
  <sheetFormatPr defaultRowHeight="13.2" x14ac:dyDescent="0.25"/>
  <cols>
    <col min="3" max="3" width="24.44140625" bestFit="1" customWidth="1"/>
    <col min="4" max="4" width="23.88671875" bestFit="1" customWidth="1"/>
    <col min="5" max="5" width="8.5546875" bestFit="1" customWidth="1"/>
    <col min="6" max="6" width="15.5546875" bestFit="1" customWidth="1"/>
    <col min="7" max="7" width="7.5546875" bestFit="1" customWidth="1"/>
    <col min="19" max="19" width="12.88671875" bestFit="1" customWidth="1"/>
    <col min="20" max="20" width="14.88671875" customWidth="1"/>
    <col min="21" max="21" width="13.44140625" bestFit="1" customWidth="1"/>
  </cols>
  <sheetData>
    <row r="1" spans="1:53" ht="17.399999999999999" x14ac:dyDescent="0.3">
      <c r="A1" s="416" t="s">
        <v>910</v>
      </c>
    </row>
    <row r="2" spans="1:53" x14ac:dyDescent="0.25">
      <c r="A2" s="30" t="s">
        <v>908</v>
      </c>
    </row>
    <row r="3" spans="1:53" x14ac:dyDescent="0.25">
      <c r="A3" t="s">
        <v>909</v>
      </c>
    </row>
    <row r="4" spans="1:53" ht="13.8" thickBot="1" x14ac:dyDescent="0.3">
      <c r="F4" s="30"/>
    </row>
    <row r="5" spans="1:53" x14ac:dyDescent="0.25">
      <c r="C5" s="417" t="s">
        <v>25</v>
      </c>
      <c r="D5" s="417" t="s">
        <v>552</v>
      </c>
      <c r="E5" s="418" t="s">
        <v>413</v>
      </c>
      <c r="F5" s="205" t="s">
        <v>386</v>
      </c>
      <c r="G5" s="191" t="s">
        <v>1</v>
      </c>
      <c r="H5" s="191" t="s">
        <v>218</v>
      </c>
      <c r="I5" s="191" t="s">
        <v>554</v>
      </c>
      <c r="J5" s="191" t="s">
        <v>537</v>
      </c>
      <c r="K5" s="191" t="s">
        <v>538</v>
      </c>
      <c r="L5" s="191" t="s">
        <v>94</v>
      </c>
      <c r="M5" s="191" t="s">
        <v>221</v>
      </c>
      <c r="N5" s="191" t="s">
        <v>220</v>
      </c>
      <c r="O5" s="191" t="s">
        <v>222</v>
      </c>
      <c r="P5" s="191" t="s">
        <v>223</v>
      </c>
      <c r="Q5" s="191" t="s">
        <v>539</v>
      </c>
      <c r="R5" s="191" t="s">
        <v>540</v>
      </c>
      <c r="S5" s="201" t="s">
        <v>911</v>
      </c>
      <c r="T5" s="201" t="s">
        <v>912</v>
      </c>
      <c r="U5" s="201" t="s">
        <v>913</v>
      </c>
      <c r="V5" s="191" t="s">
        <v>4</v>
      </c>
      <c r="W5" s="191" t="s">
        <v>173</v>
      </c>
      <c r="X5" s="191" t="s">
        <v>5</v>
      </c>
      <c r="Y5" s="191" t="s">
        <v>6</v>
      </c>
      <c r="Z5" s="191" t="s">
        <v>541</v>
      </c>
      <c r="AA5" s="191" t="s">
        <v>224</v>
      </c>
      <c r="AB5" s="191" t="s">
        <v>7</v>
      </c>
      <c r="AC5" s="191" t="s">
        <v>542</v>
      </c>
      <c r="AD5" s="191" t="s">
        <v>543</v>
      </c>
      <c r="AE5" s="213" t="s">
        <v>803</v>
      </c>
      <c r="AF5" s="213" t="s">
        <v>804</v>
      </c>
      <c r="AG5" s="191" t="s">
        <v>9</v>
      </c>
      <c r="AH5" s="191" t="s">
        <v>544</v>
      </c>
      <c r="AI5" s="191" t="s">
        <v>558</v>
      </c>
      <c r="AJ5" s="191" t="s">
        <v>545</v>
      </c>
      <c r="AK5" s="191" t="s">
        <v>226</v>
      </c>
      <c r="AL5" s="191" t="s">
        <v>559</v>
      </c>
      <c r="AM5" s="191" t="s">
        <v>546</v>
      </c>
      <c r="AN5" s="191" t="s">
        <v>230</v>
      </c>
      <c r="AO5" s="191" t="s">
        <v>805</v>
      </c>
      <c r="AP5" s="191" t="s">
        <v>806</v>
      </c>
      <c r="AQ5" s="191" t="s">
        <v>12</v>
      </c>
      <c r="AR5" s="191" t="s">
        <v>807</v>
      </c>
      <c r="AS5" s="191" t="s">
        <v>808</v>
      </c>
      <c r="AT5" s="191" t="s">
        <v>547</v>
      </c>
      <c r="AU5" s="191" t="s">
        <v>548</v>
      </c>
      <c r="AV5" s="201" t="s">
        <v>809</v>
      </c>
      <c r="AW5" s="201" t="s">
        <v>810</v>
      </c>
      <c r="AX5" s="191" t="s">
        <v>183</v>
      </c>
      <c r="AY5" s="191" t="s">
        <v>549</v>
      </c>
      <c r="AZ5" s="191" t="s">
        <v>550</v>
      </c>
      <c r="BA5" s="192" t="s">
        <v>551</v>
      </c>
    </row>
    <row r="6" spans="1:53" x14ac:dyDescent="0.25">
      <c r="C6" s="419" t="s">
        <v>658</v>
      </c>
      <c r="D6" s="420" t="s">
        <v>699</v>
      </c>
      <c r="E6" s="421" t="s">
        <v>728</v>
      </c>
      <c r="F6" s="215">
        <v>1</v>
      </c>
      <c r="G6">
        <v>1</v>
      </c>
      <c r="H6">
        <v>1</v>
      </c>
      <c r="I6">
        <v>1</v>
      </c>
      <c r="J6">
        <v>1</v>
      </c>
      <c r="K6">
        <v>1</v>
      </c>
      <c r="L6">
        <v>1</v>
      </c>
      <c r="M6">
        <v>1</v>
      </c>
      <c r="N6">
        <v>1</v>
      </c>
      <c r="O6">
        <v>1</v>
      </c>
      <c r="P6">
        <v>1</v>
      </c>
      <c r="Q6">
        <v>1</v>
      </c>
      <c r="R6">
        <v>1</v>
      </c>
      <c r="S6">
        <f>IF(LEFT(RIGHT($D6,5),4)="Rist",1,0)</f>
        <v>0</v>
      </c>
      <c r="T6">
        <f>IF(S6+U6=0,1,0)</f>
        <v>1</v>
      </c>
      <c r="U6">
        <f>IF(OR($D6="'Burar, Kräfta'",$D6="'Tinor, Hummer'",$D6="'Tinor, Krabba'",$D6="'Mjärdar'"),1,0)</f>
        <v>0</v>
      </c>
      <c r="V6">
        <v>1</v>
      </c>
      <c r="W6">
        <v>1</v>
      </c>
      <c r="X6">
        <v>1</v>
      </c>
      <c r="Y6">
        <v>1</v>
      </c>
      <c r="Z6">
        <v>1</v>
      </c>
      <c r="AA6">
        <v>1</v>
      </c>
      <c r="AB6">
        <v>1</v>
      </c>
      <c r="AC6">
        <v>1</v>
      </c>
      <c r="AD6">
        <v>1</v>
      </c>
      <c r="AE6">
        <v>1</v>
      </c>
      <c r="AF6">
        <v>0</v>
      </c>
      <c r="AG6">
        <v>1</v>
      </c>
      <c r="AH6">
        <v>1</v>
      </c>
      <c r="AI6">
        <v>1</v>
      </c>
      <c r="AJ6">
        <v>1</v>
      </c>
      <c r="AK6">
        <v>1</v>
      </c>
      <c r="AL6">
        <v>1</v>
      </c>
      <c r="AM6">
        <v>1</v>
      </c>
      <c r="AN6">
        <v>1</v>
      </c>
      <c r="AO6">
        <v>1</v>
      </c>
      <c r="AP6">
        <v>0</v>
      </c>
      <c r="AQ6">
        <v>1</v>
      </c>
      <c r="AR6">
        <v>1</v>
      </c>
      <c r="AS6">
        <v>0</v>
      </c>
      <c r="AT6">
        <v>1</v>
      </c>
      <c r="AU6">
        <v>1</v>
      </c>
      <c r="AV6">
        <v>1</v>
      </c>
      <c r="AW6">
        <v>0</v>
      </c>
      <c r="AX6">
        <v>1</v>
      </c>
      <c r="AY6">
        <v>1</v>
      </c>
      <c r="AZ6">
        <v>1</v>
      </c>
      <c r="BA6">
        <v>1</v>
      </c>
    </row>
    <row r="7" spans="1:53" x14ac:dyDescent="0.25">
      <c r="C7" s="422" t="s">
        <v>658</v>
      </c>
      <c r="D7" s="423" t="s">
        <v>712</v>
      </c>
      <c r="E7" s="424" t="s">
        <v>728</v>
      </c>
      <c r="F7" s="218">
        <v>2</v>
      </c>
      <c r="G7">
        <v>1</v>
      </c>
      <c r="H7">
        <v>1</v>
      </c>
      <c r="I7">
        <v>1</v>
      </c>
      <c r="J7">
        <v>1</v>
      </c>
      <c r="K7">
        <v>1</v>
      </c>
      <c r="L7">
        <v>1</v>
      </c>
      <c r="M7">
        <v>1</v>
      </c>
      <c r="N7">
        <v>1</v>
      </c>
      <c r="O7">
        <v>1</v>
      </c>
      <c r="P7">
        <v>1</v>
      </c>
      <c r="Q7">
        <v>1</v>
      </c>
      <c r="R7">
        <v>1</v>
      </c>
      <c r="S7">
        <f t="shared" ref="S7:S70" si="0">IF(LEFT(RIGHT($D7,5),4)="Rist",1,0)</f>
        <v>0</v>
      </c>
      <c r="T7">
        <f t="shared" ref="T7:T70" si="1">IF(S7+U7=0,1,0)</f>
        <v>1</v>
      </c>
      <c r="U7">
        <f t="shared" ref="U7:U70" si="2">IF(OR($D7="'Burar, Kräfta'",$D7="'Tinor, Hummer'",$D7="'Tinor, Krabba'",$D7="'Mjärdar'"),1,0)</f>
        <v>0</v>
      </c>
      <c r="V7">
        <v>1</v>
      </c>
      <c r="W7">
        <v>1</v>
      </c>
      <c r="X7">
        <v>1</v>
      </c>
      <c r="Y7">
        <v>1</v>
      </c>
      <c r="Z7">
        <v>1</v>
      </c>
      <c r="AA7">
        <v>1</v>
      </c>
      <c r="AB7">
        <v>1</v>
      </c>
      <c r="AC7">
        <v>1</v>
      </c>
      <c r="AD7">
        <v>1</v>
      </c>
      <c r="AE7">
        <v>1</v>
      </c>
      <c r="AF7">
        <v>0</v>
      </c>
      <c r="AG7">
        <v>1</v>
      </c>
      <c r="AH7">
        <v>1</v>
      </c>
      <c r="AI7">
        <v>1</v>
      </c>
      <c r="AJ7">
        <v>1</v>
      </c>
      <c r="AK7">
        <v>1</v>
      </c>
      <c r="AL7">
        <v>1</v>
      </c>
      <c r="AM7">
        <v>1</v>
      </c>
      <c r="AN7">
        <v>1</v>
      </c>
      <c r="AO7">
        <v>1</v>
      </c>
      <c r="AP7">
        <v>0</v>
      </c>
      <c r="AQ7">
        <v>1</v>
      </c>
      <c r="AR7">
        <v>1</v>
      </c>
      <c r="AS7">
        <v>0</v>
      </c>
      <c r="AT7">
        <v>1</v>
      </c>
      <c r="AU7">
        <v>1</v>
      </c>
      <c r="AV7">
        <v>1</v>
      </c>
      <c r="AW7">
        <v>0</v>
      </c>
      <c r="AX7">
        <v>1</v>
      </c>
      <c r="AY7">
        <v>1</v>
      </c>
      <c r="AZ7">
        <v>1</v>
      </c>
      <c r="BA7">
        <v>1</v>
      </c>
    </row>
    <row r="8" spans="1:53" x14ac:dyDescent="0.25">
      <c r="C8" s="422" t="s">
        <v>658</v>
      </c>
      <c r="D8" s="423" t="s">
        <v>717</v>
      </c>
      <c r="E8" s="424" t="s">
        <v>728</v>
      </c>
      <c r="F8" s="218">
        <v>3</v>
      </c>
      <c r="G8">
        <v>1</v>
      </c>
      <c r="H8">
        <v>1</v>
      </c>
      <c r="I8">
        <v>1</v>
      </c>
      <c r="J8">
        <v>1</v>
      </c>
      <c r="K8">
        <v>1</v>
      </c>
      <c r="L8">
        <v>1</v>
      </c>
      <c r="M8">
        <v>1</v>
      </c>
      <c r="N8">
        <v>1</v>
      </c>
      <c r="O8">
        <v>1</v>
      </c>
      <c r="P8">
        <v>1</v>
      </c>
      <c r="Q8">
        <v>1</v>
      </c>
      <c r="R8">
        <v>1</v>
      </c>
      <c r="S8">
        <f t="shared" si="0"/>
        <v>0</v>
      </c>
      <c r="T8">
        <f t="shared" si="1"/>
        <v>1</v>
      </c>
      <c r="U8">
        <f t="shared" si="2"/>
        <v>0</v>
      </c>
      <c r="V8">
        <v>1</v>
      </c>
      <c r="W8">
        <v>1</v>
      </c>
      <c r="X8">
        <v>1</v>
      </c>
      <c r="Y8">
        <v>1</v>
      </c>
      <c r="Z8">
        <v>1</v>
      </c>
      <c r="AA8">
        <v>1</v>
      </c>
      <c r="AB8">
        <v>1</v>
      </c>
      <c r="AC8">
        <v>1</v>
      </c>
      <c r="AD8">
        <v>1</v>
      </c>
      <c r="AE8">
        <v>1</v>
      </c>
      <c r="AF8">
        <v>0</v>
      </c>
      <c r="AG8">
        <v>1</v>
      </c>
      <c r="AH8">
        <v>1</v>
      </c>
      <c r="AI8">
        <v>1</v>
      </c>
      <c r="AJ8">
        <v>1</v>
      </c>
      <c r="AK8">
        <v>1</v>
      </c>
      <c r="AL8">
        <v>1</v>
      </c>
      <c r="AM8">
        <v>1</v>
      </c>
      <c r="AN8">
        <v>1</v>
      </c>
      <c r="AO8">
        <v>1</v>
      </c>
      <c r="AP8">
        <v>0</v>
      </c>
      <c r="AQ8">
        <v>1</v>
      </c>
      <c r="AR8">
        <v>1</v>
      </c>
      <c r="AS8">
        <v>0</v>
      </c>
      <c r="AT8">
        <v>1</v>
      </c>
      <c r="AU8">
        <v>1</v>
      </c>
      <c r="AV8">
        <v>1</v>
      </c>
      <c r="AW8">
        <v>0</v>
      </c>
      <c r="AX8">
        <v>1</v>
      </c>
      <c r="AY8">
        <v>1</v>
      </c>
      <c r="AZ8">
        <v>1</v>
      </c>
      <c r="BA8">
        <v>1</v>
      </c>
    </row>
    <row r="9" spans="1:53" x14ac:dyDescent="0.25">
      <c r="C9" s="422" t="s">
        <v>658</v>
      </c>
      <c r="D9" s="423" t="s">
        <v>718</v>
      </c>
      <c r="E9" s="424" t="s">
        <v>728</v>
      </c>
      <c r="F9" s="218">
        <v>4</v>
      </c>
      <c r="G9">
        <v>1</v>
      </c>
      <c r="H9">
        <v>1</v>
      </c>
      <c r="I9">
        <v>1</v>
      </c>
      <c r="J9">
        <v>1</v>
      </c>
      <c r="K9">
        <v>1</v>
      </c>
      <c r="L9">
        <v>1</v>
      </c>
      <c r="M9">
        <v>1</v>
      </c>
      <c r="N9">
        <v>1</v>
      </c>
      <c r="O9">
        <v>1</v>
      </c>
      <c r="P9">
        <v>1</v>
      </c>
      <c r="Q9">
        <v>1</v>
      </c>
      <c r="R9">
        <v>1</v>
      </c>
      <c r="S9">
        <f t="shared" si="0"/>
        <v>0</v>
      </c>
      <c r="T9">
        <f t="shared" si="1"/>
        <v>1</v>
      </c>
      <c r="U9">
        <f t="shared" si="2"/>
        <v>0</v>
      </c>
      <c r="V9">
        <v>1</v>
      </c>
      <c r="W9">
        <v>1</v>
      </c>
      <c r="X9">
        <v>1</v>
      </c>
      <c r="Y9">
        <v>1</v>
      </c>
      <c r="Z9">
        <v>1</v>
      </c>
      <c r="AA9">
        <v>1</v>
      </c>
      <c r="AB9">
        <v>1</v>
      </c>
      <c r="AC9">
        <v>1</v>
      </c>
      <c r="AD9">
        <v>1</v>
      </c>
      <c r="AE9">
        <v>1</v>
      </c>
      <c r="AF9">
        <v>0</v>
      </c>
      <c r="AG9">
        <v>1</v>
      </c>
      <c r="AH9">
        <v>1</v>
      </c>
      <c r="AI9">
        <v>1</v>
      </c>
      <c r="AJ9">
        <v>1</v>
      </c>
      <c r="AK9">
        <v>1</v>
      </c>
      <c r="AL9">
        <v>1</v>
      </c>
      <c r="AM9">
        <v>1</v>
      </c>
      <c r="AN9">
        <v>1</v>
      </c>
      <c r="AO9">
        <v>1</v>
      </c>
      <c r="AP9">
        <v>0</v>
      </c>
      <c r="AQ9">
        <v>1</v>
      </c>
      <c r="AR9">
        <v>1</v>
      </c>
      <c r="AS9">
        <v>0</v>
      </c>
      <c r="AT9">
        <v>1</v>
      </c>
      <c r="AU9">
        <v>1</v>
      </c>
      <c r="AV9">
        <v>1</v>
      </c>
      <c r="AW9">
        <v>0</v>
      </c>
      <c r="AX9">
        <v>1</v>
      </c>
      <c r="AY9">
        <v>1</v>
      </c>
      <c r="AZ9">
        <v>1</v>
      </c>
      <c r="BA9">
        <v>1</v>
      </c>
    </row>
    <row r="10" spans="1:53" x14ac:dyDescent="0.25">
      <c r="C10" s="422" t="s">
        <v>658</v>
      </c>
      <c r="D10" s="423" t="s">
        <v>725</v>
      </c>
      <c r="E10" s="424" t="s">
        <v>728</v>
      </c>
      <c r="F10" s="218">
        <v>5</v>
      </c>
      <c r="G10">
        <v>1</v>
      </c>
      <c r="H10">
        <v>1</v>
      </c>
      <c r="I10">
        <v>1</v>
      </c>
      <c r="J10">
        <v>1</v>
      </c>
      <c r="K10">
        <v>1</v>
      </c>
      <c r="L10">
        <v>1</v>
      </c>
      <c r="M10">
        <v>1</v>
      </c>
      <c r="N10">
        <v>1</v>
      </c>
      <c r="O10">
        <v>1</v>
      </c>
      <c r="P10">
        <v>1</v>
      </c>
      <c r="Q10">
        <v>1</v>
      </c>
      <c r="R10">
        <v>1</v>
      </c>
      <c r="S10">
        <f t="shared" si="0"/>
        <v>0</v>
      </c>
      <c r="T10">
        <f t="shared" si="1"/>
        <v>1</v>
      </c>
      <c r="U10">
        <f t="shared" si="2"/>
        <v>0</v>
      </c>
      <c r="V10">
        <v>1</v>
      </c>
      <c r="W10">
        <v>1</v>
      </c>
      <c r="X10">
        <v>1</v>
      </c>
      <c r="Y10">
        <v>1</v>
      </c>
      <c r="Z10">
        <v>1</v>
      </c>
      <c r="AA10">
        <v>1</v>
      </c>
      <c r="AB10">
        <v>1</v>
      </c>
      <c r="AC10">
        <v>1</v>
      </c>
      <c r="AD10">
        <v>1</v>
      </c>
      <c r="AE10">
        <v>1</v>
      </c>
      <c r="AF10">
        <v>0</v>
      </c>
      <c r="AG10">
        <v>1</v>
      </c>
      <c r="AH10">
        <v>1</v>
      </c>
      <c r="AI10">
        <v>1</v>
      </c>
      <c r="AJ10">
        <v>1</v>
      </c>
      <c r="AK10">
        <v>1</v>
      </c>
      <c r="AL10">
        <v>1</v>
      </c>
      <c r="AM10">
        <v>1</v>
      </c>
      <c r="AN10">
        <v>1</v>
      </c>
      <c r="AO10">
        <v>1</v>
      </c>
      <c r="AP10">
        <v>0</v>
      </c>
      <c r="AQ10">
        <v>1</v>
      </c>
      <c r="AR10">
        <v>1</v>
      </c>
      <c r="AS10">
        <v>0</v>
      </c>
      <c r="AT10">
        <v>1</v>
      </c>
      <c r="AU10">
        <v>1</v>
      </c>
      <c r="AV10">
        <v>1</v>
      </c>
      <c r="AW10">
        <v>0</v>
      </c>
      <c r="AX10">
        <v>1</v>
      </c>
      <c r="AY10">
        <v>1</v>
      </c>
      <c r="AZ10">
        <v>1</v>
      </c>
      <c r="BA10">
        <v>1</v>
      </c>
    </row>
    <row r="11" spans="1:53" x14ac:dyDescent="0.25">
      <c r="C11" s="422" t="s">
        <v>658</v>
      </c>
      <c r="D11" s="423" t="s">
        <v>727</v>
      </c>
      <c r="E11" s="424" t="s">
        <v>728</v>
      </c>
      <c r="F11" s="218">
        <v>6</v>
      </c>
      <c r="G11">
        <v>1</v>
      </c>
      <c r="H11">
        <v>1</v>
      </c>
      <c r="I11">
        <v>1</v>
      </c>
      <c r="J11">
        <v>1</v>
      </c>
      <c r="K11">
        <v>1</v>
      </c>
      <c r="L11">
        <v>1</v>
      </c>
      <c r="M11">
        <v>1</v>
      </c>
      <c r="N11">
        <v>1</v>
      </c>
      <c r="O11">
        <v>1</v>
      </c>
      <c r="P11">
        <v>1</v>
      </c>
      <c r="Q11">
        <v>1</v>
      </c>
      <c r="R11">
        <v>1</v>
      </c>
      <c r="S11">
        <f t="shared" si="0"/>
        <v>0</v>
      </c>
      <c r="T11">
        <f t="shared" si="1"/>
        <v>1</v>
      </c>
      <c r="U11">
        <f t="shared" si="2"/>
        <v>0</v>
      </c>
      <c r="V11">
        <v>1</v>
      </c>
      <c r="W11">
        <v>1</v>
      </c>
      <c r="X11">
        <v>1</v>
      </c>
      <c r="Y11">
        <v>1</v>
      </c>
      <c r="Z11">
        <v>1</v>
      </c>
      <c r="AA11">
        <v>1</v>
      </c>
      <c r="AB11">
        <v>1</v>
      </c>
      <c r="AC11">
        <v>1</v>
      </c>
      <c r="AD11">
        <v>1</v>
      </c>
      <c r="AE11">
        <v>1</v>
      </c>
      <c r="AF11">
        <v>0</v>
      </c>
      <c r="AG11">
        <v>1</v>
      </c>
      <c r="AH11">
        <v>1</v>
      </c>
      <c r="AI11">
        <v>1</v>
      </c>
      <c r="AJ11">
        <v>1</v>
      </c>
      <c r="AK11">
        <v>1</v>
      </c>
      <c r="AL11">
        <v>1</v>
      </c>
      <c r="AM11">
        <v>1</v>
      </c>
      <c r="AN11">
        <v>1</v>
      </c>
      <c r="AO11">
        <v>1</v>
      </c>
      <c r="AP11">
        <v>0</v>
      </c>
      <c r="AQ11">
        <v>1</v>
      </c>
      <c r="AR11">
        <v>1</v>
      </c>
      <c r="AS11">
        <v>0</v>
      </c>
      <c r="AT11">
        <v>1</v>
      </c>
      <c r="AU11">
        <v>1</v>
      </c>
      <c r="AV11">
        <v>1</v>
      </c>
      <c r="AW11">
        <v>0</v>
      </c>
      <c r="AX11">
        <v>1</v>
      </c>
      <c r="AY11">
        <v>1</v>
      </c>
      <c r="AZ11">
        <v>1</v>
      </c>
      <c r="BA11">
        <v>1</v>
      </c>
    </row>
    <row r="12" spans="1:53" x14ac:dyDescent="0.25">
      <c r="C12" s="422" t="s">
        <v>658</v>
      </c>
      <c r="D12" s="423" t="s">
        <v>684</v>
      </c>
      <c r="E12" s="424" t="s">
        <v>729</v>
      </c>
      <c r="F12" s="218">
        <v>7</v>
      </c>
      <c r="G12">
        <v>1</v>
      </c>
      <c r="H12">
        <v>1</v>
      </c>
      <c r="I12">
        <v>1</v>
      </c>
      <c r="J12">
        <v>1</v>
      </c>
      <c r="K12">
        <v>1</v>
      </c>
      <c r="L12">
        <v>1</v>
      </c>
      <c r="M12">
        <v>1</v>
      </c>
      <c r="N12">
        <v>1</v>
      </c>
      <c r="O12">
        <v>1</v>
      </c>
      <c r="P12">
        <v>1</v>
      </c>
      <c r="Q12">
        <v>1</v>
      </c>
      <c r="R12">
        <v>1</v>
      </c>
      <c r="S12">
        <f t="shared" si="0"/>
        <v>0</v>
      </c>
      <c r="T12">
        <f t="shared" si="1"/>
        <v>1</v>
      </c>
      <c r="U12">
        <f t="shared" si="2"/>
        <v>0</v>
      </c>
      <c r="V12">
        <v>1</v>
      </c>
      <c r="W12">
        <v>1</v>
      </c>
      <c r="X12">
        <v>1</v>
      </c>
      <c r="Y12">
        <v>1</v>
      </c>
      <c r="Z12">
        <v>1</v>
      </c>
      <c r="AA12">
        <v>1</v>
      </c>
      <c r="AB12">
        <v>1</v>
      </c>
      <c r="AC12">
        <v>1</v>
      </c>
      <c r="AD12">
        <v>1</v>
      </c>
      <c r="AE12">
        <v>1</v>
      </c>
      <c r="AF12">
        <v>0</v>
      </c>
      <c r="AG12">
        <v>1</v>
      </c>
      <c r="AH12">
        <v>1</v>
      </c>
      <c r="AI12">
        <v>1</v>
      </c>
      <c r="AJ12">
        <v>1</v>
      </c>
      <c r="AK12">
        <v>1</v>
      </c>
      <c r="AL12">
        <v>1</v>
      </c>
      <c r="AM12">
        <v>1</v>
      </c>
      <c r="AN12">
        <v>1</v>
      </c>
      <c r="AO12">
        <v>1</v>
      </c>
      <c r="AP12">
        <v>0</v>
      </c>
      <c r="AQ12">
        <v>1</v>
      </c>
      <c r="AR12">
        <v>1</v>
      </c>
      <c r="AS12">
        <v>0</v>
      </c>
      <c r="AT12">
        <v>1</v>
      </c>
      <c r="AU12">
        <v>1</v>
      </c>
      <c r="AV12">
        <v>1</v>
      </c>
      <c r="AW12">
        <v>0</v>
      </c>
      <c r="AX12">
        <v>1</v>
      </c>
      <c r="AY12">
        <v>1</v>
      </c>
      <c r="AZ12">
        <v>1</v>
      </c>
      <c r="BA12">
        <v>1</v>
      </c>
    </row>
    <row r="13" spans="1:53" x14ac:dyDescent="0.25">
      <c r="C13" s="422" t="s">
        <v>658</v>
      </c>
      <c r="D13" s="423" t="s">
        <v>699</v>
      </c>
      <c r="E13" s="424" t="s">
        <v>729</v>
      </c>
      <c r="F13" s="218">
        <v>8</v>
      </c>
      <c r="G13">
        <v>1</v>
      </c>
      <c r="H13">
        <v>1</v>
      </c>
      <c r="I13">
        <v>1</v>
      </c>
      <c r="J13">
        <v>1</v>
      </c>
      <c r="K13">
        <v>1</v>
      </c>
      <c r="L13">
        <v>1</v>
      </c>
      <c r="M13">
        <v>1</v>
      </c>
      <c r="N13">
        <v>1</v>
      </c>
      <c r="O13">
        <v>1</v>
      </c>
      <c r="P13">
        <v>1</v>
      </c>
      <c r="Q13">
        <v>1</v>
      </c>
      <c r="R13">
        <v>1</v>
      </c>
      <c r="S13">
        <f t="shared" si="0"/>
        <v>0</v>
      </c>
      <c r="T13">
        <f t="shared" si="1"/>
        <v>1</v>
      </c>
      <c r="U13">
        <f t="shared" si="2"/>
        <v>0</v>
      </c>
      <c r="V13">
        <v>1</v>
      </c>
      <c r="W13">
        <v>1</v>
      </c>
      <c r="X13">
        <v>1</v>
      </c>
      <c r="Y13">
        <v>1</v>
      </c>
      <c r="Z13">
        <v>1</v>
      </c>
      <c r="AA13">
        <v>1</v>
      </c>
      <c r="AB13">
        <v>1</v>
      </c>
      <c r="AC13">
        <v>1</v>
      </c>
      <c r="AD13">
        <v>1</v>
      </c>
      <c r="AE13">
        <v>1</v>
      </c>
      <c r="AF13">
        <v>0</v>
      </c>
      <c r="AG13">
        <v>1</v>
      </c>
      <c r="AH13">
        <v>1</v>
      </c>
      <c r="AI13">
        <v>1</v>
      </c>
      <c r="AJ13">
        <v>1</v>
      </c>
      <c r="AK13">
        <v>1</v>
      </c>
      <c r="AL13">
        <v>1</v>
      </c>
      <c r="AM13">
        <v>1</v>
      </c>
      <c r="AN13">
        <v>1</v>
      </c>
      <c r="AO13">
        <v>1</v>
      </c>
      <c r="AP13">
        <v>0</v>
      </c>
      <c r="AQ13">
        <v>1</v>
      </c>
      <c r="AR13">
        <v>1</v>
      </c>
      <c r="AS13">
        <v>0</v>
      </c>
      <c r="AT13">
        <v>1</v>
      </c>
      <c r="AU13">
        <v>1</v>
      </c>
      <c r="AV13">
        <v>1</v>
      </c>
      <c r="AW13">
        <v>0</v>
      </c>
      <c r="AX13">
        <v>1</v>
      </c>
      <c r="AY13">
        <v>1</v>
      </c>
      <c r="AZ13">
        <v>1</v>
      </c>
      <c r="BA13">
        <v>1</v>
      </c>
    </row>
    <row r="14" spans="1:53" x14ac:dyDescent="0.25">
      <c r="C14" s="422" t="s">
        <v>658</v>
      </c>
      <c r="D14" s="423" t="s">
        <v>703</v>
      </c>
      <c r="E14" s="424" t="s">
        <v>729</v>
      </c>
      <c r="F14" s="218">
        <v>9</v>
      </c>
      <c r="G14">
        <v>1</v>
      </c>
      <c r="H14">
        <v>1</v>
      </c>
      <c r="I14">
        <v>1</v>
      </c>
      <c r="J14">
        <v>1</v>
      </c>
      <c r="K14">
        <v>1</v>
      </c>
      <c r="L14">
        <v>1</v>
      </c>
      <c r="M14">
        <v>1</v>
      </c>
      <c r="N14">
        <v>1</v>
      </c>
      <c r="O14">
        <v>1</v>
      </c>
      <c r="P14">
        <v>1</v>
      </c>
      <c r="Q14">
        <v>1</v>
      </c>
      <c r="R14">
        <v>1</v>
      </c>
      <c r="S14">
        <f t="shared" si="0"/>
        <v>0</v>
      </c>
      <c r="T14">
        <f t="shared" si="1"/>
        <v>1</v>
      </c>
      <c r="U14">
        <f t="shared" si="2"/>
        <v>0</v>
      </c>
      <c r="V14">
        <v>1</v>
      </c>
      <c r="W14">
        <v>1</v>
      </c>
      <c r="X14">
        <v>1</v>
      </c>
      <c r="Y14">
        <v>1</v>
      </c>
      <c r="Z14">
        <v>1</v>
      </c>
      <c r="AA14">
        <v>1</v>
      </c>
      <c r="AB14">
        <v>1</v>
      </c>
      <c r="AC14">
        <v>1</v>
      </c>
      <c r="AD14">
        <v>1</v>
      </c>
      <c r="AE14">
        <v>1</v>
      </c>
      <c r="AF14">
        <v>0</v>
      </c>
      <c r="AG14">
        <v>1</v>
      </c>
      <c r="AH14">
        <v>1</v>
      </c>
      <c r="AI14">
        <v>1</v>
      </c>
      <c r="AJ14">
        <v>1</v>
      </c>
      <c r="AK14">
        <v>1</v>
      </c>
      <c r="AL14">
        <v>1</v>
      </c>
      <c r="AM14">
        <v>1</v>
      </c>
      <c r="AN14">
        <v>1</v>
      </c>
      <c r="AO14">
        <v>1</v>
      </c>
      <c r="AP14">
        <v>0</v>
      </c>
      <c r="AQ14">
        <v>1</v>
      </c>
      <c r="AR14">
        <v>1</v>
      </c>
      <c r="AS14">
        <v>0</v>
      </c>
      <c r="AT14">
        <v>1</v>
      </c>
      <c r="AU14">
        <v>1</v>
      </c>
      <c r="AV14">
        <v>1</v>
      </c>
      <c r="AW14">
        <v>0</v>
      </c>
      <c r="AX14">
        <v>1</v>
      </c>
      <c r="AY14">
        <v>1</v>
      </c>
      <c r="AZ14">
        <v>1</v>
      </c>
      <c r="BA14">
        <v>1</v>
      </c>
    </row>
    <row r="15" spans="1:53" x14ac:dyDescent="0.25">
      <c r="C15" s="422" t="s">
        <v>658</v>
      </c>
      <c r="D15" s="423" t="s">
        <v>708</v>
      </c>
      <c r="E15" s="424" t="s">
        <v>729</v>
      </c>
      <c r="F15" s="218">
        <v>10</v>
      </c>
      <c r="G15">
        <v>1</v>
      </c>
      <c r="H15">
        <v>1</v>
      </c>
      <c r="I15">
        <v>1</v>
      </c>
      <c r="J15">
        <v>1</v>
      </c>
      <c r="K15">
        <v>1</v>
      </c>
      <c r="L15">
        <v>1</v>
      </c>
      <c r="M15">
        <v>1</v>
      </c>
      <c r="N15">
        <v>1</v>
      </c>
      <c r="O15">
        <v>1</v>
      </c>
      <c r="P15">
        <v>1</v>
      </c>
      <c r="Q15">
        <v>1</v>
      </c>
      <c r="R15">
        <v>1</v>
      </c>
      <c r="S15">
        <f t="shared" si="0"/>
        <v>0</v>
      </c>
      <c r="T15">
        <f t="shared" si="1"/>
        <v>0</v>
      </c>
      <c r="U15">
        <f t="shared" si="2"/>
        <v>1</v>
      </c>
      <c r="V15">
        <v>1</v>
      </c>
      <c r="W15">
        <v>1</v>
      </c>
      <c r="X15">
        <v>1</v>
      </c>
      <c r="Y15">
        <v>1</v>
      </c>
      <c r="Z15">
        <v>1</v>
      </c>
      <c r="AA15">
        <v>1</v>
      </c>
      <c r="AB15">
        <v>1</v>
      </c>
      <c r="AC15">
        <v>1</v>
      </c>
      <c r="AD15">
        <v>1</v>
      </c>
      <c r="AE15">
        <v>1</v>
      </c>
      <c r="AF15">
        <v>0</v>
      </c>
      <c r="AG15">
        <v>1</v>
      </c>
      <c r="AH15">
        <v>1</v>
      </c>
      <c r="AI15">
        <v>1</v>
      </c>
      <c r="AJ15">
        <v>1</v>
      </c>
      <c r="AK15">
        <v>1</v>
      </c>
      <c r="AL15">
        <v>1</v>
      </c>
      <c r="AM15">
        <v>1</v>
      </c>
      <c r="AN15">
        <v>1</v>
      </c>
      <c r="AO15">
        <v>1</v>
      </c>
      <c r="AP15">
        <v>0</v>
      </c>
      <c r="AQ15">
        <v>1</v>
      </c>
      <c r="AR15">
        <v>1</v>
      </c>
      <c r="AS15">
        <v>0</v>
      </c>
      <c r="AT15">
        <v>1</v>
      </c>
      <c r="AU15">
        <v>1</v>
      </c>
      <c r="AV15">
        <v>1</v>
      </c>
      <c r="AW15">
        <v>0</v>
      </c>
      <c r="AX15">
        <v>1</v>
      </c>
      <c r="AY15">
        <v>1</v>
      </c>
      <c r="AZ15">
        <v>1</v>
      </c>
      <c r="BA15">
        <v>1</v>
      </c>
    </row>
    <row r="16" spans="1:53" x14ac:dyDescent="0.25">
      <c r="C16" s="422" t="s">
        <v>658</v>
      </c>
      <c r="D16" s="423" t="s">
        <v>709</v>
      </c>
      <c r="E16" s="424" t="s">
        <v>729</v>
      </c>
      <c r="F16" s="218">
        <v>11</v>
      </c>
      <c r="G16">
        <v>1</v>
      </c>
      <c r="H16">
        <v>1</v>
      </c>
      <c r="I16">
        <v>1</v>
      </c>
      <c r="J16">
        <v>1</v>
      </c>
      <c r="K16">
        <v>1</v>
      </c>
      <c r="L16">
        <v>1</v>
      </c>
      <c r="M16">
        <v>1</v>
      </c>
      <c r="N16">
        <v>1</v>
      </c>
      <c r="O16">
        <v>1</v>
      </c>
      <c r="P16">
        <v>1</v>
      </c>
      <c r="Q16">
        <v>1</v>
      </c>
      <c r="R16">
        <v>1</v>
      </c>
      <c r="S16">
        <f t="shared" si="0"/>
        <v>0</v>
      </c>
      <c r="T16">
        <f t="shared" si="1"/>
        <v>1</v>
      </c>
      <c r="U16">
        <f t="shared" si="2"/>
        <v>0</v>
      </c>
      <c r="V16">
        <v>1</v>
      </c>
      <c r="W16">
        <v>1</v>
      </c>
      <c r="X16">
        <v>1</v>
      </c>
      <c r="Y16">
        <v>1</v>
      </c>
      <c r="Z16">
        <v>1</v>
      </c>
      <c r="AA16">
        <v>1</v>
      </c>
      <c r="AB16">
        <v>1</v>
      </c>
      <c r="AC16">
        <v>1</v>
      </c>
      <c r="AD16">
        <v>1</v>
      </c>
      <c r="AE16">
        <v>1</v>
      </c>
      <c r="AF16">
        <v>0</v>
      </c>
      <c r="AG16">
        <v>1</v>
      </c>
      <c r="AH16">
        <v>1</v>
      </c>
      <c r="AI16">
        <v>1</v>
      </c>
      <c r="AJ16">
        <v>1</v>
      </c>
      <c r="AK16">
        <v>1</v>
      </c>
      <c r="AL16">
        <v>1</v>
      </c>
      <c r="AM16">
        <v>1</v>
      </c>
      <c r="AN16">
        <v>1</v>
      </c>
      <c r="AO16">
        <v>1</v>
      </c>
      <c r="AP16">
        <v>0</v>
      </c>
      <c r="AQ16">
        <v>1</v>
      </c>
      <c r="AR16">
        <v>1</v>
      </c>
      <c r="AS16">
        <v>0</v>
      </c>
      <c r="AT16">
        <v>1</v>
      </c>
      <c r="AU16">
        <v>1</v>
      </c>
      <c r="AV16">
        <v>1</v>
      </c>
      <c r="AW16">
        <v>0</v>
      </c>
      <c r="AX16">
        <v>1</v>
      </c>
      <c r="AY16">
        <v>1</v>
      </c>
      <c r="AZ16">
        <v>1</v>
      </c>
      <c r="BA16">
        <v>1</v>
      </c>
    </row>
    <row r="17" spans="3:53" x14ac:dyDescent="0.25">
      <c r="C17" s="422" t="s">
        <v>658</v>
      </c>
      <c r="D17" s="423" t="s">
        <v>712</v>
      </c>
      <c r="E17" s="424" t="s">
        <v>729</v>
      </c>
      <c r="F17" s="218">
        <v>12</v>
      </c>
      <c r="G17">
        <v>1</v>
      </c>
      <c r="H17">
        <v>1</v>
      </c>
      <c r="I17">
        <v>1</v>
      </c>
      <c r="J17">
        <v>1</v>
      </c>
      <c r="K17">
        <v>1</v>
      </c>
      <c r="L17">
        <v>1</v>
      </c>
      <c r="M17">
        <v>1</v>
      </c>
      <c r="N17">
        <v>1</v>
      </c>
      <c r="O17">
        <v>1</v>
      </c>
      <c r="P17">
        <v>1</v>
      </c>
      <c r="Q17">
        <v>1</v>
      </c>
      <c r="R17">
        <v>1</v>
      </c>
      <c r="S17">
        <f t="shared" si="0"/>
        <v>0</v>
      </c>
      <c r="T17">
        <f t="shared" si="1"/>
        <v>1</v>
      </c>
      <c r="U17">
        <f t="shared" si="2"/>
        <v>0</v>
      </c>
      <c r="V17">
        <v>1</v>
      </c>
      <c r="W17">
        <v>1</v>
      </c>
      <c r="X17">
        <v>1</v>
      </c>
      <c r="Y17">
        <v>1</v>
      </c>
      <c r="Z17">
        <v>1</v>
      </c>
      <c r="AA17">
        <v>1</v>
      </c>
      <c r="AB17">
        <v>1</v>
      </c>
      <c r="AC17">
        <v>1</v>
      </c>
      <c r="AD17">
        <v>1</v>
      </c>
      <c r="AE17">
        <v>1</v>
      </c>
      <c r="AF17">
        <v>0</v>
      </c>
      <c r="AG17">
        <v>1</v>
      </c>
      <c r="AH17">
        <v>1</v>
      </c>
      <c r="AI17">
        <v>1</v>
      </c>
      <c r="AJ17">
        <v>1</v>
      </c>
      <c r="AK17">
        <v>1</v>
      </c>
      <c r="AL17">
        <v>1</v>
      </c>
      <c r="AM17">
        <v>1</v>
      </c>
      <c r="AN17">
        <v>1</v>
      </c>
      <c r="AO17">
        <v>1</v>
      </c>
      <c r="AP17">
        <v>0</v>
      </c>
      <c r="AQ17">
        <v>1</v>
      </c>
      <c r="AR17">
        <v>1</v>
      </c>
      <c r="AS17">
        <v>0</v>
      </c>
      <c r="AT17">
        <v>1</v>
      </c>
      <c r="AU17">
        <v>1</v>
      </c>
      <c r="AV17">
        <v>1</v>
      </c>
      <c r="AW17">
        <v>0</v>
      </c>
      <c r="AX17">
        <v>1</v>
      </c>
      <c r="AY17">
        <v>1</v>
      </c>
      <c r="AZ17">
        <v>1</v>
      </c>
      <c r="BA17">
        <v>1</v>
      </c>
    </row>
    <row r="18" spans="3:53" x14ac:dyDescent="0.25">
      <c r="C18" s="422" t="s">
        <v>658</v>
      </c>
      <c r="D18" s="423" t="s">
        <v>717</v>
      </c>
      <c r="E18" s="424" t="s">
        <v>729</v>
      </c>
      <c r="F18" s="218">
        <v>13</v>
      </c>
      <c r="G18">
        <v>1</v>
      </c>
      <c r="H18">
        <v>1</v>
      </c>
      <c r="I18">
        <v>1</v>
      </c>
      <c r="J18">
        <v>1</v>
      </c>
      <c r="K18">
        <v>1</v>
      </c>
      <c r="L18">
        <v>1</v>
      </c>
      <c r="M18">
        <v>1</v>
      </c>
      <c r="N18">
        <v>1</v>
      </c>
      <c r="O18">
        <v>1</v>
      </c>
      <c r="P18">
        <v>1</v>
      </c>
      <c r="Q18">
        <v>1</v>
      </c>
      <c r="R18">
        <v>1</v>
      </c>
      <c r="S18">
        <f t="shared" si="0"/>
        <v>0</v>
      </c>
      <c r="T18">
        <f t="shared" si="1"/>
        <v>1</v>
      </c>
      <c r="U18">
        <f t="shared" si="2"/>
        <v>0</v>
      </c>
      <c r="V18">
        <v>1</v>
      </c>
      <c r="W18">
        <v>1</v>
      </c>
      <c r="X18">
        <v>1</v>
      </c>
      <c r="Y18">
        <v>1</v>
      </c>
      <c r="Z18">
        <v>1</v>
      </c>
      <c r="AA18">
        <v>1</v>
      </c>
      <c r="AB18">
        <v>1</v>
      </c>
      <c r="AC18">
        <v>1</v>
      </c>
      <c r="AD18">
        <v>1</v>
      </c>
      <c r="AE18">
        <v>1</v>
      </c>
      <c r="AF18">
        <v>0</v>
      </c>
      <c r="AG18">
        <v>1</v>
      </c>
      <c r="AH18">
        <v>1</v>
      </c>
      <c r="AI18">
        <v>1</v>
      </c>
      <c r="AJ18">
        <v>1</v>
      </c>
      <c r="AK18">
        <v>1</v>
      </c>
      <c r="AL18">
        <v>1</v>
      </c>
      <c r="AM18">
        <v>1</v>
      </c>
      <c r="AN18">
        <v>1</v>
      </c>
      <c r="AO18">
        <v>1</v>
      </c>
      <c r="AP18">
        <v>0</v>
      </c>
      <c r="AQ18">
        <v>1</v>
      </c>
      <c r="AR18">
        <v>1</v>
      </c>
      <c r="AS18">
        <v>0</v>
      </c>
      <c r="AT18">
        <v>1</v>
      </c>
      <c r="AU18">
        <v>1</v>
      </c>
      <c r="AV18">
        <v>1</v>
      </c>
      <c r="AW18">
        <v>0</v>
      </c>
      <c r="AX18">
        <v>1</v>
      </c>
      <c r="AY18">
        <v>1</v>
      </c>
      <c r="AZ18">
        <v>1</v>
      </c>
      <c r="BA18">
        <v>1</v>
      </c>
    </row>
    <row r="19" spans="3:53" x14ac:dyDescent="0.25">
      <c r="C19" s="422" t="s">
        <v>658</v>
      </c>
      <c r="D19" s="423" t="s">
        <v>718</v>
      </c>
      <c r="E19" s="424" t="s">
        <v>729</v>
      </c>
      <c r="F19" s="218">
        <v>14</v>
      </c>
      <c r="G19">
        <v>1</v>
      </c>
      <c r="H19">
        <v>1</v>
      </c>
      <c r="I19">
        <v>1</v>
      </c>
      <c r="J19">
        <v>1</v>
      </c>
      <c r="K19">
        <v>1</v>
      </c>
      <c r="L19">
        <v>1</v>
      </c>
      <c r="M19">
        <v>1</v>
      </c>
      <c r="N19">
        <v>1</v>
      </c>
      <c r="O19">
        <v>1</v>
      </c>
      <c r="P19">
        <v>1</v>
      </c>
      <c r="Q19">
        <v>1</v>
      </c>
      <c r="R19">
        <v>1</v>
      </c>
      <c r="S19">
        <f t="shared" si="0"/>
        <v>0</v>
      </c>
      <c r="T19">
        <f t="shared" si="1"/>
        <v>1</v>
      </c>
      <c r="U19">
        <f t="shared" si="2"/>
        <v>0</v>
      </c>
      <c r="V19">
        <v>1</v>
      </c>
      <c r="W19">
        <v>1</v>
      </c>
      <c r="X19">
        <v>1</v>
      </c>
      <c r="Y19">
        <v>1</v>
      </c>
      <c r="Z19">
        <v>1</v>
      </c>
      <c r="AA19">
        <v>1</v>
      </c>
      <c r="AB19">
        <v>1</v>
      </c>
      <c r="AC19">
        <v>1</v>
      </c>
      <c r="AD19">
        <v>1</v>
      </c>
      <c r="AE19">
        <v>1</v>
      </c>
      <c r="AF19">
        <v>0</v>
      </c>
      <c r="AG19">
        <v>1</v>
      </c>
      <c r="AH19">
        <v>1</v>
      </c>
      <c r="AI19">
        <v>1</v>
      </c>
      <c r="AJ19">
        <v>1</v>
      </c>
      <c r="AK19">
        <v>1</v>
      </c>
      <c r="AL19">
        <v>1</v>
      </c>
      <c r="AM19">
        <v>1</v>
      </c>
      <c r="AN19">
        <v>1</v>
      </c>
      <c r="AO19">
        <v>1</v>
      </c>
      <c r="AP19">
        <v>0</v>
      </c>
      <c r="AQ19">
        <v>1</v>
      </c>
      <c r="AR19">
        <v>1</v>
      </c>
      <c r="AS19">
        <v>0</v>
      </c>
      <c r="AT19">
        <v>1</v>
      </c>
      <c r="AU19">
        <v>1</v>
      </c>
      <c r="AV19">
        <v>1</v>
      </c>
      <c r="AW19">
        <v>0</v>
      </c>
      <c r="AX19">
        <v>1</v>
      </c>
      <c r="AY19">
        <v>1</v>
      </c>
      <c r="AZ19">
        <v>1</v>
      </c>
      <c r="BA19">
        <v>1</v>
      </c>
    </row>
    <row r="20" spans="3:53" x14ac:dyDescent="0.25">
      <c r="C20" s="422" t="s">
        <v>658</v>
      </c>
      <c r="D20" s="423" t="s">
        <v>719</v>
      </c>
      <c r="E20" s="424" t="s">
        <v>729</v>
      </c>
      <c r="F20" s="218">
        <v>15</v>
      </c>
      <c r="G20">
        <v>1</v>
      </c>
      <c r="H20">
        <v>1</v>
      </c>
      <c r="I20">
        <v>1</v>
      </c>
      <c r="J20">
        <v>1</v>
      </c>
      <c r="K20">
        <v>1</v>
      </c>
      <c r="L20">
        <v>1</v>
      </c>
      <c r="M20">
        <v>1</v>
      </c>
      <c r="N20">
        <v>1</v>
      </c>
      <c r="O20">
        <v>1</v>
      </c>
      <c r="P20">
        <v>1</v>
      </c>
      <c r="Q20">
        <v>1</v>
      </c>
      <c r="R20">
        <v>1</v>
      </c>
      <c r="S20">
        <f t="shared" si="0"/>
        <v>0</v>
      </c>
      <c r="T20">
        <f t="shared" si="1"/>
        <v>1</v>
      </c>
      <c r="U20">
        <f t="shared" si="2"/>
        <v>0</v>
      </c>
      <c r="V20">
        <v>1</v>
      </c>
      <c r="W20">
        <v>1</v>
      </c>
      <c r="X20">
        <v>1</v>
      </c>
      <c r="Y20">
        <v>1</v>
      </c>
      <c r="Z20">
        <v>1</v>
      </c>
      <c r="AA20">
        <v>1</v>
      </c>
      <c r="AB20">
        <v>1</v>
      </c>
      <c r="AC20">
        <v>1</v>
      </c>
      <c r="AD20">
        <v>1</v>
      </c>
      <c r="AE20">
        <v>1</v>
      </c>
      <c r="AF20">
        <v>0</v>
      </c>
      <c r="AG20">
        <v>1</v>
      </c>
      <c r="AH20">
        <v>1</v>
      </c>
      <c r="AI20">
        <v>1</v>
      </c>
      <c r="AJ20">
        <v>1</v>
      </c>
      <c r="AK20">
        <v>1</v>
      </c>
      <c r="AL20">
        <v>1</v>
      </c>
      <c r="AM20">
        <v>1</v>
      </c>
      <c r="AN20">
        <v>1</v>
      </c>
      <c r="AO20">
        <v>1</v>
      </c>
      <c r="AP20">
        <v>0</v>
      </c>
      <c r="AQ20">
        <v>1</v>
      </c>
      <c r="AR20">
        <v>1</v>
      </c>
      <c r="AS20">
        <v>0</v>
      </c>
      <c r="AT20">
        <v>1</v>
      </c>
      <c r="AU20">
        <v>1</v>
      </c>
      <c r="AV20">
        <v>1</v>
      </c>
      <c r="AW20">
        <v>0</v>
      </c>
      <c r="AX20">
        <v>1</v>
      </c>
      <c r="AY20">
        <v>1</v>
      </c>
      <c r="AZ20">
        <v>1</v>
      </c>
      <c r="BA20">
        <v>1</v>
      </c>
    </row>
    <row r="21" spans="3:53" x14ac:dyDescent="0.25">
      <c r="C21" s="422" t="s">
        <v>658</v>
      </c>
      <c r="D21" s="423" t="s">
        <v>722</v>
      </c>
      <c r="E21" s="424" t="s">
        <v>729</v>
      </c>
      <c r="F21" s="218">
        <v>16</v>
      </c>
      <c r="G21">
        <v>1</v>
      </c>
      <c r="H21">
        <v>1</v>
      </c>
      <c r="I21">
        <v>1</v>
      </c>
      <c r="J21">
        <v>1</v>
      </c>
      <c r="K21">
        <v>1</v>
      </c>
      <c r="L21">
        <v>1</v>
      </c>
      <c r="M21">
        <v>1</v>
      </c>
      <c r="N21">
        <v>1</v>
      </c>
      <c r="O21">
        <v>1</v>
      </c>
      <c r="P21">
        <v>1</v>
      </c>
      <c r="Q21">
        <v>1</v>
      </c>
      <c r="R21">
        <v>1</v>
      </c>
      <c r="S21">
        <f t="shared" si="0"/>
        <v>0</v>
      </c>
      <c r="T21">
        <f t="shared" si="1"/>
        <v>1</v>
      </c>
      <c r="U21">
        <f t="shared" si="2"/>
        <v>0</v>
      </c>
      <c r="V21">
        <v>1</v>
      </c>
      <c r="W21">
        <v>1</v>
      </c>
      <c r="X21">
        <v>1</v>
      </c>
      <c r="Y21">
        <v>1</v>
      </c>
      <c r="Z21">
        <v>1</v>
      </c>
      <c r="AA21">
        <v>1</v>
      </c>
      <c r="AB21">
        <v>1</v>
      </c>
      <c r="AC21">
        <v>1</v>
      </c>
      <c r="AD21">
        <v>1</v>
      </c>
      <c r="AE21">
        <v>1</v>
      </c>
      <c r="AF21">
        <v>0</v>
      </c>
      <c r="AG21">
        <v>1</v>
      </c>
      <c r="AH21">
        <v>1</v>
      </c>
      <c r="AI21">
        <v>1</v>
      </c>
      <c r="AJ21">
        <v>1</v>
      </c>
      <c r="AK21">
        <v>1</v>
      </c>
      <c r="AL21">
        <v>1</v>
      </c>
      <c r="AM21">
        <v>1</v>
      </c>
      <c r="AN21">
        <v>1</v>
      </c>
      <c r="AO21">
        <v>1</v>
      </c>
      <c r="AP21">
        <v>0</v>
      </c>
      <c r="AQ21">
        <v>1</v>
      </c>
      <c r="AR21">
        <v>1</v>
      </c>
      <c r="AS21">
        <v>0</v>
      </c>
      <c r="AT21">
        <v>1</v>
      </c>
      <c r="AU21">
        <v>1</v>
      </c>
      <c r="AV21">
        <v>1</v>
      </c>
      <c r="AW21">
        <v>0</v>
      </c>
      <c r="AX21">
        <v>1</v>
      </c>
      <c r="AY21">
        <v>1</v>
      </c>
      <c r="AZ21">
        <v>1</v>
      </c>
      <c r="BA21">
        <v>1</v>
      </c>
    </row>
    <row r="22" spans="3:53" x14ac:dyDescent="0.25">
      <c r="C22" s="422" t="s">
        <v>658</v>
      </c>
      <c r="D22" s="423" t="s">
        <v>725</v>
      </c>
      <c r="E22" s="424" t="s">
        <v>729</v>
      </c>
      <c r="F22" s="218">
        <v>17</v>
      </c>
      <c r="G22">
        <v>1</v>
      </c>
      <c r="H22">
        <v>1</v>
      </c>
      <c r="I22">
        <v>1</v>
      </c>
      <c r="J22">
        <v>1</v>
      </c>
      <c r="K22">
        <v>1</v>
      </c>
      <c r="L22">
        <v>1</v>
      </c>
      <c r="M22">
        <v>1</v>
      </c>
      <c r="N22">
        <v>1</v>
      </c>
      <c r="O22">
        <v>1</v>
      </c>
      <c r="P22">
        <v>1</v>
      </c>
      <c r="Q22">
        <v>1</v>
      </c>
      <c r="R22">
        <v>1</v>
      </c>
      <c r="S22">
        <f t="shared" si="0"/>
        <v>0</v>
      </c>
      <c r="T22">
        <f t="shared" si="1"/>
        <v>1</v>
      </c>
      <c r="U22">
        <f t="shared" si="2"/>
        <v>0</v>
      </c>
      <c r="V22">
        <v>1</v>
      </c>
      <c r="W22">
        <v>1</v>
      </c>
      <c r="X22">
        <v>1</v>
      </c>
      <c r="Y22">
        <v>1</v>
      </c>
      <c r="Z22">
        <v>1</v>
      </c>
      <c r="AA22">
        <v>1</v>
      </c>
      <c r="AB22">
        <v>1</v>
      </c>
      <c r="AC22">
        <v>1</v>
      </c>
      <c r="AD22">
        <v>1</v>
      </c>
      <c r="AE22">
        <v>1</v>
      </c>
      <c r="AF22">
        <v>0</v>
      </c>
      <c r="AG22">
        <v>1</v>
      </c>
      <c r="AH22">
        <v>1</v>
      </c>
      <c r="AI22">
        <v>1</v>
      </c>
      <c r="AJ22">
        <v>1</v>
      </c>
      <c r="AK22">
        <v>1</v>
      </c>
      <c r="AL22">
        <v>1</v>
      </c>
      <c r="AM22">
        <v>1</v>
      </c>
      <c r="AN22">
        <v>1</v>
      </c>
      <c r="AO22">
        <v>1</v>
      </c>
      <c r="AP22">
        <v>0</v>
      </c>
      <c r="AQ22">
        <v>1</v>
      </c>
      <c r="AR22">
        <v>1</v>
      </c>
      <c r="AS22">
        <v>0</v>
      </c>
      <c r="AT22">
        <v>1</v>
      </c>
      <c r="AU22">
        <v>1</v>
      </c>
      <c r="AV22">
        <v>1</v>
      </c>
      <c r="AW22">
        <v>0</v>
      </c>
      <c r="AX22">
        <v>1</v>
      </c>
      <c r="AY22">
        <v>1</v>
      </c>
      <c r="AZ22">
        <v>1</v>
      </c>
      <c r="BA22">
        <v>1</v>
      </c>
    </row>
    <row r="23" spans="3:53" x14ac:dyDescent="0.25">
      <c r="C23" s="422" t="s">
        <v>658</v>
      </c>
      <c r="D23" s="423" t="s">
        <v>727</v>
      </c>
      <c r="E23" s="424" t="s">
        <v>729</v>
      </c>
      <c r="F23" s="218">
        <v>18</v>
      </c>
      <c r="G23">
        <v>1</v>
      </c>
      <c r="H23">
        <v>1</v>
      </c>
      <c r="I23">
        <v>1</v>
      </c>
      <c r="J23">
        <v>1</v>
      </c>
      <c r="K23">
        <v>1</v>
      </c>
      <c r="L23">
        <v>1</v>
      </c>
      <c r="M23">
        <v>1</v>
      </c>
      <c r="N23">
        <v>1</v>
      </c>
      <c r="O23">
        <v>1</v>
      </c>
      <c r="P23">
        <v>1</v>
      </c>
      <c r="Q23">
        <v>1</v>
      </c>
      <c r="R23">
        <v>1</v>
      </c>
      <c r="S23">
        <f t="shared" si="0"/>
        <v>0</v>
      </c>
      <c r="T23">
        <f t="shared" si="1"/>
        <v>1</v>
      </c>
      <c r="U23">
        <f t="shared" si="2"/>
        <v>0</v>
      </c>
      <c r="V23">
        <v>1</v>
      </c>
      <c r="W23">
        <v>1</v>
      </c>
      <c r="X23">
        <v>1</v>
      </c>
      <c r="Y23">
        <v>1</v>
      </c>
      <c r="Z23">
        <v>1</v>
      </c>
      <c r="AA23">
        <v>1</v>
      </c>
      <c r="AB23">
        <v>1</v>
      </c>
      <c r="AC23">
        <v>1</v>
      </c>
      <c r="AD23">
        <v>1</v>
      </c>
      <c r="AE23">
        <v>1</v>
      </c>
      <c r="AF23">
        <v>0</v>
      </c>
      <c r="AG23">
        <v>1</v>
      </c>
      <c r="AH23">
        <v>1</v>
      </c>
      <c r="AI23">
        <v>1</v>
      </c>
      <c r="AJ23">
        <v>1</v>
      </c>
      <c r="AK23">
        <v>1</v>
      </c>
      <c r="AL23">
        <v>1</v>
      </c>
      <c r="AM23">
        <v>1</v>
      </c>
      <c r="AN23">
        <v>1</v>
      </c>
      <c r="AO23">
        <v>1</v>
      </c>
      <c r="AP23">
        <v>0</v>
      </c>
      <c r="AQ23">
        <v>1</v>
      </c>
      <c r="AR23">
        <v>1</v>
      </c>
      <c r="AS23">
        <v>0</v>
      </c>
      <c r="AT23">
        <v>1</v>
      </c>
      <c r="AU23">
        <v>1</v>
      </c>
      <c r="AV23">
        <v>1</v>
      </c>
      <c r="AW23">
        <v>0</v>
      </c>
      <c r="AX23">
        <v>1</v>
      </c>
      <c r="AY23">
        <v>1</v>
      </c>
      <c r="AZ23">
        <v>1</v>
      </c>
      <c r="BA23">
        <v>1</v>
      </c>
    </row>
    <row r="24" spans="3:53" x14ac:dyDescent="0.25">
      <c r="C24" s="422" t="s">
        <v>658</v>
      </c>
      <c r="D24" s="423" t="s">
        <v>682</v>
      </c>
      <c r="E24" s="424" t="s">
        <v>730</v>
      </c>
      <c r="F24" s="218">
        <v>19</v>
      </c>
      <c r="G24">
        <v>1</v>
      </c>
      <c r="H24">
        <v>1</v>
      </c>
      <c r="I24">
        <v>1</v>
      </c>
      <c r="J24">
        <v>1</v>
      </c>
      <c r="K24">
        <v>1</v>
      </c>
      <c r="L24">
        <v>1</v>
      </c>
      <c r="M24">
        <v>1</v>
      </c>
      <c r="N24">
        <v>1</v>
      </c>
      <c r="O24">
        <v>1</v>
      </c>
      <c r="P24">
        <v>1</v>
      </c>
      <c r="Q24">
        <v>1</v>
      </c>
      <c r="R24">
        <v>1</v>
      </c>
      <c r="S24">
        <f t="shared" si="0"/>
        <v>0</v>
      </c>
      <c r="T24">
        <f t="shared" si="1"/>
        <v>1</v>
      </c>
      <c r="U24">
        <f t="shared" si="2"/>
        <v>0</v>
      </c>
      <c r="V24">
        <v>1</v>
      </c>
      <c r="W24">
        <v>1</v>
      </c>
      <c r="X24">
        <v>1</v>
      </c>
      <c r="Y24">
        <v>1</v>
      </c>
      <c r="Z24">
        <v>1</v>
      </c>
      <c r="AA24">
        <v>1</v>
      </c>
      <c r="AB24">
        <v>1</v>
      </c>
      <c r="AC24">
        <v>1</v>
      </c>
      <c r="AD24">
        <v>1</v>
      </c>
      <c r="AE24">
        <v>1</v>
      </c>
      <c r="AF24">
        <v>0</v>
      </c>
      <c r="AG24">
        <v>1</v>
      </c>
      <c r="AH24">
        <v>1</v>
      </c>
      <c r="AI24">
        <v>1</v>
      </c>
      <c r="AJ24">
        <v>1</v>
      </c>
      <c r="AK24">
        <v>1</v>
      </c>
      <c r="AL24">
        <v>1</v>
      </c>
      <c r="AM24">
        <v>1</v>
      </c>
      <c r="AN24">
        <v>1</v>
      </c>
      <c r="AO24">
        <v>1</v>
      </c>
      <c r="AP24">
        <v>0</v>
      </c>
      <c r="AQ24">
        <v>1</v>
      </c>
      <c r="AR24">
        <v>1</v>
      </c>
      <c r="AS24">
        <v>0</v>
      </c>
      <c r="AT24">
        <v>1</v>
      </c>
      <c r="AU24">
        <v>1</v>
      </c>
      <c r="AV24">
        <v>1</v>
      </c>
      <c r="AW24">
        <v>0</v>
      </c>
      <c r="AX24">
        <v>1</v>
      </c>
      <c r="AY24">
        <v>1</v>
      </c>
      <c r="AZ24">
        <v>1</v>
      </c>
      <c r="BA24">
        <v>1</v>
      </c>
    </row>
    <row r="25" spans="3:53" x14ac:dyDescent="0.25">
      <c r="C25" s="422" t="s">
        <v>658</v>
      </c>
      <c r="D25" s="423" t="s">
        <v>705</v>
      </c>
      <c r="E25" s="424" t="s">
        <v>730</v>
      </c>
      <c r="F25" s="218">
        <v>20</v>
      </c>
      <c r="G25">
        <v>1</v>
      </c>
      <c r="H25">
        <v>1</v>
      </c>
      <c r="I25">
        <v>1</v>
      </c>
      <c r="J25">
        <v>1</v>
      </c>
      <c r="K25">
        <v>1</v>
      </c>
      <c r="L25">
        <v>1</v>
      </c>
      <c r="M25">
        <v>1</v>
      </c>
      <c r="N25">
        <v>1</v>
      </c>
      <c r="O25">
        <v>1</v>
      </c>
      <c r="P25">
        <v>1</v>
      </c>
      <c r="Q25">
        <v>1</v>
      </c>
      <c r="R25">
        <v>1</v>
      </c>
      <c r="S25">
        <f t="shared" si="0"/>
        <v>0</v>
      </c>
      <c r="T25">
        <f t="shared" si="1"/>
        <v>1</v>
      </c>
      <c r="U25">
        <f t="shared" si="2"/>
        <v>0</v>
      </c>
      <c r="V25">
        <v>1</v>
      </c>
      <c r="W25">
        <v>1</v>
      </c>
      <c r="X25">
        <v>1</v>
      </c>
      <c r="Y25">
        <v>1</v>
      </c>
      <c r="Z25">
        <v>1</v>
      </c>
      <c r="AA25">
        <v>1</v>
      </c>
      <c r="AB25">
        <v>1</v>
      </c>
      <c r="AC25">
        <v>1</v>
      </c>
      <c r="AD25">
        <v>1</v>
      </c>
      <c r="AE25">
        <v>1</v>
      </c>
      <c r="AF25">
        <v>0</v>
      </c>
      <c r="AG25">
        <v>1</v>
      </c>
      <c r="AH25">
        <v>1</v>
      </c>
      <c r="AI25">
        <v>1</v>
      </c>
      <c r="AJ25">
        <v>1</v>
      </c>
      <c r="AK25">
        <v>1</v>
      </c>
      <c r="AL25">
        <v>1</v>
      </c>
      <c r="AM25">
        <v>1</v>
      </c>
      <c r="AN25">
        <v>1</v>
      </c>
      <c r="AO25">
        <v>1</v>
      </c>
      <c r="AP25">
        <v>0</v>
      </c>
      <c r="AQ25">
        <v>1</v>
      </c>
      <c r="AR25">
        <v>1</v>
      </c>
      <c r="AS25">
        <v>0</v>
      </c>
      <c r="AT25">
        <v>1</v>
      </c>
      <c r="AU25">
        <v>1</v>
      </c>
      <c r="AV25">
        <v>1</v>
      </c>
      <c r="AW25">
        <v>0</v>
      </c>
      <c r="AX25">
        <v>1</v>
      </c>
      <c r="AY25">
        <v>1</v>
      </c>
      <c r="AZ25">
        <v>1</v>
      </c>
      <c r="BA25">
        <v>1</v>
      </c>
    </row>
    <row r="26" spans="3:53" x14ac:dyDescent="0.25">
      <c r="C26" s="422" t="s">
        <v>658</v>
      </c>
      <c r="D26" s="423" t="s">
        <v>708</v>
      </c>
      <c r="E26" s="424" t="s">
        <v>730</v>
      </c>
      <c r="F26" s="218">
        <v>21</v>
      </c>
      <c r="G26">
        <v>1</v>
      </c>
      <c r="H26">
        <v>1</v>
      </c>
      <c r="I26">
        <v>1</v>
      </c>
      <c r="J26">
        <v>1</v>
      </c>
      <c r="K26">
        <v>1</v>
      </c>
      <c r="L26">
        <v>1</v>
      </c>
      <c r="M26">
        <v>1</v>
      </c>
      <c r="N26">
        <v>1</v>
      </c>
      <c r="O26">
        <v>1</v>
      </c>
      <c r="P26">
        <v>1</v>
      </c>
      <c r="Q26">
        <v>1</v>
      </c>
      <c r="R26">
        <v>1</v>
      </c>
      <c r="S26">
        <f t="shared" si="0"/>
        <v>0</v>
      </c>
      <c r="T26">
        <f t="shared" si="1"/>
        <v>0</v>
      </c>
      <c r="U26">
        <f t="shared" si="2"/>
        <v>1</v>
      </c>
      <c r="V26">
        <v>1</v>
      </c>
      <c r="W26">
        <v>1</v>
      </c>
      <c r="X26">
        <v>1</v>
      </c>
      <c r="Y26">
        <v>1</v>
      </c>
      <c r="Z26">
        <v>1</v>
      </c>
      <c r="AA26">
        <v>1</v>
      </c>
      <c r="AB26">
        <v>1</v>
      </c>
      <c r="AC26">
        <v>1</v>
      </c>
      <c r="AD26">
        <v>1</v>
      </c>
      <c r="AE26">
        <v>1</v>
      </c>
      <c r="AF26">
        <v>0</v>
      </c>
      <c r="AG26">
        <v>1</v>
      </c>
      <c r="AH26">
        <v>1</v>
      </c>
      <c r="AI26">
        <v>1</v>
      </c>
      <c r="AJ26">
        <v>1</v>
      </c>
      <c r="AK26">
        <v>1</v>
      </c>
      <c r="AL26">
        <v>1</v>
      </c>
      <c r="AM26">
        <v>1</v>
      </c>
      <c r="AN26">
        <v>1</v>
      </c>
      <c r="AO26">
        <v>1</v>
      </c>
      <c r="AP26">
        <v>0</v>
      </c>
      <c r="AQ26">
        <v>1</v>
      </c>
      <c r="AR26">
        <v>1</v>
      </c>
      <c r="AS26">
        <v>0</v>
      </c>
      <c r="AT26">
        <v>1</v>
      </c>
      <c r="AU26">
        <v>1</v>
      </c>
      <c r="AV26">
        <v>1</v>
      </c>
      <c r="AW26">
        <v>0</v>
      </c>
      <c r="AX26">
        <v>1</v>
      </c>
      <c r="AY26">
        <v>1</v>
      </c>
      <c r="AZ26">
        <v>1</v>
      </c>
      <c r="BA26">
        <v>1</v>
      </c>
    </row>
    <row r="27" spans="3:53" x14ac:dyDescent="0.25">
      <c r="C27" s="422" t="s">
        <v>658</v>
      </c>
      <c r="D27" s="423" t="s">
        <v>715</v>
      </c>
      <c r="E27" s="424" t="s">
        <v>730</v>
      </c>
      <c r="F27" s="218">
        <v>22</v>
      </c>
      <c r="G27">
        <v>1</v>
      </c>
      <c r="H27">
        <v>1</v>
      </c>
      <c r="I27">
        <v>1</v>
      </c>
      <c r="J27">
        <v>1</v>
      </c>
      <c r="K27">
        <v>1</v>
      </c>
      <c r="L27">
        <v>1</v>
      </c>
      <c r="M27">
        <v>1</v>
      </c>
      <c r="N27">
        <v>1</v>
      </c>
      <c r="O27">
        <v>1</v>
      </c>
      <c r="P27">
        <v>1</v>
      </c>
      <c r="Q27">
        <v>1</v>
      </c>
      <c r="R27">
        <v>1</v>
      </c>
      <c r="S27">
        <f t="shared" si="0"/>
        <v>0</v>
      </c>
      <c r="T27">
        <f t="shared" si="1"/>
        <v>1</v>
      </c>
      <c r="U27">
        <f t="shared" si="2"/>
        <v>0</v>
      </c>
      <c r="V27">
        <v>1</v>
      </c>
      <c r="W27">
        <v>1</v>
      </c>
      <c r="X27">
        <v>1</v>
      </c>
      <c r="Y27">
        <v>1</v>
      </c>
      <c r="Z27">
        <v>1</v>
      </c>
      <c r="AA27">
        <v>1</v>
      </c>
      <c r="AB27">
        <v>1</v>
      </c>
      <c r="AC27">
        <v>1</v>
      </c>
      <c r="AD27">
        <v>1</v>
      </c>
      <c r="AE27">
        <v>1</v>
      </c>
      <c r="AF27">
        <v>0</v>
      </c>
      <c r="AG27">
        <v>1</v>
      </c>
      <c r="AH27">
        <v>1</v>
      </c>
      <c r="AI27">
        <v>1</v>
      </c>
      <c r="AJ27">
        <v>1</v>
      </c>
      <c r="AK27">
        <v>1</v>
      </c>
      <c r="AL27">
        <v>1</v>
      </c>
      <c r="AM27">
        <v>1</v>
      </c>
      <c r="AN27">
        <v>1</v>
      </c>
      <c r="AO27">
        <v>1</v>
      </c>
      <c r="AP27">
        <v>0</v>
      </c>
      <c r="AQ27">
        <v>1</v>
      </c>
      <c r="AR27">
        <v>1</v>
      </c>
      <c r="AS27">
        <v>0</v>
      </c>
      <c r="AT27">
        <v>1</v>
      </c>
      <c r="AU27">
        <v>1</v>
      </c>
      <c r="AV27">
        <v>1</v>
      </c>
      <c r="AW27">
        <v>0</v>
      </c>
      <c r="AX27">
        <v>1</v>
      </c>
      <c r="AY27">
        <v>1</v>
      </c>
      <c r="AZ27">
        <v>1</v>
      </c>
      <c r="BA27">
        <v>1</v>
      </c>
    </row>
    <row r="28" spans="3:53" x14ac:dyDescent="0.25">
      <c r="C28" s="422" t="s">
        <v>658</v>
      </c>
      <c r="D28" s="423" t="s">
        <v>716</v>
      </c>
      <c r="E28" s="424" t="s">
        <v>730</v>
      </c>
      <c r="F28" s="218">
        <v>23</v>
      </c>
      <c r="G28">
        <v>1</v>
      </c>
      <c r="H28">
        <v>1</v>
      </c>
      <c r="I28">
        <v>1</v>
      </c>
      <c r="J28">
        <v>1</v>
      </c>
      <c r="K28">
        <v>1</v>
      </c>
      <c r="L28">
        <v>1</v>
      </c>
      <c r="M28">
        <v>1</v>
      </c>
      <c r="N28">
        <v>1</v>
      </c>
      <c r="O28">
        <v>1</v>
      </c>
      <c r="P28">
        <v>1</v>
      </c>
      <c r="Q28">
        <v>1</v>
      </c>
      <c r="R28">
        <v>1</v>
      </c>
      <c r="S28">
        <f t="shared" si="0"/>
        <v>0</v>
      </c>
      <c r="T28">
        <f t="shared" si="1"/>
        <v>1</v>
      </c>
      <c r="U28">
        <f t="shared" si="2"/>
        <v>0</v>
      </c>
      <c r="V28">
        <v>1</v>
      </c>
      <c r="W28">
        <v>1</v>
      </c>
      <c r="X28">
        <v>1</v>
      </c>
      <c r="Y28">
        <v>1</v>
      </c>
      <c r="Z28">
        <v>1</v>
      </c>
      <c r="AA28">
        <v>1</v>
      </c>
      <c r="AB28">
        <v>1</v>
      </c>
      <c r="AC28">
        <v>1</v>
      </c>
      <c r="AD28">
        <v>1</v>
      </c>
      <c r="AE28">
        <v>1</v>
      </c>
      <c r="AF28">
        <v>0</v>
      </c>
      <c r="AG28">
        <v>1</v>
      </c>
      <c r="AH28">
        <v>1</v>
      </c>
      <c r="AI28">
        <v>1</v>
      </c>
      <c r="AJ28">
        <v>1</v>
      </c>
      <c r="AK28">
        <v>1</v>
      </c>
      <c r="AL28">
        <v>1</v>
      </c>
      <c r="AM28">
        <v>1</v>
      </c>
      <c r="AN28">
        <v>1</v>
      </c>
      <c r="AO28">
        <v>1</v>
      </c>
      <c r="AP28">
        <v>0</v>
      </c>
      <c r="AQ28">
        <v>1</v>
      </c>
      <c r="AR28">
        <v>1</v>
      </c>
      <c r="AS28">
        <v>0</v>
      </c>
      <c r="AT28">
        <v>1</v>
      </c>
      <c r="AU28">
        <v>1</v>
      </c>
      <c r="AV28">
        <v>1</v>
      </c>
      <c r="AW28">
        <v>0</v>
      </c>
      <c r="AX28">
        <v>1</v>
      </c>
      <c r="AY28">
        <v>1</v>
      </c>
      <c r="AZ28">
        <v>1</v>
      </c>
      <c r="BA28">
        <v>1</v>
      </c>
    </row>
    <row r="29" spans="3:53" x14ac:dyDescent="0.25">
      <c r="C29" s="422" t="s">
        <v>658</v>
      </c>
      <c r="D29" s="423" t="s">
        <v>717</v>
      </c>
      <c r="E29" s="424" t="s">
        <v>730</v>
      </c>
      <c r="F29" s="218">
        <v>24</v>
      </c>
      <c r="G29">
        <v>1</v>
      </c>
      <c r="H29">
        <v>1</v>
      </c>
      <c r="I29">
        <v>1</v>
      </c>
      <c r="J29">
        <v>1</v>
      </c>
      <c r="K29">
        <v>1</v>
      </c>
      <c r="L29">
        <v>1</v>
      </c>
      <c r="M29">
        <v>1</v>
      </c>
      <c r="N29">
        <v>1</v>
      </c>
      <c r="O29">
        <v>1</v>
      </c>
      <c r="P29">
        <v>1</v>
      </c>
      <c r="Q29">
        <v>1</v>
      </c>
      <c r="R29">
        <v>1</v>
      </c>
      <c r="S29">
        <f t="shared" si="0"/>
        <v>0</v>
      </c>
      <c r="T29">
        <f t="shared" si="1"/>
        <v>1</v>
      </c>
      <c r="U29">
        <f t="shared" si="2"/>
        <v>0</v>
      </c>
      <c r="V29">
        <v>1</v>
      </c>
      <c r="W29">
        <v>1</v>
      </c>
      <c r="X29">
        <v>1</v>
      </c>
      <c r="Y29">
        <v>1</v>
      </c>
      <c r="Z29">
        <v>1</v>
      </c>
      <c r="AA29">
        <v>1</v>
      </c>
      <c r="AB29">
        <v>1</v>
      </c>
      <c r="AC29">
        <v>1</v>
      </c>
      <c r="AD29">
        <v>1</v>
      </c>
      <c r="AE29">
        <v>1</v>
      </c>
      <c r="AF29">
        <v>0</v>
      </c>
      <c r="AG29">
        <v>1</v>
      </c>
      <c r="AH29">
        <v>1</v>
      </c>
      <c r="AI29">
        <v>1</v>
      </c>
      <c r="AJ29">
        <v>1</v>
      </c>
      <c r="AK29">
        <v>1</v>
      </c>
      <c r="AL29">
        <v>1</v>
      </c>
      <c r="AM29">
        <v>1</v>
      </c>
      <c r="AN29">
        <v>1</v>
      </c>
      <c r="AO29">
        <v>1</v>
      </c>
      <c r="AP29">
        <v>0</v>
      </c>
      <c r="AQ29">
        <v>1</v>
      </c>
      <c r="AR29">
        <v>1</v>
      </c>
      <c r="AS29">
        <v>0</v>
      </c>
      <c r="AT29">
        <v>1</v>
      </c>
      <c r="AU29">
        <v>1</v>
      </c>
      <c r="AV29">
        <v>1</v>
      </c>
      <c r="AW29">
        <v>0</v>
      </c>
      <c r="AX29">
        <v>1</v>
      </c>
      <c r="AY29">
        <v>1</v>
      </c>
      <c r="AZ29">
        <v>1</v>
      </c>
      <c r="BA29">
        <v>1</v>
      </c>
    </row>
    <row r="30" spans="3:53" x14ac:dyDescent="0.25">
      <c r="C30" s="422" t="s">
        <v>658</v>
      </c>
      <c r="D30" s="423" t="s">
        <v>722</v>
      </c>
      <c r="E30" s="424" t="s">
        <v>730</v>
      </c>
      <c r="F30" s="218">
        <v>25</v>
      </c>
      <c r="G30">
        <v>1</v>
      </c>
      <c r="H30">
        <v>1</v>
      </c>
      <c r="I30">
        <v>1</v>
      </c>
      <c r="J30">
        <v>1</v>
      </c>
      <c r="K30">
        <v>1</v>
      </c>
      <c r="L30">
        <v>1</v>
      </c>
      <c r="M30">
        <v>1</v>
      </c>
      <c r="N30">
        <v>1</v>
      </c>
      <c r="O30">
        <v>1</v>
      </c>
      <c r="P30">
        <v>1</v>
      </c>
      <c r="Q30">
        <v>1</v>
      </c>
      <c r="R30">
        <v>1</v>
      </c>
      <c r="S30">
        <f t="shared" si="0"/>
        <v>0</v>
      </c>
      <c r="T30">
        <f t="shared" si="1"/>
        <v>1</v>
      </c>
      <c r="U30">
        <f t="shared" si="2"/>
        <v>0</v>
      </c>
      <c r="V30">
        <v>1</v>
      </c>
      <c r="W30">
        <v>1</v>
      </c>
      <c r="X30">
        <v>1</v>
      </c>
      <c r="Y30">
        <v>1</v>
      </c>
      <c r="Z30">
        <v>1</v>
      </c>
      <c r="AA30">
        <v>1</v>
      </c>
      <c r="AB30">
        <v>1</v>
      </c>
      <c r="AC30">
        <v>1</v>
      </c>
      <c r="AD30">
        <v>1</v>
      </c>
      <c r="AE30">
        <v>1</v>
      </c>
      <c r="AF30">
        <v>0</v>
      </c>
      <c r="AG30">
        <v>1</v>
      </c>
      <c r="AH30">
        <v>1</v>
      </c>
      <c r="AI30">
        <v>1</v>
      </c>
      <c r="AJ30">
        <v>1</v>
      </c>
      <c r="AK30">
        <v>1</v>
      </c>
      <c r="AL30">
        <v>1</v>
      </c>
      <c r="AM30">
        <v>1</v>
      </c>
      <c r="AN30">
        <v>1</v>
      </c>
      <c r="AO30">
        <v>1</v>
      </c>
      <c r="AP30">
        <v>0</v>
      </c>
      <c r="AQ30">
        <v>1</v>
      </c>
      <c r="AR30">
        <v>1</v>
      </c>
      <c r="AS30">
        <v>0</v>
      </c>
      <c r="AT30">
        <v>1</v>
      </c>
      <c r="AU30">
        <v>1</v>
      </c>
      <c r="AV30">
        <v>1</v>
      </c>
      <c r="AW30">
        <v>0</v>
      </c>
      <c r="AX30">
        <v>1</v>
      </c>
      <c r="AY30">
        <v>1</v>
      </c>
      <c r="AZ30">
        <v>1</v>
      </c>
      <c r="BA30">
        <v>1</v>
      </c>
    </row>
    <row r="31" spans="3:53" x14ac:dyDescent="0.25">
      <c r="C31" s="422" t="s">
        <v>658</v>
      </c>
      <c r="D31" s="423" t="s">
        <v>727</v>
      </c>
      <c r="E31" s="424" t="s">
        <v>730</v>
      </c>
      <c r="F31" s="218">
        <v>26</v>
      </c>
      <c r="G31">
        <v>1</v>
      </c>
      <c r="H31">
        <v>1</v>
      </c>
      <c r="I31">
        <v>1</v>
      </c>
      <c r="J31">
        <v>1</v>
      </c>
      <c r="K31">
        <v>1</v>
      </c>
      <c r="L31">
        <v>1</v>
      </c>
      <c r="M31">
        <v>1</v>
      </c>
      <c r="N31">
        <v>1</v>
      </c>
      <c r="O31">
        <v>1</v>
      </c>
      <c r="P31">
        <v>1</v>
      </c>
      <c r="Q31">
        <v>1</v>
      </c>
      <c r="R31">
        <v>1</v>
      </c>
      <c r="S31">
        <f t="shared" si="0"/>
        <v>0</v>
      </c>
      <c r="T31">
        <f t="shared" si="1"/>
        <v>1</v>
      </c>
      <c r="U31">
        <f t="shared" si="2"/>
        <v>0</v>
      </c>
      <c r="V31">
        <v>1</v>
      </c>
      <c r="W31">
        <v>1</v>
      </c>
      <c r="X31">
        <v>1</v>
      </c>
      <c r="Y31">
        <v>1</v>
      </c>
      <c r="Z31">
        <v>1</v>
      </c>
      <c r="AA31">
        <v>1</v>
      </c>
      <c r="AB31">
        <v>1</v>
      </c>
      <c r="AC31">
        <v>1</v>
      </c>
      <c r="AD31">
        <v>1</v>
      </c>
      <c r="AE31">
        <v>1</v>
      </c>
      <c r="AF31">
        <v>0</v>
      </c>
      <c r="AG31">
        <v>1</v>
      </c>
      <c r="AH31">
        <v>1</v>
      </c>
      <c r="AI31">
        <v>1</v>
      </c>
      <c r="AJ31">
        <v>1</v>
      </c>
      <c r="AK31">
        <v>1</v>
      </c>
      <c r="AL31">
        <v>1</v>
      </c>
      <c r="AM31">
        <v>1</v>
      </c>
      <c r="AN31">
        <v>1</v>
      </c>
      <c r="AO31">
        <v>1</v>
      </c>
      <c r="AP31">
        <v>0</v>
      </c>
      <c r="AQ31">
        <v>1</v>
      </c>
      <c r="AR31">
        <v>1</v>
      </c>
      <c r="AS31">
        <v>0</v>
      </c>
      <c r="AT31">
        <v>1</v>
      </c>
      <c r="AU31">
        <v>1</v>
      </c>
      <c r="AV31">
        <v>1</v>
      </c>
      <c r="AW31">
        <v>0</v>
      </c>
      <c r="AX31">
        <v>1</v>
      </c>
      <c r="AY31">
        <v>1</v>
      </c>
      <c r="AZ31">
        <v>1</v>
      </c>
      <c r="BA31">
        <v>1</v>
      </c>
    </row>
    <row r="32" spans="3:53" x14ac:dyDescent="0.25">
      <c r="C32" s="422" t="s">
        <v>658</v>
      </c>
      <c r="D32" s="423" t="s">
        <v>694</v>
      </c>
      <c r="E32" s="424" t="s">
        <v>731</v>
      </c>
      <c r="F32" s="218">
        <v>27</v>
      </c>
      <c r="G32">
        <v>1</v>
      </c>
      <c r="H32">
        <v>1</v>
      </c>
      <c r="I32">
        <v>1</v>
      </c>
      <c r="J32">
        <v>1</v>
      </c>
      <c r="K32">
        <v>1</v>
      </c>
      <c r="L32">
        <v>1</v>
      </c>
      <c r="M32">
        <v>1</v>
      </c>
      <c r="N32">
        <v>1</v>
      </c>
      <c r="O32">
        <v>1</v>
      </c>
      <c r="P32">
        <v>1</v>
      </c>
      <c r="Q32">
        <v>1</v>
      </c>
      <c r="R32">
        <v>1</v>
      </c>
      <c r="S32">
        <f t="shared" si="0"/>
        <v>0</v>
      </c>
      <c r="T32">
        <f t="shared" si="1"/>
        <v>0</v>
      </c>
      <c r="U32">
        <f t="shared" si="2"/>
        <v>1</v>
      </c>
      <c r="V32">
        <v>1</v>
      </c>
      <c r="W32">
        <v>1</v>
      </c>
      <c r="X32">
        <v>1</v>
      </c>
      <c r="Y32">
        <v>1</v>
      </c>
      <c r="Z32">
        <v>1</v>
      </c>
      <c r="AA32">
        <v>1</v>
      </c>
      <c r="AB32">
        <v>1</v>
      </c>
      <c r="AC32">
        <v>1</v>
      </c>
      <c r="AD32">
        <v>1</v>
      </c>
      <c r="AE32">
        <v>1</v>
      </c>
      <c r="AF32">
        <v>0</v>
      </c>
      <c r="AG32">
        <v>1</v>
      </c>
      <c r="AH32">
        <v>1</v>
      </c>
      <c r="AI32">
        <v>1</v>
      </c>
      <c r="AJ32">
        <v>1</v>
      </c>
      <c r="AK32">
        <v>1</v>
      </c>
      <c r="AL32">
        <v>1</v>
      </c>
      <c r="AM32">
        <v>1</v>
      </c>
      <c r="AN32">
        <v>1</v>
      </c>
      <c r="AO32">
        <v>1</v>
      </c>
      <c r="AP32">
        <v>0</v>
      </c>
      <c r="AQ32">
        <v>1</v>
      </c>
      <c r="AR32">
        <v>1</v>
      </c>
      <c r="AS32">
        <v>0</v>
      </c>
      <c r="AT32">
        <v>1</v>
      </c>
      <c r="AU32">
        <v>1</v>
      </c>
      <c r="AV32">
        <v>1</v>
      </c>
      <c r="AW32">
        <v>0</v>
      </c>
      <c r="AX32">
        <v>1</v>
      </c>
      <c r="AY32">
        <v>1</v>
      </c>
      <c r="AZ32">
        <v>1</v>
      </c>
      <c r="BA32">
        <v>1</v>
      </c>
    </row>
    <row r="33" spans="3:53" x14ac:dyDescent="0.25">
      <c r="C33" s="422" t="s">
        <v>658</v>
      </c>
      <c r="D33" s="423" t="s">
        <v>696</v>
      </c>
      <c r="E33" s="424" t="s">
        <v>731</v>
      </c>
      <c r="F33" s="218">
        <v>28</v>
      </c>
      <c r="G33">
        <v>1</v>
      </c>
      <c r="H33">
        <v>1</v>
      </c>
      <c r="I33">
        <v>1</v>
      </c>
      <c r="J33">
        <v>1</v>
      </c>
      <c r="K33">
        <v>1</v>
      </c>
      <c r="L33">
        <v>1</v>
      </c>
      <c r="M33">
        <v>1</v>
      </c>
      <c r="N33">
        <v>1</v>
      </c>
      <c r="O33">
        <v>1</v>
      </c>
      <c r="P33">
        <v>1</v>
      </c>
      <c r="Q33">
        <v>1</v>
      </c>
      <c r="R33">
        <v>1</v>
      </c>
      <c r="S33">
        <f t="shared" si="0"/>
        <v>0</v>
      </c>
      <c r="T33">
        <f t="shared" si="1"/>
        <v>1</v>
      </c>
      <c r="U33">
        <f t="shared" si="2"/>
        <v>0</v>
      </c>
      <c r="V33">
        <v>1</v>
      </c>
      <c r="W33">
        <v>1</v>
      </c>
      <c r="X33">
        <v>1</v>
      </c>
      <c r="Y33">
        <v>1</v>
      </c>
      <c r="Z33">
        <v>1</v>
      </c>
      <c r="AA33">
        <v>1</v>
      </c>
      <c r="AB33">
        <v>1</v>
      </c>
      <c r="AC33">
        <v>1</v>
      </c>
      <c r="AD33">
        <v>1</v>
      </c>
      <c r="AE33">
        <v>1</v>
      </c>
      <c r="AF33">
        <v>0</v>
      </c>
      <c r="AG33">
        <v>1</v>
      </c>
      <c r="AH33">
        <v>1</v>
      </c>
      <c r="AI33">
        <v>1</v>
      </c>
      <c r="AJ33">
        <v>1</v>
      </c>
      <c r="AK33">
        <v>1</v>
      </c>
      <c r="AL33">
        <v>1</v>
      </c>
      <c r="AM33">
        <v>1</v>
      </c>
      <c r="AN33">
        <v>1</v>
      </c>
      <c r="AO33">
        <v>1</v>
      </c>
      <c r="AP33">
        <v>0</v>
      </c>
      <c r="AQ33">
        <v>1</v>
      </c>
      <c r="AR33">
        <v>1</v>
      </c>
      <c r="AS33">
        <v>0</v>
      </c>
      <c r="AT33">
        <v>1</v>
      </c>
      <c r="AU33">
        <v>1</v>
      </c>
      <c r="AV33">
        <v>1</v>
      </c>
      <c r="AW33">
        <v>0</v>
      </c>
      <c r="AX33">
        <v>1</v>
      </c>
      <c r="AY33">
        <v>1</v>
      </c>
      <c r="AZ33">
        <v>1</v>
      </c>
      <c r="BA33">
        <v>1</v>
      </c>
    </row>
    <row r="34" spans="3:53" x14ac:dyDescent="0.25">
      <c r="C34" s="422" t="s">
        <v>658</v>
      </c>
      <c r="D34" s="423" t="s">
        <v>699</v>
      </c>
      <c r="E34" s="424" t="s">
        <v>731</v>
      </c>
      <c r="F34" s="218">
        <v>29</v>
      </c>
      <c r="G34">
        <v>1</v>
      </c>
      <c r="H34">
        <v>1</v>
      </c>
      <c r="I34">
        <v>1</v>
      </c>
      <c r="J34">
        <v>1</v>
      </c>
      <c r="K34">
        <v>1</v>
      </c>
      <c r="L34">
        <v>1</v>
      </c>
      <c r="M34">
        <v>1</v>
      </c>
      <c r="N34">
        <v>1</v>
      </c>
      <c r="O34">
        <v>1</v>
      </c>
      <c r="P34">
        <v>1</v>
      </c>
      <c r="Q34">
        <v>1</v>
      </c>
      <c r="R34">
        <v>1</v>
      </c>
      <c r="S34">
        <f t="shared" si="0"/>
        <v>0</v>
      </c>
      <c r="T34">
        <f t="shared" si="1"/>
        <v>1</v>
      </c>
      <c r="U34">
        <f t="shared" si="2"/>
        <v>0</v>
      </c>
      <c r="V34">
        <v>1</v>
      </c>
      <c r="W34">
        <v>1</v>
      </c>
      <c r="X34">
        <v>1</v>
      </c>
      <c r="Y34">
        <v>1</v>
      </c>
      <c r="Z34">
        <v>1</v>
      </c>
      <c r="AA34">
        <v>1</v>
      </c>
      <c r="AB34">
        <v>1</v>
      </c>
      <c r="AC34">
        <v>1</v>
      </c>
      <c r="AD34">
        <v>1</v>
      </c>
      <c r="AE34">
        <v>1</v>
      </c>
      <c r="AF34">
        <v>0</v>
      </c>
      <c r="AG34">
        <v>1</v>
      </c>
      <c r="AH34">
        <v>1</v>
      </c>
      <c r="AI34">
        <v>1</v>
      </c>
      <c r="AJ34">
        <v>1</v>
      </c>
      <c r="AK34">
        <v>1</v>
      </c>
      <c r="AL34">
        <v>1</v>
      </c>
      <c r="AM34">
        <v>1</v>
      </c>
      <c r="AN34">
        <v>1</v>
      </c>
      <c r="AO34">
        <v>1</v>
      </c>
      <c r="AP34">
        <v>0</v>
      </c>
      <c r="AQ34">
        <v>1</v>
      </c>
      <c r="AR34">
        <v>1</v>
      </c>
      <c r="AS34">
        <v>0</v>
      </c>
      <c r="AT34">
        <v>1</v>
      </c>
      <c r="AU34">
        <v>1</v>
      </c>
      <c r="AV34">
        <v>1</v>
      </c>
      <c r="AW34">
        <v>0</v>
      </c>
      <c r="AX34">
        <v>1</v>
      </c>
      <c r="AY34">
        <v>1</v>
      </c>
      <c r="AZ34">
        <v>1</v>
      </c>
      <c r="BA34">
        <v>1</v>
      </c>
    </row>
    <row r="35" spans="3:53" x14ac:dyDescent="0.25">
      <c r="C35" s="422" t="s">
        <v>658</v>
      </c>
      <c r="D35" s="423" t="s">
        <v>700</v>
      </c>
      <c r="E35" s="424" t="s">
        <v>731</v>
      </c>
      <c r="F35" s="218">
        <v>30</v>
      </c>
      <c r="G35">
        <v>1</v>
      </c>
      <c r="H35">
        <v>1</v>
      </c>
      <c r="I35">
        <v>1</v>
      </c>
      <c r="J35">
        <v>1</v>
      </c>
      <c r="K35">
        <v>1</v>
      </c>
      <c r="L35">
        <v>1</v>
      </c>
      <c r="M35">
        <v>1</v>
      </c>
      <c r="N35">
        <v>1</v>
      </c>
      <c r="O35">
        <v>1</v>
      </c>
      <c r="P35">
        <v>1</v>
      </c>
      <c r="Q35">
        <v>1</v>
      </c>
      <c r="R35">
        <v>1</v>
      </c>
      <c r="S35">
        <f t="shared" si="0"/>
        <v>0</v>
      </c>
      <c r="T35">
        <f t="shared" si="1"/>
        <v>1</v>
      </c>
      <c r="U35">
        <f t="shared" si="2"/>
        <v>0</v>
      </c>
      <c r="V35">
        <v>1</v>
      </c>
      <c r="W35">
        <v>1</v>
      </c>
      <c r="X35">
        <v>1</v>
      </c>
      <c r="Y35">
        <v>1</v>
      </c>
      <c r="Z35">
        <v>1</v>
      </c>
      <c r="AA35">
        <v>1</v>
      </c>
      <c r="AB35">
        <v>1</v>
      </c>
      <c r="AC35">
        <v>1</v>
      </c>
      <c r="AD35">
        <v>1</v>
      </c>
      <c r="AE35">
        <v>1</v>
      </c>
      <c r="AF35">
        <v>0</v>
      </c>
      <c r="AG35">
        <v>1</v>
      </c>
      <c r="AH35">
        <v>1</v>
      </c>
      <c r="AI35">
        <v>1</v>
      </c>
      <c r="AJ35">
        <v>1</v>
      </c>
      <c r="AK35">
        <v>1</v>
      </c>
      <c r="AL35">
        <v>1</v>
      </c>
      <c r="AM35">
        <v>1</v>
      </c>
      <c r="AN35">
        <v>1</v>
      </c>
      <c r="AO35">
        <v>1</v>
      </c>
      <c r="AP35">
        <v>0</v>
      </c>
      <c r="AQ35">
        <v>1</v>
      </c>
      <c r="AR35">
        <v>1</v>
      </c>
      <c r="AS35">
        <v>0</v>
      </c>
      <c r="AT35">
        <v>1</v>
      </c>
      <c r="AU35">
        <v>1</v>
      </c>
      <c r="AV35">
        <v>1</v>
      </c>
      <c r="AW35">
        <v>0</v>
      </c>
      <c r="AX35">
        <v>1</v>
      </c>
      <c r="AY35">
        <v>1</v>
      </c>
      <c r="AZ35">
        <v>1</v>
      </c>
      <c r="BA35">
        <v>1</v>
      </c>
    </row>
    <row r="36" spans="3:53" x14ac:dyDescent="0.25">
      <c r="C36" s="422" t="s">
        <v>658</v>
      </c>
      <c r="D36" s="423" t="s">
        <v>701</v>
      </c>
      <c r="E36" s="424" t="s">
        <v>731</v>
      </c>
      <c r="F36" s="218">
        <v>31</v>
      </c>
      <c r="G36">
        <v>1</v>
      </c>
      <c r="H36">
        <v>1</v>
      </c>
      <c r="I36">
        <v>1</v>
      </c>
      <c r="J36">
        <v>1</v>
      </c>
      <c r="K36">
        <v>1</v>
      </c>
      <c r="L36">
        <v>1</v>
      </c>
      <c r="M36">
        <v>1</v>
      </c>
      <c r="N36">
        <v>1</v>
      </c>
      <c r="O36">
        <v>1</v>
      </c>
      <c r="P36">
        <v>1</v>
      </c>
      <c r="Q36">
        <v>1</v>
      </c>
      <c r="R36">
        <v>1</v>
      </c>
      <c r="S36">
        <f t="shared" si="0"/>
        <v>0</v>
      </c>
      <c r="T36">
        <f t="shared" si="1"/>
        <v>1</v>
      </c>
      <c r="U36">
        <f t="shared" si="2"/>
        <v>0</v>
      </c>
      <c r="V36">
        <v>1</v>
      </c>
      <c r="W36">
        <v>1</v>
      </c>
      <c r="X36">
        <v>1</v>
      </c>
      <c r="Y36">
        <v>1</v>
      </c>
      <c r="Z36">
        <v>1</v>
      </c>
      <c r="AA36">
        <v>1</v>
      </c>
      <c r="AB36">
        <v>1</v>
      </c>
      <c r="AC36">
        <v>1</v>
      </c>
      <c r="AD36">
        <v>1</v>
      </c>
      <c r="AE36">
        <v>1</v>
      </c>
      <c r="AF36">
        <v>0</v>
      </c>
      <c r="AG36">
        <v>1</v>
      </c>
      <c r="AH36">
        <v>1</v>
      </c>
      <c r="AI36">
        <v>1</v>
      </c>
      <c r="AJ36">
        <v>1</v>
      </c>
      <c r="AK36">
        <v>1</v>
      </c>
      <c r="AL36">
        <v>1</v>
      </c>
      <c r="AM36">
        <v>1</v>
      </c>
      <c r="AN36">
        <v>1</v>
      </c>
      <c r="AO36">
        <v>1</v>
      </c>
      <c r="AP36">
        <v>0</v>
      </c>
      <c r="AQ36">
        <v>1</v>
      </c>
      <c r="AR36">
        <v>1</v>
      </c>
      <c r="AS36">
        <v>0</v>
      </c>
      <c r="AT36">
        <v>1</v>
      </c>
      <c r="AU36">
        <v>1</v>
      </c>
      <c r="AV36">
        <v>1</v>
      </c>
      <c r="AW36">
        <v>0</v>
      </c>
      <c r="AX36">
        <v>1</v>
      </c>
      <c r="AY36">
        <v>1</v>
      </c>
      <c r="AZ36">
        <v>1</v>
      </c>
      <c r="BA36">
        <v>1</v>
      </c>
    </row>
    <row r="37" spans="3:53" x14ac:dyDescent="0.25">
      <c r="C37" s="422" t="s">
        <v>658</v>
      </c>
      <c r="D37" s="423" t="s">
        <v>704</v>
      </c>
      <c r="E37" s="424" t="s">
        <v>731</v>
      </c>
      <c r="F37" s="220">
        <v>32</v>
      </c>
      <c r="G37">
        <v>1</v>
      </c>
      <c r="H37">
        <v>1</v>
      </c>
      <c r="I37">
        <v>1</v>
      </c>
      <c r="J37">
        <v>1</v>
      </c>
      <c r="K37">
        <v>1</v>
      </c>
      <c r="L37">
        <v>1</v>
      </c>
      <c r="M37">
        <v>1</v>
      </c>
      <c r="N37">
        <v>1</v>
      </c>
      <c r="O37">
        <v>1</v>
      </c>
      <c r="P37">
        <v>1</v>
      </c>
      <c r="Q37">
        <v>1</v>
      </c>
      <c r="R37">
        <v>1</v>
      </c>
      <c r="S37">
        <f t="shared" si="0"/>
        <v>0</v>
      </c>
      <c r="T37">
        <f t="shared" si="1"/>
        <v>1</v>
      </c>
      <c r="U37">
        <f t="shared" si="2"/>
        <v>0</v>
      </c>
      <c r="V37">
        <v>1</v>
      </c>
      <c r="W37">
        <v>1</v>
      </c>
      <c r="X37">
        <v>1</v>
      </c>
      <c r="Y37">
        <v>1</v>
      </c>
      <c r="Z37">
        <v>1</v>
      </c>
      <c r="AA37">
        <v>1</v>
      </c>
      <c r="AB37">
        <v>1</v>
      </c>
      <c r="AC37">
        <v>1</v>
      </c>
      <c r="AD37">
        <v>1</v>
      </c>
      <c r="AE37">
        <v>1</v>
      </c>
      <c r="AF37">
        <v>0</v>
      </c>
      <c r="AG37">
        <v>1</v>
      </c>
      <c r="AH37">
        <v>1</v>
      </c>
      <c r="AI37">
        <v>1</v>
      </c>
      <c r="AJ37">
        <v>1</v>
      </c>
      <c r="AK37">
        <v>1</v>
      </c>
      <c r="AL37">
        <v>1</v>
      </c>
      <c r="AM37">
        <v>1</v>
      </c>
      <c r="AN37">
        <v>1</v>
      </c>
      <c r="AO37">
        <v>1</v>
      </c>
      <c r="AP37">
        <v>0</v>
      </c>
      <c r="AQ37">
        <v>1</v>
      </c>
      <c r="AR37">
        <v>1</v>
      </c>
      <c r="AS37">
        <v>0</v>
      </c>
      <c r="AT37">
        <v>1</v>
      </c>
      <c r="AU37">
        <v>1</v>
      </c>
      <c r="AV37">
        <v>1</v>
      </c>
      <c r="AW37">
        <v>0</v>
      </c>
      <c r="AX37">
        <v>1</v>
      </c>
      <c r="AY37">
        <v>1</v>
      </c>
      <c r="AZ37">
        <v>1</v>
      </c>
      <c r="BA37">
        <v>1</v>
      </c>
    </row>
    <row r="38" spans="3:53" x14ac:dyDescent="0.25">
      <c r="C38" s="422" t="s">
        <v>658</v>
      </c>
      <c r="D38" s="423" t="s">
        <v>707</v>
      </c>
      <c r="E38" s="424" t="s">
        <v>731</v>
      </c>
      <c r="F38" s="220">
        <v>33</v>
      </c>
      <c r="G38">
        <v>1</v>
      </c>
      <c r="H38">
        <v>1</v>
      </c>
      <c r="I38">
        <v>1</v>
      </c>
      <c r="J38">
        <v>1</v>
      </c>
      <c r="K38">
        <v>1</v>
      </c>
      <c r="L38">
        <v>1</v>
      </c>
      <c r="M38">
        <v>1</v>
      </c>
      <c r="N38">
        <v>1</v>
      </c>
      <c r="O38">
        <v>1</v>
      </c>
      <c r="P38">
        <v>1</v>
      </c>
      <c r="Q38">
        <v>1</v>
      </c>
      <c r="R38">
        <v>1</v>
      </c>
      <c r="S38">
        <f t="shared" si="0"/>
        <v>0</v>
      </c>
      <c r="T38">
        <f t="shared" si="1"/>
        <v>1</v>
      </c>
      <c r="U38">
        <f t="shared" si="2"/>
        <v>0</v>
      </c>
      <c r="V38">
        <v>1</v>
      </c>
      <c r="W38">
        <v>1</v>
      </c>
      <c r="X38">
        <v>1</v>
      </c>
      <c r="Y38">
        <v>1</v>
      </c>
      <c r="Z38">
        <v>1</v>
      </c>
      <c r="AA38">
        <v>1</v>
      </c>
      <c r="AB38">
        <v>1</v>
      </c>
      <c r="AC38">
        <v>1</v>
      </c>
      <c r="AD38">
        <v>1</v>
      </c>
      <c r="AE38">
        <v>1</v>
      </c>
      <c r="AF38">
        <v>0</v>
      </c>
      <c r="AG38">
        <v>1</v>
      </c>
      <c r="AH38">
        <v>1</v>
      </c>
      <c r="AI38">
        <v>1</v>
      </c>
      <c r="AJ38">
        <v>1</v>
      </c>
      <c r="AK38">
        <v>1</v>
      </c>
      <c r="AL38">
        <v>1</v>
      </c>
      <c r="AM38">
        <v>1</v>
      </c>
      <c r="AN38">
        <v>1</v>
      </c>
      <c r="AO38">
        <v>1</v>
      </c>
      <c r="AP38">
        <v>0</v>
      </c>
      <c r="AQ38">
        <v>1</v>
      </c>
      <c r="AR38">
        <v>1</v>
      </c>
      <c r="AS38">
        <v>0</v>
      </c>
      <c r="AT38">
        <v>1</v>
      </c>
      <c r="AU38">
        <v>1</v>
      </c>
      <c r="AV38">
        <v>1</v>
      </c>
      <c r="AW38">
        <v>0</v>
      </c>
      <c r="AX38">
        <v>1</v>
      </c>
      <c r="AY38">
        <v>1</v>
      </c>
      <c r="AZ38">
        <v>1</v>
      </c>
      <c r="BA38">
        <v>1</v>
      </c>
    </row>
    <row r="39" spans="3:53" x14ac:dyDescent="0.25">
      <c r="C39" s="422" t="s">
        <v>658</v>
      </c>
      <c r="D39" s="423" t="s">
        <v>712</v>
      </c>
      <c r="E39" s="424" t="s">
        <v>731</v>
      </c>
      <c r="F39" s="220">
        <v>34</v>
      </c>
      <c r="G39">
        <v>1</v>
      </c>
      <c r="H39">
        <v>1</v>
      </c>
      <c r="I39">
        <v>1</v>
      </c>
      <c r="J39">
        <v>1</v>
      </c>
      <c r="K39">
        <v>1</v>
      </c>
      <c r="L39">
        <v>1</v>
      </c>
      <c r="M39">
        <v>1</v>
      </c>
      <c r="N39">
        <v>1</v>
      </c>
      <c r="O39">
        <v>1</v>
      </c>
      <c r="P39">
        <v>1</v>
      </c>
      <c r="Q39">
        <v>1</v>
      </c>
      <c r="R39">
        <v>1</v>
      </c>
      <c r="S39">
        <f t="shared" si="0"/>
        <v>0</v>
      </c>
      <c r="T39">
        <f t="shared" si="1"/>
        <v>1</v>
      </c>
      <c r="U39">
        <f t="shared" si="2"/>
        <v>0</v>
      </c>
      <c r="V39">
        <v>1</v>
      </c>
      <c r="W39">
        <v>1</v>
      </c>
      <c r="X39">
        <v>1</v>
      </c>
      <c r="Y39">
        <v>1</v>
      </c>
      <c r="Z39">
        <v>1</v>
      </c>
      <c r="AA39">
        <v>1</v>
      </c>
      <c r="AB39">
        <v>1</v>
      </c>
      <c r="AC39">
        <v>1</v>
      </c>
      <c r="AD39">
        <v>1</v>
      </c>
      <c r="AE39">
        <v>1</v>
      </c>
      <c r="AF39">
        <v>0</v>
      </c>
      <c r="AG39">
        <v>1</v>
      </c>
      <c r="AH39">
        <v>1</v>
      </c>
      <c r="AI39">
        <v>1</v>
      </c>
      <c r="AJ39">
        <v>1</v>
      </c>
      <c r="AK39">
        <v>1</v>
      </c>
      <c r="AL39">
        <v>1</v>
      </c>
      <c r="AM39">
        <v>1</v>
      </c>
      <c r="AN39">
        <v>1</v>
      </c>
      <c r="AO39">
        <v>1</v>
      </c>
      <c r="AP39">
        <v>0</v>
      </c>
      <c r="AQ39">
        <v>1</v>
      </c>
      <c r="AR39">
        <v>1</v>
      </c>
      <c r="AS39">
        <v>0</v>
      </c>
      <c r="AT39">
        <v>1</v>
      </c>
      <c r="AU39">
        <v>1</v>
      </c>
      <c r="AV39">
        <v>1</v>
      </c>
      <c r="AW39">
        <v>0</v>
      </c>
      <c r="AX39">
        <v>1</v>
      </c>
      <c r="AY39">
        <v>1</v>
      </c>
      <c r="AZ39">
        <v>1</v>
      </c>
      <c r="BA39">
        <v>1</v>
      </c>
    </row>
    <row r="40" spans="3:53" x14ac:dyDescent="0.25">
      <c r="C40" s="422" t="s">
        <v>658</v>
      </c>
      <c r="D40" s="423" t="s">
        <v>717</v>
      </c>
      <c r="E40" s="424" t="s">
        <v>731</v>
      </c>
      <c r="F40" s="220">
        <v>35</v>
      </c>
      <c r="G40">
        <v>1</v>
      </c>
      <c r="H40">
        <v>1</v>
      </c>
      <c r="I40">
        <v>1</v>
      </c>
      <c r="J40">
        <v>1</v>
      </c>
      <c r="K40">
        <v>1</v>
      </c>
      <c r="L40">
        <v>1</v>
      </c>
      <c r="M40">
        <v>1</v>
      </c>
      <c r="N40">
        <v>1</v>
      </c>
      <c r="O40">
        <v>1</v>
      </c>
      <c r="P40">
        <v>1</v>
      </c>
      <c r="Q40">
        <v>1</v>
      </c>
      <c r="R40">
        <v>1</v>
      </c>
      <c r="S40">
        <f t="shared" si="0"/>
        <v>0</v>
      </c>
      <c r="T40">
        <f t="shared" si="1"/>
        <v>1</v>
      </c>
      <c r="U40">
        <f t="shared" si="2"/>
        <v>0</v>
      </c>
      <c r="V40">
        <v>1</v>
      </c>
      <c r="W40">
        <v>1</v>
      </c>
      <c r="X40">
        <v>1</v>
      </c>
      <c r="Y40">
        <v>1</v>
      </c>
      <c r="Z40">
        <v>1</v>
      </c>
      <c r="AA40">
        <v>1</v>
      </c>
      <c r="AB40">
        <v>1</v>
      </c>
      <c r="AC40">
        <v>1</v>
      </c>
      <c r="AD40">
        <v>1</v>
      </c>
      <c r="AE40">
        <v>1</v>
      </c>
      <c r="AF40">
        <v>0</v>
      </c>
      <c r="AG40">
        <v>1</v>
      </c>
      <c r="AH40">
        <v>1</v>
      </c>
      <c r="AI40">
        <v>1</v>
      </c>
      <c r="AJ40">
        <v>1</v>
      </c>
      <c r="AK40">
        <v>1</v>
      </c>
      <c r="AL40">
        <v>1</v>
      </c>
      <c r="AM40">
        <v>1</v>
      </c>
      <c r="AN40">
        <v>1</v>
      </c>
      <c r="AO40">
        <v>1</v>
      </c>
      <c r="AP40">
        <v>0</v>
      </c>
      <c r="AQ40">
        <v>1</v>
      </c>
      <c r="AR40">
        <v>1</v>
      </c>
      <c r="AS40">
        <v>0</v>
      </c>
      <c r="AT40">
        <v>1</v>
      </c>
      <c r="AU40">
        <v>1</v>
      </c>
      <c r="AV40">
        <v>1</v>
      </c>
      <c r="AW40">
        <v>0</v>
      </c>
      <c r="AX40">
        <v>1</v>
      </c>
      <c r="AY40">
        <v>1</v>
      </c>
      <c r="AZ40">
        <v>1</v>
      </c>
      <c r="BA40">
        <v>1</v>
      </c>
    </row>
    <row r="41" spans="3:53" x14ac:dyDescent="0.25">
      <c r="C41" s="422" t="s">
        <v>658</v>
      </c>
      <c r="D41" s="423" t="s">
        <v>718</v>
      </c>
      <c r="E41" s="424" t="s">
        <v>731</v>
      </c>
      <c r="F41" s="220">
        <v>36</v>
      </c>
      <c r="G41">
        <v>1</v>
      </c>
      <c r="H41">
        <v>1</v>
      </c>
      <c r="I41">
        <v>1</v>
      </c>
      <c r="J41">
        <v>1</v>
      </c>
      <c r="K41">
        <v>1</v>
      </c>
      <c r="L41">
        <v>1</v>
      </c>
      <c r="M41">
        <v>1</v>
      </c>
      <c r="N41">
        <v>1</v>
      </c>
      <c r="O41">
        <v>1</v>
      </c>
      <c r="P41">
        <v>1</v>
      </c>
      <c r="Q41">
        <v>1</v>
      </c>
      <c r="R41">
        <v>1</v>
      </c>
      <c r="S41">
        <f t="shared" si="0"/>
        <v>0</v>
      </c>
      <c r="T41">
        <f t="shared" si="1"/>
        <v>1</v>
      </c>
      <c r="U41">
        <f t="shared" si="2"/>
        <v>0</v>
      </c>
      <c r="V41">
        <v>1</v>
      </c>
      <c r="W41">
        <v>1</v>
      </c>
      <c r="X41">
        <v>1</v>
      </c>
      <c r="Y41">
        <v>1</v>
      </c>
      <c r="Z41">
        <v>1</v>
      </c>
      <c r="AA41">
        <v>1</v>
      </c>
      <c r="AB41">
        <v>1</v>
      </c>
      <c r="AC41">
        <v>1</v>
      </c>
      <c r="AD41">
        <v>1</v>
      </c>
      <c r="AE41">
        <v>1</v>
      </c>
      <c r="AF41">
        <v>0</v>
      </c>
      <c r="AG41">
        <v>1</v>
      </c>
      <c r="AH41">
        <v>1</v>
      </c>
      <c r="AI41">
        <v>1</v>
      </c>
      <c r="AJ41">
        <v>1</v>
      </c>
      <c r="AK41">
        <v>1</v>
      </c>
      <c r="AL41">
        <v>1</v>
      </c>
      <c r="AM41">
        <v>1</v>
      </c>
      <c r="AN41">
        <v>1</v>
      </c>
      <c r="AO41">
        <v>1</v>
      </c>
      <c r="AP41">
        <v>0</v>
      </c>
      <c r="AQ41">
        <v>1</v>
      </c>
      <c r="AR41">
        <v>1</v>
      </c>
      <c r="AS41">
        <v>0</v>
      </c>
      <c r="AT41">
        <v>1</v>
      </c>
      <c r="AU41">
        <v>1</v>
      </c>
      <c r="AV41">
        <v>1</v>
      </c>
      <c r="AW41">
        <v>0</v>
      </c>
      <c r="AX41">
        <v>1</v>
      </c>
      <c r="AY41">
        <v>1</v>
      </c>
      <c r="AZ41">
        <v>1</v>
      </c>
      <c r="BA41">
        <v>1</v>
      </c>
    </row>
    <row r="42" spans="3:53" x14ac:dyDescent="0.25">
      <c r="C42" s="422" t="s">
        <v>658</v>
      </c>
      <c r="D42" s="423" t="s">
        <v>723</v>
      </c>
      <c r="E42" s="424" t="s">
        <v>731</v>
      </c>
      <c r="F42" s="220">
        <v>37</v>
      </c>
      <c r="G42">
        <v>1</v>
      </c>
      <c r="H42">
        <v>1</v>
      </c>
      <c r="I42">
        <v>1</v>
      </c>
      <c r="J42">
        <v>1</v>
      </c>
      <c r="K42">
        <v>1</v>
      </c>
      <c r="L42">
        <v>1</v>
      </c>
      <c r="M42">
        <v>1</v>
      </c>
      <c r="N42">
        <v>1</v>
      </c>
      <c r="O42">
        <v>1</v>
      </c>
      <c r="P42">
        <v>1</v>
      </c>
      <c r="Q42">
        <v>1</v>
      </c>
      <c r="R42">
        <v>1</v>
      </c>
      <c r="S42">
        <f t="shared" si="0"/>
        <v>0</v>
      </c>
      <c r="T42">
        <f t="shared" si="1"/>
        <v>0</v>
      </c>
      <c r="U42">
        <f t="shared" si="2"/>
        <v>1</v>
      </c>
      <c r="V42">
        <v>1</v>
      </c>
      <c r="W42">
        <v>1</v>
      </c>
      <c r="X42">
        <v>1</v>
      </c>
      <c r="Y42">
        <v>1</v>
      </c>
      <c r="Z42">
        <v>1</v>
      </c>
      <c r="AA42">
        <v>1</v>
      </c>
      <c r="AB42">
        <v>1</v>
      </c>
      <c r="AC42">
        <v>1</v>
      </c>
      <c r="AD42">
        <v>1</v>
      </c>
      <c r="AE42">
        <v>1</v>
      </c>
      <c r="AF42">
        <v>0</v>
      </c>
      <c r="AG42">
        <v>1</v>
      </c>
      <c r="AH42">
        <v>1</v>
      </c>
      <c r="AI42">
        <v>1</v>
      </c>
      <c r="AJ42">
        <v>1</v>
      </c>
      <c r="AK42">
        <v>1</v>
      </c>
      <c r="AL42">
        <v>1</v>
      </c>
      <c r="AM42">
        <v>1</v>
      </c>
      <c r="AN42">
        <v>1</v>
      </c>
      <c r="AO42">
        <v>1</v>
      </c>
      <c r="AP42">
        <v>0</v>
      </c>
      <c r="AQ42">
        <v>1</v>
      </c>
      <c r="AR42">
        <v>1</v>
      </c>
      <c r="AS42">
        <v>0</v>
      </c>
      <c r="AT42">
        <v>1</v>
      </c>
      <c r="AU42">
        <v>1</v>
      </c>
      <c r="AV42">
        <v>1</v>
      </c>
      <c r="AW42">
        <v>0</v>
      </c>
      <c r="AX42">
        <v>1</v>
      </c>
      <c r="AY42">
        <v>1</v>
      </c>
      <c r="AZ42">
        <v>1</v>
      </c>
      <c r="BA42">
        <v>1</v>
      </c>
    </row>
    <row r="43" spans="3:53" x14ac:dyDescent="0.25">
      <c r="C43" s="422" t="s">
        <v>658</v>
      </c>
      <c r="D43" s="423" t="s">
        <v>724</v>
      </c>
      <c r="E43" s="424" t="s">
        <v>731</v>
      </c>
      <c r="F43" s="220">
        <v>38</v>
      </c>
      <c r="G43">
        <v>1</v>
      </c>
      <c r="H43">
        <v>1</v>
      </c>
      <c r="I43">
        <v>1</v>
      </c>
      <c r="J43">
        <v>1</v>
      </c>
      <c r="K43">
        <v>1</v>
      </c>
      <c r="L43">
        <v>1</v>
      </c>
      <c r="M43">
        <v>1</v>
      </c>
      <c r="N43">
        <v>1</v>
      </c>
      <c r="O43">
        <v>1</v>
      </c>
      <c r="P43">
        <v>1</v>
      </c>
      <c r="Q43">
        <v>1</v>
      </c>
      <c r="R43">
        <v>1</v>
      </c>
      <c r="S43">
        <f t="shared" si="0"/>
        <v>0</v>
      </c>
      <c r="T43">
        <f t="shared" si="1"/>
        <v>0</v>
      </c>
      <c r="U43">
        <f t="shared" si="2"/>
        <v>1</v>
      </c>
      <c r="V43">
        <v>1</v>
      </c>
      <c r="W43">
        <v>1</v>
      </c>
      <c r="X43">
        <v>1</v>
      </c>
      <c r="Y43">
        <v>1</v>
      </c>
      <c r="Z43">
        <v>1</v>
      </c>
      <c r="AA43">
        <v>1</v>
      </c>
      <c r="AB43">
        <v>1</v>
      </c>
      <c r="AC43">
        <v>1</v>
      </c>
      <c r="AD43">
        <v>1</v>
      </c>
      <c r="AE43">
        <v>1</v>
      </c>
      <c r="AF43">
        <v>0</v>
      </c>
      <c r="AG43">
        <v>1</v>
      </c>
      <c r="AH43">
        <v>1</v>
      </c>
      <c r="AI43">
        <v>1</v>
      </c>
      <c r="AJ43">
        <v>1</v>
      </c>
      <c r="AK43">
        <v>1</v>
      </c>
      <c r="AL43">
        <v>1</v>
      </c>
      <c r="AM43">
        <v>1</v>
      </c>
      <c r="AN43">
        <v>1</v>
      </c>
      <c r="AO43">
        <v>1</v>
      </c>
      <c r="AP43">
        <v>0</v>
      </c>
      <c r="AQ43">
        <v>1</v>
      </c>
      <c r="AR43">
        <v>1</v>
      </c>
      <c r="AS43">
        <v>0</v>
      </c>
      <c r="AT43">
        <v>1</v>
      </c>
      <c r="AU43">
        <v>1</v>
      </c>
      <c r="AV43">
        <v>1</v>
      </c>
      <c r="AW43">
        <v>0</v>
      </c>
      <c r="AX43">
        <v>1</v>
      </c>
      <c r="AY43">
        <v>1</v>
      </c>
      <c r="AZ43">
        <v>1</v>
      </c>
      <c r="BA43">
        <v>1</v>
      </c>
    </row>
    <row r="44" spans="3:53" x14ac:dyDescent="0.25">
      <c r="C44" s="422" t="s">
        <v>658</v>
      </c>
      <c r="D44" s="423" t="s">
        <v>726</v>
      </c>
      <c r="E44" s="424" t="s">
        <v>731</v>
      </c>
      <c r="F44" s="220">
        <v>39</v>
      </c>
      <c r="G44">
        <v>1</v>
      </c>
      <c r="H44">
        <v>1</v>
      </c>
      <c r="I44">
        <v>1</v>
      </c>
      <c r="J44">
        <v>1</v>
      </c>
      <c r="K44">
        <v>1</v>
      </c>
      <c r="L44">
        <v>1</v>
      </c>
      <c r="M44">
        <v>1</v>
      </c>
      <c r="N44">
        <v>1</v>
      </c>
      <c r="O44">
        <v>1</v>
      </c>
      <c r="P44">
        <v>1</v>
      </c>
      <c r="Q44">
        <v>1</v>
      </c>
      <c r="R44">
        <v>1</v>
      </c>
      <c r="S44">
        <f t="shared" si="0"/>
        <v>0</v>
      </c>
      <c r="T44">
        <f t="shared" si="1"/>
        <v>1</v>
      </c>
      <c r="U44">
        <f t="shared" si="2"/>
        <v>0</v>
      </c>
      <c r="V44">
        <v>1</v>
      </c>
      <c r="W44">
        <v>1</v>
      </c>
      <c r="X44">
        <v>1</v>
      </c>
      <c r="Y44">
        <v>1</v>
      </c>
      <c r="Z44">
        <v>1</v>
      </c>
      <c r="AA44">
        <v>1</v>
      </c>
      <c r="AB44">
        <v>1</v>
      </c>
      <c r="AC44">
        <v>1</v>
      </c>
      <c r="AD44">
        <v>1</v>
      </c>
      <c r="AE44">
        <v>1</v>
      </c>
      <c r="AF44">
        <v>0</v>
      </c>
      <c r="AG44">
        <v>1</v>
      </c>
      <c r="AH44">
        <v>1</v>
      </c>
      <c r="AI44">
        <v>1</v>
      </c>
      <c r="AJ44">
        <v>1</v>
      </c>
      <c r="AK44">
        <v>1</v>
      </c>
      <c r="AL44">
        <v>1</v>
      </c>
      <c r="AM44">
        <v>1</v>
      </c>
      <c r="AN44">
        <v>1</v>
      </c>
      <c r="AO44">
        <v>1</v>
      </c>
      <c r="AP44">
        <v>0</v>
      </c>
      <c r="AQ44">
        <v>1</v>
      </c>
      <c r="AR44">
        <v>1</v>
      </c>
      <c r="AS44">
        <v>0</v>
      </c>
      <c r="AT44">
        <v>1</v>
      </c>
      <c r="AU44">
        <v>1</v>
      </c>
      <c r="AV44">
        <v>1</v>
      </c>
      <c r="AW44">
        <v>0</v>
      </c>
      <c r="AX44">
        <v>1</v>
      </c>
      <c r="AY44">
        <v>1</v>
      </c>
      <c r="AZ44">
        <v>1</v>
      </c>
      <c r="BA44">
        <v>1</v>
      </c>
    </row>
    <row r="45" spans="3:53" x14ac:dyDescent="0.25">
      <c r="C45" s="422" t="s">
        <v>658</v>
      </c>
      <c r="D45" s="423" t="s">
        <v>683</v>
      </c>
      <c r="E45" s="424" t="s">
        <v>732</v>
      </c>
      <c r="F45" s="220">
        <v>40</v>
      </c>
      <c r="G45">
        <v>1</v>
      </c>
      <c r="H45">
        <v>1</v>
      </c>
      <c r="I45">
        <v>1</v>
      </c>
      <c r="J45">
        <v>1</v>
      </c>
      <c r="K45">
        <v>1</v>
      </c>
      <c r="L45">
        <v>1</v>
      </c>
      <c r="M45">
        <v>1</v>
      </c>
      <c r="N45">
        <v>1</v>
      </c>
      <c r="O45">
        <v>1</v>
      </c>
      <c r="P45">
        <v>1</v>
      </c>
      <c r="Q45">
        <v>1</v>
      </c>
      <c r="R45">
        <v>1</v>
      </c>
      <c r="S45">
        <f t="shared" si="0"/>
        <v>0</v>
      </c>
      <c r="T45">
        <f t="shared" si="1"/>
        <v>1</v>
      </c>
      <c r="U45">
        <f t="shared" si="2"/>
        <v>0</v>
      </c>
      <c r="V45">
        <v>1</v>
      </c>
      <c r="W45">
        <v>1</v>
      </c>
      <c r="X45">
        <v>1</v>
      </c>
      <c r="Y45">
        <v>1</v>
      </c>
      <c r="Z45">
        <v>1</v>
      </c>
      <c r="AA45">
        <v>1</v>
      </c>
      <c r="AB45">
        <v>1</v>
      </c>
      <c r="AC45">
        <v>1</v>
      </c>
      <c r="AD45">
        <v>1</v>
      </c>
      <c r="AE45">
        <v>1</v>
      </c>
      <c r="AF45">
        <v>0</v>
      </c>
      <c r="AG45">
        <v>1</v>
      </c>
      <c r="AH45">
        <v>1</v>
      </c>
      <c r="AI45">
        <v>1</v>
      </c>
      <c r="AJ45">
        <v>1</v>
      </c>
      <c r="AK45">
        <v>1</v>
      </c>
      <c r="AL45">
        <v>1</v>
      </c>
      <c r="AM45">
        <v>1</v>
      </c>
      <c r="AN45">
        <v>1</v>
      </c>
      <c r="AO45">
        <v>1</v>
      </c>
      <c r="AP45">
        <v>0</v>
      </c>
      <c r="AQ45">
        <v>1</v>
      </c>
      <c r="AR45">
        <v>1</v>
      </c>
      <c r="AS45">
        <v>0</v>
      </c>
      <c r="AT45">
        <v>1</v>
      </c>
      <c r="AU45">
        <v>1</v>
      </c>
      <c r="AV45">
        <v>1</v>
      </c>
      <c r="AW45">
        <v>0</v>
      </c>
      <c r="AX45">
        <v>1</v>
      </c>
      <c r="AY45">
        <v>1</v>
      </c>
      <c r="AZ45">
        <v>1</v>
      </c>
      <c r="BA45">
        <v>1</v>
      </c>
    </row>
    <row r="46" spans="3:53" x14ac:dyDescent="0.25">
      <c r="C46" s="422" t="s">
        <v>658</v>
      </c>
      <c r="D46" s="423" t="s">
        <v>694</v>
      </c>
      <c r="E46" s="424" t="s">
        <v>732</v>
      </c>
      <c r="F46" s="220">
        <v>41</v>
      </c>
      <c r="G46">
        <v>1</v>
      </c>
      <c r="H46">
        <v>1</v>
      </c>
      <c r="I46">
        <v>1</v>
      </c>
      <c r="J46">
        <v>1</v>
      </c>
      <c r="K46">
        <v>1</v>
      </c>
      <c r="L46">
        <v>1</v>
      </c>
      <c r="M46">
        <v>1</v>
      </c>
      <c r="N46">
        <v>1</v>
      </c>
      <c r="O46">
        <v>1</v>
      </c>
      <c r="P46">
        <v>1</v>
      </c>
      <c r="Q46">
        <v>1</v>
      </c>
      <c r="R46">
        <v>1</v>
      </c>
      <c r="S46">
        <f t="shared" si="0"/>
        <v>0</v>
      </c>
      <c r="T46">
        <f t="shared" si="1"/>
        <v>0</v>
      </c>
      <c r="U46">
        <f t="shared" si="2"/>
        <v>1</v>
      </c>
      <c r="V46">
        <v>1</v>
      </c>
      <c r="W46">
        <v>1</v>
      </c>
      <c r="X46">
        <v>1</v>
      </c>
      <c r="Y46">
        <v>1</v>
      </c>
      <c r="Z46">
        <v>1</v>
      </c>
      <c r="AA46">
        <v>1</v>
      </c>
      <c r="AB46">
        <v>1</v>
      </c>
      <c r="AC46">
        <v>1</v>
      </c>
      <c r="AD46">
        <v>1</v>
      </c>
      <c r="AE46">
        <v>1</v>
      </c>
      <c r="AF46">
        <v>0</v>
      </c>
      <c r="AG46">
        <v>1</v>
      </c>
      <c r="AH46">
        <v>1</v>
      </c>
      <c r="AI46">
        <v>1</v>
      </c>
      <c r="AJ46">
        <v>1</v>
      </c>
      <c r="AK46">
        <v>1</v>
      </c>
      <c r="AL46">
        <v>1</v>
      </c>
      <c r="AM46">
        <v>1</v>
      </c>
      <c r="AN46">
        <v>1</v>
      </c>
      <c r="AO46">
        <v>1</v>
      </c>
      <c r="AP46">
        <v>0</v>
      </c>
      <c r="AQ46">
        <v>1</v>
      </c>
      <c r="AR46">
        <v>1</v>
      </c>
      <c r="AS46">
        <v>0</v>
      </c>
      <c r="AT46">
        <v>1</v>
      </c>
      <c r="AU46">
        <v>1</v>
      </c>
      <c r="AV46">
        <v>1</v>
      </c>
      <c r="AW46">
        <v>0</v>
      </c>
      <c r="AX46">
        <v>1</v>
      </c>
      <c r="AY46">
        <v>1</v>
      </c>
      <c r="AZ46">
        <v>1</v>
      </c>
      <c r="BA46">
        <v>1</v>
      </c>
    </row>
    <row r="47" spans="3:53" x14ac:dyDescent="0.25">
      <c r="C47" s="422" t="s">
        <v>658</v>
      </c>
      <c r="D47" s="423" t="s">
        <v>696</v>
      </c>
      <c r="E47" s="424" t="s">
        <v>732</v>
      </c>
      <c r="F47" s="220">
        <v>42</v>
      </c>
      <c r="G47">
        <v>1</v>
      </c>
      <c r="H47">
        <v>1</v>
      </c>
      <c r="I47">
        <v>1</v>
      </c>
      <c r="J47">
        <v>1</v>
      </c>
      <c r="K47">
        <v>1</v>
      </c>
      <c r="L47">
        <v>1</v>
      </c>
      <c r="M47">
        <v>1</v>
      </c>
      <c r="N47">
        <v>1</v>
      </c>
      <c r="O47">
        <v>1</v>
      </c>
      <c r="P47">
        <v>1</v>
      </c>
      <c r="Q47">
        <v>1</v>
      </c>
      <c r="R47">
        <v>1</v>
      </c>
      <c r="S47">
        <f t="shared" si="0"/>
        <v>0</v>
      </c>
      <c r="T47">
        <f t="shared" si="1"/>
        <v>1</v>
      </c>
      <c r="U47">
        <f t="shared" si="2"/>
        <v>0</v>
      </c>
      <c r="V47">
        <v>1</v>
      </c>
      <c r="W47">
        <v>1</v>
      </c>
      <c r="X47">
        <v>1</v>
      </c>
      <c r="Y47">
        <v>1</v>
      </c>
      <c r="Z47">
        <v>1</v>
      </c>
      <c r="AA47">
        <v>1</v>
      </c>
      <c r="AB47">
        <v>1</v>
      </c>
      <c r="AC47">
        <v>1</v>
      </c>
      <c r="AD47">
        <v>1</v>
      </c>
      <c r="AE47">
        <v>1</v>
      </c>
      <c r="AF47">
        <v>0</v>
      </c>
      <c r="AG47">
        <v>1</v>
      </c>
      <c r="AH47">
        <v>1</v>
      </c>
      <c r="AI47">
        <v>1</v>
      </c>
      <c r="AJ47">
        <v>1</v>
      </c>
      <c r="AK47">
        <v>1</v>
      </c>
      <c r="AL47">
        <v>1</v>
      </c>
      <c r="AM47">
        <v>1</v>
      </c>
      <c r="AN47">
        <v>1</v>
      </c>
      <c r="AO47">
        <v>1</v>
      </c>
      <c r="AP47">
        <v>0</v>
      </c>
      <c r="AQ47">
        <v>1</v>
      </c>
      <c r="AR47">
        <v>1</v>
      </c>
      <c r="AS47">
        <v>0</v>
      </c>
      <c r="AT47">
        <v>1</v>
      </c>
      <c r="AU47">
        <v>1</v>
      </c>
      <c r="AV47">
        <v>1</v>
      </c>
      <c r="AW47">
        <v>0</v>
      </c>
      <c r="AX47">
        <v>1</v>
      </c>
      <c r="AY47">
        <v>1</v>
      </c>
      <c r="AZ47">
        <v>1</v>
      </c>
      <c r="BA47">
        <v>1</v>
      </c>
    </row>
    <row r="48" spans="3:53" x14ac:dyDescent="0.25">
      <c r="C48" s="422" t="s">
        <v>658</v>
      </c>
      <c r="D48" s="423" t="s">
        <v>699</v>
      </c>
      <c r="E48" s="424" t="s">
        <v>732</v>
      </c>
      <c r="F48" s="220">
        <v>43</v>
      </c>
      <c r="G48">
        <v>1</v>
      </c>
      <c r="H48">
        <v>1</v>
      </c>
      <c r="I48">
        <v>1</v>
      </c>
      <c r="J48">
        <v>1</v>
      </c>
      <c r="K48">
        <v>1</v>
      </c>
      <c r="L48">
        <v>1</v>
      </c>
      <c r="M48">
        <v>1</v>
      </c>
      <c r="N48">
        <v>1</v>
      </c>
      <c r="O48">
        <v>1</v>
      </c>
      <c r="P48">
        <v>1</v>
      </c>
      <c r="Q48">
        <v>1</v>
      </c>
      <c r="R48">
        <v>1</v>
      </c>
      <c r="S48">
        <f t="shared" si="0"/>
        <v>0</v>
      </c>
      <c r="T48">
        <f t="shared" si="1"/>
        <v>1</v>
      </c>
      <c r="U48">
        <f t="shared" si="2"/>
        <v>0</v>
      </c>
      <c r="V48">
        <v>1</v>
      </c>
      <c r="W48">
        <v>1</v>
      </c>
      <c r="X48">
        <v>1</v>
      </c>
      <c r="Y48">
        <v>1</v>
      </c>
      <c r="Z48">
        <v>1</v>
      </c>
      <c r="AA48">
        <v>1</v>
      </c>
      <c r="AB48">
        <v>1</v>
      </c>
      <c r="AC48">
        <v>1</v>
      </c>
      <c r="AD48">
        <v>1</v>
      </c>
      <c r="AE48">
        <v>1</v>
      </c>
      <c r="AF48">
        <v>0</v>
      </c>
      <c r="AG48">
        <v>1</v>
      </c>
      <c r="AH48">
        <v>1</v>
      </c>
      <c r="AI48">
        <v>1</v>
      </c>
      <c r="AJ48">
        <v>1</v>
      </c>
      <c r="AK48">
        <v>1</v>
      </c>
      <c r="AL48">
        <v>1</v>
      </c>
      <c r="AM48">
        <v>1</v>
      </c>
      <c r="AN48">
        <v>1</v>
      </c>
      <c r="AO48">
        <v>1</v>
      </c>
      <c r="AP48">
        <v>0</v>
      </c>
      <c r="AQ48">
        <v>1</v>
      </c>
      <c r="AR48">
        <v>1</v>
      </c>
      <c r="AS48">
        <v>0</v>
      </c>
      <c r="AT48">
        <v>1</v>
      </c>
      <c r="AU48">
        <v>1</v>
      </c>
      <c r="AV48">
        <v>1</v>
      </c>
      <c r="AW48">
        <v>0</v>
      </c>
      <c r="AX48">
        <v>1</v>
      </c>
      <c r="AY48">
        <v>1</v>
      </c>
      <c r="AZ48">
        <v>1</v>
      </c>
      <c r="BA48">
        <v>1</v>
      </c>
    </row>
    <row r="49" spans="3:53" x14ac:dyDescent="0.25">
      <c r="C49" s="422" t="s">
        <v>658</v>
      </c>
      <c r="D49" s="423" t="s">
        <v>701</v>
      </c>
      <c r="E49" s="424" t="s">
        <v>732</v>
      </c>
      <c r="F49" s="220">
        <v>44</v>
      </c>
      <c r="G49">
        <v>1</v>
      </c>
      <c r="H49">
        <v>1</v>
      </c>
      <c r="I49">
        <v>1</v>
      </c>
      <c r="J49">
        <v>1</v>
      </c>
      <c r="K49">
        <v>1</v>
      </c>
      <c r="L49">
        <v>1</v>
      </c>
      <c r="M49">
        <v>1</v>
      </c>
      <c r="N49">
        <v>1</v>
      </c>
      <c r="O49">
        <v>1</v>
      </c>
      <c r="P49">
        <v>1</v>
      </c>
      <c r="Q49">
        <v>1</v>
      </c>
      <c r="R49">
        <v>1</v>
      </c>
      <c r="S49">
        <f t="shared" si="0"/>
        <v>0</v>
      </c>
      <c r="T49">
        <f t="shared" si="1"/>
        <v>1</v>
      </c>
      <c r="U49">
        <f t="shared" si="2"/>
        <v>0</v>
      </c>
      <c r="V49">
        <v>1</v>
      </c>
      <c r="W49">
        <v>1</v>
      </c>
      <c r="X49">
        <v>1</v>
      </c>
      <c r="Y49">
        <v>1</v>
      </c>
      <c r="Z49">
        <v>1</v>
      </c>
      <c r="AA49">
        <v>1</v>
      </c>
      <c r="AB49">
        <v>1</v>
      </c>
      <c r="AC49">
        <v>1</v>
      </c>
      <c r="AD49">
        <v>1</v>
      </c>
      <c r="AE49">
        <v>1</v>
      </c>
      <c r="AF49">
        <v>0</v>
      </c>
      <c r="AG49">
        <v>1</v>
      </c>
      <c r="AH49">
        <v>1</v>
      </c>
      <c r="AI49">
        <v>1</v>
      </c>
      <c r="AJ49">
        <v>1</v>
      </c>
      <c r="AK49">
        <v>1</v>
      </c>
      <c r="AL49">
        <v>1</v>
      </c>
      <c r="AM49">
        <v>1</v>
      </c>
      <c r="AN49">
        <v>1</v>
      </c>
      <c r="AO49">
        <v>1</v>
      </c>
      <c r="AP49">
        <v>0</v>
      </c>
      <c r="AQ49">
        <v>1</v>
      </c>
      <c r="AR49">
        <v>1</v>
      </c>
      <c r="AS49">
        <v>0</v>
      </c>
      <c r="AT49">
        <v>1</v>
      </c>
      <c r="AU49">
        <v>1</v>
      </c>
      <c r="AV49">
        <v>1</v>
      </c>
      <c r="AW49">
        <v>0</v>
      </c>
      <c r="AX49">
        <v>1</v>
      </c>
      <c r="AY49">
        <v>1</v>
      </c>
      <c r="AZ49">
        <v>1</v>
      </c>
      <c r="BA49">
        <v>1</v>
      </c>
    </row>
    <row r="50" spans="3:53" x14ac:dyDescent="0.25">
      <c r="C50" s="422" t="s">
        <v>658</v>
      </c>
      <c r="D50" s="423" t="s">
        <v>702</v>
      </c>
      <c r="E50" s="424" t="s">
        <v>732</v>
      </c>
      <c r="F50" s="220">
        <v>45</v>
      </c>
      <c r="G50">
        <v>1</v>
      </c>
      <c r="H50">
        <v>1</v>
      </c>
      <c r="I50">
        <v>1</v>
      </c>
      <c r="J50">
        <v>1</v>
      </c>
      <c r="K50">
        <v>1</v>
      </c>
      <c r="L50">
        <v>1</v>
      </c>
      <c r="M50">
        <v>1</v>
      </c>
      <c r="N50">
        <v>1</v>
      </c>
      <c r="O50">
        <v>1</v>
      </c>
      <c r="P50">
        <v>1</v>
      </c>
      <c r="Q50">
        <v>1</v>
      </c>
      <c r="R50">
        <v>1</v>
      </c>
      <c r="S50">
        <f t="shared" si="0"/>
        <v>0</v>
      </c>
      <c r="T50">
        <f t="shared" si="1"/>
        <v>1</v>
      </c>
      <c r="U50">
        <f t="shared" si="2"/>
        <v>0</v>
      </c>
      <c r="V50">
        <v>1</v>
      </c>
      <c r="W50">
        <v>1</v>
      </c>
      <c r="X50">
        <v>1</v>
      </c>
      <c r="Y50">
        <v>1</v>
      </c>
      <c r="Z50">
        <v>1</v>
      </c>
      <c r="AA50">
        <v>1</v>
      </c>
      <c r="AB50">
        <v>1</v>
      </c>
      <c r="AC50">
        <v>1</v>
      </c>
      <c r="AD50">
        <v>1</v>
      </c>
      <c r="AE50">
        <v>1</v>
      </c>
      <c r="AF50">
        <v>0</v>
      </c>
      <c r="AG50">
        <v>1</v>
      </c>
      <c r="AH50">
        <v>1</v>
      </c>
      <c r="AI50">
        <v>1</v>
      </c>
      <c r="AJ50">
        <v>1</v>
      </c>
      <c r="AK50">
        <v>1</v>
      </c>
      <c r="AL50">
        <v>1</v>
      </c>
      <c r="AM50">
        <v>1</v>
      </c>
      <c r="AN50">
        <v>1</v>
      </c>
      <c r="AO50">
        <v>1</v>
      </c>
      <c r="AP50">
        <v>0</v>
      </c>
      <c r="AQ50">
        <v>1</v>
      </c>
      <c r="AR50">
        <v>1</v>
      </c>
      <c r="AS50">
        <v>0</v>
      </c>
      <c r="AT50">
        <v>1</v>
      </c>
      <c r="AU50">
        <v>1</v>
      </c>
      <c r="AV50">
        <v>1</v>
      </c>
      <c r="AW50">
        <v>0</v>
      </c>
      <c r="AX50">
        <v>1</v>
      </c>
      <c r="AY50">
        <v>1</v>
      </c>
      <c r="AZ50">
        <v>1</v>
      </c>
      <c r="BA50">
        <v>1</v>
      </c>
    </row>
    <row r="51" spans="3:53" x14ac:dyDescent="0.25">
      <c r="C51" s="422" t="s">
        <v>658</v>
      </c>
      <c r="D51" s="423" t="s">
        <v>706</v>
      </c>
      <c r="E51" s="424" t="s">
        <v>732</v>
      </c>
      <c r="F51" s="220">
        <v>46</v>
      </c>
      <c r="G51">
        <v>1</v>
      </c>
      <c r="H51">
        <v>1</v>
      </c>
      <c r="I51">
        <v>1</v>
      </c>
      <c r="J51">
        <v>1</v>
      </c>
      <c r="K51">
        <v>1</v>
      </c>
      <c r="L51">
        <v>1</v>
      </c>
      <c r="M51">
        <v>1</v>
      </c>
      <c r="N51">
        <v>1</v>
      </c>
      <c r="O51">
        <v>1</v>
      </c>
      <c r="P51">
        <v>1</v>
      </c>
      <c r="Q51">
        <v>1</v>
      </c>
      <c r="R51">
        <v>1</v>
      </c>
      <c r="S51">
        <f t="shared" si="0"/>
        <v>0</v>
      </c>
      <c r="T51">
        <f t="shared" si="1"/>
        <v>1</v>
      </c>
      <c r="U51">
        <f t="shared" si="2"/>
        <v>0</v>
      </c>
      <c r="V51">
        <v>1</v>
      </c>
      <c r="W51">
        <v>1</v>
      </c>
      <c r="X51">
        <v>1</v>
      </c>
      <c r="Y51">
        <v>1</v>
      </c>
      <c r="Z51">
        <v>1</v>
      </c>
      <c r="AA51">
        <v>1</v>
      </c>
      <c r="AB51">
        <v>1</v>
      </c>
      <c r="AC51">
        <v>1</v>
      </c>
      <c r="AD51">
        <v>1</v>
      </c>
      <c r="AE51">
        <v>1</v>
      </c>
      <c r="AF51">
        <v>0</v>
      </c>
      <c r="AG51">
        <v>1</v>
      </c>
      <c r="AH51">
        <v>1</v>
      </c>
      <c r="AI51">
        <v>1</v>
      </c>
      <c r="AJ51">
        <v>1</v>
      </c>
      <c r="AK51">
        <v>1</v>
      </c>
      <c r="AL51">
        <v>1</v>
      </c>
      <c r="AM51">
        <v>1</v>
      </c>
      <c r="AN51">
        <v>1</v>
      </c>
      <c r="AO51">
        <v>1</v>
      </c>
      <c r="AP51">
        <v>0</v>
      </c>
      <c r="AQ51">
        <v>1</v>
      </c>
      <c r="AR51">
        <v>1</v>
      </c>
      <c r="AS51">
        <v>0</v>
      </c>
      <c r="AT51">
        <v>1</v>
      </c>
      <c r="AU51">
        <v>1</v>
      </c>
      <c r="AV51">
        <v>1</v>
      </c>
      <c r="AW51">
        <v>0</v>
      </c>
      <c r="AX51">
        <v>1</v>
      </c>
      <c r="AY51">
        <v>1</v>
      </c>
      <c r="AZ51">
        <v>1</v>
      </c>
      <c r="BA51">
        <v>1</v>
      </c>
    </row>
    <row r="52" spans="3:53" x14ac:dyDescent="0.25">
      <c r="C52" s="422" t="s">
        <v>658</v>
      </c>
      <c r="D52" s="423" t="s">
        <v>707</v>
      </c>
      <c r="E52" s="424" t="s">
        <v>732</v>
      </c>
      <c r="F52" s="220">
        <v>47</v>
      </c>
      <c r="G52">
        <v>1</v>
      </c>
      <c r="H52">
        <v>1</v>
      </c>
      <c r="I52">
        <v>1</v>
      </c>
      <c r="J52">
        <v>1</v>
      </c>
      <c r="K52">
        <v>1</v>
      </c>
      <c r="L52">
        <v>1</v>
      </c>
      <c r="M52">
        <v>1</v>
      </c>
      <c r="N52">
        <v>1</v>
      </c>
      <c r="O52">
        <v>1</v>
      </c>
      <c r="P52">
        <v>1</v>
      </c>
      <c r="Q52">
        <v>1</v>
      </c>
      <c r="R52">
        <v>1</v>
      </c>
      <c r="S52">
        <f t="shared" si="0"/>
        <v>0</v>
      </c>
      <c r="T52">
        <f t="shared" si="1"/>
        <v>1</v>
      </c>
      <c r="U52">
        <f t="shared" si="2"/>
        <v>0</v>
      </c>
      <c r="V52">
        <v>1</v>
      </c>
      <c r="W52">
        <v>1</v>
      </c>
      <c r="X52">
        <v>1</v>
      </c>
      <c r="Y52">
        <v>1</v>
      </c>
      <c r="Z52">
        <v>1</v>
      </c>
      <c r="AA52">
        <v>1</v>
      </c>
      <c r="AB52">
        <v>1</v>
      </c>
      <c r="AC52">
        <v>1</v>
      </c>
      <c r="AD52">
        <v>1</v>
      </c>
      <c r="AE52">
        <v>1</v>
      </c>
      <c r="AF52">
        <v>0</v>
      </c>
      <c r="AG52">
        <v>1</v>
      </c>
      <c r="AH52">
        <v>1</v>
      </c>
      <c r="AI52">
        <v>1</v>
      </c>
      <c r="AJ52">
        <v>1</v>
      </c>
      <c r="AK52">
        <v>1</v>
      </c>
      <c r="AL52">
        <v>1</v>
      </c>
      <c r="AM52">
        <v>1</v>
      </c>
      <c r="AN52">
        <v>1</v>
      </c>
      <c r="AO52">
        <v>1</v>
      </c>
      <c r="AP52">
        <v>0</v>
      </c>
      <c r="AQ52">
        <v>1</v>
      </c>
      <c r="AR52">
        <v>1</v>
      </c>
      <c r="AS52">
        <v>0</v>
      </c>
      <c r="AT52">
        <v>1</v>
      </c>
      <c r="AU52">
        <v>1</v>
      </c>
      <c r="AV52">
        <v>1</v>
      </c>
      <c r="AW52">
        <v>0</v>
      </c>
      <c r="AX52">
        <v>1</v>
      </c>
      <c r="AY52">
        <v>1</v>
      </c>
      <c r="AZ52">
        <v>1</v>
      </c>
      <c r="BA52">
        <v>1</v>
      </c>
    </row>
    <row r="53" spans="3:53" x14ac:dyDescent="0.25">
      <c r="C53" s="422" t="s">
        <v>658</v>
      </c>
      <c r="D53" s="423" t="s">
        <v>708</v>
      </c>
      <c r="E53" s="424" t="s">
        <v>732</v>
      </c>
      <c r="F53" s="220">
        <v>48</v>
      </c>
      <c r="G53">
        <v>1</v>
      </c>
      <c r="H53">
        <v>1</v>
      </c>
      <c r="I53">
        <v>1</v>
      </c>
      <c r="J53">
        <v>1</v>
      </c>
      <c r="K53">
        <v>1</v>
      </c>
      <c r="L53">
        <v>1</v>
      </c>
      <c r="M53">
        <v>1</v>
      </c>
      <c r="N53">
        <v>1</v>
      </c>
      <c r="O53">
        <v>1</v>
      </c>
      <c r="P53">
        <v>1</v>
      </c>
      <c r="Q53">
        <v>1</v>
      </c>
      <c r="R53">
        <v>1</v>
      </c>
      <c r="S53">
        <f t="shared" si="0"/>
        <v>0</v>
      </c>
      <c r="T53">
        <f t="shared" si="1"/>
        <v>0</v>
      </c>
      <c r="U53">
        <f t="shared" si="2"/>
        <v>1</v>
      </c>
      <c r="V53">
        <v>1</v>
      </c>
      <c r="W53">
        <v>1</v>
      </c>
      <c r="X53">
        <v>1</v>
      </c>
      <c r="Y53">
        <v>1</v>
      </c>
      <c r="Z53">
        <v>1</v>
      </c>
      <c r="AA53">
        <v>1</v>
      </c>
      <c r="AB53">
        <v>1</v>
      </c>
      <c r="AC53">
        <v>1</v>
      </c>
      <c r="AD53">
        <v>1</v>
      </c>
      <c r="AE53">
        <v>1</v>
      </c>
      <c r="AF53">
        <v>0</v>
      </c>
      <c r="AG53">
        <v>1</v>
      </c>
      <c r="AH53">
        <v>1</v>
      </c>
      <c r="AI53">
        <v>1</v>
      </c>
      <c r="AJ53">
        <v>1</v>
      </c>
      <c r="AK53">
        <v>1</v>
      </c>
      <c r="AL53">
        <v>1</v>
      </c>
      <c r="AM53">
        <v>1</v>
      </c>
      <c r="AN53">
        <v>1</v>
      </c>
      <c r="AO53">
        <v>1</v>
      </c>
      <c r="AP53">
        <v>0</v>
      </c>
      <c r="AQ53">
        <v>1</v>
      </c>
      <c r="AR53">
        <v>1</v>
      </c>
      <c r="AS53">
        <v>0</v>
      </c>
      <c r="AT53">
        <v>1</v>
      </c>
      <c r="AU53">
        <v>1</v>
      </c>
      <c r="AV53">
        <v>1</v>
      </c>
      <c r="AW53">
        <v>0</v>
      </c>
      <c r="AX53">
        <v>1</v>
      </c>
      <c r="AY53">
        <v>1</v>
      </c>
      <c r="AZ53">
        <v>1</v>
      </c>
      <c r="BA53">
        <v>1</v>
      </c>
    </row>
    <row r="54" spans="3:53" x14ac:dyDescent="0.25">
      <c r="C54" s="422" t="s">
        <v>658</v>
      </c>
      <c r="D54" s="423" t="s">
        <v>713</v>
      </c>
      <c r="E54" s="424" t="s">
        <v>732</v>
      </c>
      <c r="F54" s="220">
        <v>49</v>
      </c>
      <c r="G54">
        <v>1</v>
      </c>
      <c r="H54">
        <v>1</v>
      </c>
      <c r="I54">
        <v>1</v>
      </c>
      <c r="J54">
        <v>1</v>
      </c>
      <c r="K54">
        <v>1</v>
      </c>
      <c r="L54">
        <v>1</v>
      </c>
      <c r="M54">
        <v>1</v>
      </c>
      <c r="N54">
        <v>1</v>
      </c>
      <c r="O54">
        <v>1</v>
      </c>
      <c r="P54">
        <v>1</v>
      </c>
      <c r="Q54">
        <v>1</v>
      </c>
      <c r="R54">
        <v>1</v>
      </c>
      <c r="S54">
        <f t="shared" si="0"/>
        <v>0</v>
      </c>
      <c r="T54">
        <f t="shared" si="1"/>
        <v>1</v>
      </c>
      <c r="U54">
        <f t="shared" si="2"/>
        <v>0</v>
      </c>
      <c r="V54">
        <v>1</v>
      </c>
      <c r="W54">
        <v>1</v>
      </c>
      <c r="X54">
        <v>1</v>
      </c>
      <c r="Y54">
        <v>1</v>
      </c>
      <c r="Z54">
        <v>1</v>
      </c>
      <c r="AA54">
        <v>1</v>
      </c>
      <c r="AB54">
        <v>1</v>
      </c>
      <c r="AC54">
        <v>1</v>
      </c>
      <c r="AD54">
        <v>1</v>
      </c>
      <c r="AE54">
        <v>1</v>
      </c>
      <c r="AF54">
        <v>0</v>
      </c>
      <c r="AG54">
        <v>1</v>
      </c>
      <c r="AH54">
        <v>1</v>
      </c>
      <c r="AI54">
        <v>1</v>
      </c>
      <c r="AJ54">
        <v>1</v>
      </c>
      <c r="AK54">
        <v>1</v>
      </c>
      <c r="AL54">
        <v>1</v>
      </c>
      <c r="AM54">
        <v>1</v>
      </c>
      <c r="AN54">
        <v>1</v>
      </c>
      <c r="AO54">
        <v>1</v>
      </c>
      <c r="AP54">
        <v>0</v>
      </c>
      <c r="AQ54">
        <v>1</v>
      </c>
      <c r="AR54">
        <v>1</v>
      </c>
      <c r="AS54">
        <v>0</v>
      </c>
      <c r="AT54">
        <v>1</v>
      </c>
      <c r="AU54">
        <v>1</v>
      </c>
      <c r="AV54">
        <v>1</v>
      </c>
      <c r="AW54">
        <v>0</v>
      </c>
      <c r="AX54">
        <v>1</v>
      </c>
      <c r="AY54">
        <v>1</v>
      </c>
      <c r="AZ54">
        <v>1</v>
      </c>
      <c r="BA54">
        <v>1</v>
      </c>
    </row>
    <row r="55" spans="3:53" x14ac:dyDescent="0.25">
      <c r="C55" s="422" t="s">
        <v>658</v>
      </c>
      <c r="D55" s="423" t="s">
        <v>717</v>
      </c>
      <c r="E55" s="424" t="s">
        <v>732</v>
      </c>
      <c r="F55" s="218">
        <v>50</v>
      </c>
      <c r="G55">
        <v>1</v>
      </c>
      <c r="H55">
        <v>1</v>
      </c>
      <c r="I55">
        <v>1</v>
      </c>
      <c r="J55">
        <v>1</v>
      </c>
      <c r="K55">
        <v>1</v>
      </c>
      <c r="L55">
        <v>1</v>
      </c>
      <c r="M55">
        <v>1</v>
      </c>
      <c r="N55">
        <v>1</v>
      </c>
      <c r="O55">
        <v>1</v>
      </c>
      <c r="P55">
        <v>1</v>
      </c>
      <c r="Q55">
        <v>1</v>
      </c>
      <c r="R55">
        <v>1</v>
      </c>
      <c r="S55">
        <f t="shared" si="0"/>
        <v>0</v>
      </c>
      <c r="T55">
        <f t="shared" si="1"/>
        <v>1</v>
      </c>
      <c r="U55">
        <f t="shared" si="2"/>
        <v>0</v>
      </c>
      <c r="V55">
        <v>1</v>
      </c>
      <c r="W55">
        <v>1</v>
      </c>
      <c r="X55">
        <v>1</v>
      </c>
      <c r="Y55">
        <v>1</v>
      </c>
      <c r="Z55">
        <v>1</v>
      </c>
      <c r="AA55">
        <v>1</v>
      </c>
      <c r="AB55">
        <v>1</v>
      </c>
      <c r="AC55">
        <v>1</v>
      </c>
      <c r="AD55">
        <v>1</v>
      </c>
      <c r="AE55">
        <v>1</v>
      </c>
      <c r="AF55">
        <v>0</v>
      </c>
      <c r="AG55">
        <v>1</v>
      </c>
      <c r="AH55">
        <v>1</v>
      </c>
      <c r="AI55">
        <v>1</v>
      </c>
      <c r="AJ55">
        <v>1</v>
      </c>
      <c r="AK55">
        <v>1</v>
      </c>
      <c r="AL55">
        <v>1</v>
      </c>
      <c r="AM55">
        <v>1</v>
      </c>
      <c r="AN55">
        <v>1</v>
      </c>
      <c r="AO55">
        <v>1</v>
      </c>
      <c r="AP55">
        <v>0</v>
      </c>
      <c r="AQ55">
        <v>1</v>
      </c>
      <c r="AR55">
        <v>1</v>
      </c>
      <c r="AS55">
        <v>0</v>
      </c>
      <c r="AT55">
        <v>1</v>
      </c>
      <c r="AU55">
        <v>1</v>
      </c>
      <c r="AV55">
        <v>1</v>
      </c>
      <c r="AW55">
        <v>0</v>
      </c>
      <c r="AX55">
        <v>1</v>
      </c>
      <c r="AY55">
        <v>1</v>
      </c>
      <c r="AZ55">
        <v>1</v>
      </c>
      <c r="BA55">
        <v>1</v>
      </c>
    </row>
    <row r="56" spans="3:53" x14ac:dyDescent="0.25">
      <c r="C56" s="422" t="s">
        <v>658</v>
      </c>
      <c r="D56" s="423" t="s">
        <v>723</v>
      </c>
      <c r="E56" s="424" t="s">
        <v>732</v>
      </c>
      <c r="F56" s="218">
        <v>51</v>
      </c>
      <c r="G56">
        <v>1</v>
      </c>
      <c r="H56">
        <v>1</v>
      </c>
      <c r="I56">
        <v>1</v>
      </c>
      <c r="J56">
        <v>1</v>
      </c>
      <c r="K56">
        <v>1</v>
      </c>
      <c r="L56">
        <v>1</v>
      </c>
      <c r="M56">
        <v>1</v>
      </c>
      <c r="N56">
        <v>1</v>
      </c>
      <c r="O56">
        <v>1</v>
      </c>
      <c r="P56">
        <v>1</v>
      </c>
      <c r="Q56">
        <v>1</v>
      </c>
      <c r="R56">
        <v>1</v>
      </c>
      <c r="S56">
        <f t="shared" si="0"/>
        <v>0</v>
      </c>
      <c r="T56">
        <f t="shared" si="1"/>
        <v>0</v>
      </c>
      <c r="U56">
        <f t="shared" si="2"/>
        <v>1</v>
      </c>
      <c r="V56">
        <v>1</v>
      </c>
      <c r="W56">
        <v>1</v>
      </c>
      <c r="X56">
        <v>1</v>
      </c>
      <c r="Y56">
        <v>1</v>
      </c>
      <c r="Z56">
        <v>1</v>
      </c>
      <c r="AA56">
        <v>1</v>
      </c>
      <c r="AB56">
        <v>1</v>
      </c>
      <c r="AC56">
        <v>1</v>
      </c>
      <c r="AD56">
        <v>1</v>
      </c>
      <c r="AE56">
        <v>1</v>
      </c>
      <c r="AF56">
        <v>0</v>
      </c>
      <c r="AG56">
        <v>1</v>
      </c>
      <c r="AH56">
        <v>1</v>
      </c>
      <c r="AI56">
        <v>1</v>
      </c>
      <c r="AJ56">
        <v>1</v>
      </c>
      <c r="AK56">
        <v>1</v>
      </c>
      <c r="AL56">
        <v>1</v>
      </c>
      <c r="AM56">
        <v>1</v>
      </c>
      <c r="AN56">
        <v>1</v>
      </c>
      <c r="AO56">
        <v>1</v>
      </c>
      <c r="AP56">
        <v>0</v>
      </c>
      <c r="AQ56">
        <v>1</v>
      </c>
      <c r="AR56">
        <v>1</v>
      </c>
      <c r="AS56">
        <v>0</v>
      </c>
      <c r="AT56">
        <v>1</v>
      </c>
      <c r="AU56">
        <v>1</v>
      </c>
      <c r="AV56">
        <v>1</v>
      </c>
      <c r="AW56">
        <v>0</v>
      </c>
      <c r="AX56">
        <v>1</v>
      </c>
      <c r="AY56">
        <v>1</v>
      </c>
      <c r="AZ56">
        <v>1</v>
      </c>
      <c r="BA56">
        <v>1</v>
      </c>
    </row>
    <row r="57" spans="3:53" x14ac:dyDescent="0.25">
      <c r="C57" s="422" t="s">
        <v>658</v>
      </c>
      <c r="D57" s="423" t="s">
        <v>724</v>
      </c>
      <c r="E57" s="424" t="s">
        <v>732</v>
      </c>
      <c r="F57" s="218">
        <v>52</v>
      </c>
      <c r="G57">
        <v>1</v>
      </c>
      <c r="H57">
        <v>1</v>
      </c>
      <c r="I57">
        <v>1</v>
      </c>
      <c r="J57">
        <v>1</v>
      </c>
      <c r="K57">
        <v>1</v>
      </c>
      <c r="L57">
        <v>1</v>
      </c>
      <c r="M57">
        <v>1</v>
      </c>
      <c r="N57">
        <v>1</v>
      </c>
      <c r="O57">
        <v>1</v>
      </c>
      <c r="P57">
        <v>1</v>
      </c>
      <c r="Q57">
        <v>1</v>
      </c>
      <c r="R57">
        <v>1</v>
      </c>
      <c r="S57">
        <f t="shared" si="0"/>
        <v>0</v>
      </c>
      <c r="T57">
        <f t="shared" si="1"/>
        <v>0</v>
      </c>
      <c r="U57">
        <f t="shared" si="2"/>
        <v>1</v>
      </c>
      <c r="V57">
        <v>1</v>
      </c>
      <c r="W57">
        <v>1</v>
      </c>
      <c r="X57">
        <v>1</v>
      </c>
      <c r="Y57">
        <v>1</v>
      </c>
      <c r="Z57">
        <v>1</v>
      </c>
      <c r="AA57">
        <v>1</v>
      </c>
      <c r="AB57">
        <v>1</v>
      </c>
      <c r="AC57">
        <v>1</v>
      </c>
      <c r="AD57">
        <v>1</v>
      </c>
      <c r="AE57">
        <v>1</v>
      </c>
      <c r="AF57">
        <v>0</v>
      </c>
      <c r="AG57">
        <v>1</v>
      </c>
      <c r="AH57">
        <v>1</v>
      </c>
      <c r="AI57">
        <v>1</v>
      </c>
      <c r="AJ57">
        <v>1</v>
      </c>
      <c r="AK57">
        <v>1</v>
      </c>
      <c r="AL57">
        <v>1</v>
      </c>
      <c r="AM57">
        <v>1</v>
      </c>
      <c r="AN57">
        <v>1</v>
      </c>
      <c r="AO57">
        <v>1</v>
      </c>
      <c r="AP57">
        <v>0</v>
      </c>
      <c r="AQ57">
        <v>1</v>
      </c>
      <c r="AR57">
        <v>1</v>
      </c>
      <c r="AS57">
        <v>0</v>
      </c>
      <c r="AT57">
        <v>1</v>
      </c>
      <c r="AU57">
        <v>1</v>
      </c>
      <c r="AV57">
        <v>1</v>
      </c>
      <c r="AW57">
        <v>0</v>
      </c>
      <c r="AX57">
        <v>1</v>
      </c>
      <c r="AY57">
        <v>1</v>
      </c>
      <c r="AZ57">
        <v>1</v>
      </c>
      <c r="BA57">
        <v>1</v>
      </c>
    </row>
    <row r="58" spans="3:53" x14ac:dyDescent="0.25">
      <c r="C58" s="422" t="s">
        <v>658</v>
      </c>
      <c r="D58" s="423" t="s">
        <v>725</v>
      </c>
      <c r="E58" s="424" t="s">
        <v>732</v>
      </c>
      <c r="F58" s="218">
        <v>53</v>
      </c>
      <c r="G58">
        <v>1</v>
      </c>
      <c r="H58">
        <v>1</v>
      </c>
      <c r="I58">
        <v>1</v>
      </c>
      <c r="J58">
        <v>1</v>
      </c>
      <c r="K58">
        <v>1</v>
      </c>
      <c r="L58">
        <v>1</v>
      </c>
      <c r="M58">
        <v>1</v>
      </c>
      <c r="N58">
        <v>1</v>
      </c>
      <c r="O58">
        <v>1</v>
      </c>
      <c r="P58">
        <v>1</v>
      </c>
      <c r="Q58">
        <v>1</v>
      </c>
      <c r="R58">
        <v>1</v>
      </c>
      <c r="S58">
        <f t="shared" si="0"/>
        <v>0</v>
      </c>
      <c r="T58">
        <f t="shared" si="1"/>
        <v>1</v>
      </c>
      <c r="U58">
        <f t="shared" si="2"/>
        <v>0</v>
      </c>
      <c r="V58">
        <v>1</v>
      </c>
      <c r="W58">
        <v>1</v>
      </c>
      <c r="X58">
        <v>1</v>
      </c>
      <c r="Y58">
        <v>1</v>
      </c>
      <c r="Z58">
        <v>1</v>
      </c>
      <c r="AA58">
        <v>1</v>
      </c>
      <c r="AB58">
        <v>1</v>
      </c>
      <c r="AC58">
        <v>1</v>
      </c>
      <c r="AD58">
        <v>1</v>
      </c>
      <c r="AE58">
        <v>1</v>
      </c>
      <c r="AF58">
        <v>0</v>
      </c>
      <c r="AG58">
        <v>1</v>
      </c>
      <c r="AH58">
        <v>1</v>
      </c>
      <c r="AI58">
        <v>1</v>
      </c>
      <c r="AJ58">
        <v>1</v>
      </c>
      <c r="AK58">
        <v>1</v>
      </c>
      <c r="AL58">
        <v>1</v>
      </c>
      <c r="AM58">
        <v>1</v>
      </c>
      <c r="AN58">
        <v>1</v>
      </c>
      <c r="AO58">
        <v>1</v>
      </c>
      <c r="AP58">
        <v>0</v>
      </c>
      <c r="AQ58">
        <v>1</v>
      </c>
      <c r="AR58">
        <v>1</v>
      </c>
      <c r="AS58">
        <v>0</v>
      </c>
      <c r="AT58">
        <v>1</v>
      </c>
      <c r="AU58">
        <v>1</v>
      </c>
      <c r="AV58">
        <v>1</v>
      </c>
      <c r="AW58">
        <v>0</v>
      </c>
      <c r="AX58">
        <v>1</v>
      </c>
      <c r="AY58">
        <v>1</v>
      </c>
      <c r="AZ58">
        <v>1</v>
      </c>
      <c r="BA58">
        <v>1</v>
      </c>
    </row>
    <row r="59" spans="3:53" x14ac:dyDescent="0.25">
      <c r="C59" s="422" t="s">
        <v>658</v>
      </c>
      <c r="D59" s="423" t="s">
        <v>727</v>
      </c>
      <c r="E59" s="424" t="s">
        <v>732</v>
      </c>
      <c r="F59" s="218">
        <v>54</v>
      </c>
      <c r="G59">
        <v>1</v>
      </c>
      <c r="H59">
        <v>1</v>
      </c>
      <c r="I59">
        <v>1</v>
      </c>
      <c r="J59">
        <v>1</v>
      </c>
      <c r="K59">
        <v>1</v>
      </c>
      <c r="L59">
        <v>1</v>
      </c>
      <c r="M59">
        <v>1</v>
      </c>
      <c r="N59">
        <v>1</v>
      </c>
      <c r="O59">
        <v>1</v>
      </c>
      <c r="P59">
        <v>1</v>
      </c>
      <c r="Q59">
        <v>1</v>
      </c>
      <c r="R59">
        <v>1</v>
      </c>
      <c r="S59">
        <f t="shared" si="0"/>
        <v>0</v>
      </c>
      <c r="T59">
        <f t="shared" si="1"/>
        <v>1</v>
      </c>
      <c r="U59">
        <f t="shared" si="2"/>
        <v>0</v>
      </c>
      <c r="V59">
        <v>1</v>
      </c>
      <c r="W59">
        <v>1</v>
      </c>
      <c r="X59">
        <v>1</v>
      </c>
      <c r="Y59">
        <v>1</v>
      </c>
      <c r="Z59">
        <v>1</v>
      </c>
      <c r="AA59">
        <v>1</v>
      </c>
      <c r="AB59">
        <v>1</v>
      </c>
      <c r="AC59">
        <v>1</v>
      </c>
      <c r="AD59">
        <v>1</v>
      </c>
      <c r="AE59">
        <v>1</v>
      </c>
      <c r="AF59">
        <v>0</v>
      </c>
      <c r="AG59">
        <v>1</v>
      </c>
      <c r="AH59">
        <v>1</v>
      </c>
      <c r="AI59">
        <v>1</v>
      </c>
      <c r="AJ59">
        <v>1</v>
      </c>
      <c r="AK59">
        <v>1</v>
      </c>
      <c r="AL59">
        <v>1</v>
      </c>
      <c r="AM59">
        <v>1</v>
      </c>
      <c r="AN59">
        <v>1</v>
      </c>
      <c r="AO59">
        <v>1</v>
      </c>
      <c r="AP59">
        <v>0</v>
      </c>
      <c r="AQ59">
        <v>1</v>
      </c>
      <c r="AR59">
        <v>1</v>
      </c>
      <c r="AS59">
        <v>0</v>
      </c>
      <c r="AT59">
        <v>1</v>
      </c>
      <c r="AU59">
        <v>1</v>
      </c>
      <c r="AV59">
        <v>1</v>
      </c>
      <c r="AW59">
        <v>0</v>
      </c>
      <c r="AX59">
        <v>1</v>
      </c>
      <c r="AY59">
        <v>1</v>
      </c>
      <c r="AZ59">
        <v>1</v>
      </c>
      <c r="BA59">
        <v>1</v>
      </c>
    </row>
    <row r="60" spans="3:53" x14ac:dyDescent="0.25">
      <c r="C60" s="422" t="s">
        <v>659</v>
      </c>
      <c r="D60" s="423" t="s">
        <v>699</v>
      </c>
      <c r="E60" s="424" t="s">
        <v>728</v>
      </c>
      <c r="F60" s="218">
        <v>55</v>
      </c>
      <c r="G60">
        <v>1</v>
      </c>
      <c r="H60">
        <v>1</v>
      </c>
      <c r="I60">
        <v>1</v>
      </c>
      <c r="J60">
        <v>1</v>
      </c>
      <c r="K60">
        <v>1</v>
      </c>
      <c r="L60">
        <v>1</v>
      </c>
      <c r="M60">
        <v>1</v>
      </c>
      <c r="N60">
        <v>1</v>
      </c>
      <c r="O60">
        <v>1</v>
      </c>
      <c r="P60">
        <v>1</v>
      </c>
      <c r="Q60">
        <v>1</v>
      </c>
      <c r="R60">
        <v>1</v>
      </c>
      <c r="S60">
        <f t="shared" si="0"/>
        <v>0</v>
      </c>
      <c r="T60">
        <f t="shared" si="1"/>
        <v>1</v>
      </c>
      <c r="U60">
        <f t="shared" si="2"/>
        <v>0</v>
      </c>
      <c r="V60">
        <v>1</v>
      </c>
      <c r="W60">
        <v>1</v>
      </c>
      <c r="X60">
        <v>1</v>
      </c>
      <c r="Y60">
        <v>1</v>
      </c>
      <c r="Z60">
        <v>1</v>
      </c>
      <c r="AA60">
        <v>1</v>
      </c>
      <c r="AB60">
        <v>1</v>
      </c>
      <c r="AC60">
        <v>1</v>
      </c>
      <c r="AD60">
        <v>1</v>
      </c>
      <c r="AE60">
        <v>1</v>
      </c>
      <c r="AF60">
        <v>0</v>
      </c>
      <c r="AG60">
        <v>1</v>
      </c>
      <c r="AH60">
        <v>1</v>
      </c>
      <c r="AI60">
        <v>1</v>
      </c>
      <c r="AJ60">
        <v>1</v>
      </c>
      <c r="AK60">
        <v>1</v>
      </c>
      <c r="AL60">
        <v>1</v>
      </c>
      <c r="AM60">
        <v>1</v>
      </c>
      <c r="AN60">
        <v>1</v>
      </c>
      <c r="AO60">
        <v>1</v>
      </c>
      <c r="AP60">
        <v>0</v>
      </c>
      <c r="AQ60">
        <v>1</v>
      </c>
      <c r="AR60">
        <v>1</v>
      </c>
      <c r="AS60">
        <v>0</v>
      </c>
      <c r="AT60">
        <v>1</v>
      </c>
      <c r="AU60">
        <v>1</v>
      </c>
      <c r="AV60">
        <v>1</v>
      </c>
      <c r="AW60">
        <v>0</v>
      </c>
      <c r="AX60">
        <v>1</v>
      </c>
      <c r="AY60">
        <v>1</v>
      </c>
      <c r="AZ60">
        <v>1</v>
      </c>
      <c r="BA60">
        <v>1</v>
      </c>
    </row>
    <row r="61" spans="3:53" x14ac:dyDescent="0.25">
      <c r="C61" s="422" t="s">
        <v>659</v>
      </c>
      <c r="D61" s="423" t="s">
        <v>708</v>
      </c>
      <c r="E61" s="424" t="s">
        <v>728</v>
      </c>
      <c r="F61" s="218">
        <v>56</v>
      </c>
      <c r="G61">
        <v>1</v>
      </c>
      <c r="H61">
        <v>1</v>
      </c>
      <c r="I61">
        <v>1</v>
      </c>
      <c r="J61">
        <v>1</v>
      </c>
      <c r="K61">
        <v>1</v>
      </c>
      <c r="L61">
        <v>1</v>
      </c>
      <c r="M61">
        <v>1</v>
      </c>
      <c r="N61">
        <v>1</v>
      </c>
      <c r="O61">
        <v>1</v>
      </c>
      <c r="P61">
        <v>1</v>
      </c>
      <c r="Q61">
        <v>1</v>
      </c>
      <c r="R61">
        <v>1</v>
      </c>
      <c r="S61">
        <f t="shared" si="0"/>
        <v>0</v>
      </c>
      <c r="T61">
        <f t="shared" si="1"/>
        <v>0</v>
      </c>
      <c r="U61">
        <f t="shared" si="2"/>
        <v>1</v>
      </c>
      <c r="V61">
        <v>1</v>
      </c>
      <c r="W61">
        <v>1</v>
      </c>
      <c r="X61">
        <v>1</v>
      </c>
      <c r="Y61">
        <v>1</v>
      </c>
      <c r="Z61">
        <v>1</v>
      </c>
      <c r="AA61">
        <v>1</v>
      </c>
      <c r="AB61">
        <v>1</v>
      </c>
      <c r="AC61">
        <v>1</v>
      </c>
      <c r="AD61">
        <v>1</v>
      </c>
      <c r="AE61">
        <v>1</v>
      </c>
      <c r="AF61">
        <v>0</v>
      </c>
      <c r="AG61">
        <v>1</v>
      </c>
      <c r="AH61">
        <v>1</v>
      </c>
      <c r="AI61">
        <v>1</v>
      </c>
      <c r="AJ61">
        <v>1</v>
      </c>
      <c r="AK61">
        <v>1</v>
      </c>
      <c r="AL61">
        <v>1</v>
      </c>
      <c r="AM61">
        <v>1</v>
      </c>
      <c r="AN61">
        <v>1</v>
      </c>
      <c r="AO61">
        <v>1</v>
      </c>
      <c r="AP61">
        <v>0</v>
      </c>
      <c r="AQ61">
        <v>1</v>
      </c>
      <c r="AR61">
        <v>1</v>
      </c>
      <c r="AS61">
        <v>0</v>
      </c>
      <c r="AT61">
        <v>1</v>
      </c>
      <c r="AU61">
        <v>1</v>
      </c>
      <c r="AV61">
        <v>1</v>
      </c>
      <c r="AW61">
        <v>0</v>
      </c>
      <c r="AX61">
        <v>1</v>
      </c>
      <c r="AY61">
        <v>1</v>
      </c>
      <c r="AZ61">
        <v>1</v>
      </c>
      <c r="BA61">
        <v>1</v>
      </c>
    </row>
    <row r="62" spans="3:53" x14ac:dyDescent="0.25">
      <c r="C62" s="422" t="s">
        <v>659</v>
      </c>
      <c r="D62" s="423" t="s">
        <v>712</v>
      </c>
      <c r="E62" s="424" t="s">
        <v>728</v>
      </c>
      <c r="F62" s="218">
        <v>57</v>
      </c>
      <c r="G62">
        <v>1</v>
      </c>
      <c r="H62">
        <v>1</v>
      </c>
      <c r="I62">
        <v>1</v>
      </c>
      <c r="J62">
        <v>1</v>
      </c>
      <c r="K62">
        <v>1</v>
      </c>
      <c r="L62">
        <v>1</v>
      </c>
      <c r="M62">
        <v>1</v>
      </c>
      <c r="N62">
        <v>1</v>
      </c>
      <c r="O62">
        <v>1</v>
      </c>
      <c r="P62">
        <v>1</v>
      </c>
      <c r="Q62">
        <v>1</v>
      </c>
      <c r="R62">
        <v>1</v>
      </c>
      <c r="S62">
        <f t="shared" si="0"/>
        <v>0</v>
      </c>
      <c r="T62">
        <f t="shared" si="1"/>
        <v>1</v>
      </c>
      <c r="U62">
        <f t="shared" si="2"/>
        <v>0</v>
      </c>
      <c r="V62">
        <v>1</v>
      </c>
      <c r="W62">
        <v>1</v>
      </c>
      <c r="X62">
        <v>1</v>
      </c>
      <c r="Y62">
        <v>1</v>
      </c>
      <c r="Z62">
        <v>1</v>
      </c>
      <c r="AA62">
        <v>1</v>
      </c>
      <c r="AB62">
        <v>1</v>
      </c>
      <c r="AC62">
        <v>1</v>
      </c>
      <c r="AD62">
        <v>1</v>
      </c>
      <c r="AE62">
        <v>1</v>
      </c>
      <c r="AF62">
        <v>0</v>
      </c>
      <c r="AG62">
        <v>1</v>
      </c>
      <c r="AH62">
        <v>1</v>
      </c>
      <c r="AI62">
        <v>1</v>
      </c>
      <c r="AJ62">
        <v>1</v>
      </c>
      <c r="AK62">
        <v>1</v>
      </c>
      <c r="AL62">
        <v>1</v>
      </c>
      <c r="AM62">
        <v>1</v>
      </c>
      <c r="AN62">
        <v>1</v>
      </c>
      <c r="AO62">
        <v>1</v>
      </c>
      <c r="AP62">
        <v>0</v>
      </c>
      <c r="AQ62">
        <v>1</v>
      </c>
      <c r="AR62">
        <v>1</v>
      </c>
      <c r="AS62">
        <v>0</v>
      </c>
      <c r="AT62">
        <v>1</v>
      </c>
      <c r="AU62">
        <v>1</v>
      </c>
      <c r="AV62">
        <v>1</v>
      </c>
      <c r="AW62">
        <v>0</v>
      </c>
      <c r="AX62">
        <v>1</v>
      </c>
      <c r="AY62">
        <v>1</v>
      </c>
      <c r="AZ62">
        <v>1</v>
      </c>
      <c r="BA62">
        <v>1</v>
      </c>
    </row>
    <row r="63" spans="3:53" x14ac:dyDescent="0.25">
      <c r="C63" s="422" t="s">
        <v>659</v>
      </c>
      <c r="D63" s="423" t="s">
        <v>713</v>
      </c>
      <c r="E63" s="424" t="s">
        <v>728</v>
      </c>
      <c r="F63" s="218">
        <v>58</v>
      </c>
      <c r="G63">
        <v>1</v>
      </c>
      <c r="H63">
        <v>1</v>
      </c>
      <c r="I63">
        <v>1</v>
      </c>
      <c r="J63">
        <v>1</v>
      </c>
      <c r="K63">
        <v>1</v>
      </c>
      <c r="L63">
        <v>1</v>
      </c>
      <c r="M63">
        <v>1</v>
      </c>
      <c r="N63">
        <v>1</v>
      </c>
      <c r="O63">
        <v>1</v>
      </c>
      <c r="P63">
        <v>1</v>
      </c>
      <c r="Q63">
        <v>1</v>
      </c>
      <c r="R63">
        <v>1</v>
      </c>
      <c r="S63">
        <f t="shared" si="0"/>
        <v>0</v>
      </c>
      <c r="T63">
        <f t="shared" si="1"/>
        <v>1</v>
      </c>
      <c r="U63">
        <f t="shared" si="2"/>
        <v>0</v>
      </c>
      <c r="V63">
        <v>1</v>
      </c>
      <c r="W63">
        <v>1</v>
      </c>
      <c r="X63">
        <v>1</v>
      </c>
      <c r="Y63">
        <v>1</v>
      </c>
      <c r="Z63">
        <v>1</v>
      </c>
      <c r="AA63">
        <v>1</v>
      </c>
      <c r="AB63">
        <v>1</v>
      </c>
      <c r="AC63">
        <v>1</v>
      </c>
      <c r="AD63">
        <v>1</v>
      </c>
      <c r="AE63">
        <v>1</v>
      </c>
      <c r="AF63">
        <v>0</v>
      </c>
      <c r="AG63">
        <v>1</v>
      </c>
      <c r="AH63">
        <v>1</v>
      </c>
      <c r="AI63">
        <v>1</v>
      </c>
      <c r="AJ63">
        <v>1</v>
      </c>
      <c r="AK63">
        <v>1</v>
      </c>
      <c r="AL63">
        <v>1</v>
      </c>
      <c r="AM63">
        <v>1</v>
      </c>
      <c r="AN63">
        <v>1</v>
      </c>
      <c r="AO63">
        <v>1</v>
      </c>
      <c r="AP63">
        <v>0</v>
      </c>
      <c r="AQ63">
        <v>1</v>
      </c>
      <c r="AR63">
        <v>1</v>
      </c>
      <c r="AS63">
        <v>0</v>
      </c>
      <c r="AT63">
        <v>1</v>
      </c>
      <c r="AU63">
        <v>1</v>
      </c>
      <c r="AV63">
        <v>1</v>
      </c>
      <c r="AW63">
        <v>0</v>
      </c>
      <c r="AX63">
        <v>1</v>
      </c>
      <c r="AY63">
        <v>1</v>
      </c>
      <c r="AZ63">
        <v>1</v>
      </c>
      <c r="BA63">
        <v>1</v>
      </c>
    </row>
    <row r="64" spans="3:53" x14ac:dyDescent="0.25">
      <c r="C64" s="422" t="s">
        <v>659</v>
      </c>
      <c r="D64" s="423" t="s">
        <v>717</v>
      </c>
      <c r="E64" s="424" t="s">
        <v>728</v>
      </c>
      <c r="F64" s="218">
        <v>59</v>
      </c>
      <c r="G64">
        <v>1</v>
      </c>
      <c r="H64">
        <v>1</v>
      </c>
      <c r="I64">
        <v>1</v>
      </c>
      <c r="J64">
        <v>1</v>
      </c>
      <c r="K64">
        <v>1</v>
      </c>
      <c r="L64">
        <v>1</v>
      </c>
      <c r="M64">
        <v>1</v>
      </c>
      <c r="N64">
        <v>1</v>
      </c>
      <c r="O64">
        <v>1</v>
      </c>
      <c r="P64">
        <v>1</v>
      </c>
      <c r="Q64">
        <v>1</v>
      </c>
      <c r="R64">
        <v>1</v>
      </c>
      <c r="S64">
        <f t="shared" si="0"/>
        <v>0</v>
      </c>
      <c r="T64">
        <f t="shared" si="1"/>
        <v>1</v>
      </c>
      <c r="U64">
        <f t="shared" si="2"/>
        <v>0</v>
      </c>
      <c r="V64">
        <v>1</v>
      </c>
      <c r="W64">
        <v>1</v>
      </c>
      <c r="X64">
        <v>1</v>
      </c>
      <c r="Y64">
        <v>1</v>
      </c>
      <c r="Z64">
        <v>1</v>
      </c>
      <c r="AA64">
        <v>1</v>
      </c>
      <c r="AB64">
        <v>1</v>
      </c>
      <c r="AC64">
        <v>1</v>
      </c>
      <c r="AD64">
        <v>1</v>
      </c>
      <c r="AE64">
        <v>1</v>
      </c>
      <c r="AF64">
        <v>0</v>
      </c>
      <c r="AG64">
        <v>1</v>
      </c>
      <c r="AH64">
        <v>1</v>
      </c>
      <c r="AI64">
        <v>1</v>
      </c>
      <c r="AJ64">
        <v>1</v>
      </c>
      <c r="AK64">
        <v>1</v>
      </c>
      <c r="AL64">
        <v>1</v>
      </c>
      <c r="AM64">
        <v>1</v>
      </c>
      <c r="AN64">
        <v>1</v>
      </c>
      <c r="AO64">
        <v>1</v>
      </c>
      <c r="AP64">
        <v>0</v>
      </c>
      <c r="AQ64">
        <v>1</v>
      </c>
      <c r="AR64">
        <v>1</v>
      </c>
      <c r="AS64">
        <v>0</v>
      </c>
      <c r="AT64">
        <v>1</v>
      </c>
      <c r="AU64">
        <v>1</v>
      </c>
      <c r="AV64">
        <v>1</v>
      </c>
      <c r="AW64">
        <v>0</v>
      </c>
      <c r="AX64">
        <v>1</v>
      </c>
      <c r="AY64">
        <v>1</v>
      </c>
      <c r="AZ64">
        <v>1</v>
      </c>
      <c r="BA64">
        <v>1</v>
      </c>
    </row>
    <row r="65" spans="3:53" x14ac:dyDescent="0.25">
      <c r="C65" s="422" t="s">
        <v>659</v>
      </c>
      <c r="D65" s="423" t="s">
        <v>718</v>
      </c>
      <c r="E65" s="424" t="s">
        <v>728</v>
      </c>
      <c r="F65" s="218">
        <v>60</v>
      </c>
      <c r="G65">
        <v>1</v>
      </c>
      <c r="H65">
        <v>1</v>
      </c>
      <c r="I65">
        <v>1</v>
      </c>
      <c r="J65">
        <v>1</v>
      </c>
      <c r="K65">
        <v>1</v>
      </c>
      <c r="L65">
        <v>1</v>
      </c>
      <c r="M65">
        <v>1</v>
      </c>
      <c r="N65">
        <v>1</v>
      </c>
      <c r="O65">
        <v>1</v>
      </c>
      <c r="P65">
        <v>1</v>
      </c>
      <c r="Q65">
        <v>1</v>
      </c>
      <c r="R65">
        <v>1</v>
      </c>
      <c r="S65">
        <f t="shared" si="0"/>
        <v>0</v>
      </c>
      <c r="T65">
        <f t="shared" si="1"/>
        <v>1</v>
      </c>
      <c r="U65">
        <f t="shared" si="2"/>
        <v>0</v>
      </c>
      <c r="V65">
        <v>1</v>
      </c>
      <c r="W65">
        <v>1</v>
      </c>
      <c r="X65">
        <v>1</v>
      </c>
      <c r="Y65">
        <v>1</v>
      </c>
      <c r="Z65">
        <v>1</v>
      </c>
      <c r="AA65">
        <v>1</v>
      </c>
      <c r="AB65">
        <v>1</v>
      </c>
      <c r="AC65">
        <v>1</v>
      </c>
      <c r="AD65">
        <v>1</v>
      </c>
      <c r="AE65">
        <v>1</v>
      </c>
      <c r="AF65">
        <v>0</v>
      </c>
      <c r="AG65">
        <v>1</v>
      </c>
      <c r="AH65">
        <v>1</v>
      </c>
      <c r="AI65">
        <v>1</v>
      </c>
      <c r="AJ65">
        <v>1</v>
      </c>
      <c r="AK65">
        <v>1</v>
      </c>
      <c r="AL65">
        <v>1</v>
      </c>
      <c r="AM65">
        <v>1</v>
      </c>
      <c r="AN65">
        <v>1</v>
      </c>
      <c r="AO65">
        <v>1</v>
      </c>
      <c r="AP65">
        <v>0</v>
      </c>
      <c r="AQ65">
        <v>1</v>
      </c>
      <c r="AR65">
        <v>1</v>
      </c>
      <c r="AS65">
        <v>0</v>
      </c>
      <c r="AT65">
        <v>1</v>
      </c>
      <c r="AU65">
        <v>1</v>
      </c>
      <c r="AV65">
        <v>1</v>
      </c>
      <c r="AW65">
        <v>0</v>
      </c>
      <c r="AX65">
        <v>1</v>
      </c>
      <c r="AY65">
        <v>1</v>
      </c>
      <c r="AZ65">
        <v>1</v>
      </c>
      <c r="BA65">
        <v>1</v>
      </c>
    </row>
    <row r="66" spans="3:53" x14ac:dyDescent="0.25">
      <c r="C66" s="422" t="s">
        <v>659</v>
      </c>
      <c r="D66" s="423" t="s">
        <v>719</v>
      </c>
      <c r="E66" s="424" t="s">
        <v>728</v>
      </c>
      <c r="F66" s="218">
        <v>61</v>
      </c>
      <c r="G66">
        <v>1</v>
      </c>
      <c r="H66">
        <v>1</v>
      </c>
      <c r="I66">
        <v>1</v>
      </c>
      <c r="J66">
        <v>1</v>
      </c>
      <c r="K66">
        <v>1</v>
      </c>
      <c r="L66">
        <v>1</v>
      </c>
      <c r="M66">
        <v>1</v>
      </c>
      <c r="N66">
        <v>1</v>
      </c>
      <c r="O66">
        <v>1</v>
      </c>
      <c r="P66">
        <v>1</v>
      </c>
      <c r="Q66">
        <v>1</v>
      </c>
      <c r="R66">
        <v>1</v>
      </c>
      <c r="S66">
        <f t="shared" si="0"/>
        <v>0</v>
      </c>
      <c r="T66">
        <f t="shared" si="1"/>
        <v>1</v>
      </c>
      <c r="U66">
        <f t="shared" si="2"/>
        <v>0</v>
      </c>
      <c r="V66">
        <v>1</v>
      </c>
      <c r="W66">
        <v>1</v>
      </c>
      <c r="X66">
        <v>1</v>
      </c>
      <c r="Y66">
        <v>1</v>
      </c>
      <c r="Z66">
        <v>1</v>
      </c>
      <c r="AA66">
        <v>1</v>
      </c>
      <c r="AB66">
        <v>1</v>
      </c>
      <c r="AC66">
        <v>1</v>
      </c>
      <c r="AD66">
        <v>1</v>
      </c>
      <c r="AE66">
        <v>1</v>
      </c>
      <c r="AF66">
        <v>0</v>
      </c>
      <c r="AG66">
        <v>1</v>
      </c>
      <c r="AH66">
        <v>1</v>
      </c>
      <c r="AI66">
        <v>1</v>
      </c>
      <c r="AJ66">
        <v>1</v>
      </c>
      <c r="AK66">
        <v>1</v>
      </c>
      <c r="AL66">
        <v>1</v>
      </c>
      <c r="AM66">
        <v>1</v>
      </c>
      <c r="AN66">
        <v>1</v>
      </c>
      <c r="AO66">
        <v>1</v>
      </c>
      <c r="AP66">
        <v>0</v>
      </c>
      <c r="AQ66">
        <v>1</v>
      </c>
      <c r="AR66">
        <v>1</v>
      </c>
      <c r="AS66">
        <v>0</v>
      </c>
      <c r="AT66">
        <v>1</v>
      </c>
      <c r="AU66">
        <v>1</v>
      </c>
      <c r="AV66">
        <v>1</v>
      </c>
      <c r="AW66">
        <v>0</v>
      </c>
      <c r="AX66">
        <v>1</v>
      </c>
      <c r="AY66">
        <v>1</v>
      </c>
      <c r="AZ66">
        <v>1</v>
      </c>
      <c r="BA66">
        <v>1</v>
      </c>
    </row>
    <row r="67" spans="3:53" x14ac:dyDescent="0.25">
      <c r="C67" s="422" t="s">
        <v>659</v>
      </c>
      <c r="D67" s="423" t="s">
        <v>725</v>
      </c>
      <c r="E67" s="424" t="s">
        <v>728</v>
      </c>
      <c r="F67" s="218">
        <v>62</v>
      </c>
      <c r="G67">
        <v>1</v>
      </c>
      <c r="H67">
        <v>1</v>
      </c>
      <c r="I67">
        <v>1</v>
      </c>
      <c r="J67">
        <v>1</v>
      </c>
      <c r="K67">
        <v>1</v>
      </c>
      <c r="L67">
        <v>1</v>
      </c>
      <c r="M67">
        <v>1</v>
      </c>
      <c r="N67">
        <v>1</v>
      </c>
      <c r="O67">
        <v>1</v>
      </c>
      <c r="P67">
        <v>1</v>
      </c>
      <c r="Q67">
        <v>1</v>
      </c>
      <c r="R67">
        <v>1</v>
      </c>
      <c r="S67">
        <f t="shared" si="0"/>
        <v>0</v>
      </c>
      <c r="T67">
        <f t="shared" si="1"/>
        <v>1</v>
      </c>
      <c r="U67">
        <f t="shared" si="2"/>
        <v>0</v>
      </c>
      <c r="V67">
        <v>1</v>
      </c>
      <c r="W67">
        <v>1</v>
      </c>
      <c r="X67">
        <v>1</v>
      </c>
      <c r="Y67">
        <v>1</v>
      </c>
      <c r="Z67">
        <v>1</v>
      </c>
      <c r="AA67">
        <v>1</v>
      </c>
      <c r="AB67">
        <v>1</v>
      </c>
      <c r="AC67">
        <v>1</v>
      </c>
      <c r="AD67">
        <v>1</v>
      </c>
      <c r="AE67">
        <v>1</v>
      </c>
      <c r="AF67">
        <v>0</v>
      </c>
      <c r="AG67">
        <v>1</v>
      </c>
      <c r="AH67">
        <v>1</v>
      </c>
      <c r="AI67">
        <v>1</v>
      </c>
      <c r="AJ67">
        <v>1</v>
      </c>
      <c r="AK67">
        <v>1</v>
      </c>
      <c r="AL67">
        <v>1</v>
      </c>
      <c r="AM67">
        <v>1</v>
      </c>
      <c r="AN67">
        <v>1</v>
      </c>
      <c r="AO67">
        <v>1</v>
      </c>
      <c r="AP67">
        <v>0</v>
      </c>
      <c r="AQ67">
        <v>1</v>
      </c>
      <c r="AR67">
        <v>1</v>
      </c>
      <c r="AS67">
        <v>0</v>
      </c>
      <c r="AT67">
        <v>1</v>
      </c>
      <c r="AU67">
        <v>1</v>
      </c>
      <c r="AV67">
        <v>1</v>
      </c>
      <c r="AW67">
        <v>0</v>
      </c>
      <c r="AX67">
        <v>1</v>
      </c>
      <c r="AY67">
        <v>1</v>
      </c>
      <c r="AZ67">
        <v>1</v>
      </c>
      <c r="BA67">
        <v>1</v>
      </c>
    </row>
    <row r="68" spans="3:53" x14ac:dyDescent="0.25">
      <c r="C68" s="422" t="s">
        <v>659</v>
      </c>
      <c r="D68" s="423" t="s">
        <v>699</v>
      </c>
      <c r="E68" s="424" t="s">
        <v>729</v>
      </c>
      <c r="F68" s="218">
        <v>63</v>
      </c>
      <c r="G68">
        <v>1</v>
      </c>
      <c r="H68">
        <v>1</v>
      </c>
      <c r="I68">
        <v>1</v>
      </c>
      <c r="J68">
        <v>1</v>
      </c>
      <c r="K68">
        <v>1</v>
      </c>
      <c r="L68">
        <v>1</v>
      </c>
      <c r="M68">
        <v>1</v>
      </c>
      <c r="N68">
        <v>1</v>
      </c>
      <c r="O68">
        <v>1</v>
      </c>
      <c r="P68">
        <v>1</v>
      </c>
      <c r="Q68">
        <v>1</v>
      </c>
      <c r="R68">
        <v>1</v>
      </c>
      <c r="S68">
        <f t="shared" si="0"/>
        <v>0</v>
      </c>
      <c r="T68">
        <f t="shared" si="1"/>
        <v>1</v>
      </c>
      <c r="U68">
        <f t="shared" si="2"/>
        <v>0</v>
      </c>
      <c r="V68">
        <v>1</v>
      </c>
      <c r="W68">
        <v>1</v>
      </c>
      <c r="X68">
        <v>1</v>
      </c>
      <c r="Y68">
        <v>1</v>
      </c>
      <c r="Z68">
        <v>1</v>
      </c>
      <c r="AA68">
        <v>1</v>
      </c>
      <c r="AB68">
        <v>1</v>
      </c>
      <c r="AC68">
        <v>1</v>
      </c>
      <c r="AD68">
        <v>1</v>
      </c>
      <c r="AE68">
        <v>1</v>
      </c>
      <c r="AF68">
        <v>0</v>
      </c>
      <c r="AG68">
        <v>1</v>
      </c>
      <c r="AH68">
        <v>1</v>
      </c>
      <c r="AI68">
        <v>1</v>
      </c>
      <c r="AJ68">
        <v>1</v>
      </c>
      <c r="AK68">
        <v>1</v>
      </c>
      <c r="AL68">
        <v>1</v>
      </c>
      <c r="AM68">
        <v>1</v>
      </c>
      <c r="AN68">
        <v>1</v>
      </c>
      <c r="AO68">
        <v>1</v>
      </c>
      <c r="AP68">
        <v>0</v>
      </c>
      <c r="AQ68">
        <v>1</v>
      </c>
      <c r="AR68">
        <v>1</v>
      </c>
      <c r="AS68">
        <v>0</v>
      </c>
      <c r="AT68">
        <v>1</v>
      </c>
      <c r="AU68">
        <v>1</v>
      </c>
      <c r="AV68">
        <v>1</v>
      </c>
      <c r="AW68">
        <v>0</v>
      </c>
      <c r="AX68">
        <v>1</v>
      </c>
      <c r="AY68">
        <v>1</v>
      </c>
      <c r="AZ68">
        <v>1</v>
      </c>
      <c r="BA68">
        <v>1</v>
      </c>
    </row>
    <row r="69" spans="3:53" x14ac:dyDescent="0.25">
      <c r="C69" s="422" t="s">
        <v>659</v>
      </c>
      <c r="D69" s="423" t="s">
        <v>703</v>
      </c>
      <c r="E69" s="424" t="s">
        <v>729</v>
      </c>
      <c r="F69" s="218">
        <v>64</v>
      </c>
      <c r="G69">
        <v>1</v>
      </c>
      <c r="H69">
        <v>1</v>
      </c>
      <c r="I69">
        <v>1</v>
      </c>
      <c r="J69">
        <v>1</v>
      </c>
      <c r="K69">
        <v>1</v>
      </c>
      <c r="L69">
        <v>1</v>
      </c>
      <c r="M69">
        <v>1</v>
      </c>
      <c r="N69">
        <v>1</v>
      </c>
      <c r="O69">
        <v>1</v>
      </c>
      <c r="P69">
        <v>1</v>
      </c>
      <c r="Q69">
        <v>1</v>
      </c>
      <c r="R69">
        <v>1</v>
      </c>
      <c r="S69">
        <f t="shared" si="0"/>
        <v>0</v>
      </c>
      <c r="T69">
        <f t="shared" si="1"/>
        <v>1</v>
      </c>
      <c r="U69">
        <f t="shared" si="2"/>
        <v>0</v>
      </c>
      <c r="V69">
        <v>1</v>
      </c>
      <c r="W69">
        <v>1</v>
      </c>
      <c r="X69">
        <v>1</v>
      </c>
      <c r="Y69">
        <v>1</v>
      </c>
      <c r="Z69">
        <v>1</v>
      </c>
      <c r="AA69">
        <v>1</v>
      </c>
      <c r="AB69">
        <v>1</v>
      </c>
      <c r="AC69">
        <v>1</v>
      </c>
      <c r="AD69">
        <v>1</v>
      </c>
      <c r="AE69">
        <v>1</v>
      </c>
      <c r="AF69">
        <v>0</v>
      </c>
      <c r="AG69">
        <v>1</v>
      </c>
      <c r="AH69">
        <v>1</v>
      </c>
      <c r="AI69">
        <v>1</v>
      </c>
      <c r="AJ69">
        <v>1</v>
      </c>
      <c r="AK69">
        <v>1</v>
      </c>
      <c r="AL69">
        <v>1</v>
      </c>
      <c r="AM69">
        <v>1</v>
      </c>
      <c r="AN69">
        <v>1</v>
      </c>
      <c r="AO69">
        <v>1</v>
      </c>
      <c r="AP69">
        <v>0</v>
      </c>
      <c r="AQ69">
        <v>1</v>
      </c>
      <c r="AR69">
        <v>1</v>
      </c>
      <c r="AS69">
        <v>0</v>
      </c>
      <c r="AT69">
        <v>1</v>
      </c>
      <c r="AU69">
        <v>1</v>
      </c>
      <c r="AV69">
        <v>1</v>
      </c>
      <c r="AW69">
        <v>0</v>
      </c>
      <c r="AX69">
        <v>1</v>
      </c>
      <c r="AY69">
        <v>1</v>
      </c>
      <c r="AZ69">
        <v>1</v>
      </c>
      <c r="BA69">
        <v>1</v>
      </c>
    </row>
    <row r="70" spans="3:53" x14ac:dyDescent="0.25">
      <c r="C70" s="422" t="s">
        <v>659</v>
      </c>
      <c r="D70" s="423" t="s">
        <v>708</v>
      </c>
      <c r="E70" s="424" t="s">
        <v>729</v>
      </c>
      <c r="F70" s="218">
        <v>65</v>
      </c>
      <c r="G70">
        <v>1</v>
      </c>
      <c r="H70">
        <v>1</v>
      </c>
      <c r="I70">
        <v>1</v>
      </c>
      <c r="J70">
        <v>1</v>
      </c>
      <c r="K70">
        <v>1</v>
      </c>
      <c r="L70">
        <v>1</v>
      </c>
      <c r="M70">
        <v>1</v>
      </c>
      <c r="N70">
        <v>1</v>
      </c>
      <c r="O70">
        <v>1</v>
      </c>
      <c r="P70">
        <v>1</v>
      </c>
      <c r="Q70">
        <v>1</v>
      </c>
      <c r="R70">
        <v>1</v>
      </c>
      <c r="S70">
        <f t="shared" si="0"/>
        <v>0</v>
      </c>
      <c r="T70">
        <f t="shared" si="1"/>
        <v>0</v>
      </c>
      <c r="U70">
        <f t="shared" si="2"/>
        <v>1</v>
      </c>
      <c r="V70">
        <v>1</v>
      </c>
      <c r="W70">
        <v>1</v>
      </c>
      <c r="X70">
        <v>1</v>
      </c>
      <c r="Y70">
        <v>1</v>
      </c>
      <c r="Z70">
        <v>1</v>
      </c>
      <c r="AA70">
        <v>1</v>
      </c>
      <c r="AB70">
        <v>1</v>
      </c>
      <c r="AC70">
        <v>1</v>
      </c>
      <c r="AD70">
        <v>1</v>
      </c>
      <c r="AE70">
        <v>1</v>
      </c>
      <c r="AF70">
        <v>0</v>
      </c>
      <c r="AG70">
        <v>1</v>
      </c>
      <c r="AH70">
        <v>1</v>
      </c>
      <c r="AI70">
        <v>1</v>
      </c>
      <c r="AJ70">
        <v>1</v>
      </c>
      <c r="AK70">
        <v>1</v>
      </c>
      <c r="AL70">
        <v>1</v>
      </c>
      <c r="AM70">
        <v>1</v>
      </c>
      <c r="AN70">
        <v>1</v>
      </c>
      <c r="AO70">
        <v>1</v>
      </c>
      <c r="AP70">
        <v>0</v>
      </c>
      <c r="AQ70">
        <v>1</v>
      </c>
      <c r="AR70">
        <v>1</v>
      </c>
      <c r="AS70">
        <v>0</v>
      </c>
      <c r="AT70">
        <v>1</v>
      </c>
      <c r="AU70">
        <v>1</v>
      </c>
      <c r="AV70">
        <v>1</v>
      </c>
      <c r="AW70">
        <v>0</v>
      </c>
      <c r="AX70">
        <v>1</v>
      </c>
      <c r="AY70">
        <v>1</v>
      </c>
      <c r="AZ70">
        <v>1</v>
      </c>
      <c r="BA70">
        <v>1</v>
      </c>
    </row>
    <row r="71" spans="3:53" x14ac:dyDescent="0.25">
      <c r="C71" s="422" t="s">
        <v>659</v>
      </c>
      <c r="D71" s="423" t="s">
        <v>718</v>
      </c>
      <c r="E71" s="424" t="s">
        <v>729</v>
      </c>
      <c r="F71" s="218">
        <v>66</v>
      </c>
      <c r="G71">
        <v>1</v>
      </c>
      <c r="H71">
        <v>1</v>
      </c>
      <c r="I71">
        <v>1</v>
      </c>
      <c r="J71">
        <v>1</v>
      </c>
      <c r="K71">
        <v>1</v>
      </c>
      <c r="L71">
        <v>1</v>
      </c>
      <c r="M71">
        <v>1</v>
      </c>
      <c r="N71">
        <v>1</v>
      </c>
      <c r="O71">
        <v>1</v>
      </c>
      <c r="P71">
        <v>1</v>
      </c>
      <c r="Q71">
        <v>1</v>
      </c>
      <c r="R71">
        <v>1</v>
      </c>
      <c r="S71">
        <f t="shared" ref="S71:S134" si="3">IF(LEFT(RIGHT($D71,5),4)="Rist",1,0)</f>
        <v>0</v>
      </c>
      <c r="T71">
        <f t="shared" ref="T71:T134" si="4">IF(S71+U71=0,1,0)</f>
        <v>1</v>
      </c>
      <c r="U71">
        <f t="shared" ref="U71:U134" si="5">IF(OR($D71="'Burar, Kräfta'",$D71="'Tinor, Hummer'",$D71="'Tinor, Krabba'",$D71="'Mjärdar'"),1,0)</f>
        <v>0</v>
      </c>
      <c r="V71">
        <v>1</v>
      </c>
      <c r="W71">
        <v>1</v>
      </c>
      <c r="X71">
        <v>1</v>
      </c>
      <c r="Y71">
        <v>1</v>
      </c>
      <c r="Z71">
        <v>1</v>
      </c>
      <c r="AA71">
        <v>1</v>
      </c>
      <c r="AB71">
        <v>1</v>
      </c>
      <c r="AC71">
        <v>1</v>
      </c>
      <c r="AD71">
        <v>1</v>
      </c>
      <c r="AE71">
        <v>1</v>
      </c>
      <c r="AF71">
        <v>0</v>
      </c>
      <c r="AG71">
        <v>1</v>
      </c>
      <c r="AH71">
        <v>1</v>
      </c>
      <c r="AI71">
        <v>1</v>
      </c>
      <c r="AJ71">
        <v>1</v>
      </c>
      <c r="AK71">
        <v>1</v>
      </c>
      <c r="AL71">
        <v>1</v>
      </c>
      <c r="AM71">
        <v>1</v>
      </c>
      <c r="AN71">
        <v>1</v>
      </c>
      <c r="AO71">
        <v>1</v>
      </c>
      <c r="AP71">
        <v>0</v>
      </c>
      <c r="AQ71">
        <v>1</v>
      </c>
      <c r="AR71">
        <v>1</v>
      </c>
      <c r="AS71">
        <v>0</v>
      </c>
      <c r="AT71">
        <v>1</v>
      </c>
      <c r="AU71">
        <v>1</v>
      </c>
      <c r="AV71">
        <v>1</v>
      </c>
      <c r="AW71">
        <v>0</v>
      </c>
      <c r="AX71">
        <v>1</v>
      </c>
      <c r="AY71">
        <v>1</v>
      </c>
      <c r="AZ71">
        <v>1</v>
      </c>
      <c r="BA71">
        <v>1</v>
      </c>
    </row>
    <row r="72" spans="3:53" x14ac:dyDescent="0.25">
      <c r="C72" s="422" t="s">
        <v>659</v>
      </c>
      <c r="D72" s="423" t="s">
        <v>719</v>
      </c>
      <c r="E72" s="424" t="s">
        <v>729</v>
      </c>
      <c r="F72" s="218">
        <v>67</v>
      </c>
      <c r="G72">
        <v>1</v>
      </c>
      <c r="H72">
        <v>1</v>
      </c>
      <c r="I72">
        <v>1</v>
      </c>
      <c r="J72">
        <v>1</v>
      </c>
      <c r="K72">
        <v>1</v>
      </c>
      <c r="L72">
        <v>1</v>
      </c>
      <c r="M72">
        <v>1</v>
      </c>
      <c r="N72">
        <v>1</v>
      </c>
      <c r="O72">
        <v>1</v>
      </c>
      <c r="P72">
        <v>1</v>
      </c>
      <c r="Q72">
        <v>1</v>
      </c>
      <c r="R72">
        <v>1</v>
      </c>
      <c r="S72">
        <f t="shared" si="3"/>
        <v>0</v>
      </c>
      <c r="T72">
        <f t="shared" si="4"/>
        <v>1</v>
      </c>
      <c r="U72">
        <f t="shared" si="5"/>
        <v>0</v>
      </c>
      <c r="V72">
        <v>1</v>
      </c>
      <c r="W72">
        <v>1</v>
      </c>
      <c r="X72">
        <v>1</v>
      </c>
      <c r="Y72">
        <v>1</v>
      </c>
      <c r="Z72">
        <v>1</v>
      </c>
      <c r="AA72">
        <v>1</v>
      </c>
      <c r="AB72">
        <v>1</v>
      </c>
      <c r="AC72">
        <v>1</v>
      </c>
      <c r="AD72">
        <v>1</v>
      </c>
      <c r="AE72">
        <v>1</v>
      </c>
      <c r="AF72">
        <v>0</v>
      </c>
      <c r="AG72">
        <v>1</v>
      </c>
      <c r="AH72">
        <v>1</v>
      </c>
      <c r="AI72">
        <v>1</v>
      </c>
      <c r="AJ72">
        <v>1</v>
      </c>
      <c r="AK72">
        <v>1</v>
      </c>
      <c r="AL72">
        <v>1</v>
      </c>
      <c r="AM72">
        <v>1</v>
      </c>
      <c r="AN72">
        <v>1</v>
      </c>
      <c r="AO72">
        <v>1</v>
      </c>
      <c r="AP72">
        <v>0</v>
      </c>
      <c r="AQ72">
        <v>1</v>
      </c>
      <c r="AR72">
        <v>1</v>
      </c>
      <c r="AS72">
        <v>0</v>
      </c>
      <c r="AT72">
        <v>1</v>
      </c>
      <c r="AU72">
        <v>1</v>
      </c>
      <c r="AV72">
        <v>1</v>
      </c>
      <c r="AW72">
        <v>0</v>
      </c>
      <c r="AX72">
        <v>1</v>
      </c>
      <c r="AY72">
        <v>1</v>
      </c>
      <c r="AZ72">
        <v>1</v>
      </c>
      <c r="BA72">
        <v>1</v>
      </c>
    </row>
    <row r="73" spans="3:53" x14ac:dyDescent="0.25">
      <c r="C73" s="422" t="s">
        <v>659</v>
      </c>
      <c r="D73" s="423" t="s">
        <v>725</v>
      </c>
      <c r="E73" s="424" t="s">
        <v>729</v>
      </c>
      <c r="F73" s="218">
        <v>68</v>
      </c>
      <c r="G73">
        <v>1</v>
      </c>
      <c r="H73">
        <v>1</v>
      </c>
      <c r="I73">
        <v>1</v>
      </c>
      <c r="J73">
        <v>1</v>
      </c>
      <c r="K73">
        <v>1</v>
      </c>
      <c r="L73">
        <v>1</v>
      </c>
      <c r="M73">
        <v>1</v>
      </c>
      <c r="N73">
        <v>1</v>
      </c>
      <c r="O73">
        <v>1</v>
      </c>
      <c r="P73">
        <v>1</v>
      </c>
      <c r="Q73">
        <v>1</v>
      </c>
      <c r="R73">
        <v>1</v>
      </c>
      <c r="S73">
        <f t="shared" si="3"/>
        <v>0</v>
      </c>
      <c r="T73">
        <f t="shared" si="4"/>
        <v>1</v>
      </c>
      <c r="U73">
        <f t="shared" si="5"/>
        <v>0</v>
      </c>
      <c r="V73">
        <v>1</v>
      </c>
      <c r="W73">
        <v>1</v>
      </c>
      <c r="X73">
        <v>1</v>
      </c>
      <c r="Y73">
        <v>1</v>
      </c>
      <c r="Z73">
        <v>1</v>
      </c>
      <c r="AA73">
        <v>1</v>
      </c>
      <c r="AB73">
        <v>1</v>
      </c>
      <c r="AC73">
        <v>1</v>
      </c>
      <c r="AD73">
        <v>1</v>
      </c>
      <c r="AE73">
        <v>1</v>
      </c>
      <c r="AF73">
        <v>0</v>
      </c>
      <c r="AG73">
        <v>1</v>
      </c>
      <c r="AH73">
        <v>1</v>
      </c>
      <c r="AI73">
        <v>1</v>
      </c>
      <c r="AJ73">
        <v>1</v>
      </c>
      <c r="AK73">
        <v>1</v>
      </c>
      <c r="AL73">
        <v>1</v>
      </c>
      <c r="AM73">
        <v>1</v>
      </c>
      <c r="AN73">
        <v>1</v>
      </c>
      <c r="AO73">
        <v>1</v>
      </c>
      <c r="AP73">
        <v>0</v>
      </c>
      <c r="AQ73">
        <v>1</v>
      </c>
      <c r="AR73">
        <v>1</v>
      </c>
      <c r="AS73">
        <v>0</v>
      </c>
      <c r="AT73">
        <v>1</v>
      </c>
      <c r="AU73">
        <v>1</v>
      </c>
      <c r="AV73">
        <v>1</v>
      </c>
      <c r="AW73">
        <v>0</v>
      </c>
      <c r="AX73">
        <v>1</v>
      </c>
      <c r="AY73">
        <v>1</v>
      </c>
      <c r="AZ73">
        <v>1</v>
      </c>
      <c r="BA73">
        <v>1</v>
      </c>
    </row>
    <row r="74" spans="3:53" x14ac:dyDescent="0.25">
      <c r="C74" s="422" t="s">
        <v>659</v>
      </c>
      <c r="D74" s="423" t="s">
        <v>694</v>
      </c>
      <c r="E74" s="424" t="s">
        <v>732</v>
      </c>
      <c r="F74" s="218">
        <v>69</v>
      </c>
      <c r="G74">
        <v>1</v>
      </c>
      <c r="H74">
        <v>1</v>
      </c>
      <c r="I74">
        <v>1</v>
      </c>
      <c r="J74">
        <v>1</v>
      </c>
      <c r="K74">
        <v>1</v>
      </c>
      <c r="L74">
        <v>1</v>
      </c>
      <c r="M74">
        <v>1</v>
      </c>
      <c r="N74">
        <v>1</v>
      </c>
      <c r="O74">
        <v>1</v>
      </c>
      <c r="P74">
        <v>1</v>
      </c>
      <c r="Q74">
        <v>1</v>
      </c>
      <c r="R74">
        <v>1</v>
      </c>
      <c r="S74">
        <f t="shared" si="3"/>
        <v>0</v>
      </c>
      <c r="T74">
        <f t="shared" si="4"/>
        <v>0</v>
      </c>
      <c r="U74">
        <f t="shared" si="5"/>
        <v>1</v>
      </c>
      <c r="V74">
        <v>1</v>
      </c>
      <c r="W74">
        <v>1</v>
      </c>
      <c r="X74">
        <v>1</v>
      </c>
      <c r="Y74">
        <v>1</v>
      </c>
      <c r="Z74">
        <v>1</v>
      </c>
      <c r="AA74">
        <v>1</v>
      </c>
      <c r="AB74">
        <v>1</v>
      </c>
      <c r="AC74">
        <v>1</v>
      </c>
      <c r="AD74">
        <v>1</v>
      </c>
      <c r="AE74">
        <v>1</v>
      </c>
      <c r="AF74">
        <v>0</v>
      </c>
      <c r="AG74">
        <v>1</v>
      </c>
      <c r="AH74">
        <v>1</v>
      </c>
      <c r="AI74">
        <v>1</v>
      </c>
      <c r="AJ74">
        <v>1</v>
      </c>
      <c r="AK74">
        <v>1</v>
      </c>
      <c r="AL74">
        <v>1</v>
      </c>
      <c r="AM74">
        <v>1</v>
      </c>
      <c r="AN74">
        <v>1</v>
      </c>
      <c r="AO74">
        <v>1</v>
      </c>
      <c r="AP74">
        <v>0</v>
      </c>
      <c r="AQ74">
        <v>1</v>
      </c>
      <c r="AR74">
        <v>1</v>
      </c>
      <c r="AS74">
        <v>0</v>
      </c>
      <c r="AT74">
        <v>1</v>
      </c>
      <c r="AU74">
        <v>1</v>
      </c>
      <c r="AV74">
        <v>1</v>
      </c>
      <c r="AW74">
        <v>0</v>
      </c>
      <c r="AX74">
        <v>1</v>
      </c>
      <c r="AY74">
        <v>1</v>
      </c>
      <c r="AZ74">
        <v>1</v>
      </c>
      <c r="BA74">
        <v>1</v>
      </c>
    </row>
    <row r="75" spans="3:53" x14ac:dyDescent="0.25">
      <c r="C75" s="422" t="s">
        <v>659</v>
      </c>
      <c r="D75" s="423" t="s">
        <v>696</v>
      </c>
      <c r="E75" s="424" t="s">
        <v>732</v>
      </c>
      <c r="F75" s="218">
        <v>70</v>
      </c>
      <c r="G75">
        <v>1</v>
      </c>
      <c r="H75">
        <v>1</v>
      </c>
      <c r="I75">
        <v>1</v>
      </c>
      <c r="J75">
        <v>1</v>
      </c>
      <c r="K75">
        <v>1</v>
      </c>
      <c r="L75">
        <v>1</v>
      </c>
      <c r="M75">
        <v>1</v>
      </c>
      <c r="N75">
        <v>1</v>
      </c>
      <c r="O75">
        <v>1</v>
      </c>
      <c r="P75">
        <v>1</v>
      </c>
      <c r="Q75">
        <v>1</v>
      </c>
      <c r="R75">
        <v>1</v>
      </c>
      <c r="S75">
        <f t="shared" si="3"/>
        <v>0</v>
      </c>
      <c r="T75">
        <f t="shared" si="4"/>
        <v>1</v>
      </c>
      <c r="U75">
        <f t="shared" si="5"/>
        <v>0</v>
      </c>
      <c r="V75">
        <v>1</v>
      </c>
      <c r="W75">
        <v>1</v>
      </c>
      <c r="X75">
        <v>1</v>
      </c>
      <c r="Y75">
        <v>1</v>
      </c>
      <c r="Z75">
        <v>1</v>
      </c>
      <c r="AA75">
        <v>1</v>
      </c>
      <c r="AB75">
        <v>1</v>
      </c>
      <c r="AC75">
        <v>1</v>
      </c>
      <c r="AD75">
        <v>1</v>
      </c>
      <c r="AE75">
        <v>1</v>
      </c>
      <c r="AF75">
        <v>0</v>
      </c>
      <c r="AG75">
        <v>1</v>
      </c>
      <c r="AH75">
        <v>1</v>
      </c>
      <c r="AI75">
        <v>1</v>
      </c>
      <c r="AJ75">
        <v>1</v>
      </c>
      <c r="AK75">
        <v>1</v>
      </c>
      <c r="AL75">
        <v>1</v>
      </c>
      <c r="AM75">
        <v>1</v>
      </c>
      <c r="AN75">
        <v>1</v>
      </c>
      <c r="AO75">
        <v>1</v>
      </c>
      <c r="AP75">
        <v>0</v>
      </c>
      <c r="AQ75">
        <v>1</v>
      </c>
      <c r="AR75">
        <v>1</v>
      </c>
      <c r="AS75">
        <v>0</v>
      </c>
      <c r="AT75">
        <v>1</v>
      </c>
      <c r="AU75">
        <v>1</v>
      </c>
      <c r="AV75">
        <v>1</v>
      </c>
      <c r="AW75">
        <v>0</v>
      </c>
      <c r="AX75">
        <v>1</v>
      </c>
      <c r="AY75">
        <v>1</v>
      </c>
      <c r="AZ75">
        <v>1</v>
      </c>
      <c r="BA75">
        <v>1</v>
      </c>
    </row>
    <row r="76" spans="3:53" x14ac:dyDescent="0.25">
      <c r="C76" s="422" t="s">
        <v>659</v>
      </c>
      <c r="D76" s="423" t="s">
        <v>699</v>
      </c>
      <c r="E76" s="424" t="s">
        <v>732</v>
      </c>
      <c r="F76" s="218">
        <v>71</v>
      </c>
      <c r="G76">
        <v>1</v>
      </c>
      <c r="H76">
        <v>1</v>
      </c>
      <c r="I76">
        <v>1</v>
      </c>
      <c r="J76">
        <v>1</v>
      </c>
      <c r="K76">
        <v>1</v>
      </c>
      <c r="L76">
        <v>1</v>
      </c>
      <c r="M76">
        <v>1</v>
      </c>
      <c r="N76">
        <v>1</v>
      </c>
      <c r="O76">
        <v>1</v>
      </c>
      <c r="P76">
        <v>1</v>
      </c>
      <c r="Q76">
        <v>1</v>
      </c>
      <c r="R76">
        <v>1</v>
      </c>
      <c r="S76">
        <f t="shared" si="3"/>
        <v>0</v>
      </c>
      <c r="T76">
        <f t="shared" si="4"/>
        <v>1</v>
      </c>
      <c r="U76">
        <f t="shared" si="5"/>
        <v>0</v>
      </c>
      <c r="V76">
        <v>1</v>
      </c>
      <c r="W76">
        <v>1</v>
      </c>
      <c r="X76">
        <v>1</v>
      </c>
      <c r="Y76">
        <v>1</v>
      </c>
      <c r="Z76">
        <v>1</v>
      </c>
      <c r="AA76">
        <v>1</v>
      </c>
      <c r="AB76">
        <v>1</v>
      </c>
      <c r="AC76">
        <v>1</v>
      </c>
      <c r="AD76">
        <v>1</v>
      </c>
      <c r="AE76">
        <v>1</v>
      </c>
      <c r="AF76">
        <v>0</v>
      </c>
      <c r="AG76">
        <v>1</v>
      </c>
      <c r="AH76">
        <v>1</v>
      </c>
      <c r="AI76">
        <v>1</v>
      </c>
      <c r="AJ76">
        <v>1</v>
      </c>
      <c r="AK76">
        <v>1</v>
      </c>
      <c r="AL76">
        <v>1</v>
      </c>
      <c r="AM76">
        <v>1</v>
      </c>
      <c r="AN76">
        <v>1</v>
      </c>
      <c r="AO76">
        <v>1</v>
      </c>
      <c r="AP76">
        <v>0</v>
      </c>
      <c r="AQ76">
        <v>1</v>
      </c>
      <c r="AR76">
        <v>1</v>
      </c>
      <c r="AS76">
        <v>0</v>
      </c>
      <c r="AT76">
        <v>1</v>
      </c>
      <c r="AU76">
        <v>1</v>
      </c>
      <c r="AV76">
        <v>1</v>
      </c>
      <c r="AW76">
        <v>0</v>
      </c>
      <c r="AX76">
        <v>1</v>
      </c>
      <c r="AY76">
        <v>1</v>
      </c>
      <c r="AZ76">
        <v>1</v>
      </c>
      <c r="BA76">
        <v>1</v>
      </c>
    </row>
    <row r="77" spans="3:53" x14ac:dyDescent="0.25">
      <c r="C77" s="422" t="s">
        <v>659</v>
      </c>
      <c r="D77" s="423" t="s">
        <v>713</v>
      </c>
      <c r="E77" s="424" t="s">
        <v>732</v>
      </c>
      <c r="F77" s="218">
        <v>72</v>
      </c>
      <c r="G77">
        <v>1</v>
      </c>
      <c r="H77">
        <v>1</v>
      </c>
      <c r="I77">
        <v>1</v>
      </c>
      <c r="J77">
        <v>1</v>
      </c>
      <c r="K77">
        <v>1</v>
      </c>
      <c r="L77">
        <v>1</v>
      </c>
      <c r="M77">
        <v>1</v>
      </c>
      <c r="N77">
        <v>1</v>
      </c>
      <c r="O77">
        <v>1</v>
      </c>
      <c r="P77">
        <v>1</v>
      </c>
      <c r="Q77">
        <v>1</v>
      </c>
      <c r="R77">
        <v>1</v>
      </c>
      <c r="S77">
        <f t="shared" si="3"/>
        <v>0</v>
      </c>
      <c r="T77">
        <f t="shared" si="4"/>
        <v>1</v>
      </c>
      <c r="U77">
        <f t="shared" si="5"/>
        <v>0</v>
      </c>
      <c r="V77">
        <v>1</v>
      </c>
      <c r="W77">
        <v>1</v>
      </c>
      <c r="X77">
        <v>1</v>
      </c>
      <c r="Y77">
        <v>1</v>
      </c>
      <c r="Z77">
        <v>1</v>
      </c>
      <c r="AA77">
        <v>1</v>
      </c>
      <c r="AB77">
        <v>1</v>
      </c>
      <c r="AC77">
        <v>1</v>
      </c>
      <c r="AD77">
        <v>1</v>
      </c>
      <c r="AE77">
        <v>1</v>
      </c>
      <c r="AF77">
        <v>0</v>
      </c>
      <c r="AG77">
        <v>1</v>
      </c>
      <c r="AH77">
        <v>1</v>
      </c>
      <c r="AI77">
        <v>1</v>
      </c>
      <c r="AJ77">
        <v>1</v>
      </c>
      <c r="AK77">
        <v>1</v>
      </c>
      <c r="AL77">
        <v>1</v>
      </c>
      <c r="AM77">
        <v>1</v>
      </c>
      <c r="AN77">
        <v>1</v>
      </c>
      <c r="AO77">
        <v>1</v>
      </c>
      <c r="AP77">
        <v>0</v>
      </c>
      <c r="AQ77">
        <v>1</v>
      </c>
      <c r="AR77">
        <v>1</v>
      </c>
      <c r="AS77">
        <v>0</v>
      </c>
      <c r="AT77">
        <v>1</v>
      </c>
      <c r="AU77">
        <v>1</v>
      </c>
      <c r="AV77">
        <v>1</v>
      </c>
      <c r="AW77">
        <v>0</v>
      </c>
      <c r="AX77">
        <v>1</v>
      </c>
      <c r="AY77">
        <v>1</v>
      </c>
      <c r="AZ77">
        <v>1</v>
      </c>
      <c r="BA77">
        <v>1</v>
      </c>
    </row>
    <row r="78" spans="3:53" x14ac:dyDescent="0.25">
      <c r="C78" s="422" t="s">
        <v>659</v>
      </c>
      <c r="D78" s="423" t="s">
        <v>725</v>
      </c>
      <c r="E78" s="424" t="s">
        <v>732</v>
      </c>
      <c r="F78" s="218">
        <v>73</v>
      </c>
      <c r="G78">
        <v>1</v>
      </c>
      <c r="H78">
        <v>1</v>
      </c>
      <c r="I78">
        <v>1</v>
      </c>
      <c r="J78">
        <v>1</v>
      </c>
      <c r="K78">
        <v>1</v>
      </c>
      <c r="L78">
        <v>1</v>
      </c>
      <c r="M78">
        <v>1</v>
      </c>
      <c r="N78">
        <v>1</v>
      </c>
      <c r="O78">
        <v>1</v>
      </c>
      <c r="P78">
        <v>1</v>
      </c>
      <c r="Q78">
        <v>1</v>
      </c>
      <c r="R78">
        <v>1</v>
      </c>
      <c r="S78">
        <f t="shared" si="3"/>
        <v>0</v>
      </c>
      <c r="T78">
        <f t="shared" si="4"/>
        <v>1</v>
      </c>
      <c r="U78">
        <f t="shared" si="5"/>
        <v>0</v>
      </c>
      <c r="V78">
        <v>1</v>
      </c>
      <c r="W78">
        <v>1</v>
      </c>
      <c r="X78">
        <v>1</v>
      </c>
      <c r="Y78">
        <v>1</v>
      </c>
      <c r="Z78">
        <v>1</v>
      </c>
      <c r="AA78">
        <v>1</v>
      </c>
      <c r="AB78">
        <v>1</v>
      </c>
      <c r="AC78">
        <v>1</v>
      </c>
      <c r="AD78">
        <v>1</v>
      </c>
      <c r="AE78">
        <v>1</v>
      </c>
      <c r="AF78">
        <v>0</v>
      </c>
      <c r="AG78">
        <v>1</v>
      </c>
      <c r="AH78">
        <v>1</v>
      </c>
      <c r="AI78">
        <v>1</v>
      </c>
      <c r="AJ78">
        <v>1</v>
      </c>
      <c r="AK78">
        <v>1</v>
      </c>
      <c r="AL78">
        <v>1</v>
      </c>
      <c r="AM78">
        <v>1</v>
      </c>
      <c r="AN78">
        <v>1</v>
      </c>
      <c r="AO78">
        <v>1</v>
      </c>
      <c r="AP78">
        <v>0</v>
      </c>
      <c r="AQ78">
        <v>1</v>
      </c>
      <c r="AR78">
        <v>1</v>
      </c>
      <c r="AS78">
        <v>0</v>
      </c>
      <c r="AT78">
        <v>1</v>
      </c>
      <c r="AU78">
        <v>1</v>
      </c>
      <c r="AV78">
        <v>1</v>
      </c>
      <c r="AW78">
        <v>0</v>
      </c>
      <c r="AX78">
        <v>1</v>
      </c>
      <c r="AY78">
        <v>1</v>
      </c>
      <c r="AZ78">
        <v>1</v>
      </c>
      <c r="BA78">
        <v>1</v>
      </c>
    </row>
    <row r="79" spans="3:53" x14ac:dyDescent="0.25">
      <c r="C79" s="422" t="s">
        <v>660</v>
      </c>
      <c r="D79" s="423" t="s">
        <v>727</v>
      </c>
      <c r="E79" s="424" t="s">
        <v>728</v>
      </c>
      <c r="F79" s="218">
        <v>74</v>
      </c>
      <c r="G79">
        <v>1</v>
      </c>
      <c r="H79">
        <v>1</v>
      </c>
      <c r="I79">
        <v>1</v>
      </c>
      <c r="J79">
        <v>1</v>
      </c>
      <c r="K79">
        <v>1</v>
      </c>
      <c r="L79">
        <v>1</v>
      </c>
      <c r="M79">
        <v>1</v>
      </c>
      <c r="N79">
        <v>1</v>
      </c>
      <c r="O79">
        <v>1</v>
      </c>
      <c r="P79">
        <v>1</v>
      </c>
      <c r="Q79">
        <v>1</v>
      </c>
      <c r="R79">
        <v>1</v>
      </c>
      <c r="S79">
        <f t="shared" si="3"/>
        <v>0</v>
      </c>
      <c r="T79">
        <f t="shared" si="4"/>
        <v>1</v>
      </c>
      <c r="U79">
        <f t="shared" si="5"/>
        <v>0</v>
      </c>
      <c r="V79">
        <v>1</v>
      </c>
      <c r="W79">
        <v>1</v>
      </c>
      <c r="X79">
        <v>1</v>
      </c>
      <c r="Y79">
        <v>1</v>
      </c>
      <c r="Z79">
        <v>1</v>
      </c>
      <c r="AA79">
        <v>1</v>
      </c>
      <c r="AB79">
        <v>1</v>
      </c>
      <c r="AC79">
        <v>1</v>
      </c>
      <c r="AD79">
        <v>1</v>
      </c>
      <c r="AE79">
        <v>1</v>
      </c>
      <c r="AF79">
        <v>0</v>
      </c>
      <c r="AG79">
        <v>1</v>
      </c>
      <c r="AH79">
        <v>1</v>
      </c>
      <c r="AI79">
        <v>1</v>
      </c>
      <c r="AJ79">
        <v>1</v>
      </c>
      <c r="AK79">
        <v>1</v>
      </c>
      <c r="AL79">
        <v>1</v>
      </c>
      <c r="AM79">
        <v>1</v>
      </c>
      <c r="AN79">
        <v>1</v>
      </c>
      <c r="AO79">
        <v>1</v>
      </c>
      <c r="AP79">
        <v>0</v>
      </c>
      <c r="AQ79">
        <v>1</v>
      </c>
      <c r="AR79">
        <v>1</v>
      </c>
      <c r="AS79">
        <v>0</v>
      </c>
      <c r="AT79">
        <v>1</v>
      </c>
      <c r="AU79">
        <v>1</v>
      </c>
      <c r="AV79">
        <v>1</v>
      </c>
      <c r="AW79">
        <v>0</v>
      </c>
      <c r="AX79">
        <v>1</v>
      </c>
      <c r="AY79">
        <v>1</v>
      </c>
      <c r="AZ79">
        <v>1</v>
      </c>
      <c r="BA79">
        <v>1</v>
      </c>
    </row>
    <row r="80" spans="3:53" x14ac:dyDescent="0.25">
      <c r="C80" s="422" t="s">
        <v>660</v>
      </c>
      <c r="D80" s="423" t="s">
        <v>684</v>
      </c>
      <c r="E80" s="424" t="s">
        <v>729</v>
      </c>
      <c r="F80" s="218">
        <v>75</v>
      </c>
      <c r="G80">
        <v>1</v>
      </c>
      <c r="H80">
        <v>1</v>
      </c>
      <c r="I80">
        <v>1</v>
      </c>
      <c r="J80">
        <v>1</v>
      </c>
      <c r="K80">
        <v>1</v>
      </c>
      <c r="L80">
        <v>1</v>
      </c>
      <c r="M80">
        <v>1</v>
      </c>
      <c r="N80">
        <v>1</v>
      </c>
      <c r="O80">
        <v>1</v>
      </c>
      <c r="P80">
        <v>1</v>
      </c>
      <c r="Q80">
        <v>1</v>
      </c>
      <c r="R80">
        <v>1</v>
      </c>
      <c r="S80">
        <f t="shared" si="3"/>
        <v>0</v>
      </c>
      <c r="T80">
        <f t="shared" si="4"/>
        <v>1</v>
      </c>
      <c r="U80">
        <f t="shared" si="5"/>
        <v>0</v>
      </c>
      <c r="V80">
        <v>1</v>
      </c>
      <c r="W80">
        <v>1</v>
      </c>
      <c r="X80">
        <v>1</v>
      </c>
      <c r="Y80">
        <v>1</v>
      </c>
      <c r="Z80">
        <v>1</v>
      </c>
      <c r="AA80">
        <v>1</v>
      </c>
      <c r="AB80">
        <v>1</v>
      </c>
      <c r="AC80">
        <v>1</v>
      </c>
      <c r="AD80">
        <v>1</v>
      </c>
      <c r="AE80">
        <v>1</v>
      </c>
      <c r="AF80">
        <v>0</v>
      </c>
      <c r="AG80">
        <v>1</v>
      </c>
      <c r="AH80">
        <v>1</v>
      </c>
      <c r="AI80">
        <v>1</v>
      </c>
      <c r="AJ80">
        <v>1</v>
      </c>
      <c r="AK80">
        <v>1</v>
      </c>
      <c r="AL80">
        <v>1</v>
      </c>
      <c r="AM80">
        <v>1</v>
      </c>
      <c r="AN80">
        <v>1</v>
      </c>
      <c r="AO80">
        <v>1</v>
      </c>
      <c r="AP80">
        <v>0</v>
      </c>
      <c r="AQ80">
        <v>1</v>
      </c>
      <c r="AR80">
        <v>1</v>
      </c>
      <c r="AS80">
        <v>0</v>
      </c>
      <c r="AT80">
        <v>1</v>
      </c>
      <c r="AU80">
        <v>1</v>
      </c>
      <c r="AV80">
        <v>1</v>
      </c>
      <c r="AW80">
        <v>0</v>
      </c>
      <c r="AX80">
        <v>1</v>
      </c>
      <c r="AY80">
        <v>1</v>
      </c>
      <c r="AZ80">
        <v>1</v>
      </c>
      <c r="BA80">
        <v>1</v>
      </c>
    </row>
    <row r="81" spans="3:53" x14ac:dyDescent="0.25">
      <c r="C81" s="422" t="s">
        <v>660</v>
      </c>
      <c r="D81" s="423" t="s">
        <v>717</v>
      </c>
      <c r="E81" s="424" t="s">
        <v>729</v>
      </c>
      <c r="F81" s="218">
        <v>76</v>
      </c>
      <c r="G81">
        <v>1</v>
      </c>
      <c r="H81">
        <v>1</v>
      </c>
      <c r="I81">
        <v>1</v>
      </c>
      <c r="J81">
        <v>1</v>
      </c>
      <c r="K81">
        <v>1</v>
      </c>
      <c r="L81">
        <v>1</v>
      </c>
      <c r="M81">
        <v>1</v>
      </c>
      <c r="N81">
        <v>1</v>
      </c>
      <c r="O81">
        <v>1</v>
      </c>
      <c r="P81">
        <v>1</v>
      </c>
      <c r="Q81">
        <v>1</v>
      </c>
      <c r="R81">
        <v>1</v>
      </c>
      <c r="S81">
        <f t="shared" si="3"/>
        <v>0</v>
      </c>
      <c r="T81">
        <f t="shared" si="4"/>
        <v>1</v>
      </c>
      <c r="U81">
        <f t="shared" si="5"/>
        <v>0</v>
      </c>
      <c r="V81">
        <v>1</v>
      </c>
      <c r="W81">
        <v>1</v>
      </c>
      <c r="X81">
        <v>1</v>
      </c>
      <c r="Y81">
        <v>1</v>
      </c>
      <c r="Z81">
        <v>1</v>
      </c>
      <c r="AA81">
        <v>1</v>
      </c>
      <c r="AB81">
        <v>1</v>
      </c>
      <c r="AC81">
        <v>1</v>
      </c>
      <c r="AD81">
        <v>1</v>
      </c>
      <c r="AE81">
        <v>1</v>
      </c>
      <c r="AF81">
        <v>0</v>
      </c>
      <c r="AG81">
        <v>1</v>
      </c>
      <c r="AH81">
        <v>1</v>
      </c>
      <c r="AI81">
        <v>1</v>
      </c>
      <c r="AJ81">
        <v>1</v>
      </c>
      <c r="AK81">
        <v>1</v>
      </c>
      <c r="AL81">
        <v>1</v>
      </c>
      <c r="AM81">
        <v>1</v>
      </c>
      <c r="AN81">
        <v>1</v>
      </c>
      <c r="AO81">
        <v>1</v>
      </c>
      <c r="AP81">
        <v>0</v>
      </c>
      <c r="AQ81">
        <v>1</v>
      </c>
      <c r="AR81">
        <v>1</v>
      </c>
      <c r="AS81">
        <v>0</v>
      </c>
      <c r="AT81">
        <v>1</v>
      </c>
      <c r="AU81">
        <v>1</v>
      </c>
      <c r="AV81">
        <v>1</v>
      </c>
      <c r="AW81">
        <v>0</v>
      </c>
      <c r="AX81">
        <v>1</v>
      </c>
      <c r="AY81">
        <v>1</v>
      </c>
      <c r="AZ81">
        <v>1</v>
      </c>
      <c r="BA81">
        <v>1</v>
      </c>
    </row>
    <row r="82" spans="3:53" x14ac:dyDescent="0.25">
      <c r="C82" s="422" t="s">
        <v>660</v>
      </c>
      <c r="D82" s="423" t="s">
        <v>718</v>
      </c>
      <c r="E82" s="424" t="s">
        <v>729</v>
      </c>
      <c r="F82" s="218">
        <v>77</v>
      </c>
      <c r="G82">
        <v>1</v>
      </c>
      <c r="H82">
        <v>1</v>
      </c>
      <c r="I82">
        <v>1</v>
      </c>
      <c r="J82">
        <v>1</v>
      </c>
      <c r="K82">
        <v>1</v>
      </c>
      <c r="L82">
        <v>1</v>
      </c>
      <c r="M82">
        <v>1</v>
      </c>
      <c r="N82">
        <v>1</v>
      </c>
      <c r="O82">
        <v>1</v>
      </c>
      <c r="P82">
        <v>1</v>
      </c>
      <c r="Q82">
        <v>1</v>
      </c>
      <c r="R82">
        <v>1</v>
      </c>
      <c r="S82">
        <f t="shared" si="3"/>
        <v>0</v>
      </c>
      <c r="T82">
        <f t="shared" si="4"/>
        <v>1</v>
      </c>
      <c r="U82">
        <f t="shared" si="5"/>
        <v>0</v>
      </c>
      <c r="V82">
        <v>1</v>
      </c>
      <c r="W82">
        <v>1</v>
      </c>
      <c r="X82">
        <v>1</v>
      </c>
      <c r="Y82">
        <v>1</v>
      </c>
      <c r="Z82">
        <v>1</v>
      </c>
      <c r="AA82">
        <v>1</v>
      </c>
      <c r="AB82">
        <v>1</v>
      </c>
      <c r="AC82">
        <v>1</v>
      </c>
      <c r="AD82">
        <v>1</v>
      </c>
      <c r="AE82">
        <v>1</v>
      </c>
      <c r="AF82">
        <v>0</v>
      </c>
      <c r="AG82">
        <v>1</v>
      </c>
      <c r="AH82">
        <v>1</v>
      </c>
      <c r="AI82">
        <v>1</v>
      </c>
      <c r="AJ82">
        <v>1</v>
      </c>
      <c r="AK82">
        <v>1</v>
      </c>
      <c r="AL82">
        <v>1</v>
      </c>
      <c r="AM82">
        <v>1</v>
      </c>
      <c r="AN82">
        <v>1</v>
      </c>
      <c r="AO82">
        <v>1</v>
      </c>
      <c r="AP82">
        <v>0</v>
      </c>
      <c r="AQ82">
        <v>1</v>
      </c>
      <c r="AR82">
        <v>1</v>
      </c>
      <c r="AS82">
        <v>0</v>
      </c>
      <c r="AT82">
        <v>1</v>
      </c>
      <c r="AU82">
        <v>1</v>
      </c>
      <c r="AV82">
        <v>1</v>
      </c>
      <c r="AW82">
        <v>0</v>
      </c>
      <c r="AX82">
        <v>1</v>
      </c>
      <c r="AY82">
        <v>1</v>
      </c>
      <c r="AZ82">
        <v>1</v>
      </c>
      <c r="BA82">
        <v>1</v>
      </c>
    </row>
    <row r="83" spans="3:53" x14ac:dyDescent="0.25">
      <c r="C83" s="422" t="s">
        <v>660</v>
      </c>
      <c r="D83" s="423" t="s">
        <v>722</v>
      </c>
      <c r="E83" s="424" t="s">
        <v>729</v>
      </c>
      <c r="F83" s="218">
        <v>78</v>
      </c>
      <c r="G83">
        <v>1</v>
      </c>
      <c r="H83">
        <v>1</v>
      </c>
      <c r="I83">
        <v>1</v>
      </c>
      <c r="J83">
        <v>1</v>
      </c>
      <c r="K83">
        <v>1</v>
      </c>
      <c r="L83">
        <v>1</v>
      </c>
      <c r="M83">
        <v>1</v>
      </c>
      <c r="N83">
        <v>1</v>
      </c>
      <c r="O83">
        <v>1</v>
      </c>
      <c r="P83">
        <v>1</v>
      </c>
      <c r="Q83">
        <v>1</v>
      </c>
      <c r="R83">
        <v>1</v>
      </c>
      <c r="S83">
        <f t="shared" si="3"/>
        <v>0</v>
      </c>
      <c r="T83">
        <f t="shared" si="4"/>
        <v>1</v>
      </c>
      <c r="U83">
        <f t="shared" si="5"/>
        <v>0</v>
      </c>
      <c r="V83">
        <v>1</v>
      </c>
      <c r="W83">
        <v>1</v>
      </c>
      <c r="X83">
        <v>1</v>
      </c>
      <c r="Y83">
        <v>1</v>
      </c>
      <c r="Z83">
        <v>1</v>
      </c>
      <c r="AA83">
        <v>1</v>
      </c>
      <c r="AB83">
        <v>1</v>
      </c>
      <c r="AC83">
        <v>1</v>
      </c>
      <c r="AD83">
        <v>1</v>
      </c>
      <c r="AE83">
        <v>1</v>
      </c>
      <c r="AF83">
        <v>0</v>
      </c>
      <c r="AG83">
        <v>1</v>
      </c>
      <c r="AH83">
        <v>1</v>
      </c>
      <c r="AI83">
        <v>1</v>
      </c>
      <c r="AJ83">
        <v>1</v>
      </c>
      <c r="AK83">
        <v>1</v>
      </c>
      <c r="AL83">
        <v>1</v>
      </c>
      <c r="AM83">
        <v>1</v>
      </c>
      <c r="AN83">
        <v>1</v>
      </c>
      <c r="AO83">
        <v>1</v>
      </c>
      <c r="AP83">
        <v>0</v>
      </c>
      <c r="AQ83">
        <v>1</v>
      </c>
      <c r="AR83">
        <v>1</v>
      </c>
      <c r="AS83">
        <v>0</v>
      </c>
      <c r="AT83">
        <v>1</v>
      </c>
      <c r="AU83">
        <v>1</v>
      </c>
      <c r="AV83">
        <v>1</v>
      </c>
      <c r="AW83">
        <v>0</v>
      </c>
      <c r="AX83">
        <v>1</v>
      </c>
      <c r="AY83">
        <v>1</v>
      </c>
      <c r="AZ83">
        <v>1</v>
      </c>
      <c r="BA83">
        <v>1</v>
      </c>
    </row>
    <row r="84" spans="3:53" x14ac:dyDescent="0.25">
      <c r="C84" s="422" t="s">
        <v>660</v>
      </c>
      <c r="D84" s="423" t="s">
        <v>725</v>
      </c>
      <c r="E84" s="424" t="s">
        <v>729</v>
      </c>
      <c r="F84" s="218">
        <v>79</v>
      </c>
      <c r="G84">
        <v>1</v>
      </c>
      <c r="H84">
        <v>1</v>
      </c>
      <c r="I84">
        <v>1</v>
      </c>
      <c r="J84">
        <v>1</v>
      </c>
      <c r="K84">
        <v>1</v>
      </c>
      <c r="L84">
        <v>1</v>
      </c>
      <c r="M84">
        <v>1</v>
      </c>
      <c r="N84">
        <v>1</v>
      </c>
      <c r="O84">
        <v>1</v>
      </c>
      <c r="P84">
        <v>1</v>
      </c>
      <c r="Q84">
        <v>1</v>
      </c>
      <c r="R84">
        <v>1</v>
      </c>
      <c r="S84">
        <f t="shared" si="3"/>
        <v>0</v>
      </c>
      <c r="T84">
        <f t="shared" si="4"/>
        <v>1</v>
      </c>
      <c r="U84">
        <f t="shared" si="5"/>
        <v>0</v>
      </c>
      <c r="V84">
        <v>1</v>
      </c>
      <c r="W84">
        <v>1</v>
      </c>
      <c r="X84">
        <v>1</v>
      </c>
      <c r="Y84">
        <v>1</v>
      </c>
      <c r="Z84">
        <v>1</v>
      </c>
      <c r="AA84">
        <v>1</v>
      </c>
      <c r="AB84">
        <v>1</v>
      </c>
      <c r="AC84">
        <v>1</v>
      </c>
      <c r="AD84">
        <v>1</v>
      </c>
      <c r="AE84">
        <v>1</v>
      </c>
      <c r="AF84">
        <v>0</v>
      </c>
      <c r="AG84">
        <v>1</v>
      </c>
      <c r="AH84">
        <v>1</v>
      </c>
      <c r="AI84">
        <v>1</v>
      </c>
      <c r="AJ84">
        <v>1</v>
      </c>
      <c r="AK84">
        <v>1</v>
      </c>
      <c r="AL84">
        <v>1</v>
      </c>
      <c r="AM84">
        <v>1</v>
      </c>
      <c r="AN84">
        <v>1</v>
      </c>
      <c r="AO84">
        <v>1</v>
      </c>
      <c r="AP84">
        <v>0</v>
      </c>
      <c r="AQ84">
        <v>1</v>
      </c>
      <c r="AR84">
        <v>1</v>
      </c>
      <c r="AS84">
        <v>0</v>
      </c>
      <c r="AT84">
        <v>1</v>
      </c>
      <c r="AU84">
        <v>1</v>
      </c>
      <c r="AV84">
        <v>1</v>
      </c>
      <c r="AW84">
        <v>0</v>
      </c>
      <c r="AX84">
        <v>1</v>
      </c>
      <c r="AY84">
        <v>1</v>
      </c>
      <c r="AZ84">
        <v>1</v>
      </c>
      <c r="BA84">
        <v>1</v>
      </c>
    </row>
    <row r="85" spans="3:53" x14ac:dyDescent="0.25">
      <c r="C85" s="422" t="s">
        <v>660</v>
      </c>
      <c r="D85" s="423" t="s">
        <v>727</v>
      </c>
      <c r="E85" s="424" t="s">
        <v>729</v>
      </c>
      <c r="F85" s="218">
        <v>80</v>
      </c>
      <c r="G85">
        <v>1</v>
      </c>
      <c r="H85">
        <v>1</v>
      </c>
      <c r="I85">
        <v>1</v>
      </c>
      <c r="J85">
        <v>1</v>
      </c>
      <c r="K85">
        <v>1</v>
      </c>
      <c r="L85">
        <v>1</v>
      </c>
      <c r="M85">
        <v>1</v>
      </c>
      <c r="N85">
        <v>1</v>
      </c>
      <c r="O85">
        <v>1</v>
      </c>
      <c r="P85">
        <v>1</v>
      </c>
      <c r="Q85">
        <v>1</v>
      </c>
      <c r="R85">
        <v>1</v>
      </c>
      <c r="S85">
        <f t="shared" si="3"/>
        <v>0</v>
      </c>
      <c r="T85">
        <f t="shared" si="4"/>
        <v>1</v>
      </c>
      <c r="U85">
        <f t="shared" si="5"/>
        <v>0</v>
      </c>
      <c r="V85">
        <v>1</v>
      </c>
      <c r="W85">
        <v>1</v>
      </c>
      <c r="X85">
        <v>1</v>
      </c>
      <c r="Y85">
        <v>1</v>
      </c>
      <c r="Z85">
        <v>1</v>
      </c>
      <c r="AA85">
        <v>1</v>
      </c>
      <c r="AB85">
        <v>1</v>
      </c>
      <c r="AC85">
        <v>1</v>
      </c>
      <c r="AD85">
        <v>1</v>
      </c>
      <c r="AE85">
        <v>1</v>
      </c>
      <c r="AF85">
        <v>0</v>
      </c>
      <c r="AG85">
        <v>1</v>
      </c>
      <c r="AH85">
        <v>1</v>
      </c>
      <c r="AI85">
        <v>1</v>
      </c>
      <c r="AJ85">
        <v>1</v>
      </c>
      <c r="AK85">
        <v>1</v>
      </c>
      <c r="AL85">
        <v>1</v>
      </c>
      <c r="AM85">
        <v>1</v>
      </c>
      <c r="AN85">
        <v>1</v>
      </c>
      <c r="AO85">
        <v>1</v>
      </c>
      <c r="AP85">
        <v>0</v>
      </c>
      <c r="AQ85">
        <v>1</v>
      </c>
      <c r="AR85">
        <v>1</v>
      </c>
      <c r="AS85">
        <v>0</v>
      </c>
      <c r="AT85">
        <v>1</v>
      </c>
      <c r="AU85">
        <v>1</v>
      </c>
      <c r="AV85">
        <v>1</v>
      </c>
      <c r="AW85">
        <v>0</v>
      </c>
      <c r="AX85">
        <v>1</v>
      </c>
      <c r="AY85">
        <v>1</v>
      </c>
      <c r="AZ85">
        <v>1</v>
      </c>
      <c r="BA85">
        <v>1</v>
      </c>
    </row>
    <row r="86" spans="3:53" x14ac:dyDescent="0.25">
      <c r="C86" s="422" t="s">
        <v>661</v>
      </c>
      <c r="D86" s="423" t="s">
        <v>694</v>
      </c>
      <c r="E86" s="424" t="s">
        <v>731</v>
      </c>
      <c r="F86" s="218">
        <v>81</v>
      </c>
      <c r="G86">
        <v>1</v>
      </c>
      <c r="H86">
        <v>1</v>
      </c>
      <c r="I86">
        <v>1</v>
      </c>
      <c r="J86">
        <v>1</v>
      </c>
      <c r="K86">
        <v>1</v>
      </c>
      <c r="L86">
        <v>1</v>
      </c>
      <c r="M86">
        <v>1</v>
      </c>
      <c r="N86">
        <v>1</v>
      </c>
      <c r="O86">
        <v>1</v>
      </c>
      <c r="P86">
        <v>1</v>
      </c>
      <c r="Q86">
        <v>1</v>
      </c>
      <c r="R86">
        <v>1</v>
      </c>
      <c r="S86">
        <f t="shared" si="3"/>
        <v>0</v>
      </c>
      <c r="T86">
        <f t="shared" si="4"/>
        <v>0</v>
      </c>
      <c r="U86">
        <f t="shared" si="5"/>
        <v>1</v>
      </c>
      <c r="V86">
        <v>1</v>
      </c>
      <c r="W86">
        <v>1</v>
      </c>
      <c r="X86">
        <v>1</v>
      </c>
      <c r="Y86">
        <v>1</v>
      </c>
      <c r="Z86">
        <v>1</v>
      </c>
      <c r="AA86">
        <v>1</v>
      </c>
      <c r="AB86">
        <v>1</v>
      </c>
      <c r="AC86">
        <v>1</v>
      </c>
      <c r="AD86">
        <v>1</v>
      </c>
      <c r="AE86">
        <v>1</v>
      </c>
      <c r="AF86">
        <v>0</v>
      </c>
      <c r="AG86">
        <v>1</v>
      </c>
      <c r="AH86">
        <v>1</v>
      </c>
      <c r="AI86">
        <v>1</v>
      </c>
      <c r="AJ86">
        <v>1</v>
      </c>
      <c r="AK86">
        <v>1</v>
      </c>
      <c r="AL86">
        <v>1</v>
      </c>
      <c r="AM86">
        <v>1</v>
      </c>
      <c r="AN86">
        <v>1</v>
      </c>
      <c r="AO86">
        <v>1</v>
      </c>
      <c r="AP86">
        <v>0</v>
      </c>
      <c r="AQ86">
        <v>1</v>
      </c>
      <c r="AR86">
        <v>1</v>
      </c>
      <c r="AS86">
        <v>0</v>
      </c>
      <c r="AT86">
        <v>1</v>
      </c>
      <c r="AU86">
        <v>1</v>
      </c>
      <c r="AV86">
        <v>1</v>
      </c>
      <c r="AW86">
        <v>0</v>
      </c>
      <c r="AX86">
        <v>1</v>
      </c>
      <c r="AY86">
        <v>1</v>
      </c>
      <c r="AZ86">
        <v>1</v>
      </c>
      <c r="BA86">
        <v>1</v>
      </c>
    </row>
    <row r="87" spans="3:53" x14ac:dyDescent="0.25">
      <c r="C87" s="422" t="s">
        <v>661</v>
      </c>
      <c r="D87" s="423" t="s">
        <v>723</v>
      </c>
      <c r="E87" s="424" t="s">
        <v>731</v>
      </c>
      <c r="F87" s="218">
        <v>82</v>
      </c>
      <c r="G87">
        <v>1</v>
      </c>
      <c r="H87">
        <v>1</v>
      </c>
      <c r="I87">
        <v>1</v>
      </c>
      <c r="J87">
        <v>1</v>
      </c>
      <c r="K87">
        <v>1</v>
      </c>
      <c r="L87">
        <v>1</v>
      </c>
      <c r="M87">
        <v>1</v>
      </c>
      <c r="N87">
        <v>1</v>
      </c>
      <c r="O87">
        <v>1</v>
      </c>
      <c r="P87">
        <v>1</v>
      </c>
      <c r="Q87">
        <v>1</v>
      </c>
      <c r="R87">
        <v>1</v>
      </c>
      <c r="S87">
        <f t="shared" si="3"/>
        <v>0</v>
      </c>
      <c r="T87">
        <f t="shared" si="4"/>
        <v>0</v>
      </c>
      <c r="U87">
        <f t="shared" si="5"/>
        <v>1</v>
      </c>
      <c r="V87">
        <v>1</v>
      </c>
      <c r="W87">
        <v>1</v>
      </c>
      <c r="X87">
        <v>1</v>
      </c>
      <c r="Y87">
        <v>1</v>
      </c>
      <c r="Z87">
        <v>1</v>
      </c>
      <c r="AA87">
        <v>1</v>
      </c>
      <c r="AB87">
        <v>1</v>
      </c>
      <c r="AC87">
        <v>1</v>
      </c>
      <c r="AD87">
        <v>1</v>
      </c>
      <c r="AE87">
        <v>1</v>
      </c>
      <c r="AF87">
        <v>0</v>
      </c>
      <c r="AG87">
        <v>1</v>
      </c>
      <c r="AH87">
        <v>1</v>
      </c>
      <c r="AI87">
        <v>1</v>
      </c>
      <c r="AJ87">
        <v>1</v>
      </c>
      <c r="AK87">
        <v>1</v>
      </c>
      <c r="AL87">
        <v>1</v>
      </c>
      <c r="AM87">
        <v>1</v>
      </c>
      <c r="AN87">
        <v>1</v>
      </c>
      <c r="AO87">
        <v>1</v>
      </c>
      <c r="AP87">
        <v>0</v>
      </c>
      <c r="AQ87">
        <v>1</v>
      </c>
      <c r="AR87">
        <v>1</v>
      </c>
      <c r="AS87">
        <v>0</v>
      </c>
      <c r="AT87">
        <v>1</v>
      </c>
      <c r="AU87">
        <v>1</v>
      </c>
      <c r="AV87">
        <v>1</v>
      </c>
      <c r="AW87">
        <v>0</v>
      </c>
      <c r="AX87">
        <v>1</v>
      </c>
      <c r="AY87">
        <v>1</v>
      </c>
      <c r="AZ87">
        <v>1</v>
      </c>
      <c r="BA87">
        <v>1</v>
      </c>
    </row>
    <row r="88" spans="3:53" x14ac:dyDescent="0.25">
      <c r="C88" s="422" t="s">
        <v>661</v>
      </c>
      <c r="D88" s="423" t="s">
        <v>724</v>
      </c>
      <c r="E88" s="424" t="s">
        <v>731</v>
      </c>
      <c r="F88" s="218">
        <v>83</v>
      </c>
      <c r="G88">
        <v>1</v>
      </c>
      <c r="H88">
        <v>1</v>
      </c>
      <c r="I88">
        <v>1</v>
      </c>
      <c r="J88">
        <v>1</v>
      </c>
      <c r="K88">
        <v>1</v>
      </c>
      <c r="L88">
        <v>1</v>
      </c>
      <c r="M88">
        <v>1</v>
      </c>
      <c r="N88">
        <v>1</v>
      </c>
      <c r="O88">
        <v>1</v>
      </c>
      <c r="P88">
        <v>1</v>
      </c>
      <c r="Q88">
        <v>1</v>
      </c>
      <c r="R88">
        <v>1</v>
      </c>
      <c r="S88">
        <f t="shared" si="3"/>
        <v>0</v>
      </c>
      <c r="T88">
        <f t="shared" si="4"/>
        <v>0</v>
      </c>
      <c r="U88">
        <f t="shared" si="5"/>
        <v>1</v>
      </c>
      <c r="V88">
        <v>1</v>
      </c>
      <c r="W88">
        <v>1</v>
      </c>
      <c r="X88">
        <v>1</v>
      </c>
      <c r="Y88">
        <v>1</v>
      </c>
      <c r="Z88">
        <v>1</v>
      </c>
      <c r="AA88">
        <v>1</v>
      </c>
      <c r="AB88">
        <v>1</v>
      </c>
      <c r="AC88">
        <v>1</v>
      </c>
      <c r="AD88">
        <v>1</v>
      </c>
      <c r="AE88">
        <v>1</v>
      </c>
      <c r="AF88">
        <v>0</v>
      </c>
      <c r="AG88">
        <v>1</v>
      </c>
      <c r="AH88">
        <v>1</v>
      </c>
      <c r="AI88">
        <v>1</v>
      </c>
      <c r="AJ88">
        <v>1</v>
      </c>
      <c r="AK88">
        <v>1</v>
      </c>
      <c r="AL88">
        <v>1</v>
      </c>
      <c r="AM88">
        <v>1</v>
      </c>
      <c r="AN88">
        <v>1</v>
      </c>
      <c r="AO88">
        <v>1</v>
      </c>
      <c r="AP88">
        <v>0</v>
      </c>
      <c r="AQ88">
        <v>1</v>
      </c>
      <c r="AR88">
        <v>1</v>
      </c>
      <c r="AS88">
        <v>0</v>
      </c>
      <c r="AT88">
        <v>1</v>
      </c>
      <c r="AU88">
        <v>1</v>
      </c>
      <c r="AV88">
        <v>1</v>
      </c>
      <c r="AW88">
        <v>0</v>
      </c>
      <c r="AX88">
        <v>1</v>
      </c>
      <c r="AY88">
        <v>1</v>
      </c>
      <c r="AZ88">
        <v>1</v>
      </c>
      <c r="BA88">
        <v>1</v>
      </c>
    </row>
    <row r="89" spans="3:53" x14ac:dyDescent="0.25">
      <c r="C89" s="422" t="s">
        <v>661</v>
      </c>
      <c r="D89" s="423" t="s">
        <v>683</v>
      </c>
      <c r="E89" s="424" t="s">
        <v>732</v>
      </c>
      <c r="F89" s="218">
        <v>84</v>
      </c>
      <c r="G89">
        <v>1</v>
      </c>
      <c r="H89">
        <v>1</v>
      </c>
      <c r="I89">
        <v>1</v>
      </c>
      <c r="J89">
        <v>1</v>
      </c>
      <c r="K89">
        <v>1</v>
      </c>
      <c r="L89">
        <v>1</v>
      </c>
      <c r="M89">
        <v>1</v>
      </c>
      <c r="N89">
        <v>1</v>
      </c>
      <c r="O89">
        <v>1</v>
      </c>
      <c r="P89">
        <v>1</v>
      </c>
      <c r="Q89">
        <v>1</v>
      </c>
      <c r="R89">
        <v>1</v>
      </c>
      <c r="S89">
        <f t="shared" si="3"/>
        <v>0</v>
      </c>
      <c r="T89">
        <f t="shared" si="4"/>
        <v>1</v>
      </c>
      <c r="U89">
        <f t="shared" si="5"/>
        <v>0</v>
      </c>
      <c r="V89">
        <v>1</v>
      </c>
      <c r="W89">
        <v>1</v>
      </c>
      <c r="X89">
        <v>1</v>
      </c>
      <c r="Y89">
        <v>1</v>
      </c>
      <c r="Z89">
        <v>1</v>
      </c>
      <c r="AA89">
        <v>1</v>
      </c>
      <c r="AB89">
        <v>1</v>
      </c>
      <c r="AC89">
        <v>1</v>
      </c>
      <c r="AD89">
        <v>1</v>
      </c>
      <c r="AE89">
        <v>1</v>
      </c>
      <c r="AF89">
        <v>0</v>
      </c>
      <c r="AG89">
        <v>1</v>
      </c>
      <c r="AH89">
        <v>1</v>
      </c>
      <c r="AI89">
        <v>1</v>
      </c>
      <c r="AJ89">
        <v>1</v>
      </c>
      <c r="AK89">
        <v>1</v>
      </c>
      <c r="AL89">
        <v>1</v>
      </c>
      <c r="AM89">
        <v>1</v>
      </c>
      <c r="AN89">
        <v>1</v>
      </c>
      <c r="AO89">
        <v>1</v>
      </c>
      <c r="AP89">
        <v>0</v>
      </c>
      <c r="AQ89">
        <v>1</v>
      </c>
      <c r="AR89">
        <v>1</v>
      </c>
      <c r="AS89">
        <v>0</v>
      </c>
      <c r="AT89">
        <v>1</v>
      </c>
      <c r="AU89">
        <v>1</v>
      </c>
      <c r="AV89">
        <v>1</v>
      </c>
      <c r="AW89">
        <v>0</v>
      </c>
      <c r="AX89">
        <v>1</v>
      </c>
      <c r="AY89">
        <v>1</v>
      </c>
      <c r="AZ89">
        <v>1</v>
      </c>
      <c r="BA89">
        <v>1</v>
      </c>
    </row>
    <row r="90" spans="3:53" x14ac:dyDescent="0.25">
      <c r="C90" s="422" t="s">
        <v>661</v>
      </c>
      <c r="D90" s="423" t="s">
        <v>687</v>
      </c>
      <c r="E90" s="424" t="s">
        <v>732</v>
      </c>
      <c r="F90" s="218">
        <v>85</v>
      </c>
      <c r="G90">
        <v>1</v>
      </c>
      <c r="H90">
        <v>1</v>
      </c>
      <c r="I90">
        <v>1</v>
      </c>
      <c r="J90">
        <v>1</v>
      </c>
      <c r="K90">
        <v>1</v>
      </c>
      <c r="L90">
        <v>1</v>
      </c>
      <c r="M90">
        <v>1</v>
      </c>
      <c r="N90">
        <v>1</v>
      </c>
      <c r="O90">
        <v>1</v>
      </c>
      <c r="P90">
        <v>1</v>
      </c>
      <c r="Q90">
        <v>1</v>
      </c>
      <c r="R90">
        <v>1</v>
      </c>
      <c r="S90">
        <f t="shared" si="3"/>
        <v>1</v>
      </c>
      <c r="T90">
        <f t="shared" si="4"/>
        <v>0</v>
      </c>
      <c r="U90">
        <f t="shared" si="5"/>
        <v>0</v>
      </c>
      <c r="V90">
        <v>1</v>
      </c>
      <c r="W90">
        <v>1</v>
      </c>
      <c r="X90">
        <v>1</v>
      </c>
      <c r="Y90">
        <v>1</v>
      </c>
      <c r="Z90">
        <v>1</v>
      </c>
      <c r="AA90">
        <v>1</v>
      </c>
      <c r="AB90">
        <v>1</v>
      </c>
      <c r="AC90">
        <v>1</v>
      </c>
      <c r="AD90">
        <v>1</v>
      </c>
      <c r="AE90">
        <v>1</v>
      </c>
      <c r="AF90">
        <v>0</v>
      </c>
      <c r="AG90">
        <v>1</v>
      </c>
      <c r="AH90">
        <v>1</v>
      </c>
      <c r="AI90">
        <v>1</v>
      </c>
      <c r="AJ90">
        <v>1</v>
      </c>
      <c r="AK90">
        <v>1</v>
      </c>
      <c r="AL90">
        <v>1</v>
      </c>
      <c r="AM90">
        <v>1</v>
      </c>
      <c r="AN90">
        <v>1</v>
      </c>
      <c r="AO90">
        <v>1</v>
      </c>
      <c r="AP90">
        <v>0</v>
      </c>
      <c r="AQ90">
        <v>1</v>
      </c>
      <c r="AR90">
        <v>1</v>
      </c>
      <c r="AS90">
        <v>0</v>
      </c>
      <c r="AT90">
        <v>1</v>
      </c>
      <c r="AU90">
        <v>1</v>
      </c>
      <c r="AV90">
        <v>1</v>
      </c>
      <c r="AW90">
        <v>0</v>
      </c>
      <c r="AX90">
        <v>1</v>
      </c>
      <c r="AY90">
        <v>1</v>
      </c>
      <c r="AZ90">
        <v>1</v>
      </c>
      <c r="BA90">
        <v>1</v>
      </c>
    </row>
    <row r="91" spans="3:53" x14ac:dyDescent="0.25">
      <c r="C91" s="422" t="s">
        <v>661</v>
      </c>
      <c r="D91" s="423" t="s">
        <v>689</v>
      </c>
      <c r="E91" s="424" t="s">
        <v>732</v>
      </c>
      <c r="F91" s="218">
        <v>86</v>
      </c>
      <c r="G91">
        <v>1</v>
      </c>
      <c r="H91">
        <v>1</v>
      </c>
      <c r="I91">
        <v>1</v>
      </c>
      <c r="J91">
        <v>1</v>
      </c>
      <c r="K91">
        <v>1</v>
      </c>
      <c r="L91">
        <v>1</v>
      </c>
      <c r="M91">
        <v>1</v>
      </c>
      <c r="N91">
        <v>1</v>
      </c>
      <c r="O91">
        <v>1</v>
      </c>
      <c r="P91">
        <v>1</v>
      </c>
      <c r="Q91">
        <v>1</v>
      </c>
      <c r="R91">
        <v>1</v>
      </c>
      <c r="S91">
        <f t="shared" si="3"/>
        <v>1</v>
      </c>
      <c r="T91">
        <f t="shared" si="4"/>
        <v>0</v>
      </c>
      <c r="U91">
        <f t="shared" si="5"/>
        <v>0</v>
      </c>
      <c r="V91">
        <v>1</v>
      </c>
      <c r="W91">
        <v>1</v>
      </c>
      <c r="X91">
        <v>1</v>
      </c>
      <c r="Y91">
        <v>1</v>
      </c>
      <c r="Z91">
        <v>1</v>
      </c>
      <c r="AA91">
        <v>1</v>
      </c>
      <c r="AB91">
        <v>1</v>
      </c>
      <c r="AC91">
        <v>1</v>
      </c>
      <c r="AD91">
        <v>1</v>
      </c>
      <c r="AE91">
        <v>1</v>
      </c>
      <c r="AF91">
        <v>0</v>
      </c>
      <c r="AG91">
        <v>1</v>
      </c>
      <c r="AH91">
        <v>1</v>
      </c>
      <c r="AI91">
        <v>1</v>
      </c>
      <c r="AJ91">
        <v>1</v>
      </c>
      <c r="AK91">
        <v>1</v>
      </c>
      <c r="AL91">
        <v>1</v>
      </c>
      <c r="AM91">
        <v>1</v>
      </c>
      <c r="AN91">
        <v>1</v>
      </c>
      <c r="AO91">
        <v>1</v>
      </c>
      <c r="AP91">
        <v>0</v>
      </c>
      <c r="AQ91">
        <v>1</v>
      </c>
      <c r="AR91">
        <v>1</v>
      </c>
      <c r="AS91">
        <v>0</v>
      </c>
      <c r="AT91">
        <v>1</v>
      </c>
      <c r="AU91">
        <v>1</v>
      </c>
      <c r="AV91">
        <v>1</v>
      </c>
      <c r="AW91">
        <v>0</v>
      </c>
      <c r="AX91">
        <v>1</v>
      </c>
      <c r="AY91">
        <v>1</v>
      </c>
      <c r="AZ91">
        <v>1</v>
      </c>
      <c r="BA91">
        <v>1</v>
      </c>
    </row>
    <row r="92" spans="3:53" x14ac:dyDescent="0.25">
      <c r="C92" s="422" t="s">
        <v>661</v>
      </c>
      <c r="D92" s="423" t="s">
        <v>694</v>
      </c>
      <c r="E92" s="424" t="s">
        <v>732</v>
      </c>
      <c r="F92" s="218">
        <v>87</v>
      </c>
      <c r="G92">
        <v>1</v>
      </c>
      <c r="H92">
        <v>1</v>
      </c>
      <c r="I92">
        <v>1</v>
      </c>
      <c r="J92">
        <v>1</v>
      </c>
      <c r="K92">
        <v>1</v>
      </c>
      <c r="L92">
        <v>1</v>
      </c>
      <c r="M92">
        <v>1</v>
      </c>
      <c r="N92">
        <v>1</v>
      </c>
      <c r="O92">
        <v>1</v>
      </c>
      <c r="P92">
        <v>1</v>
      </c>
      <c r="Q92">
        <v>1</v>
      </c>
      <c r="R92">
        <v>1</v>
      </c>
      <c r="S92">
        <f t="shared" si="3"/>
        <v>0</v>
      </c>
      <c r="T92">
        <f t="shared" si="4"/>
        <v>0</v>
      </c>
      <c r="U92">
        <f t="shared" si="5"/>
        <v>1</v>
      </c>
      <c r="V92">
        <v>1</v>
      </c>
      <c r="W92">
        <v>1</v>
      </c>
      <c r="X92">
        <v>1</v>
      </c>
      <c r="Y92">
        <v>1</v>
      </c>
      <c r="Z92">
        <v>1</v>
      </c>
      <c r="AA92">
        <v>1</v>
      </c>
      <c r="AB92">
        <v>1</v>
      </c>
      <c r="AC92">
        <v>1</v>
      </c>
      <c r="AD92">
        <v>1</v>
      </c>
      <c r="AE92">
        <v>1</v>
      </c>
      <c r="AF92">
        <v>0</v>
      </c>
      <c r="AG92">
        <v>1</v>
      </c>
      <c r="AH92">
        <v>1</v>
      </c>
      <c r="AI92">
        <v>1</v>
      </c>
      <c r="AJ92">
        <v>1</v>
      </c>
      <c r="AK92">
        <v>1</v>
      </c>
      <c r="AL92">
        <v>1</v>
      </c>
      <c r="AM92">
        <v>1</v>
      </c>
      <c r="AN92">
        <v>1</v>
      </c>
      <c r="AO92">
        <v>1</v>
      </c>
      <c r="AP92">
        <v>0</v>
      </c>
      <c r="AQ92">
        <v>1</v>
      </c>
      <c r="AR92">
        <v>1</v>
      </c>
      <c r="AS92">
        <v>0</v>
      </c>
      <c r="AT92">
        <v>1</v>
      </c>
      <c r="AU92">
        <v>1</v>
      </c>
      <c r="AV92">
        <v>1</v>
      </c>
      <c r="AW92">
        <v>0</v>
      </c>
      <c r="AX92">
        <v>1</v>
      </c>
      <c r="AY92">
        <v>1</v>
      </c>
      <c r="AZ92">
        <v>1</v>
      </c>
      <c r="BA92">
        <v>1</v>
      </c>
    </row>
    <row r="93" spans="3:53" x14ac:dyDescent="0.25">
      <c r="C93" s="422" t="s">
        <v>661</v>
      </c>
      <c r="D93" s="423" t="s">
        <v>696</v>
      </c>
      <c r="E93" s="424" t="s">
        <v>732</v>
      </c>
      <c r="F93" s="218">
        <v>88</v>
      </c>
      <c r="G93">
        <v>1</v>
      </c>
      <c r="H93">
        <v>1</v>
      </c>
      <c r="I93">
        <v>1</v>
      </c>
      <c r="J93">
        <v>1</v>
      </c>
      <c r="K93">
        <v>1</v>
      </c>
      <c r="L93">
        <v>1</v>
      </c>
      <c r="M93">
        <v>1</v>
      </c>
      <c r="N93">
        <v>1</v>
      </c>
      <c r="O93">
        <v>1</v>
      </c>
      <c r="P93">
        <v>1</v>
      </c>
      <c r="Q93">
        <v>1</v>
      </c>
      <c r="R93">
        <v>1</v>
      </c>
      <c r="S93">
        <f t="shared" si="3"/>
        <v>0</v>
      </c>
      <c r="T93">
        <f t="shared" si="4"/>
        <v>1</v>
      </c>
      <c r="U93">
        <f t="shared" si="5"/>
        <v>0</v>
      </c>
      <c r="V93">
        <v>1</v>
      </c>
      <c r="W93">
        <v>1</v>
      </c>
      <c r="X93">
        <v>1</v>
      </c>
      <c r="Y93">
        <v>1</v>
      </c>
      <c r="Z93">
        <v>1</v>
      </c>
      <c r="AA93">
        <v>1</v>
      </c>
      <c r="AB93">
        <v>1</v>
      </c>
      <c r="AC93">
        <v>1</v>
      </c>
      <c r="AD93">
        <v>1</v>
      </c>
      <c r="AE93">
        <v>1</v>
      </c>
      <c r="AF93">
        <v>0</v>
      </c>
      <c r="AG93">
        <v>1</v>
      </c>
      <c r="AH93">
        <v>1</v>
      </c>
      <c r="AI93">
        <v>1</v>
      </c>
      <c r="AJ93">
        <v>1</v>
      </c>
      <c r="AK93">
        <v>1</v>
      </c>
      <c r="AL93">
        <v>1</v>
      </c>
      <c r="AM93">
        <v>1</v>
      </c>
      <c r="AN93">
        <v>1</v>
      </c>
      <c r="AO93">
        <v>1</v>
      </c>
      <c r="AP93">
        <v>0</v>
      </c>
      <c r="AQ93">
        <v>1</v>
      </c>
      <c r="AR93">
        <v>1</v>
      </c>
      <c r="AS93">
        <v>0</v>
      </c>
      <c r="AT93">
        <v>1</v>
      </c>
      <c r="AU93">
        <v>1</v>
      </c>
      <c r="AV93">
        <v>1</v>
      </c>
      <c r="AW93">
        <v>0</v>
      </c>
      <c r="AX93">
        <v>1</v>
      </c>
      <c r="AY93">
        <v>1</v>
      </c>
      <c r="AZ93">
        <v>1</v>
      </c>
      <c r="BA93">
        <v>1</v>
      </c>
    </row>
    <row r="94" spans="3:53" x14ac:dyDescent="0.25">
      <c r="C94" s="422" t="s">
        <v>661</v>
      </c>
      <c r="D94" s="423" t="s">
        <v>699</v>
      </c>
      <c r="E94" s="424" t="s">
        <v>732</v>
      </c>
      <c r="F94" s="218">
        <v>89</v>
      </c>
      <c r="G94">
        <v>1</v>
      </c>
      <c r="H94">
        <v>1</v>
      </c>
      <c r="I94">
        <v>1</v>
      </c>
      <c r="J94">
        <v>1</v>
      </c>
      <c r="K94">
        <v>1</v>
      </c>
      <c r="L94">
        <v>1</v>
      </c>
      <c r="M94">
        <v>1</v>
      </c>
      <c r="N94">
        <v>1</v>
      </c>
      <c r="O94">
        <v>1</v>
      </c>
      <c r="P94">
        <v>1</v>
      </c>
      <c r="Q94">
        <v>1</v>
      </c>
      <c r="R94">
        <v>1</v>
      </c>
      <c r="S94">
        <f t="shared" si="3"/>
        <v>0</v>
      </c>
      <c r="T94">
        <f t="shared" si="4"/>
        <v>1</v>
      </c>
      <c r="U94">
        <f t="shared" si="5"/>
        <v>0</v>
      </c>
      <c r="V94">
        <v>1</v>
      </c>
      <c r="W94">
        <v>1</v>
      </c>
      <c r="X94">
        <v>1</v>
      </c>
      <c r="Y94">
        <v>1</v>
      </c>
      <c r="Z94">
        <v>1</v>
      </c>
      <c r="AA94">
        <v>1</v>
      </c>
      <c r="AB94">
        <v>1</v>
      </c>
      <c r="AC94">
        <v>1</v>
      </c>
      <c r="AD94">
        <v>1</v>
      </c>
      <c r="AE94">
        <v>1</v>
      </c>
      <c r="AF94">
        <v>0</v>
      </c>
      <c r="AG94">
        <v>1</v>
      </c>
      <c r="AH94">
        <v>1</v>
      </c>
      <c r="AI94">
        <v>1</v>
      </c>
      <c r="AJ94">
        <v>1</v>
      </c>
      <c r="AK94">
        <v>1</v>
      </c>
      <c r="AL94">
        <v>1</v>
      </c>
      <c r="AM94">
        <v>1</v>
      </c>
      <c r="AN94">
        <v>1</v>
      </c>
      <c r="AO94">
        <v>1</v>
      </c>
      <c r="AP94">
        <v>0</v>
      </c>
      <c r="AQ94">
        <v>1</v>
      </c>
      <c r="AR94">
        <v>1</v>
      </c>
      <c r="AS94">
        <v>0</v>
      </c>
      <c r="AT94">
        <v>1</v>
      </c>
      <c r="AU94">
        <v>1</v>
      </c>
      <c r="AV94">
        <v>1</v>
      </c>
      <c r="AW94">
        <v>0</v>
      </c>
      <c r="AX94">
        <v>1</v>
      </c>
      <c r="AY94">
        <v>1</v>
      </c>
      <c r="AZ94">
        <v>1</v>
      </c>
      <c r="BA94">
        <v>1</v>
      </c>
    </row>
    <row r="95" spans="3:53" x14ac:dyDescent="0.25">
      <c r="C95" s="422" t="s">
        <v>661</v>
      </c>
      <c r="D95" s="423" t="s">
        <v>701</v>
      </c>
      <c r="E95" s="424" t="s">
        <v>732</v>
      </c>
      <c r="F95" s="218">
        <v>90</v>
      </c>
      <c r="G95">
        <v>1</v>
      </c>
      <c r="H95">
        <v>1</v>
      </c>
      <c r="I95">
        <v>1</v>
      </c>
      <c r="J95">
        <v>1</v>
      </c>
      <c r="K95">
        <v>1</v>
      </c>
      <c r="L95">
        <v>1</v>
      </c>
      <c r="M95">
        <v>1</v>
      </c>
      <c r="N95">
        <v>1</v>
      </c>
      <c r="O95">
        <v>1</v>
      </c>
      <c r="P95">
        <v>1</v>
      </c>
      <c r="Q95">
        <v>1</v>
      </c>
      <c r="R95">
        <v>1</v>
      </c>
      <c r="S95">
        <f t="shared" si="3"/>
        <v>0</v>
      </c>
      <c r="T95">
        <f t="shared" si="4"/>
        <v>1</v>
      </c>
      <c r="U95">
        <f t="shared" si="5"/>
        <v>0</v>
      </c>
      <c r="V95">
        <v>1</v>
      </c>
      <c r="W95">
        <v>1</v>
      </c>
      <c r="X95">
        <v>1</v>
      </c>
      <c r="Y95">
        <v>1</v>
      </c>
      <c r="Z95">
        <v>1</v>
      </c>
      <c r="AA95">
        <v>1</v>
      </c>
      <c r="AB95">
        <v>1</v>
      </c>
      <c r="AC95">
        <v>1</v>
      </c>
      <c r="AD95">
        <v>1</v>
      </c>
      <c r="AE95">
        <v>1</v>
      </c>
      <c r="AF95">
        <v>0</v>
      </c>
      <c r="AG95">
        <v>1</v>
      </c>
      <c r="AH95">
        <v>1</v>
      </c>
      <c r="AI95">
        <v>1</v>
      </c>
      <c r="AJ95">
        <v>1</v>
      </c>
      <c r="AK95">
        <v>1</v>
      </c>
      <c r="AL95">
        <v>1</v>
      </c>
      <c r="AM95">
        <v>1</v>
      </c>
      <c r="AN95">
        <v>1</v>
      </c>
      <c r="AO95">
        <v>1</v>
      </c>
      <c r="AP95">
        <v>0</v>
      </c>
      <c r="AQ95">
        <v>1</v>
      </c>
      <c r="AR95">
        <v>1</v>
      </c>
      <c r="AS95">
        <v>0</v>
      </c>
      <c r="AT95">
        <v>1</v>
      </c>
      <c r="AU95">
        <v>1</v>
      </c>
      <c r="AV95">
        <v>1</v>
      </c>
      <c r="AW95">
        <v>0</v>
      </c>
      <c r="AX95">
        <v>1</v>
      </c>
      <c r="AY95">
        <v>1</v>
      </c>
      <c r="AZ95">
        <v>1</v>
      </c>
      <c r="BA95">
        <v>1</v>
      </c>
    </row>
    <row r="96" spans="3:53" x14ac:dyDescent="0.25">
      <c r="C96" s="422" t="s">
        <v>661</v>
      </c>
      <c r="D96" s="423" t="s">
        <v>702</v>
      </c>
      <c r="E96" s="424" t="s">
        <v>732</v>
      </c>
      <c r="F96" s="218">
        <v>91</v>
      </c>
      <c r="G96">
        <v>1</v>
      </c>
      <c r="H96">
        <v>1</v>
      </c>
      <c r="I96">
        <v>1</v>
      </c>
      <c r="J96">
        <v>1</v>
      </c>
      <c r="K96">
        <v>1</v>
      </c>
      <c r="L96">
        <v>1</v>
      </c>
      <c r="M96">
        <v>1</v>
      </c>
      <c r="N96">
        <v>1</v>
      </c>
      <c r="O96">
        <v>1</v>
      </c>
      <c r="P96">
        <v>1</v>
      </c>
      <c r="Q96">
        <v>1</v>
      </c>
      <c r="R96">
        <v>1</v>
      </c>
      <c r="S96">
        <f t="shared" si="3"/>
        <v>0</v>
      </c>
      <c r="T96">
        <f t="shared" si="4"/>
        <v>1</v>
      </c>
      <c r="U96">
        <f t="shared" si="5"/>
        <v>0</v>
      </c>
      <c r="V96">
        <v>1</v>
      </c>
      <c r="W96">
        <v>1</v>
      </c>
      <c r="X96">
        <v>1</v>
      </c>
      <c r="Y96">
        <v>1</v>
      </c>
      <c r="Z96">
        <v>1</v>
      </c>
      <c r="AA96">
        <v>1</v>
      </c>
      <c r="AB96">
        <v>1</v>
      </c>
      <c r="AC96">
        <v>1</v>
      </c>
      <c r="AD96">
        <v>1</v>
      </c>
      <c r="AE96">
        <v>1</v>
      </c>
      <c r="AF96">
        <v>0</v>
      </c>
      <c r="AG96">
        <v>1</v>
      </c>
      <c r="AH96">
        <v>1</v>
      </c>
      <c r="AI96">
        <v>1</v>
      </c>
      <c r="AJ96">
        <v>1</v>
      </c>
      <c r="AK96">
        <v>1</v>
      </c>
      <c r="AL96">
        <v>1</v>
      </c>
      <c r="AM96">
        <v>1</v>
      </c>
      <c r="AN96">
        <v>1</v>
      </c>
      <c r="AO96">
        <v>1</v>
      </c>
      <c r="AP96">
        <v>0</v>
      </c>
      <c r="AQ96">
        <v>1</v>
      </c>
      <c r="AR96">
        <v>1</v>
      </c>
      <c r="AS96">
        <v>0</v>
      </c>
      <c r="AT96">
        <v>1</v>
      </c>
      <c r="AU96">
        <v>1</v>
      </c>
      <c r="AV96">
        <v>1</v>
      </c>
      <c r="AW96">
        <v>0</v>
      </c>
      <c r="AX96">
        <v>1</v>
      </c>
      <c r="AY96">
        <v>1</v>
      </c>
      <c r="AZ96">
        <v>1</v>
      </c>
      <c r="BA96">
        <v>1</v>
      </c>
    </row>
    <row r="97" spans="3:53" x14ac:dyDescent="0.25">
      <c r="C97" s="422" t="s">
        <v>661</v>
      </c>
      <c r="D97" s="423" t="s">
        <v>706</v>
      </c>
      <c r="E97" s="424" t="s">
        <v>732</v>
      </c>
      <c r="F97" s="218">
        <v>92</v>
      </c>
      <c r="G97">
        <v>1</v>
      </c>
      <c r="H97">
        <v>1</v>
      </c>
      <c r="I97">
        <v>1</v>
      </c>
      <c r="J97">
        <v>1</v>
      </c>
      <c r="K97">
        <v>1</v>
      </c>
      <c r="L97">
        <v>1</v>
      </c>
      <c r="M97">
        <v>1</v>
      </c>
      <c r="N97">
        <v>1</v>
      </c>
      <c r="O97">
        <v>1</v>
      </c>
      <c r="P97">
        <v>1</v>
      </c>
      <c r="Q97">
        <v>1</v>
      </c>
      <c r="R97">
        <v>1</v>
      </c>
      <c r="S97">
        <f t="shared" si="3"/>
        <v>0</v>
      </c>
      <c r="T97">
        <f t="shared" si="4"/>
        <v>1</v>
      </c>
      <c r="U97">
        <f t="shared" si="5"/>
        <v>0</v>
      </c>
      <c r="V97">
        <v>1</v>
      </c>
      <c r="W97">
        <v>1</v>
      </c>
      <c r="X97">
        <v>1</v>
      </c>
      <c r="Y97">
        <v>1</v>
      </c>
      <c r="Z97">
        <v>1</v>
      </c>
      <c r="AA97">
        <v>1</v>
      </c>
      <c r="AB97">
        <v>1</v>
      </c>
      <c r="AC97">
        <v>1</v>
      </c>
      <c r="AD97">
        <v>1</v>
      </c>
      <c r="AE97">
        <v>1</v>
      </c>
      <c r="AF97">
        <v>0</v>
      </c>
      <c r="AG97">
        <v>1</v>
      </c>
      <c r="AH97">
        <v>1</v>
      </c>
      <c r="AI97">
        <v>1</v>
      </c>
      <c r="AJ97">
        <v>1</v>
      </c>
      <c r="AK97">
        <v>1</v>
      </c>
      <c r="AL97">
        <v>1</v>
      </c>
      <c r="AM97">
        <v>1</v>
      </c>
      <c r="AN97">
        <v>1</v>
      </c>
      <c r="AO97">
        <v>1</v>
      </c>
      <c r="AP97">
        <v>0</v>
      </c>
      <c r="AQ97">
        <v>1</v>
      </c>
      <c r="AR97">
        <v>1</v>
      </c>
      <c r="AS97">
        <v>0</v>
      </c>
      <c r="AT97">
        <v>1</v>
      </c>
      <c r="AU97">
        <v>1</v>
      </c>
      <c r="AV97">
        <v>1</v>
      </c>
      <c r="AW97">
        <v>0</v>
      </c>
      <c r="AX97">
        <v>1</v>
      </c>
      <c r="AY97">
        <v>1</v>
      </c>
      <c r="AZ97">
        <v>1</v>
      </c>
      <c r="BA97">
        <v>1</v>
      </c>
    </row>
    <row r="98" spans="3:53" x14ac:dyDescent="0.25">
      <c r="C98" s="422" t="s">
        <v>661</v>
      </c>
      <c r="D98" s="423" t="s">
        <v>707</v>
      </c>
      <c r="E98" s="424" t="s">
        <v>732</v>
      </c>
      <c r="F98" s="218">
        <v>93</v>
      </c>
      <c r="G98">
        <v>1</v>
      </c>
      <c r="H98">
        <v>1</v>
      </c>
      <c r="I98">
        <v>1</v>
      </c>
      <c r="J98">
        <v>1</v>
      </c>
      <c r="K98">
        <v>1</v>
      </c>
      <c r="L98">
        <v>1</v>
      </c>
      <c r="M98">
        <v>1</v>
      </c>
      <c r="N98">
        <v>1</v>
      </c>
      <c r="O98">
        <v>1</v>
      </c>
      <c r="P98">
        <v>1</v>
      </c>
      <c r="Q98">
        <v>1</v>
      </c>
      <c r="R98">
        <v>1</v>
      </c>
      <c r="S98">
        <f t="shared" si="3"/>
        <v>0</v>
      </c>
      <c r="T98">
        <f t="shared" si="4"/>
        <v>1</v>
      </c>
      <c r="U98">
        <f t="shared" si="5"/>
        <v>0</v>
      </c>
      <c r="V98">
        <v>1</v>
      </c>
      <c r="W98">
        <v>1</v>
      </c>
      <c r="X98">
        <v>1</v>
      </c>
      <c r="Y98">
        <v>1</v>
      </c>
      <c r="Z98">
        <v>1</v>
      </c>
      <c r="AA98">
        <v>1</v>
      </c>
      <c r="AB98">
        <v>1</v>
      </c>
      <c r="AC98">
        <v>1</v>
      </c>
      <c r="AD98">
        <v>1</v>
      </c>
      <c r="AE98">
        <v>1</v>
      </c>
      <c r="AF98">
        <v>0</v>
      </c>
      <c r="AG98">
        <v>1</v>
      </c>
      <c r="AH98">
        <v>1</v>
      </c>
      <c r="AI98">
        <v>1</v>
      </c>
      <c r="AJ98">
        <v>1</v>
      </c>
      <c r="AK98">
        <v>1</v>
      </c>
      <c r="AL98">
        <v>1</v>
      </c>
      <c r="AM98">
        <v>1</v>
      </c>
      <c r="AN98">
        <v>1</v>
      </c>
      <c r="AO98">
        <v>1</v>
      </c>
      <c r="AP98">
        <v>0</v>
      </c>
      <c r="AQ98">
        <v>1</v>
      </c>
      <c r="AR98">
        <v>1</v>
      </c>
      <c r="AS98">
        <v>0</v>
      </c>
      <c r="AT98">
        <v>1</v>
      </c>
      <c r="AU98">
        <v>1</v>
      </c>
      <c r="AV98">
        <v>1</v>
      </c>
      <c r="AW98">
        <v>0</v>
      </c>
      <c r="AX98">
        <v>1</v>
      </c>
      <c r="AY98">
        <v>1</v>
      </c>
      <c r="AZ98">
        <v>1</v>
      </c>
      <c r="BA98">
        <v>1</v>
      </c>
    </row>
    <row r="99" spans="3:53" x14ac:dyDescent="0.25">
      <c r="C99" s="422" t="s">
        <v>661</v>
      </c>
      <c r="D99" s="423" t="s">
        <v>712</v>
      </c>
      <c r="E99" s="424" t="s">
        <v>732</v>
      </c>
      <c r="F99" s="218">
        <v>94</v>
      </c>
      <c r="G99">
        <v>1</v>
      </c>
      <c r="H99">
        <v>1</v>
      </c>
      <c r="I99">
        <v>1</v>
      </c>
      <c r="J99">
        <v>1</v>
      </c>
      <c r="K99">
        <v>1</v>
      </c>
      <c r="L99">
        <v>1</v>
      </c>
      <c r="M99">
        <v>1</v>
      </c>
      <c r="N99">
        <v>1</v>
      </c>
      <c r="O99">
        <v>1</v>
      </c>
      <c r="P99">
        <v>1</v>
      </c>
      <c r="Q99">
        <v>1</v>
      </c>
      <c r="R99">
        <v>1</v>
      </c>
      <c r="S99">
        <f t="shared" si="3"/>
        <v>0</v>
      </c>
      <c r="T99">
        <f t="shared" si="4"/>
        <v>1</v>
      </c>
      <c r="U99">
        <f t="shared" si="5"/>
        <v>0</v>
      </c>
      <c r="V99">
        <v>1</v>
      </c>
      <c r="W99">
        <v>1</v>
      </c>
      <c r="X99">
        <v>1</v>
      </c>
      <c r="Y99">
        <v>1</v>
      </c>
      <c r="Z99">
        <v>1</v>
      </c>
      <c r="AA99">
        <v>1</v>
      </c>
      <c r="AB99">
        <v>1</v>
      </c>
      <c r="AC99">
        <v>1</v>
      </c>
      <c r="AD99">
        <v>1</v>
      </c>
      <c r="AE99">
        <v>1</v>
      </c>
      <c r="AF99">
        <v>0</v>
      </c>
      <c r="AG99">
        <v>1</v>
      </c>
      <c r="AH99">
        <v>1</v>
      </c>
      <c r="AI99">
        <v>1</v>
      </c>
      <c r="AJ99">
        <v>1</v>
      </c>
      <c r="AK99">
        <v>1</v>
      </c>
      <c r="AL99">
        <v>1</v>
      </c>
      <c r="AM99">
        <v>1</v>
      </c>
      <c r="AN99">
        <v>1</v>
      </c>
      <c r="AO99">
        <v>1</v>
      </c>
      <c r="AP99">
        <v>0</v>
      </c>
      <c r="AQ99">
        <v>1</v>
      </c>
      <c r="AR99">
        <v>1</v>
      </c>
      <c r="AS99">
        <v>0</v>
      </c>
      <c r="AT99">
        <v>1</v>
      </c>
      <c r="AU99">
        <v>1</v>
      </c>
      <c r="AV99">
        <v>1</v>
      </c>
      <c r="AW99">
        <v>0</v>
      </c>
      <c r="AX99">
        <v>1</v>
      </c>
      <c r="AY99">
        <v>1</v>
      </c>
      <c r="AZ99">
        <v>1</v>
      </c>
      <c r="BA99">
        <v>1</v>
      </c>
    </row>
    <row r="100" spans="3:53" x14ac:dyDescent="0.25">
      <c r="C100" s="422" t="s">
        <v>661</v>
      </c>
      <c r="D100" s="423" t="s">
        <v>717</v>
      </c>
      <c r="E100" s="424" t="s">
        <v>732</v>
      </c>
      <c r="F100" s="218">
        <v>95</v>
      </c>
      <c r="G100">
        <v>1</v>
      </c>
      <c r="H100">
        <v>1</v>
      </c>
      <c r="I100">
        <v>1</v>
      </c>
      <c r="J100">
        <v>1</v>
      </c>
      <c r="K100">
        <v>1</v>
      </c>
      <c r="L100">
        <v>1</v>
      </c>
      <c r="M100">
        <v>1</v>
      </c>
      <c r="N100">
        <v>1</v>
      </c>
      <c r="O100">
        <v>1</v>
      </c>
      <c r="P100">
        <v>1</v>
      </c>
      <c r="Q100">
        <v>1</v>
      </c>
      <c r="R100">
        <v>1</v>
      </c>
      <c r="S100">
        <f t="shared" si="3"/>
        <v>0</v>
      </c>
      <c r="T100">
        <f t="shared" si="4"/>
        <v>1</v>
      </c>
      <c r="U100">
        <f t="shared" si="5"/>
        <v>0</v>
      </c>
      <c r="V100">
        <v>1</v>
      </c>
      <c r="W100">
        <v>1</v>
      </c>
      <c r="X100">
        <v>1</v>
      </c>
      <c r="Y100">
        <v>1</v>
      </c>
      <c r="Z100">
        <v>1</v>
      </c>
      <c r="AA100">
        <v>1</v>
      </c>
      <c r="AB100">
        <v>1</v>
      </c>
      <c r="AC100">
        <v>1</v>
      </c>
      <c r="AD100">
        <v>1</v>
      </c>
      <c r="AE100">
        <v>1</v>
      </c>
      <c r="AF100">
        <v>0</v>
      </c>
      <c r="AG100">
        <v>1</v>
      </c>
      <c r="AH100">
        <v>1</v>
      </c>
      <c r="AI100">
        <v>1</v>
      </c>
      <c r="AJ100">
        <v>1</v>
      </c>
      <c r="AK100">
        <v>1</v>
      </c>
      <c r="AL100">
        <v>1</v>
      </c>
      <c r="AM100">
        <v>1</v>
      </c>
      <c r="AN100">
        <v>1</v>
      </c>
      <c r="AO100">
        <v>1</v>
      </c>
      <c r="AP100">
        <v>0</v>
      </c>
      <c r="AQ100">
        <v>1</v>
      </c>
      <c r="AR100">
        <v>1</v>
      </c>
      <c r="AS100">
        <v>0</v>
      </c>
      <c r="AT100">
        <v>1</v>
      </c>
      <c r="AU100">
        <v>1</v>
      </c>
      <c r="AV100">
        <v>1</v>
      </c>
      <c r="AW100">
        <v>0</v>
      </c>
      <c r="AX100">
        <v>1</v>
      </c>
      <c r="AY100">
        <v>1</v>
      </c>
      <c r="AZ100">
        <v>1</v>
      </c>
      <c r="BA100">
        <v>1</v>
      </c>
    </row>
    <row r="101" spans="3:53" x14ac:dyDescent="0.25">
      <c r="C101" s="422" t="s">
        <v>661</v>
      </c>
      <c r="D101" s="423" t="s">
        <v>723</v>
      </c>
      <c r="E101" s="424" t="s">
        <v>732</v>
      </c>
      <c r="F101" s="218">
        <v>96</v>
      </c>
      <c r="G101">
        <v>1</v>
      </c>
      <c r="H101">
        <v>1</v>
      </c>
      <c r="I101">
        <v>1</v>
      </c>
      <c r="J101">
        <v>1</v>
      </c>
      <c r="K101">
        <v>1</v>
      </c>
      <c r="L101">
        <v>1</v>
      </c>
      <c r="M101">
        <v>1</v>
      </c>
      <c r="N101">
        <v>1</v>
      </c>
      <c r="O101">
        <v>1</v>
      </c>
      <c r="P101">
        <v>1</v>
      </c>
      <c r="Q101">
        <v>1</v>
      </c>
      <c r="R101">
        <v>1</v>
      </c>
      <c r="S101">
        <f t="shared" si="3"/>
        <v>0</v>
      </c>
      <c r="T101">
        <f t="shared" si="4"/>
        <v>0</v>
      </c>
      <c r="U101">
        <f t="shared" si="5"/>
        <v>1</v>
      </c>
      <c r="V101">
        <v>1</v>
      </c>
      <c r="W101">
        <v>1</v>
      </c>
      <c r="X101">
        <v>1</v>
      </c>
      <c r="Y101">
        <v>1</v>
      </c>
      <c r="Z101">
        <v>1</v>
      </c>
      <c r="AA101">
        <v>1</v>
      </c>
      <c r="AB101">
        <v>1</v>
      </c>
      <c r="AC101">
        <v>1</v>
      </c>
      <c r="AD101">
        <v>1</v>
      </c>
      <c r="AE101">
        <v>1</v>
      </c>
      <c r="AF101">
        <v>0</v>
      </c>
      <c r="AG101">
        <v>1</v>
      </c>
      <c r="AH101">
        <v>1</v>
      </c>
      <c r="AI101">
        <v>1</v>
      </c>
      <c r="AJ101">
        <v>1</v>
      </c>
      <c r="AK101">
        <v>1</v>
      </c>
      <c r="AL101">
        <v>1</v>
      </c>
      <c r="AM101">
        <v>1</v>
      </c>
      <c r="AN101">
        <v>1</v>
      </c>
      <c r="AO101">
        <v>1</v>
      </c>
      <c r="AP101">
        <v>0</v>
      </c>
      <c r="AQ101">
        <v>1</v>
      </c>
      <c r="AR101">
        <v>1</v>
      </c>
      <c r="AS101">
        <v>0</v>
      </c>
      <c r="AT101">
        <v>1</v>
      </c>
      <c r="AU101">
        <v>1</v>
      </c>
      <c r="AV101">
        <v>1</v>
      </c>
      <c r="AW101">
        <v>0</v>
      </c>
      <c r="AX101">
        <v>1</v>
      </c>
      <c r="AY101">
        <v>1</v>
      </c>
      <c r="AZ101">
        <v>1</v>
      </c>
      <c r="BA101">
        <v>1</v>
      </c>
    </row>
    <row r="102" spans="3:53" x14ac:dyDescent="0.25">
      <c r="C102" s="422" t="s">
        <v>661</v>
      </c>
      <c r="D102" s="423" t="s">
        <v>724</v>
      </c>
      <c r="E102" s="424" t="s">
        <v>732</v>
      </c>
      <c r="F102" s="218">
        <v>97</v>
      </c>
      <c r="G102">
        <v>1</v>
      </c>
      <c r="H102">
        <v>1</v>
      </c>
      <c r="I102">
        <v>1</v>
      </c>
      <c r="J102">
        <v>1</v>
      </c>
      <c r="K102">
        <v>1</v>
      </c>
      <c r="L102">
        <v>1</v>
      </c>
      <c r="M102">
        <v>1</v>
      </c>
      <c r="N102">
        <v>1</v>
      </c>
      <c r="O102">
        <v>1</v>
      </c>
      <c r="P102">
        <v>1</v>
      </c>
      <c r="Q102">
        <v>1</v>
      </c>
      <c r="R102">
        <v>1</v>
      </c>
      <c r="S102">
        <f t="shared" si="3"/>
        <v>0</v>
      </c>
      <c r="T102">
        <f t="shared" si="4"/>
        <v>0</v>
      </c>
      <c r="U102">
        <f t="shared" si="5"/>
        <v>1</v>
      </c>
      <c r="V102">
        <v>1</v>
      </c>
      <c r="W102">
        <v>1</v>
      </c>
      <c r="X102">
        <v>1</v>
      </c>
      <c r="Y102">
        <v>1</v>
      </c>
      <c r="Z102">
        <v>1</v>
      </c>
      <c r="AA102">
        <v>1</v>
      </c>
      <c r="AB102">
        <v>1</v>
      </c>
      <c r="AC102">
        <v>1</v>
      </c>
      <c r="AD102">
        <v>1</v>
      </c>
      <c r="AE102">
        <v>1</v>
      </c>
      <c r="AF102">
        <v>0</v>
      </c>
      <c r="AG102">
        <v>1</v>
      </c>
      <c r="AH102">
        <v>1</v>
      </c>
      <c r="AI102">
        <v>1</v>
      </c>
      <c r="AJ102">
        <v>1</v>
      </c>
      <c r="AK102">
        <v>1</v>
      </c>
      <c r="AL102">
        <v>1</v>
      </c>
      <c r="AM102">
        <v>1</v>
      </c>
      <c r="AN102">
        <v>1</v>
      </c>
      <c r="AO102">
        <v>1</v>
      </c>
      <c r="AP102">
        <v>0</v>
      </c>
      <c r="AQ102">
        <v>1</v>
      </c>
      <c r="AR102">
        <v>1</v>
      </c>
      <c r="AS102">
        <v>0</v>
      </c>
      <c r="AT102">
        <v>1</v>
      </c>
      <c r="AU102">
        <v>1</v>
      </c>
      <c r="AV102">
        <v>1</v>
      </c>
      <c r="AW102">
        <v>0</v>
      </c>
      <c r="AX102">
        <v>1</v>
      </c>
      <c r="AY102">
        <v>1</v>
      </c>
      <c r="AZ102">
        <v>1</v>
      </c>
      <c r="BA102">
        <v>1</v>
      </c>
    </row>
    <row r="103" spans="3:53" x14ac:dyDescent="0.25">
      <c r="C103" s="422" t="s">
        <v>661</v>
      </c>
      <c r="D103" s="423" t="s">
        <v>727</v>
      </c>
      <c r="E103" s="424" t="s">
        <v>732</v>
      </c>
      <c r="F103" s="218">
        <v>98</v>
      </c>
      <c r="G103">
        <v>1</v>
      </c>
      <c r="H103">
        <v>1</v>
      </c>
      <c r="I103">
        <v>1</v>
      </c>
      <c r="J103">
        <v>1</v>
      </c>
      <c r="K103">
        <v>1</v>
      </c>
      <c r="L103">
        <v>1</v>
      </c>
      <c r="M103">
        <v>1</v>
      </c>
      <c r="N103">
        <v>1</v>
      </c>
      <c r="O103">
        <v>1</v>
      </c>
      <c r="P103">
        <v>1</v>
      </c>
      <c r="Q103">
        <v>1</v>
      </c>
      <c r="R103">
        <v>1</v>
      </c>
      <c r="S103">
        <f t="shared" si="3"/>
        <v>0</v>
      </c>
      <c r="T103">
        <f t="shared" si="4"/>
        <v>1</v>
      </c>
      <c r="U103">
        <f t="shared" si="5"/>
        <v>0</v>
      </c>
      <c r="V103">
        <v>1</v>
      </c>
      <c r="W103">
        <v>1</v>
      </c>
      <c r="X103">
        <v>1</v>
      </c>
      <c r="Y103">
        <v>1</v>
      </c>
      <c r="Z103">
        <v>1</v>
      </c>
      <c r="AA103">
        <v>1</v>
      </c>
      <c r="AB103">
        <v>1</v>
      </c>
      <c r="AC103">
        <v>1</v>
      </c>
      <c r="AD103">
        <v>1</v>
      </c>
      <c r="AE103">
        <v>1</v>
      </c>
      <c r="AF103">
        <v>0</v>
      </c>
      <c r="AG103">
        <v>1</v>
      </c>
      <c r="AH103">
        <v>1</v>
      </c>
      <c r="AI103">
        <v>1</v>
      </c>
      <c r="AJ103">
        <v>1</v>
      </c>
      <c r="AK103">
        <v>1</v>
      </c>
      <c r="AL103">
        <v>1</v>
      </c>
      <c r="AM103">
        <v>1</v>
      </c>
      <c r="AN103">
        <v>1</v>
      </c>
      <c r="AO103">
        <v>1</v>
      </c>
      <c r="AP103">
        <v>0</v>
      </c>
      <c r="AQ103">
        <v>1</v>
      </c>
      <c r="AR103">
        <v>1</v>
      </c>
      <c r="AS103">
        <v>0</v>
      </c>
      <c r="AT103">
        <v>1</v>
      </c>
      <c r="AU103">
        <v>1</v>
      </c>
      <c r="AV103">
        <v>1</v>
      </c>
      <c r="AW103">
        <v>0</v>
      </c>
      <c r="AX103">
        <v>1</v>
      </c>
      <c r="AY103">
        <v>1</v>
      </c>
      <c r="AZ103">
        <v>1</v>
      </c>
      <c r="BA103">
        <v>1</v>
      </c>
    </row>
    <row r="104" spans="3:53" x14ac:dyDescent="0.25">
      <c r="C104" s="422" t="s">
        <v>662</v>
      </c>
      <c r="D104" s="423" t="s">
        <v>703</v>
      </c>
      <c r="E104" s="424" t="s">
        <v>728</v>
      </c>
      <c r="F104" s="218">
        <v>99</v>
      </c>
      <c r="G104">
        <v>1</v>
      </c>
      <c r="H104">
        <v>1</v>
      </c>
      <c r="I104">
        <v>1</v>
      </c>
      <c r="J104">
        <v>1</v>
      </c>
      <c r="K104">
        <v>1</v>
      </c>
      <c r="L104">
        <v>1</v>
      </c>
      <c r="M104">
        <v>1</v>
      </c>
      <c r="N104">
        <v>1</v>
      </c>
      <c r="O104">
        <v>1</v>
      </c>
      <c r="P104">
        <v>1</v>
      </c>
      <c r="Q104">
        <v>1</v>
      </c>
      <c r="R104">
        <v>1</v>
      </c>
      <c r="S104">
        <f t="shared" si="3"/>
        <v>0</v>
      </c>
      <c r="T104">
        <f t="shared" si="4"/>
        <v>1</v>
      </c>
      <c r="U104">
        <f t="shared" si="5"/>
        <v>0</v>
      </c>
      <c r="V104">
        <v>1</v>
      </c>
      <c r="W104">
        <v>1</v>
      </c>
      <c r="X104">
        <v>1</v>
      </c>
      <c r="Y104">
        <v>1</v>
      </c>
      <c r="Z104">
        <v>1</v>
      </c>
      <c r="AA104">
        <v>1</v>
      </c>
      <c r="AB104">
        <v>1</v>
      </c>
      <c r="AC104">
        <v>1</v>
      </c>
      <c r="AD104">
        <v>1</v>
      </c>
      <c r="AE104">
        <v>1</v>
      </c>
      <c r="AF104">
        <v>0</v>
      </c>
      <c r="AG104">
        <v>1</v>
      </c>
      <c r="AH104">
        <v>1</v>
      </c>
      <c r="AI104">
        <v>1</v>
      </c>
      <c r="AJ104">
        <v>1</v>
      </c>
      <c r="AK104">
        <v>1</v>
      </c>
      <c r="AL104">
        <v>1</v>
      </c>
      <c r="AM104">
        <v>1</v>
      </c>
      <c r="AN104">
        <v>1</v>
      </c>
      <c r="AO104">
        <v>1</v>
      </c>
      <c r="AP104">
        <v>0</v>
      </c>
      <c r="AQ104">
        <v>1</v>
      </c>
      <c r="AR104">
        <v>1</v>
      </c>
      <c r="AS104">
        <v>0</v>
      </c>
      <c r="AT104">
        <v>1</v>
      </c>
      <c r="AU104">
        <v>1</v>
      </c>
      <c r="AV104">
        <v>1</v>
      </c>
      <c r="AW104">
        <v>0</v>
      </c>
      <c r="AX104">
        <v>1</v>
      </c>
      <c r="AY104">
        <v>1</v>
      </c>
      <c r="AZ104">
        <v>1</v>
      </c>
      <c r="BA104">
        <v>1</v>
      </c>
    </row>
    <row r="105" spans="3:53" x14ac:dyDescent="0.25">
      <c r="C105" s="422" t="s">
        <v>662</v>
      </c>
      <c r="D105" s="423" t="s">
        <v>725</v>
      </c>
      <c r="E105" s="424" t="s">
        <v>728</v>
      </c>
      <c r="F105" s="218">
        <v>100</v>
      </c>
      <c r="G105">
        <v>1</v>
      </c>
      <c r="H105">
        <v>1</v>
      </c>
      <c r="I105">
        <v>1</v>
      </c>
      <c r="J105">
        <v>1</v>
      </c>
      <c r="K105">
        <v>1</v>
      </c>
      <c r="L105">
        <v>1</v>
      </c>
      <c r="M105">
        <v>1</v>
      </c>
      <c r="N105">
        <v>1</v>
      </c>
      <c r="O105">
        <v>1</v>
      </c>
      <c r="P105">
        <v>1</v>
      </c>
      <c r="Q105">
        <v>1</v>
      </c>
      <c r="R105">
        <v>1</v>
      </c>
      <c r="S105">
        <f t="shared" si="3"/>
        <v>0</v>
      </c>
      <c r="T105">
        <f t="shared" si="4"/>
        <v>1</v>
      </c>
      <c r="U105">
        <f t="shared" si="5"/>
        <v>0</v>
      </c>
      <c r="V105">
        <v>1</v>
      </c>
      <c r="W105">
        <v>1</v>
      </c>
      <c r="X105">
        <v>1</v>
      </c>
      <c r="Y105">
        <v>1</v>
      </c>
      <c r="Z105">
        <v>1</v>
      </c>
      <c r="AA105">
        <v>1</v>
      </c>
      <c r="AB105">
        <v>1</v>
      </c>
      <c r="AC105">
        <v>1</v>
      </c>
      <c r="AD105">
        <v>1</v>
      </c>
      <c r="AE105">
        <v>1</v>
      </c>
      <c r="AF105">
        <v>0</v>
      </c>
      <c r="AG105">
        <v>1</v>
      </c>
      <c r="AH105">
        <v>1</v>
      </c>
      <c r="AI105">
        <v>1</v>
      </c>
      <c r="AJ105">
        <v>1</v>
      </c>
      <c r="AK105">
        <v>1</v>
      </c>
      <c r="AL105">
        <v>1</v>
      </c>
      <c r="AM105">
        <v>1</v>
      </c>
      <c r="AN105">
        <v>1</v>
      </c>
      <c r="AO105">
        <v>1</v>
      </c>
      <c r="AP105">
        <v>0</v>
      </c>
      <c r="AQ105">
        <v>1</v>
      </c>
      <c r="AR105">
        <v>1</v>
      </c>
      <c r="AS105">
        <v>0</v>
      </c>
      <c r="AT105">
        <v>1</v>
      </c>
      <c r="AU105">
        <v>1</v>
      </c>
      <c r="AV105">
        <v>1</v>
      </c>
      <c r="AW105">
        <v>0</v>
      </c>
      <c r="AX105">
        <v>1</v>
      </c>
      <c r="AY105">
        <v>1</v>
      </c>
      <c r="AZ105">
        <v>1</v>
      </c>
      <c r="BA105">
        <v>1</v>
      </c>
    </row>
    <row r="106" spans="3:53" x14ac:dyDescent="0.25">
      <c r="C106" s="422" t="s">
        <v>662</v>
      </c>
      <c r="D106" s="423" t="s">
        <v>703</v>
      </c>
      <c r="E106" s="424" t="s">
        <v>729</v>
      </c>
      <c r="F106" s="218">
        <v>101</v>
      </c>
      <c r="G106">
        <v>1</v>
      </c>
      <c r="H106">
        <v>1</v>
      </c>
      <c r="I106">
        <v>1</v>
      </c>
      <c r="J106">
        <v>1</v>
      </c>
      <c r="K106">
        <v>1</v>
      </c>
      <c r="L106">
        <v>1</v>
      </c>
      <c r="M106">
        <v>1</v>
      </c>
      <c r="N106">
        <v>1</v>
      </c>
      <c r="O106">
        <v>1</v>
      </c>
      <c r="P106">
        <v>1</v>
      </c>
      <c r="Q106">
        <v>1</v>
      </c>
      <c r="R106">
        <v>1</v>
      </c>
      <c r="S106">
        <f t="shared" si="3"/>
        <v>0</v>
      </c>
      <c r="T106">
        <f t="shared" si="4"/>
        <v>1</v>
      </c>
      <c r="U106">
        <f t="shared" si="5"/>
        <v>0</v>
      </c>
      <c r="V106">
        <v>1</v>
      </c>
      <c r="W106">
        <v>1</v>
      </c>
      <c r="X106">
        <v>1</v>
      </c>
      <c r="Y106">
        <v>1</v>
      </c>
      <c r="Z106">
        <v>1</v>
      </c>
      <c r="AA106">
        <v>1</v>
      </c>
      <c r="AB106">
        <v>1</v>
      </c>
      <c r="AC106">
        <v>1</v>
      </c>
      <c r="AD106">
        <v>1</v>
      </c>
      <c r="AE106">
        <v>1</v>
      </c>
      <c r="AF106">
        <v>0</v>
      </c>
      <c r="AG106">
        <v>1</v>
      </c>
      <c r="AH106">
        <v>1</v>
      </c>
      <c r="AI106">
        <v>1</v>
      </c>
      <c r="AJ106">
        <v>1</v>
      </c>
      <c r="AK106">
        <v>1</v>
      </c>
      <c r="AL106">
        <v>1</v>
      </c>
      <c r="AM106">
        <v>1</v>
      </c>
      <c r="AN106">
        <v>1</v>
      </c>
      <c r="AO106">
        <v>1</v>
      </c>
      <c r="AP106">
        <v>0</v>
      </c>
      <c r="AQ106">
        <v>1</v>
      </c>
      <c r="AR106">
        <v>1</v>
      </c>
      <c r="AS106">
        <v>0</v>
      </c>
      <c r="AT106">
        <v>1</v>
      </c>
      <c r="AU106">
        <v>1</v>
      </c>
      <c r="AV106">
        <v>1</v>
      </c>
      <c r="AW106">
        <v>0</v>
      </c>
      <c r="AX106">
        <v>1</v>
      </c>
      <c r="AY106">
        <v>1</v>
      </c>
      <c r="AZ106">
        <v>1</v>
      </c>
      <c r="BA106">
        <v>1</v>
      </c>
    </row>
    <row r="107" spans="3:53" x14ac:dyDescent="0.25">
      <c r="C107" s="422" t="s">
        <v>662</v>
      </c>
      <c r="D107" s="423" t="s">
        <v>719</v>
      </c>
      <c r="E107" s="424" t="s">
        <v>729</v>
      </c>
      <c r="F107" s="218">
        <v>102</v>
      </c>
      <c r="G107">
        <v>1</v>
      </c>
      <c r="H107">
        <v>1</v>
      </c>
      <c r="I107">
        <v>1</v>
      </c>
      <c r="J107">
        <v>1</v>
      </c>
      <c r="K107">
        <v>1</v>
      </c>
      <c r="L107">
        <v>1</v>
      </c>
      <c r="M107">
        <v>1</v>
      </c>
      <c r="N107">
        <v>1</v>
      </c>
      <c r="O107">
        <v>1</v>
      </c>
      <c r="P107">
        <v>1</v>
      </c>
      <c r="Q107">
        <v>1</v>
      </c>
      <c r="R107">
        <v>1</v>
      </c>
      <c r="S107">
        <f t="shared" si="3"/>
        <v>0</v>
      </c>
      <c r="T107">
        <f t="shared" si="4"/>
        <v>1</v>
      </c>
      <c r="U107">
        <f t="shared" si="5"/>
        <v>0</v>
      </c>
      <c r="V107">
        <v>1</v>
      </c>
      <c r="W107">
        <v>1</v>
      </c>
      <c r="X107">
        <v>1</v>
      </c>
      <c r="Y107">
        <v>1</v>
      </c>
      <c r="Z107">
        <v>1</v>
      </c>
      <c r="AA107">
        <v>1</v>
      </c>
      <c r="AB107">
        <v>1</v>
      </c>
      <c r="AC107">
        <v>1</v>
      </c>
      <c r="AD107">
        <v>1</v>
      </c>
      <c r="AE107">
        <v>1</v>
      </c>
      <c r="AF107">
        <v>0</v>
      </c>
      <c r="AG107">
        <v>1</v>
      </c>
      <c r="AH107">
        <v>1</v>
      </c>
      <c r="AI107">
        <v>1</v>
      </c>
      <c r="AJ107">
        <v>1</v>
      </c>
      <c r="AK107">
        <v>1</v>
      </c>
      <c r="AL107">
        <v>1</v>
      </c>
      <c r="AM107">
        <v>1</v>
      </c>
      <c r="AN107">
        <v>1</v>
      </c>
      <c r="AO107">
        <v>1</v>
      </c>
      <c r="AP107">
        <v>0</v>
      </c>
      <c r="AQ107">
        <v>1</v>
      </c>
      <c r="AR107">
        <v>1</v>
      </c>
      <c r="AS107">
        <v>0</v>
      </c>
      <c r="AT107">
        <v>1</v>
      </c>
      <c r="AU107">
        <v>1</v>
      </c>
      <c r="AV107">
        <v>1</v>
      </c>
      <c r="AW107">
        <v>0</v>
      </c>
      <c r="AX107">
        <v>1</v>
      </c>
      <c r="AY107">
        <v>1</v>
      </c>
      <c r="AZ107">
        <v>1</v>
      </c>
      <c r="BA107">
        <v>1</v>
      </c>
    </row>
    <row r="108" spans="3:53" x14ac:dyDescent="0.25">
      <c r="C108" s="422" t="s">
        <v>662</v>
      </c>
      <c r="D108" s="423" t="s">
        <v>725</v>
      </c>
      <c r="E108" s="424" t="s">
        <v>729</v>
      </c>
      <c r="F108" s="218">
        <v>103</v>
      </c>
      <c r="G108">
        <v>1</v>
      </c>
      <c r="H108">
        <v>1</v>
      </c>
      <c r="I108">
        <v>1</v>
      </c>
      <c r="J108">
        <v>1</v>
      </c>
      <c r="K108">
        <v>1</v>
      </c>
      <c r="L108">
        <v>1</v>
      </c>
      <c r="M108">
        <v>1</v>
      </c>
      <c r="N108">
        <v>1</v>
      </c>
      <c r="O108">
        <v>1</v>
      </c>
      <c r="P108">
        <v>1</v>
      </c>
      <c r="Q108">
        <v>1</v>
      </c>
      <c r="R108">
        <v>1</v>
      </c>
      <c r="S108">
        <f t="shared" si="3"/>
        <v>0</v>
      </c>
      <c r="T108">
        <f t="shared" si="4"/>
        <v>1</v>
      </c>
      <c r="U108">
        <f t="shared" si="5"/>
        <v>0</v>
      </c>
      <c r="V108">
        <v>1</v>
      </c>
      <c r="W108">
        <v>1</v>
      </c>
      <c r="X108">
        <v>1</v>
      </c>
      <c r="Y108">
        <v>1</v>
      </c>
      <c r="Z108">
        <v>1</v>
      </c>
      <c r="AA108">
        <v>1</v>
      </c>
      <c r="AB108">
        <v>1</v>
      </c>
      <c r="AC108">
        <v>1</v>
      </c>
      <c r="AD108">
        <v>1</v>
      </c>
      <c r="AE108">
        <v>1</v>
      </c>
      <c r="AF108">
        <v>0</v>
      </c>
      <c r="AG108">
        <v>1</v>
      </c>
      <c r="AH108">
        <v>1</v>
      </c>
      <c r="AI108">
        <v>1</v>
      </c>
      <c r="AJ108">
        <v>1</v>
      </c>
      <c r="AK108">
        <v>1</v>
      </c>
      <c r="AL108">
        <v>1</v>
      </c>
      <c r="AM108">
        <v>1</v>
      </c>
      <c r="AN108">
        <v>1</v>
      </c>
      <c r="AO108">
        <v>1</v>
      </c>
      <c r="AP108">
        <v>0</v>
      </c>
      <c r="AQ108">
        <v>1</v>
      </c>
      <c r="AR108">
        <v>1</v>
      </c>
      <c r="AS108">
        <v>0</v>
      </c>
      <c r="AT108">
        <v>1</v>
      </c>
      <c r="AU108">
        <v>1</v>
      </c>
      <c r="AV108">
        <v>1</v>
      </c>
      <c r="AW108">
        <v>0</v>
      </c>
      <c r="AX108">
        <v>1</v>
      </c>
      <c r="AY108">
        <v>1</v>
      </c>
      <c r="AZ108">
        <v>1</v>
      </c>
      <c r="BA108">
        <v>1</v>
      </c>
    </row>
    <row r="109" spans="3:53" x14ac:dyDescent="0.25">
      <c r="C109" s="422" t="s">
        <v>662</v>
      </c>
      <c r="D109" s="423" t="s">
        <v>705</v>
      </c>
      <c r="E109" s="424" t="s">
        <v>730</v>
      </c>
      <c r="F109" s="218">
        <v>104</v>
      </c>
      <c r="G109">
        <v>1</v>
      </c>
      <c r="H109">
        <v>1</v>
      </c>
      <c r="I109">
        <v>1</v>
      </c>
      <c r="J109">
        <v>1</v>
      </c>
      <c r="K109">
        <v>1</v>
      </c>
      <c r="L109">
        <v>1</v>
      </c>
      <c r="M109">
        <v>1</v>
      </c>
      <c r="N109">
        <v>1</v>
      </c>
      <c r="O109">
        <v>1</v>
      </c>
      <c r="P109">
        <v>1</v>
      </c>
      <c r="Q109">
        <v>1</v>
      </c>
      <c r="R109">
        <v>1</v>
      </c>
      <c r="S109">
        <f t="shared" si="3"/>
        <v>0</v>
      </c>
      <c r="T109">
        <f t="shared" si="4"/>
        <v>1</v>
      </c>
      <c r="U109">
        <f t="shared" si="5"/>
        <v>0</v>
      </c>
      <c r="V109">
        <v>1</v>
      </c>
      <c r="W109">
        <v>1</v>
      </c>
      <c r="X109">
        <v>1</v>
      </c>
      <c r="Y109">
        <v>1</v>
      </c>
      <c r="Z109">
        <v>1</v>
      </c>
      <c r="AA109">
        <v>1</v>
      </c>
      <c r="AB109">
        <v>1</v>
      </c>
      <c r="AC109">
        <v>1</v>
      </c>
      <c r="AD109">
        <v>1</v>
      </c>
      <c r="AE109">
        <v>1</v>
      </c>
      <c r="AF109">
        <v>0</v>
      </c>
      <c r="AG109">
        <v>1</v>
      </c>
      <c r="AH109">
        <v>1</v>
      </c>
      <c r="AI109">
        <v>1</v>
      </c>
      <c r="AJ109">
        <v>1</v>
      </c>
      <c r="AK109">
        <v>1</v>
      </c>
      <c r="AL109">
        <v>1</v>
      </c>
      <c r="AM109">
        <v>1</v>
      </c>
      <c r="AN109">
        <v>1</v>
      </c>
      <c r="AO109">
        <v>1</v>
      </c>
      <c r="AP109">
        <v>0</v>
      </c>
      <c r="AQ109">
        <v>1</v>
      </c>
      <c r="AR109">
        <v>1</v>
      </c>
      <c r="AS109">
        <v>0</v>
      </c>
      <c r="AT109">
        <v>1</v>
      </c>
      <c r="AU109">
        <v>1</v>
      </c>
      <c r="AV109">
        <v>1</v>
      </c>
      <c r="AW109">
        <v>0</v>
      </c>
      <c r="AX109">
        <v>1</v>
      </c>
      <c r="AY109">
        <v>1</v>
      </c>
      <c r="AZ109">
        <v>1</v>
      </c>
      <c r="BA109">
        <v>1</v>
      </c>
    </row>
    <row r="110" spans="3:53" x14ac:dyDescent="0.25">
      <c r="C110" s="422" t="s">
        <v>662</v>
      </c>
      <c r="D110" s="423" t="s">
        <v>716</v>
      </c>
      <c r="E110" s="424" t="s">
        <v>730</v>
      </c>
      <c r="F110" s="218">
        <v>105</v>
      </c>
      <c r="G110">
        <v>1</v>
      </c>
      <c r="H110">
        <v>1</v>
      </c>
      <c r="I110">
        <v>1</v>
      </c>
      <c r="J110">
        <v>1</v>
      </c>
      <c r="K110">
        <v>1</v>
      </c>
      <c r="L110">
        <v>1</v>
      </c>
      <c r="M110">
        <v>1</v>
      </c>
      <c r="N110">
        <v>1</v>
      </c>
      <c r="O110">
        <v>1</v>
      </c>
      <c r="P110">
        <v>1</v>
      </c>
      <c r="Q110">
        <v>1</v>
      </c>
      <c r="R110">
        <v>1</v>
      </c>
      <c r="S110">
        <f t="shared" si="3"/>
        <v>0</v>
      </c>
      <c r="T110">
        <f t="shared" si="4"/>
        <v>1</v>
      </c>
      <c r="U110">
        <f t="shared" si="5"/>
        <v>0</v>
      </c>
      <c r="V110">
        <v>1</v>
      </c>
      <c r="W110">
        <v>1</v>
      </c>
      <c r="X110">
        <v>1</v>
      </c>
      <c r="Y110">
        <v>1</v>
      </c>
      <c r="Z110">
        <v>1</v>
      </c>
      <c r="AA110">
        <v>1</v>
      </c>
      <c r="AB110">
        <v>1</v>
      </c>
      <c r="AC110">
        <v>1</v>
      </c>
      <c r="AD110">
        <v>1</v>
      </c>
      <c r="AE110">
        <v>1</v>
      </c>
      <c r="AF110">
        <v>0</v>
      </c>
      <c r="AG110">
        <v>1</v>
      </c>
      <c r="AH110">
        <v>1</v>
      </c>
      <c r="AI110">
        <v>1</v>
      </c>
      <c r="AJ110">
        <v>1</v>
      </c>
      <c r="AK110">
        <v>1</v>
      </c>
      <c r="AL110">
        <v>1</v>
      </c>
      <c r="AM110">
        <v>1</v>
      </c>
      <c r="AN110">
        <v>1</v>
      </c>
      <c r="AO110">
        <v>1</v>
      </c>
      <c r="AP110">
        <v>0</v>
      </c>
      <c r="AQ110">
        <v>1</v>
      </c>
      <c r="AR110">
        <v>1</v>
      </c>
      <c r="AS110">
        <v>0</v>
      </c>
      <c r="AT110">
        <v>1</v>
      </c>
      <c r="AU110">
        <v>1</v>
      </c>
      <c r="AV110">
        <v>1</v>
      </c>
      <c r="AW110">
        <v>0</v>
      </c>
      <c r="AX110">
        <v>1</v>
      </c>
      <c r="AY110">
        <v>1</v>
      </c>
      <c r="AZ110">
        <v>1</v>
      </c>
      <c r="BA110">
        <v>1</v>
      </c>
    </row>
    <row r="111" spans="3:53" x14ac:dyDescent="0.25">
      <c r="C111" s="422" t="s">
        <v>662</v>
      </c>
      <c r="D111" s="423" t="s">
        <v>722</v>
      </c>
      <c r="E111" s="424" t="s">
        <v>730</v>
      </c>
      <c r="F111" s="218">
        <v>106</v>
      </c>
      <c r="G111">
        <v>1</v>
      </c>
      <c r="H111">
        <v>1</v>
      </c>
      <c r="I111">
        <v>1</v>
      </c>
      <c r="J111">
        <v>1</v>
      </c>
      <c r="K111">
        <v>1</v>
      </c>
      <c r="L111">
        <v>1</v>
      </c>
      <c r="M111">
        <v>1</v>
      </c>
      <c r="N111">
        <v>1</v>
      </c>
      <c r="O111">
        <v>1</v>
      </c>
      <c r="P111">
        <v>1</v>
      </c>
      <c r="Q111">
        <v>1</v>
      </c>
      <c r="R111">
        <v>1</v>
      </c>
      <c r="S111">
        <f t="shared" si="3"/>
        <v>0</v>
      </c>
      <c r="T111">
        <f t="shared" si="4"/>
        <v>1</v>
      </c>
      <c r="U111">
        <f t="shared" si="5"/>
        <v>0</v>
      </c>
      <c r="V111">
        <v>1</v>
      </c>
      <c r="W111">
        <v>1</v>
      </c>
      <c r="X111">
        <v>1</v>
      </c>
      <c r="Y111">
        <v>1</v>
      </c>
      <c r="Z111">
        <v>1</v>
      </c>
      <c r="AA111">
        <v>1</v>
      </c>
      <c r="AB111">
        <v>1</v>
      </c>
      <c r="AC111">
        <v>1</v>
      </c>
      <c r="AD111">
        <v>1</v>
      </c>
      <c r="AE111">
        <v>1</v>
      </c>
      <c r="AF111">
        <v>0</v>
      </c>
      <c r="AG111">
        <v>1</v>
      </c>
      <c r="AH111">
        <v>1</v>
      </c>
      <c r="AI111">
        <v>1</v>
      </c>
      <c r="AJ111">
        <v>1</v>
      </c>
      <c r="AK111">
        <v>1</v>
      </c>
      <c r="AL111">
        <v>1</v>
      </c>
      <c r="AM111">
        <v>1</v>
      </c>
      <c r="AN111">
        <v>1</v>
      </c>
      <c r="AO111">
        <v>1</v>
      </c>
      <c r="AP111">
        <v>0</v>
      </c>
      <c r="AQ111">
        <v>1</v>
      </c>
      <c r="AR111">
        <v>1</v>
      </c>
      <c r="AS111">
        <v>0</v>
      </c>
      <c r="AT111">
        <v>1</v>
      </c>
      <c r="AU111">
        <v>1</v>
      </c>
      <c r="AV111">
        <v>1</v>
      </c>
      <c r="AW111">
        <v>0</v>
      </c>
      <c r="AX111">
        <v>1</v>
      </c>
      <c r="AY111">
        <v>1</v>
      </c>
      <c r="AZ111">
        <v>1</v>
      </c>
      <c r="BA111">
        <v>1</v>
      </c>
    </row>
    <row r="112" spans="3:53" x14ac:dyDescent="0.25">
      <c r="C112" s="422" t="s">
        <v>663</v>
      </c>
      <c r="D112" s="423" t="s">
        <v>705</v>
      </c>
      <c r="E112" s="424" t="s">
        <v>730</v>
      </c>
      <c r="F112" s="218">
        <v>107</v>
      </c>
      <c r="G112">
        <v>1</v>
      </c>
      <c r="H112">
        <v>1</v>
      </c>
      <c r="I112">
        <v>1</v>
      </c>
      <c r="J112">
        <v>1</v>
      </c>
      <c r="K112">
        <v>1</v>
      </c>
      <c r="L112">
        <v>1</v>
      </c>
      <c r="M112">
        <v>1</v>
      </c>
      <c r="N112">
        <v>1</v>
      </c>
      <c r="O112">
        <v>1</v>
      </c>
      <c r="P112">
        <v>1</v>
      </c>
      <c r="Q112">
        <v>1</v>
      </c>
      <c r="R112">
        <v>1</v>
      </c>
      <c r="S112">
        <f t="shared" si="3"/>
        <v>0</v>
      </c>
      <c r="T112">
        <f t="shared" si="4"/>
        <v>1</v>
      </c>
      <c r="U112">
        <f t="shared" si="5"/>
        <v>0</v>
      </c>
      <c r="V112">
        <v>1</v>
      </c>
      <c r="W112">
        <v>1</v>
      </c>
      <c r="X112">
        <v>1</v>
      </c>
      <c r="Y112">
        <v>1</v>
      </c>
      <c r="Z112">
        <v>1</v>
      </c>
      <c r="AA112">
        <v>1</v>
      </c>
      <c r="AB112">
        <v>1</v>
      </c>
      <c r="AC112">
        <v>1</v>
      </c>
      <c r="AD112">
        <v>1</v>
      </c>
      <c r="AE112">
        <v>1</v>
      </c>
      <c r="AF112">
        <v>0</v>
      </c>
      <c r="AG112">
        <v>1</v>
      </c>
      <c r="AH112">
        <v>1</v>
      </c>
      <c r="AI112">
        <v>1</v>
      </c>
      <c r="AJ112">
        <v>1</v>
      </c>
      <c r="AK112">
        <v>1</v>
      </c>
      <c r="AL112">
        <v>1</v>
      </c>
      <c r="AM112">
        <v>1</v>
      </c>
      <c r="AN112">
        <v>1</v>
      </c>
      <c r="AO112">
        <v>1</v>
      </c>
      <c r="AP112">
        <v>0</v>
      </c>
      <c r="AQ112">
        <v>1</v>
      </c>
      <c r="AR112">
        <v>1</v>
      </c>
      <c r="AS112">
        <v>0</v>
      </c>
      <c r="AT112">
        <v>1</v>
      </c>
      <c r="AU112">
        <v>1</v>
      </c>
      <c r="AV112">
        <v>1</v>
      </c>
      <c r="AW112">
        <v>0</v>
      </c>
      <c r="AX112">
        <v>1</v>
      </c>
      <c r="AY112">
        <v>1</v>
      </c>
      <c r="AZ112">
        <v>1</v>
      </c>
      <c r="BA112">
        <v>1</v>
      </c>
    </row>
    <row r="113" spans="3:53" x14ac:dyDescent="0.25">
      <c r="C113" s="422" t="s">
        <v>663</v>
      </c>
      <c r="D113" s="423" t="s">
        <v>710</v>
      </c>
      <c r="E113" s="424" t="s">
        <v>730</v>
      </c>
      <c r="F113" s="218">
        <v>108</v>
      </c>
      <c r="G113">
        <v>1</v>
      </c>
      <c r="H113">
        <v>1</v>
      </c>
      <c r="I113">
        <v>1</v>
      </c>
      <c r="J113">
        <v>1</v>
      </c>
      <c r="K113">
        <v>1</v>
      </c>
      <c r="L113">
        <v>1</v>
      </c>
      <c r="M113">
        <v>1</v>
      </c>
      <c r="N113">
        <v>1</v>
      </c>
      <c r="O113">
        <v>1</v>
      </c>
      <c r="P113">
        <v>1</v>
      </c>
      <c r="Q113">
        <v>1</v>
      </c>
      <c r="R113">
        <v>1</v>
      </c>
      <c r="S113">
        <f t="shared" si="3"/>
        <v>0</v>
      </c>
      <c r="T113">
        <f t="shared" si="4"/>
        <v>1</v>
      </c>
      <c r="U113">
        <f t="shared" si="5"/>
        <v>0</v>
      </c>
      <c r="V113">
        <v>1</v>
      </c>
      <c r="W113">
        <v>1</v>
      </c>
      <c r="X113">
        <v>1</v>
      </c>
      <c r="Y113">
        <v>1</v>
      </c>
      <c r="Z113">
        <v>1</v>
      </c>
      <c r="AA113">
        <v>1</v>
      </c>
      <c r="AB113">
        <v>1</v>
      </c>
      <c r="AC113">
        <v>1</v>
      </c>
      <c r="AD113">
        <v>1</v>
      </c>
      <c r="AE113">
        <v>1</v>
      </c>
      <c r="AF113">
        <v>0</v>
      </c>
      <c r="AG113">
        <v>1</v>
      </c>
      <c r="AH113">
        <v>1</v>
      </c>
      <c r="AI113">
        <v>1</v>
      </c>
      <c r="AJ113">
        <v>1</v>
      </c>
      <c r="AK113">
        <v>1</v>
      </c>
      <c r="AL113">
        <v>1</v>
      </c>
      <c r="AM113">
        <v>1</v>
      </c>
      <c r="AN113">
        <v>1</v>
      </c>
      <c r="AO113">
        <v>1</v>
      </c>
      <c r="AP113">
        <v>0</v>
      </c>
      <c r="AQ113">
        <v>1</v>
      </c>
      <c r="AR113">
        <v>1</v>
      </c>
      <c r="AS113">
        <v>0</v>
      </c>
      <c r="AT113">
        <v>1</v>
      </c>
      <c r="AU113">
        <v>1</v>
      </c>
      <c r="AV113">
        <v>1</v>
      </c>
      <c r="AW113">
        <v>0</v>
      </c>
      <c r="AX113">
        <v>1</v>
      </c>
      <c r="AY113">
        <v>1</v>
      </c>
      <c r="AZ113">
        <v>1</v>
      </c>
      <c r="BA113">
        <v>1</v>
      </c>
    </row>
    <row r="114" spans="3:53" x14ac:dyDescent="0.25">
      <c r="C114" s="422" t="s">
        <v>663</v>
      </c>
      <c r="D114" s="423" t="s">
        <v>715</v>
      </c>
      <c r="E114" s="424" t="s">
        <v>730</v>
      </c>
      <c r="F114" s="218">
        <v>109</v>
      </c>
      <c r="G114">
        <v>1</v>
      </c>
      <c r="H114">
        <v>1</v>
      </c>
      <c r="I114">
        <v>1</v>
      </c>
      <c r="J114">
        <v>1</v>
      </c>
      <c r="K114">
        <v>1</v>
      </c>
      <c r="L114">
        <v>1</v>
      </c>
      <c r="M114">
        <v>1</v>
      </c>
      <c r="N114">
        <v>1</v>
      </c>
      <c r="O114">
        <v>1</v>
      </c>
      <c r="P114">
        <v>1</v>
      </c>
      <c r="Q114">
        <v>1</v>
      </c>
      <c r="R114">
        <v>1</v>
      </c>
      <c r="S114">
        <f t="shared" si="3"/>
        <v>0</v>
      </c>
      <c r="T114">
        <f t="shared" si="4"/>
        <v>1</v>
      </c>
      <c r="U114">
        <f t="shared" si="5"/>
        <v>0</v>
      </c>
      <c r="V114">
        <v>1</v>
      </c>
      <c r="W114">
        <v>1</v>
      </c>
      <c r="X114">
        <v>1</v>
      </c>
      <c r="Y114">
        <v>1</v>
      </c>
      <c r="Z114">
        <v>1</v>
      </c>
      <c r="AA114">
        <v>1</v>
      </c>
      <c r="AB114">
        <v>1</v>
      </c>
      <c r="AC114">
        <v>1</v>
      </c>
      <c r="AD114">
        <v>1</v>
      </c>
      <c r="AE114">
        <v>1</v>
      </c>
      <c r="AF114">
        <v>0</v>
      </c>
      <c r="AG114">
        <v>1</v>
      </c>
      <c r="AH114">
        <v>1</v>
      </c>
      <c r="AI114">
        <v>1</v>
      </c>
      <c r="AJ114">
        <v>1</v>
      </c>
      <c r="AK114">
        <v>1</v>
      </c>
      <c r="AL114">
        <v>1</v>
      </c>
      <c r="AM114">
        <v>1</v>
      </c>
      <c r="AN114">
        <v>1</v>
      </c>
      <c r="AO114">
        <v>1</v>
      </c>
      <c r="AP114">
        <v>0</v>
      </c>
      <c r="AQ114">
        <v>1</v>
      </c>
      <c r="AR114">
        <v>1</v>
      </c>
      <c r="AS114">
        <v>0</v>
      </c>
      <c r="AT114">
        <v>1</v>
      </c>
      <c r="AU114">
        <v>1</v>
      </c>
      <c r="AV114">
        <v>1</v>
      </c>
      <c r="AW114">
        <v>0</v>
      </c>
      <c r="AX114">
        <v>1</v>
      </c>
      <c r="AY114">
        <v>1</v>
      </c>
      <c r="AZ114">
        <v>1</v>
      </c>
      <c r="BA114">
        <v>1</v>
      </c>
    </row>
    <row r="115" spans="3:53" x14ac:dyDescent="0.25">
      <c r="C115" s="422" t="s">
        <v>663</v>
      </c>
      <c r="D115" s="423" t="s">
        <v>716</v>
      </c>
      <c r="E115" s="424" t="s">
        <v>730</v>
      </c>
      <c r="F115" s="218">
        <v>110</v>
      </c>
      <c r="G115">
        <v>1</v>
      </c>
      <c r="H115">
        <v>1</v>
      </c>
      <c r="I115">
        <v>1</v>
      </c>
      <c r="J115">
        <v>1</v>
      </c>
      <c r="K115">
        <v>1</v>
      </c>
      <c r="L115">
        <v>1</v>
      </c>
      <c r="M115">
        <v>1</v>
      </c>
      <c r="N115">
        <v>1</v>
      </c>
      <c r="O115">
        <v>1</v>
      </c>
      <c r="P115">
        <v>1</v>
      </c>
      <c r="Q115">
        <v>1</v>
      </c>
      <c r="R115">
        <v>1</v>
      </c>
      <c r="S115">
        <f t="shared" si="3"/>
        <v>0</v>
      </c>
      <c r="T115">
        <f t="shared" si="4"/>
        <v>1</v>
      </c>
      <c r="U115">
        <f t="shared" si="5"/>
        <v>0</v>
      </c>
      <c r="V115">
        <v>1</v>
      </c>
      <c r="W115">
        <v>1</v>
      </c>
      <c r="X115">
        <v>1</v>
      </c>
      <c r="Y115">
        <v>1</v>
      </c>
      <c r="Z115">
        <v>1</v>
      </c>
      <c r="AA115">
        <v>1</v>
      </c>
      <c r="AB115">
        <v>1</v>
      </c>
      <c r="AC115">
        <v>1</v>
      </c>
      <c r="AD115">
        <v>1</v>
      </c>
      <c r="AE115">
        <v>1</v>
      </c>
      <c r="AF115">
        <v>0</v>
      </c>
      <c r="AG115">
        <v>1</v>
      </c>
      <c r="AH115">
        <v>1</v>
      </c>
      <c r="AI115">
        <v>1</v>
      </c>
      <c r="AJ115">
        <v>1</v>
      </c>
      <c r="AK115">
        <v>1</v>
      </c>
      <c r="AL115">
        <v>1</v>
      </c>
      <c r="AM115">
        <v>1</v>
      </c>
      <c r="AN115">
        <v>1</v>
      </c>
      <c r="AO115">
        <v>1</v>
      </c>
      <c r="AP115">
        <v>0</v>
      </c>
      <c r="AQ115">
        <v>1</v>
      </c>
      <c r="AR115">
        <v>1</v>
      </c>
      <c r="AS115">
        <v>0</v>
      </c>
      <c r="AT115">
        <v>1</v>
      </c>
      <c r="AU115">
        <v>1</v>
      </c>
      <c r="AV115">
        <v>1</v>
      </c>
      <c r="AW115">
        <v>0</v>
      </c>
      <c r="AX115">
        <v>1</v>
      </c>
      <c r="AY115">
        <v>1</v>
      </c>
      <c r="AZ115">
        <v>1</v>
      </c>
      <c r="BA115">
        <v>1</v>
      </c>
    </row>
    <row r="116" spans="3:53" x14ac:dyDescent="0.25">
      <c r="C116" s="422" t="s">
        <v>663</v>
      </c>
      <c r="D116" s="423" t="s">
        <v>717</v>
      </c>
      <c r="E116" s="424" t="s">
        <v>730</v>
      </c>
      <c r="F116" s="218">
        <v>111</v>
      </c>
      <c r="G116">
        <v>1</v>
      </c>
      <c r="H116">
        <v>1</v>
      </c>
      <c r="I116">
        <v>1</v>
      </c>
      <c r="J116">
        <v>1</v>
      </c>
      <c r="K116">
        <v>1</v>
      </c>
      <c r="L116">
        <v>1</v>
      </c>
      <c r="M116">
        <v>1</v>
      </c>
      <c r="N116">
        <v>1</v>
      </c>
      <c r="O116">
        <v>1</v>
      </c>
      <c r="P116">
        <v>1</v>
      </c>
      <c r="Q116">
        <v>1</v>
      </c>
      <c r="R116">
        <v>1</v>
      </c>
      <c r="S116">
        <f t="shared" si="3"/>
        <v>0</v>
      </c>
      <c r="T116">
        <f t="shared" si="4"/>
        <v>1</v>
      </c>
      <c r="U116">
        <f t="shared" si="5"/>
        <v>0</v>
      </c>
      <c r="V116">
        <v>1</v>
      </c>
      <c r="W116">
        <v>1</v>
      </c>
      <c r="X116">
        <v>1</v>
      </c>
      <c r="Y116">
        <v>1</v>
      </c>
      <c r="Z116">
        <v>1</v>
      </c>
      <c r="AA116">
        <v>1</v>
      </c>
      <c r="AB116">
        <v>1</v>
      </c>
      <c r="AC116">
        <v>1</v>
      </c>
      <c r="AD116">
        <v>1</v>
      </c>
      <c r="AE116">
        <v>1</v>
      </c>
      <c r="AF116">
        <v>0</v>
      </c>
      <c r="AG116">
        <v>1</v>
      </c>
      <c r="AH116">
        <v>1</v>
      </c>
      <c r="AI116">
        <v>1</v>
      </c>
      <c r="AJ116">
        <v>1</v>
      </c>
      <c r="AK116">
        <v>1</v>
      </c>
      <c r="AL116">
        <v>1</v>
      </c>
      <c r="AM116">
        <v>1</v>
      </c>
      <c r="AN116">
        <v>1</v>
      </c>
      <c r="AO116">
        <v>1</v>
      </c>
      <c r="AP116">
        <v>0</v>
      </c>
      <c r="AQ116">
        <v>1</v>
      </c>
      <c r="AR116">
        <v>1</v>
      </c>
      <c r="AS116">
        <v>0</v>
      </c>
      <c r="AT116">
        <v>1</v>
      </c>
      <c r="AU116">
        <v>1</v>
      </c>
      <c r="AV116">
        <v>1</v>
      </c>
      <c r="AW116">
        <v>0</v>
      </c>
      <c r="AX116">
        <v>1</v>
      </c>
      <c r="AY116">
        <v>1</v>
      </c>
      <c r="AZ116">
        <v>1</v>
      </c>
      <c r="BA116">
        <v>1</v>
      </c>
    </row>
    <row r="117" spans="3:53" x14ac:dyDescent="0.25">
      <c r="C117" s="422" t="s">
        <v>663</v>
      </c>
      <c r="D117" s="423" t="s">
        <v>722</v>
      </c>
      <c r="E117" s="424" t="s">
        <v>730</v>
      </c>
      <c r="F117" s="218">
        <v>112</v>
      </c>
      <c r="G117">
        <v>1</v>
      </c>
      <c r="H117">
        <v>1</v>
      </c>
      <c r="I117">
        <v>1</v>
      </c>
      <c r="J117">
        <v>1</v>
      </c>
      <c r="K117">
        <v>1</v>
      </c>
      <c r="L117">
        <v>1</v>
      </c>
      <c r="M117">
        <v>1</v>
      </c>
      <c r="N117">
        <v>1</v>
      </c>
      <c r="O117">
        <v>1</v>
      </c>
      <c r="P117">
        <v>1</v>
      </c>
      <c r="Q117">
        <v>1</v>
      </c>
      <c r="R117">
        <v>1</v>
      </c>
      <c r="S117">
        <f t="shared" si="3"/>
        <v>0</v>
      </c>
      <c r="T117">
        <f t="shared" si="4"/>
        <v>1</v>
      </c>
      <c r="U117">
        <f t="shared" si="5"/>
        <v>0</v>
      </c>
      <c r="V117">
        <v>1</v>
      </c>
      <c r="W117">
        <v>1</v>
      </c>
      <c r="X117">
        <v>1</v>
      </c>
      <c r="Y117">
        <v>1</v>
      </c>
      <c r="Z117">
        <v>1</v>
      </c>
      <c r="AA117">
        <v>1</v>
      </c>
      <c r="AB117">
        <v>1</v>
      </c>
      <c r="AC117">
        <v>1</v>
      </c>
      <c r="AD117">
        <v>1</v>
      </c>
      <c r="AE117">
        <v>1</v>
      </c>
      <c r="AF117">
        <v>0</v>
      </c>
      <c r="AG117">
        <v>1</v>
      </c>
      <c r="AH117">
        <v>1</v>
      </c>
      <c r="AI117">
        <v>1</v>
      </c>
      <c r="AJ117">
        <v>1</v>
      </c>
      <c r="AK117">
        <v>1</v>
      </c>
      <c r="AL117">
        <v>1</v>
      </c>
      <c r="AM117">
        <v>1</v>
      </c>
      <c r="AN117">
        <v>1</v>
      </c>
      <c r="AO117">
        <v>1</v>
      </c>
      <c r="AP117">
        <v>0</v>
      </c>
      <c r="AQ117">
        <v>1</v>
      </c>
      <c r="AR117">
        <v>1</v>
      </c>
      <c r="AS117">
        <v>0</v>
      </c>
      <c r="AT117">
        <v>1</v>
      </c>
      <c r="AU117">
        <v>1</v>
      </c>
      <c r="AV117">
        <v>1</v>
      </c>
      <c r="AW117">
        <v>0</v>
      </c>
      <c r="AX117">
        <v>1</v>
      </c>
      <c r="AY117">
        <v>1</v>
      </c>
      <c r="AZ117">
        <v>1</v>
      </c>
      <c r="BA117">
        <v>1</v>
      </c>
    </row>
    <row r="118" spans="3:53" x14ac:dyDescent="0.25">
      <c r="C118" s="422" t="s">
        <v>664</v>
      </c>
      <c r="D118" s="423" t="s">
        <v>699</v>
      </c>
      <c r="E118" s="424" t="s">
        <v>728</v>
      </c>
      <c r="F118" s="218">
        <v>113</v>
      </c>
      <c r="G118">
        <v>1</v>
      </c>
      <c r="H118">
        <v>1</v>
      </c>
      <c r="I118">
        <v>1</v>
      </c>
      <c r="J118">
        <v>1</v>
      </c>
      <c r="K118">
        <v>1</v>
      </c>
      <c r="L118">
        <v>1</v>
      </c>
      <c r="M118">
        <v>1</v>
      </c>
      <c r="N118">
        <v>1</v>
      </c>
      <c r="O118">
        <v>1</v>
      </c>
      <c r="P118">
        <v>1</v>
      </c>
      <c r="Q118">
        <v>1</v>
      </c>
      <c r="R118">
        <v>1</v>
      </c>
      <c r="S118">
        <f t="shared" si="3"/>
        <v>0</v>
      </c>
      <c r="T118">
        <f t="shared" si="4"/>
        <v>1</v>
      </c>
      <c r="U118">
        <f t="shared" si="5"/>
        <v>0</v>
      </c>
      <c r="V118">
        <v>1</v>
      </c>
      <c r="W118">
        <v>1</v>
      </c>
      <c r="X118">
        <v>1</v>
      </c>
      <c r="Y118">
        <v>1</v>
      </c>
      <c r="Z118">
        <v>1</v>
      </c>
      <c r="AA118">
        <v>1</v>
      </c>
      <c r="AB118">
        <v>1</v>
      </c>
      <c r="AC118">
        <v>1</v>
      </c>
      <c r="AD118">
        <v>1</v>
      </c>
      <c r="AE118">
        <v>1</v>
      </c>
      <c r="AF118">
        <v>0</v>
      </c>
      <c r="AG118">
        <v>1</v>
      </c>
      <c r="AH118">
        <v>1</v>
      </c>
      <c r="AI118">
        <v>1</v>
      </c>
      <c r="AJ118">
        <v>1</v>
      </c>
      <c r="AK118">
        <v>1</v>
      </c>
      <c r="AL118">
        <v>1</v>
      </c>
      <c r="AM118">
        <v>1</v>
      </c>
      <c r="AN118">
        <v>1</v>
      </c>
      <c r="AO118">
        <v>1</v>
      </c>
      <c r="AP118">
        <v>0</v>
      </c>
      <c r="AQ118">
        <v>1</v>
      </c>
      <c r="AR118">
        <v>1</v>
      </c>
      <c r="AS118">
        <v>0</v>
      </c>
      <c r="AT118">
        <v>1</v>
      </c>
      <c r="AU118">
        <v>1</v>
      </c>
      <c r="AV118">
        <v>1</v>
      </c>
      <c r="AW118">
        <v>0</v>
      </c>
      <c r="AX118">
        <v>1</v>
      </c>
      <c r="AY118">
        <v>1</v>
      </c>
      <c r="AZ118">
        <v>1</v>
      </c>
      <c r="BA118">
        <v>1</v>
      </c>
    </row>
    <row r="119" spans="3:53" x14ac:dyDescent="0.25">
      <c r="C119" s="422" t="s">
        <v>664</v>
      </c>
      <c r="D119" s="423" t="s">
        <v>717</v>
      </c>
      <c r="E119" s="424" t="s">
        <v>728</v>
      </c>
      <c r="F119" s="218">
        <v>114</v>
      </c>
      <c r="G119">
        <v>1</v>
      </c>
      <c r="H119">
        <v>1</v>
      </c>
      <c r="I119">
        <v>1</v>
      </c>
      <c r="J119">
        <v>1</v>
      </c>
      <c r="K119">
        <v>1</v>
      </c>
      <c r="L119">
        <v>1</v>
      </c>
      <c r="M119">
        <v>1</v>
      </c>
      <c r="N119">
        <v>1</v>
      </c>
      <c r="O119">
        <v>1</v>
      </c>
      <c r="P119">
        <v>1</v>
      </c>
      <c r="Q119">
        <v>1</v>
      </c>
      <c r="R119">
        <v>1</v>
      </c>
      <c r="S119">
        <f t="shared" si="3"/>
        <v>0</v>
      </c>
      <c r="T119">
        <f t="shared" si="4"/>
        <v>1</v>
      </c>
      <c r="U119">
        <f t="shared" si="5"/>
        <v>0</v>
      </c>
      <c r="V119">
        <v>1</v>
      </c>
      <c r="W119">
        <v>1</v>
      </c>
      <c r="X119">
        <v>1</v>
      </c>
      <c r="Y119">
        <v>1</v>
      </c>
      <c r="Z119">
        <v>1</v>
      </c>
      <c r="AA119">
        <v>1</v>
      </c>
      <c r="AB119">
        <v>1</v>
      </c>
      <c r="AC119">
        <v>1</v>
      </c>
      <c r="AD119">
        <v>1</v>
      </c>
      <c r="AE119">
        <v>1</v>
      </c>
      <c r="AF119">
        <v>0</v>
      </c>
      <c r="AG119">
        <v>1</v>
      </c>
      <c r="AH119">
        <v>1</v>
      </c>
      <c r="AI119">
        <v>1</v>
      </c>
      <c r="AJ119">
        <v>1</v>
      </c>
      <c r="AK119">
        <v>1</v>
      </c>
      <c r="AL119">
        <v>1</v>
      </c>
      <c r="AM119">
        <v>1</v>
      </c>
      <c r="AN119">
        <v>1</v>
      </c>
      <c r="AO119">
        <v>1</v>
      </c>
      <c r="AP119">
        <v>0</v>
      </c>
      <c r="AQ119">
        <v>1</v>
      </c>
      <c r="AR119">
        <v>1</v>
      </c>
      <c r="AS119">
        <v>0</v>
      </c>
      <c r="AT119">
        <v>1</v>
      </c>
      <c r="AU119">
        <v>1</v>
      </c>
      <c r="AV119">
        <v>1</v>
      </c>
      <c r="AW119">
        <v>0</v>
      </c>
      <c r="AX119">
        <v>1</v>
      </c>
      <c r="AY119">
        <v>1</v>
      </c>
      <c r="AZ119">
        <v>1</v>
      </c>
      <c r="BA119">
        <v>1</v>
      </c>
    </row>
    <row r="120" spans="3:53" x14ac:dyDescent="0.25">
      <c r="C120" s="422" t="s">
        <v>664</v>
      </c>
      <c r="D120" s="423" t="s">
        <v>725</v>
      </c>
      <c r="E120" s="424" t="s">
        <v>728</v>
      </c>
      <c r="F120" s="218">
        <v>115</v>
      </c>
      <c r="G120">
        <v>1</v>
      </c>
      <c r="H120">
        <v>1</v>
      </c>
      <c r="I120">
        <v>1</v>
      </c>
      <c r="J120">
        <v>1</v>
      </c>
      <c r="K120">
        <v>1</v>
      </c>
      <c r="L120">
        <v>1</v>
      </c>
      <c r="M120">
        <v>1</v>
      </c>
      <c r="N120">
        <v>1</v>
      </c>
      <c r="O120">
        <v>1</v>
      </c>
      <c r="P120">
        <v>1</v>
      </c>
      <c r="Q120">
        <v>1</v>
      </c>
      <c r="R120">
        <v>1</v>
      </c>
      <c r="S120">
        <f t="shared" si="3"/>
        <v>0</v>
      </c>
      <c r="T120">
        <f t="shared" si="4"/>
        <v>1</v>
      </c>
      <c r="U120">
        <f t="shared" si="5"/>
        <v>0</v>
      </c>
      <c r="V120">
        <v>1</v>
      </c>
      <c r="W120">
        <v>1</v>
      </c>
      <c r="X120">
        <v>1</v>
      </c>
      <c r="Y120">
        <v>1</v>
      </c>
      <c r="Z120">
        <v>1</v>
      </c>
      <c r="AA120">
        <v>1</v>
      </c>
      <c r="AB120">
        <v>1</v>
      </c>
      <c r="AC120">
        <v>1</v>
      </c>
      <c r="AD120">
        <v>1</v>
      </c>
      <c r="AE120">
        <v>1</v>
      </c>
      <c r="AF120">
        <v>0</v>
      </c>
      <c r="AG120">
        <v>1</v>
      </c>
      <c r="AH120">
        <v>1</v>
      </c>
      <c r="AI120">
        <v>1</v>
      </c>
      <c r="AJ120">
        <v>1</v>
      </c>
      <c r="AK120">
        <v>1</v>
      </c>
      <c r="AL120">
        <v>1</v>
      </c>
      <c r="AM120">
        <v>1</v>
      </c>
      <c r="AN120">
        <v>1</v>
      </c>
      <c r="AO120">
        <v>1</v>
      </c>
      <c r="AP120">
        <v>0</v>
      </c>
      <c r="AQ120">
        <v>1</v>
      </c>
      <c r="AR120">
        <v>1</v>
      </c>
      <c r="AS120">
        <v>0</v>
      </c>
      <c r="AT120">
        <v>1</v>
      </c>
      <c r="AU120">
        <v>1</v>
      </c>
      <c r="AV120">
        <v>1</v>
      </c>
      <c r="AW120">
        <v>0</v>
      </c>
      <c r="AX120">
        <v>1</v>
      </c>
      <c r="AY120">
        <v>1</v>
      </c>
      <c r="AZ120">
        <v>1</v>
      </c>
      <c r="BA120">
        <v>1</v>
      </c>
    </row>
    <row r="121" spans="3:53" x14ac:dyDescent="0.25">
      <c r="C121" s="422" t="s">
        <v>664</v>
      </c>
      <c r="D121" s="423" t="s">
        <v>699</v>
      </c>
      <c r="E121" s="424" t="s">
        <v>731</v>
      </c>
      <c r="F121" s="218">
        <v>116</v>
      </c>
      <c r="G121">
        <v>1</v>
      </c>
      <c r="H121">
        <v>1</v>
      </c>
      <c r="I121">
        <v>1</v>
      </c>
      <c r="J121">
        <v>1</v>
      </c>
      <c r="K121">
        <v>1</v>
      </c>
      <c r="L121">
        <v>1</v>
      </c>
      <c r="M121">
        <v>1</v>
      </c>
      <c r="N121">
        <v>1</v>
      </c>
      <c r="O121">
        <v>1</v>
      </c>
      <c r="P121">
        <v>1</v>
      </c>
      <c r="Q121">
        <v>1</v>
      </c>
      <c r="R121">
        <v>1</v>
      </c>
      <c r="S121">
        <f t="shared" si="3"/>
        <v>0</v>
      </c>
      <c r="T121">
        <f t="shared" si="4"/>
        <v>1</v>
      </c>
      <c r="U121">
        <f t="shared" si="5"/>
        <v>0</v>
      </c>
      <c r="V121">
        <v>1</v>
      </c>
      <c r="W121">
        <v>1</v>
      </c>
      <c r="X121">
        <v>1</v>
      </c>
      <c r="Y121">
        <v>1</v>
      </c>
      <c r="Z121">
        <v>1</v>
      </c>
      <c r="AA121">
        <v>1</v>
      </c>
      <c r="AB121">
        <v>1</v>
      </c>
      <c r="AC121">
        <v>1</v>
      </c>
      <c r="AD121">
        <v>1</v>
      </c>
      <c r="AE121">
        <v>1</v>
      </c>
      <c r="AF121">
        <v>0</v>
      </c>
      <c r="AG121">
        <v>1</v>
      </c>
      <c r="AH121">
        <v>1</v>
      </c>
      <c r="AI121">
        <v>1</v>
      </c>
      <c r="AJ121">
        <v>1</v>
      </c>
      <c r="AK121">
        <v>1</v>
      </c>
      <c r="AL121">
        <v>1</v>
      </c>
      <c r="AM121">
        <v>1</v>
      </c>
      <c r="AN121">
        <v>1</v>
      </c>
      <c r="AO121">
        <v>1</v>
      </c>
      <c r="AP121">
        <v>0</v>
      </c>
      <c r="AQ121">
        <v>1</v>
      </c>
      <c r="AR121">
        <v>1</v>
      </c>
      <c r="AS121">
        <v>0</v>
      </c>
      <c r="AT121">
        <v>1</v>
      </c>
      <c r="AU121">
        <v>1</v>
      </c>
      <c r="AV121">
        <v>1</v>
      </c>
      <c r="AW121">
        <v>0</v>
      </c>
      <c r="AX121">
        <v>1</v>
      </c>
      <c r="AY121">
        <v>1</v>
      </c>
      <c r="AZ121">
        <v>1</v>
      </c>
      <c r="BA121">
        <v>1</v>
      </c>
    </row>
    <row r="122" spans="3:53" x14ac:dyDescent="0.25">
      <c r="C122" s="422" t="s">
        <v>664</v>
      </c>
      <c r="D122" s="423" t="s">
        <v>726</v>
      </c>
      <c r="E122" s="424" t="s">
        <v>731</v>
      </c>
      <c r="F122" s="218">
        <v>117</v>
      </c>
      <c r="G122">
        <v>1</v>
      </c>
      <c r="H122">
        <v>1</v>
      </c>
      <c r="I122">
        <v>1</v>
      </c>
      <c r="J122">
        <v>1</v>
      </c>
      <c r="K122">
        <v>1</v>
      </c>
      <c r="L122">
        <v>1</v>
      </c>
      <c r="M122">
        <v>1</v>
      </c>
      <c r="N122">
        <v>1</v>
      </c>
      <c r="O122">
        <v>1</v>
      </c>
      <c r="P122">
        <v>1</v>
      </c>
      <c r="Q122">
        <v>1</v>
      </c>
      <c r="R122">
        <v>1</v>
      </c>
      <c r="S122">
        <f t="shared" si="3"/>
        <v>0</v>
      </c>
      <c r="T122">
        <f t="shared" si="4"/>
        <v>1</v>
      </c>
      <c r="U122">
        <f t="shared" si="5"/>
        <v>0</v>
      </c>
      <c r="V122">
        <v>1</v>
      </c>
      <c r="W122">
        <v>1</v>
      </c>
      <c r="X122">
        <v>1</v>
      </c>
      <c r="Y122">
        <v>1</v>
      </c>
      <c r="Z122">
        <v>1</v>
      </c>
      <c r="AA122">
        <v>1</v>
      </c>
      <c r="AB122">
        <v>1</v>
      </c>
      <c r="AC122">
        <v>1</v>
      </c>
      <c r="AD122">
        <v>1</v>
      </c>
      <c r="AE122">
        <v>1</v>
      </c>
      <c r="AF122">
        <v>0</v>
      </c>
      <c r="AG122">
        <v>1</v>
      </c>
      <c r="AH122">
        <v>1</v>
      </c>
      <c r="AI122">
        <v>1</v>
      </c>
      <c r="AJ122">
        <v>1</v>
      </c>
      <c r="AK122">
        <v>1</v>
      </c>
      <c r="AL122">
        <v>1</v>
      </c>
      <c r="AM122">
        <v>1</v>
      </c>
      <c r="AN122">
        <v>1</v>
      </c>
      <c r="AO122">
        <v>1</v>
      </c>
      <c r="AP122">
        <v>0</v>
      </c>
      <c r="AQ122">
        <v>1</v>
      </c>
      <c r="AR122">
        <v>1</v>
      </c>
      <c r="AS122">
        <v>0</v>
      </c>
      <c r="AT122">
        <v>1</v>
      </c>
      <c r="AU122">
        <v>1</v>
      </c>
      <c r="AV122">
        <v>1</v>
      </c>
      <c r="AW122">
        <v>0</v>
      </c>
      <c r="AX122">
        <v>1</v>
      </c>
      <c r="AY122">
        <v>1</v>
      </c>
      <c r="AZ122">
        <v>1</v>
      </c>
      <c r="BA122">
        <v>1</v>
      </c>
    </row>
    <row r="123" spans="3:53" x14ac:dyDescent="0.25">
      <c r="C123" s="422" t="s">
        <v>665</v>
      </c>
      <c r="D123" s="423" t="s">
        <v>719</v>
      </c>
      <c r="E123" s="424" t="s">
        <v>728</v>
      </c>
      <c r="F123" s="218">
        <v>118</v>
      </c>
      <c r="G123">
        <v>1</v>
      </c>
      <c r="H123">
        <v>1</v>
      </c>
      <c r="I123">
        <v>1</v>
      </c>
      <c r="J123">
        <v>1</v>
      </c>
      <c r="K123">
        <v>1</v>
      </c>
      <c r="L123">
        <v>1</v>
      </c>
      <c r="M123">
        <v>1</v>
      </c>
      <c r="N123">
        <v>1</v>
      </c>
      <c r="O123">
        <v>1</v>
      </c>
      <c r="P123">
        <v>1</v>
      </c>
      <c r="Q123">
        <v>1</v>
      </c>
      <c r="R123">
        <v>1</v>
      </c>
      <c r="S123">
        <f t="shared" si="3"/>
        <v>0</v>
      </c>
      <c r="T123">
        <f t="shared" si="4"/>
        <v>1</v>
      </c>
      <c r="U123">
        <f t="shared" si="5"/>
        <v>0</v>
      </c>
      <c r="V123">
        <v>1</v>
      </c>
      <c r="W123">
        <v>1</v>
      </c>
      <c r="X123">
        <v>1</v>
      </c>
      <c r="Y123">
        <v>1</v>
      </c>
      <c r="Z123">
        <v>1</v>
      </c>
      <c r="AA123">
        <v>1</v>
      </c>
      <c r="AB123">
        <v>1</v>
      </c>
      <c r="AC123">
        <v>1</v>
      </c>
      <c r="AD123">
        <v>1</v>
      </c>
      <c r="AE123">
        <v>1</v>
      </c>
      <c r="AF123">
        <v>0</v>
      </c>
      <c r="AG123">
        <v>1</v>
      </c>
      <c r="AH123">
        <v>1</v>
      </c>
      <c r="AI123">
        <v>1</v>
      </c>
      <c r="AJ123">
        <v>1</v>
      </c>
      <c r="AK123">
        <v>1</v>
      </c>
      <c r="AL123">
        <v>1</v>
      </c>
      <c r="AM123">
        <v>1</v>
      </c>
      <c r="AN123">
        <v>1</v>
      </c>
      <c r="AO123">
        <v>1</v>
      </c>
      <c r="AP123">
        <v>0</v>
      </c>
      <c r="AQ123">
        <v>1</v>
      </c>
      <c r="AR123">
        <v>1</v>
      </c>
      <c r="AS123">
        <v>0</v>
      </c>
      <c r="AT123">
        <v>1</v>
      </c>
      <c r="AU123">
        <v>1</v>
      </c>
      <c r="AV123">
        <v>1</v>
      </c>
      <c r="AW123">
        <v>0</v>
      </c>
      <c r="AX123">
        <v>1</v>
      </c>
      <c r="AY123">
        <v>1</v>
      </c>
      <c r="AZ123">
        <v>1</v>
      </c>
      <c r="BA123">
        <v>1</v>
      </c>
    </row>
    <row r="124" spans="3:53" x14ac:dyDescent="0.25">
      <c r="C124" s="422" t="s">
        <v>665</v>
      </c>
      <c r="D124" s="423" t="s">
        <v>725</v>
      </c>
      <c r="E124" s="424" t="s">
        <v>728</v>
      </c>
      <c r="F124" s="218">
        <v>119</v>
      </c>
      <c r="G124">
        <v>1</v>
      </c>
      <c r="H124">
        <v>1</v>
      </c>
      <c r="I124">
        <v>1</v>
      </c>
      <c r="J124">
        <v>1</v>
      </c>
      <c r="K124">
        <v>1</v>
      </c>
      <c r="L124">
        <v>1</v>
      </c>
      <c r="M124">
        <v>1</v>
      </c>
      <c r="N124">
        <v>1</v>
      </c>
      <c r="O124">
        <v>1</v>
      </c>
      <c r="P124">
        <v>1</v>
      </c>
      <c r="Q124">
        <v>1</v>
      </c>
      <c r="R124">
        <v>1</v>
      </c>
      <c r="S124">
        <f t="shared" si="3"/>
        <v>0</v>
      </c>
      <c r="T124">
        <f t="shared" si="4"/>
        <v>1</v>
      </c>
      <c r="U124">
        <f t="shared" si="5"/>
        <v>0</v>
      </c>
      <c r="V124">
        <v>1</v>
      </c>
      <c r="W124">
        <v>1</v>
      </c>
      <c r="X124">
        <v>1</v>
      </c>
      <c r="Y124">
        <v>1</v>
      </c>
      <c r="Z124">
        <v>1</v>
      </c>
      <c r="AA124">
        <v>1</v>
      </c>
      <c r="AB124">
        <v>1</v>
      </c>
      <c r="AC124">
        <v>1</v>
      </c>
      <c r="AD124">
        <v>1</v>
      </c>
      <c r="AE124">
        <v>1</v>
      </c>
      <c r="AF124">
        <v>0</v>
      </c>
      <c r="AG124">
        <v>1</v>
      </c>
      <c r="AH124">
        <v>1</v>
      </c>
      <c r="AI124">
        <v>1</v>
      </c>
      <c r="AJ124">
        <v>1</v>
      </c>
      <c r="AK124">
        <v>1</v>
      </c>
      <c r="AL124">
        <v>1</v>
      </c>
      <c r="AM124">
        <v>1</v>
      </c>
      <c r="AN124">
        <v>1</v>
      </c>
      <c r="AO124">
        <v>1</v>
      </c>
      <c r="AP124">
        <v>0</v>
      </c>
      <c r="AQ124">
        <v>1</v>
      </c>
      <c r="AR124">
        <v>1</v>
      </c>
      <c r="AS124">
        <v>0</v>
      </c>
      <c r="AT124">
        <v>1</v>
      </c>
      <c r="AU124">
        <v>1</v>
      </c>
      <c r="AV124">
        <v>1</v>
      </c>
      <c r="AW124">
        <v>0</v>
      </c>
      <c r="AX124">
        <v>1</v>
      </c>
      <c r="AY124">
        <v>1</v>
      </c>
      <c r="AZ124">
        <v>1</v>
      </c>
      <c r="BA124">
        <v>1</v>
      </c>
    </row>
    <row r="125" spans="3:53" x14ac:dyDescent="0.25">
      <c r="C125" s="422" t="s">
        <v>665</v>
      </c>
      <c r="D125" s="423" t="s">
        <v>719</v>
      </c>
      <c r="E125" s="424" t="s">
        <v>729</v>
      </c>
      <c r="F125" s="218">
        <v>120</v>
      </c>
      <c r="G125">
        <v>1</v>
      </c>
      <c r="H125">
        <v>1</v>
      </c>
      <c r="I125">
        <v>1</v>
      </c>
      <c r="J125">
        <v>1</v>
      </c>
      <c r="K125">
        <v>1</v>
      </c>
      <c r="L125">
        <v>1</v>
      </c>
      <c r="M125">
        <v>1</v>
      </c>
      <c r="N125">
        <v>1</v>
      </c>
      <c r="O125">
        <v>1</v>
      </c>
      <c r="P125">
        <v>1</v>
      </c>
      <c r="Q125">
        <v>1</v>
      </c>
      <c r="R125">
        <v>1</v>
      </c>
      <c r="S125">
        <f t="shared" si="3"/>
        <v>0</v>
      </c>
      <c r="T125">
        <f t="shared" si="4"/>
        <v>1</v>
      </c>
      <c r="U125">
        <f t="shared" si="5"/>
        <v>0</v>
      </c>
      <c r="V125">
        <v>1</v>
      </c>
      <c r="W125">
        <v>1</v>
      </c>
      <c r="X125">
        <v>1</v>
      </c>
      <c r="Y125">
        <v>1</v>
      </c>
      <c r="Z125">
        <v>1</v>
      </c>
      <c r="AA125">
        <v>1</v>
      </c>
      <c r="AB125">
        <v>1</v>
      </c>
      <c r="AC125">
        <v>1</v>
      </c>
      <c r="AD125">
        <v>1</v>
      </c>
      <c r="AE125">
        <v>1</v>
      </c>
      <c r="AF125">
        <v>0</v>
      </c>
      <c r="AG125">
        <v>1</v>
      </c>
      <c r="AH125">
        <v>1</v>
      </c>
      <c r="AI125">
        <v>1</v>
      </c>
      <c r="AJ125">
        <v>1</v>
      </c>
      <c r="AK125">
        <v>1</v>
      </c>
      <c r="AL125">
        <v>1</v>
      </c>
      <c r="AM125">
        <v>1</v>
      </c>
      <c r="AN125">
        <v>1</v>
      </c>
      <c r="AO125">
        <v>1</v>
      </c>
      <c r="AP125">
        <v>0</v>
      </c>
      <c r="AQ125">
        <v>1</v>
      </c>
      <c r="AR125">
        <v>1</v>
      </c>
      <c r="AS125">
        <v>0</v>
      </c>
      <c r="AT125">
        <v>1</v>
      </c>
      <c r="AU125">
        <v>1</v>
      </c>
      <c r="AV125">
        <v>1</v>
      </c>
      <c r="AW125">
        <v>0</v>
      </c>
      <c r="AX125">
        <v>1</v>
      </c>
      <c r="AY125">
        <v>1</v>
      </c>
      <c r="AZ125">
        <v>1</v>
      </c>
      <c r="BA125">
        <v>1</v>
      </c>
    </row>
    <row r="126" spans="3:53" x14ac:dyDescent="0.25">
      <c r="C126" s="422" t="s">
        <v>665</v>
      </c>
      <c r="D126" s="423" t="s">
        <v>725</v>
      </c>
      <c r="E126" s="424" t="s">
        <v>729</v>
      </c>
      <c r="F126" s="218">
        <v>121</v>
      </c>
      <c r="G126">
        <v>1</v>
      </c>
      <c r="H126">
        <v>1</v>
      </c>
      <c r="I126">
        <v>1</v>
      </c>
      <c r="J126">
        <v>1</v>
      </c>
      <c r="K126">
        <v>1</v>
      </c>
      <c r="L126">
        <v>1</v>
      </c>
      <c r="M126">
        <v>1</v>
      </c>
      <c r="N126">
        <v>1</v>
      </c>
      <c r="O126">
        <v>1</v>
      </c>
      <c r="P126">
        <v>1</v>
      </c>
      <c r="Q126">
        <v>1</v>
      </c>
      <c r="R126">
        <v>1</v>
      </c>
      <c r="S126">
        <f t="shared" si="3"/>
        <v>0</v>
      </c>
      <c r="T126">
        <f t="shared" si="4"/>
        <v>1</v>
      </c>
      <c r="U126">
        <f t="shared" si="5"/>
        <v>0</v>
      </c>
      <c r="V126">
        <v>1</v>
      </c>
      <c r="W126">
        <v>1</v>
      </c>
      <c r="X126">
        <v>1</v>
      </c>
      <c r="Y126">
        <v>1</v>
      </c>
      <c r="Z126">
        <v>1</v>
      </c>
      <c r="AA126">
        <v>1</v>
      </c>
      <c r="AB126">
        <v>1</v>
      </c>
      <c r="AC126">
        <v>1</v>
      </c>
      <c r="AD126">
        <v>1</v>
      </c>
      <c r="AE126">
        <v>1</v>
      </c>
      <c r="AF126">
        <v>0</v>
      </c>
      <c r="AG126">
        <v>1</v>
      </c>
      <c r="AH126">
        <v>1</v>
      </c>
      <c r="AI126">
        <v>1</v>
      </c>
      <c r="AJ126">
        <v>1</v>
      </c>
      <c r="AK126">
        <v>1</v>
      </c>
      <c r="AL126">
        <v>1</v>
      </c>
      <c r="AM126">
        <v>1</v>
      </c>
      <c r="AN126">
        <v>1</v>
      </c>
      <c r="AO126">
        <v>1</v>
      </c>
      <c r="AP126">
        <v>0</v>
      </c>
      <c r="AQ126">
        <v>1</v>
      </c>
      <c r="AR126">
        <v>1</v>
      </c>
      <c r="AS126">
        <v>0</v>
      </c>
      <c r="AT126">
        <v>1</v>
      </c>
      <c r="AU126">
        <v>1</v>
      </c>
      <c r="AV126">
        <v>1</v>
      </c>
      <c r="AW126">
        <v>0</v>
      </c>
      <c r="AX126">
        <v>1</v>
      </c>
      <c r="AY126">
        <v>1</v>
      </c>
      <c r="AZ126">
        <v>1</v>
      </c>
      <c r="BA126">
        <v>1</v>
      </c>
    </row>
    <row r="127" spans="3:53" x14ac:dyDescent="0.25">
      <c r="C127" s="422" t="s">
        <v>665</v>
      </c>
      <c r="D127" s="423" t="s">
        <v>713</v>
      </c>
      <c r="E127" s="424" t="s">
        <v>733</v>
      </c>
      <c r="F127" s="218">
        <v>122</v>
      </c>
      <c r="G127">
        <v>1</v>
      </c>
      <c r="H127">
        <v>1</v>
      </c>
      <c r="I127">
        <v>1</v>
      </c>
      <c r="J127">
        <v>1</v>
      </c>
      <c r="K127">
        <v>1</v>
      </c>
      <c r="L127">
        <v>1</v>
      </c>
      <c r="M127">
        <v>1</v>
      </c>
      <c r="N127">
        <v>1</v>
      </c>
      <c r="O127">
        <v>1</v>
      </c>
      <c r="P127">
        <v>1</v>
      </c>
      <c r="Q127">
        <v>1</v>
      </c>
      <c r="R127">
        <v>1</v>
      </c>
      <c r="S127">
        <f t="shared" si="3"/>
        <v>0</v>
      </c>
      <c r="T127">
        <f t="shared" si="4"/>
        <v>1</v>
      </c>
      <c r="U127">
        <f t="shared" si="5"/>
        <v>0</v>
      </c>
      <c r="V127">
        <v>1</v>
      </c>
      <c r="W127">
        <v>1</v>
      </c>
      <c r="X127">
        <v>1</v>
      </c>
      <c r="Y127">
        <v>1</v>
      </c>
      <c r="Z127">
        <v>1</v>
      </c>
      <c r="AA127">
        <v>1</v>
      </c>
      <c r="AB127">
        <v>1</v>
      </c>
      <c r="AC127">
        <v>1</v>
      </c>
      <c r="AD127">
        <v>1</v>
      </c>
      <c r="AE127">
        <v>1</v>
      </c>
      <c r="AF127">
        <v>0</v>
      </c>
      <c r="AG127">
        <v>1</v>
      </c>
      <c r="AH127">
        <v>1</v>
      </c>
      <c r="AI127">
        <v>1</v>
      </c>
      <c r="AJ127">
        <v>1</v>
      </c>
      <c r="AK127">
        <v>1</v>
      </c>
      <c r="AL127">
        <v>1</v>
      </c>
      <c r="AM127">
        <v>1</v>
      </c>
      <c r="AN127">
        <v>1</v>
      </c>
      <c r="AO127">
        <v>1</v>
      </c>
      <c r="AP127">
        <v>0</v>
      </c>
      <c r="AQ127">
        <v>1</v>
      </c>
      <c r="AR127">
        <v>1</v>
      </c>
      <c r="AS127">
        <v>0</v>
      </c>
      <c r="AT127">
        <v>1</v>
      </c>
      <c r="AU127">
        <v>1</v>
      </c>
      <c r="AV127">
        <v>1</v>
      </c>
      <c r="AW127">
        <v>0</v>
      </c>
      <c r="AX127">
        <v>1</v>
      </c>
      <c r="AY127">
        <v>1</v>
      </c>
      <c r="AZ127">
        <v>1</v>
      </c>
      <c r="BA127">
        <v>1</v>
      </c>
    </row>
    <row r="128" spans="3:53" x14ac:dyDescent="0.25">
      <c r="C128" s="422" t="s">
        <v>665</v>
      </c>
      <c r="D128" s="423" t="s">
        <v>719</v>
      </c>
      <c r="E128" s="424" t="s">
        <v>733</v>
      </c>
      <c r="F128" s="218">
        <v>123</v>
      </c>
      <c r="G128">
        <v>1</v>
      </c>
      <c r="H128">
        <v>1</v>
      </c>
      <c r="I128">
        <v>1</v>
      </c>
      <c r="J128">
        <v>1</v>
      </c>
      <c r="K128">
        <v>1</v>
      </c>
      <c r="L128">
        <v>1</v>
      </c>
      <c r="M128">
        <v>1</v>
      </c>
      <c r="N128">
        <v>1</v>
      </c>
      <c r="O128">
        <v>1</v>
      </c>
      <c r="P128">
        <v>1</v>
      </c>
      <c r="Q128">
        <v>1</v>
      </c>
      <c r="R128">
        <v>1</v>
      </c>
      <c r="S128">
        <f t="shared" si="3"/>
        <v>0</v>
      </c>
      <c r="T128">
        <f t="shared" si="4"/>
        <v>1</v>
      </c>
      <c r="U128">
        <f t="shared" si="5"/>
        <v>0</v>
      </c>
      <c r="V128">
        <v>1</v>
      </c>
      <c r="W128">
        <v>1</v>
      </c>
      <c r="X128">
        <v>1</v>
      </c>
      <c r="Y128">
        <v>1</v>
      </c>
      <c r="Z128">
        <v>1</v>
      </c>
      <c r="AA128">
        <v>1</v>
      </c>
      <c r="AB128">
        <v>1</v>
      </c>
      <c r="AC128">
        <v>1</v>
      </c>
      <c r="AD128">
        <v>1</v>
      </c>
      <c r="AE128">
        <v>1</v>
      </c>
      <c r="AF128">
        <v>0</v>
      </c>
      <c r="AG128">
        <v>1</v>
      </c>
      <c r="AH128">
        <v>1</v>
      </c>
      <c r="AI128">
        <v>1</v>
      </c>
      <c r="AJ128">
        <v>1</v>
      </c>
      <c r="AK128">
        <v>1</v>
      </c>
      <c r="AL128">
        <v>1</v>
      </c>
      <c r="AM128">
        <v>1</v>
      </c>
      <c r="AN128">
        <v>1</v>
      </c>
      <c r="AO128">
        <v>1</v>
      </c>
      <c r="AP128">
        <v>0</v>
      </c>
      <c r="AQ128">
        <v>1</v>
      </c>
      <c r="AR128">
        <v>1</v>
      </c>
      <c r="AS128">
        <v>0</v>
      </c>
      <c r="AT128">
        <v>1</v>
      </c>
      <c r="AU128">
        <v>1</v>
      </c>
      <c r="AV128">
        <v>1</v>
      </c>
      <c r="AW128">
        <v>0</v>
      </c>
      <c r="AX128">
        <v>1</v>
      </c>
      <c r="AY128">
        <v>1</v>
      </c>
      <c r="AZ128">
        <v>1</v>
      </c>
      <c r="BA128">
        <v>1</v>
      </c>
    </row>
    <row r="129" spans="3:53" x14ac:dyDescent="0.25">
      <c r="C129" s="422" t="s">
        <v>666</v>
      </c>
      <c r="D129" s="423" t="s">
        <v>685</v>
      </c>
      <c r="E129" s="424" t="s">
        <v>731</v>
      </c>
      <c r="F129" s="218">
        <v>124</v>
      </c>
      <c r="G129">
        <v>1</v>
      </c>
      <c r="H129">
        <v>1</v>
      </c>
      <c r="I129">
        <v>1</v>
      </c>
      <c r="J129">
        <v>1</v>
      </c>
      <c r="K129">
        <v>1</v>
      </c>
      <c r="L129">
        <v>1</v>
      </c>
      <c r="M129">
        <v>1</v>
      </c>
      <c r="N129">
        <v>1</v>
      </c>
      <c r="O129">
        <v>1</v>
      </c>
      <c r="P129">
        <v>1</v>
      </c>
      <c r="Q129">
        <v>1</v>
      </c>
      <c r="R129">
        <v>1</v>
      </c>
      <c r="S129">
        <f t="shared" si="3"/>
        <v>0</v>
      </c>
      <c r="T129">
        <f t="shared" si="4"/>
        <v>1</v>
      </c>
      <c r="U129">
        <f t="shared" si="5"/>
        <v>0</v>
      </c>
      <c r="V129">
        <v>1</v>
      </c>
      <c r="W129">
        <v>1</v>
      </c>
      <c r="X129">
        <v>1</v>
      </c>
      <c r="Y129">
        <v>1</v>
      </c>
      <c r="Z129">
        <v>1</v>
      </c>
      <c r="AA129">
        <v>1</v>
      </c>
      <c r="AB129">
        <v>1</v>
      </c>
      <c r="AC129">
        <v>1</v>
      </c>
      <c r="AD129">
        <v>1</v>
      </c>
      <c r="AE129">
        <v>0</v>
      </c>
      <c r="AF129">
        <v>1</v>
      </c>
      <c r="AG129">
        <v>1</v>
      </c>
      <c r="AH129">
        <v>1</v>
      </c>
      <c r="AI129">
        <v>1</v>
      </c>
      <c r="AJ129">
        <v>1</v>
      </c>
      <c r="AK129">
        <v>1</v>
      </c>
      <c r="AL129">
        <v>1</v>
      </c>
      <c r="AM129">
        <v>1</v>
      </c>
      <c r="AN129">
        <v>1</v>
      </c>
      <c r="AO129">
        <v>1</v>
      </c>
      <c r="AP129">
        <v>0</v>
      </c>
      <c r="AQ129">
        <v>1</v>
      </c>
      <c r="AR129">
        <v>1</v>
      </c>
      <c r="AS129">
        <v>0</v>
      </c>
      <c r="AT129">
        <v>1</v>
      </c>
      <c r="AU129">
        <v>1</v>
      </c>
      <c r="AV129">
        <v>0</v>
      </c>
      <c r="AW129">
        <v>1</v>
      </c>
      <c r="AX129">
        <v>1</v>
      </c>
      <c r="AY129">
        <v>1</v>
      </c>
      <c r="AZ129">
        <v>1</v>
      </c>
      <c r="BA129">
        <v>1</v>
      </c>
    </row>
    <row r="130" spans="3:53" x14ac:dyDescent="0.25">
      <c r="C130" s="422" t="s">
        <v>666</v>
      </c>
      <c r="D130" s="423" t="s">
        <v>687</v>
      </c>
      <c r="E130" s="424" t="s">
        <v>731</v>
      </c>
      <c r="F130" s="218">
        <v>125</v>
      </c>
      <c r="G130">
        <v>1</v>
      </c>
      <c r="H130">
        <v>1</v>
      </c>
      <c r="I130">
        <v>1</v>
      </c>
      <c r="J130">
        <v>1</v>
      </c>
      <c r="K130">
        <v>1</v>
      </c>
      <c r="L130">
        <v>1</v>
      </c>
      <c r="M130">
        <v>1</v>
      </c>
      <c r="N130">
        <v>1</v>
      </c>
      <c r="O130">
        <v>1</v>
      </c>
      <c r="P130">
        <v>1</v>
      </c>
      <c r="Q130">
        <v>1</v>
      </c>
      <c r="R130">
        <v>1</v>
      </c>
      <c r="S130">
        <f t="shared" si="3"/>
        <v>1</v>
      </c>
      <c r="T130">
        <f t="shared" si="4"/>
        <v>0</v>
      </c>
      <c r="U130">
        <f t="shared" si="5"/>
        <v>0</v>
      </c>
      <c r="V130">
        <v>1</v>
      </c>
      <c r="W130">
        <v>1</v>
      </c>
      <c r="X130">
        <v>1</v>
      </c>
      <c r="Y130">
        <v>1</v>
      </c>
      <c r="Z130">
        <v>1</v>
      </c>
      <c r="AA130">
        <v>1</v>
      </c>
      <c r="AB130">
        <v>1</v>
      </c>
      <c r="AC130">
        <v>1</v>
      </c>
      <c r="AD130">
        <v>1</v>
      </c>
      <c r="AE130">
        <v>0</v>
      </c>
      <c r="AF130">
        <v>1</v>
      </c>
      <c r="AG130">
        <v>1</v>
      </c>
      <c r="AH130">
        <v>1</v>
      </c>
      <c r="AI130">
        <v>1</v>
      </c>
      <c r="AJ130">
        <v>1</v>
      </c>
      <c r="AK130">
        <v>1</v>
      </c>
      <c r="AL130">
        <v>1</v>
      </c>
      <c r="AM130">
        <v>1</v>
      </c>
      <c r="AN130">
        <v>1</v>
      </c>
      <c r="AO130">
        <v>1</v>
      </c>
      <c r="AP130">
        <v>0</v>
      </c>
      <c r="AQ130">
        <v>1</v>
      </c>
      <c r="AR130">
        <v>1</v>
      </c>
      <c r="AS130">
        <v>0</v>
      </c>
      <c r="AT130">
        <v>1</v>
      </c>
      <c r="AU130">
        <v>1</v>
      </c>
      <c r="AV130">
        <v>0</v>
      </c>
      <c r="AW130">
        <v>1</v>
      </c>
      <c r="AX130">
        <v>1</v>
      </c>
      <c r="AY130">
        <v>1</v>
      </c>
      <c r="AZ130">
        <v>1</v>
      </c>
      <c r="BA130">
        <v>1</v>
      </c>
    </row>
    <row r="131" spans="3:53" x14ac:dyDescent="0.25">
      <c r="C131" s="422" t="s">
        <v>666</v>
      </c>
      <c r="D131" s="423" t="s">
        <v>685</v>
      </c>
      <c r="E131" s="424" t="s">
        <v>732</v>
      </c>
      <c r="F131" s="218">
        <v>126</v>
      </c>
      <c r="G131">
        <v>1</v>
      </c>
      <c r="H131">
        <v>1</v>
      </c>
      <c r="I131">
        <v>1</v>
      </c>
      <c r="J131">
        <v>1</v>
      </c>
      <c r="K131">
        <v>1</v>
      </c>
      <c r="L131">
        <v>1</v>
      </c>
      <c r="M131">
        <v>1</v>
      </c>
      <c r="N131">
        <v>1</v>
      </c>
      <c r="O131">
        <v>1</v>
      </c>
      <c r="P131">
        <v>1</v>
      </c>
      <c r="Q131">
        <v>1</v>
      </c>
      <c r="R131">
        <v>1</v>
      </c>
      <c r="S131">
        <f t="shared" si="3"/>
        <v>0</v>
      </c>
      <c r="T131">
        <f t="shared" si="4"/>
        <v>1</v>
      </c>
      <c r="U131">
        <f t="shared" si="5"/>
        <v>0</v>
      </c>
      <c r="V131">
        <v>1</v>
      </c>
      <c r="W131">
        <v>1</v>
      </c>
      <c r="X131">
        <v>1</v>
      </c>
      <c r="Y131">
        <v>1</v>
      </c>
      <c r="Z131">
        <v>1</v>
      </c>
      <c r="AA131">
        <v>1</v>
      </c>
      <c r="AB131">
        <v>1</v>
      </c>
      <c r="AC131">
        <v>1</v>
      </c>
      <c r="AD131">
        <v>1</v>
      </c>
      <c r="AE131">
        <v>0</v>
      </c>
      <c r="AF131">
        <v>1</v>
      </c>
      <c r="AG131">
        <v>1</v>
      </c>
      <c r="AH131">
        <v>1</v>
      </c>
      <c r="AI131">
        <v>1</v>
      </c>
      <c r="AJ131">
        <v>1</v>
      </c>
      <c r="AK131">
        <v>1</v>
      </c>
      <c r="AL131">
        <v>1</v>
      </c>
      <c r="AM131">
        <v>1</v>
      </c>
      <c r="AN131">
        <v>1</v>
      </c>
      <c r="AO131">
        <v>1</v>
      </c>
      <c r="AP131">
        <v>0</v>
      </c>
      <c r="AQ131">
        <v>1</v>
      </c>
      <c r="AR131">
        <v>1</v>
      </c>
      <c r="AS131">
        <v>0</v>
      </c>
      <c r="AT131">
        <v>1</v>
      </c>
      <c r="AU131">
        <v>1</v>
      </c>
      <c r="AV131">
        <v>0</v>
      </c>
      <c r="AW131">
        <v>1</v>
      </c>
      <c r="AX131">
        <v>1</v>
      </c>
      <c r="AY131">
        <v>1</v>
      </c>
      <c r="AZ131">
        <v>1</v>
      </c>
      <c r="BA131">
        <v>1</v>
      </c>
    </row>
    <row r="132" spans="3:53" x14ac:dyDescent="0.25">
      <c r="C132" s="422" t="s">
        <v>666</v>
      </c>
      <c r="D132" s="423" t="s">
        <v>687</v>
      </c>
      <c r="E132" s="424" t="s">
        <v>732</v>
      </c>
      <c r="F132" s="218">
        <v>127</v>
      </c>
      <c r="G132">
        <v>1</v>
      </c>
      <c r="H132">
        <v>1</v>
      </c>
      <c r="I132">
        <v>1</v>
      </c>
      <c r="J132">
        <v>1</v>
      </c>
      <c r="K132">
        <v>1</v>
      </c>
      <c r="L132">
        <v>1</v>
      </c>
      <c r="M132">
        <v>1</v>
      </c>
      <c r="N132">
        <v>1</v>
      </c>
      <c r="O132">
        <v>1</v>
      </c>
      <c r="P132">
        <v>1</v>
      </c>
      <c r="Q132">
        <v>1</v>
      </c>
      <c r="R132">
        <v>1</v>
      </c>
      <c r="S132">
        <f t="shared" si="3"/>
        <v>1</v>
      </c>
      <c r="T132">
        <f t="shared" si="4"/>
        <v>0</v>
      </c>
      <c r="U132">
        <f t="shared" si="5"/>
        <v>0</v>
      </c>
      <c r="V132">
        <v>1</v>
      </c>
      <c r="W132">
        <v>1</v>
      </c>
      <c r="X132">
        <v>1</v>
      </c>
      <c r="Y132">
        <v>1</v>
      </c>
      <c r="Z132">
        <v>1</v>
      </c>
      <c r="AA132">
        <v>1</v>
      </c>
      <c r="AB132">
        <v>1</v>
      </c>
      <c r="AC132">
        <v>1</v>
      </c>
      <c r="AD132">
        <v>1</v>
      </c>
      <c r="AE132">
        <v>0</v>
      </c>
      <c r="AF132">
        <v>1</v>
      </c>
      <c r="AG132">
        <v>1</v>
      </c>
      <c r="AH132">
        <v>1</v>
      </c>
      <c r="AI132">
        <v>1</v>
      </c>
      <c r="AJ132">
        <v>1</v>
      </c>
      <c r="AK132">
        <v>1</v>
      </c>
      <c r="AL132">
        <v>1</v>
      </c>
      <c r="AM132">
        <v>1</v>
      </c>
      <c r="AN132">
        <v>1</v>
      </c>
      <c r="AO132">
        <v>1</v>
      </c>
      <c r="AP132">
        <v>0</v>
      </c>
      <c r="AQ132">
        <v>1</v>
      </c>
      <c r="AR132">
        <v>1</v>
      </c>
      <c r="AS132">
        <v>0</v>
      </c>
      <c r="AT132">
        <v>1</v>
      </c>
      <c r="AU132">
        <v>1</v>
      </c>
      <c r="AV132">
        <v>0</v>
      </c>
      <c r="AW132">
        <v>1</v>
      </c>
      <c r="AX132">
        <v>1</v>
      </c>
      <c r="AY132">
        <v>1</v>
      </c>
      <c r="AZ132">
        <v>1</v>
      </c>
      <c r="BA132">
        <v>1</v>
      </c>
    </row>
    <row r="133" spans="3:53" x14ac:dyDescent="0.25">
      <c r="C133" s="422" t="s">
        <v>666</v>
      </c>
      <c r="D133" s="423" t="s">
        <v>688</v>
      </c>
      <c r="E133" s="424" t="s">
        <v>732</v>
      </c>
      <c r="F133" s="218">
        <v>128</v>
      </c>
      <c r="G133">
        <v>1</v>
      </c>
      <c r="H133">
        <v>1</v>
      </c>
      <c r="I133">
        <v>1</v>
      </c>
      <c r="J133">
        <v>1</v>
      </c>
      <c r="K133">
        <v>1</v>
      </c>
      <c r="L133">
        <v>1</v>
      </c>
      <c r="M133">
        <v>1</v>
      </c>
      <c r="N133">
        <v>1</v>
      </c>
      <c r="O133">
        <v>1</v>
      </c>
      <c r="P133">
        <v>1</v>
      </c>
      <c r="Q133">
        <v>1</v>
      </c>
      <c r="R133">
        <v>1</v>
      </c>
      <c r="S133">
        <f t="shared" si="3"/>
        <v>0</v>
      </c>
      <c r="T133">
        <f t="shared" si="4"/>
        <v>1</v>
      </c>
      <c r="U133">
        <f t="shared" si="5"/>
        <v>0</v>
      </c>
      <c r="V133">
        <v>1</v>
      </c>
      <c r="W133">
        <v>1</v>
      </c>
      <c r="X133">
        <v>1</v>
      </c>
      <c r="Y133">
        <v>1</v>
      </c>
      <c r="Z133">
        <v>1</v>
      </c>
      <c r="AA133">
        <v>1</v>
      </c>
      <c r="AB133">
        <v>1</v>
      </c>
      <c r="AC133">
        <v>1</v>
      </c>
      <c r="AD133">
        <v>1</v>
      </c>
      <c r="AE133">
        <v>0</v>
      </c>
      <c r="AF133">
        <v>1</v>
      </c>
      <c r="AG133">
        <v>1</v>
      </c>
      <c r="AH133">
        <v>1</v>
      </c>
      <c r="AI133">
        <v>1</v>
      </c>
      <c r="AJ133">
        <v>1</v>
      </c>
      <c r="AK133">
        <v>1</v>
      </c>
      <c r="AL133">
        <v>1</v>
      </c>
      <c r="AM133">
        <v>1</v>
      </c>
      <c r="AN133">
        <v>1</v>
      </c>
      <c r="AO133">
        <v>1</v>
      </c>
      <c r="AP133">
        <v>0</v>
      </c>
      <c r="AQ133">
        <v>1</v>
      </c>
      <c r="AR133">
        <v>1</v>
      </c>
      <c r="AS133">
        <v>0</v>
      </c>
      <c r="AT133">
        <v>1</v>
      </c>
      <c r="AU133">
        <v>1</v>
      </c>
      <c r="AV133">
        <v>0</v>
      </c>
      <c r="AW133">
        <v>1</v>
      </c>
      <c r="AX133">
        <v>1</v>
      </c>
      <c r="AY133">
        <v>1</v>
      </c>
      <c r="AZ133">
        <v>1</v>
      </c>
      <c r="BA133">
        <v>1</v>
      </c>
    </row>
    <row r="134" spans="3:53" x14ac:dyDescent="0.25">
      <c r="C134" s="422" t="s">
        <v>666</v>
      </c>
      <c r="D134" s="423" t="s">
        <v>689</v>
      </c>
      <c r="E134" s="424" t="s">
        <v>732</v>
      </c>
      <c r="F134" s="218">
        <v>129</v>
      </c>
      <c r="G134">
        <v>1</v>
      </c>
      <c r="H134">
        <v>1</v>
      </c>
      <c r="I134">
        <v>1</v>
      </c>
      <c r="J134">
        <v>1</v>
      </c>
      <c r="K134">
        <v>1</v>
      </c>
      <c r="L134">
        <v>1</v>
      </c>
      <c r="M134">
        <v>1</v>
      </c>
      <c r="N134">
        <v>1</v>
      </c>
      <c r="O134">
        <v>1</v>
      </c>
      <c r="P134">
        <v>1</v>
      </c>
      <c r="Q134">
        <v>1</v>
      </c>
      <c r="R134">
        <v>1</v>
      </c>
      <c r="S134">
        <f t="shared" si="3"/>
        <v>1</v>
      </c>
      <c r="T134">
        <f t="shared" si="4"/>
        <v>0</v>
      </c>
      <c r="U134">
        <f t="shared" si="5"/>
        <v>0</v>
      </c>
      <c r="V134">
        <v>1</v>
      </c>
      <c r="W134">
        <v>1</v>
      </c>
      <c r="X134">
        <v>1</v>
      </c>
      <c r="Y134">
        <v>1</v>
      </c>
      <c r="Z134">
        <v>1</v>
      </c>
      <c r="AA134">
        <v>1</v>
      </c>
      <c r="AB134">
        <v>1</v>
      </c>
      <c r="AC134">
        <v>1</v>
      </c>
      <c r="AD134">
        <v>1</v>
      </c>
      <c r="AE134">
        <v>0</v>
      </c>
      <c r="AF134">
        <v>1</v>
      </c>
      <c r="AG134">
        <v>1</v>
      </c>
      <c r="AH134">
        <v>1</v>
      </c>
      <c r="AI134">
        <v>1</v>
      </c>
      <c r="AJ134">
        <v>1</v>
      </c>
      <c r="AK134">
        <v>1</v>
      </c>
      <c r="AL134">
        <v>1</v>
      </c>
      <c r="AM134">
        <v>1</v>
      </c>
      <c r="AN134">
        <v>1</v>
      </c>
      <c r="AO134">
        <v>1</v>
      </c>
      <c r="AP134">
        <v>0</v>
      </c>
      <c r="AQ134">
        <v>1</v>
      </c>
      <c r="AR134">
        <v>1</v>
      </c>
      <c r="AS134">
        <v>0</v>
      </c>
      <c r="AT134">
        <v>1</v>
      </c>
      <c r="AU134">
        <v>1</v>
      </c>
      <c r="AV134">
        <v>0</v>
      </c>
      <c r="AW134">
        <v>1</v>
      </c>
      <c r="AX134">
        <v>1</v>
      </c>
      <c r="AY134">
        <v>1</v>
      </c>
      <c r="AZ134">
        <v>1</v>
      </c>
      <c r="BA134">
        <v>1</v>
      </c>
    </row>
    <row r="135" spans="3:53" x14ac:dyDescent="0.25">
      <c r="C135" s="422" t="s">
        <v>666</v>
      </c>
      <c r="D135" s="423" t="s">
        <v>694</v>
      </c>
      <c r="E135" s="424" t="s">
        <v>732</v>
      </c>
      <c r="F135" s="218">
        <v>130</v>
      </c>
      <c r="G135">
        <v>1</v>
      </c>
      <c r="H135">
        <v>1</v>
      </c>
      <c r="I135">
        <v>1</v>
      </c>
      <c r="J135">
        <v>1</v>
      </c>
      <c r="K135">
        <v>1</v>
      </c>
      <c r="L135">
        <v>1</v>
      </c>
      <c r="M135">
        <v>1</v>
      </c>
      <c r="N135">
        <v>1</v>
      </c>
      <c r="O135">
        <v>1</v>
      </c>
      <c r="P135">
        <v>1</v>
      </c>
      <c r="Q135">
        <v>1</v>
      </c>
      <c r="R135">
        <v>1</v>
      </c>
      <c r="S135">
        <f t="shared" ref="S135:S198" si="6">IF(LEFT(RIGHT($D135,5),4)="Rist",1,0)</f>
        <v>0</v>
      </c>
      <c r="T135">
        <f t="shared" ref="T135:T198" si="7">IF(S135+U135=0,1,0)</f>
        <v>0</v>
      </c>
      <c r="U135">
        <f t="shared" ref="U135:U198" si="8">IF(OR($D135="'Burar, Kräfta'",$D135="'Tinor, Hummer'",$D135="'Tinor, Krabba'",$D135="'Mjärdar'"),1,0)</f>
        <v>1</v>
      </c>
      <c r="V135">
        <v>1</v>
      </c>
      <c r="W135">
        <v>1</v>
      </c>
      <c r="X135">
        <v>1</v>
      </c>
      <c r="Y135">
        <v>1</v>
      </c>
      <c r="Z135">
        <v>1</v>
      </c>
      <c r="AA135">
        <v>1</v>
      </c>
      <c r="AB135">
        <v>1</v>
      </c>
      <c r="AC135">
        <v>1</v>
      </c>
      <c r="AD135">
        <v>1</v>
      </c>
      <c r="AE135">
        <v>0</v>
      </c>
      <c r="AF135">
        <v>1</v>
      </c>
      <c r="AG135">
        <v>1</v>
      </c>
      <c r="AH135">
        <v>1</v>
      </c>
      <c r="AI135">
        <v>1</v>
      </c>
      <c r="AJ135">
        <v>1</v>
      </c>
      <c r="AK135">
        <v>1</v>
      </c>
      <c r="AL135">
        <v>1</v>
      </c>
      <c r="AM135">
        <v>1</v>
      </c>
      <c r="AN135">
        <v>1</v>
      </c>
      <c r="AO135">
        <v>1</v>
      </c>
      <c r="AP135">
        <v>0</v>
      </c>
      <c r="AQ135">
        <v>1</v>
      </c>
      <c r="AR135">
        <v>1</v>
      </c>
      <c r="AS135">
        <v>0</v>
      </c>
      <c r="AT135">
        <v>1</v>
      </c>
      <c r="AU135">
        <v>1</v>
      </c>
      <c r="AV135">
        <v>0</v>
      </c>
      <c r="AW135">
        <v>1</v>
      </c>
      <c r="AX135">
        <v>1</v>
      </c>
      <c r="AY135">
        <v>1</v>
      </c>
      <c r="AZ135">
        <v>1</v>
      </c>
      <c r="BA135">
        <v>1</v>
      </c>
    </row>
    <row r="136" spans="3:53" x14ac:dyDescent="0.25">
      <c r="C136" s="422" t="s">
        <v>666</v>
      </c>
      <c r="D136" s="423" t="s">
        <v>713</v>
      </c>
      <c r="E136" s="424" t="s">
        <v>732</v>
      </c>
      <c r="F136" s="218">
        <v>131</v>
      </c>
      <c r="G136">
        <v>1</v>
      </c>
      <c r="H136">
        <v>1</v>
      </c>
      <c r="I136">
        <v>1</v>
      </c>
      <c r="J136">
        <v>1</v>
      </c>
      <c r="K136">
        <v>1</v>
      </c>
      <c r="L136">
        <v>1</v>
      </c>
      <c r="M136">
        <v>1</v>
      </c>
      <c r="N136">
        <v>1</v>
      </c>
      <c r="O136">
        <v>1</v>
      </c>
      <c r="P136">
        <v>1</v>
      </c>
      <c r="Q136">
        <v>1</v>
      </c>
      <c r="R136">
        <v>1</v>
      </c>
      <c r="S136">
        <f t="shared" si="6"/>
        <v>0</v>
      </c>
      <c r="T136">
        <f t="shared" si="7"/>
        <v>1</v>
      </c>
      <c r="U136">
        <f t="shared" si="8"/>
        <v>0</v>
      </c>
      <c r="V136">
        <v>1</v>
      </c>
      <c r="W136">
        <v>1</v>
      </c>
      <c r="X136">
        <v>1</v>
      </c>
      <c r="Y136">
        <v>1</v>
      </c>
      <c r="Z136">
        <v>1</v>
      </c>
      <c r="AA136">
        <v>1</v>
      </c>
      <c r="AB136">
        <v>1</v>
      </c>
      <c r="AC136">
        <v>1</v>
      </c>
      <c r="AD136">
        <v>1</v>
      </c>
      <c r="AE136">
        <v>0</v>
      </c>
      <c r="AF136">
        <v>1</v>
      </c>
      <c r="AG136">
        <v>1</v>
      </c>
      <c r="AH136">
        <v>1</v>
      </c>
      <c r="AI136">
        <v>1</v>
      </c>
      <c r="AJ136">
        <v>1</v>
      </c>
      <c r="AK136">
        <v>1</v>
      </c>
      <c r="AL136">
        <v>1</v>
      </c>
      <c r="AM136">
        <v>1</v>
      </c>
      <c r="AN136">
        <v>1</v>
      </c>
      <c r="AO136">
        <v>1</v>
      </c>
      <c r="AP136">
        <v>0</v>
      </c>
      <c r="AQ136">
        <v>1</v>
      </c>
      <c r="AR136">
        <v>1</v>
      </c>
      <c r="AS136">
        <v>0</v>
      </c>
      <c r="AT136">
        <v>1</v>
      </c>
      <c r="AU136">
        <v>1</v>
      </c>
      <c r="AV136">
        <v>0</v>
      </c>
      <c r="AW136">
        <v>1</v>
      </c>
      <c r="AX136">
        <v>1</v>
      </c>
      <c r="AY136">
        <v>1</v>
      </c>
      <c r="AZ136">
        <v>1</v>
      </c>
      <c r="BA136">
        <v>1</v>
      </c>
    </row>
    <row r="137" spans="3:53" x14ac:dyDescent="0.25">
      <c r="C137" s="422" t="s">
        <v>667</v>
      </c>
      <c r="D137" s="423" t="s">
        <v>686</v>
      </c>
      <c r="E137" s="424" t="s">
        <v>728</v>
      </c>
      <c r="F137" s="218">
        <v>132</v>
      </c>
      <c r="G137">
        <v>1</v>
      </c>
      <c r="H137">
        <v>1</v>
      </c>
      <c r="I137">
        <v>1</v>
      </c>
      <c r="J137">
        <v>1</v>
      </c>
      <c r="K137">
        <v>1</v>
      </c>
      <c r="L137">
        <v>1</v>
      </c>
      <c r="M137">
        <v>1</v>
      </c>
      <c r="N137">
        <v>1</v>
      </c>
      <c r="O137">
        <v>1</v>
      </c>
      <c r="P137">
        <v>1</v>
      </c>
      <c r="Q137">
        <v>1</v>
      </c>
      <c r="R137">
        <v>1</v>
      </c>
      <c r="S137">
        <f t="shared" si="6"/>
        <v>0</v>
      </c>
      <c r="T137">
        <f t="shared" si="7"/>
        <v>1</v>
      </c>
      <c r="U137">
        <f t="shared" si="8"/>
        <v>0</v>
      </c>
      <c r="V137">
        <v>1</v>
      </c>
      <c r="W137">
        <v>1</v>
      </c>
      <c r="X137">
        <v>1</v>
      </c>
      <c r="Y137">
        <v>1</v>
      </c>
      <c r="Z137">
        <v>1</v>
      </c>
      <c r="AA137">
        <v>1</v>
      </c>
      <c r="AB137">
        <v>1</v>
      </c>
      <c r="AC137">
        <v>1</v>
      </c>
      <c r="AD137">
        <v>1</v>
      </c>
      <c r="AE137">
        <v>0</v>
      </c>
      <c r="AF137">
        <v>1</v>
      </c>
      <c r="AG137">
        <v>1</v>
      </c>
      <c r="AH137">
        <v>1</v>
      </c>
      <c r="AI137">
        <v>1</v>
      </c>
      <c r="AJ137">
        <v>1</v>
      </c>
      <c r="AK137">
        <v>1</v>
      </c>
      <c r="AL137">
        <v>1</v>
      </c>
      <c r="AM137">
        <v>1</v>
      </c>
      <c r="AN137">
        <v>1</v>
      </c>
      <c r="AO137">
        <v>1</v>
      </c>
      <c r="AP137">
        <v>0</v>
      </c>
      <c r="AQ137">
        <v>1</v>
      </c>
      <c r="AR137">
        <v>1</v>
      </c>
      <c r="AS137">
        <v>0</v>
      </c>
      <c r="AT137">
        <v>1</v>
      </c>
      <c r="AU137">
        <v>1</v>
      </c>
      <c r="AV137">
        <v>0</v>
      </c>
      <c r="AW137">
        <v>1</v>
      </c>
      <c r="AX137">
        <v>1</v>
      </c>
      <c r="AY137">
        <v>1</v>
      </c>
      <c r="AZ137">
        <v>1</v>
      </c>
      <c r="BA137">
        <v>1</v>
      </c>
    </row>
    <row r="138" spans="3:53" x14ac:dyDescent="0.25">
      <c r="C138" s="422" t="s">
        <v>667</v>
      </c>
      <c r="D138" s="423" t="s">
        <v>686</v>
      </c>
      <c r="E138" s="424" t="s">
        <v>729</v>
      </c>
      <c r="F138" s="218">
        <v>133</v>
      </c>
      <c r="G138">
        <v>1</v>
      </c>
      <c r="H138">
        <v>1</v>
      </c>
      <c r="I138">
        <v>1</v>
      </c>
      <c r="J138">
        <v>1</v>
      </c>
      <c r="K138">
        <v>1</v>
      </c>
      <c r="L138">
        <v>1</v>
      </c>
      <c r="M138">
        <v>1</v>
      </c>
      <c r="N138">
        <v>1</v>
      </c>
      <c r="O138">
        <v>1</v>
      </c>
      <c r="P138">
        <v>1</v>
      </c>
      <c r="Q138">
        <v>1</v>
      </c>
      <c r="R138">
        <v>1</v>
      </c>
      <c r="S138">
        <f t="shared" si="6"/>
        <v>0</v>
      </c>
      <c r="T138">
        <f t="shared" si="7"/>
        <v>1</v>
      </c>
      <c r="U138">
        <f t="shared" si="8"/>
        <v>0</v>
      </c>
      <c r="V138">
        <v>1</v>
      </c>
      <c r="W138">
        <v>1</v>
      </c>
      <c r="X138">
        <v>1</v>
      </c>
      <c r="Y138">
        <v>1</v>
      </c>
      <c r="Z138">
        <v>1</v>
      </c>
      <c r="AA138">
        <v>1</v>
      </c>
      <c r="AB138">
        <v>1</v>
      </c>
      <c r="AC138">
        <v>1</v>
      </c>
      <c r="AD138">
        <v>1</v>
      </c>
      <c r="AE138">
        <v>0</v>
      </c>
      <c r="AF138">
        <v>1</v>
      </c>
      <c r="AG138">
        <v>1</v>
      </c>
      <c r="AH138">
        <v>1</v>
      </c>
      <c r="AI138">
        <v>1</v>
      </c>
      <c r="AJ138">
        <v>1</v>
      </c>
      <c r="AK138">
        <v>1</v>
      </c>
      <c r="AL138">
        <v>1</v>
      </c>
      <c r="AM138">
        <v>1</v>
      </c>
      <c r="AN138">
        <v>1</v>
      </c>
      <c r="AO138">
        <v>1</v>
      </c>
      <c r="AP138">
        <v>0</v>
      </c>
      <c r="AQ138">
        <v>1</v>
      </c>
      <c r="AR138">
        <v>1</v>
      </c>
      <c r="AS138">
        <v>0</v>
      </c>
      <c r="AT138">
        <v>1</v>
      </c>
      <c r="AU138">
        <v>1</v>
      </c>
      <c r="AV138">
        <v>0</v>
      </c>
      <c r="AW138">
        <v>1</v>
      </c>
      <c r="AX138">
        <v>1</v>
      </c>
      <c r="AY138">
        <v>1</v>
      </c>
      <c r="AZ138">
        <v>1</v>
      </c>
      <c r="BA138">
        <v>1</v>
      </c>
    </row>
    <row r="139" spans="3:53" x14ac:dyDescent="0.25">
      <c r="C139" s="422" t="s">
        <v>667</v>
      </c>
      <c r="D139" s="423" t="s">
        <v>709</v>
      </c>
      <c r="E139" s="424" t="s">
        <v>729</v>
      </c>
      <c r="F139" s="218">
        <v>134</v>
      </c>
      <c r="G139">
        <v>1</v>
      </c>
      <c r="H139">
        <v>1</v>
      </c>
      <c r="I139">
        <v>1</v>
      </c>
      <c r="J139">
        <v>1</v>
      </c>
      <c r="K139">
        <v>1</v>
      </c>
      <c r="L139">
        <v>1</v>
      </c>
      <c r="M139">
        <v>1</v>
      </c>
      <c r="N139">
        <v>1</v>
      </c>
      <c r="O139">
        <v>1</v>
      </c>
      <c r="P139">
        <v>1</v>
      </c>
      <c r="Q139">
        <v>1</v>
      </c>
      <c r="R139">
        <v>1</v>
      </c>
      <c r="S139">
        <f t="shared" si="6"/>
        <v>0</v>
      </c>
      <c r="T139">
        <f t="shared" si="7"/>
        <v>1</v>
      </c>
      <c r="U139">
        <f t="shared" si="8"/>
        <v>0</v>
      </c>
      <c r="V139">
        <v>1</v>
      </c>
      <c r="W139">
        <v>1</v>
      </c>
      <c r="X139">
        <v>1</v>
      </c>
      <c r="Y139">
        <v>1</v>
      </c>
      <c r="Z139">
        <v>1</v>
      </c>
      <c r="AA139">
        <v>1</v>
      </c>
      <c r="AB139">
        <v>1</v>
      </c>
      <c r="AC139">
        <v>1</v>
      </c>
      <c r="AD139">
        <v>1</v>
      </c>
      <c r="AE139">
        <v>0</v>
      </c>
      <c r="AF139">
        <v>1</v>
      </c>
      <c r="AG139">
        <v>1</v>
      </c>
      <c r="AH139">
        <v>1</v>
      </c>
      <c r="AI139">
        <v>1</v>
      </c>
      <c r="AJ139">
        <v>1</v>
      </c>
      <c r="AK139">
        <v>1</v>
      </c>
      <c r="AL139">
        <v>1</v>
      </c>
      <c r="AM139">
        <v>1</v>
      </c>
      <c r="AN139">
        <v>1</v>
      </c>
      <c r="AO139">
        <v>1</v>
      </c>
      <c r="AP139">
        <v>0</v>
      </c>
      <c r="AQ139">
        <v>1</v>
      </c>
      <c r="AR139">
        <v>1</v>
      </c>
      <c r="AS139">
        <v>0</v>
      </c>
      <c r="AT139">
        <v>1</v>
      </c>
      <c r="AU139">
        <v>1</v>
      </c>
      <c r="AV139">
        <v>0</v>
      </c>
      <c r="AW139">
        <v>1</v>
      </c>
      <c r="AX139">
        <v>1</v>
      </c>
      <c r="AY139">
        <v>1</v>
      </c>
      <c r="AZ139">
        <v>1</v>
      </c>
      <c r="BA139">
        <v>1</v>
      </c>
    </row>
    <row r="140" spans="3:53" x14ac:dyDescent="0.25">
      <c r="C140" s="422" t="s">
        <v>667</v>
      </c>
      <c r="D140" s="423" t="s">
        <v>717</v>
      </c>
      <c r="E140" s="424" t="s">
        <v>729</v>
      </c>
      <c r="F140" s="218">
        <v>135</v>
      </c>
      <c r="G140">
        <v>1</v>
      </c>
      <c r="H140">
        <v>1</v>
      </c>
      <c r="I140">
        <v>1</v>
      </c>
      <c r="J140">
        <v>1</v>
      </c>
      <c r="K140">
        <v>1</v>
      </c>
      <c r="L140">
        <v>1</v>
      </c>
      <c r="M140">
        <v>1</v>
      </c>
      <c r="N140">
        <v>1</v>
      </c>
      <c r="O140">
        <v>1</v>
      </c>
      <c r="P140">
        <v>1</v>
      </c>
      <c r="Q140">
        <v>1</v>
      </c>
      <c r="R140">
        <v>1</v>
      </c>
      <c r="S140">
        <f t="shared" si="6"/>
        <v>0</v>
      </c>
      <c r="T140">
        <f t="shared" si="7"/>
        <v>1</v>
      </c>
      <c r="U140">
        <f t="shared" si="8"/>
        <v>0</v>
      </c>
      <c r="V140">
        <v>1</v>
      </c>
      <c r="W140">
        <v>1</v>
      </c>
      <c r="X140">
        <v>1</v>
      </c>
      <c r="Y140">
        <v>1</v>
      </c>
      <c r="Z140">
        <v>1</v>
      </c>
      <c r="AA140">
        <v>1</v>
      </c>
      <c r="AB140">
        <v>1</v>
      </c>
      <c r="AC140">
        <v>1</v>
      </c>
      <c r="AD140">
        <v>1</v>
      </c>
      <c r="AE140">
        <v>0</v>
      </c>
      <c r="AF140">
        <v>1</v>
      </c>
      <c r="AG140">
        <v>1</v>
      </c>
      <c r="AH140">
        <v>1</v>
      </c>
      <c r="AI140">
        <v>1</v>
      </c>
      <c r="AJ140">
        <v>1</v>
      </c>
      <c r="AK140">
        <v>1</v>
      </c>
      <c r="AL140">
        <v>1</v>
      </c>
      <c r="AM140">
        <v>1</v>
      </c>
      <c r="AN140">
        <v>1</v>
      </c>
      <c r="AO140">
        <v>1</v>
      </c>
      <c r="AP140">
        <v>0</v>
      </c>
      <c r="AQ140">
        <v>1</v>
      </c>
      <c r="AR140">
        <v>1</v>
      </c>
      <c r="AS140">
        <v>0</v>
      </c>
      <c r="AT140">
        <v>1</v>
      </c>
      <c r="AU140">
        <v>1</v>
      </c>
      <c r="AV140">
        <v>0</v>
      </c>
      <c r="AW140">
        <v>1</v>
      </c>
      <c r="AX140">
        <v>1</v>
      </c>
      <c r="AY140">
        <v>1</v>
      </c>
      <c r="AZ140">
        <v>1</v>
      </c>
      <c r="BA140">
        <v>1</v>
      </c>
    </row>
    <row r="141" spans="3:53" x14ac:dyDescent="0.25">
      <c r="C141" s="422" t="s">
        <v>667</v>
      </c>
      <c r="D141" s="423" t="s">
        <v>721</v>
      </c>
      <c r="E141" s="424" t="s">
        <v>729</v>
      </c>
      <c r="F141" s="218">
        <v>136</v>
      </c>
      <c r="G141">
        <v>1</v>
      </c>
      <c r="H141">
        <v>1</v>
      </c>
      <c r="I141">
        <v>1</v>
      </c>
      <c r="J141">
        <v>1</v>
      </c>
      <c r="K141">
        <v>1</v>
      </c>
      <c r="L141">
        <v>1</v>
      </c>
      <c r="M141">
        <v>1</v>
      </c>
      <c r="N141">
        <v>1</v>
      </c>
      <c r="O141">
        <v>1</v>
      </c>
      <c r="P141">
        <v>1</v>
      </c>
      <c r="Q141">
        <v>1</v>
      </c>
      <c r="R141">
        <v>1</v>
      </c>
      <c r="S141">
        <f t="shared" si="6"/>
        <v>0</v>
      </c>
      <c r="T141">
        <f t="shared" si="7"/>
        <v>1</v>
      </c>
      <c r="U141">
        <f t="shared" si="8"/>
        <v>0</v>
      </c>
      <c r="V141">
        <v>1</v>
      </c>
      <c r="W141">
        <v>1</v>
      </c>
      <c r="X141">
        <v>1</v>
      </c>
      <c r="Y141">
        <v>1</v>
      </c>
      <c r="Z141">
        <v>1</v>
      </c>
      <c r="AA141">
        <v>1</v>
      </c>
      <c r="AB141">
        <v>1</v>
      </c>
      <c r="AC141">
        <v>1</v>
      </c>
      <c r="AD141">
        <v>1</v>
      </c>
      <c r="AE141">
        <v>0</v>
      </c>
      <c r="AF141">
        <v>1</v>
      </c>
      <c r="AG141">
        <v>1</v>
      </c>
      <c r="AH141">
        <v>1</v>
      </c>
      <c r="AI141">
        <v>1</v>
      </c>
      <c r="AJ141">
        <v>1</v>
      </c>
      <c r="AK141">
        <v>1</v>
      </c>
      <c r="AL141">
        <v>1</v>
      </c>
      <c r="AM141">
        <v>1</v>
      </c>
      <c r="AN141">
        <v>1</v>
      </c>
      <c r="AO141">
        <v>1</v>
      </c>
      <c r="AP141">
        <v>0</v>
      </c>
      <c r="AQ141">
        <v>1</v>
      </c>
      <c r="AR141">
        <v>1</v>
      </c>
      <c r="AS141">
        <v>0</v>
      </c>
      <c r="AT141">
        <v>1</v>
      </c>
      <c r="AU141">
        <v>1</v>
      </c>
      <c r="AV141">
        <v>0</v>
      </c>
      <c r="AW141">
        <v>1</v>
      </c>
      <c r="AX141">
        <v>1</v>
      </c>
      <c r="AY141">
        <v>1</v>
      </c>
      <c r="AZ141">
        <v>1</v>
      </c>
      <c r="BA141">
        <v>1</v>
      </c>
    </row>
    <row r="142" spans="3:53" x14ac:dyDescent="0.25">
      <c r="C142" s="422" t="s">
        <v>667</v>
      </c>
      <c r="D142" s="423" t="s">
        <v>686</v>
      </c>
      <c r="E142" s="424" t="s">
        <v>730</v>
      </c>
      <c r="F142" s="218">
        <v>137</v>
      </c>
      <c r="G142">
        <v>1</v>
      </c>
      <c r="H142">
        <v>1</v>
      </c>
      <c r="I142">
        <v>1</v>
      </c>
      <c r="J142">
        <v>1</v>
      </c>
      <c r="K142">
        <v>1</v>
      </c>
      <c r="L142">
        <v>1</v>
      </c>
      <c r="M142">
        <v>1</v>
      </c>
      <c r="N142">
        <v>1</v>
      </c>
      <c r="O142">
        <v>1</v>
      </c>
      <c r="P142">
        <v>1</v>
      </c>
      <c r="Q142">
        <v>1</v>
      </c>
      <c r="R142">
        <v>1</v>
      </c>
      <c r="S142">
        <f t="shared" si="6"/>
        <v>0</v>
      </c>
      <c r="T142">
        <f t="shared" si="7"/>
        <v>1</v>
      </c>
      <c r="U142">
        <f t="shared" si="8"/>
        <v>0</v>
      </c>
      <c r="V142">
        <v>1</v>
      </c>
      <c r="W142">
        <v>1</v>
      </c>
      <c r="X142">
        <v>1</v>
      </c>
      <c r="Y142">
        <v>1</v>
      </c>
      <c r="Z142">
        <v>1</v>
      </c>
      <c r="AA142">
        <v>1</v>
      </c>
      <c r="AB142">
        <v>1</v>
      </c>
      <c r="AC142">
        <v>1</v>
      </c>
      <c r="AD142">
        <v>1</v>
      </c>
      <c r="AE142">
        <v>0</v>
      </c>
      <c r="AF142">
        <v>1</v>
      </c>
      <c r="AG142">
        <v>1</v>
      </c>
      <c r="AH142">
        <v>1</v>
      </c>
      <c r="AI142">
        <v>1</v>
      </c>
      <c r="AJ142">
        <v>1</v>
      </c>
      <c r="AK142">
        <v>1</v>
      </c>
      <c r="AL142">
        <v>1</v>
      </c>
      <c r="AM142">
        <v>1</v>
      </c>
      <c r="AN142">
        <v>1</v>
      </c>
      <c r="AO142">
        <v>1</v>
      </c>
      <c r="AP142">
        <v>0</v>
      </c>
      <c r="AQ142">
        <v>1</v>
      </c>
      <c r="AR142">
        <v>1</v>
      </c>
      <c r="AS142">
        <v>0</v>
      </c>
      <c r="AT142">
        <v>1</v>
      </c>
      <c r="AU142">
        <v>1</v>
      </c>
      <c r="AV142">
        <v>0</v>
      </c>
      <c r="AW142">
        <v>1</v>
      </c>
      <c r="AX142">
        <v>1</v>
      </c>
      <c r="AY142">
        <v>1</v>
      </c>
      <c r="AZ142">
        <v>1</v>
      </c>
      <c r="BA142">
        <v>1</v>
      </c>
    </row>
    <row r="143" spans="3:53" x14ac:dyDescent="0.25">
      <c r="C143" s="422" t="s">
        <v>667</v>
      </c>
      <c r="D143" s="423" t="s">
        <v>717</v>
      </c>
      <c r="E143" s="424" t="s">
        <v>730</v>
      </c>
      <c r="F143" s="218">
        <v>138</v>
      </c>
      <c r="G143">
        <v>1</v>
      </c>
      <c r="H143">
        <v>1</v>
      </c>
      <c r="I143">
        <v>1</v>
      </c>
      <c r="J143">
        <v>1</v>
      </c>
      <c r="K143">
        <v>1</v>
      </c>
      <c r="L143">
        <v>1</v>
      </c>
      <c r="M143">
        <v>1</v>
      </c>
      <c r="N143">
        <v>1</v>
      </c>
      <c r="O143">
        <v>1</v>
      </c>
      <c r="P143">
        <v>1</v>
      </c>
      <c r="Q143">
        <v>1</v>
      </c>
      <c r="R143">
        <v>1</v>
      </c>
      <c r="S143">
        <f t="shared" si="6"/>
        <v>0</v>
      </c>
      <c r="T143">
        <f t="shared" si="7"/>
        <v>1</v>
      </c>
      <c r="U143">
        <f t="shared" si="8"/>
        <v>0</v>
      </c>
      <c r="V143">
        <v>1</v>
      </c>
      <c r="W143">
        <v>1</v>
      </c>
      <c r="X143">
        <v>1</v>
      </c>
      <c r="Y143">
        <v>1</v>
      </c>
      <c r="Z143">
        <v>1</v>
      </c>
      <c r="AA143">
        <v>1</v>
      </c>
      <c r="AB143">
        <v>1</v>
      </c>
      <c r="AC143">
        <v>1</v>
      </c>
      <c r="AD143">
        <v>1</v>
      </c>
      <c r="AE143">
        <v>0</v>
      </c>
      <c r="AF143">
        <v>1</v>
      </c>
      <c r="AG143">
        <v>1</v>
      </c>
      <c r="AH143">
        <v>1</v>
      </c>
      <c r="AI143">
        <v>1</v>
      </c>
      <c r="AJ143">
        <v>1</v>
      </c>
      <c r="AK143">
        <v>1</v>
      </c>
      <c r="AL143">
        <v>1</v>
      </c>
      <c r="AM143">
        <v>1</v>
      </c>
      <c r="AN143">
        <v>1</v>
      </c>
      <c r="AO143">
        <v>1</v>
      </c>
      <c r="AP143">
        <v>0</v>
      </c>
      <c r="AQ143">
        <v>1</v>
      </c>
      <c r="AR143">
        <v>1</v>
      </c>
      <c r="AS143">
        <v>0</v>
      </c>
      <c r="AT143">
        <v>1</v>
      </c>
      <c r="AU143">
        <v>1</v>
      </c>
      <c r="AV143">
        <v>0</v>
      </c>
      <c r="AW143">
        <v>1</v>
      </c>
      <c r="AX143">
        <v>1</v>
      </c>
      <c r="AY143">
        <v>1</v>
      </c>
      <c r="AZ143">
        <v>1</v>
      </c>
      <c r="BA143">
        <v>1</v>
      </c>
    </row>
    <row r="144" spans="3:53" x14ac:dyDescent="0.25">
      <c r="C144" s="422" t="s">
        <v>667</v>
      </c>
      <c r="D144" s="423" t="s">
        <v>696</v>
      </c>
      <c r="E144" s="424" t="s">
        <v>732</v>
      </c>
      <c r="F144" s="218">
        <v>139</v>
      </c>
      <c r="G144">
        <v>1</v>
      </c>
      <c r="H144">
        <v>1</v>
      </c>
      <c r="I144">
        <v>1</v>
      </c>
      <c r="J144">
        <v>1</v>
      </c>
      <c r="K144">
        <v>1</v>
      </c>
      <c r="L144">
        <v>1</v>
      </c>
      <c r="M144">
        <v>1</v>
      </c>
      <c r="N144">
        <v>1</v>
      </c>
      <c r="O144">
        <v>1</v>
      </c>
      <c r="P144">
        <v>1</v>
      </c>
      <c r="Q144">
        <v>1</v>
      </c>
      <c r="R144">
        <v>1</v>
      </c>
      <c r="S144">
        <f t="shared" si="6"/>
        <v>0</v>
      </c>
      <c r="T144">
        <f t="shared" si="7"/>
        <v>1</v>
      </c>
      <c r="U144">
        <f t="shared" si="8"/>
        <v>0</v>
      </c>
      <c r="V144">
        <v>1</v>
      </c>
      <c r="W144">
        <v>1</v>
      </c>
      <c r="X144">
        <v>1</v>
      </c>
      <c r="Y144">
        <v>1</v>
      </c>
      <c r="Z144">
        <v>1</v>
      </c>
      <c r="AA144">
        <v>1</v>
      </c>
      <c r="AB144">
        <v>1</v>
      </c>
      <c r="AC144">
        <v>1</v>
      </c>
      <c r="AD144">
        <v>1</v>
      </c>
      <c r="AE144">
        <v>0</v>
      </c>
      <c r="AF144">
        <v>1</v>
      </c>
      <c r="AG144">
        <v>1</v>
      </c>
      <c r="AH144">
        <v>1</v>
      </c>
      <c r="AI144">
        <v>1</v>
      </c>
      <c r="AJ144">
        <v>1</v>
      </c>
      <c r="AK144">
        <v>1</v>
      </c>
      <c r="AL144">
        <v>1</v>
      </c>
      <c r="AM144">
        <v>1</v>
      </c>
      <c r="AN144">
        <v>1</v>
      </c>
      <c r="AO144">
        <v>1</v>
      </c>
      <c r="AP144">
        <v>0</v>
      </c>
      <c r="AQ144">
        <v>1</v>
      </c>
      <c r="AR144">
        <v>1</v>
      </c>
      <c r="AS144">
        <v>0</v>
      </c>
      <c r="AT144">
        <v>1</v>
      </c>
      <c r="AU144">
        <v>1</v>
      </c>
      <c r="AV144">
        <v>0</v>
      </c>
      <c r="AW144">
        <v>1</v>
      </c>
      <c r="AX144">
        <v>1</v>
      </c>
      <c r="AY144">
        <v>1</v>
      </c>
      <c r="AZ144">
        <v>1</v>
      </c>
      <c r="BA144">
        <v>1</v>
      </c>
    </row>
    <row r="145" spans="3:53" x14ac:dyDescent="0.25">
      <c r="C145" s="422" t="s">
        <v>667</v>
      </c>
      <c r="D145" s="423" t="s">
        <v>702</v>
      </c>
      <c r="E145" s="424" t="s">
        <v>732</v>
      </c>
      <c r="F145" s="218">
        <v>140</v>
      </c>
      <c r="G145">
        <v>1</v>
      </c>
      <c r="H145">
        <v>1</v>
      </c>
      <c r="I145">
        <v>1</v>
      </c>
      <c r="J145">
        <v>1</v>
      </c>
      <c r="K145">
        <v>1</v>
      </c>
      <c r="L145">
        <v>1</v>
      </c>
      <c r="M145">
        <v>1</v>
      </c>
      <c r="N145">
        <v>1</v>
      </c>
      <c r="O145">
        <v>1</v>
      </c>
      <c r="P145">
        <v>1</v>
      </c>
      <c r="Q145">
        <v>1</v>
      </c>
      <c r="R145">
        <v>1</v>
      </c>
      <c r="S145">
        <f t="shared" si="6"/>
        <v>0</v>
      </c>
      <c r="T145">
        <f t="shared" si="7"/>
        <v>1</v>
      </c>
      <c r="U145">
        <f t="shared" si="8"/>
        <v>0</v>
      </c>
      <c r="V145">
        <v>1</v>
      </c>
      <c r="W145">
        <v>1</v>
      </c>
      <c r="X145">
        <v>1</v>
      </c>
      <c r="Y145">
        <v>1</v>
      </c>
      <c r="Z145">
        <v>1</v>
      </c>
      <c r="AA145">
        <v>1</v>
      </c>
      <c r="AB145">
        <v>1</v>
      </c>
      <c r="AC145">
        <v>1</v>
      </c>
      <c r="AD145">
        <v>1</v>
      </c>
      <c r="AE145">
        <v>0</v>
      </c>
      <c r="AF145">
        <v>1</v>
      </c>
      <c r="AG145">
        <v>1</v>
      </c>
      <c r="AH145">
        <v>1</v>
      </c>
      <c r="AI145">
        <v>1</v>
      </c>
      <c r="AJ145">
        <v>1</v>
      </c>
      <c r="AK145">
        <v>1</v>
      </c>
      <c r="AL145">
        <v>1</v>
      </c>
      <c r="AM145">
        <v>1</v>
      </c>
      <c r="AN145">
        <v>1</v>
      </c>
      <c r="AO145">
        <v>1</v>
      </c>
      <c r="AP145">
        <v>0</v>
      </c>
      <c r="AQ145">
        <v>1</v>
      </c>
      <c r="AR145">
        <v>1</v>
      </c>
      <c r="AS145">
        <v>0</v>
      </c>
      <c r="AT145">
        <v>1</v>
      </c>
      <c r="AU145">
        <v>1</v>
      </c>
      <c r="AV145">
        <v>0</v>
      </c>
      <c r="AW145">
        <v>1</v>
      </c>
      <c r="AX145">
        <v>1</v>
      </c>
      <c r="AY145">
        <v>1</v>
      </c>
      <c r="AZ145">
        <v>1</v>
      </c>
      <c r="BA145">
        <v>1</v>
      </c>
    </row>
    <row r="146" spans="3:53" x14ac:dyDescent="0.25">
      <c r="C146" s="422" t="s">
        <v>667</v>
      </c>
      <c r="D146" s="423" t="s">
        <v>707</v>
      </c>
      <c r="E146" s="424" t="s">
        <v>732</v>
      </c>
      <c r="F146" s="218">
        <v>141</v>
      </c>
      <c r="G146">
        <v>1</v>
      </c>
      <c r="H146">
        <v>1</v>
      </c>
      <c r="I146">
        <v>1</v>
      </c>
      <c r="J146">
        <v>1</v>
      </c>
      <c r="K146">
        <v>1</v>
      </c>
      <c r="L146">
        <v>1</v>
      </c>
      <c r="M146">
        <v>1</v>
      </c>
      <c r="N146">
        <v>1</v>
      </c>
      <c r="O146">
        <v>1</v>
      </c>
      <c r="P146">
        <v>1</v>
      </c>
      <c r="Q146">
        <v>1</v>
      </c>
      <c r="R146">
        <v>1</v>
      </c>
      <c r="S146">
        <f t="shared" si="6"/>
        <v>0</v>
      </c>
      <c r="T146">
        <f t="shared" si="7"/>
        <v>1</v>
      </c>
      <c r="U146">
        <f t="shared" si="8"/>
        <v>0</v>
      </c>
      <c r="V146">
        <v>1</v>
      </c>
      <c r="W146">
        <v>1</v>
      </c>
      <c r="X146">
        <v>1</v>
      </c>
      <c r="Y146">
        <v>1</v>
      </c>
      <c r="Z146">
        <v>1</v>
      </c>
      <c r="AA146">
        <v>1</v>
      </c>
      <c r="AB146">
        <v>1</v>
      </c>
      <c r="AC146">
        <v>1</v>
      </c>
      <c r="AD146">
        <v>1</v>
      </c>
      <c r="AE146">
        <v>0</v>
      </c>
      <c r="AF146">
        <v>1</v>
      </c>
      <c r="AG146">
        <v>1</v>
      </c>
      <c r="AH146">
        <v>1</v>
      </c>
      <c r="AI146">
        <v>1</v>
      </c>
      <c r="AJ146">
        <v>1</v>
      </c>
      <c r="AK146">
        <v>1</v>
      </c>
      <c r="AL146">
        <v>1</v>
      </c>
      <c r="AM146">
        <v>1</v>
      </c>
      <c r="AN146">
        <v>1</v>
      </c>
      <c r="AO146">
        <v>1</v>
      </c>
      <c r="AP146">
        <v>0</v>
      </c>
      <c r="AQ146">
        <v>1</v>
      </c>
      <c r="AR146">
        <v>1</v>
      </c>
      <c r="AS146">
        <v>0</v>
      </c>
      <c r="AT146">
        <v>1</v>
      </c>
      <c r="AU146">
        <v>1</v>
      </c>
      <c r="AV146">
        <v>0</v>
      </c>
      <c r="AW146">
        <v>1</v>
      </c>
      <c r="AX146">
        <v>1</v>
      </c>
      <c r="AY146">
        <v>1</v>
      </c>
      <c r="AZ146">
        <v>1</v>
      </c>
      <c r="BA146">
        <v>1</v>
      </c>
    </row>
    <row r="147" spans="3:53" x14ac:dyDescent="0.25">
      <c r="C147" s="422" t="s">
        <v>667</v>
      </c>
      <c r="D147" s="423" t="s">
        <v>713</v>
      </c>
      <c r="E147" s="424" t="s">
        <v>732</v>
      </c>
      <c r="F147" s="218">
        <v>142</v>
      </c>
      <c r="G147">
        <v>1</v>
      </c>
      <c r="H147">
        <v>1</v>
      </c>
      <c r="I147">
        <v>1</v>
      </c>
      <c r="J147">
        <v>1</v>
      </c>
      <c r="K147">
        <v>1</v>
      </c>
      <c r="L147">
        <v>1</v>
      </c>
      <c r="M147">
        <v>1</v>
      </c>
      <c r="N147">
        <v>1</v>
      </c>
      <c r="O147">
        <v>1</v>
      </c>
      <c r="P147">
        <v>1</v>
      </c>
      <c r="Q147">
        <v>1</v>
      </c>
      <c r="R147">
        <v>1</v>
      </c>
      <c r="S147">
        <f t="shared" si="6"/>
        <v>0</v>
      </c>
      <c r="T147">
        <f t="shared" si="7"/>
        <v>1</v>
      </c>
      <c r="U147">
        <f t="shared" si="8"/>
        <v>0</v>
      </c>
      <c r="V147">
        <v>1</v>
      </c>
      <c r="W147">
        <v>1</v>
      </c>
      <c r="X147">
        <v>1</v>
      </c>
      <c r="Y147">
        <v>1</v>
      </c>
      <c r="Z147">
        <v>1</v>
      </c>
      <c r="AA147">
        <v>1</v>
      </c>
      <c r="AB147">
        <v>1</v>
      </c>
      <c r="AC147">
        <v>1</v>
      </c>
      <c r="AD147">
        <v>1</v>
      </c>
      <c r="AE147">
        <v>0</v>
      </c>
      <c r="AF147">
        <v>1</v>
      </c>
      <c r="AG147">
        <v>1</v>
      </c>
      <c r="AH147">
        <v>1</v>
      </c>
      <c r="AI147">
        <v>1</v>
      </c>
      <c r="AJ147">
        <v>1</v>
      </c>
      <c r="AK147">
        <v>1</v>
      </c>
      <c r="AL147">
        <v>1</v>
      </c>
      <c r="AM147">
        <v>1</v>
      </c>
      <c r="AN147">
        <v>1</v>
      </c>
      <c r="AO147">
        <v>1</v>
      </c>
      <c r="AP147">
        <v>0</v>
      </c>
      <c r="AQ147">
        <v>1</v>
      </c>
      <c r="AR147">
        <v>1</v>
      </c>
      <c r="AS147">
        <v>0</v>
      </c>
      <c r="AT147">
        <v>1</v>
      </c>
      <c r="AU147">
        <v>1</v>
      </c>
      <c r="AV147">
        <v>0</v>
      </c>
      <c r="AW147">
        <v>1</v>
      </c>
      <c r="AX147">
        <v>1</v>
      </c>
      <c r="AY147">
        <v>1</v>
      </c>
      <c r="AZ147">
        <v>1</v>
      </c>
      <c r="BA147">
        <v>1</v>
      </c>
    </row>
    <row r="148" spans="3:53" x14ac:dyDescent="0.25">
      <c r="C148" s="422" t="s">
        <v>668</v>
      </c>
      <c r="D148" s="423" t="s">
        <v>693</v>
      </c>
      <c r="E148" s="424" t="s">
        <v>729</v>
      </c>
      <c r="F148" s="218">
        <v>143</v>
      </c>
      <c r="G148">
        <v>1</v>
      </c>
      <c r="H148">
        <v>1</v>
      </c>
      <c r="I148">
        <v>1</v>
      </c>
      <c r="J148">
        <v>1</v>
      </c>
      <c r="K148">
        <v>1</v>
      </c>
      <c r="L148">
        <v>1</v>
      </c>
      <c r="M148">
        <v>1</v>
      </c>
      <c r="N148">
        <v>1</v>
      </c>
      <c r="O148">
        <v>1</v>
      </c>
      <c r="P148">
        <v>1</v>
      </c>
      <c r="Q148">
        <v>1</v>
      </c>
      <c r="R148">
        <v>1</v>
      </c>
      <c r="S148">
        <f t="shared" si="6"/>
        <v>0</v>
      </c>
      <c r="T148">
        <f t="shared" si="7"/>
        <v>1</v>
      </c>
      <c r="U148">
        <f t="shared" si="8"/>
        <v>0</v>
      </c>
      <c r="V148">
        <v>1</v>
      </c>
      <c r="W148">
        <v>1</v>
      </c>
      <c r="X148">
        <v>1</v>
      </c>
      <c r="Y148">
        <v>1</v>
      </c>
      <c r="Z148">
        <v>1</v>
      </c>
      <c r="AA148">
        <v>1</v>
      </c>
      <c r="AB148">
        <v>1</v>
      </c>
      <c r="AC148">
        <v>1</v>
      </c>
      <c r="AD148">
        <v>1</v>
      </c>
      <c r="AE148">
        <v>0</v>
      </c>
      <c r="AF148">
        <v>1</v>
      </c>
      <c r="AG148">
        <v>1</v>
      </c>
      <c r="AH148">
        <v>1</v>
      </c>
      <c r="AI148">
        <v>1</v>
      </c>
      <c r="AJ148">
        <v>1</v>
      </c>
      <c r="AK148">
        <v>1</v>
      </c>
      <c r="AL148">
        <v>1</v>
      </c>
      <c r="AM148">
        <v>1</v>
      </c>
      <c r="AN148">
        <v>1</v>
      </c>
      <c r="AO148">
        <v>0</v>
      </c>
      <c r="AP148">
        <v>1</v>
      </c>
      <c r="AQ148">
        <v>1</v>
      </c>
      <c r="AR148">
        <v>0</v>
      </c>
      <c r="AS148">
        <v>1</v>
      </c>
      <c r="AT148">
        <v>1</v>
      </c>
      <c r="AU148">
        <v>1</v>
      </c>
      <c r="AV148">
        <v>0</v>
      </c>
      <c r="AW148">
        <v>1</v>
      </c>
      <c r="AX148">
        <v>1</v>
      </c>
      <c r="AY148">
        <v>1</v>
      </c>
      <c r="AZ148">
        <v>1</v>
      </c>
      <c r="BA148">
        <v>1</v>
      </c>
    </row>
    <row r="149" spans="3:53" x14ac:dyDescent="0.25">
      <c r="C149" s="422" t="s">
        <v>668</v>
      </c>
      <c r="D149" s="423" t="s">
        <v>685</v>
      </c>
      <c r="E149" s="424" t="s">
        <v>731</v>
      </c>
      <c r="F149" s="218">
        <v>144</v>
      </c>
      <c r="G149">
        <v>1</v>
      </c>
      <c r="H149">
        <v>1</v>
      </c>
      <c r="I149">
        <v>1</v>
      </c>
      <c r="J149">
        <v>1</v>
      </c>
      <c r="K149">
        <v>1</v>
      </c>
      <c r="L149">
        <v>1</v>
      </c>
      <c r="M149">
        <v>1</v>
      </c>
      <c r="N149">
        <v>1</v>
      </c>
      <c r="O149">
        <v>1</v>
      </c>
      <c r="P149">
        <v>1</v>
      </c>
      <c r="Q149">
        <v>1</v>
      </c>
      <c r="R149">
        <v>1</v>
      </c>
      <c r="S149">
        <f t="shared" si="6"/>
        <v>0</v>
      </c>
      <c r="T149">
        <f t="shared" si="7"/>
        <v>1</v>
      </c>
      <c r="U149">
        <f t="shared" si="8"/>
        <v>0</v>
      </c>
      <c r="V149">
        <v>1</v>
      </c>
      <c r="W149">
        <v>1</v>
      </c>
      <c r="X149">
        <v>1</v>
      </c>
      <c r="Y149">
        <v>1</v>
      </c>
      <c r="Z149">
        <v>1</v>
      </c>
      <c r="AA149">
        <v>1</v>
      </c>
      <c r="AB149">
        <v>1</v>
      </c>
      <c r="AC149">
        <v>1</v>
      </c>
      <c r="AD149">
        <v>1</v>
      </c>
      <c r="AE149">
        <v>0</v>
      </c>
      <c r="AF149">
        <v>1</v>
      </c>
      <c r="AG149">
        <v>1</v>
      </c>
      <c r="AH149">
        <v>1</v>
      </c>
      <c r="AI149">
        <v>1</v>
      </c>
      <c r="AJ149">
        <v>1</v>
      </c>
      <c r="AK149">
        <v>1</v>
      </c>
      <c r="AL149">
        <v>1</v>
      </c>
      <c r="AM149">
        <v>1</v>
      </c>
      <c r="AN149">
        <v>1</v>
      </c>
      <c r="AO149">
        <v>0</v>
      </c>
      <c r="AP149">
        <v>1</v>
      </c>
      <c r="AQ149">
        <v>1</v>
      </c>
      <c r="AR149">
        <v>0</v>
      </c>
      <c r="AS149">
        <v>1</v>
      </c>
      <c r="AT149">
        <v>1</v>
      </c>
      <c r="AU149">
        <v>1</v>
      </c>
      <c r="AV149">
        <v>0</v>
      </c>
      <c r="AW149">
        <v>1</v>
      </c>
      <c r="AX149">
        <v>1</v>
      </c>
      <c r="AY149">
        <v>1</v>
      </c>
      <c r="AZ149">
        <v>1</v>
      </c>
      <c r="BA149">
        <v>1</v>
      </c>
    </row>
    <row r="150" spans="3:53" x14ac:dyDescent="0.25">
      <c r="C150" s="422" t="s">
        <v>668</v>
      </c>
      <c r="D150" s="423" t="s">
        <v>685</v>
      </c>
      <c r="E150" s="424" t="s">
        <v>732</v>
      </c>
      <c r="F150" s="218">
        <v>145</v>
      </c>
      <c r="G150">
        <v>1</v>
      </c>
      <c r="H150">
        <v>1</v>
      </c>
      <c r="I150">
        <v>1</v>
      </c>
      <c r="J150">
        <v>1</v>
      </c>
      <c r="K150">
        <v>1</v>
      </c>
      <c r="L150">
        <v>1</v>
      </c>
      <c r="M150">
        <v>1</v>
      </c>
      <c r="N150">
        <v>1</v>
      </c>
      <c r="O150">
        <v>1</v>
      </c>
      <c r="P150">
        <v>1</v>
      </c>
      <c r="Q150">
        <v>1</v>
      </c>
      <c r="R150">
        <v>1</v>
      </c>
      <c r="S150">
        <f t="shared" si="6"/>
        <v>0</v>
      </c>
      <c r="T150">
        <f t="shared" si="7"/>
        <v>1</v>
      </c>
      <c r="U150">
        <f t="shared" si="8"/>
        <v>0</v>
      </c>
      <c r="V150">
        <v>1</v>
      </c>
      <c r="W150">
        <v>1</v>
      </c>
      <c r="X150">
        <v>1</v>
      </c>
      <c r="Y150">
        <v>1</v>
      </c>
      <c r="Z150">
        <v>1</v>
      </c>
      <c r="AA150">
        <v>1</v>
      </c>
      <c r="AB150">
        <v>1</v>
      </c>
      <c r="AC150">
        <v>1</v>
      </c>
      <c r="AD150">
        <v>1</v>
      </c>
      <c r="AE150">
        <v>0</v>
      </c>
      <c r="AF150">
        <v>1</v>
      </c>
      <c r="AG150">
        <v>1</v>
      </c>
      <c r="AH150">
        <v>1</v>
      </c>
      <c r="AI150">
        <v>1</v>
      </c>
      <c r="AJ150">
        <v>1</v>
      </c>
      <c r="AK150">
        <v>1</v>
      </c>
      <c r="AL150">
        <v>1</v>
      </c>
      <c r="AM150">
        <v>1</v>
      </c>
      <c r="AN150">
        <v>1</v>
      </c>
      <c r="AO150">
        <v>0</v>
      </c>
      <c r="AP150">
        <v>1</v>
      </c>
      <c r="AQ150">
        <v>1</v>
      </c>
      <c r="AR150">
        <v>0</v>
      </c>
      <c r="AS150">
        <v>1</v>
      </c>
      <c r="AT150">
        <v>1</v>
      </c>
      <c r="AU150">
        <v>1</v>
      </c>
      <c r="AV150">
        <v>0</v>
      </c>
      <c r="AW150">
        <v>1</v>
      </c>
      <c r="AX150">
        <v>1</v>
      </c>
      <c r="AY150">
        <v>1</v>
      </c>
      <c r="AZ150">
        <v>1</v>
      </c>
      <c r="BA150">
        <v>1</v>
      </c>
    </row>
    <row r="151" spans="3:53" x14ac:dyDescent="0.25">
      <c r="C151" s="422" t="s">
        <v>668</v>
      </c>
      <c r="D151" s="423" t="s">
        <v>687</v>
      </c>
      <c r="E151" s="424" t="s">
        <v>732</v>
      </c>
      <c r="F151" s="218">
        <v>146</v>
      </c>
      <c r="G151">
        <v>1</v>
      </c>
      <c r="H151">
        <v>1</v>
      </c>
      <c r="I151">
        <v>1</v>
      </c>
      <c r="J151">
        <v>1</v>
      </c>
      <c r="K151">
        <v>1</v>
      </c>
      <c r="L151">
        <v>1</v>
      </c>
      <c r="M151">
        <v>1</v>
      </c>
      <c r="N151">
        <v>1</v>
      </c>
      <c r="O151">
        <v>1</v>
      </c>
      <c r="P151">
        <v>1</v>
      </c>
      <c r="Q151">
        <v>1</v>
      </c>
      <c r="R151">
        <v>1</v>
      </c>
      <c r="S151">
        <f t="shared" si="6"/>
        <v>1</v>
      </c>
      <c r="T151">
        <f t="shared" si="7"/>
        <v>0</v>
      </c>
      <c r="U151">
        <f t="shared" si="8"/>
        <v>0</v>
      </c>
      <c r="V151">
        <v>1</v>
      </c>
      <c r="W151">
        <v>1</v>
      </c>
      <c r="X151">
        <v>1</v>
      </c>
      <c r="Y151">
        <v>1</v>
      </c>
      <c r="Z151">
        <v>1</v>
      </c>
      <c r="AA151">
        <v>1</v>
      </c>
      <c r="AB151">
        <v>1</v>
      </c>
      <c r="AC151">
        <v>1</v>
      </c>
      <c r="AD151">
        <v>1</v>
      </c>
      <c r="AE151">
        <v>0</v>
      </c>
      <c r="AF151">
        <v>1</v>
      </c>
      <c r="AG151">
        <v>1</v>
      </c>
      <c r="AH151">
        <v>1</v>
      </c>
      <c r="AI151">
        <v>1</v>
      </c>
      <c r="AJ151">
        <v>1</v>
      </c>
      <c r="AK151">
        <v>1</v>
      </c>
      <c r="AL151">
        <v>1</v>
      </c>
      <c r="AM151">
        <v>1</v>
      </c>
      <c r="AN151">
        <v>1</v>
      </c>
      <c r="AO151">
        <v>0</v>
      </c>
      <c r="AP151">
        <v>1</v>
      </c>
      <c r="AQ151">
        <v>1</v>
      </c>
      <c r="AR151">
        <v>0</v>
      </c>
      <c r="AS151">
        <v>1</v>
      </c>
      <c r="AT151">
        <v>1</v>
      </c>
      <c r="AU151">
        <v>1</v>
      </c>
      <c r="AV151">
        <v>0</v>
      </c>
      <c r="AW151">
        <v>1</v>
      </c>
      <c r="AX151">
        <v>1</v>
      </c>
      <c r="AY151">
        <v>1</v>
      </c>
      <c r="AZ151">
        <v>1</v>
      </c>
      <c r="BA151">
        <v>1</v>
      </c>
    </row>
    <row r="152" spans="3:53" x14ac:dyDescent="0.25">
      <c r="C152" s="422" t="s">
        <v>668</v>
      </c>
      <c r="D152" s="423" t="s">
        <v>688</v>
      </c>
      <c r="E152" s="424" t="s">
        <v>732</v>
      </c>
      <c r="F152" s="218">
        <v>147</v>
      </c>
      <c r="G152">
        <v>1</v>
      </c>
      <c r="H152">
        <v>1</v>
      </c>
      <c r="I152">
        <v>1</v>
      </c>
      <c r="J152">
        <v>1</v>
      </c>
      <c r="K152">
        <v>1</v>
      </c>
      <c r="L152">
        <v>1</v>
      </c>
      <c r="M152">
        <v>1</v>
      </c>
      <c r="N152">
        <v>1</v>
      </c>
      <c r="O152">
        <v>1</v>
      </c>
      <c r="P152">
        <v>1</v>
      </c>
      <c r="Q152">
        <v>1</v>
      </c>
      <c r="R152">
        <v>1</v>
      </c>
      <c r="S152">
        <f t="shared" si="6"/>
        <v>0</v>
      </c>
      <c r="T152">
        <f t="shared" si="7"/>
        <v>1</v>
      </c>
      <c r="U152">
        <f t="shared" si="8"/>
        <v>0</v>
      </c>
      <c r="V152">
        <v>1</v>
      </c>
      <c r="W152">
        <v>1</v>
      </c>
      <c r="X152">
        <v>1</v>
      </c>
      <c r="Y152">
        <v>1</v>
      </c>
      <c r="Z152">
        <v>1</v>
      </c>
      <c r="AA152">
        <v>1</v>
      </c>
      <c r="AB152">
        <v>1</v>
      </c>
      <c r="AC152">
        <v>1</v>
      </c>
      <c r="AD152">
        <v>1</v>
      </c>
      <c r="AE152">
        <v>0</v>
      </c>
      <c r="AF152">
        <v>1</v>
      </c>
      <c r="AG152">
        <v>1</v>
      </c>
      <c r="AH152">
        <v>1</v>
      </c>
      <c r="AI152">
        <v>1</v>
      </c>
      <c r="AJ152">
        <v>1</v>
      </c>
      <c r="AK152">
        <v>1</v>
      </c>
      <c r="AL152">
        <v>1</v>
      </c>
      <c r="AM152">
        <v>1</v>
      </c>
      <c r="AN152">
        <v>1</v>
      </c>
      <c r="AO152">
        <v>0</v>
      </c>
      <c r="AP152">
        <v>1</v>
      </c>
      <c r="AQ152">
        <v>1</v>
      </c>
      <c r="AR152">
        <v>0</v>
      </c>
      <c r="AS152">
        <v>1</v>
      </c>
      <c r="AT152">
        <v>1</v>
      </c>
      <c r="AU152">
        <v>1</v>
      </c>
      <c r="AV152">
        <v>0</v>
      </c>
      <c r="AW152">
        <v>1</v>
      </c>
      <c r="AX152">
        <v>1</v>
      </c>
      <c r="AY152">
        <v>1</v>
      </c>
      <c r="AZ152">
        <v>1</v>
      </c>
      <c r="BA152">
        <v>1</v>
      </c>
    </row>
    <row r="153" spans="3:53" x14ac:dyDescent="0.25">
      <c r="C153" s="422" t="s">
        <v>668</v>
      </c>
      <c r="D153" s="423" t="s">
        <v>689</v>
      </c>
      <c r="E153" s="424" t="s">
        <v>732</v>
      </c>
      <c r="F153" s="218">
        <v>148</v>
      </c>
      <c r="G153">
        <v>1</v>
      </c>
      <c r="H153">
        <v>1</v>
      </c>
      <c r="I153">
        <v>1</v>
      </c>
      <c r="J153">
        <v>1</v>
      </c>
      <c r="K153">
        <v>1</v>
      </c>
      <c r="L153">
        <v>1</v>
      </c>
      <c r="M153">
        <v>1</v>
      </c>
      <c r="N153">
        <v>1</v>
      </c>
      <c r="O153">
        <v>1</v>
      </c>
      <c r="P153">
        <v>1</v>
      </c>
      <c r="Q153">
        <v>1</v>
      </c>
      <c r="R153">
        <v>1</v>
      </c>
      <c r="S153">
        <f t="shared" si="6"/>
        <v>1</v>
      </c>
      <c r="T153">
        <f t="shared" si="7"/>
        <v>0</v>
      </c>
      <c r="U153">
        <f t="shared" si="8"/>
        <v>0</v>
      </c>
      <c r="V153">
        <v>1</v>
      </c>
      <c r="W153">
        <v>1</v>
      </c>
      <c r="X153">
        <v>1</v>
      </c>
      <c r="Y153">
        <v>1</v>
      </c>
      <c r="Z153">
        <v>1</v>
      </c>
      <c r="AA153">
        <v>1</v>
      </c>
      <c r="AB153">
        <v>1</v>
      </c>
      <c r="AC153">
        <v>1</v>
      </c>
      <c r="AD153">
        <v>1</v>
      </c>
      <c r="AE153">
        <v>0</v>
      </c>
      <c r="AF153">
        <v>1</v>
      </c>
      <c r="AG153">
        <v>1</v>
      </c>
      <c r="AH153">
        <v>1</v>
      </c>
      <c r="AI153">
        <v>1</v>
      </c>
      <c r="AJ153">
        <v>1</v>
      </c>
      <c r="AK153">
        <v>1</v>
      </c>
      <c r="AL153">
        <v>1</v>
      </c>
      <c r="AM153">
        <v>1</v>
      </c>
      <c r="AN153">
        <v>1</v>
      </c>
      <c r="AO153">
        <v>0</v>
      </c>
      <c r="AP153">
        <v>1</v>
      </c>
      <c r="AQ153">
        <v>1</v>
      </c>
      <c r="AR153">
        <v>0</v>
      </c>
      <c r="AS153">
        <v>1</v>
      </c>
      <c r="AT153">
        <v>1</v>
      </c>
      <c r="AU153">
        <v>1</v>
      </c>
      <c r="AV153">
        <v>0</v>
      </c>
      <c r="AW153">
        <v>1</v>
      </c>
      <c r="AX153">
        <v>1</v>
      </c>
      <c r="AY153">
        <v>1</v>
      </c>
      <c r="AZ153">
        <v>1</v>
      </c>
      <c r="BA153">
        <v>1</v>
      </c>
    </row>
    <row r="154" spans="3:53" x14ac:dyDescent="0.25">
      <c r="C154" s="422" t="s">
        <v>669</v>
      </c>
      <c r="D154" s="423" t="s">
        <v>692</v>
      </c>
      <c r="E154" s="424" t="s">
        <v>729</v>
      </c>
      <c r="F154" s="218">
        <v>149</v>
      </c>
      <c r="G154">
        <v>1</v>
      </c>
      <c r="H154">
        <v>1</v>
      </c>
      <c r="I154">
        <v>1</v>
      </c>
      <c r="J154">
        <v>1</v>
      </c>
      <c r="K154">
        <v>1</v>
      </c>
      <c r="L154">
        <v>1</v>
      </c>
      <c r="M154">
        <v>1</v>
      </c>
      <c r="N154">
        <v>1</v>
      </c>
      <c r="O154">
        <v>1</v>
      </c>
      <c r="P154">
        <v>1</v>
      </c>
      <c r="Q154">
        <v>1</v>
      </c>
      <c r="R154">
        <v>1</v>
      </c>
      <c r="S154">
        <f t="shared" si="6"/>
        <v>0</v>
      </c>
      <c r="T154">
        <f t="shared" si="7"/>
        <v>1</v>
      </c>
      <c r="U154">
        <f t="shared" si="8"/>
        <v>0</v>
      </c>
      <c r="V154">
        <v>1</v>
      </c>
      <c r="W154">
        <v>1</v>
      </c>
      <c r="X154">
        <v>1</v>
      </c>
      <c r="Y154">
        <v>1</v>
      </c>
      <c r="Z154">
        <v>1</v>
      </c>
      <c r="AA154">
        <v>1</v>
      </c>
      <c r="AB154">
        <v>1</v>
      </c>
      <c r="AC154">
        <v>1</v>
      </c>
      <c r="AD154">
        <v>1</v>
      </c>
      <c r="AE154">
        <v>0</v>
      </c>
      <c r="AF154">
        <v>1</v>
      </c>
      <c r="AG154">
        <v>1</v>
      </c>
      <c r="AH154">
        <v>1</v>
      </c>
      <c r="AI154">
        <v>1</v>
      </c>
      <c r="AJ154">
        <v>1</v>
      </c>
      <c r="AK154">
        <v>1</v>
      </c>
      <c r="AL154">
        <v>1</v>
      </c>
      <c r="AM154">
        <v>1</v>
      </c>
      <c r="AN154">
        <v>1</v>
      </c>
      <c r="AO154">
        <v>0</v>
      </c>
      <c r="AP154">
        <v>1</v>
      </c>
      <c r="AQ154">
        <v>1</v>
      </c>
      <c r="AR154">
        <v>0</v>
      </c>
      <c r="AS154">
        <v>1</v>
      </c>
      <c r="AT154">
        <v>1</v>
      </c>
      <c r="AU154">
        <v>1</v>
      </c>
      <c r="AV154">
        <v>0</v>
      </c>
      <c r="AW154">
        <v>1</v>
      </c>
      <c r="AX154">
        <v>1</v>
      </c>
      <c r="AY154">
        <v>1</v>
      </c>
      <c r="AZ154">
        <v>1</v>
      </c>
      <c r="BA154">
        <v>1</v>
      </c>
    </row>
    <row r="155" spans="3:53" x14ac:dyDescent="0.25">
      <c r="C155" s="422" t="s">
        <v>669</v>
      </c>
      <c r="D155" s="423" t="s">
        <v>693</v>
      </c>
      <c r="E155" s="424" t="s">
        <v>729</v>
      </c>
      <c r="F155" s="218">
        <v>150</v>
      </c>
      <c r="G155">
        <v>1</v>
      </c>
      <c r="H155">
        <v>1</v>
      </c>
      <c r="I155">
        <v>1</v>
      </c>
      <c r="J155">
        <v>1</v>
      </c>
      <c r="K155">
        <v>1</v>
      </c>
      <c r="L155">
        <v>1</v>
      </c>
      <c r="M155">
        <v>1</v>
      </c>
      <c r="N155">
        <v>1</v>
      </c>
      <c r="O155">
        <v>1</v>
      </c>
      <c r="P155">
        <v>1</v>
      </c>
      <c r="Q155">
        <v>1</v>
      </c>
      <c r="R155">
        <v>1</v>
      </c>
      <c r="S155">
        <f t="shared" si="6"/>
        <v>0</v>
      </c>
      <c r="T155">
        <f t="shared" si="7"/>
        <v>1</v>
      </c>
      <c r="U155">
        <f t="shared" si="8"/>
        <v>0</v>
      </c>
      <c r="V155">
        <v>1</v>
      </c>
      <c r="W155">
        <v>1</v>
      </c>
      <c r="X155">
        <v>1</v>
      </c>
      <c r="Y155">
        <v>1</v>
      </c>
      <c r="Z155">
        <v>1</v>
      </c>
      <c r="AA155">
        <v>1</v>
      </c>
      <c r="AB155">
        <v>1</v>
      </c>
      <c r="AC155">
        <v>1</v>
      </c>
      <c r="AD155">
        <v>1</v>
      </c>
      <c r="AE155">
        <v>0</v>
      </c>
      <c r="AF155">
        <v>1</v>
      </c>
      <c r="AG155">
        <v>1</v>
      </c>
      <c r="AH155">
        <v>1</v>
      </c>
      <c r="AI155">
        <v>1</v>
      </c>
      <c r="AJ155">
        <v>1</v>
      </c>
      <c r="AK155">
        <v>1</v>
      </c>
      <c r="AL155">
        <v>1</v>
      </c>
      <c r="AM155">
        <v>1</v>
      </c>
      <c r="AN155">
        <v>1</v>
      </c>
      <c r="AO155">
        <v>0</v>
      </c>
      <c r="AP155">
        <v>1</v>
      </c>
      <c r="AQ155">
        <v>1</v>
      </c>
      <c r="AR155">
        <v>0</v>
      </c>
      <c r="AS155">
        <v>1</v>
      </c>
      <c r="AT155">
        <v>1</v>
      </c>
      <c r="AU155">
        <v>1</v>
      </c>
      <c r="AV155">
        <v>0</v>
      </c>
      <c r="AW155">
        <v>1</v>
      </c>
      <c r="AX155">
        <v>1</v>
      </c>
      <c r="AY155">
        <v>1</v>
      </c>
      <c r="AZ155">
        <v>1</v>
      </c>
      <c r="BA155">
        <v>1</v>
      </c>
    </row>
    <row r="156" spans="3:53" x14ac:dyDescent="0.25">
      <c r="C156" s="422" t="s">
        <v>669</v>
      </c>
      <c r="D156" s="423" t="s">
        <v>703</v>
      </c>
      <c r="E156" s="424" t="s">
        <v>729</v>
      </c>
      <c r="F156" s="218">
        <v>151</v>
      </c>
      <c r="G156">
        <v>1</v>
      </c>
      <c r="H156">
        <v>1</v>
      </c>
      <c r="I156">
        <v>1</v>
      </c>
      <c r="J156">
        <v>1</v>
      </c>
      <c r="K156">
        <v>1</v>
      </c>
      <c r="L156">
        <v>1</v>
      </c>
      <c r="M156">
        <v>1</v>
      </c>
      <c r="N156">
        <v>1</v>
      </c>
      <c r="O156">
        <v>1</v>
      </c>
      <c r="P156">
        <v>1</v>
      </c>
      <c r="Q156">
        <v>1</v>
      </c>
      <c r="R156">
        <v>1</v>
      </c>
      <c r="S156">
        <f t="shared" si="6"/>
        <v>0</v>
      </c>
      <c r="T156">
        <f t="shared" si="7"/>
        <v>1</v>
      </c>
      <c r="U156">
        <f t="shared" si="8"/>
        <v>0</v>
      </c>
      <c r="V156">
        <v>1</v>
      </c>
      <c r="W156">
        <v>1</v>
      </c>
      <c r="X156">
        <v>1</v>
      </c>
      <c r="Y156">
        <v>1</v>
      </c>
      <c r="Z156">
        <v>1</v>
      </c>
      <c r="AA156">
        <v>1</v>
      </c>
      <c r="AB156">
        <v>1</v>
      </c>
      <c r="AC156">
        <v>1</v>
      </c>
      <c r="AD156">
        <v>1</v>
      </c>
      <c r="AE156">
        <v>0</v>
      </c>
      <c r="AF156">
        <v>1</v>
      </c>
      <c r="AG156">
        <v>1</v>
      </c>
      <c r="AH156">
        <v>1</v>
      </c>
      <c r="AI156">
        <v>1</v>
      </c>
      <c r="AJ156">
        <v>1</v>
      </c>
      <c r="AK156">
        <v>1</v>
      </c>
      <c r="AL156">
        <v>1</v>
      </c>
      <c r="AM156">
        <v>1</v>
      </c>
      <c r="AN156">
        <v>1</v>
      </c>
      <c r="AO156">
        <v>0</v>
      </c>
      <c r="AP156">
        <v>1</v>
      </c>
      <c r="AQ156">
        <v>1</v>
      </c>
      <c r="AR156">
        <v>0</v>
      </c>
      <c r="AS156">
        <v>1</v>
      </c>
      <c r="AT156">
        <v>1</v>
      </c>
      <c r="AU156">
        <v>1</v>
      </c>
      <c r="AV156">
        <v>0</v>
      </c>
      <c r="AW156">
        <v>1</v>
      </c>
      <c r="AX156">
        <v>1</v>
      </c>
      <c r="AY156">
        <v>1</v>
      </c>
      <c r="AZ156">
        <v>1</v>
      </c>
      <c r="BA156">
        <v>1</v>
      </c>
    </row>
    <row r="157" spans="3:53" x14ac:dyDescent="0.25">
      <c r="C157" s="422" t="s">
        <v>669</v>
      </c>
      <c r="D157" s="423" t="s">
        <v>686</v>
      </c>
      <c r="E157" s="424" t="s">
        <v>730</v>
      </c>
      <c r="F157" s="218">
        <v>152</v>
      </c>
      <c r="G157">
        <v>1</v>
      </c>
      <c r="H157">
        <v>1</v>
      </c>
      <c r="I157">
        <v>1</v>
      </c>
      <c r="J157">
        <v>1</v>
      </c>
      <c r="K157">
        <v>1</v>
      </c>
      <c r="L157">
        <v>1</v>
      </c>
      <c r="M157">
        <v>1</v>
      </c>
      <c r="N157">
        <v>1</v>
      </c>
      <c r="O157">
        <v>1</v>
      </c>
      <c r="P157">
        <v>1</v>
      </c>
      <c r="Q157">
        <v>1</v>
      </c>
      <c r="R157">
        <v>1</v>
      </c>
      <c r="S157">
        <f t="shared" si="6"/>
        <v>0</v>
      </c>
      <c r="T157">
        <f t="shared" si="7"/>
        <v>1</v>
      </c>
      <c r="U157">
        <f t="shared" si="8"/>
        <v>0</v>
      </c>
      <c r="V157">
        <v>1</v>
      </c>
      <c r="W157">
        <v>1</v>
      </c>
      <c r="X157">
        <v>1</v>
      </c>
      <c r="Y157">
        <v>1</v>
      </c>
      <c r="Z157">
        <v>1</v>
      </c>
      <c r="AA157">
        <v>1</v>
      </c>
      <c r="AB157">
        <v>1</v>
      </c>
      <c r="AC157">
        <v>1</v>
      </c>
      <c r="AD157">
        <v>1</v>
      </c>
      <c r="AE157">
        <v>0</v>
      </c>
      <c r="AF157">
        <v>1</v>
      </c>
      <c r="AG157">
        <v>1</v>
      </c>
      <c r="AH157">
        <v>1</v>
      </c>
      <c r="AI157">
        <v>1</v>
      </c>
      <c r="AJ157">
        <v>1</v>
      </c>
      <c r="AK157">
        <v>1</v>
      </c>
      <c r="AL157">
        <v>1</v>
      </c>
      <c r="AM157">
        <v>1</v>
      </c>
      <c r="AN157">
        <v>1</v>
      </c>
      <c r="AO157">
        <v>0</v>
      </c>
      <c r="AP157">
        <v>1</v>
      </c>
      <c r="AQ157">
        <v>1</v>
      </c>
      <c r="AR157">
        <v>0</v>
      </c>
      <c r="AS157">
        <v>1</v>
      </c>
      <c r="AT157">
        <v>1</v>
      </c>
      <c r="AU157">
        <v>1</v>
      </c>
      <c r="AV157">
        <v>0</v>
      </c>
      <c r="AW157">
        <v>1</v>
      </c>
      <c r="AX157">
        <v>1</v>
      </c>
      <c r="AY157">
        <v>1</v>
      </c>
      <c r="AZ157">
        <v>1</v>
      </c>
      <c r="BA157">
        <v>1</v>
      </c>
    </row>
    <row r="158" spans="3:53" x14ac:dyDescent="0.25">
      <c r="C158" s="422" t="s">
        <v>669</v>
      </c>
      <c r="D158" s="423" t="s">
        <v>710</v>
      </c>
      <c r="E158" s="424" t="s">
        <v>730</v>
      </c>
      <c r="F158" s="218">
        <v>153</v>
      </c>
      <c r="G158">
        <v>1</v>
      </c>
      <c r="H158">
        <v>1</v>
      </c>
      <c r="I158">
        <v>1</v>
      </c>
      <c r="J158">
        <v>1</v>
      </c>
      <c r="K158">
        <v>1</v>
      </c>
      <c r="L158">
        <v>1</v>
      </c>
      <c r="M158">
        <v>1</v>
      </c>
      <c r="N158">
        <v>1</v>
      </c>
      <c r="O158">
        <v>1</v>
      </c>
      <c r="P158">
        <v>1</v>
      </c>
      <c r="Q158">
        <v>1</v>
      </c>
      <c r="R158">
        <v>1</v>
      </c>
      <c r="S158">
        <f t="shared" si="6"/>
        <v>0</v>
      </c>
      <c r="T158">
        <f t="shared" si="7"/>
        <v>1</v>
      </c>
      <c r="U158">
        <f t="shared" si="8"/>
        <v>0</v>
      </c>
      <c r="V158">
        <v>1</v>
      </c>
      <c r="W158">
        <v>1</v>
      </c>
      <c r="X158">
        <v>1</v>
      </c>
      <c r="Y158">
        <v>1</v>
      </c>
      <c r="Z158">
        <v>1</v>
      </c>
      <c r="AA158">
        <v>1</v>
      </c>
      <c r="AB158">
        <v>1</v>
      </c>
      <c r="AC158">
        <v>1</v>
      </c>
      <c r="AD158">
        <v>1</v>
      </c>
      <c r="AE158">
        <v>0</v>
      </c>
      <c r="AF158">
        <v>1</v>
      </c>
      <c r="AG158">
        <v>1</v>
      </c>
      <c r="AH158">
        <v>1</v>
      </c>
      <c r="AI158">
        <v>1</v>
      </c>
      <c r="AJ158">
        <v>1</v>
      </c>
      <c r="AK158">
        <v>1</v>
      </c>
      <c r="AL158">
        <v>1</v>
      </c>
      <c r="AM158">
        <v>1</v>
      </c>
      <c r="AN158">
        <v>1</v>
      </c>
      <c r="AO158">
        <v>0</v>
      </c>
      <c r="AP158">
        <v>1</v>
      </c>
      <c r="AQ158">
        <v>1</v>
      </c>
      <c r="AR158">
        <v>0</v>
      </c>
      <c r="AS158">
        <v>1</v>
      </c>
      <c r="AT158">
        <v>1</v>
      </c>
      <c r="AU158">
        <v>1</v>
      </c>
      <c r="AV158">
        <v>0</v>
      </c>
      <c r="AW158">
        <v>1</v>
      </c>
      <c r="AX158">
        <v>1</v>
      </c>
      <c r="AY158">
        <v>1</v>
      </c>
      <c r="AZ158">
        <v>1</v>
      </c>
      <c r="BA158">
        <v>1</v>
      </c>
    </row>
    <row r="159" spans="3:53" x14ac:dyDescent="0.25">
      <c r="C159" s="422" t="s">
        <v>670</v>
      </c>
      <c r="D159" s="423" t="s">
        <v>692</v>
      </c>
      <c r="E159" s="424" t="s">
        <v>728</v>
      </c>
      <c r="F159" s="218">
        <v>154</v>
      </c>
      <c r="G159">
        <v>1</v>
      </c>
      <c r="H159">
        <v>1</v>
      </c>
      <c r="I159">
        <v>1</v>
      </c>
      <c r="J159">
        <v>1</v>
      </c>
      <c r="K159">
        <v>1</v>
      </c>
      <c r="L159">
        <v>1</v>
      </c>
      <c r="M159">
        <v>1</v>
      </c>
      <c r="N159">
        <v>1</v>
      </c>
      <c r="O159">
        <v>1</v>
      </c>
      <c r="P159">
        <v>1</v>
      </c>
      <c r="Q159">
        <v>1</v>
      </c>
      <c r="R159">
        <v>1</v>
      </c>
      <c r="S159">
        <f t="shared" si="6"/>
        <v>0</v>
      </c>
      <c r="T159">
        <f t="shared" si="7"/>
        <v>1</v>
      </c>
      <c r="U159">
        <f t="shared" si="8"/>
        <v>0</v>
      </c>
      <c r="V159">
        <v>1</v>
      </c>
      <c r="W159">
        <v>1</v>
      </c>
      <c r="X159">
        <v>1</v>
      </c>
      <c r="Y159">
        <v>1</v>
      </c>
      <c r="Z159">
        <v>1</v>
      </c>
      <c r="AA159">
        <v>1</v>
      </c>
      <c r="AB159">
        <v>1</v>
      </c>
      <c r="AC159">
        <v>1</v>
      </c>
      <c r="AD159">
        <v>1</v>
      </c>
      <c r="AE159">
        <v>0</v>
      </c>
      <c r="AF159">
        <v>1</v>
      </c>
      <c r="AG159">
        <v>1</v>
      </c>
      <c r="AH159">
        <v>1</v>
      </c>
      <c r="AI159">
        <v>1</v>
      </c>
      <c r="AJ159">
        <v>1</v>
      </c>
      <c r="AK159">
        <v>1</v>
      </c>
      <c r="AL159">
        <v>1</v>
      </c>
      <c r="AM159">
        <v>1</v>
      </c>
      <c r="AN159">
        <v>1</v>
      </c>
      <c r="AO159">
        <v>0</v>
      </c>
      <c r="AP159">
        <v>1</v>
      </c>
      <c r="AQ159">
        <v>1</v>
      </c>
      <c r="AR159">
        <v>0</v>
      </c>
      <c r="AS159">
        <v>1</v>
      </c>
      <c r="AT159">
        <v>1</v>
      </c>
      <c r="AU159">
        <v>1</v>
      </c>
      <c r="AV159">
        <v>0</v>
      </c>
      <c r="AW159">
        <v>1</v>
      </c>
      <c r="AX159">
        <v>1</v>
      </c>
      <c r="AY159">
        <v>1</v>
      </c>
      <c r="AZ159">
        <v>1</v>
      </c>
      <c r="BA159">
        <v>1</v>
      </c>
    </row>
    <row r="160" spans="3:53" x14ac:dyDescent="0.25">
      <c r="C160" s="422" t="s">
        <v>670</v>
      </c>
      <c r="D160" s="423" t="s">
        <v>692</v>
      </c>
      <c r="E160" s="424" t="s">
        <v>729</v>
      </c>
      <c r="F160" s="218">
        <v>155</v>
      </c>
      <c r="G160">
        <v>1</v>
      </c>
      <c r="H160">
        <v>1</v>
      </c>
      <c r="I160">
        <v>1</v>
      </c>
      <c r="J160">
        <v>1</v>
      </c>
      <c r="K160">
        <v>1</v>
      </c>
      <c r="L160">
        <v>1</v>
      </c>
      <c r="M160">
        <v>1</v>
      </c>
      <c r="N160">
        <v>1</v>
      </c>
      <c r="O160">
        <v>1</v>
      </c>
      <c r="P160">
        <v>1</v>
      </c>
      <c r="Q160">
        <v>1</v>
      </c>
      <c r="R160">
        <v>1</v>
      </c>
      <c r="S160">
        <f t="shared" si="6"/>
        <v>0</v>
      </c>
      <c r="T160">
        <f t="shared" si="7"/>
        <v>1</v>
      </c>
      <c r="U160">
        <f t="shared" si="8"/>
        <v>0</v>
      </c>
      <c r="V160">
        <v>1</v>
      </c>
      <c r="W160">
        <v>1</v>
      </c>
      <c r="X160">
        <v>1</v>
      </c>
      <c r="Y160">
        <v>1</v>
      </c>
      <c r="Z160">
        <v>1</v>
      </c>
      <c r="AA160">
        <v>1</v>
      </c>
      <c r="AB160">
        <v>1</v>
      </c>
      <c r="AC160">
        <v>1</v>
      </c>
      <c r="AD160">
        <v>1</v>
      </c>
      <c r="AE160">
        <v>0</v>
      </c>
      <c r="AF160">
        <v>1</v>
      </c>
      <c r="AG160">
        <v>1</v>
      </c>
      <c r="AH160">
        <v>1</v>
      </c>
      <c r="AI160">
        <v>1</v>
      </c>
      <c r="AJ160">
        <v>1</v>
      </c>
      <c r="AK160">
        <v>1</v>
      </c>
      <c r="AL160">
        <v>1</v>
      </c>
      <c r="AM160">
        <v>1</v>
      </c>
      <c r="AN160">
        <v>1</v>
      </c>
      <c r="AO160">
        <v>0</v>
      </c>
      <c r="AP160">
        <v>1</v>
      </c>
      <c r="AQ160">
        <v>1</v>
      </c>
      <c r="AR160">
        <v>0</v>
      </c>
      <c r="AS160">
        <v>1</v>
      </c>
      <c r="AT160">
        <v>1</v>
      </c>
      <c r="AU160">
        <v>1</v>
      </c>
      <c r="AV160">
        <v>0</v>
      </c>
      <c r="AW160">
        <v>1</v>
      </c>
      <c r="AX160">
        <v>1</v>
      </c>
      <c r="AY160">
        <v>1</v>
      </c>
      <c r="AZ160">
        <v>1</v>
      </c>
      <c r="BA160">
        <v>1</v>
      </c>
    </row>
    <row r="161" spans="3:53" x14ac:dyDescent="0.25">
      <c r="C161" s="422" t="s">
        <v>670</v>
      </c>
      <c r="D161" s="423" t="s">
        <v>693</v>
      </c>
      <c r="E161" s="424" t="s">
        <v>729</v>
      </c>
      <c r="F161" s="218">
        <v>156</v>
      </c>
      <c r="G161">
        <v>1</v>
      </c>
      <c r="H161">
        <v>1</v>
      </c>
      <c r="I161">
        <v>1</v>
      </c>
      <c r="J161">
        <v>1</v>
      </c>
      <c r="K161">
        <v>1</v>
      </c>
      <c r="L161">
        <v>1</v>
      </c>
      <c r="M161">
        <v>1</v>
      </c>
      <c r="N161">
        <v>1</v>
      </c>
      <c r="O161">
        <v>1</v>
      </c>
      <c r="P161">
        <v>1</v>
      </c>
      <c r="Q161">
        <v>1</v>
      </c>
      <c r="R161">
        <v>1</v>
      </c>
      <c r="S161">
        <f t="shared" si="6"/>
        <v>0</v>
      </c>
      <c r="T161">
        <f t="shared" si="7"/>
        <v>1</v>
      </c>
      <c r="U161">
        <f t="shared" si="8"/>
        <v>0</v>
      </c>
      <c r="V161">
        <v>1</v>
      </c>
      <c r="W161">
        <v>1</v>
      </c>
      <c r="X161">
        <v>1</v>
      </c>
      <c r="Y161">
        <v>1</v>
      </c>
      <c r="Z161">
        <v>1</v>
      </c>
      <c r="AA161">
        <v>1</v>
      </c>
      <c r="AB161">
        <v>1</v>
      </c>
      <c r="AC161">
        <v>1</v>
      </c>
      <c r="AD161">
        <v>1</v>
      </c>
      <c r="AE161">
        <v>0</v>
      </c>
      <c r="AF161">
        <v>1</v>
      </c>
      <c r="AG161">
        <v>1</v>
      </c>
      <c r="AH161">
        <v>1</v>
      </c>
      <c r="AI161">
        <v>1</v>
      </c>
      <c r="AJ161">
        <v>1</v>
      </c>
      <c r="AK161">
        <v>1</v>
      </c>
      <c r="AL161">
        <v>1</v>
      </c>
      <c r="AM161">
        <v>1</v>
      </c>
      <c r="AN161">
        <v>1</v>
      </c>
      <c r="AO161">
        <v>0</v>
      </c>
      <c r="AP161">
        <v>1</v>
      </c>
      <c r="AQ161">
        <v>1</v>
      </c>
      <c r="AR161">
        <v>0</v>
      </c>
      <c r="AS161">
        <v>1</v>
      </c>
      <c r="AT161">
        <v>1</v>
      </c>
      <c r="AU161">
        <v>1</v>
      </c>
      <c r="AV161">
        <v>0</v>
      </c>
      <c r="AW161">
        <v>1</v>
      </c>
      <c r="AX161">
        <v>1</v>
      </c>
      <c r="AY161">
        <v>1</v>
      </c>
      <c r="AZ161">
        <v>1</v>
      </c>
      <c r="BA161">
        <v>1</v>
      </c>
    </row>
    <row r="162" spans="3:53" x14ac:dyDescent="0.25">
      <c r="C162" s="422" t="s">
        <v>671</v>
      </c>
      <c r="D162" s="423" t="s">
        <v>692</v>
      </c>
      <c r="E162" s="424" t="s">
        <v>729</v>
      </c>
      <c r="F162" s="218">
        <v>157</v>
      </c>
      <c r="G162">
        <v>1</v>
      </c>
      <c r="H162">
        <v>1</v>
      </c>
      <c r="I162">
        <v>1</v>
      </c>
      <c r="J162">
        <v>1</v>
      </c>
      <c r="K162">
        <v>1</v>
      </c>
      <c r="L162">
        <v>1</v>
      </c>
      <c r="M162">
        <v>1</v>
      </c>
      <c r="N162">
        <v>1</v>
      </c>
      <c r="O162">
        <v>1</v>
      </c>
      <c r="P162">
        <v>1</v>
      </c>
      <c r="Q162">
        <v>1</v>
      </c>
      <c r="R162">
        <v>1</v>
      </c>
      <c r="S162">
        <f t="shared" si="6"/>
        <v>0</v>
      </c>
      <c r="T162">
        <f t="shared" si="7"/>
        <v>1</v>
      </c>
      <c r="U162">
        <f t="shared" si="8"/>
        <v>0</v>
      </c>
      <c r="V162">
        <v>1</v>
      </c>
      <c r="W162">
        <v>1</v>
      </c>
      <c r="X162">
        <v>1</v>
      </c>
      <c r="Y162">
        <v>1</v>
      </c>
      <c r="Z162">
        <v>1</v>
      </c>
      <c r="AA162">
        <v>1</v>
      </c>
      <c r="AB162">
        <v>1</v>
      </c>
      <c r="AC162">
        <v>1</v>
      </c>
      <c r="AD162">
        <v>1</v>
      </c>
      <c r="AE162">
        <v>0</v>
      </c>
      <c r="AF162">
        <v>1</v>
      </c>
      <c r="AG162">
        <v>1</v>
      </c>
      <c r="AH162">
        <v>1</v>
      </c>
      <c r="AI162">
        <v>1</v>
      </c>
      <c r="AJ162">
        <v>1</v>
      </c>
      <c r="AK162">
        <v>1</v>
      </c>
      <c r="AL162">
        <v>1</v>
      </c>
      <c r="AM162">
        <v>1</v>
      </c>
      <c r="AN162">
        <v>1</v>
      </c>
      <c r="AO162">
        <v>0</v>
      </c>
      <c r="AP162">
        <v>1</v>
      </c>
      <c r="AQ162">
        <v>1</v>
      </c>
      <c r="AR162">
        <v>0</v>
      </c>
      <c r="AS162">
        <v>1</v>
      </c>
      <c r="AT162">
        <v>1</v>
      </c>
      <c r="AU162">
        <v>1</v>
      </c>
      <c r="AV162">
        <v>0</v>
      </c>
      <c r="AW162">
        <v>1</v>
      </c>
      <c r="AX162">
        <v>1</v>
      </c>
      <c r="AY162">
        <v>1</v>
      </c>
      <c r="AZ162">
        <v>1</v>
      </c>
      <c r="BA162">
        <v>1</v>
      </c>
    </row>
    <row r="163" spans="3:53" x14ac:dyDescent="0.25">
      <c r="C163" s="422" t="s">
        <v>671</v>
      </c>
      <c r="D163" s="423" t="s">
        <v>685</v>
      </c>
      <c r="E163" s="424" t="s">
        <v>731</v>
      </c>
      <c r="F163" s="218">
        <v>158</v>
      </c>
      <c r="G163">
        <v>1</v>
      </c>
      <c r="H163">
        <v>1</v>
      </c>
      <c r="I163">
        <v>1</v>
      </c>
      <c r="J163">
        <v>1</v>
      </c>
      <c r="K163">
        <v>1</v>
      </c>
      <c r="L163">
        <v>1</v>
      </c>
      <c r="M163">
        <v>1</v>
      </c>
      <c r="N163">
        <v>1</v>
      </c>
      <c r="O163">
        <v>1</v>
      </c>
      <c r="P163">
        <v>1</v>
      </c>
      <c r="Q163">
        <v>1</v>
      </c>
      <c r="R163">
        <v>1</v>
      </c>
      <c r="S163">
        <f t="shared" si="6"/>
        <v>0</v>
      </c>
      <c r="T163">
        <f t="shared" si="7"/>
        <v>1</v>
      </c>
      <c r="U163">
        <f t="shared" si="8"/>
        <v>0</v>
      </c>
      <c r="V163">
        <v>1</v>
      </c>
      <c r="W163">
        <v>1</v>
      </c>
      <c r="X163">
        <v>1</v>
      </c>
      <c r="Y163">
        <v>1</v>
      </c>
      <c r="Z163">
        <v>1</v>
      </c>
      <c r="AA163">
        <v>1</v>
      </c>
      <c r="AB163">
        <v>1</v>
      </c>
      <c r="AC163">
        <v>1</v>
      </c>
      <c r="AD163">
        <v>1</v>
      </c>
      <c r="AE163">
        <v>0</v>
      </c>
      <c r="AF163">
        <v>1</v>
      </c>
      <c r="AG163">
        <v>1</v>
      </c>
      <c r="AH163">
        <v>1</v>
      </c>
      <c r="AI163">
        <v>1</v>
      </c>
      <c r="AJ163">
        <v>1</v>
      </c>
      <c r="AK163">
        <v>1</v>
      </c>
      <c r="AL163">
        <v>1</v>
      </c>
      <c r="AM163">
        <v>1</v>
      </c>
      <c r="AN163">
        <v>1</v>
      </c>
      <c r="AO163">
        <v>0</v>
      </c>
      <c r="AP163">
        <v>1</v>
      </c>
      <c r="AQ163">
        <v>1</v>
      </c>
      <c r="AR163">
        <v>0</v>
      </c>
      <c r="AS163">
        <v>1</v>
      </c>
      <c r="AT163">
        <v>1</v>
      </c>
      <c r="AU163">
        <v>1</v>
      </c>
      <c r="AV163">
        <v>0</v>
      </c>
      <c r="AW163">
        <v>1</v>
      </c>
      <c r="AX163">
        <v>1</v>
      </c>
      <c r="AY163">
        <v>1</v>
      </c>
      <c r="AZ163">
        <v>1</v>
      </c>
      <c r="BA163">
        <v>1</v>
      </c>
    </row>
    <row r="164" spans="3:53" x14ac:dyDescent="0.25">
      <c r="C164" s="422" t="s">
        <v>671</v>
      </c>
      <c r="D164" s="423" t="s">
        <v>687</v>
      </c>
      <c r="E164" s="424" t="s">
        <v>731</v>
      </c>
      <c r="F164" s="218">
        <v>159</v>
      </c>
      <c r="G164">
        <v>1</v>
      </c>
      <c r="H164">
        <v>1</v>
      </c>
      <c r="I164">
        <v>1</v>
      </c>
      <c r="J164">
        <v>1</v>
      </c>
      <c r="K164">
        <v>1</v>
      </c>
      <c r="L164">
        <v>1</v>
      </c>
      <c r="M164">
        <v>1</v>
      </c>
      <c r="N164">
        <v>1</v>
      </c>
      <c r="O164">
        <v>1</v>
      </c>
      <c r="P164">
        <v>1</v>
      </c>
      <c r="Q164">
        <v>1</v>
      </c>
      <c r="R164">
        <v>1</v>
      </c>
      <c r="S164">
        <f t="shared" si="6"/>
        <v>1</v>
      </c>
      <c r="T164">
        <f t="shared" si="7"/>
        <v>0</v>
      </c>
      <c r="U164">
        <f t="shared" si="8"/>
        <v>0</v>
      </c>
      <c r="V164">
        <v>1</v>
      </c>
      <c r="W164">
        <v>1</v>
      </c>
      <c r="X164">
        <v>1</v>
      </c>
      <c r="Y164">
        <v>1</v>
      </c>
      <c r="Z164">
        <v>1</v>
      </c>
      <c r="AA164">
        <v>1</v>
      </c>
      <c r="AB164">
        <v>1</v>
      </c>
      <c r="AC164">
        <v>1</v>
      </c>
      <c r="AD164">
        <v>1</v>
      </c>
      <c r="AE164">
        <v>0</v>
      </c>
      <c r="AF164">
        <v>1</v>
      </c>
      <c r="AG164">
        <v>1</v>
      </c>
      <c r="AH164">
        <v>1</v>
      </c>
      <c r="AI164">
        <v>1</v>
      </c>
      <c r="AJ164">
        <v>1</v>
      </c>
      <c r="AK164">
        <v>1</v>
      </c>
      <c r="AL164">
        <v>1</v>
      </c>
      <c r="AM164">
        <v>1</v>
      </c>
      <c r="AN164">
        <v>1</v>
      </c>
      <c r="AO164">
        <v>0</v>
      </c>
      <c r="AP164">
        <v>1</v>
      </c>
      <c r="AQ164">
        <v>1</v>
      </c>
      <c r="AR164">
        <v>0</v>
      </c>
      <c r="AS164">
        <v>1</v>
      </c>
      <c r="AT164">
        <v>1</v>
      </c>
      <c r="AU164">
        <v>1</v>
      </c>
      <c r="AV164">
        <v>0</v>
      </c>
      <c r="AW164">
        <v>1</v>
      </c>
      <c r="AX164">
        <v>1</v>
      </c>
      <c r="AY164">
        <v>1</v>
      </c>
      <c r="AZ164">
        <v>1</v>
      </c>
      <c r="BA164">
        <v>1</v>
      </c>
    </row>
    <row r="165" spans="3:53" x14ac:dyDescent="0.25">
      <c r="C165" s="422" t="s">
        <v>671</v>
      </c>
      <c r="D165" s="423" t="s">
        <v>685</v>
      </c>
      <c r="E165" s="424" t="s">
        <v>732</v>
      </c>
      <c r="F165" s="218">
        <v>160</v>
      </c>
      <c r="G165">
        <v>1</v>
      </c>
      <c r="H165">
        <v>1</v>
      </c>
      <c r="I165">
        <v>1</v>
      </c>
      <c r="J165">
        <v>1</v>
      </c>
      <c r="K165">
        <v>1</v>
      </c>
      <c r="L165">
        <v>1</v>
      </c>
      <c r="M165">
        <v>1</v>
      </c>
      <c r="N165">
        <v>1</v>
      </c>
      <c r="O165">
        <v>1</v>
      </c>
      <c r="P165">
        <v>1</v>
      </c>
      <c r="Q165">
        <v>1</v>
      </c>
      <c r="R165">
        <v>1</v>
      </c>
      <c r="S165">
        <f t="shared" si="6"/>
        <v>0</v>
      </c>
      <c r="T165">
        <f t="shared" si="7"/>
        <v>1</v>
      </c>
      <c r="U165">
        <f t="shared" si="8"/>
        <v>0</v>
      </c>
      <c r="V165">
        <v>1</v>
      </c>
      <c r="W165">
        <v>1</v>
      </c>
      <c r="X165">
        <v>1</v>
      </c>
      <c r="Y165">
        <v>1</v>
      </c>
      <c r="Z165">
        <v>1</v>
      </c>
      <c r="AA165">
        <v>1</v>
      </c>
      <c r="AB165">
        <v>1</v>
      </c>
      <c r="AC165">
        <v>1</v>
      </c>
      <c r="AD165">
        <v>1</v>
      </c>
      <c r="AE165">
        <v>0</v>
      </c>
      <c r="AF165">
        <v>1</v>
      </c>
      <c r="AG165">
        <v>1</v>
      </c>
      <c r="AH165">
        <v>1</v>
      </c>
      <c r="AI165">
        <v>1</v>
      </c>
      <c r="AJ165">
        <v>1</v>
      </c>
      <c r="AK165">
        <v>1</v>
      </c>
      <c r="AL165">
        <v>1</v>
      </c>
      <c r="AM165">
        <v>1</v>
      </c>
      <c r="AN165">
        <v>1</v>
      </c>
      <c r="AO165">
        <v>0</v>
      </c>
      <c r="AP165">
        <v>1</v>
      </c>
      <c r="AQ165">
        <v>1</v>
      </c>
      <c r="AR165">
        <v>0</v>
      </c>
      <c r="AS165">
        <v>1</v>
      </c>
      <c r="AT165">
        <v>1</v>
      </c>
      <c r="AU165">
        <v>1</v>
      </c>
      <c r="AV165">
        <v>0</v>
      </c>
      <c r="AW165">
        <v>1</v>
      </c>
      <c r="AX165">
        <v>1</v>
      </c>
      <c r="AY165">
        <v>1</v>
      </c>
      <c r="AZ165">
        <v>1</v>
      </c>
      <c r="BA165">
        <v>1</v>
      </c>
    </row>
    <row r="166" spans="3:53" x14ac:dyDescent="0.25">
      <c r="C166" s="422" t="s">
        <v>671</v>
      </c>
      <c r="D166" s="423" t="s">
        <v>687</v>
      </c>
      <c r="E166" s="424" t="s">
        <v>732</v>
      </c>
      <c r="F166" s="218">
        <v>161</v>
      </c>
      <c r="G166">
        <v>1</v>
      </c>
      <c r="H166">
        <v>1</v>
      </c>
      <c r="I166">
        <v>1</v>
      </c>
      <c r="J166">
        <v>1</v>
      </c>
      <c r="K166">
        <v>1</v>
      </c>
      <c r="L166">
        <v>1</v>
      </c>
      <c r="M166">
        <v>1</v>
      </c>
      <c r="N166">
        <v>1</v>
      </c>
      <c r="O166">
        <v>1</v>
      </c>
      <c r="P166">
        <v>1</v>
      </c>
      <c r="Q166">
        <v>1</v>
      </c>
      <c r="R166">
        <v>1</v>
      </c>
      <c r="S166">
        <f t="shared" si="6"/>
        <v>1</v>
      </c>
      <c r="T166">
        <f t="shared" si="7"/>
        <v>0</v>
      </c>
      <c r="U166">
        <f t="shared" si="8"/>
        <v>0</v>
      </c>
      <c r="V166">
        <v>1</v>
      </c>
      <c r="W166">
        <v>1</v>
      </c>
      <c r="X166">
        <v>1</v>
      </c>
      <c r="Y166">
        <v>1</v>
      </c>
      <c r="Z166">
        <v>1</v>
      </c>
      <c r="AA166">
        <v>1</v>
      </c>
      <c r="AB166">
        <v>1</v>
      </c>
      <c r="AC166">
        <v>1</v>
      </c>
      <c r="AD166">
        <v>1</v>
      </c>
      <c r="AE166">
        <v>0</v>
      </c>
      <c r="AF166">
        <v>1</v>
      </c>
      <c r="AG166">
        <v>1</v>
      </c>
      <c r="AH166">
        <v>1</v>
      </c>
      <c r="AI166">
        <v>1</v>
      </c>
      <c r="AJ166">
        <v>1</v>
      </c>
      <c r="AK166">
        <v>1</v>
      </c>
      <c r="AL166">
        <v>1</v>
      </c>
      <c r="AM166">
        <v>1</v>
      </c>
      <c r="AN166">
        <v>1</v>
      </c>
      <c r="AO166">
        <v>0</v>
      </c>
      <c r="AP166">
        <v>1</v>
      </c>
      <c r="AQ166">
        <v>1</v>
      </c>
      <c r="AR166">
        <v>0</v>
      </c>
      <c r="AS166">
        <v>1</v>
      </c>
      <c r="AT166">
        <v>1</v>
      </c>
      <c r="AU166">
        <v>1</v>
      </c>
      <c r="AV166">
        <v>0</v>
      </c>
      <c r="AW166">
        <v>1</v>
      </c>
      <c r="AX166">
        <v>1</v>
      </c>
      <c r="AY166">
        <v>1</v>
      </c>
      <c r="AZ166">
        <v>1</v>
      </c>
      <c r="BA166">
        <v>1</v>
      </c>
    </row>
    <row r="167" spans="3:53" x14ac:dyDescent="0.25">
      <c r="C167" s="422" t="s">
        <v>671</v>
      </c>
      <c r="D167" s="423" t="s">
        <v>689</v>
      </c>
      <c r="E167" s="424" t="s">
        <v>732</v>
      </c>
      <c r="F167" s="218">
        <v>162</v>
      </c>
      <c r="G167">
        <v>1</v>
      </c>
      <c r="H167">
        <v>1</v>
      </c>
      <c r="I167">
        <v>1</v>
      </c>
      <c r="J167">
        <v>1</v>
      </c>
      <c r="K167">
        <v>1</v>
      </c>
      <c r="L167">
        <v>1</v>
      </c>
      <c r="M167">
        <v>1</v>
      </c>
      <c r="N167">
        <v>1</v>
      </c>
      <c r="O167">
        <v>1</v>
      </c>
      <c r="P167">
        <v>1</v>
      </c>
      <c r="Q167">
        <v>1</v>
      </c>
      <c r="R167">
        <v>1</v>
      </c>
      <c r="S167">
        <f t="shared" si="6"/>
        <v>1</v>
      </c>
      <c r="T167">
        <f t="shared" si="7"/>
        <v>0</v>
      </c>
      <c r="U167">
        <f t="shared" si="8"/>
        <v>0</v>
      </c>
      <c r="V167">
        <v>1</v>
      </c>
      <c r="W167">
        <v>1</v>
      </c>
      <c r="X167">
        <v>1</v>
      </c>
      <c r="Y167">
        <v>1</v>
      </c>
      <c r="Z167">
        <v>1</v>
      </c>
      <c r="AA167">
        <v>1</v>
      </c>
      <c r="AB167">
        <v>1</v>
      </c>
      <c r="AC167">
        <v>1</v>
      </c>
      <c r="AD167">
        <v>1</v>
      </c>
      <c r="AE167">
        <v>0</v>
      </c>
      <c r="AF167">
        <v>1</v>
      </c>
      <c r="AG167">
        <v>1</v>
      </c>
      <c r="AH167">
        <v>1</v>
      </c>
      <c r="AI167">
        <v>1</v>
      </c>
      <c r="AJ167">
        <v>1</v>
      </c>
      <c r="AK167">
        <v>1</v>
      </c>
      <c r="AL167">
        <v>1</v>
      </c>
      <c r="AM167">
        <v>1</v>
      </c>
      <c r="AN167">
        <v>1</v>
      </c>
      <c r="AO167">
        <v>0</v>
      </c>
      <c r="AP167">
        <v>1</v>
      </c>
      <c r="AQ167">
        <v>1</v>
      </c>
      <c r="AR167">
        <v>0</v>
      </c>
      <c r="AS167">
        <v>1</v>
      </c>
      <c r="AT167">
        <v>1</v>
      </c>
      <c r="AU167">
        <v>1</v>
      </c>
      <c r="AV167">
        <v>0</v>
      </c>
      <c r="AW167">
        <v>1</v>
      </c>
      <c r="AX167">
        <v>1</v>
      </c>
      <c r="AY167">
        <v>1</v>
      </c>
      <c r="AZ167">
        <v>1</v>
      </c>
      <c r="BA167">
        <v>1</v>
      </c>
    </row>
    <row r="168" spans="3:53" x14ac:dyDescent="0.25">
      <c r="C168" s="422" t="s">
        <v>671</v>
      </c>
      <c r="D168" s="423" t="s">
        <v>706</v>
      </c>
      <c r="E168" s="424" t="s">
        <v>732</v>
      </c>
      <c r="F168" s="218">
        <v>163</v>
      </c>
      <c r="G168">
        <v>1</v>
      </c>
      <c r="H168">
        <v>1</v>
      </c>
      <c r="I168">
        <v>1</v>
      </c>
      <c r="J168">
        <v>1</v>
      </c>
      <c r="K168">
        <v>1</v>
      </c>
      <c r="L168">
        <v>1</v>
      </c>
      <c r="M168">
        <v>1</v>
      </c>
      <c r="N168">
        <v>1</v>
      </c>
      <c r="O168">
        <v>1</v>
      </c>
      <c r="P168">
        <v>1</v>
      </c>
      <c r="Q168">
        <v>1</v>
      </c>
      <c r="R168">
        <v>1</v>
      </c>
      <c r="S168">
        <f t="shared" si="6"/>
        <v>0</v>
      </c>
      <c r="T168">
        <f t="shared" si="7"/>
        <v>1</v>
      </c>
      <c r="U168">
        <f t="shared" si="8"/>
        <v>0</v>
      </c>
      <c r="V168">
        <v>1</v>
      </c>
      <c r="W168">
        <v>1</v>
      </c>
      <c r="X168">
        <v>1</v>
      </c>
      <c r="Y168">
        <v>1</v>
      </c>
      <c r="Z168">
        <v>1</v>
      </c>
      <c r="AA168">
        <v>1</v>
      </c>
      <c r="AB168">
        <v>1</v>
      </c>
      <c r="AC168">
        <v>1</v>
      </c>
      <c r="AD168">
        <v>1</v>
      </c>
      <c r="AE168">
        <v>0</v>
      </c>
      <c r="AF168">
        <v>1</v>
      </c>
      <c r="AG168">
        <v>1</v>
      </c>
      <c r="AH168">
        <v>1</v>
      </c>
      <c r="AI168">
        <v>1</v>
      </c>
      <c r="AJ168">
        <v>1</v>
      </c>
      <c r="AK168">
        <v>1</v>
      </c>
      <c r="AL168">
        <v>1</v>
      </c>
      <c r="AM168">
        <v>1</v>
      </c>
      <c r="AN168">
        <v>1</v>
      </c>
      <c r="AO168">
        <v>0</v>
      </c>
      <c r="AP168">
        <v>1</v>
      </c>
      <c r="AQ168">
        <v>1</v>
      </c>
      <c r="AR168">
        <v>0</v>
      </c>
      <c r="AS168">
        <v>1</v>
      </c>
      <c r="AT168">
        <v>1</v>
      </c>
      <c r="AU168">
        <v>1</v>
      </c>
      <c r="AV168">
        <v>0</v>
      </c>
      <c r="AW168">
        <v>1</v>
      </c>
      <c r="AX168">
        <v>1</v>
      </c>
      <c r="AY168">
        <v>1</v>
      </c>
      <c r="AZ168">
        <v>1</v>
      </c>
      <c r="BA168">
        <v>1</v>
      </c>
    </row>
    <row r="169" spans="3:53" x14ac:dyDescent="0.25">
      <c r="C169" s="422" t="s">
        <v>672</v>
      </c>
      <c r="D169" s="423" t="s">
        <v>725</v>
      </c>
      <c r="E169" s="424" t="s">
        <v>729</v>
      </c>
      <c r="F169" s="218">
        <v>164</v>
      </c>
      <c r="G169">
        <v>1</v>
      </c>
      <c r="H169">
        <v>1</v>
      </c>
      <c r="I169">
        <v>1</v>
      </c>
      <c r="J169">
        <v>1</v>
      </c>
      <c r="K169">
        <v>1</v>
      </c>
      <c r="L169">
        <v>1</v>
      </c>
      <c r="M169">
        <v>1</v>
      </c>
      <c r="N169">
        <v>1</v>
      </c>
      <c r="O169">
        <v>1</v>
      </c>
      <c r="P169">
        <v>1</v>
      </c>
      <c r="Q169">
        <v>1</v>
      </c>
      <c r="R169">
        <v>1</v>
      </c>
      <c r="S169">
        <f t="shared" si="6"/>
        <v>0</v>
      </c>
      <c r="T169">
        <f t="shared" si="7"/>
        <v>1</v>
      </c>
      <c r="U169">
        <f t="shared" si="8"/>
        <v>0</v>
      </c>
      <c r="V169">
        <v>1</v>
      </c>
      <c r="W169">
        <v>1</v>
      </c>
      <c r="X169">
        <v>1</v>
      </c>
      <c r="Y169">
        <v>1</v>
      </c>
      <c r="Z169">
        <v>1</v>
      </c>
      <c r="AA169">
        <v>1</v>
      </c>
      <c r="AB169">
        <v>1</v>
      </c>
      <c r="AC169">
        <v>1</v>
      </c>
      <c r="AD169">
        <v>1</v>
      </c>
      <c r="AE169">
        <v>0</v>
      </c>
      <c r="AF169">
        <v>1</v>
      </c>
      <c r="AG169">
        <v>1</v>
      </c>
      <c r="AH169">
        <v>1</v>
      </c>
      <c r="AI169">
        <v>1</v>
      </c>
      <c r="AJ169">
        <v>1</v>
      </c>
      <c r="AK169">
        <v>1</v>
      </c>
      <c r="AL169">
        <v>1</v>
      </c>
      <c r="AM169">
        <v>1</v>
      </c>
      <c r="AN169">
        <v>1</v>
      </c>
      <c r="AO169">
        <v>0</v>
      </c>
      <c r="AP169">
        <v>1</v>
      </c>
      <c r="AQ169">
        <v>1</v>
      </c>
      <c r="AR169">
        <v>0</v>
      </c>
      <c r="AS169">
        <v>1</v>
      </c>
      <c r="AT169">
        <v>1</v>
      </c>
      <c r="AU169">
        <v>1</v>
      </c>
      <c r="AV169">
        <v>0</v>
      </c>
      <c r="AW169">
        <v>1</v>
      </c>
      <c r="AX169">
        <v>1</v>
      </c>
      <c r="AY169">
        <v>1</v>
      </c>
      <c r="AZ169">
        <v>1</v>
      </c>
      <c r="BA169">
        <v>1</v>
      </c>
    </row>
    <row r="170" spans="3:53" x14ac:dyDescent="0.25">
      <c r="C170" s="422" t="s">
        <v>672</v>
      </c>
      <c r="D170" s="423" t="s">
        <v>710</v>
      </c>
      <c r="E170" s="424" t="s">
        <v>730</v>
      </c>
      <c r="F170" s="218">
        <v>165</v>
      </c>
      <c r="G170">
        <v>1</v>
      </c>
      <c r="H170">
        <v>1</v>
      </c>
      <c r="I170">
        <v>1</v>
      </c>
      <c r="J170">
        <v>1</v>
      </c>
      <c r="K170">
        <v>1</v>
      </c>
      <c r="L170">
        <v>1</v>
      </c>
      <c r="M170">
        <v>1</v>
      </c>
      <c r="N170">
        <v>1</v>
      </c>
      <c r="O170">
        <v>1</v>
      </c>
      <c r="P170">
        <v>1</v>
      </c>
      <c r="Q170">
        <v>1</v>
      </c>
      <c r="R170">
        <v>1</v>
      </c>
      <c r="S170">
        <f t="shared" si="6"/>
        <v>0</v>
      </c>
      <c r="T170">
        <f t="shared" si="7"/>
        <v>1</v>
      </c>
      <c r="U170">
        <f t="shared" si="8"/>
        <v>0</v>
      </c>
      <c r="V170">
        <v>1</v>
      </c>
      <c r="W170">
        <v>1</v>
      </c>
      <c r="X170">
        <v>1</v>
      </c>
      <c r="Y170">
        <v>1</v>
      </c>
      <c r="Z170">
        <v>1</v>
      </c>
      <c r="AA170">
        <v>1</v>
      </c>
      <c r="AB170">
        <v>1</v>
      </c>
      <c r="AC170">
        <v>1</v>
      </c>
      <c r="AD170">
        <v>1</v>
      </c>
      <c r="AE170">
        <v>0</v>
      </c>
      <c r="AF170">
        <v>1</v>
      </c>
      <c r="AG170">
        <v>1</v>
      </c>
      <c r="AH170">
        <v>1</v>
      </c>
      <c r="AI170">
        <v>1</v>
      </c>
      <c r="AJ170">
        <v>1</v>
      </c>
      <c r="AK170">
        <v>1</v>
      </c>
      <c r="AL170">
        <v>1</v>
      </c>
      <c r="AM170">
        <v>1</v>
      </c>
      <c r="AN170">
        <v>1</v>
      </c>
      <c r="AO170">
        <v>0</v>
      </c>
      <c r="AP170">
        <v>1</v>
      </c>
      <c r="AQ170">
        <v>1</v>
      </c>
      <c r="AR170">
        <v>0</v>
      </c>
      <c r="AS170">
        <v>1</v>
      </c>
      <c r="AT170">
        <v>1</v>
      </c>
      <c r="AU170">
        <v>1</v>
      </c>
      <c r="AV170">
        <v>0</v>
      </c>
      <c r="AW170">
        <v>1</v>
      </c>
      <c r="AX170">
        <v>1</v>
      </c>
      <c r="AY170">
        <v>1</v>
      </c>
      <c r="AZ170">
        <v>1</v>
      </c>
      <c r="BA170">
        <v>1</v>
      </c>
    </row>
    <row r="171" spans="3:53" x14ac:dyDescent="0.25">
      <c r="C171" s="422" t="s">
        <v>672</v>
      </c>
      <c r="D171" s="423" t="s">
        <v>711</v>
      </c>
      <c r="E171" s="424" t="s">
        <v>730</v>
      </c>
      <c r="F171" s="218">
        <v>166</v>
      </c>
      <c r="G171">
        <v>1</v>
      </c>
      <c r="H171">
        <v>1</v>
      </c>
      <c r="I171">
        <v>1</v>
      </c>
      <c r="J171">
        <v>1</v>
      </c>
      <c r="K171">
        <v>1</v>
      </c>
      <c r="L171">
        <v>1</v>
      </c>
      <c r="M171">
        <v>1</v>
      </c>
      <c r="N171">
        <v>1</v>
      </c>
      <c r="O171">
        <v>1</v>
      </c>
      <c r="P171">
        <v>1</v>
      </c>
      <c r="Q171">
        <v>1</v>
      </c>
      <c r="R171">
        <v>1</v>
      </c>
      <c r="S171">
        <f t="shared" si="6"/>
        <v>0</v>
      </c>
      <c r="T171">
        <f t="shared" si="7"/>
        <v>1</v>
      </c>
      <c r="U171">
        <f t="shared" si="8"/>
        <v>0</v>
      </c>
      <c r="V171">
        <v>1</v>
      </c>
      <c r="W171">
        <v>1</v>
      </c>
      <c r="X171">
        <v>1</v>
      </c>
      <c r="Y171">
        <v>1</v>
      </c>
      <c r="Z171">
        <v>1</v>
      </c>
      <c r="AA171">
        <v>1</v>
      </c>
      <c r="AB171">
        <v>1</v>
      </c>
      <c r="AC171">
        <v>1</v>
      </c>
      <c r="AD171">
        <v>1</v>
      </c>
      <c r="AE171">
        <v>0</v>
      </c>
      <c r="AF171">
        <v>1</v>
      </c>
      <c r="AG171">
        <v>1</v>
      </c>
      <c r="AH171">
        <v>1</v>
      </c>
      <c r="AI171">
        <v>1</v>
      </c>
      <c r="AJ171">
        <v>1</v>
      </c>
      <c r="AK171">
        <v>1</v>
      </c>
      <c r="AL171">
        <v>1</v>
      </c>
      <c r="AM171">
        <v>1</v>
      </c>
      <c r="AN171">
        <v>1</v>
      </c>
      <c r="AO171">
        <v>0</v>
      </c>
      <c r="AP171">
        <v>1</v>
      </c>
      <c r="AQ171">
        <v>1</v>
      </c>
      <c r="AR171">
        <v>0</v>
      </c>
      <c r="AS171">
        <v>1</v>
      </c>
      <c r="AT171">
        <v>1</v>
      </c>
      <c r="AU171">
        <v>1</v>
      </c>
      <c r="AV171">
        <v>0</v>
      </c>
      <c r="AW171">
        <v>1</v>
      </c>
      <c r="AX171">
        <v>1</v>
      </c>
      <c r="AY171">
        <v>1</v>
      </c>
      <c r="AZ171">
        <v>1</v>
      </c>
      <c r="BA171">
        <v>1</v>
      </c>
    </row>
    <row r="172" spans="3:53" x14ac:dyDescent="0.25">
      <c r="C172" s="422" t="s">
        <v>672</v>
      </c>
      <c r="D172" s="423" t="s">
        <v>717</v>
      </c>
      <c r="E172" s="424" t="s">
        <v>730</v>
      </c>
      <c r="F172" s="218">
        <v>167</v>
      </c>
      <c r="G172">
        <v>1</v>
      </c>
      <c r="H172">
        <v>1</v>
      </c>
      <c r="I172">
        <v>1</v>
      </c>
      <c r="J172">
        <v>1</v>
      </c>
      <c r="K172">
        <v>1</v>
      </c>
      <c r="L172">
        <v>1</v>
      </c>
      <c r="M172">
        <v>1</v>
      </c>
      <c r="N172">
        <v>1</v>
      </c>
      <c r="O172">
        <v>1</v>
      </c>
      <c r="P172">
        <v>1</v>
      </c>
      <c r="Q172">
        <v>1</v>
      </c>
      <c r="R172">
        <v>1</v>
      </c>
      <c r="S172">
        <f t="shared" si="6"/>
        <v>0</v>
      </c>
      <c r="T172">
        <f t="shared" si="7"/>
        <v>1</v>
      </c>
      <c r="U172">
        <f t="shared" si="8"/>
        <v>0</v>
      </c>
      <c r="V172">
        <v>1</v>
      </c>
      <c r="W172">
        <v>1</v>
      </c>
      <c r="X172">
        <v>1</v>
      </c>
      <c r="Y172">
        <v>1</v>
      </c>
      <c r="Z172">
        <v>1</v>
      </c>
      <c r="AA172">
        <v>1</v>
      </c>
      <c r="AB172">
        <v>1</v>
      </c>
      <c r="AC172">
        <v>1</v>
      </c>
      <c r="AD172">
        <v>1</v>
      </c>
      <c r="AE172">
        <v>0</v>
      </c>
      <c r="AF172">
        <v>1</v>
      </c>
      <c r="AG172">
        <v>1</v>
      </c>
      <c r="AH172">
        <v>1</v>
      </c>
      <c r="AI172">
        <v>1</v>
      </c>
      <c r="AJ172">
        <v>1</v>
      </c>
      <c r="AK172">
        <v>1</v>
      </c>
      <c r="AL172">
        <v>1</v>
      </c>
      <c r="AM172">
        <v>1</v>
      </c>
      <c r="AN172">
        <v>1</v>
      </c>
      <c r="AO172">
        <v>0</v>
      </c>
      <c r="AP172">
        <v>1</v>
      </c>
      <c r="AQ172">
        <v>1</v>
      </c>
      <c r="AR172">
        <v>0</v>
      </c>
      <c r="AS172">
        <v>1</v>
      </c>
      <c r="AT172">
        <v>1</v>
      </c>
      <c r="AU172">
        <v>1</v>
      </c>
      <c r="AV172">
        <v>0</v>
      </c>
      <c r="AW172">
        <v>1</v>
      </c>
      <c r="AX172">
        <v>1</v>
      </c>
      <c r="AY172">
        <v>1</v>
      </c>
      <c r="AZ172">
        <v>1</v>
      </c>
      <c r="BA172">
        <v>1</v>
      </c>
    </row>
    <row r="173" spans="3:53" x14ac:dyDescent="0.25">
      <c r="C173" s="422" t="s">
        <v>673</v>
      </c>
      <c r="D173" s="423" t="s">
        <v>692</v>
      </c>
      <c r="E173" s="424" t="s">
        <v>729</v>
      </c>
      <c r="F173" s="218">
        <v>168</v>
      </c>
      <c r="G173">
        <v>1</v>
      </c>
      <c r="H173">
        <v>1</v>
      </c>
      <c r="I173">
        <v>1</v>
      </c>
      <c r="J173">
        <v>1</v>
      </c>
      <c r="K173">
        <v>1</v>
      </c>
      <c r="L173">
        <v>1</v>
      </c>
      <c r="M173">
        <v>1</v>
      </c>
      <c r="N173">
        <v>1</v>
      </c>
      <c r="O173">
        <v>1</v>
      </c>
      <c r="P173">
        <v>1</v>
      </c>
      <c r="Q173">
        <v>1</v>
      </c>
      <c r="R173">
        <v>1</v>
      </c>
      <c r="S173">
        <f t="shared" si="6"/>
        <v>0</v>
      </c>
      <c r="T173">
        <f t="shared" si="7"/>
        <v>1</v>
      </c>
      <c r="U173">
        <f t="shared" si="8"/>
        <v>0</v>
      </c>
      <c r="V173">
        <v>1</v>
      </c>
      <c r="W173">
        <v>1</v>
      </c>
      <c r="X173">
        <v>1</v>
      </c>
      <c r="Y173">
        <v>1</v>
      </c>
      <c r="Z173">
        <v>1</v>
      </c>
      <c r="AA173">
        <v>1</v>
      </c>
      <c r="AB173">
        <v>1</v>
      </c>
      <c r="AC173">
        <v>1</v>
      </c>
      <c r="AD173">
        <v>1</v>
      </c>
      <c r="AE173">
        <v>0</v>
      </c>
      <c r="AF173">
        <v>1</v>
      </c>
      <c r="AG173">
        <v>1</v>
      </c>
      <c r="AH173">
        <v>1</v>
      </c>
      <c r="AI173">
        <v>1</v>
      </c>
      <c r="AJ173">
        <v>1</v>
      </c>
      <c r="AK173">
        <v>1</v>
      </c>
      <c r="AL173">
        <v>1</v>
      </c>
      <c r="AM173">
        <v>1</v>
      </c>
      <c r="AN173">
        <v>1</v>
      </c>
      <c r="AO173">
        <v>0</v>
      </c>
      <c r="AP173">
        <v>1</v>
      </c>
      <c r="AQ173">
        <v>1</v>
      </c>
      <c r="AR173">
        <v>0</v>
      </c>
      <c r="AS173">
        <v>1</v>
      </c>
      <c r="AT173">
        <v>1</v>
      </c>
      <c r="AU173">
        <v>1</v>
      </c>
      <c r="AV173">
        <v>0</v>
      </c>
      <c r="AW173">
        <v>1</v>
      </c>
      <c r="AX173">
        <v>1</v>
      </c>
      <c r="AY173">
        <v>1</v>
      </c>
      <c r="AZ173">
        <v>1</v>
      </c>
      <c r="BA173">
        <v>1</v>
      </c>
    </row>
    <row r="174" spans="3:53" x14ac:dyDescent="0.25">
      <c r="C174" s="422" t="s">
        <v>673</v>
      </c>
      <c r="D174" s="423" t="s">
        <v>721</v>
      </c>
      <c r="E174" s="424" t="s">
        <v>729</v>
      </c>
      <c r="F174" s="218">
        <v>169</v>
      </c>
      <c r="G174">
        <v>1</v>
      </c>
      <c r="H174">
        <v>1</v>
      </c>
      <c r="I174">
        <v>1</v>
      </c>
      <c r="J174">
        <v>1</v>
      </c>
      <c r="K174">
        <v>1</v>
      </c>
      <c r="L174">
        <v>1</v>
      </c>
      <c r="M174">
        <v>1</v>
      </c>
      <c r="N174">
        <v>1</v>
      </c>
      <c r="O174">
        <v>1</v>
      </c>
      <c r="P174">
        <v>1</v>
      </c>
      <c r="Q174">
        <v>1</v>
      </c>
      <c r="R174">
        <v>1</v>
      </c>
      <c r="S174">
        <f t="shared" si="6"/>
        <v>0</v>
      </c>
      <c r="T174">
        <f t="shared" si="7"/>
        <v>1</v>
      </c>
      <c r="U174">
        <f t="shared" si="8"/>
        <v>0</v>
      </c>
      <c r="V174">
        <v>1</v>
      </c>
      <c r="W174">
        <v>1</v>
      </c>
      <c r="X174">
        <v>1</v>
      </c>
      <c r="Y174">
        <v>1</v>
      </c>
      <c r="Z174">
        <v>1</v>
      </c>
      <c r="AA174">
        <v>1</v>
      </c>
      <c r="AB174">
        <v>1</v>
      </c>
      <c r="AC174">
        <v>1</v>
      </c>
      <c r="AD174">
        <v>1</v>
      </c>
      <c r="AE174">
        <v>0</v>
      </c>
      <c r="AF174">
        <v>1</v>
      </c>
      <c r="AG174">
        <v>1</v>
      </c>
      <c r="AH174">
        <v>1</v>
      </c>
      <c r="AI174">
        <v>1</v>
      </c>
      <c r="AJ174">
        <v>1</v>
      </c>
      <c r="AK174">
        <v>1</v>
      </c>
      <c r="AL174">
        <v>1</v>
      </c>
      <c r="AM174">
        <v>1</v>
      </c>
      <c r="AN174">
        <v>1</v>
      </c>
      <c r="AO174">
        <v>0</v>
      </c>
      <c r="AP174">
        <v>1</v>
      </c>
      <c r="AQ174">
        <v>1</v>
      </c>
      <c r="AR174">
        <v>0</v>
      </c>
      <c r="AS174">
        <v>1</v>
      </c>
      <c r="AT174">
        <v>1</v>
      </c>
      <c r="AU174">
        <v>1</v>
      </c>
      <c r="AV174">
        <v>0</v>
      </c>
      <c r="AW174">
        <v>1</v>
      </c>
      <c r="AX174">
        <v>1</v>
      </c>
      <c r="AY174">
        <v>1</v>
      </c>
      <c r="AZ174">
        <v>1</v>
      </c>
      <c r="BA174">
        <v>1</v>
      </c>
    </row>
    <row r="175" spans="3:53" x14ac:dyDescent="0.25">
      <c r="C175" s="422" t="s">
        <v>673</v>
      </c>
      <c r="D175" s="423" t="s">
        <v>686</v>
      </c>
      <c r="E175" s="424" t="s">
        <v>730</v>
      </c>
      <c r="F175" s="218">
        <v>170</v>
      </c>
      <c r="G175">
        <v>1</v>
      </c>
      <c r="H175">
        <v>1</v>
      </c>
      <c r="I175">
        <v>1</v>
      </c>
      <c r="J175">
        <v>1</v>
      </c>
      <c r="K175">
        <v>1</v>
      </c>
      <c r="L175">
        <v>1</v>
      </c>
      <c r="M175">
        <v>1</v>
      </c>
      <c r="N175">
        <v>1</v>
      </c>
      <c r="O175">
        <v>1</v>
      </c>
      <c r="P175">
        <v>1</v>
      </c>
      <c r="Q175">
        <v>1</v>
      </c>
      <c r="R175">
        <v>1</v>
      </c>
      <c r="S175">
        <f t="shared" si="6"/>
        <v>0</v>
      </c>
      <c r="T175">
        <f t="shared" si="7"/>
        <v>1</v>
      </c>
      <c r="U175">
        <f t="shared" si="8"/>
        <v>0</v>
      </c>
      <c r="V175">
        <v>1</v>
      </c>
      <c r="W175">
        <v>1</v>
      </c>
      <c r="X175">
        <v>1</v>
      </c>
      <c r="Y175">
        <v>1</v>
      </c>
      <c r="Z175">
        <v>1</v>
      </c>
      <c r="AA175">
        <v>1</v>
      </c>
      <c r="AB175">
        <v>1</v>
      </c>
      <c r="AC175">
        <v>1</v>
      </c>
      <c r="AD175">
        <v>1</v>
      </c>
      <c r="AE175">
        <v>0</v>
      </c>
      <c r="AF175">
        <v>1</v>
      </c>
      <c r="AG175">
        <v>1</v>
      </c>
      <c r="AH175">
        <v>1</v>
      </c>
      <c r="AI175">
        <v>1</v>
      </c>
      <c r="AJ175">
        <v>1</v>
      </c>
      <c r="AK175">
        <v>1</v>
      </c>
      <c r="AL175">
        <v>1</v>
      </c>
      <c r="AM175">
        <v>1</v>
      </c>
      <c r="AN175">
        <v>1</v>
      </c>
      <c r="AO175">
        <v>0</v>
      </c>
      <c r="AP175">
        <v>1</v>
      </c>
      <c r="AQ175">
        <v>1</v>
      </c>
      <c r="AR175">
        <v>0</v>
      </c>
      <c r="AS175">
        <v>1</v>
      </c>
      <c r="AT175">
        <v>1</v>
      </c>
      <c r="AU175">
        <v>1</v>
      </c>
      <c r="AV175">
        <v>0</v>
      </c>
      <c r="AW175">
        <v>1</v>
      </c>
      <c r="AX175">
        <v>1</v>
      </c>
      <c r="AY175">
        <v>1</v>
      </c>
      <c r="AZ175">
        <v>1</v>
      </c>
      <c r="BA175">
        <v>1</v>
      </c>
    </row>
    <row r="176" spans="3:53" x14ac:dyDescent="0.25">
      <c r="C176" s="422" t="s">
        <v>673</v>
      </c>
      <c r="D176" s="423" t="s">
        <v>685</v>
      </c>
      <c r="E176" s="424" t="s">
        <v>731</v>
      </c>
      <c r="F176" s="218">
        <v>171</v>
      </c>
      <c r="G176">
        <v>1</v>
      </c>
      <c r="H176">
        <v>1</v>
      </c>
      <c r="I176">
        <v>1</v>
      </c>
      <c r="J176">
        <v>1</v>
      </c>
      <c r="K176">
        <v>1</v>
      </c>
      <c r="L176">
        <v>1</v>
      </c>
      <c r="M176">
        <v>1</v>
      </c>
      <c r="N176">
        <v>1</v>
      </c>
      <c r="O176">
        <v>1</v>
      </c>
      <c r="P176">
        <v>1</v>
      </c>
      <c r="Q176">
        <v>1</v>
      </c>
      <c r="R176">
        <v>1</v>
      </c>
      <c r="S176">
        <f t="shared" si="6"/>
        <v>0</v>
      </c>
      <c r="T176">
        <f t="shared" si="7"/>
        <v>1</v>
      </c>
      <c r="U176">
        <f t="shared" si="8"/>
        <v>0</v>
      </c>
      <c r="V176">
        <v>1</v>
      </c>
      <c r="W176">
        <v>1</v>
      </c>
      <c r="X176">
        <v>1</v>
      </c>
      <c r="Y176">
        <v>1</v>
      </c>
      <c r="Z176">
        <v>1</v>
      </c>
      <c r="AA176">
        <v>1</v>
      </c>
      <c r="AB176">
        <v>1</v>
      </c>
      <c r="AC176">
        <v>1</v>
      </c>
      <c r="AD176">
        <v>1</v>
      </c>
      <c r="AE176">
        <v>0</v>
      </c>
      <c r="AF176">
        <v>1</v>
      </c>
      <c r="AG176">
        <v>1</v>
      </c>
      <c r="AH176">
        <v>1</v>
      </c>
      <c r="AI176">
        <v>1</v>
      </c>
      <c r="AJ176">
        <v>1</v>
      </c>
      <c r="AK176">
        <v>1</v>
      </c>
      <c r="AL176">
        <v>1</v>
      </c>
      <c r="AM176">
        <v>1</v>
      </c>
      <c r="AN176">
        <v>1</v>
      </c>
      <c r="AO176">
        <v>0</v>
      </c>
      <c r="AP176">
        <v>1</v>
      </c>
      <c r="AQ176">
        <v>1</v>
      </c>
      <c r="AR176">
        <v>0</v>
      </c>
      <c r="AS176">
        <v>1</v>
      </c>
      <c r="AT176">
        <v>1</v>
      </c>
      <c r="AU176">
        <v>1</v>
      </c>
      <c r="AV176">
        <v>0</v>
      </c>
      <c r="AW176">
        <v>1</v>
      </c>
      <c r="AX176">
        <v>1</v>
      </c>
      <c r="AY176">
        <v>1</v>
      </c>
      <c r="AZ176">
        <v>1</v>
      </c>
      <c r="BA176">
        <v>1</v>
      </c>
    </row>
    <row r="177" spans="3:53" x14ac:dyDescent="0.25">
      <c r="C177" s="422" t="s">
        <v>673</v>
      </c>
      <c r="D177" s="423" t="s">
        <v>687</v>
      </c>
      <c r="E177" s="424" t="s">
        <v>731</v>
      </c>
      <c r="F177" s="218">
        <v>172</v>
      </c>
      <c r="G177">
        <v>1</v>
      </c>
      <c r="H177">
        <v>1</v>
      </c>
      <c r="I177">
        <v>1</v>
      </c>
      <c r="J177">
        <v>1</v>
      </c>
      <c r="K177">
        <v>1</v>
      </c>
      <c r="L177">
        <v>1</v>
      </c>
      <c r="M177">
        <v>1</v>
      </c>
      <c r="N177">
        <v>1</v>
      </c>
      <c r="O177">
        <v>1</v>
      </c>
      <c r="P177">
        <v>1</v>
      </c>
      <c r="Q177">
        <v>1</v>
      </c>
      <c r="R177">
        <v>1</v>
      </c>
      <c r="S177">
        <f t="shared" si="6"/>
        <v>1</v>
      </c>
      <c r="T177">
        <f t="shared" si="7"/>
        <v>0</v>
      </c>
      <c r="U177">
        <f t="shared" si="8"/>
        <v>0</v>
      </c>
      <c r="V177">
        <v>1</v>
      </c>
      <c r="W177">
        <v>1</v>
      </c>
      <c r="X177">
        <v>1</v>
      </c>
      <c r="Y177">
        <v>1</v>
      </c>
      <c r="Z177">
        <v>1</v>
      </c>
      <c r="AA177">
        <v>1</v>
      </c>
      <c r="AB177">
        <v>1</v>
      </c>
      <c r="AC177">
        <v>1</v>
      </c>
      <c r="AD177">
        <v>1</v>
      </c>
      <c r="AE177">
        <v>0</v>
      </c>
      <c r="AF177">
        <v>1</v>
      </c>
      <c r="AG177">
        <v>1</v>
      </c>
      <c r="AH177">
        <v>1</v>
      </c>
      <c r="AI177">
        <v>1</v>
      </c>
      <c r="AJ177">
        <v>1</v>
      </c>
      <c r="AK177">
        <v>1</v>
      </c>
      <c r="AL177">
        <v>1</v>
      </c>
      <c r="AM177">
        <v>1</v>
      </c>
      <c r="AN177">
        <v>1</v>
      </c>
      <c r="AO177">
        <v>0</v>
      </c>
      <c r="AP177">
        <v>1</v>
      </c>
      <c r="AQ177">
        <v>1</v>
      </c>
      <c r="AR177">
        <v>0</v>
      </c>
      <c r="AS177">
        <v>1</v>
      </c>
      <c r="AT177">
        <v>1</v>
      </c>
      <c r="AU177">
        <v>1</v>
      </c>
      <c r="AV177">
        <v>0</v>
      </c>
      <c r="AW177">
        <v>1</v>
      </c>
      <c r="AX177">
        <v>1</v>
      </c>
      <c r="AY177">
        <v>1</v>
      </c>
      <c r="AZ177">
        <v>1</v>
      </c>
      <c r="BA177">
        <v>1</v>
      </c>
    </row>
    <row r="178" spans="3:53" x14ac:dyDescent="0.25">
      <c r="C178" s="422" t="s">
        <v>673</v>
      </c>
      <c r="D178" s="423" t="s">
        <v>688</v>
      </c>
      <c r="E178" s="424" t="s">
        <v>733</v>
      </c>
      <c r="F178" s="218">
        <v>173</v>
      </c>
      <c r="G178">
        <v>1</v>
      </c>
      <c r="H178">
        <v>1</v>
      </c>
      <c r="I178">
        <v>1</v>
      </c>
      <c r="J178">
        <v>1</v>
      </c>
      <c r="K178">
        <v>1</v>
      </c>
      <c r="L178">
        <v>1</v>
      </c>
      <c r="M178">
        <v>1</v>
      </c>
      <c r="N178">
        <v>1</v>
      </c>
      <c r="O178">
        <v>1</v>
      </c>
      <c r="P178">
        <v>1</v>
      </c>
      <c r="Q178">
        <v>1</v>
      </c>
      <c r="R178">
        <v>1</v>
      </c>
      <c r="S178">
        <f t="shared" si="6"/>
        <v>0</v>
      </c>
      <c r="T178">
        <f t="shared" si="7"/>
        <v>1</v>
      </c>
      <c r="U178">
        <f t="shared" si="8"/>
        <v>0</v>
      </c>
      <c r="V178">
        <v>1</v>
      </c>
      <c r="W178">
        <v>1</v>
      </c>
      <c r="X178">
        <v>1</v>
      </c>
      <c r="Y178">
        <v>1</v>
      </c>
      <c r="Z178">
        <v>1</v>
      </c>
      <c r="AA178">
        <v>1</v>
      </c>
      <c r="AB178">
        <v>1</v>
      </c>
      <c r="AC178">
        <v>1</v>
      </c>
      <c r="AD178">
        <v>1</v>
      </c>
      <c r="AE178">
        <v>0</v>
      </c>
      <c r="AF178">
        <v>1</v>
      </c>
      <c r="AG178">
        <v>1</v>
      </c>
      <c r="AH178">
        <v>1</v>
      </c>
      <c r="AI178">
        <v>1</v>
      </c>
      <c r="AJ178">
        <v>1</v>
      </c>
      <c r="AK178">
        <v>1</v>
      </c>
      <c r="AL178">
        <v>1</v>
      </c>
      <c r="AM178">
        <v>1</v>
      </c>
      <c r="AN178">
        <v>1</v>
      </c>
      <c r="AO178">
        <v>0</v>
      </c>
      <c r="AP178">
        <v>1</v>
      </c>
      <c r="AQ178">
        <v>1</v>
      </c>
      <c r="AR178">
        <v>0</v>
      </c>
      <c r="AS178">
        <v>1</v>
      </c>
      <c r="AT178">
        <v>1</v>
      </c>
      <c r="AU178">
        <v>1</v>
      </c>
      <c r="AV178">
        <v>0</v>
      </c>
      <c r="AW178">
        <v>1</v>
      </c>
      <c r="AX178">
        <v>1</v>
      </c>
      <c r="AY178">
        <v>1</v>
      </c>
      <c r="AZ178">
        <v>1</v>
      </c>
      <c r="BA178">
        <v>1</v>
      </c>
    </row>
    <row r="179" spans="3:53" x14ac:dyDescent="0.25">
      <c r="C179" s="422" t="s">
        <v>673</v>
      </c>
      <c r="D179" s="423" t="s">
        <v>720</v>
      </c>
      <c r="E179" s="424" t="s">
        <v>733</v>
      </c>
      <c r="F179" s="218">
        <v>174</v>
      </c>
      <c r="G179">
        <v>1</v>
      </c>
      <c r="H179">
        <v>1</v>
      </c>
      <c r="I179">
        <v>1</v>
      </c>
      <c r="J179">
        <v>1</v>
      </c>
      <c r="K179">
        <v>1</v>
      </c>
      <c r="L179">
        <v>1</v>
      </c>
      <c r="M179">
        <v>1</v>
      </c>
      <c r="N179">
        <v>1</v>
      </c>
      <c r="O179">
        <v>1</v>
      </c>
      <c r="P179">
        <v>1</v>
      </c>
      <c r="Q179">
        <v>1</v>
      </c>
      <c r="R179">
        <v>1</v>
      </c>
      <c r="S179">
        <f t="shared" si="6"/>
        <v>0</v>
      </c>
      <c r="T179">
        <f t="shared" si="7"/>
        <v>1</v>
      </c>
      <c r="U179">
        <f t="shared" si="8"/>
        <v>0</v>
      </c>
      <c r="V179">
        <v>1</v>
      </c>
      <c r="W179">
        <v>1</v>
      </c>
      <c r="X179">
        <v>1</v>
      </c>
      <c r="Y179">
        <v>1</v>
      </c>
      <c r="Z179">
        <v>1</v>
      </c>
      <c r="AA179">
        <v>1</v>
      </c>
      <c r="AB179">
        <v>1</v>
      </c>
      <c r="AC179">
        <v>1</v>
      </c>
      <c r="AD179">
        <v>1</v>
      </c>
      <c r="AE179">
        <v>0</v>
      </c>
      <c r="AF179">
        <v>1</v>
      </c>
      <c r="AG179">
        <v>1</v>
      </c>
      <c r="AH179">
        <v>1</v>
      </c>
      <c r="AI179">
        <v>1</v>
      </c>
      <c r="AJ179">
        <v>1</v>
      </c>
      <c r="AK179">
        <v>1</v>
      </c>
      <c r="AL179">
        <v>1</v>
      </c>
      <c r="AM179">
        <v>1</v>
      </c>
      <c r="AN179">
        <v>1</v>
      </c>
      <c r="AO179">
        <v>0</v>
      </c>
      <c r="AP179">
        <v>1</v>
      </c>
      <c r="AQ179">
        <v>1</v>
      </c>
      <c r="AR179">
        <v>0</v>
      </c>
      <c r="AS179">
        <v>1</v>
      </c>
      <c r="AT179">
        <v>1</v>
      </c>
      <c r="AU179">
        <v>1</v>
      </c>
      <c r="AV179">
        <v>0</v>
      </c>
      <c r="AW179">
        <v>1</v>
      </c>
      <c r="AX179">
        <v>1</v>
      </c>
      <c r="AY179">
        <v>1</v>
      </c>
      <c r="AZ179">
        <v>1</v>
      </c>
      <c r="BA179">
        <v>1</v>
      </c>
    </row>
    <row r="180" spans="3:53" x14ac:dyDescent="0.25">
      <c r="C180" s="422" t="s">
        <v>673</v>
      </c>
      <c r="D180" s="423" t="s">
        <v>685</v>
      </c>
      <c r="E180" s="424" t="s">
        <v>732</v>
      </c>
      <c r="F180" s="218">
        <v>175</v>
      </c>
      <c r="G180">
        <v>1</v>
      </c>
      <c r="H180">
        <v>1</v>
      </c>
      <c r="I180">
        <v>1</v>
      </c>
      <c r="J180">
        <v>1</v>
      </c>
      <c r="K180">
        <v>1</v>
      </c>
      <c r="L180">
        <v>1</v>
      </c>
      <c r="M180">
        <v>1</v>
      </c>
      <c r="N180">
        <v>1</v>
      </c>
      <c r="O180">
        <v>1</v>
      </c>
      <c r="P180">
        <v>1</v>
      </c>
      <c r="Q180">
        <v>1</v>
      </c>
      <c r="R180">
        <v>1</v>
      </c>
      <c r="S180">
        <f t="shared" si="6"/>
        <v>0</v>
      </c>
      <c r="T180">
        <f t="shared" si="7"/>
        <v>1</v>
      </c>
      <c r="U180">
        <f t="shared" si="8"/>
        <v>0</v>
      </c>
      <c r="V180">
        <v>1</v>
      </c>
      <c r="W180">
        <v>1</v>
      </c>
      <c r="X180">
        <v>1</v>
      </c>
      <c r="Y180">
        <v>1</v>
      </c>
      <c r="Z180">
        <v>1</v>
      </c>
      <c r="AA180">
        <v>1</v>
      </c>
      <c r="AB180">
        <v>1</v>
      </c>
      <c r="AC180">
        <v>1</v>
      </c>
      <c r="AD180">
        <v>1</v>
      </c>
      <c r="AE180">
        <v>0</v>
      </c>
      <c r="AF180">
        <v>1</v>
      </c>
      <c r="AG180">
        <v>1</v>
      </c>
      <c r="AH180">
        <v>1</v>
      </c>
      <c r="AI180">
        <v>1</v>
      </c>
      <c r="AJ180">
        <v>1</v>
      </c>
      <c r="AK180">
        <v>1</v>
      </c>
      <c r="AL180">
        <v>1</v>
      </c>
      <c r="AM180">
        <v>1</v>
      </c>
      <c r="AN180">
        <v>1</v>
      </c>
      <c r="AO180">
        <v>0</v>
      </c>
      <c r="AP180">
        <v>1</v>
      </c>
      <c r="AQ180">
        <v>1</v>
      </c>
      <c r="AR180">
        <v>0</v>
      </c>
      <c r="AS180">
        <v>1</v>
      </c>
      <c r="AT180">
        <v>1</v>
      </c>
      <c r="AU180">
        <v>1</v>
      </c>
      <c r="AV180">
        <v>0</v>
      </c>
      <c r="AW180">
        <v>1</v>
      </c>
      <c r="AX180">
        <v>1</v>
      </c>
      <c r="AY180">
        <v>1</v>
      </c>
      <c r="AZ180">
        <v>1</v>
      </c>
      <c r="BA180">
        <v>1</v>
      </c>
    </row>
    <row r="181" spans="3:53" x14ac:dyDescent="0.25">
      <c r="C181" s="422" t="s">
        <v>673</v>
      </c>
      <c r="D181" s="423" t="s">
        <v>687</v>
      </c>
      <c r="E181" s="424" t="s">
        <v>732</v>
      </c>
      <c r="F181" s="218">
        <v>176</v>
      </c>
      <c r="G181">
        <v>1</v>
      </c>
      <c r="H181">
        <v>1</v>
      </c>
      <c r="I181">
        <v>1</v>
      </c>
      <c r="J181">
        <v>1</v>
      </c>
      <c r="K181">
        <v>1</v>
      </c>
      <c r="L181">
        <v>1</v>
      </c>
      <c r="M181">
        <v>1</v>
      </c>
      <c r="N181">
        <v>1</v>
      </c>
      <c r="O181">
        <v>1</v>
      </c>
      <c r="P181">
        <v>1</v>
      </c>
      <c r="Q181">
        <v>1</v>
      </c>
      <c r="R181">
        <v>1</v>
      </c>
      <c r="S181">
        <f t="shared" si="6"/>
        <v>1</v>
      </c>
      <c r="T181">
        <f t="shared" si="7"/>
        <v>0</v>
      </c>
      <c r="U181">
        <f t="shared" si="8"/>
        <v>0</v>
      </c>
      <c r="V181">
        <v>1</v>
      </c>
      <c r="W181">
        <v>1</v>
      </c>
      <c r="X181">
        <v>1</v>
      </c>
      <c r="Y181">
        <v>1</v>
      </c>
      <c r="Z181">
        <v>1</v>
      </c>
      <c r="AA181">
        <v>1</v>
      </c>
      <c r="AB181">
        <v>1</v>
      </c>
      <c r="AC181">
        <v>1</v>
      </c>
      <c r="AD181">
        <v>1</v>
      </c>
      <c r="AE181">
        <v>0</v>
      </c>
      <c r="AF181">
        <v>1</v>
      </c>
      <c r="AG181">
        <v>1</v>
      </c>
      <c r="AH181">
        <v>1</v>
      </c>
      <c r="AI181">
        <v>1</v>
      </c>
      <c r="AJ181">
        <v>1</v>
      </c>
      <c r="AK181">
        <v>1</v>
      </c>
      <c r="AL181">
        <v>1</v>
      </c>
      <c r="AM181">
        <v>1</v>
      </c>
      <c r="AN181">
        <v>1</v>
      </c>
      <c r="AO181">
        <v>0</v>
      </c>
      <c r="AP181">
        <v>1</v>
      </c>
      <c r="AQ181">
        <v>1</v>
      </c>
      <c r="AR181">
        <v>0</v>
      </c>
      <c r="AS181">
        <v>1</v>
      </c>
      <c r="AT181">
        <v>1</v>
      </c>
      <c r="AU181">
        <v>1</v>
      </c>
      <c r="AV181">
        <v>0</v>
      </c>
      <c r="AW181">
        <v>1</v>
      </c>
      <c r="AX181">
        <v>1</v>
      </c>
      <c r="AY181">
        <v>1</v>
      </c>
      <c r="AZ181">
        <v>1</v>
      </c>
      <c r="BA181">
        <v>1</v>
      </c>
    </row>
    <row r="182" spans="3:53" x14ac:dyDescent="0.25">
      <c r="C182" s="422" t="s">
        <v>673</v>
      </c>
      <c r="D182" s="423" t="s">
        <v>688</v>
      </c>
      <c r="E182" s="424" t="s">
        <v>732</v>
      </c>
      <c r="F182" s="218">
        <v>177</v>
      </c>
      <c r="G182">
        <v>1</v>
      </c>
      <c r="H182">
        <v>1</v>
      </c>
      <c r="I182">
        <v>1</v>
      </c>
      <c r="J182">
        <v>1</v>
      </c>
      <c r="K182">
        <v>1</v>
      </c>
      <c r="L182">
        <v>1</v>
      </c>
      <c r="M182">
        <v>1</v>
      </c>
      <c r="N182">
        <v>1</v>
      </c>
      <c r="O182">
        <v>1</v>
      </c>
      <c r="P182">
        <v>1</v>
      </c>
      <c r="Q182">
        <v>1</v>
      </c>
      <c r="R182">
        <v>1</v>
      </c>
      <c r="S182">
        <f t="shared" si="6"/>
        <v>0</v>
      </c>
      <c r="T182">
        <f t="shared" si="7"/>
        <v>1</v>
      </c>
      <c r="U182">
        <f t="shared" si="8"/>
        <v>0</v>
      </c>
      <c r="V182">
        <v>1</v>
      </c>
      <c r="W182">
        <v>1</v>
      </c>
      <c r="X182">
        <v>1</v>
      </c>
      <c r="Y182">
        <v>1</v>
      </c>
      <c r="Z182">
        <v>1</v>
      </c>
      <c r="AA182">
        <v>1</v>
      </c>
      <c r="AB182">
        <v>1</v>
      </c>
      <c r="AC182">
        <v>1</v>
      </c>
      <c r="AD182">
        <v>1</v>
      </c>
      <c r="AE182">
        <v>0</v>
      </c>
      <c r="AF182">
        <v>1</v>
      </c>
      <c r="AG182">
        <v>1</v>
      </c>
      <c r="AH182">
        <v>1</v>
      </c>
      <c r="AI182">
        <v>1</v>
      </c>
      <c r="AJ182">
        <v>1</v>
      </c>
      <c r="AK182">
        <v>1</v>
      </c>
      <c r="AL182">
        <v>1</v>
      </c>
      <c r="AM182">
        <v>1</v>
      </c>
      <c r="AN182">
        <v>1</v>
      </c>
      <c r="AO182">
        <v>0</v>
      </c>
      <c r="AP182">
        <v>1</v>
      </c>
      <c r="AQ182">
        <v>1</v>
      </c>
      <c r="AR182">
        <v>0</v>
      </c>
      <c r="AS182">
        <v>1</v>
      </c>
      <c r="AT182">
        <v>1</v>
      </c>
      <c r="AU182">
        <v>1</v>
      </c>
      <c r="AV182">
        <v>0</v>
      </c>
      <c r="AW182">
        <v>1</v>
      </c>
      <c r="AX182">
        <v>1</v>
      </c>
      <c r="AY182">
        <v>1</v>
      </c>
      <c r="AZ182">
        <v>1</v>
      </c>
      <c r="BA182">
        <v>1</v>
      </c>
    </row>
    <row r="183" spans="3:53" x14ac:dyDescent="0.25">
      <c r="C183" s="422" t="s">
        <v>673</v>
      </c>
      <c r="D183" s="423" t="s">
        <v>691</v>
      </c>
      <c r="E183" s="424" t="s">
        <v>732</v>
      </c>
      <c r="F183" s="218">
        <v>178</v>
      </c>
      <c r="G183">
        <v>1</v>
      </c>
      <c r="H183">
        <v>1</v>
      </c>
      <c r="I183">
        <v>1</v>
      </c>
      <c r="J183">
        <v>1</v>
      </c>
      <c r="K183">
        <v>1</v>
      </c>
      <c r="L183">
        <v>1</v>
      </c>
      <c r="M183">
        <v>1</v>
      </c>
      <c r="N183">
        <v>1</v>
      </c>
      <c r="O183">
        <v>1</v>
      </c>
      <c r="P183">
        <v>1</v>
      </c>
      <c r="Q183">
        <v>1</v>
      </c>
      <c r="R183">
        <v>1</v>
      </c>
      <c r="S183">
        <f t="shared" si="6"/>
        <v>0</v>
      </c>
      <c r="T183">
        <f t="shared" si="7"/>
        <v>1</v>
      </c>
      <c r="U183">
        <f t="shared" si="8"/>
        <v>0</v>
      </c>
      <c r="V183">
        <v>1</v>
      </c>
      <c r="W183">
        <v>1</v>
      </c>
      <c r="X183">
        <v>1</v>
      </c>
      <c r="Y183">
        <v>1</v>
      </c>
      <c r="Z183">
        <v>1</v>
      </c>
      <c r="AA183">
        <v>1</v>
      </c>
      <c r="AB183">
        <v>1</v>
      </c>
      <c r="AC183">
        <v>1</v>
      </c>
      <c r="AD183">
        <v>1</v>
      </c>
      <c r="AE183">
        <v>0</v>
      </c>
      <c r="AF183">
        <v>1</v>
      </c>
      <c r="AG183">
        <v>1</v>
      </c>
      <c r="AH183">
        <v>1</v>
      </c>
      <c r="AI183">
        <v>1</v>
      </c>
      <c r="AJ183">
        <v>1</v>
      </c>
      <c r="AK183">
        <v>1</v>
      </c>
      <c r="AL183">
        <v>1</v>
      </c>
      <c r="AM183">
        <v>1</v>
      </c>
      <c r="AN183">
        <v>1</v>
      </c>
      <c r="AO183">
        <v>0</v>
      </c>
      <c r="AP183">
        <v>1</v>
      </c>
      <c r="AQ183">
        <v>1</v>
      </c>
      <c r="AR183">
        <v>0</v>
      </c>
      <c r="AS183">
        <v>1</v>
      </c>
      <c r="AT183">
        <v>1</v>
      </c>
      <c r="AU183">
        <v>1</v>
      </c>
      <c r="AV183">
        <v>0</v>
      </c>
      <c r="AW183">
        <v>1</v>
      </c>
      <c r="AX183">
        <v>1</v>
      </c>
      <c r="AY183">
        <v>1</v>
      </c>
      <c r="AZ183">
        <v>1</v>
      </c>
      <c r="BA183">
        <v>1</v>
      </c>
    </row>
    <row r="184" spans="3:53" x14ac:dyDescent="0.25">
      <c r="C184" s="422" t="s">
        <v>673</v>
      </c>
      <c r="D184" s="423" t="s">
        <v>720</v>
      </c>
      <c r="E184" s="424" t="s">
        <v>732</v>
      </c>
      <c r="F184" s="218">
        <v>179</v>
      </c>
      <c r="G184">
        <v>1</v>
      </c>
      <c r="H184">
        <v>1</v>
      </c>
      <c r="I184">
        <v>1</v>
      </c>
      <c r="J184">
        <v>1</v>
      </c>
      <c r="K184">
        <v>1</v>
      </c>
      <c r="L184">
        <v>1</v>
      </c>
      <c r="M184">
        <v>1</v>
      </c>
      <c r="N184">
        <v>1</v>
      </c>
      <c r="O184">
        <v>1</v>
      </c>
      <c r="P184">
        <v>1</v>
      </c>
      <c r="Q184">
        <v>1</v>
      </c>
      <c r="R184">
        <v>1</v>
      </c>
      <c r="S184">
        <f t="shared" si="6"/>
        <v>0</v>
      </c>
      <c r="T184">
        <f t="shared" si="7"/>
        <v>1</v>
      </c>
      <c r="U184">
        <f t="shared" si="8"/>
        <v>0</v>
      </c>
      <c r="V184">
        <v>1</v>
      </c>
      <c r="W184">
        <v>1</v>
      </c>
      <c r="X184">
        <v>1</v>
      </c>
      <c r="Y184">
        <v>1</v>
      </c>
      <c r="Z184">
        <v>1</v>
      </c>
      <c r="AA184">
        <v>1</v>
      </c>
      <c r="AB184">
        <v>1</v>
      </c>
      <c r="AC184">
        <v>1</v>
      </c>
      <c r="AD184">
        <v>1</v>
      </c>
      <c r="AE184">
        <v>0</v>
      </c>
      <c r="AF184">
        <v>1</v>
      </c>
      <c r="AG184">
        <v>1</v>
      </c>
      <c r="AH184">
        <v>1</v>
      </c>
      <c r="AI184">
        <v>1</v>
      </c>
      <c r="AJ184">
        <v>1</v>
      </c>
      <c r="AK184">
        <v>1</v>
      </c>
      <c r="AL184">
        <v>1</v>
      </c>
      <c r="AM184">
        <v>1</v>
      </c>
      <c r="AN184">
        <v>1</v>
      </c>
      <c r="AO184">
        <v>0</v>
      </c>
      <c r="AP184">
        <v>1</v>
      </c>
      <c r="AQ184">
        <v>1</v>
      </c>
      <c r="AR184">
        <v>0</v>
      </c>
      <c r="AS184">
        <v>1</v>
      </c>
      <c r="AT184">
        <v>1</v>
      </c>
      <c r="AU184">
        <v>1</v>
      </c>
      <c r="AV184">
        <v>0</v>
      </c>
      <c r="AW184">
        <v>1</v>
      </c>
      <c r="AX184">
        <v>1</v>
      </c>
      <c r="AY184">
        <v>1</v>
      </c>
      <c r="AZ184">
        <v>1</v>
      </c>
      <c r="BA184">
        <v>1</v>
      </c>
    </row>
    <row r="185" spans="3:53" x14ac:dyDescent="0.25">
      <c r="C185" s="422" t="s">
        <v>674</v>
      </c>
      <c r="D185" s="423" t="s">
        <v>688</v>
      </c>
      <c r="E185" s="424" t="s">
        <v>733</v>
      </c>
      <c r="F185" s="218">
        <v>180</v>
      </c>
      <c r="G185">
        <v>1</v>
      </c>
      <c r="H185">
        <v>1</v>
      </c>
      <c r="I185">
        <v>1</v>
      </c>
      <c r="J185">
        <v>1</v>
      </c>
      <c r="K185">
        <v>1</v>
      </c>
      <c r="L185">
        <v>1</v>
      </c>
      <c r="M185">
        <v>1</v>
      </c>
      <c r="N185">
        <v>1</v>
      </c>
      <c r="O185">
        <v>1</v>
      </c>
      <c r="P185">
        <v>1</v>
      </c>
      <c r="Q185">
        <v>1</v>
      </c>
      <c r="R185">
        <v>1</v>
      </c>
      <c r="S185">
        <f t="shared" si="6"/>
        <v>0</v>
      </c>
      <c r="T185">
        <f t="shared" si="7"/>
        <v>1</v>
      </c>
      <c r="U185">
        <f t="shared" si="8"/>
        <v>0</v>
      </c>
      <c r="V185">
        <v>1</v>
      </c>
      <c r="W185">
        <v>1</v>
      </c>
      <c r="X185">
        <v>1</v>
      </c>
      <c r="Y185">
        <v>1</v>
      </c>
      <c r="Z185">
        <v>1</v>
      </c>
      <c r="AA185">
        <v>1</v>
      </c>
      <c r="AB185">
        <v>1</v>
      </c>
      <c r="AC185">
        <v>1</v>
      </c>
      <c r="AD185">
        <v>1</v>
      </c>
      <c r="AE185">
        <v>0</v>
      </c>
      <c r="AF185">
        <v>1</v>
      </c>
      <c r="AG185">
        <v>1</v>
      </c>
      <c r="AH185">
        <v>1</v>
      </c>
      <c r="AI185">
        <v>1</v>
      </c>
      <c r="AJ185">
        <v>1</v>
      </c>
      <c r="AK185">
        <v>1</v>
      </c>
      <c r="AL185">
        <v>1</v>
      </c>
      <c r="AM185">
        <v>1</v>
      </c>
      <c r="AN185">
        <v>1</v>
      </c>
      <c r="AO185">
        <v>0</v>
      </c>
      <c r="AP185">
        <v>1</v>
      </c>
      <c r="AQ185">
        <v>1</v>
      </c>
      <c r="AR185">
        <v>0</v>
      </c>
      <c r="AS185">
        <v>1</v>
      </c>
      <c r="AT185">
        <v>1</v>
      </c>
      <c r="AU185">
        <v>1</v>
      </c>
      <c r="AV185">
        <v>0</v>
      </c>
      <c r="AW185">
        <v>1</v>
      </c>
      <c r="AX185">
        <v>1</v>
      </c>
      <c r="AY185">
        <v>1</v>
      </c>
      <c r="AZ185">
        <v>1</v>
      </c>
      <c r="BA185">
        <v>1</v>
      </c>
    </row>
    <row r="186" spans="3:53" x14ac:dyDescent="0.25">
      <c r="C186" s="422" t="s">
        <v>674</v>
      </c>
      <c r="D186" s="423" t="s">
        <v>685</v>
      </c>
      <c r="E186" s="424" t="s">
        <v>732</v>
      </c>
      <c r="F186" s="218">
        <v>181</v>
      </c>
      <c r="G186">
        <v>1</v>
      </c>
      <c r="H186">
        <v>1</v>
      </c>
      <c r="I186">
        <v>1</v>
      </c>
      <c r="J186">
        <v>1</v>
      </c>
      <c r="K186">
        <v>1</v>
      </c>
      <c r="L186">
        <v>1</v>
      </c>
      <c r="M186">
        <v>1</v>
      </c>
      <c r="N186">
        <v>1</v>
      </c>
      <c r="O186">
        <v>1</v>
      </c>
      <c r="P186">
        <v>1</v>
      </c>
      <c r="Q186">
        <v>1</v>
      </c>
      <c r="R186">
        <v>1</v>
      </c>
      <c r="S186">
        <f t="shared" si="6"/>
        <v>0</v>
      </c>
      <c r="T186">
        <f t="shared" si="7"/>
        <v>1</v>
      </c>
      <c r="U186">
        <f t="shared" si="8"/>
        <v>0</v>
      </c>
      <c r="V186">
        <v>1</v>
      </c>
      <c r="W186">
        <v>1</v>
      </c>
      <c r="X186">
        <v>1</v>
      </c>
      <c r="Y186">
        <v>1</v>
      </c>
      <c r="Z186">
        <v>1</v>
      </c>
      <c r="AA186">
        <v>1</v>
      </c>
      <c r="AB186">
        <v>1</v>
      </c>
      <c r="AC186">
        <v>1</v>
      </c>
      <c r="AD186">
        <v>1</v>
      </c>
      <c r="AE186">
        <v>0</v>
      </c>
      <c r="AF186">
        <v>1</v>
      </c>
      <c r="AG186">
        <v>1</v>
      </c>
      <c r="AH186">
        <v>1</v>
      </c>
      <c r="AI186">
        <v>1</v>
      </c>
      <c r="AJ186">
        <v>1</v>
      </c>
      <c r="AK186">
        <v>1</v>
      </c>
      <c r="AL186">
        <v>1</v>
      </c>
      <c r="AM186">
        <v>1</v>
      </c>
      <c r="AN186">
        <v>1</v>
      </c>
      <c r="AO186">
        <v>0</v>
      </c>
      <c r="AP186">
        <v>1</v>
      </c>
      <c r="AQ186">
        <v>1</v>
      </c>
      <c r="AR186">
        <v>0</v>
      </c>
      <c r="AS186">
        <v>1</v>
      </c>
      <c r="AT186">
        <v>1</v>
      </c>
      <c r="AU186">
        <v>1</v>
      </c>
      <c r="AV186">
        <v>0</v>
      </c>
      <c r="AW186">
        <v>1</v>
      </c>
      <c r="AX186">
        <v>1</v>
      </c>
      <c r="AY186">
        <v>1</v>
      </c>
      <c r="AZ186">
        <v>1</v>
      </c>
      <c r="BA186">
        <v>1</v>
      </c>
    </row>
    <row r="187" spans="3:53" x14ac:dyDescent="0.25">
      <c r="C187" s="422" t="s">
        <v>674</v>
      </c>
      <c r="D187" s="423" t="s">
        <v>687</v>
      </c>
      <c r="E187" s="424" t="s">
        <v>732</v>
      </c>
      <c r="F187" s="218">
        <v>182</v>
      </c>
      <c r="G187">
        <v>1</v>
      </c>
      <c r="H187">
        <v>1</v>
      </c>
      <c r="I187">
        <v>1</v>
      </c>
      <c r="J187">
        <v>1</v>
      </c>
      <c r="K187">
        <v>1</v>
      </c>
      <c r="L187">
        <v>1</v>
      </c>
      <c r="M187">
        <v>1</v>
      </c>
      <c r="N187">
        <v>1</v>
      </c>
      <c r="O187">
        <v>1</v>
      </c>
      <c r="P187">
        <v>1</v>
      </c>
      <c r="Q187">
        <v>1</v>
      </c>
      <c r="R187">
        <v>1</v>
      </c>
      <c r="S187">
        <f t="shared" si="6"/>
        <v>1</v>
      </c>
      <c r="T187">
        <f t="shared" si="7"/>
        <v>0</v>
      </c>
      <c r="U187">
        <f t="shared" si="8"/>
        <v>0</v>
      </c>
      <c r="V187">
        <v>1</v>
      </c>
      <c r="W187">
        <v>1</v>
      </c>
      <c r="X187">
        <v>1</v>
      </c>
      <c r="Y187">
        <v>1</v>
      </c>
      <c r="Z187">
        <v>1</v>
      </c>
      <c r="AA187">
        <v>1</v>
      </c>
      <c r="AB187">
        <v>1</v>
      </c>
      <c r="AC187">
        <v>1</v>
      </c>
      <c r="AD187">
        <v>1</v>
      </c>
      <c r="AE187">
        <v>0</v>
      </c>
      <c r="AF187">
        <v>1</v>
      </c>
      <c r="AG187">
        <v>1</v>
      </c>
      <c r="AH187">
        <v>1</v>
      </c>
      <c r="AI187">
        <v>1</v>
      </c>
      <c r="AJ187">
        <v>1</v>
      </c>
      <c r="AK187">
        <v>1</v>
      </c>
      <c r="AL187">
        <v>1</v>
      </c>
      <c r="AM187">
        <v>1</v>
      </c>
      <c r="AN187">
        <v>1</v>
      </c>
      <c r="AO187">
        <v>0</v>
      </c>
      <c r="AP187">
        <v>1</v>
      </c>
      <c r="AQ187">
        <v>1</v>
      </c>
      <c r="AR187">
        <v>0</v>
      </c>
      <c r="AS187">
        <v>1</v>
      </c>
      <c r="AT187">
        <v>1</v>
      </c>
      <c r="AU187">
        <v>1</v>
      </c>
      <c r="AV187">
        <v>0</v>
      </c>
      <c r="AW187">
        <v>1</v>
      </c>
      <c r="AX187">
        <v>1</v>
      </c>
      <c r="AY187">
        <v>1</v>
      </c>
      <c r="AZ187">
        <v>1</v>
      </c>
      <c r="BA187">
        <v>1</v>
      </c>
    </row>
    <row r="188" spans="3:53" x14ac:dyDescent="0.25">
      <c r="C188" s="422" t="s">
        <v>674</v>
      </c>
      <c r="D188" s="423" t="s">
        <v>688</v>
      </c>
      <c r="E188" s="424" t="s">
        <v>732</v>
      </c>
      <c r="F188" s="218">
        <v>183</v>
      </c>
      <c r="G188">
        <v>1</v>
      </c>
      <c r="H188">
        <v>1</v>
      </c>
      <c r="I188">
        <v>1</v>
      </c>
      <c r="J188">
        <v>1</v>
      </c>
      <c r="K188">
        <v>1</v>
      </c>
      <c r="L188">
        <v>1</v>
      </c>
      <c r="M188">
        <v>1</v>
      </c>
      <c r="N188">
        <v>1</v>
      </c>
      <c r="O188">
        <v>1</v>
      </c>
      <c r="P188">
        <v>1</v>
      </c>
      <c r="Q188">
        <v>1</v>
      </c>
      <c r="R188">
        <v>1</v>
      </c>
      <c r="S188">
        <f t="shared" si="6"/>
        <v>0</v>
      </c>
      <c r="T188">
        <f t="shared" si="7"/>
        <v>1</v>
      </c>
      <c r="U188">
        <f t="shared" si="8"/>
        <v>0</v>
      </c>
      <c r="V188">
        <v>1</v>
      </c>
      <c r="W188">
        <v>1</v>
      </c>
      <c r="X188">
        <v>1</v>
      </c>
      <c r="Y188">
        <v>1</v>
      </c>
      <c r="Z188">
        <v>1</v>
      </c>
      <c r="AA188">
        <v>1</v>
      </c>
      <c r="AB188">
        <v>1</v>
      </c>
      <c r="AC188">
        <v>1</v>
      </c>
      <c r="AD188">
        <v>1</v>
      </c>
      <c r="AE188">
        <v>0</v>
      </c>
      <c r="AF188">
        <v>1</v>
      </c>
      <c r="AG188">
        <v>1</v>
      </c>
      <c r="AH188">
        <v>1</v>
      </c>
      <c r="AI188">
        <v>1</v>
      </c>
      <c r="AJ188">
        <v>1</v>
      </c>
      <c r="AK188">
        <v>1</v>
      </c>
      <c r="AL188">
        <v>1</v>
      </c>
      <c r="AM188">
        <v>1</v>
      </c>
      <c r="AN188">
        <v>1</v>
      </c>
      <c r="AO188">
        <v>0</v>
      </c>
      <c r="AP188">
        <v>1</v>
      </c>
      <c r="AQ188">
        <v>1</v>
      </c>
      <c r="AR188">
        <v>0</v>
      </c>
      <c r="AS188">
        <v>1</v>
      </c>
      <c r="AT188">
        <v>1</v>
      </c>
      <c r="AU188">
        <v>1</v>
      </c>
      <c r="AV188">
        <v>0</v>
      </c>
      <c r="AW188">
        <v>1</v>
      </c>
      <c r="AX188">
        <v>1</v>
      </c>
      <c r="AY188">
        <v>1</v>
      </c>
      <c r="AZ188">
        <v>1</v>
      </c>
      <c r="BA188">
        <v>1</v>
      </c>
    </row>
    <row r="189" spans="3:53" x14ac:dyDescent="0.25">
      <c r="C189" s="422" t="s">
        <v>674</v>
      </c>
      <c r="D189" s="423" t="s">
        <v>689</v>
      </c>
      <c r="E189" s="424" t="s">
        <v>732</v>
      </c>
      <c r="F189" s="218">
        <v>184</v>
      </c>
      <c r="G189">
        <v>1</v>
      </c>
      <c r="H189">
        <v>1</v>
      </c>
      <c r="I189">
        <v>1</v>
      </c>
      <c r="J189">
        <v>1</v>
      </c>
      <c r="K189">
        <v>1</v>
      </c>
      <c r="L189">
        <v>1</v>
      </c>
      <c r="M189">
        <v>1</v>
      </c>
      <c r="N189">
        <v>1</v>
      </c>
      <c r="O189">
        <v>1</v>
      </c>
      <c r="P189">
        <v>1</v>
      </c>
      <c r="Q189">
        <v>1</v>
      </c>
      <c r="R189">
        <v>1</v>
      </c>
      <c r="S189">
        <f t="shared" si="6"/>
        <v>1</v>
      </c>
      <c r="T189">
        <f t="shared" si="7"/>
        <v>0</v>
      </c>
      <c r="U189">
        <f t="shared" si="8"/>
        <v>0</v>
      </c>
      <c r="V189">
        <v>1</v>
      </c>
      <c r="W189">
        <v>1</v>
      </c>
      <c r="X189">
        <v>1</v>
      </c>
      <c r="Y189">
        <v>1</v>
      </c>
      <c r="Z189">
        <v>1</v>
      </c>
      <c r="AA189">
        <v>1</v>
      </c>
      <c r="AB189">
        <v>1</v>
      </c>
      <c r="AC189">
        <v>1</v>
      </c>
      <c r="AD189">
        <v>1</v>
      </c>
      <c r="AE189">
        <v>0</v>
      </c>
      <c r="AF189">
        <v>1</v>
      </c>
      <c r="AG189">
        <v>1</v>
      </c>
      <c r="AH189">
        <v>1</v>
      </c>
      <c r="AI189">
        <v>1</v>
      </c>
      <c r="AJ189">
        <v>1</v>
      </c>
      <c r="AK189">
        <v>1</v>
      </c>
      <c r="AL189">
        <v>1</v>
      </c>
      <c r="AM189">
        <v>1</v>
      </c>
      <c r="AN189">
        <v>1</v>
      </c>
      <c r="AO189">
        <v>0</v>
      </c>
      <c r="AP189">
        <v>1</v>
      </c>
      <c r="AQ189">
        <v>1</v>
      </c>
      <c r="AR189">
        <v>0</v>
      </c>
      <c r="AS189">
        <v>1</v>
      </c>
      <c r="AT189">
        <v>1</v>
      </c>
      <c r="AU189">
        <v>1</v>
      </c>
      <c r="AV189">
        <v>0</v>
      </c>
      <c r="AW189">
        <v>1</v>
      </c>
      <c r="AX189">
        <v>1</v>
      </c>
      <c r="AY189">
        <v>1</v>
      </c>
      <c r="AZ189">
        <v>1</v>
      </c>
      <c r="BA189">
        <v>1</v>
      </c>
    </row>
    <row r="190" spans="3:53" x14ac:dyDescent="0.25">
      <c r="C190" s="422" t="s">
        <v>674</v>
      </c>
      <c r="D190" s="423" t="s">
        <v>691</v>
      </c>
      <c r="E190" s="424" t="s">
        <v>732</v>
      </c>
      <c r="F190" s="218">
        <v>185</v>
      </c>
      <c r="G190">
        <v>1</v>
      </c>
      <c r="H190">
        <v>1</v>
      </c>
      <c r="I190">
        <v>1</v>
      </c>
      <c r="J190">
        <v>1</v>
      </c>
      <c r="K190">
        <v>1</v>
      </c>
      <c r="L190">
        <v>1</v>
      </c>
      <c r="M190">
        <v>1</v>
      </c>
      <c r="N190">
        <v>1</v>
      </c>
      <c r="O190">
        <v>1</v>
      </c>
      <c r="P190">
        <v>1</v>
      </c>
      <c r="Q190">
        <v>1</v>
      </c>
      <c r="R190">
        <v>1</v>
      </c>
      <c r="S190">
        <f t="shared" si="6"/>
        <v>0</v>
      </c>
      <c r="T190">
        <f t="shared" si="7"/>
        <v>1</v>
      </c>
      <c r="U190">
        <f t="shared" si="8"/>
        <v>0</v>
      </c>
      <c r="V190">
        <v>1</v>
      </c>
      <c r="W190">
        <v>1</v>
      </c>
      <c r="X190">
        <v>1</v>
      </c>
      <c r="Y190">
        <v>1</v>
      </c>
      <c r="Z190">
        <v>1</v>
      </c>
      <c r="AA190">
        <v>1</v>
      </c>
      <c r="AB190">
        <v>1</v>
      </c>
      <c r="AC190">
        <v>1</v>
      </c>
      <c r="AD190">
        <v>1</v>
      </c>
      <c r="AE190">
        <v>0</v>
      </c>
      <c r="AF190">
        <v>1</v>
      </c>
      <c r="AG190">
        <v>1</v>
      </c>
      <c r="AH190">
        <v>1</v>
      </c>
      <c r="AI190">
        <v>1</v>
      </c>
      <c r="AJ190">
        <v>1</v>
      </c>
      <c r="AK190">
        <v>1</v>
      </c>
      <c r="AL190">
        <v>1</v>
      </c>
      <c r="AM190">
        <v>1</v>
      </c>
      <c r="AN190">
        <v>1</v>
      </c>
      <c r="AO190">
        <v>0</v>
      </c>
      <c r="AP190">
        <v>1</v>
      </c>
      <c r="AQ190">
        <v>1</v>
      </c>
      <c r="AR190">
        <v>0</v>
      </c>
      <c r="AS190">
        <v>1</v>
      </c>
      <c r="AT190">
        <v>1</v>
      </c>
      <c r="AU190">
        <v>1</v>
      </c>
      <c r="AV190">
        <v>0</v>
      </c>
      <c r="AW190">
        <v>1</v>
      </c>
      <c r="AX190">
        <v>1</v>
      </c>
      <c r="AY190">
        <v>1</v>
      </c>
      <c r="AZ190">
        <v>1</v>
      </c>
      <c r="BA190">
        <v>1</v>
      </c>
    </row>
    <row r="191" spans="3:53" x14ac:dyDescent="0.25">
      <c r="C191" s="422" t="s">
        <v>674</v>
      </c>
      <c r="D191" s="423" t="s">
        <v>695</v>
      </c>
      <c r="E191" s="424" t="s">
        <v>732</v>
      </c>
      <c r="F191" s="218">
        <v>186</v>
      </c>
      <c r="G191">
        <v>1</v>
      </c>
      <c r="H191">
        <v>1</v>
      </c>
      <c r="I191">
        <v>1</v>
      </c>
      <c r="J191">
        <v>1</v>
      </c>
      <c r="K191">
        <v>1</v>
      </c>
      <c r="L191">
        <v>1</v>
      </c>
      <c r="M191">
        <v>1</v>
      </c>
      <c r="N191">
        <v>1</v>
      </c>
      <c r="O191">
        <v>1</v>
      </c>
      <c r="P191">
        <v>1</v>
      </c>
      <c r="Q191">
        <v>1</v>
      </c>
      <c r="R191">
        <v>1</v>
      </c>
      <c r="S191">
        <f t="shared" si="6"/>
        <v>0</v>
      </c>
      <c r="T191">
        <f t="shared" si="7"/>
        <v>1</v>
      </c>
      <c r="U191">
        <f t="shared" si="8"/>
        <v>0</v>
      </c>
      <c r="V191">
        <v>1</v>
      </c>
      <c r="W191">
        <v>1</v>
      </c>
      <c r="X191">
        <v>1</v>
      </c>
      <c r="Y191">
        <v>1</v>
      </c>
      <c r="Z191">
        <v>1</v>
      </c>
      <c r="AA191">
        <v>1</v>
      </c>
      <c r="AB191">
        <v>1</v>
      </c>
      <c r="AC191">
        <v>1</v>
      </c>
      <c r="AD191">
        <v>1</v>
      </c>
      <c r="AE191">
        <v>0</v>
      </c>
      <c r="AF191">
        <v>1</v>
      </c>
      <c r="AG191">
        <v>1</v>
      </c>
      <c r="AH191">
        <v>1</v>
      </c>
      <c r="AI191">
        <v>1</v>
      </c>
      <c r="AJ191">
        <v>1</v>
      </c>
      <c r="AK191">
        <v>1</v>
      </c>
      <c r="AL191">
        <v>1</v>
      </c>
      <c r="AM191">
        <v>1</v>
      </c>
      <c r="AN191">
        <v>1</v>
      </c>
      <c r="AO191">
        <v>0</v>
      </c>
      <c r="AP191">
        <v>1</v>
      </c>
      <c r="AQ191">
        <v>1</v>
      </c>
      <c r="AR191">
        <v>0</v>
      </c>
      <c r="AS191">
        <v>1</v>
      </c>
      <c r="AT191">
        <v>1</v>
      </c>
      <c r="AU191">
        <v>1</v>
      </c>
      <c r="AV191">
        <v>0</v>
      </c>
      <c r="AW191">
        <v>1</v>
      </c>
      <c r="AX191">
        <v>1</v>
      </c>
      <c r="AY191">
        <v>1</v>
      </c>
      <c r="AZ191">
        <v>1</v>
      </c>
      <c r="BA191">
        <v>1</v>
      </c>
    </row>
    <row r="192" spans="3:53" x14ac:dyDescent="0.25">
      <c r="C192" s="422" t="s">
        <v>675</v>
      </c>
      <c r="D192" s="423" t="s">
        <v>692</v>
      </c>
      <c r="E192" s="424" t="s">
        <v>728</v>
      </c>
      <c r="F192" s="218">
        <v>187</v>
      </c>
      <c r="G192">
        <v>1</v>
      </c>
      <c r="H192">
        <v>1</v>
      </c>
      <c r="I192">
        <v>1</v>
      </c>
      <c r="J192">
        <v>1</v>
      </c>
      <c r="K192">
        <v>1</v>
      </c>
      <c r="L192">
        <v>1</v>
      </c>
      <c r="M192">
        <v>1</v>
      </c>
      <c r="N192">
        <v>1</v>
      </c>
      <c r="O192">
        <v>1</v>
      </c>
      <c r="P192">
        <v>1</v>
      </c>
      <c r="Q192">
        <v>1</v>
      </c>
      <c r="R192">
        <v>1</v>
      </c>
      <c r="S192">
        <f t="shared" si="6"/>
        <v>0</v>
      </c>
      <c r="T192">
        <f t="shared" si="7"/>
        <v>1</v>
      </c>
      <c r="U192">
        <f t="shared" si="8"/>
        <v>0</v>
      </c>
      <c r="V192">
        <v>1</v>
      </c>
      <c r="W192">
        <v>1</v>
      </c>
      <c r="X192">
        <v>1</v>
      </c>
      <c r="Y192">
        <v>1</v>
      </c>
      <c r="Z192">
        <v>1</v>
      </c>
      <c r="AA192">
        <v>1</v>
      </c>
      <c r="AB192">
        <v>1</v>
      </c>
      <c r="AC192">
        <v>1</v>
      </c>
      <c r="AD192">
        <v>1</v>
      </c>
      <c r="AE192">
        <v>0</v>
      </c>
      <c r="AF192">
        <v>1</v>
      </c>
      <c r="AG192">
        <v>1</v>
      </c>
      <c r="AH192">
        <v>1</v>
      </c>
      <c r="AI192">
        <v>1</v>
      </c>
      <c r="AJ192">
        <v>1</v>
      </c>
      <c r="AK192">
        <v>1</v>
      </c>
      <c r="AL192">
        <v>1</v>
      </c>
      <c r="AM192">
        <v>1</v>
      </c>
      <c r="AN192">
        <v>1</v>
      </c>
      <c r="AO192">
        <v>0</v>
      </c>
      <c r="AP192">
        <v>1</v>
      </c>
      <c r="AQ192">
        <v>1</v>
      </c>
      <c r="AR192">
        <v>0</v>
      </c>
      <c r="AS192">
        <v>1</v>
      </c>
      <c r="AT192">
        <v>1</v>
      </c>
      <c r="AU192">
        <v>1</v>
      </c>
      <c r="AV192">
        <v>0</v>
      </c>
      <c r="AW192">
        <v>1</v>
      </c>
      <c r="AX192">
        <v>1</v>
      </c>
      <c r="AY192">
        <v>1</v>
      </c>
      <c r="AZ192">
        <v>1</v>
      </c>
      <c r="BA192">
        <v>1</v>
      </c>
    </row>
    <row r="193" spans="3:53" x14ac:dyDescent="0.25">
      <c r="C193" s="422" t="s">
        <v>675</v>
      </c>
      <c r="D193" s="423" t="s">
        <v>693</v>
      </c>
      <c r="E193" s="424" t="s">
        <v>728</v>
      </c>
      <c r="F193" s="218">
        <v>188</v>
      </c>
      <c r="G193">
        <v>1</v>
      </c>
      <c r="H193">
        <v>1</v>
      </c>
      <c r="I193">
        <v>1</v>
      </c>
      <c r="J193">
        <v>1</v>
      </c>
      <c r="K193">
        <v>1</v>
      </c>
      <c r="L193">
        <v>1</v>
      </c>
      <c r="M193">
        <v>1</v>
      </c>
      <c r="N193">
        <v>1</v>
      </c>
      <c r="O193">
        <v>1</v>
      </c>
      <c r="P193">
        <v>1</v>
      </c>
      <c r="Q193">
        <v>1</v>
      </c>
      <c r="R193">
        <v>1</v>
      </c>
      <c r="S193">
        <f t="shared" si="6"/>
        <v>0</v>
      </c>
      <c r="T193">
        <f t="shared" si="7"/>
        <v>1</v>
      </c>
      <c r="U193">
        <f t="shared" si="8"/>
        <v>0</v>
      </c>
      <c r="V193">
        <v>1</v>
      </c>
      <c r="W193">
        <v>1</v>
      </c>
      <c r="X193">
        <v>1</v>
      </c>
      <c r="Y193">
        <v>1</v>
      </c>
      <c r="Z193">
        <v>1</v>
      </c>
      <c r="AA193">
        <v>1</v>
      </c>
      <c r="AB193">
        <v>1</v>
      </c>
      <c r="AC193">
        <v>1</v>
      </c>
      <c r="AD193">
        <v>1</v>
      </c>
      <c r="AE193">
        <v>0</v>
      </c>
      <c r="AF193">
        <v>1</v>
      </c>
      <c r="AG193">
        <v>1</v>
      </c>
      <c r="AH193">
        <v>1</v>
      </c>
      <c r="AI193">
        <v>1</v>
      </c>
      <c r="AJ193">
        <v>1</v>
      </c>
      <c r="AK193">
        <v>1</v>
      </c>
      <c r="AL193">
        <v>1</v>
      </c>
      <c r="AM193">
        <v>1</v>
      </c>
      <c r="AN193">
        <v>1</v>
      </c>
      <c r="AO193">
        <v>0</v>
      </c>
      <c r="AP193">
        <v>1</v>
      </c>
      <c r="AQ193">
        <v>1</v>
      </c>
      <c r="AR193">
        <v>0</v>
      </c>
      <c r="AS193">
        <v>1</v>
      </c>
      <c r="AT193">
        <v>1</v>
      </c>
      <c r="AU193">
        <v>1</v>
      </c>
      <c r="AV193">
        <v>0</v>
      </c>
      <c r="AW193">
        <v>1</v>
      </c>
      <c r="AX193">
        <v>1</v>
      </c>
      <c r="AY193">
        <v>1</v>
      </c>
      <c r="AZ193">
        <v>1</v>
      </c>
      <c r="BA193">
        <v>1</v>
      </c>
    </row>
    <row r="194" spans="3:53" x14ac:dyDescent="0.25">
      <c r="C194" s="422" t="s">
        <v>675</v>
      </c>
      <c r="D194" s="423" t="s">
        <v>692</v>
      </c>
      <c r="E194" s="424" t="s">
        <v>729</v>
      </c>
      <c r="F194" s="218">
        <v>189</v>
      </c>
      <c r="G194">
        <v>1</v>
      </c>
      <c r="H194">
        <v>1</v>
      </c>
      <c r="I194">
        <v>1</v>
      </c>
      <c r="J194">
        <v>1</v>
      </c>
      <c r="K194">
        <v>1</v>
      </c>
      <c r="L194">
        <v>1</v>
      </c>
      <c r="M194">
        <v>1</v>
      </c>
      <c r="N194">
        <v>1</v>
      </c>
      <c r="O194">
        <v>1</v>
      </c>
      <c r="P194">
        <v>1</v>
      </c>
      <c r="Q194">
        <v>1</v>
      </c>
      <c r="R194">
        <v>1</v>
      </c>
      <c r="S194">
        <f t="shared" si="6"/>
        <v>0</v>
      </c>
      <c r="T194">
        <f t="shared" si="7"/>
        <v>1</v>
      </c>
      <c r="U194">
        <f t="shared" si="8"/>
        <v>0</v>
      </c>
      <c r="V194">
        <v>1</v>
      </c>
      <c r="W194">
        <v>1</v>
      </c>
      <c r="X194">
        <v>1</v>
      </c>
      <c r="Y194">
        <v>1</v>
      </c>
      <c r="Z194">
        <v>1</v>
      </c>
      <c r="AA194">
        <v>1</v>
      </c>
      <c r="AB194">
        <v>1</v>
      </c>
      <c r="AC194">
        <v>1</v>
      </c>
      <c r="AD194">
        <v>1</v>
      </c>
      <c r="AE194">
        <v>0</v>
      </c>
      <c r="AF194">
        <v>1</v>
      </c>
      <c r="AG194">
        <v>1</v>
      </c>
      <c r="AH194">
        <v>1</v>
      </c>
      <c r="AI194">
        <v>1</v>
      </c>
      <c r="AJ194">
        <v>1</v>
      </c>
      <c r="AK194">
        <v>1</v>
      </c>
      <c r="AL194">
        <v>1</v>
      </c>
      <c r="AM194">
        <v>1</v>
      </c>
      <c r="AN194">
        <v>1</v>
      </c>
      <c r="AO194">
        <v>0</v>
      </c>
      <c r="AP194">
        <v>1</v>
      </c>
      <c r="AQ194">
        <v>1</v>
      </c>
      <c r="AR194">
        <v>0</v>
      </c>
      <c r="AS194">
        <v>1</v>
      </c>
      <c r="AT194">
        <v>1</v>
      </c>
      <c r="AU194">
        <v>1</v>
      </c>
      <c r="AV194">
        <v>0</v>
      </c>
      <c r="AW194">
        <v>1</v>
      </c>
      <c r="AX194">
        <v>1</v>
      </c>
      <c r="AY194">
        <v>1</v>
      </c>
      <c r="AZ194">
        <v>1</v>
      </c>
      <c r="BA194">
        <v>1</v>
      </c>
    </row>
    <row r="195" spans="3:53" x14ac:dyDescent="0.25">
      <c r="C195" s="422" t="s">
        <v>675</v>
      </c>
      <c r="D195" s="423" t="s">
        <v>693</v>
      </c>
      <c r="E195" s="424" t="s">
        <v>729</v>
      </c>
      <c r="F195" s="218">
        <v>190</v>
      </c>
      <c r="G195">
        <v>1</v>
      </c>
      <c r="H195">
        <v>1</v>
      </c>
      <c r="I195">
        <v>1</v>
      </c>
      <c r="J195">
        <v>1</v>
      </c>
      <c r="K195">
        <v>1</v>
      </c>
      <c r="L195">
        <v>1</v>
      </c>
      <c r="M195">
        <v>1</v>
      </c>
      <c r="N195">
        <v>1</v>
      </c>
      <c r="O195">
        <v>1</v>
      </c>
      <c r="P195">
        <v>1</v>
      </c>
      <c r="Q195">
        <v>1</v>
      </c>
      <c r="R195">
        <v>1</v>
      </c>
      <c r="S195">
        <f t="shared" si="6"/>
        <v>0</v>
      </c>
      <c r="T195">
        <f t="shared" si="7"/>
        <v>1</v>
      </c>
      <c r="U195">
        <f t="shared" si="8"/>
        <v>0</v>
      </c>
      <c r="V195">
        <v>1</v>
      </c>
      <c r="W195">
        <v>1</v>
      </c>
      <c r="X195">
        <v>1</v>
      </c>
      <c r="Y195">
        <v>1</v>
      </c>
      <c r="Z195">
        <v>1</v>
      </c>
      <c r="AA195">
        <v>1</v>
      </c>
      <c r="AB195">
        <v>1</v>
      </c>
      <c r="AC195">
        <v>1</v>
      </c>
      <c r="AD195">
        <v>1</v>
      </c>
      <c r="AE195">
        <v>0</v>
      </c>
      <c r="AF195">
        <v>1</v>
      </c>
      <c r="AG195">
        <v>1</v>
      </c>
      <c r="AH195">
        <v>1</v>
      </c>
      <c r="AI195">
        <v>1</v>
      </c>
      <c r="AJ195">
        <v>1</v>
      </c>
      <c r="AK195">
        <v>1</v>
      </c>
      <c r="AL195">
        <v>1</v>
      </c>
      <c r="AM195">
        <v>1</v>
      </c>
      <c r="AN195">
        <v>1</v>
      </c>
      <c r="AO195">
        <v>0</v>
      </c>
      <c r="AP195">
        <v>1</v>
      </c>
      <c r="AQ195">
        <v>1</v>
      </c>
      <c r="AR195">
        <v>0</v>
      </c>
      <c r="AS195">
        <v>1</v>
      </c>
      <c r="AT195">
        <v>1</v>
      </c>
      <c r="AU195">
        <v>1</v>
      </c>
      <c r="AV195">
        <v>0</v>
      </c>
      <c r="AW195">
        <v>1</v>
      </c>
      <c r="AX195">
        <v>1</v>
      </c>
      <c r="AY195">
        <v>1</v>
      </c>
      <c r="AZ195">
        <v>1</v>
      </c>
      <c r="BA195">
        <v>1</v>
      </c>
    </row>
    <row r="196" spans="3:53" x14ac:dyDescent="0.25">
      <c r="C196" s="422" t="s">
        <v>675</v>
      </c>
      <c r="D196" s="423" t="s">
        <v>698</v>
      </c>
      <c r="E196" s="424" t="s">
        <v>729</v>
      </c>
      <c r="F196" s="218">
        <v>191</v>
      </c>
      <c r="G196">
        <v>1</v>
      </c>
      <c r="H196">
        <v>1</v>
      </c>
      <c r="I196">
        <v>1</v>
      </c>
      <c r="J196">
        <v>1</v>
      </c>
      <c r="K196">
        <v>1</v>
      </c>
      <c r="L196">
        <v>1</v>
      </c>
      <c r="M196">
        <v>1</v>
      </c>
      <c r="N196">
        <v>1</v>
      </c>
      <c r="O196">
        <v>1</v>
      </c>
      <c r="P196">
        <v>1</v>
      </c>
      <c r="Q196">
        <v>1</v>
      </c>
      <c r="R196">
        <v>1</v>
      </c>
      <c r="S196">
        <f t="shared" si="6"/>
        <v>0</v>
      </c>
      <c r="T196">
        <f t="shared" si="7"/>
        <v>1</v>
      </c>
      <c r="U196">
        <f t="shared" si="8"/>
        <v>0</v>
      </c>
      <c r="V196">
        <v>1</v>
      </c>
      <c r="W196">
        <v>1</v>
      </c>
      <c r="X196">
        <v>1</v>
      </c>
      <c r="Y196">
        <v>1</v>
      </c>
      <c r="Z196">
        <v>1</v>
      </c>
      <c r="AA196">
        <v>1</v>
      </c>
      <c r="AB196">
        <v>1</v>
      </c>
      <c r="AC196">
        <v>1</v>
      </c>
      <c r="AD196">
        <v>1</v>
      </c>
      <c r="AE196">
        <v>0</v>
      </c>
      <c r="AF196">
        <v>1</v>
      </c>
      <c r="AG196">
        <v>1</v>
      </c>
      <c r="AH196">
        <v>1</v>
      </c>
      <c r="AI196">
        <v>1</v>
      </c>
      <c r="AJ196">
        <v>1</v>
      </c>
      <c r="AK196">
        <v>1</v>
      </c>
      <c r="AL196">
        <v>1</v>
      </c>
      <c r="AM196">
        <v>1</v>
      </c>
      <c r="AN196">
        <v>1</v>
      </c>
      <c r="AO196">
        <v>0</v>
      </c>
      <c r="AP196">
        <v>1</v>
      </c>
      <c r="AQ196">
        <v>1</v>
      </c>
      <c r="AR196">
        <v>0</v>
      </c>
      <c r="AS196">
        <v>1</v>
      </c>
      <c r="AT196">
        <v>1</v>
      </c>
      <c r="AU196">
        <v>1</v>
      </c>
      <c r="AV196">
        <v>0</v>
      </c>
      <c r="AW196">
        <v>1</v>
      </c>
      <c r="AX196">
        <v>1</v>
      </c>
      <c r="AY196">
        <v>1</v>
      </c>
      <c r="AZ196">
        <v>1</v>
      </c>
      <c r="BA196">
        <v>1</v>
      </c>
    </row>
    <row r="197" spans="3:53" x14ac:dyDescent="0.25">
      <c r="C197" s="422" t="s">
        <v>675</v>
      </c>
      <c r="D197" s="423" t="s">
        <v>685</v>
      </c>
      <c r="E197" s="424" t="s">
        <v>731</v>
      </c>
      <c r="F197" s="218">
        <v>192</v>
      </c>
      <c r="G197">
        <v>1</v>
      </c>
      <c r="H197">
        <v>1</v>
      </c>
      <c r="I197">
        <v>1</v>
      </c>
      <c r="J197">
        <v>1</v>
      </c>
      <c r="K197">
        <v>1</v>
      </c>
      <c r="L197">
        <v>1</v>
      </c>
      <c r="M197">
        <v>1</v>
      </c>
      <c r="N197">
        <v>1</v>
      </c>
      <c r="O197">
        <v>1</v>
      </c>
      <c r="P197">
        <v>1</v>
      </c>
      <c r="Q197">
        <v>1</v>
      </c>
      <c r="R197">
        <v>1</v>
      </c>
      <c r="S197">
        <f t="shared" si="6"/>
        <v>0</v>
      </c>
      <c r="T197">
        <f t="shared" si="7"/>
        <v>1</v>
      </c>
      <c r="U197">
        <f t="shared" si="8"/>
        <v>0</v>
      </c>
      <c r="V197">
        <v>1</v>
      </c>
      <c r="W197">
        <v>1</v>
      </c>
      <c r="X197">
        <v>1</v>
      </c>
      <c r="Y197">
        <v>1</v>
      </c>
      <c r="Z197">
        <v>1</v>
      </c>
      <c r="AA197">
        <v>1</v>
      </c>
      <c r="AB197">
        <v>1</v>
      </c>
      <c r="AC197">
        <v>1</v>
      </c>
      <c r="AD197">
        <v>1</v>
      </c>
      <c r="AE197">
        <v>0</v>
      </c>
      <c r="AF197">
        <v>1</v>
      </c>
      <c r="AG197">
        <v>1</v>
      </c>
      <c r="AH197">
        <v>1</v>
      </c>
      <c r="AI197">
        <v>1</v>
      </c>
      <c r="AJ197">
        <v>1</v>
      </c>
      <c r="AK197">
        <v>1</v>
      </c>
      <c r="AL197">
        <v>1</v>
      </c>
      <c r="AM197">
        <v>1</v>
      </c>
      <c r="AN197">
        <v>1</v>
      </c>
      <c r="AO197">
        <v>0</v>
      </c>
      <c r="AP197">
        <v>1</v>
      </c>
      <c r="AQ197">
        <v>1</v>
      </c>
      <c r="AR197">
        <v>0</v>
      </c>
      <c r="AS197">
        <v>1</v>
      </c>
      <c r="AT197">
        <v>1</v>
      </c>
      <c r="AU197">
        <v>1</v>
      </c>
      <c r="AV197">
        <v>0</v>
      </c>
      <c r="AW197">
        <v>1</v>
      </c>
      <c r="AX197">
        <v>1</v>
      </c>
      <c r="AY197">
        <v>1</v>
      </c>
      <c r="AZ197">
        <v>1</v>
      </c>
      <c r="BA197">
        <v>1</v>
      </c>
    </row>
    <row r="198" spans="3:53" x14ac:dyDescent="0.25">
      <c r="C198" s="422" t="s">
        <v>675</v>
      </c>
      <c r="D198" s="423" t="s">
        <v>687</v>
      </c>
      <c r="E198" s="424" t="s">
        <v>731</v>
      </c>
      <c r="F198" s="218">
        <v>193</v>
      </c>
      <c r="G198">
        <v>1</v>
      </c>
      <c r="H198">
        <v>1</v>
      </c>
      <c r="I198">
        <v>1</v>
      </c>
      <c r="J198">
        <v>1</v>
      </c>
      <c r="K198">
        <v>1</v>
      </c>
      <c r="L198">
        <v>1</v>
      </c>
      <c r="M198">
        <v>1</v>
      </c>
      <c r="N198">
        <v>1</v>
      </c>
      <c r="O198">
        <v>1</v>
      </c>
      <c r="P198">
        <v>1</v>
      </c>
      <c r="Q198">
        <v>1</v>
      </c>
      <c r="R198">
        <v>1</v>
      </c>
      <c r="S198">
        <f t="shared" si="6"/>
        <v>1</v>
      </c>
      <c r="T198">
        <f t="shared" si="7"/>
        <v>0</v>
      </c>
      <c r="U198">
        <f t="shared" si="8"/>
        <v>0</v>
      </c>
      <c r="V198">
        <v>1</v>
      </c>
      <c r="W198">
        <v>1</v>
      </c>
      <c r="X198">
        <v>1</v>
      </c>
      <c r="Y198">
        <v>1</v>
      </c>
      <c r="Z198">
        <v>1</v>
      </c>
      <c r="AA198">
        <v>1</v>
      </c>
      <c r="AB198">
        <v>1</v>
      </c>
      <c r="AC198">
        <v>1</v>
      </c>
      <c r="AD198">
        <v>1</v>
      </c>
      <c r="AE198">
        <v>0</v>
      </c>
      <c r="AF198">
        <v>1</v>
      </c>
      <c r="AG198">
        <v>1</v>
      </c>
      <c r="AH198">
        <v>1</v>
      </c>
      <c r="AI198">
        <v>1</v>
      </c>
      <c r="AJ198">
        <v>1</v>
      </c>
      <c r="AK198">
        <v>1</v>
      </c>
      <c r="AL198">
        <v>1</v>
      </c>
      <c r="AM198">
        <v>1</v>
      </c>
      <c r="AN198">
        <v>1</v>
      </c>
      <c r="AO198">
        <v>0</v>
      </c>
      <c r="AP198">
        <v>1</v>
      </c>
      <c r="AQ198">
        <v>1</v>
      </c>
      <c r="AR198">
        <v>0</v>
      </c>
      <c r="AS198">
        <v>1</v>
      </c>
      <c r="AT198">
        <v>1</v>
      </c>
      <c r="AU198">
        <v>1</v>
      </c>
      <c r="AV198">
        <v>0</v>
      </c>
      <c r="AW198">
        <v>1</v>
      </c>
      <c r="AX198">
        <v>1</v>
      </c>
      <c r="AY198">
        <v>1</v>
      </c>
      <c r="AZ198">
        <v>1</v>
      </c>
      <c r="BA198">
        <v>1</v>
      </c>
    </row>
    <row r="199" spans="3:53" x14ac:dyDescent="0.25">
      <c r="C199" s="422" t="s">
        <v>675</v>
      </c>
      <c r="D199" s="423" t="s">
        <v>685</v>
      </c>
      <c r="E199" s="424" t="s">
        <v>733</v>
      </c>
      <c r="F199" s="218">
        <v>194</v>
      </c>
      <c r="G199">
        <v>1</v>
      </c>
      <c r="H199">
        <v>1</v>
      </c>
      <c r="I199">
        <v>1</v>
      </c>
      <c r="J199">
        <v>1</v>
      </c>
      <c r="K199">
        <v>1</v>
      </c>
      <c r="L199">
        <v>1</v>
      </c>
      <c r="M199">
        <v>1</v>
      </c>
      <c r="N199">
        <v>1</v>
      </c>
      <c r="O199">
        <v>1</v>
      </c>
      <c r="P199">
        <v>1</v>
      </c>
      <c r="Q199">
        <v>1</v>
      </c>
      <c r="R199">
        <v>1</v>
      </c>
      <c r="S199">
        <f t="shared" ref="S199:S252" si="9">IF(LEFT(RIGHT($D199,5),4)="Rist",1,0)</f>
        <v>0</v>
      </c>
      <c r="T199">
        <f t="shared" ref="T199:T252" si="10">IF(S199+U199=0,1,0)</f>
        <v>1</v>
      </c>
      <c r="U199">
        <f t="shared" ref="U199:U252" si="11">IF(OR($D199="'Burar, Kräfta'",$D199="'Tinor, Hummer'",$D199="'Tinor, Krabba'",$D199="'Mjärdar'"),1,0)</f>
        <v>0</v>
      </c>
      <c r="V199">
        <v>1</v>
      </c>
      <c r="W199">
        <v>1</v>
      </c>
      <c r="X199">
        <v>1</v>
      </c>
      <c r="Y199">
        <v>1</v>
      </c>
      <c r="Z199">
        <v>1</v>
      </c>
      <c r="AA199">
        <v>1</v>
      </c>
      <c r="AB199">
        <v>1</v>
      </c>
      <c r="AC199">
        <v>1</v>
      </c>
      <c r="AD199">
        <v>1</v>
      </c>
      <c r="AE199">
        <v>0</v>
      </c>
      <c r="AF199">
        <v>1</v>
      </c>
      <c r="AG199">
        <v>1</v>
      </c>
      <c r="AH199">
        <v>1</v>
      </c>
      <c r="AI199">
        <v>1</v>
      </c>
      <c r="AJ199">
        <v>1</v>
      </c>
      <c r="AK199">
        <v>1</v>
      </c>
      <c r="AL199">
        <v>1</v>
      </c>
      <c r="AM199">
        <v>1</v>
      </c>
      <c r="AN199">
        <v>1</v>
      </c>
      <c r="AO199">
        <v>0</v>
      </c>
      <c r="AP199">
        <v>1</v>
      </c>
      <c r="AQ199">
        <v>1</v>
      </c>
      <c r="AR199">
        <v>0</v>
      </c>
      <c r="AS199">
        <v>1</v>
      </c>
      <c r="AT199">
        <v>1</v>
      </c>
      <c r="AU199">
        <v>1</v>
      </c>
      <c r="AV199">
        <v>0</v>
      </c>
      <c r="AW199">
        <v>1</v>
      </c>
      <c r="AX199">
        <v>1</v>
      </c>
      <c r="AY199">
        <v>1</v>
      </c>
      <c r="AZ199">
        <v>1</v>
      </c>
      <c r="BA199">
        <v>1</v>
      </c>
    </row>
    <row r="200" spans="3:53" x14ac:dyDescent="0.25">
      <c r="C200" s="422" t="s">
        <v>675</v>
      </c>
      <c r="D200" s="423" t="s">
        <v>685</v>
      </c>
      <c r="E200" s="424" t="s">
        <v>732</v>
      </c>
      <c r="F200" s="218">
        <v>195</v>
      </c>
      <c r="G200">
        <v>1</v>
      </c>
      <c r="H200">
        <v>1</v>
      </c>
      <c r="I200">
        <v>1</v>
      </c>
      <c r="J200">
        <v>1</v>
      </c>
      <c r="K200">
        <v>1</v>
      </c>
      <c r="L200">
        <v>1</v>
      </c>
      <c r="M200">
        <v>1</v>
      </c>
      <c r="N200">
        <v>1</v>
      </c>
      <c r="O200">
        <v>1</v>
      </c>
      <c r="P200">
        <v>1</v>
      </c>
      <c r="Q200">
        <v>1</v>
      </c>
      <c r="R200">
        <v>1</v>
      </c>
      <c r="S200">
        <f t="shared" si="9"/>
        <v>0</v>
      </c>
      <c r="T200">
        <f t="shared" si="10"/>
        <v>1</v>
      </c>
      <c r="U200">
        <f t="shared" si="11"/>
        <v>0</v>
      </c>
      <c r="V200">
        <v>1</v>
      </c>
      <c r="W200">
        <v>1</v>
      </c>
      <c r="X200">
        <v>1</v>
      </c>
      <c r="Y200">
        <v>1</v>
      </c>
      <c r="Z200">
        <v>1</v>
      </c>
      <c r="AA200">
        <v>1</v>
      </c>
      <c r="AB200">
        <v>1</v>
      </c>
      <c r="AC200">
        <v>1</v>
      </c>
      <c r="AD200">
        <v>1</v>
      </c>
      <c r="AE200">
        <v>0</v>
      </c>
      <c r="AF200">
        <v>1</v>
      </c>
      <c r="AG200">
        <v>1</v>
      </c>
      <c r="AH200">
        <v>1</v>
      </c>
      <c r="AI200">
        <v>1</v>
      </c>
      <c r="AJ200">
        <v>1</v>
      </c>
      <c r="AK200">
        <v>1</v>
      </c>
      <c r="AL200">
        <v>1</v>
      </c>
      <c r="AM200">
        <v>1</v>
      </c>
      <c r="AN200">
        <v>1</v>
      </c>
      <c r="AO200">
        <v>0</v>
      </c>
      <c r="AP200">
        <v>1</v>
      </c>
      <c r="AQ200">
        <v>1</v>
      </c>
      <c r="AR200">
        <v>0</v>
      </c>
      <c r="AS200">
        <v>1</v>
      </c>
      <c r="AT200">
        <v>1</v>
      </c>
      <c r="AU200">
        <v>1</v>
      </c>
      <c r="AV200">
        <v>0</v>
      </c>
      <c r="AW200">
        <v>1</v>
      </c>
      <c r="AX200">
        <v>1</v>
      </c>
      <c r="AY200">
        <v>1</v>
      </c>
      <c r="AZ200">
        <v>1</v>
      </c>
      <c r="BA200">
        <v>1</v>
      </c>
    </row>
    <row r="201" spans="3:53" x14ac:dyDescent="0.25">
      <c r="C201" s="422" t="s">
        <v>676</v>
      </c>
      <c r="D201" s="423" t="s">
        <v>692</v>
      </c>
      <c r="E201" s="424" t="s">
        <v>728</v>
      </c>
      <c r="F201" s="218">
        <v>196</v>
      </c>
      <c r="G201">
        <v>1</v>
      </c>
      <c r="H201">
        <v>1</v>
      </c>
      <c r="I201">
        <v>1</v>
      </c>
      <c r="J201">
        <v>1</v>
      </c>
      <c r="K201">
        <v>1</v>
      </c>
      <c r="L201">
        <v>1</v>
      </c>
      <c r="M201">
        <v>1</v>
      </c>
      <c r="N201">
        <v>1</v>
      </c>
      <c r="O201">
        <v>1</v>
      </c>
      <c r="P201">
        <v>1</v>
      </c>
      <c r="Q201">
        <v>1</v>
      </c>
      <c r="R201">
        <v>1</v>
      </c>
      <c r="S201">
        <f t="shared" si="9"/>
        <v>0</v>
      </c>
      <c r="T201">
        <f t="shared" si="10"/>
        <v>1</v>
      </c>
      <c r="U201">
        <f t="shared" si="11"/>
        <v>0</v>
      </c>
      <c r="V201">
        <v>1</v>
      </c>
      <c r="W201">
        <v>1</v>
      </c>
      <c r="X201">
        <v>1</v>
      </c>
      <c r="Y201">
        <v>1</v>
      </c>
      <c r="Z201">
        <v>1</v>
      </c>
      <c r="AA201">
        <v>1</v>
      </c>
      <c r="AB201">
        <v>1</v>
      </c>
      <c r="AC201">
        <v>1</v>
      </c>
      <c r="AD201">
        <v>1</v>
      </c>
      <c r="AE201">
        <v>0</v>
      </c>
      <c r="AF201">
        <v>1</v>
      </c>
      <c r="AG201">
        <v>1</v>
      </c>
      <c r="AH201">
        <v>1</v>
      </c>
      <c r="AI201">
        <v>1</v>
      </c>
      <c r="AJ201">
        <v>1</v>
      </c>
      <c r="AK201">
        <v>1</v>
      </c>
      <c r="AL201">
        <v>1</v>
      </c>
      <c r="AM201">
        <v>1</v>
      </c>
      <c r="AN201">
        <v>1</v>
      </c>
      <c r="AO201">
        <v>0</v>
      </c>
      <c r="AP201">
        <v>1</v>
      </c>
      <c r="AQ201">
        <v>1</v>
      </c>
      <c r="AR201">
        <v>0</v>
      </c>
      <c r="AS201">
        <v>1</v>
      </c>
      <c r="AT201">
        <v>1</v>
      </c>
      <c r="AU201">
        <v>1</v>
      </c>
      <c r="AV201">
        <v>0</v>
      </c>
      <c r="AW201">
        <v>1</v>
      </c>
      <c r="AX201">
        <v>1</v>
      </c>
      <c r="AY201">
        <v>1</v>
      </c>
      <c r="AZ201">
        <v>1</v>
      </c>
      <c r="BA201">
        <v>1</v>
      </c>
    </row>
    <row r="202" spans="3:53" x14ac:dyDescent="0.25">
      <c r="C202" s="422" t="s">
        <v>676</v>
      </c>
      <c r="D202" s="423" t="s">
        <v>692</v>
      </c>
      <c r="E202" s="424" t="s">
        <v>729</v>
      </c>
      <c r="F202" s="218">
        <v>197</v>
      </c>
      <c r="G202">
        <v>1</v>
      </c>
      <c r="H202">
        <v>1</v>
      </c>
      <c r="I202">
        <v>1</v>
      </c>
      <c r="J202">
        <v>1</v>
      </c>
      <c r="K202">
        <v>1</v>
      </c>
      <c r="L202">
        <v>1</v>
      </c>
      <c r="M202">
        <v>1</v>
      </c>
      <c r="N202">
        <v>1</v>
      </c>
      <c r="O202">
        <v>1</v>
      </c>
      <c r="P202">
        <v>1</v>
      </c>
      <c r="Q202">
        <v>1</v>
      </c>
      <c r="R202">
        <v>1</v>
      </c>
      <c r="S202">
        <f t="shared" si="9"/>
        <v>0</v>
      </c>
      <c r="T202">
        <f t="shared" si="10"/>
        <v>1</v>
      </c>
      <c r="U202">
        <f t="shared" si="11"/>
        <v>0</v>
      </c>
      <c r="V202">
        <v>1</v>
      </c>
      <c r="W202">
        <v>1</v>
      </c>
      <c r="X202">
        <v>1</v>
      </c>
      <c r="Y202">
        <v>1</v>
      </c>
      <c r="Z202">
        <v>1</v>
      </c>
      <c r="AA202">
        <v>1</v>
      </c>
      <c r="AB202">
        <v>1</v>
      </c>
      <c r="AC202">
        <v>1</v>
      </c>
      <c r="AD202">
        <v>1</v>
      </c>
      <c r="AE202">
        <v>0</v>
      </c>
      <c r="AF202">
        <v>1</v>
      </c>
      <c r="AG202">
        <v>1</v>
      </c>
      <c r="AH202">
        <v>1</v>
      </c>
      <c r="AI202">
        <v>1</v>
      </c>
      <c r="AJ202">
        <v>1</v>
      </c>
      <c r="AK202">
        <v>1</v>
      </c>
      <c r="AL202">
        <v>1</v>
      </c>
      <c r="AM202">
        <v>1</v>
      </c>
      <c r="AN202">
        <v>1</v>
      </c>
      <c r="AO202">
        <v>0</v>
      </c>
      <c r="AP202">
        <v>1</v>
      </c>
      <c r="AQ202">
        <v>1</v>
      </c>
      <c r="AR202">
        <v>0</v>
      </c>
      <c r="AS202">
        <v>1</v>
      </c>
      <c r="AT202">
        <v>1</v>
      </c>
      <c r="AU202">
        <v>1</v>
      </c>
      <c r="AV202">
        <v>0</v>
      </c>
      <c r="AW202">
        <v>1</v>
      </c>
      <c r="AX202">
        <v>1</v>
      </c>
      <c r="AY202">
        <v>1</v>
      </c>
      <c r="AZ202">
        <v>1</v>
      </c>
      <c r="BA202">
        <v>1</v>
      </c>
    </row>
    <row r="203" spans="3:53" x14ac:dyDescent="0.25">
      <c r="C203" s="422" t="s">
        <v>676</v>
      </c>
      <c r="D203" s="423" t="s">
        <v>685</v>
      </c>
      <c r="E203" s="424" t="s">
        <v>731</v>
      </c>
      <c r="F203" s="218">
        <v>198</v>
      </c>
      <c r="G203">
        <v>1</v>
      </c>
      <c r="H203">
        <v>1</v>
      </c>
      <c r="I203">
        <v>1</v>
      </c>
      <c r="J203">
        <v>1</v>
      </c>
      <c r="K203">
        <v>1</v>
      </c>
      <c r="L203">
        <v>1</v>
      </c>
      <c r="M203">
        <v>1</v>
      </c>
      <c r="N203">
        <v>1</v>
      </c>
      <c r="O203">
        <v>1</v>
      </c>
      <c r="P203">
        <v>1</v>
      </c>
      <c r="Q203">
        <v>1</v>
      </c>
      <c r="R203">
        <v>1</v>
      </c>
      <c r="S203">
        <f t="shared" si="9"/>
        <v>0</v>
      </c>
      <c r="T203">
        <f t="shared" si="10"/>
        <v>1</v>
      </c>
      <c r="U203">
        <f t="shared" si="11"/>
        <v>0</v>
      </c>
      <c r="V203">
        <v>1</v>
      </c>
      <c r="W203">
        <v>1</v>
      </c>
      <c r="X203">
        <v>1</v>
      </c>
      <c r="Y203">
        <v>1</v>
      </c>
      <c r="Z203">
        <v>1</v>
      </c>
      <c r="AA203">
        <v>1</v>
      </c>
      <c r="AB203">
        <v>1</v>
      </c>
      <c r="AC203">
        <v>1</v>
      </c>
      <c r="AD203">
        <v>1</v>
      </c>
      <c r="AE203">
        <v>0</v>
      </c>
      <c r="AF203">
        <v>1</v>
      </c>
      <c r="AG203">
        <v>1</v>
      </c>
      <c r="AH203">
        <v>1</v>
      </c>
      <c r="AI203">
        <v>1</v>
      </c>
      <c r="AJ203">
        <v>1</v>
      </c>
      <c r="AK203">
        <v>1</v>
      </c>
      <c r="AL203">
        <v>1</v>
      </c>
      <c r="AM203">
        <v>1</v>
      </c>
      <c r="AN203">
        <v>1</v>
      </c>
      <c r="AO203">
        <v>0</v>
      </c>
      <c r="AP203">
        <v>1</v>
      </c>
      <c r="AQ203">
        <v>1</v>
      </c>
      <c r="AR203">
        <v>0</v>
      </c>
      <c r="AS203">
        <v>1</v>
      </c>
      <c r="AT203">
        <v>1</v>
      </c>
      <c r="AU203">
        <v>1</v>
      </c>
      <c r="AV203">
        <v>0</v>
      </c>
      <c r="AW203">
        <v>1</v>
      </c>
      <c r="AX203">
        <v>1</v>
      </c>
      <c r="AY203">
        <v>1</v>
      </c>
      <c r="AZ203">
        <v>1</v>
      </c>
      <c r="BA203">
        <v>1</v>
      </c>
    </row>
    <row r="204" spans="3:53" x14ac:dyDescent="0.25">
      <c r="C204" s="422" t="s">
        <v>676</v>
      </c>
      <c r="D204" s="423" t="s">
        <v>687</v>
      </c>
      <c r="E204" s="424" t="s">
        <v>731</v>
      </c>
      <c r="F204" s="218">
        <v>199</v>
      </c>
      <c r="G204">
        <v>1</v>
      </c>
      <c r="H204">
        <v>1</v>
      </c>
      <c r="I204">
        <v>1</v>
      </c>
      <c r="J204">
        <v>1</v>
      </c>
      <c r="K204">
        <v>1</v>
      </c>
      <c r="L204">
        <v>1</v>
      </c>
      <c r="M204">
        <v>1</v>
      </c>
      <c r="N204">
        <v>1</v>
      </c>
      <c r="O204">
        <v>1</v>
      </c>
      <c r="P204">
        <v>1</v>
      </c>
      <c r="Q204">
        <v>1</v>
      </c>
      <c r="R204">
        <v>1</v>
      </c>
      <c r="S204">
        <f t="shared" si="9"/>
        <v>1</v>
      </c>
      <c r="T204">
        <f t="shared" si="10"/>
        <v>0</v>
      </c>
      <c r="U204">
        <f t="shared" si="11"/>
        <v>0</v>
      </c>
      <c r="V204">
        <v>1</v>
      </c>
      <c r="W204">
        <v>1</v>
      </c>
      <c r="X204">
        <v>1</v>
      </c>
      <c r="Y204">
        <v>1</v>
      </c>
      <c r="Z204">
        <v>1</v>
      </c>
      <c r="AA204">
        <v>1</v>
      </c>
      <c r="AB204">
        <v>1</v>
      </c>
      <c r="AC204">
        <v>1</v>
      </c>
      <c r="AD204">
        <v>1</v>
      </c>
      <c r="AE204">
        <v>0</v>
      </c>
      <c r="AF204">
        <v>1</v>
      </c>
      <c r="AG204">
        <v>1</v>
      </c>
      <c r="AH204">
        <v>1</v>
      </c>
      <c r="AI204">
        <v>1</v>
      </c>
      <c r="AJ204">
        <v>1</v>
      </c>
      <c r="AK204">
        <v>1</v>
      </c>
      <c r="AL204">
        <v>1</v>
      </c>
      <c r="AM204">
        <v>1</v>
      </c>
      <c r="AN204">
        <v>1</v>
      </c>
      <c r="AO204">
        <v>0</v>
      </c>
      <c r="AP204">
        <v>1</v>
      </c>
      <c r="AQ204">
        <v>1</v>
      </c>
      <c r="AR204">
        <v>0</v>
      </c>
      <c r="AS204">
        <v>1</v>
      </c>
      <c r="AT204">
        <v>1</v>
      </c>
      <c r="AU204">
        <v>1</v>
      </c>
      <c r="AV204">
        <v>0</v>
      </c>
      <c r="AW204">
        <v>1</v>
      </c>
      <c r="AX204">
        <v>1</v>
      </c>
      <c r="AY204">
        <v>1</v>
      </c>
      <c r="AZ204">
        <v>1</v>
      </c>
      <c r="BA204">
        <v>1</v>
      </c>
    </row>
    <row r="205" spans="3:53" x14ac:dyDescent="0.25">
      <c r="C205" s="422" t="s">
        <v>676</v>
      </c>
      <c r="D205" s="423" t="s">
        <v>685</v>
      </c>
      <c r="E205" s="424" t="s">
        <v>732</v>
      </c>
      <c r="F205" s="218">
        <v>200</v>
      </c>
      <c r="G205">
        <v>1</v>
      </c>
      <c r="H205">
        <v>1</v>
      </c>
      <c r="I205">
        <v>1</v>
      </c>
      <c r="J205">
        <v>1</v>
      </c>
      <c r="K205">
        <v>1</v>
      </c>
      <c r="L205">
        <v>1</v>
      </c>
      <c r="M205">
        <v>1</v>
      </c>
      <c r="N205">
        <v>1</v>
      </c>
      <c r="O205">
        <v>1</v>
      </c>
      <c r="P205">
        <v>1</v>
      </c>
      <c r="Q205">
        <v>1</v>
      </c>
      <c r="R205">
        <v>1</v>
      </c>
      <c r="S205">
        <f t="shared" si="9"/>
        <v>0</v>
      </c>
      <c r="T205">
        <f t="shared" si="10"/>
        <v>1</v>
      </c>
      <c r="U205">
        <f t="shared" si="11"/>
        <v>0</v>
      </c>
      <c r="V205">
        <v>1</v>
      </c>
      <c r="W205">
        <v>1</v>
      </c>
      <c r="X205">
        <v>1</v>
      </c>
      <c r="Y205">
        <v>1</v>
      </c>
      <c r="Z205">
        <v>1</v>
      </c>
      <c r="AA205">
        <v>1</v>
      </c>
      <c r="AB205">
        <v>1</v>
      </c>
      <c r="AC205">
        <v>1</v>
      </c>
      <c r="AD205">
        <v>1</v>
      </c>
      <c r="AE205">
        <v>0</v>
      </c>
      <c r="AF205">
        <v>1</v>
      </c>
      <c r="AG205">
        <v>1</v>
      </c>
      <c r="AH205">
        <v>1</v>
      </c>
      <c r="AI205">
        <v>1</v>
      </c>
      <c r="AJ205">
        <v>1</v>
      </c>
      <c r="AK205">
        <v>1</v>
      </c>
      <c r="AL205">
        <v>1</v>
      </c>
      <c r="AM205">
        <v>1</v>
      </c>
      <c r="AN205">
        <v>1</v>
      </c>
      <c r="AO205">
        <v>0</v>
      </c>
      <c r="AP205">
        <v>1</v>
      </c>
      <c r="AQ205">
        <v>1</v>
      </c>
      <c r="AR205">
        <v>0</v>
      </c>
      <c r="AS205">
        <v>1</v>
      </c>
      <c r="AT205">
        <v>1</v>
      </c>
      <c r="AU205">
        <v>1</v>
      </c>
      <c r="AV205">
        <v>0</v>
      </c>
      <c r="AW205">
        <v>1</v>
      </c>
      <c r="AX205">
        <v>1</v>
      </c>
      <c r="AY205">
        <v>1</v>
      </c>
      <c r="AZ205">
        <v>1</v>
      </c>
      <c r="BA205">
        <v>1</v>
      </c>
    </row>
    <row r="206" spans="3:53" x14ac:dyDescent="0.25">
      <c r="C206" s="422" t="s">
        <v>676</v>
      </c>
      <c r="D206" s="423" t="s">
        <v>687</v>
      </c>
      <c r="E206" s="424" t="s">
        <v>732</v>
      </c>
      <c r="F206" s="218">
        <v>201</v>
      </c>
      <c r="G206">
        <v>1</v>
      </c>
      <c r="H206">
        <v>1</v>
      </c>
      <c r="I206">
        <v>1</v>
      </c>
      <c r="J206">
        <v>1</v>
      </c>
      <c r="K206">
        <v>1</v>
      </c>
      <c r="L206">
        <v>1</v>
      </c>
      <c r="M206">
        <v>1</v>
      </c>
      <c r="N206">
        <v>1</v>
      </c>
      <c r="O206">
        <v>1</v>
      </c>
      <c r="P206">
        <v>1</v>
      </c>
      <c r="Q206">
        <v>1</v>
      </c>
      <c r="R206">
        <v>1</v>
      </c>
      <c r="S206">
        <f t="shared" si="9"/>
        <v>1</v>
      </c>
      <c r="T206">
        <f t="shared" si="10"/>
        <v>0</v>
      </c>
      <c r="U206">
        <f t="shared" si="11"/>
        <v>0</v>
      </c>
      <c r="V206">
        <v>1</v>
      </c>
      <c r="W206">
        <v>1</v>
      </c>
      <c r="X206">
        <v>1</v>
      </c>
      <c r="Y206">
        <v>1</v>
      </c>
      <c r="Z206">
        <v>1</v>
      </c>
      <c r="AA206">
        <v>1</v>
      </c>
      <c r="AB206">
        <v>1</v>
      </c>
      <c r="AC206">
        <v>1</v>
      </c>
      <c r="AD206">
        <v>1</v>
      </c>
      <c r="AE206">
        <v>0</v>
      </c>
      <c r="AF206">
        <v>1</v>
      </c>
      <c r="AG206">
        <v>1</v>
      </c>
      <c r="AH206">
        <v>1</v>
      </c>
      <c r="AI206">
        <v>1</v>
      </c>
      <c r="AJ206">
        <v>1</v>
      </c>
      <c r="AK206">
        <v>1</v>
      </c>
      <c r="AL206">
        <v>1</v>
      </c>
      <c r="AM206">
        <v>1</v>
      </c>
      <c r="AN206">
        <v>1</v>
      </c>
      <c r="AO206">
        <v>0</v>
      </c>
      <c r="AP206">
        <v>1</v>
      </c>
      <c r="AQ206">
        <v>1</v>
      </c>
      <c r="AR206">
        <v>0</v>
      </c>
      <c r="AS206">
        <v>1</v>
      </c>
      <c r="AT206">
        <v>1</v>
      </c>
      <c r="AU206">
        <v>1</v>
      </c>
      <c r="AV206">
        <v>0</v>
      </c>
      <c r="AW206">
        <v>1</v>
      </c>
      <c r="AX206">
        <v>1</v>
      </c>
      <c r="AY206">
        <v>1</v>
      </c>
      <c r="AZ206">
        <v>1</v>
      </c>
      <c r="BA206">
        <v>1</v>
      </c>
    </row>
    <row r="207" spans="3:53" x14ac:dyDescent="0.25">
      <c r="C207" s="422" t="s">
        <v>676</v>
      </c>
      <c r="D207" s="423" t="s">
        <v>688</v>
      </c>
      <c r="E207" s="424" t="s">
        <v>732</v>
      </c>
      <c r="F207" s="218">
        <v>202</v>
      </c>
      <c r="G207">
        <v>1</v>
      </c>
      <c r="H207">
        <v>1</v>
      </c>
      <c r="I207">
        <v>1</v>
      </c>
      <c r="J207">
        <v>1</v>
      </c>
      <c r="K207">
        <v>1</v>
      </c>
      <c r="L207">
        <v>1</v>
      </c>
      <c r="M207">
        <v>1</v>
      </c>
      <c r="N207">
        <v>1</v>
      </c>
      <c r="O207">
        <v>1</v>
      </c>
      <c r="P207">
        <v>1</v>
      </c>
      <c r="Q207">
        <v>1</v>
      </c>
      <c r="R207">
        <v>1</v>
      </c>
      <c r="S207">
        <f t="shared" si="9"/>
        <v>0</v>
      </c>
      <c r="T207">
        <f t="shared" si="10"/>
        <v>1</v>
      </c>
      <c r="U207">
        <f t="shared" si="11"/>
        <v>0</v>
      </c>
      <c r="V207">
        <v>1</v>
      </c>
      <c r="W207">
        <v>1</v>
      </c>
      <c r="X207">
        <v>1</v>
      </c>
      <c r="Y207">
        <v>1</v>
      </c>
      <c r="Z207">
        <v>1</v>
      </c>
      <c r="AA207">
        <v>1</v>
      </c>
      <c r="AB207">
        <v>1</v>
      </c>
      <c r="AC207">
        <v>1</v>
      </c>
      <c r="AD207">
        <v>1</v>
      </c>
      <c r="AE207">
        <v>0</v>
      </c>
      <c r="AF207">
        <v>1</v>
      </c>
      <c r="AG207">
        <v>1</v>
      </c>
      <c r="AH207">
        <v>1</v>
      </c>
      <c r="AI207">
        <v>1</v>
      </c>
      <c r="AJ207">
        <v>1</v>
      </c>
      <c r="AK207">
        <v>1</v>
      </c>
      <c r="AL207">
        <v>1</v>
      </c>
      <c r="AM207">
        <v>1</v>
      </c>
      <c r="AN207">
        <v>1</v>
      </c>
      <c r="AO207">
        <v>0</v>
      </c>
      <c r="AP207">
        <v>1</v>
      </c>
      <c r="AQ207">
        <v>1</v>
      </c>
      <c r="AR207">
        <v>0</v>
      </c>
      <c r="AS207">
        <v>1</v>
      </c>
      <c r="AT207">
        <v>1</v>
      </c>
      <c r="AU207">
        <v>1</v>
      </c>
      <c r="AV207">
        <v>0</v>
      </c>
      <c r="AW207">
        <v>1</v>
      </c>
      <c r="AX207">
        <v>1</v>
      </c>
      <c r="AY207">
        <v>1</v>
      </c>
      <c r="AZ207">
        <v>1</v>
      </c>
      <c r="BA207">
        <v>1</v>
      </c>
    </row>
    <row r="208" spans="3:53" x14ac:dyDescent="0.25">
      <c r="C208" s="422" t="s">
        <v>676</v>
      </c>
      <c r="D208" s="423" t="s">
        <v>689</v>
      </c>
      <c r="E208" s="424" t="s">
        <v>732</v>
      </c>
      <c r="F208" s="218">
        <v>203</v>
      </c>
      <c r="G208">
        <v>1</v>
      </c>
      <c r="H208">
        <v>1</v>
      </c>
      <c r="I208">
        <v>1</v>
      </c>
      <c r="J208">
        <v>1</v>
      </c>
      <c r="K208">
        <v>1</v>
      </c>
      <c r="L208">
        <v>1</v>
      </c>
      <c r="M208">
        <v>1</v>
      </c>
      <c r="N208">
        <v>1</v>
      </c>
      <c r="O208">
        <v>1</v>
      </c>
      <c r="P208">
        <v>1</v>
      </c>
      <c r="Q208">
        <v>1</v>
      </c>
      <c r="R208">
        <v>1</v>
      </c>
      <c r="S208">
        <f t="shared" si="9"/>
        <v>1</v>
      </c>
      <c r="T208">
        <f t="shared" si="10"/>
        <v>0</v>
      </c>
      <c r="U208">
        <f t="shared" si="11"/>
        <v>0</v>
      </c>
      <c r="V208">
        <v>1</v>
      </c>
      <c r="W208">
        <v>1</v>
      </c>
      <c r="X208">
        <v>1</v>
      </c>
      <c r="Y208">
        <v>1</v>
      </c>
      <c r="Z208">
        <v>1</v>
      </c>
      <c r="AA208">
        <v>1</v>
      </c>
      <c r="AB208">
        <v>1</v>
      </c>
      <c r="AC208">
        <v>1</v>
      </c>
      <c r="AD208">
        <v>1</v>
      </c>
      <c r="AE208">
        <v>0</v>
      </c>
      <c r="AF208">
        <v>1</v>
      </c>
      <c r="AG208">
        <v>1</v>
      </c>
      <c r="AH208">
        <v>1</v>
      </c>
      <c r="AI208">
        <v>1</v>
      </c>
      <c r="AJ208">
        <v>1</v>
      </c>
      <c r="AK208">
        <v>1</v>
      </c>
      <c r="AL208">
        <v>1</v>
      </c>
      <c r="AM208">
        <v>1</v>
      </c>
      <c r="AN208">
        <v>1</v>
      </c>
      <c r="AO208">
        <v>0</v>
      </c>
      <c r="AP208">
        <v>1</v>
      </c>
      <c r="AQ208">
        <v>1</v>
      </c>
      <c r="AR208">
        <v>0</v>
      </c>
      <c r="AS208">
        <v>1</v>
      </c>
      <c r="AT208">
        <v>1</v>
      </c>
      <c r="AU208">
        <v>1</v>
      </c>
      <c r="AV208">
        <v>0</v>
      </c>
      <c r="AW208">
        <v>1</v>
      </c>
      <c r="AX208">
        <v>1</v>
      </c>
      <c r="AY208">
        <v>1</v>
      </c>
      <c r="AZ208">
        <v>1</v>
      </c>
      <c r="BA208">
        <v>1</v>
      </c>
    </row>
    <row r="209" spans="3:53" x14ac:dyDescent="0.25">
      <c r="C209" s="422" t="s">
        <v>677</v>
      </c>
      <c r="D209" s="423" t="s">
        <v>692</v>
      </c>
      <c r="E209" s="424" t="s">
        <v>728</v>
      </c>
      <c r="F209" s="218">
        <v>204</v>
      </c>
      <c r="G209">
        <v>1</v>
      </c>
      <c r="H209">
        <v>1</v>
      </c>
      <c r="I209">
        <v>1</v>
      </c>
      <c r="J209">
        <v>1</v>
      </c>
      <c r="K209">
        <v>1</v>
      </c>
      <c r="L209">
        <v>1</v>
      </c>
      <c r="M209">
        <v>1</v>
      </c>
      <c r="N209">
        <v>1</v>
      </c>
      <c r="O209">
        <v>1</v>
      </c>
      <c r="P209">
        <v>1</v>
      </c>
      <c r="Q209">
        <v>1</v>
      </c>
      <c r="R209">
        <v>1</v>
      </c>
      <c r="S209">
        <f t="shared" si="9"/>
        <v>0</v>
      </c>
      <c r="T209">
        <f t="shared" si="10"/>
        <v>1</v>
      </c>
      <c r="U209">
        <f t="shared" si="11"/>
        <v>0</v>
      </c>
      <c r="V209">
        <v>1</v>
      </c>
      <c r="W209">
        <v>1</v>
      </c>
      <c r="X209">
        <v>1</v>
      </c>
      <c r="Y209">
        <v>1</v>
      </c>
      <c r="Z209">
        <v>1</v>
      </c>
      <c r="AA209">
        <v>1</v>
      </c>
      <c r="AB209">
        <v>1</v>
      </c>
      <c r="AC209">
        <v>1</v>
      </c>
      <c r="AD209">
        <v>1</v>
      </c>
      <c r="AE209">
        <v>0</v>
      </c>
      <c r="AF209">
        <v>1</v>
      </c>
      <c r="AG209">
        <v>1</v>
      </c>
      <c r="AH209">
        <v>1</v>
      </c>
      <c r="AI209">
        <v>1</v>
      </c>
      <c r="AJ209">
        <v>1</v>
      </c>
      <c r="AK209">
        <v>1</v>
      </c>
      <c r="AL209">
        <v>1</v>
      </c>
      <c r="AM209">
        <v>1</v>
      </c>
      <c r="AN209">
        <v>1</v>
      </c>
      <c r="AO209">
        <v>0</v>
      </c>
      <c r="AP209">
        <v>1</v>
      </c>
      <c r="AQ209">
        <v>1</v>
      </c>
      <c r="AR209">
        <v>0</v>
      </c>
      <c r="AS209">
        <v>1</v>
      </c>
      <c r="AT209">
        <v>1</v>
      </c>
      <c r="AU209">
        <v>1</v>
      </c>
      <c r="AV209">
        <v>0</v>
      </c>
      <c r="AW209">
        <v>1</v>
      </c>
      <c r="AX209">
        <v>1</v>
      </c>
      <c r="AY209">
        <v>1</v>
      </c>
      <c r="AZ209">
        <v>1</v>
      </c>
      <c r="BA209">
        <v>1</v>
      </c>
    </row>
    <row r="210" spans="3:53" x14ac:dyDescent="0.25">
      <c r="C210" s="422" t="s">
        <v>677</v>
      </c>
      <c r="D210" s="423" t="s">
        <v>693</v>
      </c>
      <c r="E210" s="424" t="s">
        <v>728</v>
      </c>
      <c r="F210" s="218">
        <v>205</v>
      </c>
      <c r="G210">
        <v>1</v>
      </c>
      <c r="H210">
        <v>1</v>
      </c>
      <c r="I210">
        <v>1</v>
      </c>
      <c r="J210">
        <v>1</v>
      </c>
      <c r="K210">
        <v>1</v>
      </c>
      <c r="L210">
        <v>1</v>
      </c>
      <c r="M210">
        <v>1</v>
      </c>
      <c r="N210">
        <v>1</v>
      </c>
      <c r="O210">
        <v>1</v>
      </c>
      <c r="P210">
        <v>1</v>
      </c>
      <c r="Q210">
        <v>1</v>
      </c>
      <c r="R210">
        <v>1</v>
      </c>
      <c r="S210">
        <f t="shared" si="9"/>
        <v>0</v>
      </c>
      <c r="T210">
        <f t="shared" si="10"/>
        <v>1</v>
      </c>
      <c r="U210">
        <f t="shared" si="11"/>
        <v>0</v>
      </c>
      <c r="V210">
        <v>1</v>
      </c>
      <c r="W210">
        <v>1</v>
      </c>
      <c r="X210">
        <v>1</v>
      </c>
      <c r="Y210">
        <v>1</v>
      </c>
      <c r="Z210">
        <v>1</v>
      </c>
      <c r="AA210">
        <v>1</v>
      </c>
      <c r="AB210">
        <v>1</v>
      </c>
      <c r="AC210">
        <v>1</v>
      </c>
      <c r="AD210">
        <v>1</v>
      </c>
      <c r="AE210">
        <v>0</v>
      </c>
      <c r="AF210">
        <v>1</v>
      </c>
      <c r="AG210">
        <v>1</v>
      </c>
      <c r="AH210">
        <v>1</v>
      </c>
      <c r="AI210">
        <v>1</v>
      </c>
      <c r="AJ210">
        <v>1</v>
      </c>
      <c r="AK210">
        <v>1</v>
      </c>
      <c r="AL210">
        <v>1</v>
      </c>
      <c r="AM210">
        <v>1</v>
      </c>
      <c r="AN210">
        <v>1</v>
      </c>
      <c r="AO210">
        <v>0</v>
      </c>
      <c r="AP210">
        <v>1</v>
      </c>
      <c r="AQ210">
        <v>1</v>
      </c>
      <c r="AR210">
        <v>0</v>
      </c>
      <c r="AS210">
        <v>1</v>
      </c>
      <c r="AT210">
        <v>1</v>
      </c>
      <c r="AU210">
        <v>1</v>
      </c>
      <c r="AV210">
        <v>0</v>
      </c>
      <c r="AW210">
        <v>1</v>
      </c>
      <c r="AX210">
        <v>1</v>
      </c>
      <c r="AY210">
        <v>1</v>
      </c>
      <c r="AZ210">
        <v>1</v>
      </c>
      <c r="BA210">
        <v>1</v>
      </c>
    </row>
    <row r="211" spans="3:53" x14ac:dyDescent="0.25">
      <c r="C211" s="422" t="s">
        <v>677</v>
      </c>
      <c r="D211" s="423" t="s">
        <v>692</v>
      </c>
      <c r="E211" s="424" t="s">
        <v>729</v>
      </c>
      <c r="F211" s="218">
        <v>206</v>
      </c>
      <c r="G211">
        <v>1</v>
      </c>
      <c r="H211">
        <v>1</v>
      </c>
      <c r="I211">
        <v>1</v>
      </c>
      <c r="J211">
        <v>1</v>
      </c>
      <c r="K211">
        <v>1</v>
      </c>
      <c r="L211">
        <v>1</v>
      </c>
      <c r="M211">
        <v>1</v>
      </c>
      <c r="N211">
        <v>1</v>
      </c>
      <c r="O211">
        <v>1</v>
      </c>
      <c r="P211">
        <v>1</v>
      </c>
      <c r="Q211">
        <v>1</v>
      </c>
      <c r="R211">
        <v>1</v>
      </c>
      <c r="S211">
        <f t="shared" si="9"/>
        <v>0</v>
      </c>
      <c r="T211">
        <f t="shared" si="10"/>
        <v>1</v>
      </c>
      <c r="U211">
        <f t="shared" si="11"/>
        <v>0</v>
      </c>
      <c r="V211">
        <v>1</v>
      </c>
      <c r="W211">
        <v>1</v>
      </c>
      <c r="X211">
        <v>1</v>
      </c>
      <c r="Y211">
        <v>1</v>
      </c>
      <c r="Z211">
        <v>1</v>
      </c>
      <c r="AA211">
        <v>1</v>
      </c>
      <c r="AB211">
        <v>1</v>
      </c>
      <c r="AC211">
        <v>1</v>
      </c>
      <c r="AD211">
        <v>1</v>
      </c>
      <c r="AE211">
        <v>0</v>
      </c>
      <c r="AF211">
        <v>1</v>
      </c>
      <c r="AG211">
        <v>1</v>
      </c>
      <c r="AH211">
        <v>1</v>
      </c>
      <c r="AI211">
        <v>1</v>
      </c>
      <c r="AJ211">
        <v>1</v>
      </c>
      <c r="AK211">
        <v>1</v>
      </c>
      <c r="AL211">
        <v>1</v>
      </c>
      <c r="AM211">
        <v>1</v>
      </c>
      <c r="AN211">
        <v>1</v>
      </c>
      <c r="AO211">
        <v>0</v>
      </c>
      <c r="AP211">
        <v>1</v>
      </c>
      <c r="AQ211">
        <v>1</v>
      </c>
      <c r="AR211">
        <v>0</v>
      </c>
      <c r="AS211">
        <v>1</v>
      </c>
      <c r="AT211">
        <v>1</v>
      </c>
      <c r="AU211">
        <v>1</v>
      </c>
      <c r="AV211">
        <v>0</v>
      </c>
      <c r="AW211">
        <v>1</v>
      </c>
      <c r="AX211">
        <v>1</v>
      </c>
      <c r="AY211">
        <v>1</v>
      </c>
      <c r="AZ211">
        <v>1</v>
      </c>
      <c r="BA211">
        <v>1</v>
      </c>
    </row>
    <row r="212" spans="3:53" x14ac:dyDescent="0.25">
      <c r="C212" s="422" t="s">
        <v>677</v>
      </c>
      <c r="D212" s="423" t="s">
        <v>693</v>
      </c>
      <c r="E212" s="424" t="s">
        <v>729</v>
      </c>
      <c r="F212" s="218">
        <v>207</v>
      </c>
      <c r="G212">
        <v>1</v>
      </c>
      <c r="H212">
        <v>1</v>
      </c>
      <c r="I212">
        <v>1</v>
      </c>
      <c r="J212">
        <v>1</v>
      </c>
      <c r="K212">
        <v>1</v>
      </c>
      <c r="L212">
        <v>1</v>
      </c>
      <c r="M212">
        <v>1</v>
      </c>
      <c r="N212">
        <v>1</v>
      </c>
      <c r="O212">
        <v>1</v>
      </c>
      <c r="P212">
        <v>1</v>
      </c>
      <c r="Q212">
        <v>1</v>
      </c>
      <c r="R212">
        <v>1</v>
      </c>
      <c r="S212">
        <f t="shared" si="9"/>
        <v>0</v>
      </c>
      <c r="T212">
        <f t="shared" si="10"/>
        <v>1</v>
      </c>
      <c r="U212">
        <f t="shared" si="11"/>
        <v>0</v>
      </c>
      <c r="V212">
        <v>1</v>
      </c>
      <c r="W212">
        <v>1</v>
      </c>
      <c r="X212">
        <v>1</v>
      </c>
      <c r="Y212">
        <v>1</v>
      </c>
      <c r="Z212">
        <v>1</v>
      </c>
      <c r="AA212">
        <v>1</v>
      </c>
      <c r="AB212">
        <v>1</v>
      </c>
      <c r="AC212">
        <v>1</v>
      </c>
      <c r="AD212">
        <v>1</v>
      </c>
      <c r="AE212">
        <v>0</v>
      </c>
      <c r="AF212">
        <v>1</v>
      </c>
      <c r="AG212">
        <v>1</v>
      </c>
      <c r="AH212">
        <v>1</v>
      </c>
      <c r="AI212">
        <v>1</v>
      </c>
      <c r="AJ212">
        <v>1</v>
      </c>
      <c r="AK212">
        <v>1</v>
      </c>
      <c r="AL212">
        <v>1</v>
      </c>
      <c r="AM212">
        <v>1</v>
      </c>
      <c r="AN212">
        <v>1</v>
      </c>
      <c r="AO212">
        <v>0</v>
      </c>
      <c r="AP212">
        <v>1</v>
      </c>
      <c r="AQ212">
        <v>1</v>
      </c>
      <c r="AR212">
        <v>0</v>
      </c>
      <c r="AS212">
        <v>1</v>
      </c>
      <c r="AT212">
        <v>1</v>
      </c>
      <c r="AU212">
        <v>1</v>
      </c>
      <c r="AV212">
        <v>0</v>
      </c>
      <c r="AW212">
        <v>1</v>
      </c>
      <c r="AX212">
        <v>1</v>
      </c>
      <c r="AY212">
        <v>1</v>
      </c>
      <c r="AZ212">
        <v>1</v>
      </c>
      <c r="BA212">
        <v>1</v>
      </c>
    </row>
    <row r="213" spans="3:53" x14ac:dyDescent="0.25">
      <c r="C213" s="422" t="s">
        <v>677</v>
      </c>
      <c r="D213" s="423" t="s">
        <v>686</v>
      </c>
      <c r="E213" s="424" t="s">
        <v>730</v>
      </c>
      <c r="F213" s="218">
        <v>208</v>
      </c>
      <c r="G213">
        <v>1</v>
      </c>
      <c r="H213">
        <v>1</v>
      </c>
      <c r="I213">
        <v>1</v>
      </c>
      <c r="J213">
        <v>1</v>
      </c>
      <c r="K213">
        <v>1</v>
      </c>
      <c r="L213">
        <v>1</v>
      </c>
      <c r="M213">
        <v>1</v>
      </c>
      <c r="N213">
        <v>1</v>
      </c>
      <c r="O213">
        <v>1</v>
      </c>
      <c r="P213">
        <v>1</v>
      </c>
      <c r="Q213">
        <v>1</v>
      </c>
      <c r="R213">
        <v>1</v>
      </c>
      <c r="S213">
        <f t="shared" si="9"/>
        <v>0</v>
      </c>
      <c r="T213">
        <f t="shared" si="10"/>
        <v>1</v>
      </c>
      <c r="U213">
        <f t="shared" si="11"/>
        <v>0</v>
      </c>
      <c r="V213">
        <v>1</v>
      </c>
      <c r="W213">
        <v>1</v>
      </c>
      <c r="X213">
        <v>1</v>
      </c>
      <c r="Y213">
        <v>1</v>
      </c>
      <c r="Z213">
        <v>1</v>
      </c>
      <c r="AA213">
        <v>1</v>
      </c>
      <c r="AB213">
        <v>1</v>
      </c>
      <c r="AC213">
        <v>1</v>
      </c>
      <c r="AD213">
        <v>1</v>
      </c>
      <c r="AE213">
        <v>0</v>
      </c>
      <c r="AF213">
        <v>1</v>
      </c>
      <c r="AG213">
        <v>1</v>
      </c>
      <c r="AH213">
        <v>1</v>
      </c>
      <c r="AI213">
        <v>1</v>
      </c>
      <c r="AJ213">
        <v>1</v>
      </c>
      <c r="AK213">
        <v>1</v>
      </c>
      <c r="AL213">
        <v>1</v>
      </c>
      <c r="AM213">
        <v>1</v>
      </c>
      <c r="AN213">
        <v>1</v>
      </c>
      <c r="AO213">
        <v>0</v>
      </c>
      <c r="AP213">
        <v>1</v>
      </c>
      <c r="AQ213">
        <v>1</v>
      </c>
      <c r="AR213">
        <v>0</v>
      </c>
      <c r="AS213">
        <v>1</v>
      </c>
      <c r="AT213">
        <v>1</v>
      </c>
      <c r="AU213">
        <v>1</v>
      </c>
      <c r="AV213">
        <v>0</v>
      </c>
      <c r="AW213">
        <v>1</v>
      </c>
      <c r="AX213">
        <v>1</v>
      </c>
      <c r="AY213">
        <v>1</v>
      </c>
      <c r="AZ213">
        <v>1</v>
      </c>
      <c r="BA213">
        <v>1</v>
      </c>
    </row>
    <row r="214" spans="3:53" x14ac:dyDescent="0.25">
      <c r="C214" s="422" t="s">
        <v>677</v>
      </c>
      <c r="D214" s="423" t="s">
        <v>685</v>
      </c>
      <c r="E214" s="424" t="s">
        <v>733</v>
      </c>
      <c r="F214" s="218">
        <v>209</v>
      </c>
      <c r="G214">
        <v>1</v>
      </c>
      <c r="H214">
        <v>1</v>
      </c>
      <c r="I214">
        <v>1</v>
      </c>
      <c r="J214">
        <v>1</v>
      </c>
      <c r="K214">
        <v>1</v>
      </c>
      <c r="L214">
        <v>1</v>
      </c>
      <c r="M214">
        <v>1</v>
      </c>
      <c r="N214">
        <v>1</v>
      </c>
      <c r="O214">
        <v>1</v>
      </c>
      <c r="P214">
        <v>1</v>
      </c>
      <c r="Q214">
        <v>1</v>
      </c>
      <c r="R214">
        <v>1</v>
      </c>
      <c r="S214">
        <f t="shared" si="9"/>
        <v>0</v>
      </c>
      <c r="T214">
        <f t="shared" si="10"/>
        <v>1</v>
      </c>
      <c r="U214">
        <f t="shared" si="11"/>
        <v>0</v>
      </c>
      <c r="V214">
        <v>1</v>
      </c>
      <c r="W214">
        <v>1</v>
      </c>
      <c r="X214">
        <v>1</v>
      </c>
      <c r="Y214">
        <v>1</v>
      </c>
      <c r="Z214">
        <v>1</v>
      </c>
      <c r="AA214">
        <v>1</v>
      </c>
      <c r="AB214">
        <v>1</v>
      </c>
      <c r="AC214">
        <v>1</v>
      </c>
      <c r="AD214">
        <v>1</v>
      </c>
      <c r="AE214">
        <v>0</v>
      </c>
      <c r="AF214">
        <v>1</v>
      </c>
      <c r="AG214">
        <v>1</v>
      </c>
      <c r="AH214">
        <v>1</v>
      </c>
      <c r="AI214">
        <v>1</v>
      </c>
      <c r="AJ214">
        <v>1</v>
      </c>
      <c r="AK214">
        <v>1</v>
      </c>
      <c r="AL214">
        <v>1</v>
      </c>
      <c r="AM214">
        <v>1</v>
      </c>
      <c r="AN214">
        <v>1</v>
      </c>
      <c r="AO214">
        <v>0</v>
      </c>
      <c r="AP214">
        <v>1</v>
      </c>
      <c r="AQ214">
        <v>1</v>
      </c>
      <c r="AR214">
        <v>0</v>
      </c>
      <c r="AS214">
        <v>1</v>
      </c>
      <c r="AT214">
        <v>1</v>
      </c>
      <c r="AU214">
        <v>1</v>
      </c>
      <c r="AV214">
        <v>0</v>
      </c>
      <c r="AW214">
        <v>1</v>
      </c>
      <c r="AX214">
        <v>1</v>
      </c>
      <c r="AY214">
        <v>1</v>
      </c>
      <c r="AZ214">
        <v>1</v>
      </c>
      <c r="BA214">
        <v>1</v>
      </c>
    </row>
    <row r="215" spans="3:53" x14ac:dyDescent="0.25">
      <c r="C215" s="422" t="s">
        <v>677</v>
      </c>
      <c r="D215" s="423" t="s">
        <v>685</v>
      </c>
      <c r="E215" s="424" t="s">
        <v>732</v>
      </c>
      <c r="F215" s="218">
        <v>210</v>
      </c>
      <c r="G215">
        <v>1</v>
      </c>
      <c r="H215">
        <v>1</v>
      </c>
      <c r="I215">
        <v>1</v>
      </c>
      <c r="J215">
        <v>1</v>
      </c>
      <c r="K215">
        <v>1</v>
      </c>
      <c r="L215">
        <v>1</v>
      </c>
      <c r="M215">
        <v>1</v>
      </c>
      <c r="N215">
        <v>1</v>
      </c>
      <c r="O215">
        <v>1</v>
      </c>
      <c r="P215">
        <v>1</v>
      </c>
      <c r="Q215">
        <v>1</v>
      </c>
      <c r="R215">
        <v>1</v>
      </c>
      <c r="S215">
        <f t="shared" si="9"/>
        <v>0</v>
      </c>
      <c r="T215">
        <f t="shared" si="10"/>
        <v>1</v>
      </c>
      <c r="U215">
        <f t="shared" si="11"/>
        <v>0</v>
      </c>
      <c r="V215">
        <v>1</v>
      </c>
      <c r="W215">
        <v>1</v>
      </c>
      <c r="X215">
        <v>1</v>
      </c>
      <c r="Y215">
        <v>1</v>
      </c>
      <c r="Z215">
        <v>1</v>
      </c>
      <c r="AA215">
        <v>1</v>
      </c>
      <c r="AB215">
        <v>1</v>
      </c>
      <c r="AC215">
        <v>1</v>
      </c>
      <c r="AD215">
        <v>1</v>
      </c>
      <c r="AE215">
        <v>0</v>
      </c>
      <c r="AF215">
        <v>1</v>
      </c>
      <c r="AG215">
        <v>1</v>
      </c>
      <c r="AH215">
        <v>1</v>
      </c>
      <c r="AI215">
        <v>1</v>
      </c>
      <c r="AJ215">
        <v>1</v>
      </c>
      <c r="AK215">
        <v>1</v>
      </c>
      <c r="AL215">
        <v>1</v>
      </c>
      <c r="AM215">
        <v>1</v>
      </c>
      <c r="AN215">
        <v>1</v>
      </c>
      <c r="AO215">
        <v>0</v>
      </c>
      <c r="AP215">
        <v>1</v>
      </c>
      <c r="AQ215">
        <v>1</v>
      </c>
      <c r="AR215">
        <v>0</v>
      </c>
      <c r="AS215">
        <v>1</v>
      </c>
      <c r="AT215">
        <v>1</v>
      </c>
      <c r="AU215">
        <v>1</v>
      </c>
      <c r="AV215">
        <v>0</v>
      </c>
      <c r="AW215">
        <v>1</v>
      </c>
      <c r="AX215">
        <v>1</v>
      </c>
      <c r="AY215">
        <v>1</v>
      </c>
      <c r="AZ215">
        <v>1</v>
      </c>
      <c r="BA215">
        <v>1</v>
      </c>
    </row>
    <row r="216" spans="3:53" x14ac:dyDescent="0.25">
      <c r="C216" s="422" t="s">
        <v>678</v>
      </c>
      <c r="D216" s="423" t="s">
        <v>688</v>
      </c>
      <c r="E216" s="424" t="s">
        <v>733</v>
      </c>
      <c r="F216" s="218">
        <v>211</v>
      </c>
      <c r="G216">
        <v>1</v>
      </c>
      <c r="H216">
        <v>1</v>
      </c>
      <c r="I216">
        <v>1</v>
      </c>
      <c r="J216">
        <v>1</v>
      </c>
      <c r="K216">
        <v>1</v>
      </c>
      <c r="L216">
        <v>1</v>
      </c>
      <c r="M216">
        <v>1</v>
      </c>
      <c r="N216">
        <v>1</v>
      </c>
      <c r="O216">
        <v>1</v>
      </c>
      <c r="P216">
        <v>1</v>
      </c>
      <c r="Q216">
        <v>1</v>
      </c>
      <c r="R216">
        <v>1</v>
      </c>
      <c r="S216">
        <f t="shared" si="9"/>
        <v>0</v>
      </c>
      <c r="T216">
        <f t="shared" si="10"/>
        <v>1</v>
      </c>
      <c r="U216">
        <f t="shared" si="11"/>
        <v>0</v>
      </c>
      <c r="V216">
        <v>1</v>
      </c>
      <c r="W216">
        <v>1</v>
      </c>
      <c r="X216">
        <v>1</v>
      </c>
      <c r="Y216">
        <v>1</v>
      </c>
      <c r="Z216">
        <v>1</v>
      </c>
      <c r="AA216">
        <v>1</v>
      </c>
      <c r="AB216">
        <v>1</v>
      </c>
      <c r="AC216">
        <v>1</v>
      </c>
      <c r="AD216">
        <v>1</v>
      </c>
      <c r="AE216">
        <v>0</v>
      </c>
      <c r="AF216">
        <v>1</v>
      </c>
      <c r="AG216">
        <v>1</v>
      </c>
      <c r="AH216">
        <v>1</v>
      </c>
      <c r="AI216">
        <v>1</v>
      </c>
      <c r="AJ216">
        <v>1</v>
      </c>
      <c r="AK216">
        <v>1</v>
      </c>
      <c r="AL216">
        <v>1</v>
      </c>
      <c r="AM216">
        <v>1</v>
      </c>
      <c r="AN216">
        <v>1</v>
      </c>
      <c r="AO216">
        <v>0</v>
      </c>
      <c r="AP216">
        <v>1</v>
      </c>
      <c r="AQ216">
        <v>1</v>
      </c>
      <c r="AR216">
        <v>0</v>
      </c>
      <c r="AS216">
        <v>1</v>
      </c>
      <c r="AT216">
        <v>1</v>
      </c>
      <c r="AU216">
        <v>1</v>
      </c>
      <c r="AV216">
        <v>0</v>
      </c>
      <c r="AW216">
        <v>1</v>
      </c>
      <c r="AX216">
        <v>1</v>
      </c>
      <c r="AY216">
        <v>1</v>
      </c>
      <c r="AZ216">
        <v>1</v>
      </c>
      <c r="BA216">
        <v>1</v>
      </c>
    </row>
    <row r="217" spans="3:53" x14ac:dyDescent="0.25">
      <c r="C217" s="422" t="s">
        <v>678</v>
      </c>
      <c r="D217" s="423" t="s">
        <v>689</v>
      </c>
      <c r="E217" s="424" t="s">
        <v>733</v>
      </c>
      <c r="F217" s="218">
        <v>212</v>
      </c>
      <c r="G217">
        <v>1</v>
      </c>
      <c r="H217">
        <v>1</v>
      </c>
      <c r="I217">
        <v>1</v>
      </c>
      <c r="J217">
        <v>1</v>
      </c>
      <c r="K217">
        <v>1</v>
      </c>
      <c r="L217">
        <v>1</v>
      </c>
      <c r="M217">
        <v>1</v>
      </c>
      <c r="N217">
        <v>1</v>
      </c>
      <c r="O217">
        <v>1</v>
      </c>
      <c r="P217">
        <v>1</v>
      </c>
      <c r="Q217">
        <v>1</v>
      </c>
      <c r="R217">
        <v>1</v>
      </c>
      <c r="S217">
        <f t="shared" si="9"/>
        <v>1</v>
      </c>
      <c r="T217">
        <f t="shared" si="10"/>
        <v>0</v>
      </c>
      <c r="U217">
        <f t="shared" si="11"/>
        <v>0</v>
      </c>
      <c r="V217">
        <v>1</v>
      </c>
      <c r="W217">
        <v>1</v>
      </c>
      <c r="X217">
        <v>1</v>
      </c>
      <c r="Y217">
        <v>1</v>
      </c>
      <c r="Z217">
        <v>1</v>
      </c>
      <c r="AA217">
        <v>1</v>
      </c>
      <c r="AB217">
        <v>1</v>
      </c>
      <c r="AC217">
        <v>1</v>
      </c>
      <c r="AD217">
        <v>1</v>
      </c>
      <c r="AE217">
        <v>0</v>
      </c>
      <c r="AF217">
        <v>1</v>
      </c>
      <c r="AG217">
        <v>1</v>
      </c>
      <c r="AH217">
        <v>1</v>
      </c>
      <c r="AI217">
        <v>1</v>
      </c>
      <c r="AJ217">
        <v>1</v>
      </c>
      <c r="AK217">
        <v>1</v>
      </c>
      <c r="AL217">
        <v>1</v>
      </c>
      <c r="AM217">
        <v>1</v>
      </c>
      <c r="AN217">
        <v>1</v>
      </c>
      <c r="AO217">
        <v>0</v>
      </c>
      <c r="AP217">
        <v>1</v>
      </c>
      <c r="AQ217">
        <v>1</v>
      </c>
      <c r="AR217">
        <v>0</v>
      </c>
      <c r="AS217">
        <v>1</v>
      </c>
      <c r="AT217">
        <v>1</v>
      </c>
      <c r="AU217">
        <v>1</v>
      </c>
      <c r="AV217">
        <v>0</v>
      </c>
      <c r="AW217">
        <v>1</v>
      </c>
      <c r="AX217">
        <v>1</v>
      </c>
      <c r="AY217">
        <v>1</v>
      </c>
      <c r="AZ217">
        <v>1</v>
      </c>
      <c r="BA217">
        <v>1</v>
      </c>
    </row>
    <row r="218" spans="3:53" x14ac:dyDescent="0.25">
      <c r="C218" s="422" t="s">
        <v>678</v>
      </c>
      <c r="D218" s="423" t="s">
        <v>691</v>
      </c>
      <c r="E218" s="424" t="s">
        <v>733</v>
      </c>
      <c r="F218" s="218">
        <v>213</v>
      </c>
      <c r="G218">
        <v>1</v>
      </c>
      <c r="H218">
        <v>1</v>
      </c>
      <c r="I218">
        <v>1</v>
      </c>
      <c r="J218">
        <v>1</v>
      </c>
      <c r="K218">
        <v>1</v>
      </c>
      <c r="L218">
        <v>1</v>
      </c>
      <c r="M218">
        <v>1</v>
      </c>
      <c r="N218">
        <v>1</v>
      </c>
      <c r="O218">
        <v>1</v>
      </c>
      <c r="P218">
        <v>1</v>
      </c>
      <c r="Q218">
        <v>1</v>
      </c>
      <c r="R218">
        <v>1</v>
      </c>
      <c r="S218">
        <f t="shared" si="9"/>
        <v>0</v>
      </c>
      <c r="T218">
        <f t="shared" si="10"/>
        <v>1</v>
      </c>
      <c r="U218">
        <f t="shared" si="11"/>
        <v>0</v>
      </c>
      <c r="V218">
        <v>1</v>
      </c>
      <c r="W218">
        <v>1</v>
      </c>
      <c r="X218">
        <v>1</v>
      </c>
      <c r="Y218">
        <v>1</v>
      </c>
      <c r="Z218">
        <v>1</v>
      </c>
      <c r="AA218">
        <v>1</v>
      </c>
      <c r="AB218">
        <v>1</v>
      </c>
      <c r="AC218">
        <v>1</v>
      </c>
      <c r="AD218">
        <v>1</v>
      </c>
      <c r="AE218">
        <v>0</v>
      </c>
      <c r="AF218">
        <v>1</v>
      </c>
      <c r="AG218">
        <v>1</v>
      </c>
      <c r="AH218">
        <v>1</v>
      </c>
      <c r="AI218">
        <v>1</v>
      </c>
      <c r="AJ218">
        <v>1</v>
      </c>
      <c r="AK218">
        <v>1</v>
      </c>
      <c r="AL218">
        <v>1</v>
      </c>
      <c r="AM218">
        <v>1</v>
      </c>
      <c r="AN218">
        <v>1</v>
      </c>
      <c r="AO218">
        <v>0</v>
      </c>
      <c r="AP218">
        <v>1</v>
      </c>
      <c r="AQ218">
        <v>1</v>
      </c>
      <c r="AR218">
        <v>0</v>
      </c>
      <c r="AS218">
        <v>1</v>
      </c>
      <c r="AT218">
        <v>1</v>
      </c>
      <c r="AU218">
        <v>1</v>
      </c>
      <c r="AV218">
        <v>0</v>
      </c>
      <c r="AW218">
        <v>1</v>
      </c>
      <c r="AX218">
        <v>1</v>
      </c>
      <c r="AY218">
        <v>1</v>
      </c>
      <c r="AZ218">
        <v>1</v>
      </c>
      <c r="BA218">
        <v>1</v>
      </c>
    </row>
    <row r="219" spans="3:53" x14ac:dyDescent="0.25">
      <c r="C219" s="422" t="s">
        <v>678</v>
      </c>
      <c r="D219" s="423" t="s">
        <v>685</v>
      </c>
      <c r="E219" s="424" t="s">
        <v>732</v>
      </c>
      <c r="F219" s="218">
        <v>214</v>
      </c>
      <c r="G219">
        <v>1</v>
      </c>
      <c r="H219">
        <v>1</v>
      </c>
      <c r="I219">
        <v>1</v>
      </c>
      <c r="J219">
        <v>1</v>
      </c>
      <c r="K219">
        <v>1</v>
      </c>
      <c r="L219">
        <v>1</v>
      </c>
      <c r="M219">
        <v>1</v>
      </c>
      <c r="N219">
        <v>1</v>
      </c>
      <c r="O219">
        <v>1</v>
      </c>
      <c r="P219">
        <v>1</v>
      </c>
      <c r="Q219">
        <v>1</v>
      </c>
      <c r="R219">
        <v>1</v>
      </c>
      <c r="S219">
        <f t="shared" si="9"/>
        <v>0</v>
      </c>
      <c r="T219">
        <f t="shared" si="10"/>
        <v>1</v>
      </c>
      <c r="U219">
        <f t="shared" si="11"/>
        <v>0</v>
      </c>
      <c r="V219">
        <v>1</v>
      </c>
      <c r="W219">
        <v>1</v>
      </c>
      <c r="X219">
        <v>1</v>
      </c>
      <c r="Y219">
        <v>1</v>
      </c>
      <c r="Z219">
        <v>1</v>
      </c>
      <c r="AA219">
        <v>1</v>
      </c>
      <c r="AB219">
        <v>1</v>
      </c>
      <c r="AC219">
        <v>1</v>
      </c>
      <c r="AD219">
        <v>1</v>
      </c>
      <c r="AE219">
        <v>0</v>
      </c>
      <c r="AF219">
        <v>1</v>
      </c>
      <c r="AG219">
        <v>1</v>
      </c>
      <c r="AH219">
        <v>1</v>
      </c>
      <c r="AI219">
        <v>1</v>
      </c>
      <c r="AJ219">
        <v>1</v>
      </c>
      <c r="AK219">
        <v>1</v>
      </c>
      <c r="AL219">
        <v>1</v>
      </c>
      <c r="AM219">
        <v>1</v>
      </c>
      <c r="AN219">
        <v>1</v>
      </c>
      <c r="AO219">
        <v>0</v>
      </c>
      <c r="AP219">
        <v>1</v>
      </c>
      <c r="AQ219">
        <v>1</v>
      </c>
      <c r="AR219">
        <v>0</v>
      </c>
      <c r="AS219">
        <v>1</v>
      </c>
      <c r="AT219">
        <v>1</v>
      </c>
      <c r="AU219">
        <v>1</v>
      </c>
      <c r="AV219">
        <v>0</v>
      </c>
      <c r="AW219">
        <v>1</v>
      </c>
      <c r="AX219">
        <v>1</v>
      </c>
      <c r="AY219">
        <v>1</v>
      </c>
      <c r="AZ219">
        <v>1</v>
      </c>
      <c r="BA219">
        <v>1</v>
      </c>
    </row>
    <row r="220" spans="3:53" x14ac:dyDescent="0.25">
      <c r="C220" s="422" t="s">
        <v>678</v>
      </c>
      <c r="D220" s="423" t="s">
        <v>688</v>
      </c>
      <c r="E220" s="424" t="s">
        <v>732</v>
      </c>
      <c r="F220" s="218">
        <v>215</v>
      </c>
      <c r="G220">
        <v>1</v>
      </c>
      <c r="H220">
        <v>1</v>
      </c>
      <c r="I220">
        <v>1</v>
      </c>
      <c r="J220">
        <v>1</v>
      </c>
      <c r="K220">
        <v>1</v>
      </c>
      <c r="L220">
        <v>1</v>
      </c>
      <c r="M220">
        <v>1</v>
      </c>
      <c r="N220">
        <v>1</v>
      </c>
      <c r="O220">
        <v>1</v>
      </c>
      <c r="P220">
        <v>1</v>
      </c>
      <c r="Q220">
        <v>1</v>
      </c>
      <c r="R220">
        <v>1</v>
      </c>
      <c r="S220">
        <f t="shared" si="9"/>
        <v>0</v>
      </c>
      <c r="T220">
        <f t="shared" si="10"/>
        <v>1</v>
      </c>
      <c r="U220">
        <f t="shared" si="11"/>
        <v>0</v>
      </c>
      <c r="V220">
        <v>1</v>
      </c>
      <c r="W220">
        <v>1</v>
      </c>
      <c r="X220">
        <v>1</v>
      </c>
      <c r="Y220">
        <v>1</v>
      </c>
      <c r="Z220">
        <v>1</v>
      </c>
      <c r="AA220">
        <v>1</v>
      </c>
      <c r="AB220">
        <v>1</v>
      </c>
      <c r="AC220">
        <v>1</v>
      </c>
      <c r="AD220">
        <v>1</v>
      </c>
      <c r="AE220">
        <v>0</v>
      </c>
      <c r="AF220">
        <v>1</v>
      </c>
      <c r="AG220">
        <v>1</v>
      </c>
      <c r="AH220">
        <v>1</v>
      </c>
      <c r="AI220">
        <v>1</v>
      </c>
      <c r="AJ220">
        <v>1</v>
      </c>
      <c r="AK220">
        <v>1</v>
      </c>
      <c r="AL220">
        <v>1</v>
      </c>
      <c r="AM220">
        <v>1</v>
      </c>
      <c r="AN220">
        <v>1</v>
      </c>
      <c r="AO220">
        <v>0</v>
      </c>
      <c r="AP220">
        <v>1</v>
      </c>
      <c r="AQ220">
        <v>1</v>
      </c>
      <c r="AR220">
        <v>0</v>
      </c>
      <c r="AS220">
        <v>1</v>
      </c>
      <c r="AT220">
        <v>1</v>
      </c>
      <c r="AU220">
        <v>1</v>
      </c>
      <c r="AV220">
        <v>0</v>
      </c>
      <c r="AW220">
        <v>1</v>
      </c>
      <c r="AX220">
        <v>1</v>
      </c>
      <c r="AY220">
        <v>1</v>
      </c>
      <c r="AZ220">
        <v>1</v>
      </c>
      <c r="BA220">
        <v>1</v>
      </c>
    </row>
    <row r="221" spans="3:53" x14ac:dyDescent="0.25">
      <c r="C221" s="422" t="s">
        <v>678</v>
      </c>
      <c r="D221" s="423" t="s">
        <v>689</v>
      </c>
      <c r="E221" s="424" t="s">
        <v>732</v>
      </c>
      <c r="F221" s="218">
        <v>216</v>
      </c>
      <c r="G221">
        <v>1</v>
      </c>
      <c r="H221">
        <v>1</v>
      </c>
      <c r="I221">
        <v>1</v>
      </c>
      <c r="J221">
        <v>1</v>
      </c>
      <c r="K221">
        <v>1</v>
      </c>
      <c r="L221">
        <v>1</v>
      </c>
      <c r="M221">
        <v>1</v>
      </c>
      <c r="N221">
        <v>1</v>
      </c>
      <c r="O221">
        <v>1</v>
      </c>
      <c r="P221">
        <v>1</v>
      </c>
      <c r="Q221">
        <v>1</v>
      </c>
      <c r="R221">
        <v>1</v>
      </c>
      <c r="S221">
        <f t="shared" si="9"/>
        <v>1</v>
      </c>
      <c r="T221">
        <f t="shared" si="10"/>
        <v>0</v>
      </c>
      <c r="U221">
        <f t="shared" si="11"/>
        <v>0</v>
      </c>
      <c r="V221">
        <v>1</v>
      </c>
      <c r="W221">
        <v>1</v>
      </c>
      <c r="X221">
        <v>1</v>
      </c>
      <c r="Y221">
        <v>1</v>
      </c>
      <c r="Z221">
        <v>1</v>
      </c>
      <c r="AA221">
        <v>1</v>
      </c>
      <c r="AB221">
        <v>1</v>
      </c>
      <c r="AC221">
        <v>1</v>
      </c>
      <c r="AD221">
        <v>1</v>
      </c>
      <c r="AE221">
        <v>0</v>
      </c>
      <c r="AF221">
        <v>1</v>
      </c>
      <c r="AG221">
        <v>1</v>
      </c>
      <c r="AH221">
        <v>1</v>
      </c>
      <c r="AI221">
        <v>1</v>
      </c>
      <c r="AJ221">
        <v>1</v>
      </c>
      <c r="AK221">
        <v>1</v>
      </c>
      <c r="AL221">
        <v>1</v>
      </c>
      <c r="AM221">
        <v>1</v>
      </c>
      <c r="AN221">
        <v>1</v>
      </c>
      <c r="AO221">
        <v>0</v>
      </c>
      <c r="AP221">
        <v>1</v>
      </c>
      <c r="AQ221">
        <v>1</v>
      </c>
      <c r="AR221">
        <v>0</v>
      </c>
      <c r="AS221">
        <v>1</v>
      </c>
      <c r="AT221">
        <v>1</v>
      </c>
      <c r="AU221">
        <v>1</v>
      </c>
      <c r="AV221">
        <v>0</v>
      </c>
      <c r="AW221">
        <v>1</v>
      </c>
      <c r="AX221">
        <v>1</v>
      </c>
      <c r="AY221">
        <v>1</v>
      </c>
      <c r="AZ221">
        <v>1</v>
      </c>
      <c r="BA221">
        <v>1</v>
      </c>
    </row>
    <row r="222" spans="3:53" x14ac:dyDescent="0.25">
      <c r="C222" s="422" t="s">
        <v>678</v>
      </c>
      <c r="D222" s="423" t="s">
        <v>691</v>
      </c>
      <c r="E222" s="424" t="s">
        <v>732</v>
      </c>
      <c r="F222" s="218">
        <v>217</v>
      </c>
      <c r="G222">
        <v>1</v>
      </c>
      <c r="H222">
        <v>1</v>
      </c>
      <c r="I222">
        <v>1</v>
      </c>
      <c r="J222">
        <v>1</v>
      </c>
      <c r="K222">
        <v>1</v>
      </c>
      <c r="L222">
        <v>1</v>
      </c>
      <c r="M222">
        <v>1</v>
      </c>
      <c r="N222">
        <v>1</v>
      </c>
      <c r="O222">
        <v>1</v>
      </c>
      <c r="P222">
        <v>1</v>
      </c>
      <c r="Q222">
        <v>1</v>
      </c>
      <c r="R222">
        <v>1</v>
      </c>
      <c r="S222">
        <f t="shared" si="9"/>
        <v>0</v>
      </c>
      <c r="T222">
        <f t="shared" si="10"/>
        <v>1</v>
      </c>
      <c r="U222">
        <f t="shared" si="11"/>
        <v>0</v>
      </c>
      <c r="V222">
        <v>1</v>
      </c>
      <c r="W222">
        <v>1</v>
      </c>
      <c r="X222">
        <v>1</v>
      </c>
      <c r="Y222">
        <v>1</v>
      </c>
      <c r="Z222">
        <v>1</v>
      </c>
      <c r="AA222">
        <v>1</v>
      </c>
      <c r="AB222">
        <v>1</v>
      </c>
      <c r="AC222">
        <v>1</v>
      </c>
      <c r="AD222">
        <v>1</v>
      </c>
      <c r="AE222">
        <v>0</v>
      </c>
      <c r="AF222">
        <v>1</v>
      </c>
      <c r="AG222">
        <v>1</v>
      </c>
      <c r="AH222">
        <v>1</v>
      </c>
      <c r="AI222">
        <v>1</v>
      </c>
      <c r="AJ222">
        <v>1</v>
      </c>
      <c r="AK222">
        <v>1</v>
      </c>
      <c r="AL222">
        <v>1</v>
      </c>
      <c r="AM222">
        <v>1</v>
      </c>
      <c r="AN222">
        <v>1</v>
      </c>
      <c r="AO222">
        <v>0</v>
      </c>
      <c r="AP222">
        <v>1</v>
      </c>
      <c r="AQ222">
        <v>1</v>
      </c>
      <c r="AR222">
        <v>0</v>
      </c>
      <c r="AS222">
        <v>1</v>
      </c>
      <c r="AT222">
        <v>1</v>
      </c>
      <c r="AU222">
        <v>1</v>
      </c>
      <c r="AV222">
        <v>0</v>
      </c>
      <c r="AW222">
        <v>1</v>
      </c>
      <c r="AX222">
        <v>1</v>
      </c>
      <c r="AY222">
        <v>1</v>
      </c>
      <c r="AZ222">
        <v>1</v>
      </c>
      <c r="BA222">
        <v>1</v>
      </c>
    </row>
    <row r="223" spans="3:53" x14ac:dyDescent="0.25">
      <c r="C223" s="422" t="s">
        <v>679</v>
      </c>
      <c r="D223" s="423" t="s">
        <v>686</v>
      </c>
      <c r="E223" s="424" t="s">
        <v>729</v>
      </c>
      <c r="F223" s="218">
        <v>218</v>
      </c>
      <c r="G223">
        <v>1</v>
      </c>
      <c r="H223">
        <v>1</v>
      </c>
      <c r="I223">
        <v>1</v>
      </c>
      <c r="J223">
        <v>1</v>
      </c>
      <c r="K223">
        <v>1</v>
      </c>
      <c r="L223">
        <v>1</v>
      </c>
      <c r="M223">
        <v>1</v>
      </c>
      <c r="N223">
        <v>1</v>
      </c>
      <c r="O223">
        <v>1</v>
      </c>
      <c r="P223">
        <v>1</v>
      </c>
      <c r="Q223">
        <v>1</v>
      </c>
      <c r="R223">
        <v>1</v>
      </c>
      <c r="S223">
        <f t="shared" si="9"/>
        <v>0</v>
      </c>
      <c r="T223">
        <f t="shared" si="10"/>
        <v>1</v>
      </c>
      <c r="U223">
        <f t="shared" si="11"/>
        <v>0</v>
      </c>
      <c r="V223">
        <v>1</v>
      </c>
      <c r="W223">
        <v>1</v>
      </c>
      <c r="X223">
        <v>1</v>
      </c>
      <c r="Y223">
        <v>1</v>
      </c>
      <c r="Z223">
        <v>1</v>
      </c>
      <c r="AA223">
        <v>1</v>
      </c>
      <c r="AB223">
        <v>1</v>
      </c>
      <c r="AC223">
        <v>1</v>
      </c>
      <c r="AD223">
        <v>1</v>
      </c>
      <c r="AE223">
        <v>0</v>
      </c>
      <c r="AF223">
        <v>1</v>
      </c>
      <c r="AG223">
        <v>1</v>
      </c>
      <c r="AH223">
        <v>1</v>
      </c>
      <c r="AI223">
        <v>1</v>
      </c>
      <c r="AJ223">
        <v>1</v>
      </c>
      <c r="AK223">
        <v>1</v>
      </c>
      <c r="AL223">
        <v>1</v>
      </c>
      <c r="AM223">
        <v>1</v>
      </c>
      <c r="AN223">
        <v>1</v>
      </c>
      <c r="AO223">
        <v>0</v>
      </c>
      <c r="AP223">
        <v>1</v>
      </c>
      <c r="AQ223">
        <v>1</v>
      </c>
      <c r="AR223">
        <v>0</v>
      </c>
      <c r="AS223">
        <v>1</v>
      </c>
      <c r="AT223">
        <v>1</v>
      </c>
      <c r="AU223">
        <v>1</v>
      </c>
      <c r="AV223">
        <v>0</v>
      </c>
      <c r="AW223">
        <v>1</v>
      </c>
      <c r="AX223">
        <v>1</v>
      </c>
      <c r="AY223">
        <v>1</v>
      </c>
      <c r="AZ223">
        <v>1</v>
      </c>
      <c r="BA223">
        <v>1</v>
      </c>
    </row>
    <row r="224" spans="3:53" x14ac:dyDescent="0.25">
      <c r="C224" s="422" t="s">
        <v>679</v>
      </c>
      <c r="D224" s="423" t="s">
        <v>687</v>
      </c>
      <c r="E224" s="424" t="s">
        <v>732</v>
      </c>
      <c r="F224" s="218">
        <v>219</v>
      </c>
      <c r="G224">
        <v>1</v>
      </c>
      <c r="H224">
        <v>1</v>
      </c>
      <c r="I224">
        <v>1</v>
      </c>
      <c r="J224">
        <v>1</v>
      </c>
      <c r="K224">
        <v>1</v>
      </c>
      <c r="L224">
        <v>1</v>
      </c>
      <c r="M224">
        <v>1</v>
      </c>
      <c r="N224">
        <v>1</v>
      </c>
      <c r="O224">
        <v>1</v>
      </c>
      <c r="P224">
        <v>1</v>
      </c>
      <c r="Q224">
        <v>1</v>
      </c>
      <c r="R224">
        <v>1</v>
      </c>
      <c r="S224">
        <f t="shared" si="9"/>
        <v>1</v>
      </c>
      <c r="T224">
        <f t="shared" si="10"/>
        <v>0</v>
      </c>
      <c r="U224">
        <f t="shared" si="11"/>
        <v>0</v>
      </c>
      <c r="V224">
        <v>1</v>
      </c>
      <c r="W224">
        <v>1</v>
      </c>
      <c r="X224">
        <v>1</v>
      </c>
      <c r="Y224">
        <v>1</v>
      </c>
      <c r="Z224">
        <v>1</v>
      </c>
      <c r="AA224">
        <v>1</v>
      </c>
      <c r="AB224">
        <v>1</v>
      </c>
      <c r="AC224">
        <v>1</v>
      </c>
      <c r="AD224">
        <v>1</v>
      </c>
      <c r="AE224">
        <v>0</v>
      </c>
      <c r="AF224">
        <v>1</v>
      </c>
      <c r="AG224">
        <v>1</v>
      </c>
      <c r="AH224">
        <v>1</v>
      </c>
      <c r="AI224">
        <v>1</v>
      </c>
      <c r="AJ224">
        <v>1</v>
      </c>
      <c r="AK224">
        <v>1</v>
      </c>
      <c r="AL224">
        <v>1</v>
      </c>
      <c r="AM224">
        <v>1</v>
      </c>
      <c r="AN224">
        <v>1</v>
      </c>
      <c r="AO224">
        <v>0</v>
      </c>
      <c r="AP224">
        <v>1</v>
      </c>
      <c r="AQ224">
        <v>1</v>
      </c>
      <c r="AR224">
        <v>0</v>
      </c>
      <c r="AS224">
        <v>1</v>
      </c>
      <c r="AT224">
        <v>1</v>
      </c>
      <c r="AU224">
        <v>1</v>
      </c>
      <c r="AV224">
        <v>0</v>
      </c>
      <c r="AW224">
        <v>1</v>
      </c>
      <c r="AX224">
        <v>1</v>
      </c>
      <c r="AY224">
        <v>1</v>
      </c>
      <c r="AZ224">
        <v>1</v>
      </c>
      <c r="BA224">
        <v>1</v>
      </c>
    </row>
    <row r="225" spans="3:53" x14ac:dyDescent="0.25">
      <c r="C225" s="422" t="s">
        <v>680</v>
      </c>
      <c r="D225" s="423" t="s">
        <v>692</v>
      </c>
      <c r="E225" s="424" t="s">
        <v>728</v>
      </c>
      <c r="F225" s="218">
        <v>220</v>
      </c>
      <c r="G225">
        <v>1</v>
      </c>
      <c r="H225">
        <v>1</v>
      </c>
      <c r="I225">
        <v>1</v>
      </c>
      <c r="J225">
        <v>1</v>
      </c>
      <c r="K225">
        <v>1</v>
      </c>
      <c r="L225">
        <v>1</v>
      </c>
      <c r="M225">
        <v>1</v>
      </c>
      <c r="N225">
        <v>1</v>
      </c>
      <c r="O225">
        <v>1</v>
      </c>
      <c r="P225">
        <v>1</v>
      </c>
      <c r="Q225">
        <v>1</v>
      </c>
      <c r="R225">
        <v>1</v>
      </c>
      <c r="S225">
        <f t="shared" si="9"/>
        <v>0</v>
      </c>
      <c r="T225">
        <f t="shared" si="10"/>
        <v>1</v>
      </c>
      <c r="U225">
        <f t="shared" si="11"/>
        <v>0</v>
      </c>
      <c r="V225">
        <v>1</v>
      </c>
      <c r="W225">
        <v>1</v>
      </c>
      <c r="X225">
        <v>1</v>
      </c>
      <c r="Y225">
        <v>1</v>
      </c>
      <c r="Z225">
        <v>1</v>
      </c>
      <c r="AA225">
        <v>1</v>
      </c>
      <c r="AB225">
        <v>1</v>
      </c>
      <c r="AC225">
        <v>1</v>
      </c>
      <c r="AD225">
        <v>1</v>
      </c>
      <c r="AE225">
        <v>0</v>
      </c>
      <c r="AF225">
        <v>1</v>
      </c>
      <c r="AG225">
        <v>1</v>
      </c>
      <c r="AH225">
        <v>1</v>
      </c>
      <c r="AI225">
        <v>1</v>
      </c>
      <c r="AJ225">
        <v>1</v>
      </c>
      <c r="AK225">
        <v>1</v>
      </c>
      <c r="AL225">
        <v>1</v>
      </c>
      <c r="AM225">
        <v>1</v>
      </c>
      <c r="AN225">
        <v>1</v>
      </c>
      <c r="AO225">
        <v>0</v>
      </c>
      <c r="AP225">
        <v>1</v>
      </c>
      <c r="AQ225">
        <v>1</v>
      </c>
      <c r="AR225">
        <v>0</v>
      </c>
      <c r="AS225">
        <v>1</v>
      </c>
      <c r="AT225">
        <v>1</v>
      </c>
      <c r="AU225">
        <v>1</v>
      </c>
      <c r="AV225">
        <v>0</v>
      </c>
      <c r="AW225">
        <v>1</v>
      </c>
      <c r="AX225">
        <v>1</v>
      </c>
      <c r="AY225">
        <v>1</v>
      </c>
      <c r="AZ225">
        <v>1</v>
      </c>
      <c r="BA225">
        <v>1</v>
      </c>
    </row>
    <row r="226" spans="3:53" x14ac:dyDescent="0.25">
      <c r="C226" s="422" t="s">
        <v>680</v>
      </c>
      <c r="D226" s="423" t="s">
        <v>686</v>
      </c>
      <c r="E226" s="424" t="s">
        <v>729</v>
      </c>
      <c r="F226" s="218">
        <v>221</v>
      </c>
      <c r="G226">
        <v>1</v>
      </c>
      <c r="H226">
        <v>1</v>
      </c>
      <c r="I226">
        <v>1</v>
      </c>
      <c r="J226">
        <v>1</v>
      </c>
      <c r="K226">
        <v>1</v>
      </c>
      <c r="L226">
        <v>1</v>
      </c>
      <c r="M226">
        <v>1</v>
      </c>
      <c r="N226">
        <v>1</v>
      </c>
      <c r="O226">
        <v>1</v>
      </c>
      <c r="P226">
        <v>1</v>
      </c>
      <c r="Q226">
        <v>1</v>
      </c>
      <c r="R226">
        <v>1</v>
      </c>
      <c r="S226">
        <f t="shared" si="9"/>
        <v>0</v>
      </c>
      <c r="T226">
        <f t="shared" si="10"/>
        <v>1</v>
      </c>
      <c r="U226">
        <f t="shared" si="11"/>
        <v>0</v>
      </c>
      <c r="V226">
        <v>1</v>
      </c>
      <c r="W226">
        <v>1</v>
      </c>
      <c r="X226">
        <v>1</v>
      </c>
      <c r="Y226">
        <v>1</v>
      </c>
      <c r="Z226">
        <v>1</v>
      </c>
      <c r="AA226">
        <v>1</v>
      </c>
      <c r="AB226">
        <v>1</v>
      </c>
      <c r="AC226">
        <v>1</v>
      </c>
      <c r="AD226">
        <v>1</v>
      </c>
      <c r="AE226">
        <v>0</v>
      </c>
      <c r="AF226">
        <v>1</v>
      </c>
      <c r="AG226">
        <v>1</v>
      </c>
      <c r="AH226">
        <v>1</v>
      </c>
      <c r="AI226">
        <v>1</v>
      </c>
      <c r="AJ226">
        <v>1</v>
      </c>
      <c r="AK226">
        <v>1</v>
      </c>
      <c r="AL226">
        <v>1</v>
      </c>
      <c r="AM226">
        <v>1</v>
      </c>
      <c r="AN226">
        <v>1</v>
      </c>
      <c r="AO226">
        <v>0</v>
      </c>
      <c r="AP226">
        <v>1</v>
      </c>
      <c r="AQ226">
        <v>1</v>
      </c>
      <c r="AR226">
        <v>0</v>
      </c>
      <c r="AS226">
        <v>1</v>
      </c>
      <c r="AT226">
        <v>1</v>
      </c>
      <c r="AU226">
        <v>1</v>
      </c>
      <c r="AV226">
        <v>0</v>
      </c>
      <c r="AW226">
        <v>1</v>
      </c>
      <c r="AX226">
        <v>1</v>
      </c>
      <c r="AY226">
        <v>1</v>
      </c>
      <c r="AZ226">
        <v>1</v>
      </c>
      <c r="BA226">
        <v>1</v>
      </c>
    </row>
    <row r="227" spans="3:53" x14ac:dyDescent="0.25">
      <c r="C227" s="422" t="s">
        <v>680</v>
      </c>
      <c r="D227" s="423" t="s">
        <v>692</v>
      </c>
      <c r="E227" s="424" t="s">
        <v>729</v>
      </c>
      <c r="F227" s="218">
        <v>222</v>
      </c>
      <c r="G227">
        <v>1</v>
      </c>
      <c r="H227">
        <v>1</v>
      </c>
      <c r="I227">
        <v>1</v>
      </c>
      <c r="J227">
        <v>1</v>
      </c>
      <c r="K227">
        <v>1</v>
      </c>
      <c r="L227">
        <v>1</v>
      </c>
      <c r="M227">
        <v>1</v>
      </c>
      <c r="N227">
        <v>1</v>
      </c>
      <c r="O227">
        <v>1</v>
      </c>
      <c r="P227">
        <v>1</v>
      </c>
      <c r="Q227">
        <v>1</v>
      </c>
      <c r="R227">
        <v>1</v>
      </c>
      <c r="S227">
        <f t="shared" si="9"/>
        <v>0</v>
      </c>
      <c r="T227">
        <f t="shared" si="10"/>
        <v>1</v>
      </c>
      <c r="U227">
        <f t="shared" si="11"/>
        <v>0</v>
      </c>
      <c r="V227">
        <v>1</v>
      </c>
      <c r="W227">
        <v>1</v>
      </c>
      <c r="X227">
        <v>1</v>
      </c>
      <c r="Y227">
        <v>1</v>
      </c>
      <c r="Z227">
        <v>1</v>
      </c>
      <c r="AA227">
        <v>1</v>
      </c>
      <c r="AB227">
        <v>1</v>
      </c>
      <c r="AC227">
        <v>1</v>
      </c>
      <c r="AD227">
        <v>1</v>
      </c>
      <c r="AE227">
        <v>0</v>
      </c>
      <c r="AF227">
        <v>1</v>
      </c>
      <c r="AG227">
        <v>1</v>
      </c>
      <c r="AH227">
        <v>1</v>
      </c>
      <c r="AI227">
        <v>1</v>
      </c>
      <c r="AJ227">
        <v>1</v>
      </c>
      <c r="AK227">
        <v>1</v>
      </c>
      <c r="AL227">
        <v>1</v>
      </c>
      <c r="AM227">
        <v>1</v>
      </c>
      <c r="AN227">
        <v>1</v>
      </c>
      <c r="AO227">
        <v>0</v>
      </c>
      <c r="AP227">
        <v>1</v>
      </c>
      <c r="AQ227">
        <v>1</v>
      </c>
      <c r="AR227">
        <v>0</v>
      </c>
      <c r="AS227">
        <v>1</v>
      </c>
      <c r="AT227">
        <v>1</v>
      </c>
      <c r="AU227">
        <v>1</v>
      </c>
      <c r="AV227">
        <v>0</v>
      </c>
      <c r="AW227">
        <v>1</v>
      </c>
      <c r="AX227">
        <v>1</v>
      </c>
      <c r="AY227">
        <v>1</v>
      </c>
      <c r="AZ227">
        <v>1</v>
      </c>
      <c r="BA227">
        <v>1</v>
      </c>
    </row>
    <row r="228" spans="3:53" x14ac:dyDescent="0.25">
      <c r="C228" s="422" t="s">
        <v>680</v>
      </c>
      <c r="D228" s="423" t="s">
        <v>697</v>
      </c>
      <c r="E228" s="424" t="s">
        <v>729</v>
      </c>
      <c r="F228" s="218">
        <v>223</v>
      </c>
      <c r="G228">
        <v>1</v>
      </c>
      <c r="H228">
        <v>1</v>
      </c>
      <c r="I228">
        <v>1</v>
      </c>
      <c r="J228">
        <v>1</v>
      </c>
      <c r="K228">
        <v>1</v>
      </c>
      <c r="L228">
        <v>1</v>
      </c>
      <c r="M228">
        <v>1</v>
      </c>
      <c r="N228">
        <v>1</v>
      </c>
      <c r="O228">
        <v>1</v>
      </c>
      <c r="P228">
        <v>1</v>
      </c>
      <c r="Q228">
        <v>1</v>
      </c>
      <c r="R228">
        <v>1</v>
      </c>
      <c r="S228">
        <f t="shared" si="9"/>
        <v>0</v>
      </c>
      <c r="T228">
        <f t="shared" si="10"/>
        <v>1</v>
      </c>
      <c r="U228">
        <f t="shared" si="11"/>
        <v>0</v>
      </c>
      <c r="V228">
        <v>1</v>
      </c>
      <c r="W228">
        <v>1</v>
      </c>
      <c r="X228">
        <v>1</v>
      </c>
      <c r="Y228">
        <v>1</v>
      </c>
      <c r="Z228">
        <v>1</v>
      </c>
      <c r="AA228">
        <v>1</v>
      </c>
      <c r="AB228">
        <v>1</v>
      </c>
      <c r="AC228">
        <v>1</v>
      </c>
      <c r="AD228">
        <v>1</v>
      </c>
      <c r="AE228">
        <v>0</v>
      </c>
      <c r="AF228">
        <v>1</v>
      </c>
      <c r="AG228">
        <v>1</v>
      </c>
      <c r="AH228">
        <v>1</v>
      </c>
      <c r="AI228">
        <v>1</v>
      </c>
      <c r="AJ228">
        <v>1</v>
      </c>
      <c r="AK228">
        <v>1</v>
      </c>
      <c r="AL228">
        <v>1</v>
      </c>
      <c r="AM228">
        <v>1</v>
      </c>
      <c r="AN228">
        <v>1</v>
      </c>
      <c r="AO228">
        <v>0</v>
      </c>
      <c r="AP228">
        <v>1</v>
      </c>
      <c r="AQ228">
        <v>1</v>
      </c>
      <c r="AR228">
        <v>0</v>
      </c>
      <c r="AS228">
        <v>1</v>
      </c>
      <c r="AT228">
        <v>1</v>
      </c>
      <c r="AU228">
        <v>1</v>
      </c>
      <c r="AV228">
        <v>0</v>
      </c>
      <c r="AW228">
        <v>1</v>
      </c>
      <c r="AX228">
        <v>1</v>
      </c>
      <c r="AY228">
        <v>1</v>
      </c>
      <c r="AZ228">
        <v>1</v>
      </c>
      <c r="BA228">
        <v>1</v>
      </c>
    </row>
    <row r="229" spans="3:53" x14ac:dyDescent="0.25">
      <c r="C229" s="422" t="s">
        <v>680</v>
      </c>
      <c r="D229" s="423" t="s">
        <v>711</v>
      </c>
      <c r="E229" s="424" t="s">
        <v>729</v>
      </c>
      <c r="F229" s="218">
        <v>224</v>
      </c>
      <c r="G229">
        <v>1</v>
      </c>
      <c r="H229">
        <v>1</v>
      </c>
      <c r="I229">
        <v>1</v>
      </c>
      <c r="J229">
        <v>1</v>
      </c>
      <c r="K229">
        <v>1</v>
      </c>
      <c r="L229">
        <v>1</v>
      </c>
      <c r="M229">
        <v>1</v>
      </c>
      <c r="N229">
        <v>1</v>
      </c>
      <c r="O229">
        <v>1</v>
      </c>
      <c r="P229">
        <v>1</v>
      </c>
      <c r="Q229">
        <v>1</v>
      </c>
      <c r="R229">
        <v>1</v>
      </c>
      <c r="S229">
        <f t="shared" si="9"/>
        <v>0</v>
      </c>
      <c r="T229">
        <f t="shared" si="10"/>
        <v>1</v>
      </c>
      <c r="U229">
        <f t="shared" si="11"/>
        <v>0</v>
      </c>
      <c r="V229">
        <v>1</v>
      </c>
      <c r="W229">
        <v>1</v>
      </c>
      <c r="X229">
        <v>1</v>
      </c>
      <c r="Y229">
        <v>1</v>
      </c>
      <c r="Z229">
        <v>1</v>
      </c>
      <c r="AA229">
        <v>1</v>
      </c>
      <c r="AB229">
        <v>1</v>
      </c>
      <c r="AC229">
        <v>1</v>
      </c>
      <c r="AD229">
        <v>1</v>
      </c>
      <c r="AE229">
        <v>0</v>
      </c>
      <c r="AF229">
        <v>1</v>
      </c>
      <c r="AG229">
        <v>1</v>
      </c>
      <c r="AH229">
        <v>1</v>
      </c>
      <c r="AI229">
        <v>1</v>
      </c>
      <c r="AJ229">
        <v>1</v>
      </c>
      <c r="AK229">
        <v>1</v>
      </c>
      <c r="AL229">
        <v>1</v>
      </c>
      <c r="AM229">
        <v>1</v>
      </c>
      <c r="AN229">
        <v>1</v>
      </c>
      <c r="AO229">
        <v>0</v>
      </c>
      <c r="AP229">
        <v>1</v>
      </c>
      <c r="AQ229">
        <v>1</v>
      </c>
      <c r="AR229">
        <v>0</v>
      </c>
      <c r="AS229">
        <v>1</v>
      </c>
      <c r="AT229">
        <v>1</v>
      </c>
      <c r="AU229">
        <v>1</v>
      </c>
      <c r="AV229">
        <v>0</v>
      </c>
      <c r="AW229">
        <v>1</v>
      </c>
      <c r="AX229">
        <v>1</v>
      </c>
      <c r="AY229">
        <v>1</v>
      </c>
      <c r="AZ229">
        <v>1</v>
      </c>
      <c r="BA229">
        <v>1</v>
      </c>
    </row>
    <row r="230" spans="3:53" x14ac:dyDescent="0.25">
      <c r="C230" s="422" t="s">
        <v>680</v>
      </c>
      <c r="D230" s="423" t="s">
        <v>687</v>
      </c>
      <c r="E230" s="424" t="s">
        <v>731</v>
      </c>
      <c r="F230" s="218">
        <v>225</v>
      </c>
      <c r="G230">
        <v>1</v>
      </c>
      <c r="H230">
        <v>1</v>
      </c>
      <c r="I230">
        <v>1</v>
      </c>
      <c r="J230">
        <v>1</v>
      </c>
      <c r="K230">
        <v>1</v>
      </c>
      <c r="L230">
        <v>1</v>
      </c>
      <c r="M230">
        <v>1</v>
      </c>
      <c r="N230">
        <v>1</v>
      </c>
      <c r="O230">
        <v>1</v>
      </c>
      <c r="P230">
        <v>1</v>
      </c>
      <c r="Q230">
        <v>1</v>
      </c>
      <c r="R230">
        <v>1</v>
      </c>
      <c r="S230">
        <f t="shared" si="9"/>
        <v>1</v>
      </c>
      <c r="T230">
        <f t="shared" si="10"/>
        <v>0</v>
      </c>
      <c r="U230">
        <f t="shared" si="11"/>
        <v>0</v>
      </c>
      <c r="V230">
        <v>1</v>
      </c>
      <c r="W230">
        <v>1</v>
      </c>
      <c r="X230">
        <v>1</v>
      </c>
      <c r="Y230">
        <v>1</v>
      </c>
      <c r="Z230">
        <v>1</v>
      </c>
      <c r="AA230">
        <v>1</v>
      </c>
      <c r="AB230">
        <v>1</v>
      </c>
      <c r="AC230">
        <v>1</v>
      </c>
      <c r="AD230">
        <v>1</v>
      </c>
      <c r="AE230">
        <v>0</v>
      </c>
      <c r="AF230">
        <v>1</v>
      </c>
      <c r="AG230">
        <v>1</v>
      </c>
      <c r="AH230">
        <v>1</v>
      </c>
      <c r="AI230">
        <v>1</v>
      </c>
      <c r="AJ230">
        <v>1</v>
      </c>
      <c r="AK230">
        <v>1</v>
      </c>
      <c r="AL230">
        <v>1</v>
      </c>
      <c r="AM230">
        <v>1</v>
      </c>
      <c r="AN230">
        <v>1</v>
      </c>
      <c r="AO230">
        <v>0</v>
      </c>
      <c r="AP230">
        <v>1</v>
      </c>
      <c r="AQ230">
        <v>1</v>
      </c>
      <c r="AR230">
        <v>0</v>
      </c>
      <c r="AS230">
        <v>1</v>
      </c>
      <c r="AT230">
        <v>1</v>
      </c>
      <c r="AU230">
        <v>1</v>
      </c>
      <c r="AV230">
        <v>0</v>
      </c>
      <c r="AW230">
        <v>1</v>
      </c>
      <c r="AX230">
        <v>1</v>
      </c>
      <c r="AY230">
        <v>1</v>
      </c>
      <c r="AZ230">
        <v>1</v>
      </c>
      <c r="BA230">
        <v>1</v>
      </c>
    </row>
    <row r="231" spans="3:53" x14ac:dyDescent="0.25">
      <c r="C231" s="422" t="s">
        <v>680</v>
      </c>
      <c r="D231" s="423" t="s">
        <v>685</v>
      </c>
      <c r="E231" s="424" t="s">
        <v>733</v>
      </c>
      <c r="F231" s="218">
        <v>226</v>
      </c>
      <c r="G231">
        <v>1</v>
      </c>
      <c r="H231">
        <v>1</v>
      </c>
      <c r="I231">
        <v>1</v>
      </c>
      <c r="J231">
        <v>1</v>
      </c>
      <c r="K231">
        <v>1</v>
      </c>
      <c r="L231">
        <v>1</v>
      </c>
      <c r="M231">
        <v>1</v>
      </c>
      <c r="N231">
        <v>1</v>
      </c>
      <c r="O231">
        <v>1</v>
      </c>
      <c r="P231">
        <v>1</v>
      </c>
      <c r="Q231">
        <v>1</v>
      </c>
      <c r="R231">
        <v>1</v>
      </c>
      <c r="S231">
        <f t="shared" si="9"/>
        <v>0</v>
      </c>
      <c r="T231">
        <f t="shared" si="10"/>
        <v>1</v>
      </c>
      <c r="U231">
        <f t="shared" si="11"/>
        <v>0</v>
      </c>
      <c r="V231">
        <v>1</v>
      </c>
      <c r="W231">
        <v>1</v>
      </c>
      <c r="X231">
        <v>1</v>
      </c>
      <c r="Y231">
        <v>1</v>
      </c>
      <c r="Z231">
        <v>1</v>
      </c>
      <c r="AA231">
        <v>1</v>
      </c>
      <c r="AB231">
        <v>1</v>
      </c>
      <c r="AC231">
        <v>1</v>
      </c>
      <c r="AD231">
        <v>1</v>
      </c>
      <c r="AE231">
        <v>0</v>
      </c>
      <c r="AF231">
        <v>1</v>
      </c>
      <c r="AG231">
        <v>1</v>
      </c>
      <c r="AH231">
        <v>1</v>
      </c>
      <c r="AI231">
        <v>1</v>
      </c>
      <c r="AJ231">
        <v>1</v>
      </c>
      <c r="AK231">
        <v>1</v>
      </c>
      <c r="AL231">
        <v>1</v>
      </c>
      <c r="AM231">
        <v>1</v>
      </c>
      <c r="AN231">
        <v>1</v>
      </c>
      <c r="AO231">
        <v>0</v>
      </c>
      <c r="AP231">
        <v>1</v>
      </c>
      <c r="AQ231">
        <v>1</v>
      </c>
      <c r="AR231">
        <v>0</v>
      </c>
      <c r="AS231">
        <v>1</v>
      </c>
      <c r="AT231">
        <v>1</v>
      </c>
      <c r="AU231">
        <v>1</v>
      </c>
      <c r="AV231">
        <v>0</v>
      </c>
      <c r="AW231">
        <v>1</v>
      </c>
      <c r="AX231">
        <v>1</v>
      </c>
      <c r="AY231">
        <v>1</v>
      </c>
      <c r="AZ231">
        <v>1</v>
      </c>
      <c r="BA231">
        <v>1</v>
      </c>
    </row>
    <row r="232" spans="3:53" x14ac:dyDescent="0.25">
      <c r="C232" s="422" t="s">
        <v>680</v>
      </c>
      <c r="D232" s="423" t="s">
        <v>685</v>
      </c>
      <c r="E232" s="424" t="s">
        <v>732</v>
      </c>
      <c r="F232" s="218">
        <v>227</v>
      </c>
      <c r="G232">
        <v>1</v>
      </c>
      <c r="H232">
        <v>1</v>
      </c>
      <c r="I232">
        <v>1</v>
      </c>
      <c r="J232">
        <v>1</v>
      </c>
      <c r="K232">
        <v>1</v>
      </c>
      <c r="L232">
        <v>1</v>
      </c>
      <c r="M232">
        <v>1</v>
      </c>
      <c r="N232">
        <v>1</v>
      </c>
      <c r="O232">
        <v>1</v>
      </c>
      <c r="P232">
        <v>1</v>
      </c>
      <c r="Q232">
        <v>1</v>
      </c>
      <c r="R232">
        <v>1</v>
      </c>
      <c r="S232">
        <f t="shared" si="9"/>
        <v>0</v>
      </c>
      <c r="T232">
        <f t="shared" si="10"/>
        <v>1</v>
      </c>
      <c r="U232">
        <f t="shared" si="11"/>
        <v>0</v>
      </c>
      <c r="V232">
        <v>1</v>
      </c>
      <c r="W232">
        <v>1</v>
      </c>
      <c r="X232">
        <v>1</v>
      </c>
      <c r="Y232">
        <v>1</v>
      </c>
      <c r="Z232">
        <v>1</v>
      </c>
      <c r="AA232">
        <v>1</v>
      </c>
      <c r="AB232">
        <v>1</v>
      </c>
      <c r="AC232">
        <v>1</v>
      </c>
      <c r="AD232">
        <v>1</v>
      </c>
      <c r="AE232">
        <v>0</v>
      </c>
      <c r="AF232">
        <v>1</v>
      </c>
      <c r="AG232">
        <v>1</v>
      </c>
      <c r="AH232">
        <v>1</v>
      </c>
      <c r="AI232">
        <v>1</v>
      </c>
      <c r="AJ232">
        <v>1</v>
      </c>
      <c r="AK232">
        <v>1</v>
      </c>
      <c r="AL232">
        <v>1</v>
      </c>
      <c r="AM232">
        <v>1</v>
      </c>
      <c r="AN232">
        <v>1</v>
      </c>
      <c r="AO232">
        <v>0</v>
      </c>
      <c r="AP232">
        <v>1</v>
      </c>
      <c r="AQ232">
        <v>1</v>
      </c>
      <c r="AR232">
        <v>0</v>
      </c>
      <c r="AS232">
        <v>1</v>
      </c>
      <c r="AT232">
        <v>1</v>
      </c>
      <c r="AU232">
        <v>1</v>
      </c>
      <c r="AV232">
        <v>0</v>
      </c>
      <c r="AW232">
        <v>1</v>
      </c>
      <c r="AX232">
        <v>1</v>
      </c>
      <c r="AY232">
        <v>1</v>
      </c>
      <c r="AZ232">
        <v>1</v>
      </c>
      <c r="BA232">
        <v>1</v>
      </c>
    </row>
    <row r="233" spans="3:53" x14ac:dyDescent="0.25">
      <c r="C233" s="422" t="s">
        <v>680</v>
      </c>
      <c r="D233" s="423" t="s">
        <v>687</v>
      </c>
      <c r="E233" s="424" t="s">
        <v>732</v>
      </c>
      <c r="F233" s="218">
        <v>228</v>
      </c>
      <c r="G233">
        <v>1</v>
      </c>
      <c r="H233">
        <v>1</v>
      </c>
      <c r="I233">
        <v>1</v>
      </c>
      <c r="J233">
        <v>1</v>
      </c>
      <c r="K233">
        <v>1</v>
      </c>
      <c r="L233">
        <v>1</v>
      </c>
      <c r="M233">
        <v>1</v>
      </c>
      <c r="N233">
        <v>1</v>
      </c>
      <c r="O233">
        <v>1</v>
      </c>
      <c r="P233">
        <v>1</v>
      </c>
      <c r="Q233">
        <v>1</v>
      </c>
      <c r="R233">
        <v>1</v>
      </c>
      <c r="S233">
        <f t="shared" si="9"/>
        <v>1</v>
      </c>
      <c r="T233">
        <f t="shared" si="10"/>
        <v>0</v>
      </c>
      <c r="U233">
        <f t="shared" si="11"/>
        <v>0</v>
      </c>
      <c r="V233">
        <v>1</v>
      </c>
      <c r="W233">
        <v>1</v>
      </c>
      <c r="X233">
        <v>1</v>
      </c>
      <c r="Y233">
        <v>1</v>
      </c>
      <c r="Z233">
        <v>1</v>
      </c>
      <c r="AA233">
        <v>1</v>
      </c>
      <c r="AB233">
        <v>1</v>
      </c>
      <c r="AC233">
        <v>1</v>
      </c>
      <c r="AD233">
        <v>1</v>
      </c>
      <c r="AE233">
        <v>0</v>
      </c>
      <c r="AF233">
        <v>1</v>
      </c>
      <c r="AG233">
        <v>1</v>
      </c>
      <c r="AH233">
        <v>1</v>
      </c>
      <c r="AI233">
        <v>1</v>
      </c>
      <c r="AJ233">
        <v>1</v>
      </c>
      <c r="AK233">
        <v>1</v>
      </c>
      <c r="AL233">
        <v>1</v>
      </c>
      <c r="AM233">
        <v>1</v>
      </c>
      <c r="AN233">
        <v>1</v>
      </c>
      <c r="AO233">
        <v>0</v>
      </c>
      <c r="AP233">
        <v>1</v>
      </c>
      <c r="AQ233">
        <v>1</v>
      </c>
      <c r="AR233">
        <v>0</v>
      </c>
      <c r="AS233">
        <v>1</v>
      </c>
      <c r="AT233">
        <v>1</v>
      </c>
      <c r="AU233">
        <v>1</v>
      </c>
      <c r="AV233">
        <v>0</v>
      </c>
      <c r="AW233">
        <v>1</v>
      </c>
      <c r="AX233">
        <v>1</v>
      </c>
      <c r="AY233">
        <v>1</v>
      </c>
      <c r="AZ233">
        <v>1</v>
      </c>
      <c r="BA233">
        <v>1</v>
      </c>
    </row>
    <row r="234" spans="3:53" x14ac:dyDescent="0.25">
      <c r="C234" s="422" t="s">
        <v>680</v>
      </c>
      <c r="D234" s="423" t="s">
        <v>711</v>
      </c>
      <c r="E234" s="424" t="s">
        <v>732</v>
      </c>
      <c r="F234" s="218">
        <v>229</v>
      </c>
      <c r="G234">
        <v>1</v>
      </c>
      <c r="H234">
        <v>1</v>
      </c>
      <c r="I234">
        <v>1</v>
      </c>
      <c r="J234">
        <v>1</v>
      </c>
      <c r="K234">
        <v>1</v>
      </c>
      <c r="L234">
        <v>1</v>
      </c>
      <c r="M234">
        <v>1</v>
      </c>
      <c r="N234">
        <v>1</v>
      </c>
      <c r="O234">
        <v>1</v>
      </c>
      <c r="P234">
        <v>1</v>
      </c>
      <c r="Q234">
        <v>1</v>
      </c>
      <c r="R234">
        <v>1</v>
      </c>
      <c r="S234">
        <f t="shared" si="9"/>
        <v>0</v>
      </c>
      <c r="T234">
        <f t="shared" si="10"/>
        <v>1</v>
      </c>
      <c r="U234">
        <f t="shared" si="11"/>
        <v>0</v>
      </c>
      <c r="V234">
        <v>1</v>
      </c>
      <c r="W234">
        <v>1</v>
      </c>
      <c r="X234">
        <v>1</v>
      </c>
      <c r="Y234">
        <v>1</v>
      </c>
      <c r="Z234">
        <v>1</v>
      </c>
      <c r="AA234">
        <v>1</v>
      </c>
      <c r="AB234">
        <v>1</v>
      </c>
      <c r="AC234">
        <v>1</v>
      </c>
      <c r="AD234">
        <v>1</v>
      </c>
      <c r="AE234">
        <v>0</v>
      </c>
      <c r="AF234">
        <v>1</v>
      </c>
      <c r="AG234">
        <v>1</v>
      </c>
      <c r="AH234">
        <v>1</v>
      </c>
      <c r="AI234">
        <v>1</v>
      </c>
      <c r="AJ234">
        <v>1</v>
      </c>
      <c r="AK234">
        <v>1</v>
      </c>
      <c r="AL234">
        <v>1</v>
      </c>
      <c r="AM234">
        <v>1</v>
      </c>
      <c r="AN234">
        <v>1</v>
      </c>
      <c r="AO234">
        <v>0</v>
      </c>
      <c r="AP234">
        <v>1</v>
      </c>
      <c r="AQ234">
        <v>1</v>
      </c>
      <c r="AR234">
        <v>0</v>
      </c>
      <c r="AS234">
        <v>1</v>
      </c>
      <c r="AT234">
        <v>1</v>
      </c>
      <c r="AU234">
        <v>1</v>
      </c>
      <c r="AV234">
        <v>0</v>
      </c>
      <c r="AW234">
        <v>1</v>
      </c>
      <c r="AX234">
        <v>1</v>
      </c>
      <c r="AY234">
        <v>1</v>
      </c>
      <c r="AZ234">
        <v>1</v>
      </c>
      <c r="BA234">
        <v>1</v>
      </c>
    </row>
    <row r="235" spans="3:53" x14ac:dyDescent="0.25">
      <c r="C235" s="422" t="s">
        <v>681</v>
      </c>
      <c r="D235" s="423" t="s">
        <v>711</v>
      </c>
      <c r="E235" s="424" t="s">
        <v>728</v>
      </c>
      <c r="F235" s="218">
        <v>230</v>
      </c>
      <c r="G235">
        <v>1</v>
      </c>
      <c r="H235">
        <v>1</v>
      </c>
      <c r="I235">
        <v>1</v>
      </c>
      <c r="J235">
        <v>1</v>
      </c>
      <c r="K235">
        <v>1</v>
      </c>
      <c r="L235">
        <v>1</v>
      </c>
      <c r="M235">
        <v>1</v>
      </c>
      <c r="N235">
        <v>1</v>
      </c>
      <c r="O235">
        <v>1</v>
      </c>
      <c r="P235">
        <v>1</v>
      </c>
      <c r="Q235">
        <v>1</v>
      </c>
      <c r="R235">
        <v>1</v>
      </c>
      <c r="S235">
        <f t="shared" si="9"/>
        <v>0</v>
      </c>
      <c r="T235">
        <f t="shared" si="10"/>
        <v>1</v>
      </c>
      <c r="U235">
        <f t="shared" si="11"/>
        <v>0</v>
      </c>
      <c r="V235">
        <v>1</v>
      </c>
      <c r="W235">
        <v>1</v>
      </c>
      <c r="X235">
        <v>1</v>
      </c>
      <c r="Y235">
        <v>1</v>
      </c>
      <c r="Z235">
        <v>1</v>
      </c>
      <c r="AA235">
        <v>1</v>
      </c>
      <c r="AB235">
        <v>1</v>
      </c>
      <c r="AC235">
        <v>1</v>
      </c>
      <c r="AD235">
        <v>1</v>
      </c>
      <c r="AE235">
        <v>0</v>
      </c>
      <c r="AF235">
        <v>1</v>
      </c>
      <c r="AG235">
        <v>1</v>
      </c>
      <c r="AH235">
        <v>1</v>
      </c>
      <c r="AI235">
        <v>1</v>
      </c>
      <c r="AJ235">
        <v>1</v>
      </c>
      <c r="AK235">
        <v>1</v>
      </c>
      <c r="AL235">
        <v>1</v>
      </c>
      <c r="AM235">
        <v>1</v>
      </c>
      <c r="AN235">
        <v>1</v>
      </c>
      <c r="AO235">
        <v>0</v>
      </c>
      <c r="AP235">
        <v>1</v>
      </c>
      <c r="AQ235">
        <v>1</v>
      </c>
      <c r="AR235">
        <v>0</v>
      </c>
      <c r="AS235">
        <v>1</v>
      </c>
      <c r="AT235">
        <v>1</v>
      </c>
      <c r="AU235">
        <v>1</v>
      </c>
      <c r="AV235">
        <v>0</v>
      </c>
      <c r="AW235">
        <v>1</v>
      </c>
      <c r="AX235">
        <v>1</v>
      </c>
      <c r="AY235">
        <v>1</v>
      </c>
      <c r="AZ235">
        <v>1</v>
      </c>
      <c r="BA235">
        <v>1</v>
      </c>
    </row>
    <row r="236" spans="3:53" x14ac:dyDescent="0.25">
      <c r="C236" s="422" t="s">
        <v>681</v>
      </c>
      <c r="D236" s="423" t="s">
        <v>686</v>
      </c>
      <c r="E236" s="424" t="s">
        <v>729</v>
      </c>
      <c r="F236" s="218">
        <v>231</v>
      </c>
      <c r="G236">
        <v>1</v>
      </c>
      <c r="H236">
        <v>1</v>
      </c>
      <c r="I236">
        <v>1</v>
      </c>
      <c r="J236">
        <v>1</v>
      </c>
      <c r="K236">
        <v>1</v>
      </c>
      <c r="L236">
        <v>1</v>
      </c>
      <c r="M236">
        <v>1</v>
      </c>
      <c r="N236">
        <v>1</v>
      </c>
      <c r="O236">
        <v>1</v>
      </c>
      <c r="P236">
        <v>1</v>
      </c>
      <c r="Q236">
        <v>1</v>
      </c>
      <c r="R236">
        <v>1</v>
      </c>
      <c r="S236">
        <f t="shared" si="9"/>
        <v>0</v>
      </c>
      <c r="T236">
        <f t="shared" si="10"/>
        <v>1</v>
      </c>
      <c r="U236">
        <f t="shared" si="11"/>
        <v>0</v>
      </c>
      <c r="V236">
        <v>1</v>
      </c>
      <c r="W236">
        <v>1</v>
      </c>
      <c r="X236">
        <v>1</v>
      </c>
      <c r="Y236">
        <v>1</v>
      </c>
      <c r="Z236">
        <v>1</v>
      </c>
      <c r="AA236">
        <v>1</v>
      </c>
      <c r="AB236">
        <v>1</v>
      </c>
      <c r="AC236">
        <v>1</v>
      </c>
      <c r="AD236">
        <v>1</v>
      </c>
      <c r="AE236">
        <v>0</v>
      </c>
      <c r="AF236">
        <v>1</v>
      </c>
      <c r="AG236">
        <v>1</v>
      </c>
      <c r="AH236">
        <v>1</v>
      </c>
      <c r="AI236">
        <v>1</v>
      </c>
      <c r="AJ236">
        <v>1</v>
      </c>
      <c r="AK236">
        <v>1</v>
      </c>
      <c r="AL236">
        <v>1</v>
      </c>
      <c r="AM236">
        <v>1</v>
      </c>
      <c r="AN236">
        <v>1</v>
      </c>
      <c r="AO236">
        <v>0</v>
      </c>
      <c r="AP236">
        <v>1</v>
      </c>
      <c r="AQ236">
        <v>1</v>
      </c>
      <c r="AR236">
        <v>0</v>
      </c>
      <c r="AS236">
        <v>1</v>
      </c>
      <c r="AT236">
        <v>1</v>
      </c>
      <c r="AU236">
        <v>1</v>
      </c>
      <c r="AV236">
        <v>0</v>
      </c>
      <c r="AW236">
        <v>1</v>
      </c>
      <c r="AX236">
        <v>1</v>
      </c>
      <c r="AY236">
        <v>1</v>
      </c>
      <c r="AZ236">
        <v>1</v>
      </c>
      <c r="BA236">
        <v>1</v>
      </c>
    </row>
    <row r="237" spans="3:53" x14ac:dyDescent="0.25">
      <c r="C237" s="422" t="s">
        <v>681</v>
      </c>
      <c r="D237" s="423" t="s">
        <v>692</v>
      </c>
      <c r="E237" s="424" t="s">
        <v>729</v>
      </c>
      <c r="F237" s="218">
        <v>232</v>
      </c>
      <c r="G237">
        <v>1</v>
      </c>
      <c r="H237">
        <v>1</v>
      </c>
      <c r="I237">
        <v>1</v>
      </c>
      <c r="J237">
        <v>1</v>
      </c>
      <c r="K237">
        <v>1</v>
      </c>
      <c r="L237">
        <v>1</v>
      </c>
      <c r="M237">
        <v>1</v>
      </c>
      <c r="N237">
        <v>1</v>
      </c>
      <c r="O237">
        <v>1</v>
      </c>
      <c r="P237">
        <v>1</v>
      </c>
      <c r="Q237">
        <v>1</v>
      </c>
      <c r="R237">
        <v>1</v>
      </c>
      <c r="S237">
        <f t="shared" si="9"/>
        <v>0</v>
      </c>
      <c r="T237">
        <f t="shared" si="10"/>
        <v>1</v>
      </c>
      <c r="U237">
        <f t="shared" si="11"/>
        <v>0</v>
      </c>
      <c r="V237">
        <v>1</v>
      </c>
      <c r="W237">
        <v>1</v>
      </c>
      <c r="X237">
        <v>1</v>
      </c>
      <c r="Y237">
        <v>1</v>
      </c>
      <c r="Z237">
        <v>1</v>
      </c>
      <c r="AA237">
        <v>1</v>
      </c>
      <c r="AB237">
        <v>1</v>
      </c>
      <c r="AC237">
        <v>1</v>
      </c>
      <c r="AD237">
        <v>1</v>
      </c>
      <c r="AE237">
        <v>0</v>
      </c>
      <c r="AF237">
        <v>1</v>
      </c>
      <c r="AG237">
        <v>1</v>
      </c>
      <c r="AH237">
        <v>1</v>
      </c>
      <c r="AI237">
        <v>1</v>
      </c>
      <c r="AJ237">
        <v>1</v>
      </c>
      <c r="AK237">
        <v>1</v>
      </c>
      <c r="AL237">
        <v>1</v>
      </c>
      <c r="AM237">
        <v>1</v>
      </c>
      <c r="AN237">
        <v>1</v>
      </c>
      <c r="AO237">
        <v>0</v>
      </c>
      <c r="AP237">
        <v>1</v>
      </c>
      <c r="AQ237">
        <v>1</v>
      </c>
      <c r="AR237">
        <v>0</v>
      </c>
      <c r="AS237">
        <v>1</v>
      </c>
      <c r="AT237">
        <v>1</v>
      </c>
      <c r="AU237">
        <v>1</v>
      </c>
      <c r="AV237">
        <v>0</v>
      </c>
      <c r="AW237">
        <v>1</v>
      </c>
      <c r="AX237">
        <v>1</v>
      </c>
      <c r="AY237">
        <v>1</v>
      </c>
      <c r="AZ237">
        <v>1</v>
      </c>
      <c r="BA237">
        <v>1</v>
      </c>
    </row>
    <row r="238" spans="3:53" x14ac:dyDescent="0.25">
      <c r="C238" s="422" t="s">
        <v>681</v>
      </c>
      <c r="D238" s="423" t="s">
        <v>697</v>
      </c>
      <c r="E238" s="424" t="s">
        <v>729</v>
      </c>
      <c r="F238" s="218">
        <v>233</v>
      </c>
      <c r="G238">
        <v>1</v>
      </c>
      <c r="H238">
        <v>1</v>
      </c>
      <c r="I238">
        <v>1</v>
      </c>
      <c r="J238">
        <v>1</v>
      </c>
      <c r="K238">
        <v>1</v>
      </c>
      <c r="L238">
        <v>1</v>
      </c>
      <c r="M238">
        <v>1</v>
      </c>
      <c r="N238">
        <v>1</v>
      </c>
      <c r="O238">
        <v>1</v>
      </c>
      <c r="P238">
        <v>1</v>
      </c>
      <c r="Q238">
        <v>1</v>
      </c>
      <c r="R238">
        <v>1</v>
      </c>
      <c r="S238">
        <f t="shared" si="9"/>
        <v>0</v>
      </c>
      <c r="T238">
        <f t="shared" si="10"/>
        <v>1</v>
      </c>
      <c r="U238">
        <f t="shared" si="11"/>
        <v>0</v>
      </c>
      <c r="V238">
        <v>1</v>
      </c>
      <c r="W238">
        <v>1</v>
      </c>
      <c r="X238">
        <v>1</v>
      </c>
      <c r="Y238">
        <v>1</v>
      </c>
      <c r="Z238">
        <v>1</v>
      </c>
      <c r="AA238">
        <v>1</v>
      </c>
      <c r="AB238">
        <v>1</v>
      </c>
      <c r="AC238">
        <v>1</v>
      </c>
      <c r="AD238">
        <v>1</v>
      </c>
      <c r="AE238">
        <v>0</v>
      </c>
      <c r="AF238">
        <v>1</v>
      </c>
      <c r="AG238">
        <v>1</v>
      </c>
      <c r="AH238">
        <v>1</v>
      </c>
      <c r="AI238">
        <v>1</v>
      </c>
      <c r="AJ238">
        <v>1</v>
      </c>
      <c r="AK238">
        <v>1</v>
      </c>
      <c r="AL238">
        <v>1</v>
      </c>
      <c r="AM238">
        <v>1</v>
      </c>
      <c r="AN238">
        <v>1</v>
      </c>
      <c r="AO238">
        <v>0</v>
      </c>
      <c r="AP238">
        <v>1</v>
      </c>
      <c r="AQ238">
        <v>1</v>
      </c>
      <c r="AR238">
        <v>0</v>
      </c>
      <c r="AS238">
        <v>1</v>
      </c>
      <c r="AT238">
        <v>1</v>
      </c>
      <c r="AU238">
        <v>1</v>
      </c>
      <c r="AV238">
        <v>0</v>
      </c>
      <c r="AW238">
        <v>1</v>
      </c>
      <c r="AX238">
        <v>1</v>
      </c>
      <c r="AY238">
        <v>1</v>
      </c>
      <c r="AZ238">
        <v>1</v>
      </c>
      <c r="BA238">
        <v>1</v>
      </c>
    </row>
    <row r="239" spans="3:53" x14ac:dyDescent="0.25">
      <c r="C239" s="422" t="s">
        <v>681</v>
      </c>
      <c r="D239" s="423" t="s">
        <v>711</v>
      </c>
      <c r="E239" s="424" t="s">
        <v>729</v>
      </c>
      <c r="F239" s="218">
        <v>234</v>
      </c>
      <c r="G239">
        <v>1</v>
      </c>
      <c r="H239">
        <v>1</v>
      </c>
      <c r="I239">
        <v>1</v>
      </c>
      <c r="J239">
        <v>1</v>
      </c>
      <c r="K239">
        <v>1</v>
      </c>
      <c r="L239">
        <v>1</v>
      </c>
      <c r="M239">
        <v>1</v>
      </c>
      <c r="N239">
        <v>1</v>
      </c>
      <c r="O239">
        <v>1</v>
      </c>
      <c r="P239">
        <v>1</v>
      </c>
      <c r="Q239">
        <v>1</v>
      </c>
      <c r="R239">
        <v>1</v>
      </c>
      <c r="S239">
        <f t="shared" si="9"/>
        <v>0</v>
      </c>
      <c r="T239">
        <f t="shared" si="10"/>
        <v>1</v>
      </c>
      <c r="U239">
        <f t="shared" si="11"/>
        <v>0</v>
      </c>
      <c r="V239">
        <v>1</v>
      </c>
      <c r="W239">
        <v>1</v>
      </c>
      <c r="X239">
        <v>1</v>
      </c>
      <c r="Y239">
        <v>1</v>
      </c>
      <c r="Z239">
        <v>1</v>
      </c>
      <c r="AA239">
        <v>1</v>
      </c>
      <c r="AB239">
        <v>1</v>
      </c>
      <c r="AC239">
        <v>1</v>
      </c>
      <c r="AD239">
        <v>1</v>
      </c>
      <c r="AE239">
        <v>0</v>
      </c>
      <c r="AF239">
        <v>1</v>
      </c>
      <c r="AG239">
        <v>1</v>
      </c>
      <c r="AH239">
        <v>1</v>
      </c>
      <c r="AI239">
        <v>1</v>
      </c>
      <c r="AJ239">
        <v>1</v>
      </c>
      <c r="AK239">
        <v>1</v>
      </c>
      <c r="AL239">
        <v>1</v>
      </c>
      <c r="AM239">
        <v>1</v>
      </c>
      <c r="AN239">
        <v>1</v>
      </c>
      <c r="AO239">
        <v>0</v>
      </c>
      <c r="AP239">
        <v>1</v>
      </c>
      <c r="AQ239">
        <v>1</v>
      </c>
      <c r="AR239">
        <v>0</v>
      </c>
      <c r="AS239">
        <v>1</v>
      </c>
      <c r="AT239">
        <v>1</v>
      </c>
      <c r="AU239">
        <v>1</v>
      </c>
      <c r="AV239">
        <v>0</v>
      </c>
      <c r="AW239">
        <v>1</v>
      </c>
      <c r="AX239">
        <v>1</v>
      </c>
      <c r="AY239">
        <v>1</v>
      </c>
      <c r="AZ239">
        <v>1</v>
      </c>
      <c r="BA239">
        <v>1</v>
      </c>
    </row>
    <row r="240" spans="3:53" x14ac:dyDescent="0.25">
      <c r="C240" s="422" t="s">
        <v>681</v>
      </c>
      <c r="D240" s="423" t="s">
        <v>697</v>
      </c>
      <c r="E240" s="424" t="s">
        <v>730</v>
      </c>
      <c r="F240" s="218">
        <v>235</v>
      </c>
      <c r="G240">
        <v>1</v>
      </c>
      <c r="H240">
        <v>1</v>
      </c>
      <c r="I240">
        <v>1</v>
      </c>
      <c r="J240">
        <v>1</v>
      </c>
      <c r="K240">
        <v>1</v>
      </c>
      <c r="L240">
        <v>1</v>
      </c>
      <c r="M240">
        <v>1</v>
      </c>
      <c r="N240">
        <v>1</v>
      </c>
      <c r="O240">
        <v>1</v>
      </c>
      <c r="P240">
        <v>1</v>
      </c>
      <c r="Q240">
        <v>1</v>
      </c>
      <c r="R240">
        <v>1</v>
      </c>
      <c r="S240">
        <f t="shared" si="9"/>
        <v>0</v>
      </c>
      <c r="T240">
        <f t="shared" si="10"/>
        <v>1</v>
      </c>
      <c r="U240">
        <f t="shared" si="11"/>
        <v>0</v>
      </c>
      <c r="V240">
        <v>1</v>
      </c>
      <c r="W240">
        <v>1</v>
      </c>
      <c r="X240">
        <v>1</v>
      </c>
      <c r="Y240">
        <v>1</v>
      </c>
      <c r="Z240">
        <v>1</v>
      </c>
      <c r="AA240">
        <v>1</v>
      </c>
      <c r="AB240">
        <v>1</v>
      </c>
      <c r="AC240">
        <v>1</v>
      </c>
      <c r="AD240">
        <v>1</v>
      </c>
      <c r="AE240">
        <v>0</v>
      </c>
      <c r="AF240">
        <v>1</v>
      </c>
      <c r="AG240">
        <v>1</v>
      </c>
      <c r="AH240">
        <v>1</v>
      </c>
      <c r="AI240">
        <v>1</v>
      </c>
      <c r="AJ240">
        <v>1</v>
      </c>
      <c r="AK240">
        <v>1</v>
      </c>
      <c r="AL240">
        <v>1</v>
      </c>
      <c r="AM240">
        <v>1</v>
      </c>
      <c r="AN240">
        <v>1</v>
      </c>
      <c r="AO240">
        <v>0</v>
      </c>
      <c r="AP240">
        <v>1</v>
      </c>
      <c r="AQ240">
        <v>1</v>
      </c>
      <c r="AR240">
        <v>0</v>
      </c>
      <c r="AS240">
        <v>1</v>
      </c>
      <c r="AT240">
        <v>1</v>
      </c>
      <c r="AU240">
        <v>1</v>
      </c>
      <c r="AV240">
        <v>0</v>
      </c>
      <c r="AW240">
        <v>1</v>
      </c>
      <c r="AX240">
        <v>1</v>
      </c>
      <c r="AY240">
        <v>1</v>
      </c>
      <c r="AZ240">
        <v>1</v>
      </c>
      <c r="BA240">
        <v>1</v>
      </c>
    </row>
    <row r="241" spans="3:53" x14ac:dyDescent="0.25">
      <c r="C241" s="422" t="s">
        <v>681</v>
      </c>
      <c r="D241" s="423" t="s">
        <v>711</v>
      </c>
      <c r="E241" s="424" t="s">
        <v>730</v>
      </c>
      <c r="F241" s="218">
        <v>236</v>
      </c>
      <c r="G241">
        <v>1</v>
      </c>
      <c r="H241">
        <v>1</v>
      </c>
      <c r="I241">
        <v>1</v>
      </c>
      <c r="J241">
        <v>1</v>
      </c>
      <c r="K241">
        <v>1</v>
      </c>
      <c r="L241">
        <v>1</v>
      </c>
      <c r="M241">
        <v>1</v>
      </c>
      <c r="N241">
        <v>1</v>
      </c>
      <c r="O241">
        <v>1</v>
      </c>
      <c r="P241">
        <v>1</v>
      </c>
      <c r="Q241">
        <v>1</v>
      </c>
      <c r="R241">
        <v>1</v>
      </c>
      <c r="S241">
        <f t="shared" si="9"/>
        <v>0</v>
      </c>
      <c r="T241">
        <f t="shared" si="10"/>
        <v>1</v>
      </c>
      <c r="U241">
        <f t="shared" si="11"/>
        <v>0</v>
      </c>
      <c r="V241">
        <v>1</v>
      </c>
      <c r="W241">
        <v>1</v>
      </c>
      <c r="X241">
        <v>1</v>
      </c>
      <c r="Y241">
        <v>1</v>
      </c>
      <c r="Z241">
        <v>1</v>
      </c>
      <c r="AA241">
        <v>1</v>
      </c>
      <c r="AB241">
        <v>1</v>
      </c>
      <c r="AC241">
        <v>1</v>
      </c>
      <c r="AD241">
        <v>1</v>
      </c>
      <c r="AE241">
        <v>0</v>
      </c>
      <c r="AF241">
        <v>1</v>
      </c>
      <c r="AG241">
        <v>1</v>
      </c>
      <c r="AH241">
        <v>1</v>
      </c>
      <c r="AI241">
        <v>1</v>
      </c>
      <c r="AJ241">
        <v>1</v>
      </c>
      <c r="AK241">
        <v>1</v>
      </c>
      <c r="AL241">
        <v>1</v>
      </c>
      <c r="AM241">
        <v>1</v>
      </c>
      <c r="AN241">
        <v>1</v>
      </c>
      <c r="AO241">
        <v>0</v>
      </c>
      <c r="AP241">
        <v>1</v>
      </c>
      <c r="AQ241">
        <v>1</v>
      </c>
      <c r="AR241">
        <v>0</v>
      </c>
      <c r="AS241">
        <v>1</v>
      </c>
      <c r="AT241">
        <v>1</v>
      </c>
      <c r="AU241">
        <v>1</v>
      </c>
      <c r="AV241">
        <v>0</v>
      </c>
      <c r="AW241">
        <v>1</v>
      </c>
      <c r="AX241">
        <v>1</v>
      </c>
      <c r="AY241">
        <v>1</v>
      </c>
      <c r="AZ241">
        <v>1</v>
      </c>
      <c r="BA241">
        <v>1</v>
      </c>
    </row>
    <row r="242" spans="3:53" x14ac:dyDescent="0.25">
      <c r="C242" s="422" t="s">
        <v>681</v>
      </c>
      <c r="D242" s="423" t="s">
        <v>685</v>
      </c>
      <c r="E242" s="424" t="s">
        <v>731</v>
      </c>
      <c r="F242" s="218">
        <v>237</v>
      </c>
      <c r="G242">
        <v>1</v>
      </c>
      <c r="H242">
        <v>1</v>
      </c>
      <c r="I242">
        <v>1</v>
      </c>
      <c r="J242">
        <v>1</v>
      </c>
      <c r="K242">
        <v>1</v>
      </c>
      <c r="L242">
        <v>1</v>
      </c>
      <c r="M242">
        <v>1</v>
      </c>
      <c r="N242">
        <v>1</v>
      </c>
      <c r="O242">
        <v>1</v>
      </c>
      <c r="P242">
        <v>1</v>
      </c>
      <c r="Q242">
        <v>1</v>
      </c>
      <c r="R242">
        <v>1</v>
      </c>
      <c r="S242">
        <f t="shared" si="9"/>
        <v>0</v>
      </c>
      <c r="T242">
        <f t="shared" si="10"/>
        <v>1</v>
      </c>
      <c r="U242">
        <f t="shared" si="11"/>
        <v>0</v>
      </c>
      <c r="V242">
        <v>1</v>
      </c>
      <c r="W242">
        <v>1</v>
      </c>
      <c r="X242">
        <v>1</v>
      </c>
      <c r="Y242">
        <v>1</v>
      </c>
      <c r="Z242">
        <v>1</v>
      </c>
      <c r="AA242">
        <v>1</v>
      </c>
      <c r="AB242">
        <v>1</v>
      </c>
      <c r="AC242">
        <v>1</v>
      </c>
      <c r="AD242">
        <v>1</v>
      </c>
      <c r="AE242">
        <v>0</v>
      </c>
      <c r="AF242">
        <v>1</v>
      </c>
      <c r="AG242">
        <v>1</v>
      </c>
      <c r="AH242">
        <v>1</v>
      </c>
      <c r="AI242">
        <v>1</v>
      </c>
      <c r="AJ242">
        <v>1</v>
      </c>
      <c r="AK242">
        <v>1</v>
      </c>
      <c r="AL242">
        <v>1</v>
      </c>
      <c r="AM242">
        <v>1</v>
      </c>
      <c r="AN242">
        <v>1</v>
      </c>
      <c r="AO242">
        <v>0</v>
      </c>
      <c r="AP242">
        <v>1</v>
      </c>
      <c r="AQ242">
        <v>1</v>
      </c>
      <c r="AR242">
        <v>0</v>
      </c>
      <c r="AS242">
        <v>1</v>
      </c>
      <c r="AT242">
        <v>1</v>
      </c>
      <c r="AU242">
        <v>1</v>
      </c>
      <c r="AV242">
        <v>0</v>
      </c>
      <c r="AW242">
        <v>1</v>
      </c>
      <c r="AX242">
        <v>1</v>
      </c>
      <c r="AY242">
        <v>1</v>
      </c>
      <c r="AZ242">
        <v>1</v>
      </c>
      <c r="BA242">
        <v>1</v>
      </c>
    </row>
    <row r="243" spans="3:53" x14ac:dyDescent="0.25">
      <c r="C243" s="422" t="s">
        <v>681</v>
      </c>
      <c r="D243" s="423" t="s">
        <v>687</v>
      </c>
      <c r="E243" s="424" t="s">
        <v>731</v>
      </c>
      <c r="F243" s="218">
        <v>238</v>
      </c>
      <c r="G243">
        <v>1</v>
      </c>
      <c r="H243">
        <v>1</v>
      </c>
      <c r="I243">
        <v>1</v>
      </c>
      <c r="J243">
        <v>1</v>
      </c>
      <c r="K243">
        <v>1</v>
      </c>
      <c r="L243">
        <v>1</v>
      </c>
      <c r="M243">
        <v>1</v>
      </c>
      <c r="N243">
        <v>1</v>
      </c>
      <c r="O243">
        <v>1</v>
      </c>
      <c r="P243">
        <v>1</v>
      </c>
      <c r="Q243">
        <v>1</v>
      </c>
      <c r="R243">
        <v>1</v>
      </c>
      <c r="S243">
        <f t="shared" si="9"/>
        <v>1</v>
      </c>
      <c r="T243">
        <f t="shared" si="10"/>
        <v>0</v>
      </c>
      <c r="U243">
        <f t="shared" si="11"/>
        <v>0</v>
      </c>
      <c r="V243">
        <v>1</v>
      </c>
      <c r="W243">
        <v>1</v>
      </c>
      <c r="X243">
        <v>1</v>
      </c>
      <c r="Y243">
        <v>1</v>
      </c>
      <c r="Z243">
        <v>1</v>
      </c>
      <c r="AA243">
        <v>1</v>
      </c>
      <c r="AB243">
        <v>1</v>
      </c>
      <c r="AC243">
        <v>1</v>
      </c>
      <c r="AD243">
        <v>1</v>
      </c>
      <c r="AE243">
        <v>0</v>
      </c>
      <c r="AF243">
        <v>1</v>
      </c>
      <c r="AG243">
        <v>1</v>
      </c>
      <c r="AH243">
        <v>1</v>
      </c>
      <c r="AI243">
        <v>1</v>
      </c>
      <c r="AJ243">
        <v>1</v>
      </c>
      <c r="AK243">
        <v>1</v>
      </c>
      <c r="AL243">
        <v>1</v>
      </c>
      <c r="AM243">
        <v>1</v>
      </c>
      <c r="AN243">
        <v>1</v>
      </c>
      <c r="AO243">
        <v>0</v>
      </c>
      <c r="AP243">
        <v>1</v>
      </c>
      <c r="AQ243">
        <v>1</v>
      </c>
      <c r="AR243">
        <v>0</v>
      </c>
      <c r="AS243">
        <v>1</v>
      </c>
      <c r="AT243">
        <v>1</v>
      </c>
      <c r="AU243">
        <v>1</v>
      </c>
      <c r="AV243">
        <v>0</v>
      </c>
      <c r="AW243">
        <v>1</v>
      </c>
      <c r="AX243">
        <v>1</v>
      </c>
      <c r="AY243">
        <v>1</v>
      </c>
      <c r="AZ243">
        <v>1</v>
      </c>
      <c r="BA243">
        <v>1</v>
      </c>
    </row>
    <row r="244" spans="3:53" x14ac:dyDescent="0.25">
      <c r="C244" s="422" t="s">
        <v>681</v>
      </c>
      <c r="D244" s="423" t="s">
        <v>697</v>
      </c>
      <c r="E244" s="424" t="s">
        <v>731</v>
      </c>
      <c r="F244" s="218">
        <v>239</v>
      </c>
      <c r="G244">
        <v>1</v>
      </c>
      <c r="H244">
        <v>1</v>
      </c>
      <c r="I244">
        <v>1</v>
      </c>
      <c r="J244">
        <v>1</v>
      </c>
      <c r="K244">
        <v>1</v>
      </c>
      <c r="L244">
        <v>1</v>
      </c>
      <c r="M244">
        <v>1</v>
      </c>
      <c r="N244">
        <v>1</v>
      </c>
      <c r="O244">
        <v>1</v>
      </c>
      <c r="P244">
        <v>1</v>
      </c>
      <c r="Q244">
        <v>1</v>
      </c>
      <c r="R244">
        <v>1</v>
      </c>
      <c r="S244">
        <f t="shared" si="9"/>
        <v>0</v>
      </c>
      <c r="T244">
        <f t="shared" si="10"/>
        <v>1</v>
      </c>
      <c r="U244">
        <f t="shared" si="11"/>
        <v>0</v>
      </c>
      <c r="V244">
        <v>1</v>
      </c>
      <c r="W244">
        <v>1</v>
      </c>
      <c r="X244">
        <v>1</v>
      </c>
      <c r="Y244">
        <v>1</v>
      </c>
      <c r="Z244">
        <v>1</v>
      </c>
      <c r="AA244">
        <v>1</v>
      </c>
      <c r="AB244">
        <v>1</v>
      </c>
      <c r="AC244">
        <v>1</v>
      </c>
      <c r="AD244">
        <v>1</v>
      </c>
      <c r="AE244">
        <v>0</v>
      </c>
      <c r="AF244">
        <v>1</v>
      </c>
      <c r="AG244">
        <v>1</v>
      </c>
      <c r="AH244">
        <v>1</v>
      </c>
      <c r="AI244">
        <v>1</v>
      </c>
      <c r="AJ244">
        <v>1</v>
      </c>
      <c r="AK244">
        <v>1</v>
      </c>
      <c r="AL244">
        <v>1</v>
      </c>
      <c r="AM244">
        <v>1</v>
      </c>
      <c r="AN244">
        <v>1</v>
      </c>
      <c r="AO244">
        <v>0</v>
      </c>
      <c r="AP244">
        <v>1</v>
      </c>
      <c r="AQ244">
        <v>1</v>
      </c>
      <c r="AR244">
        <v>0</v>
      </c>
      <c r="AS244">
        <v>1</v>
      </c>
      <c r="AT244">
        <v>1</v>
      </c>
      <c r="AU244">
        <v>1</v>
      </c>
      <c r="AV244">
        <v>0</v>
      </c>
      <c r="AW244">
        <v>1</v>
      </c>
      <c r="AX244">
        <v>1</v>
      </c>
      <c r="AY244">
        <v>1</v>
      </c>
      <c r="AZ244">
        <v>1</v>
      </c>
      <c r="BA244">
        <v>1</v>
      </c>
    </row>
    <row r="245" spans="3:53" x14ac:dyDescent="0.25">
      <c r="C245" s="422" t="s">
        <v>681</v>
      </c>
      <c r="D245" s="423" t="s">
        <v>685</v>
      </c>
      <c r="E245" s="424" t="s">
        <v>733</v>
      </c>
      <c r="F245" s="218">
        <v>240</v>
      </c>
      <c r="G245">
        <v>1</v>
      </c>
      <c r="H245">
        <v>1</v>
      </c>
      <c r="I245">
        <v>1</v>
      </c>
      <c r="J245">
        <v>1</v>
      </c>
      <c r="K245">
        <v>1</v>
      </c>
      <c r="L245">
        <v>1</v>
      </c>
      <c r="M245">
        <v>1</v>
      </c>
      <c r="N245">
        <v>1</v>
      </c>
      <c r="O245">
        <v>1</v>
      </c>
      <c r="P245">
        <v>1</v>
      </c>
      <c r="Q245">
        <v>1</v>
      </c>
      <c r="R245">
        <v>1</v>
      </c>
      <c r="S245">
        <f t="shared" si="9"/>
        <v>0</v>
      </c>
      <c r="T245">
        <f t="shared" si="10"/>
        <v>1</v>
      </c>
      <c r="U245">
        <f t="shared" si="11"/>
        <v>0</v>
      </c>
      <c r="V245">
        <v>1</v>
      </c>
      <c r="W245">
        <v>1</v>
      </c>
      <c r="X245">
        <v>1</v>
      </c>
      <c r="Y245">
        <v>1</v>
      </c>
      <c r="Z245">
        <v>1</v>
      </c>
      <c r="AA245">
        <v>1</v>
      </c>
      <c r="AB245">
        <v>1</v>
      </c>
      <c r="AC245">
        <v>1</v>
      </c>
      <c r="AD245">
        <v>1</v>
      </c>
      <c r="AE245">
        <v>0</v>
      </c>
      <c r="AF245">
        <v>1</v>
      </c>
      <c r="AG245">
        <v>1</v>
      </c>
      <c r="AH245">
        <v>1</v>
      </c>
      <c r="AI245">
        <v>1</v>
      </c>
      <c r="AJ245">
        <v>1</v>
      </c>
      <c r="AK245">
        <v>1</v>
      </c>
      <c r="AL245">
        <v>1</v>
      </c>
      <c r="AM245">
        <v>1</v>
      </c>
      <c r="AN245">
        <v>1</v>
      </c>
      <c r="AO245">
        <v>0</v>
      </c>
      <c r="AP245">
        <v>1</v>
      </c>
      <c r="AQ245">
        <v>1</v>
      </c>
      <c r="AR245">
        <v>0</v>
      </c>
      <c r="AS245">
        <v>1</v>
      </c>
      <c r="AT245">
        <v>1</v>
      </c>
      <c r="AU245">
        <v>1</v>
      </c>
      <c r="AV245">
        <v>0</v>
      </c>
      <c r="AW245">
        <v>1</v>
      </c>
      <c r="AX245">
        <v>1</v>
      </c>
      <c r="AY245">
        <v>1</v>
      </c>
      <c r="AZ245">
        <v>1</v>
      </c>
      <c r="BA245">
        <v>1</v>
      </c>
    </row>
    <row r="246" spans="3:53" x14ac:dyDescent="0.25">
      <c r="C246" s="422" t="s">
        <v>681</v>
      </c>
      <c r="D246" s="423" t="s">
        <v>690</v>
      </c>
      <c r="E246" s="424" t="s">
        <v>733</v>
      </c>
      <c r="F246" s="218">
        <v>241</v>
      </c>
      <c r="G246">
        <v>1</v>
      </c>
      <c r="H246">
        <v>1</v>
      </c>
      <c r="I246">
        <v>1</v>
      </c>
      <c r="J246">
        <v>1</v>
      </c>
      <c r="K246">
        <v>1</v>
      </c>
      <c r="L246">
        <v>1</v>
      </c>
      <c r="M246">
        <v>1</v>
      </c>
      <c r="N246">
        <v>1</v>
      </c>
      <c r="O246">
        <v>1</v>
      </c>
      <c r="P246">
        <v>1</v>
      </c>
      <c r="Q246">
        <v>1</v>
      </c>
      <c r="R246">
        <v>1</v>
      </c>
      <c r="S246">
        <f t="shared" si="9"/>
        <v>0</v>
      </c>
      <c r="T246">
        <f t="shared" si="10"/>
        <v>1</v>
      </c>
      <c r="U246">
        <f t="shared" si="11"/>
        <v>0</v>
      </c>
      <c r="V246">
        <v>1</v>
      </c>
      <c r="W246">
        <v>1</v>
      </c>
      <c r="X246">
        <v>1</v>
      </c>
      <c r="Y246">
        <v>1</v>
      </c>
      <c r="Z246">
        <v>1</v>
      </c>
      <c r="AA246">
        <v>1</v>
      </c>
      <c r="AB246">
        <v>1</v>
      </c>
      <c r="AC246">
        <v>1</v>
      </c>
      <c r="AD246">
        <v>1</v>
      </c>
      <c r="AE246">
        <v>0</v>
      </c>
      <c r="AF246">
        <v>1</v>
      </c>
      <c r="AG246">
        <v>1</v>
      </c>
      <c r="AH246">
        <v>1</v>
      </c>
      <c r="AI246">
        <v>1</v>
      </c>
      <c r="AJ246">
        <v>1</v>
      </c>
      <c r="AK246">
        <v>1</v>
      </c>
      <c r="AL246">
        <v>1</v>
      </c>
      <c r="AM246">
        <v>1</v>
      </c>
      <c r="AN246">
        <v>1</v>
      </c>
      <c r="AO246">
        <v>0</v>
      </c>
      <c r="AP246">
        <v>1</v>
      </c>
      <c r="AQ246">
        <v>1</v>
      </c>
      <c r="AR246">
        <v>0</v>
      </c>
      <c r="AS246">
        <v>1</v>
      </c>
      <c r="AT246">
        <v>1</v>
      </c>
      <c r="AU246">
        <v>1</v>
      </c>
      <c r="AV246">
        <v>0</v>
      </c>
      <c r="AW246">
        <v>1</v>
      </c>
      <c r="AX246">
        <v>1</v>
      </c>
      <c r="AY246">
        <v>1</v>
      </c>
      <c r="AZ246">
        <v>1</v>
      </c>
      <c r="BA246">
        <v>1</v>
      </c>
    </row>
    <row r="247" spans="3:53" x14ac:dyDescent="0.25">
      <c r="C247" s="422" t="s">
        <v>681</v>
      </c>
      <c r="D247" s="423" t="s">
        <v>697</v>
      </c>
      <c r="E247" s="424" t="s">
        <v>733</v>
      </c>
      <c r="F247" s="218">
        <v>242</v>
      </c>
      <c r="G247">
        <v>1</v>
      </c>
      <c r="H247">
        <v>1</v>
      </c>
      <c r="I247">
        <v>1</v>
      </c>
      <c r="J247">
        <v>1</v>
      </c>
      <c r="K247">
        <v>1</v>
      </c>
      <c r="L247">
        <v>1</v>
      </c>
      <c r="M247">
        <v>1</v>
      </c>
      <c r="N247">
        <v>1</v>
      </c>
      <c r="O247">
        <v>1</v>
      </c>
      <c r="P247">
        <v>1</v>
      </c>
      <c r="Q247">
        <v>1</v>
      </c>
      <c r="R247">
        <v>1</v>
      </c>
      <c r="S247">
        <f t="shared" si="9"/>
        <v>0</v>
      </c>
      <c r="T247">
        <f t="shared" si="10"/>
        <v>1</v>
      </c>
      <c r="U247">
        <f t="shared" si="11"/>
        <v>0</v>
      </c>
      <c r="V247">
        <v>1</v>
      </c>
      <c r="W247">
        <v>1</v>
      </c>
      <c r="X247">
        <v>1</v>
      </c>
      <c r="Y247">
        <v>1</v>
      </c>
      <c r="Z247">
        <v>1</v>
      </c>
      <c r="AA247">
        <v>1</v>
      </c>
      <c r="AB247">
        <v>1</v>
      </c>
      <c r="AC247">
        <v>1</v>
      </c>
      <c r="AD247">
        <v>1</v>
      </c>
      <c r="AE247">
        <v>0</v>
      </c>
      <c r="AF247">
        <v>1</v>
      </c>
      <c r="AG247">
        <v>1</v>
      </c>
      <c r="AH247">
        <v>1</v>
      </c>
      <c r="AI247">
        <v>1</v>
      </c>
      <c r="AJ247">
        <v>1</v>
      </c>
      <c r="AK247">
        <v>1</v>
      </c>
      <c r="AL247">
        <v>1</v>
      </c>
      <c r="AM247">
        <v>1</v>
      </c>
      <c r="AN247">
        <v>1</v>
      </c>
      <c r="AO247">
        <v>0</v>
      </c>
      <c r="AP247">
        <v>1</v>
      </c>
      <c r="AQ247">
        <v>1</v>
      </c>
      <c r="AR247">
        <v>0</v>
      </c>
      <c r="AS247">
        <v>1</v>
      </c>
      <c r="AT247">
        <v>1</v>
      </c>
      <c r="AU247">
        <v>1</v>
      </c>
      <c r="AV247">
        <v>0</v>
      </c>
      <c r="AW247">
        <v>1</v>
      </c>
      <c r="AX247">
        <v>1</v>
      </c>
      <c r="AY247">
        <v>1</v>
      </c>
      <c r="AZ247">
        <v>1</v>
      </c>
      <c r="BA247">
        <v>1</v>
      </c>
    </row>
    <row r="248" spans="3:53" x14ac:dyDescent="0.25">
      <c r="C248" s="422" t="s">
        <v>681</v>
      </c>
      <c r="D248" s="423" t="s">
        <v>711</v>
      </c>
      <c r="E248" s="424" t="s">
        <v>733</v>
      </c>
      <c r="F248" s="218">
        <v>243</v>
      </c>
      <c r="G248">
        <v>1</v>
      </c>
      <c r="H248">
        <v>1</v>
      </c>
      <c r="I248">
        <v>1</v>
      </c>
      <c r="J248">
        <v>1</v>
      </c>
      <c r="K248">
        <v>1</v>
      </c>
      <c r="L248">
        <v>1</v>
      </c>
      <c r="M248">
        <v>1</v>
      </c>
      <c r="N248">
        <v>1</v>
      </c>
      <c r="O248">
        <v>1</v>
      </c>
      <c r="P248">
        <v>1</v>
      </c>
      <c r="Q248">
        <v>1</v>
      </c>
      <c r="R248">
        <v>1</v>
      </c>
      <c r="S248">
        <f t="shared" si="9"/>
        <v>0</v>
      </c>
      <c r="T248">
        <f t="shared" si="10"/>
        <v>1</v>
      </c>
      <c r="U248">
        <f t="shared" si="11"/>
        <v>0</v>
      </c>
      <c r="V248">
        <v>1</v>
      </c>
      <c r="W248">
        <v>1</v>
      </c>
      <c r="X248">
        <v>1</v>
      </c>
      <c r="Y248">
        <v>1</v>
      </c>
      <c r="Z248">
        <v>1</v>
      </c>
      <c r="AA248">
        <v>1</v>
      </c>
      <c r="AB248">
        <v>1</v>
      </c>
      <c r="AC248">
        <v>1</v>
      </c>
      <c r="AD248">
        <v>1</v>
      </c>
      <c r="AE248">
        <v>0</v>
      </c>
      <c r="AF248">
        <v>1</v>
      </c>
      <c r="AG248">
        <v>1</v>
      </c>
      <c r="AH248">
        <v>1</v>
      </c>
      <c r="AI248">
        <v>1</v>
      </c>
      <c r="AJ248">
        <v>1</v>
      </c>
      <c r="AK248">
        <v>1</v>
      </c>
      <c r="AL248">
        <v>1</v>
      </c>
      <c r="AM248">
        <v>1</v>
      </c>
      <c r="AN248">
        <v>1</v>
      </c>
      <c r="AO248">
        <v>0</v>
      </c>
      <c r="AP248">
        <v>1</v>
      </c>
      <c r="AQ248">
        <v>1</v>
      </c>
      <c r="AR248">
        <v>0</v>
      </c>
      <c r="AS248">
        <v>1</v>
      </c>
      <c r="AT248">
        <v>1</v>
      </c>
      <c r="AU248">
        <v>1</v>
      </c>
      <c r="AV248">
        <v>0</v>
      </c>
      <c r="AW248">
        <v>1</v>
      </c>
      <c r="AX248">
        <v>1</v>
      </c>
      <c r="AY248">
        <v>1</v>
      </c>
      <c r="AZ248">
        <v>1</v>
      </c>
      <c r="BA248">
        <v>1</v>
      </c>
    </row>
    <row r="249" spans="3:53" x14ac:dyDescent="0.25">
      <c r="C249" s="422" t="s">
        <v>681</v>
      </c>
      <c r="D249" s="423" t="s">
        <v>714</v>
      </c>
      <c r="E249" s="424" t="s">
        <v>733</v>
      </c>
      <c r="F249" s="218">
        <v>244</v>
      </c>
      <c r="G249">
        <v>1</v>
      </c>
      <c r="H249">
        <v>1</v>
      </c>
      <c r="I249">
        <v>1</v>
      </c>
      <c r="J249">
        <v>1</v>
      </c>
      <c r="K249">
        <v>1</v>
      </c>
      <c r="L249">
        <v>1</v>
      </c>
      <c r="M249">
        <v>1</v>
      </c>
      <c r="N249">
        <v>1</v>
      </c>
      <c r="O249">
        <v>1</v>
      </c>
      <c r="P249">
        <v>1</v>
      </c>
      <c r="Q249">
        <v>1</v>
      </c>
      <c r="R249">
        <v>1</v>
      </c>
      <c r="S249">
        <f t="shared" si="9"/>
        <v>0</v>
      </c>
      <c r="T249">
        <f t="shared" si="10"/>
        <v>1</v>
      </c>
      <c r="U249">
        <f t="shared" si="11"/>
        <v>0</v>
      </c>
      <c r="V249">
        <v>1</v>
      </c>
      <c r="W249">
        <v>1</v>
      </c>
      <c r="X249">
        <v>1</v>
      </c>
      <c r="Y249">
        <v>1</v>
      </c>
      <c r="Z249">
        <v>1</v>
      </c>
      <c r="AA249">
        <v>1</v>
      </c>
      <c r="AB249">
        <v>1</v>
      </c>
      <c r="AC249">
        <v>1</v>
      </c>
      <c r="AD249">
        <v>1</v>
      </c>
      <c r="AE249">
        <v>0</v>
      </c>
      <c r="AF249">
        <v>1</v>
      </c>
      <c r="AG249">
        <v>1</v>
      </c>
      <c r="AH249">
        <v>1</v>
      </c>
      <c r="AI249">
        <v>1</v>
      </c>
      <c r="AJ249">
        <v>1</v>
      </c>
      <c r="AK249">
        <v>1</v>
      </c>
      <c r="AL249">
        <v>1</v>
      </c>
      <c r="AM249">
        <v>1</v>
      </c>
      <c r="AN249">
        <v>1</v>
      </c>
      <c r="AO249">
        <v>0</v>
      </c>
      <c r="AP249">
        <v>1</v>
      </c>
      <c r="AQ249">
        <v>1</v>
      </c>
      <c r="AR249">
        <v>0</v>
      </c>
      <c r="AS249">
        <v>1</v>
      </c>
      <c r="AT249">
        <v>1</v>
      </c>
      <c r="AU249">
        <v>1</v>
      </c>
      <c r="AV249">
        <v>0</v>
      </c>
      <c r="AW249">
        <v>1</v>
      </c>
      <c r="AX249">
        <v>1</v>
      </c>
      <c r="AY249">
        <v>1</v>
      </c>
      <c r="AZ249">
        <v>1</v>
      </c>
      <c r="BA249">
        <v>1</v>
      </c>
    </row>
    <row r="250" spans="3:53" x14ac:dyDescent="0.25">
      <c r="C250" s="422" t="s">
        <v>681</v>
      </c>
      <c r="D250" s="423" t="s">
        <v>697</v>
      </c>
      <c r="E250" s="424" t="s">
        <v>732</v>
      </c>
      <c r="F250" s="218">
        <v>245</v>
      </c>
      <c r="G250">
        <v>1</v>
      </c>
      <c r="H250">
        <v>1</v>
      </c>
      <c r="I250">
        <v>1</v>
      </c>
      <c r="J250">
        <v>1</v>
      </c>
      <c r="K250">
        <v>1</v>
      </c>
      <c r="L250">
        <v>1</v>
      </c>
      <c r="M250">
        <v>1</v>
      </c>
      <c r="N250">
        <v>1</v>
      </c>
      <c r="O250">
        <v>1</v>
      </c>
      <c r="P250">
        <v>1</v>
      </c>
      <c r="Q250">
        <v>1</v>
      </c>
      <c r="R250">
        <v>1</v>
      </c>
      <c r="S250">
        <f t="shared" si="9"/>
        <v>0</v>
      </c>
      <c r="T250">
        <f t="shared" si="10"/>
        <v>1</v>
      </c>
      <c r="U250">
        <f t="shared" si="11"/>
        <v>0</v>
      </c>
      <c r="V250">
        <v>1</v>
      </c>
      <c r="W250">
        <v>1</v>
      </c>
      <c r="X250">
        <v>1</v>
      </c>
      <c r="Y250">
        <v>1</v>
      </c>
      <c r="Z250">
        <v>1</v>
      </c>
      <c r="AA250">
        <v>1</v>
      </c>
      <c r="AB250">
        <v>1</v>
      </c>
      <c r="AC250">
        <v>1</v>
      </c>
      <c r="AD250">
        <v>1</v>
      </c>
      <c r="AE250">
        <v>0</v>
      </c>
      <c r="AF250">
        <v>1</v>
      </c>
      <c r="AG250">
        <v>1</v>
      </c>
      <c r="AH250">
        <v>1</v>
      </c>
      <c r="AI250">
        <v>1</v>
      </c>
      <c r="AJ250">
        <v>1</v>
      </c>
      <c r="AK250">
        <v>1</v>
      </c>
      <c r="AL250">
        <v>1</v>
      </c>
      <c r="AM250">
        <v>1</v>
      </c>
      <c r="AN250">
        <v>1</v>
      </c>
      <c r="AO250">
        <v>0</v>
      </c>
      <c r="AP250">
        <v>1</v>
      </c>
      <c r="AQ250">
        <v>1</v>
      </c>
      <c r="AR250">
        <v>0</v>
      </c>
      <c r="AS250">
        <v>1</v>
      </c>
      <c r="AT250">
        <v>1</v>
      </c>
      <c r="AU250">
        <v>1</v>
      </c>
      <c r="AV250">
        <v>0</v>
      </c>
      <c r="AW250">
        <v>1</v>
      </c>
      <c r="AX250">
        <v>1</v>
      </c>
      <c r="AY250">
        <v>1</v>
      </c>
      <c r="AZ250">
        <v>1</v>
      </c>
      <c r="BA250">
        <v>1</v>
      </c>
    </row>
    <row r="251" spans="3:53" x14ac:dyDescent="0.25">
      <c r="C251" s="422" t="s">
        <v>681</v>
      </c>
      <c r="D251" s="423" t="s">
        <v>711</v>
      </c>
      <c r="E251" s="424" t="s">
        <v>732</v>
      </c>
      <c r="F251" s="218">
        <v>246</v>
      </c>
      <c r="G251">
        <v>1</v>
      </c>
      <c r="H251">
        <v>1</v>
      </c>
      <c r="I251">
        <v>1</v>
      </c>
      <c r="J251">
        <v>1</v>
      </c>
      <c r="K251">
        <v>1</v>
      </c>
      <c r="L251">
        <v>1</v>
      </c>
      <c r="M251">
        <v>1</v>
      </c>
      <c r="N251">
        <v>1</v>
      </c>
      <c r="O251">
        <v>1</v>
      </c>
      <c r="P251">
        <v>1</v>
      </c>
      <c r="Q251">
        <v>1</v>
      </c>
      <c r="R251">
        <v>1</v>
      </c>
      <c r="S251">
        <f t="shared" si="9"/>
        <v>0</v>
      </c>
      <c r="T251">
        <f t="shared" si="10"/>
        <v>1</v>
      </c>
      <c r="U251">
        <f t="shared" si="11"/>
        <v>0</v>
      </c>
      <c r="V251">
        <v>1</v>
      </c>
      <c r="W251">
        <v>1</v>
      </c>
      <c r="X251">
        <v>1</v>
      </c>
      <c r="Y251">
        <v>1</v>
      </c>
      <c r="Z251">
        <v>1</v>
      </c>
      <c r="AA251">
        <v>1</v>
      </c>
      <c r="AB251">
        <v>1</v>
      </c>
      <c r="AC251">
        <v>1</v>
      </c>
      <c r="AD251">
        <v>1</v>
      </c>
      <c r="AE251">
        <v>0</v>
      </c>
      <c r="AF251">
        <v>1</v>
      </c>
      <c r="AG251">
        <v>1</v>
      </c>
      <c r="AH251">
        <v>1</v>
      </c>
      <c r="AI251">
        <v>1</v>
      </c>
      <c r="AJ251">
        <v>1</v>
      </c>
      <c r="AK251">
        <v>1</v>
      </c>
      <c r="AL251">
        <v>1</v>
      </c>
      <c r="AM251">
        <v>1</v>
      </c>
      <c r="AN251">
        <v>1</v>
      </c>
      <c r="AO251">
        <v>0</v>
      </c>
      <c r="AP251">
        <v>1</v>
      </c>
      <c r="AQ251">
        <v>1</v>
      </c>
      <c r="AR251">
        <v>0</v>
      </c>
      <c r="AS251">
        <v>1</v>
      </c>
      <c r="AT251">
        <v>1</v>
      </c>
      <c r="AU251">
        <v>1</v>
      </c>
      <c r="AV251">
        <v>0</v>
      </c>
      <c r="AW251">
        <v>1</v>
      </c>
      <c r="AX251">
        <v>1</v>
      </c>
      <c r="AY251">
        <v>1</v>
      </c>
      <c r="AZ251">
        <v>1</v>
      </c>
      <c r="BA251">
        <v>1</v>
      </c>
    </row>
    <row r="252" spans="3:53" x14ac:dyDescent="0.25">
      <c r="C252" s="425" t="s">
        <v>681</v>
      </c>
      <c r="D252" s="426" t="s">
        <v>721</v>
      </c>
      <c r="E252" s="427" t="s">
        <v>732</v>
      </c>
      <c r="F252" s="222">
        <v>247</v>
      </c>
      <c r="G252">
        <v>1</v>
      </c>
      <c r="H252">
        <v>1</v>
      </c>
      <c r="I252">
        <v>1</v>
      </c>
      <c r="J252">
        <v>1</v>
      </c>
      <c r="K252">
        <v>1</v>
      </c>
      <c r="L252">
        <v>1</v>
      </c>
      <c r="M252">
        <v>1</v>
      </c>
      <c r="N252">
        <v>1</v>
      </c>
      <c r="O252">
        <v>1</v>
      </c>
      <c r="P252">
        <v>1</v>
      </c>
      <c r="Q252">
        <v>1</v>
      </c>
      <c r="R252">
        <v>1</v>
      </c>
      <c r="S252">
        <f t="shared" si="9"/>
        <v>0</v>
      </c>
      <c r="T252">
        <f t="shared" si="10"/>
        <v>1</v>
      </c>
      <c r="U252">
        <f t="shared" si="11"/>
        <v>0</v>
      </c>
      <c r="V252">
        <v>1</v>
      </c>
      <c r="W252">
        <v>1</v>
      </c>
      <c r="X252">
        <v>1</v>
      </c>
      <c r="Y252">
        <v>1</v>
      </c>
      <c r="Z252">
        <v>1</v>
      </c>
      <c r="AA252">
        <v>1</v>
      </c>
      <c r="AB252">
        <v>1</v>
      </c>
      <c r="AC252">
        <v>1</v>
      </c>
      <c r="AD252">
        <v>1</v>
      </c>
      <c r="AE252">
        <v>0</v>
      </c>
      <c r="AF252">
        <v>1</v>
      </c>
      <c r="AG252">
        <v>1</v>
      </c>
      <c r="AH252">
        <v>1</v>
      </c>
      <c r="AI252">
        <v>1</v>
      </c>
      <c r="AJ252">
        <v>1</v>
      </c>
      <c r="AK252">
        <v>1</v>
      </c>
      <c r="AL252">
        <v>1</v>
      </c>
      <c r="AM252">
        <v>1</v>
      </c>
      <c r="AN252">
        <v>1</v>
      </c>
      <c r="AO252">
        <v>0</v>
      </c>
      <c r="AP252">
        <v>1</v>
      </c>
      <c r="AQ252">
        <v>1</v>
      </c>
      <c r="AR252">
        <v>0</v>
      </c>
      <c r="AS252">
        <v>1</v>
      </c>
      <c r="AT252">
        <v>1</v>
      </c>
      <c r="AU252">
        <v>1</v>
      </c>
      <c r="AV252">
        <v>0</v>
      </c>
      <c r="AW252">
        <v>1</v>
      </c>
      <c r="AX252">
        <v>1</v>
      </c>
      <c r="AY252">
        <v>1</v>
      </c>
      <c r="AZ252">
        <v>1</v>
      </c>
      <c r="BA252">
        <v>1</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251"/>
  <sheetViews>
    <sheetView workbookViewId="0">
      <selection activeCell="A3" sqref="A3"/>
    </sheetView>
  </sheetViews>
  <sheetFormatPr defaultRowHeight="13.2" x14ac:dyDescent="0.25"/>
  <cols>
    <col min="2" max="2" width="11.88671875" customWidth="1"/>
  </cols>
  <sheetData>
    <row r="1" spans="1:46" x14ac:dyDescent="0.25">
      <c r="A1" t="s">
        <v>771</v>
      </c>
    </row>
    <row r="3" spans="1:46" x14ac:dyDescent="0.25">
      <c r="B3" t="s">
        <v>772</v>
      </c>
    </row>
    <row r="4" spans="1:46" x14ac:dyDescent="0.25">
      <c r="C4" s="200" t="s">
        <v>1</v>
      </c>
      <c r="D4" s="191" t="s">
        <v>218</v>
      </c>
      <c r="E4" s="201" t="s">
        <v>537</v>
      </c>
      <c r="F4" s="191" t="s">
        <v>2</v>
      </c>
      <c r="G4" s="191" t="s">
        <v>538</v>
      </c>
      <c r="H4" s="201" t="s">
        <v>94</v>
      </c>
      <c r="I4" s="201" t="s">
        <v>221</v>
      </c>
      <c r="J4" s="201" t="s">
        <v>220</v>
      </c>
      <c r="K4" s="201" t="s">
        <v>222</v>
      </c>
      <c r="L4" s="191" t="s">
        <v>223</v>
      </c>
      <c r="M4" s="201" t="s">
        <v>539</v>
      </c>
      <c r="N4" s="201" t="s">
        <v>540</v>
      </c>
      <c r="O4" s="201" t="s">
        <v>356</v>
      </c>
      <c r="P4" s="191" t="s">
        <v>4</v>
      </c>
      <c r="Q4" s="191" t="s">
        <v>173</v>
      </c>
      <c r="R4" s="191" t="s">
        <v>5</v>
      </c>
      <c r="S4" s="191" t="s">
        <v>6</v>
      </c>
      <c r="T4" s="201" t="s">
        <v>541</v>
      </c>
      <c r="U4" s="191" t="s">
        <v>224</v>
      </c>
      <c r="V4" s="191" t="s">
        <v>7</v>
      </c>
      <c r="W4" s="191" t="s">
        <v>542</v>
      </c>
      <c r="X4" s="201" t="s">
        <v>543</v>
      </c>
      <c r="Y4" s="191" t="s">
        <v>8</v>
      </c>
      <c r="Z4" s="191" t="s">
        <v>9</v>
      </c>
      <c r="AA4" s="201" t="s">
        <v>544</v>
      </c>
      <c r="AB4" s="201" t="s">
        <v>11</v>
      </c>
      <c r="AC4" s="201" t="s">
        <v>545</v>
      </c>
      <c r="AD4" s="201" t="s">
        <v>226</v>
      </c>
      <c r="AE4" s="191" t="s">
        <v>227</v>
      </c>
      <c r="AF4" s="201" t="s">
        <v>228</v>
      </c>
      <c r="AG4" s="191" t="s">
        <v>546</v>
      </c>
      <c r="AH4" s="201" t="s">
        <v>230</v>
      </c>
      <c r="AI4" s="201" t="s">
        <v>395</v>
      </c>
      <c r="AJ4" s="201" t="s">
        <v>12</v>
      </c>
      <c r="AK4" s="201" t="s">
        <v>396</v>
      </c>
      <c r="AL4" s="191" t="s">
        <v>547</v>
      </c>
      <c r="AM4" s="191" t="s">
        <v>359</v>
      </c>
      <c r="AN4" s="191" t="s">
        <v>231</v>
      </c>
      <c r="AO4" s="191" t="s">
        <v>548</v>
      </c>
      <c r="AP4" s="201" t="s">
        <v>182</v>
      </c>
      <c r="AQ4" s="191" t="s">
        <v>183</v>
      </c>
      <c r="AR4" s="191" t="s">
        <v>549</v>
      </c>
      <c r="AS4" s="191" t="s">
        <v>550</v>
      </c>
      <c r="AT4" s="192" t="s">
        <v>551</v>
      </c>
    </row>
    <row r="5" spans="1:46" x14ac:dyDescent="0.25">
      <c r="B5" s="206">
        <v>1</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c r="AK5">
        <v>0</v>
      </c>
      <c r="AL5">
        <v>0</v>
      </c>
      <c r="AM5">
        <v>0</v>
      </c>
      <c r="AN5">
        <v>0</v>
      </c>
      <c r="AO5">
        <v>0</v>
      </c>
      <c r="AP5">
        <v>0</v>
      </c>
      <c r="AQ5">
        <v>0</v>
      </c>
      <c r="AR5">
        <v>0</v>
      </c>
      <c r="AS5">
        <v>0</v>
      </c>
      <c r="AT5">
        <v>0</v>
      </c>
    </row>
    <row r="6" spans="1:46" x14ac:dyDescent="0.25">
      <c r="B6" s="207">
        <v>2</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c r="AK6">
        <v>0</v>
      </c>
      <c r="AL6">
        <v>0</v>
      </c>
      <c r="AM6">
        <v>0</v>
      </c>
      <c r="AN6">
        <v>0</v>
      </c>
      <c r="AO6">
        <v>0</v>
      </c>
      <c r="AP6">
        <v>0</v>
      </c>
      <c r="AQ6">
        <v>0</v>
      </c>
      <c r="AR6">
        <v>0</v>
      </c>
      <c r="AS6">
        <v>0</v>
      </c>
      <c r="AT6">
        <v>0</v>
      </c>
    </row>
    <row r="7" spans="1:46" x14ac:dyDescent="0.25">
      <c r="B7" s="207">
        <v>3</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c r="AK7">
        <v>0</v>
      </c>
      <c r="AL7">
        <v>0</v>
      </c>
      <c r="AM7">
        <v>0</v>
      </c>
      <c r="AN7">
        <v>0</v>
      </c>
      <c r="AO7">
        <v>0</v>
      </c>
      <c r="AP7">
        <v>0</v>
      </c>
      <c r="AQ7">
        <v>0</v>
      </c>
      <c r="AR7">
        <v>0</v>
      </c>
      <c r="AS7">
        <v>0</v>
      </c>
      <c r="AT7">
        <v>0</v>
      </c>
    </row>
    <row r="8" spans="1:46" x14ac:dyDescent="0.25">
      <c r="B8" s="207">
        <v>4</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c r="AJ8">
        <v>0</v>
      </c>
      <c r="AK8">
        <v>0</v>
      </c>
      <c r="AL8">
        <v>0</v>
      </c>
      <c r="AM8">
        <v>0</v>
      </c>
      <c r="AN8">
        <v>0</v>
      </c>
      <c r="AO8">
        <v>0</v>
      </c>
      <c r="AP8">
        <v>0</v>
      </c>
      <c r="AQ8">
        <v>0</v>
      </c>
      <c r="AR8">
        <v>0</v>
      </c>
      <c r="AS8">
        <v>0</v>
      </c>
      <c r="AT8">
        <v>0</v>
      </c>
    </row>
    <row r="9" spans="1:46" x14ac:dyDescent="0.25">
      <c r="B9" s="207">
        <v>5</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v>0</v>
      </c>
      <c r="AK9">
        <v>0</v>
      </c>
      <c r="AL9">
        <v>0</v>
      </c>
      <c r="AM9">
        <v>0</v>
      </c>
      <c r="AN9">
        <v>0</v>
      </c>
      <c r="AO9">
        <v>0</v>
      </c>
      <c r="AP9">
        <v>0</v>
      </c>
      <c r="AQ9">
        <v>0</v>
      </c>
      <c r="AR9">
        <v>0</v>
      </c>
      <c r="AS9">
        <v>0</v>
      </c>
      <c r="AT9">
        <v>0</v>
      </c>
    </row>
    <row r="10" spans="1:46" x14ac:dyDescent="0.25">
      <c r="B10" s="207">
        <v>6</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c r="AH10">
        <v>0</v>
      </c>
      <c r="AI10">
        <v>0</v>
      </c>
      <c r="AJ10">
        <v>0</v>
      </c>
      <c r="AK10">
        <v>0</v>
      </c>
      <c r="AL10">
        <v>0</v>
      </c>
      <c r="AM10">
        <v>0</v>
      </c>
      <c r="AN10">
        <v>0</v>
      </c>
      <c r="AO10">
        <v>0</v>
      </c>
      <c r="AP10">
        <v>0</v>
      </c>
      <c r="AQ10">
        <v>0</v>
      </c>
      <c r="AR10">
        <v>0</v>
      </c>
      <c r="AS10">
        <v>0</v>
      </c>
      <c r="AT10">
        <v>0</v>
      </c>
    </row>
    <row r="11" spans="1:46" x14ac:dyDescent="0.25">
      <c r="B11" s="207">
        <v>7</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c r="AI11">
        <v>0</v>
      </c>
      <c r="AJ11">
        <v>0</v>
      </c>
      <c r="AK11">
        <v>0</v>
      </c>
      <c r="AL11">
        <v>0</v>
      </c>
      <c r="AM11">
        <v>0</v>
      </c>
      <c r="AN11">
        <v>0</v>
      </c>
      <c r="AO11">
        <v>0</v>
      </c>
      <c r="AP11">
        <v>0</v>
      </c>
      <c r="AQ11">
        <v>0</v>
      </c>
      <c r="AR11">
        <v>0</v>
      </c>
      <c r="AS11">
        <v>0</v>
      </c>
      <c r="AT11">
        <v>0</v>
      </c>
    </row>
    <row r="12" spans="1:46" x14ac:dyDescent="0.25">
      <c r="B12" s="207">
        <v>8</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c r="AF12">
        <v>0</v>
      </c>
      <c r="AG12">
        <v>0</v>
      </c>
      <c r="AH12">
        <v>0</v>
      </c>
      <c r="AI12">
        <v>0</v>
      </c>
      <c r="AJ12">
        <v>0</v>
      </c>
      <c r="AK12">
        <v>0</v>
      </c>
      <c r="AL12">
        <v>0</v>
      </c>
      <c r="AM12">
        <v>0</v>
      </c>
      <c r="AN12">
        <v>0</v>
      </c>
      <c r="AO12">
        <v>0</v>
      </c>
      <c r="AP12">
        <v>0</v>
      </c>
      <c r="AQ12">
        <v>0</v>
      </c>
      <c r="AR12">
        <v>0</v>
      </c>
      <c r="AS12">
        <v>0</v>
      </c>
      <c r="AT12">
        <v>0</v>
      </c>
    </row>
    <row r="13" spans="1:46" x14ac:dyDescent="0.25">
      <c r="B13" s="207">
        <v>9</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v>0</v>
      </c>
      <c r="AG13">
        <v>0</v>
      </c>
      <c r="AH13">
        <v>0</v>
      </c>
      <c r="AI13">
        <v>0</v>
      </c>
      <c r="AJ13">
        <v>0</v>
      </c>
      <c r="AK13">
        <v>0</v>
      </c>
      <c r="AL13">
        <v>0</v>
      </c>
      <c r="AM13">
        <v>0</v>
      </c>
      <c r="AN13">
        <v>0</v>
      </c>
      <c r="AO13">
        <v>0</v>
      </c>
      <c r="AP13">
        <v>0</v>
      </c>
      <c r="AQ13">
        <v>0</v>
      </c>
      <c r="AR13">
        <v>0</v>
      </c>
      <c r="AS13">
        <v>0</v>
      </c>
      <c r="AT13">
        <v>0</v>
      </c>
    </row>
    <row r="14" spans="1:46" x14ac:dyDescent="0.25">
      <c r="B14" s="207">
        <v>10</v>
      </c>
      <c r="C14">
        <v>0</v>
      </c>
      <c r="D14">
        <v>0</v>
      </c>
      <c r="E14">
        <v>0</v>
      </c>
      <c r="F14">
        <v>0</v>
      </c>
      <c r="G14">
        <v>0</v>
      </c>
      <c r="H14">
        <v>0</v>
      </c>
      <c r="I14">
        <v>0</v>
      </c>
      <c r="J14">
        <v>0</v>
      </c>
      <c r="K14">
        <v>0</v>
      </c>
      <c r="L14">
        <v>0</v>
      </c>
      <c r="M14">
        <v>0</v>
      </c>
      <c r="N14">
        <v>0</v>
      </c>
      <c r="O14">
        <v>0</v>
      </c>
      <c r="P14">
        <v>0</v>
      </c>
      <c r="Q14">
        <v>0</v>
      </c>
      <c r="R14">
        <v>0</v>
      </c>
      <c r="S14">
        <v>0</v>
      </c>
      <c r="T14">
        <v>0</v>
      </c>
      <c r="U14">
        <v>0</v>
      </c>
      <c r="V14">
        <v>0</v>
      </c>
      <c r="W14">
        <v>0</v>
      </c>
      <c r="X14">
        <v>0</v>
      </c>
      <c r="Y14">
        <v>0</v>
      </c>
      <c r="Z14">
        <v>0</v>
      </c>
      <c r="AA14">
        <v>0</v>
      </c>
      <c r="AB14">
        <v>0</v>
      </c>
      <c r="AC14">
        <v>0</v>
      </c>
      <c r="AD14">
        <v>0</v>
      </c>
      <c r="AE14">
        <v>0</v>
      </c>
      <c r="AF14">
        <v>0</v>
      </c>
      <c r="AG14">
        <v>0</v>
      </c>
      <c r="AH14">
        <v>0</v>
      </c>
      <c r="AI14">
        <v>0</v>
      </c>
      <c r="AJ14">
        <v>0</v>
      </c>
      <c r="AK14">
        <v>0</v>
      </c>
      <c r="AL14">
        <v>0</v>
      </c>
      <c r="AM14">
        <v>0</v>
      </c>
      <c r="AN14">
        <v>0</v>
      </c>
      <c r="AO14">
        <v>0</v>
      </c>
      <c r="AP14">
        <v>0</v>
      </c>
      <c r="AQ14">
        <v>0</v>
      </c>
      <c r="AR14">
        <v>0</v>
      </c>
      <c r="AS14">
        <v>0</v>
      </c>
      <c r="AT14">
        <v>0</v>
      </c>
    </row>
    <row r="15" spans="1:46" x14ac:dyDescent="0.25">
      <c r="B15" s="207">
        <v>11</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c r="AF15">
        <v>0</v>
      </c>
      <c r="AG15">
        <v>0</v>
      </c>
      <c r="AH15">
        <v>0</v>
      </c>
      <c r="AI15">
        <v>0</v>
      </c>
      <c r="AJ15">
        <v>0</v>
      </c>
      <c r="AK15">
        <v>0</v>
      </c>
      <c r="AL15">
        <v>0</v>
      </c>
      <c r="AM15">
        <v>0</v>
      </c>
      <c r="AN15">
        <v>0</v>
      </c>
      <c r="AO15">
        <v>0</v>
      </c>
      <c r="AP15">
        <v>0</v>
      </c>
      <c r="AQ15">
        <v>0</v>
      </c>
      <c r="AR15">
        <v>0</v>
      </c>
      <c r="AS15">
        <v>0</v>
      </c>
      <c r="AT15">
        <v>0</v>
      </c>
    </row>
    <row r="16" spans="1:46" x14ac:dyDescent="0.25">
      <c r="B16" s="207">
        <v>12</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c r="AH16">
        <v>0</v>
      </c>
      <c r="AI16">
        <v>0</v>
      </c>
      <c r="AJ16">
        <v>0</v>
      </c>
      <c r="AK16">
        <v>0</v>
      </c>
      <c r="AL16">
        <v>0</v>
      </c>
      <c r="AM16">
        <v>0</v>
      </c>
      <c r="AN16">
        <v>0</v>
      </c>
      <c r="AO16">
        <v>0</v>
      </c>
      <c r="AP16">
        <v>0</v>
      </c>
      <c r="AQ16">
        <v>0</v>
      </c>
      <c r="AR16">
        <v>0</v>
      </c>
      <c r="AS16">
        <v>0</v>
      </c>
      <c r="AT16">
        <v>0</v>
      </c>
    </row>
    <row r="17" spans="2:46" x14ac:dyDescent="0.25">
      <c r="B17" s="207">
        <v>13</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c r="AF17">
        <v>0</v>
      </c>
      <c r="AG17">
        <v>0</v>
      </c>
      <c r="AH17">
        <v>0</v>
      </c>
      <c r="AI17">
        <v>0</v>
      </c>
      <c r="AJ17">
        <v>0</v>
      </c>
      <c r="AK17">
        <v>0</v>
      </c>
      <c r="AL17">
        <v>0</v>
      </c>
      <c r="AM17">
        <v>0</v>
      </c>
      <c r="AN17">
        <v>0</v>
      </c>
      <c r="AO17">
        <v>0</v>
      </c>
      <c r="AP17">
        <v>0</v>
      </c>
      <c r="AQ17">
        <v>0</v>
      </c>
      <c r="AR17">
        <v>0</v>
      </c>
      <c r="AS17">
        <v>0</v>
      </c>
      <c r="AT17">
        <v>0</v>
      </c>
    </row>
    <row r="18" spans="2:46" x14ac:dyDescent="0.25">
      <c r="B18" s="207">
        <v>14</v>
      </c>
      <c r="C18">
        <v>0</v>
      </c>
      <c r="D18">
        <v>0</v>
      </c>
      <c r="E18">
        <v>0</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v>0</v>
      </c>
      <c r="AK18">
        <v>0</v>
      </c>
      <c r="AL18">
        <v>0</v>
      </c>
      <c r="AM18">
        <v>0</v>
      </c>
      <c r="AN18">
        <v>0</v>
      </c>
      <c r="AO18">
        <v>0</v>
      </c>
      <c r="AP18">
        <v>0</v>
      </c>
      <c r="AQ18">
        <v>0</v>
      </c>
      <c r="AR18">
        <v>0</v>
      </c>
      <c r="AS18">
        <v>0</v>
      </c>
      <c r="AT18">
        <v>0</v>
      </c>
    </row>
    <row r="19" spans="2:46" x14ac:dyDescent="0.25">
      <c r="B19" s="207">
        <v>15</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c r="AF19">
        <v>0</v>
      </c>
      <c r="AG19">
        <v>0</v>
      </c>
      <c r="AH19">
        <v>0</v>
      </c>
      <c r="AI19">
        <v>0</v>
      </c>
      <c r="AJ19">
        <v>0</v>
      </c>
      <c r="AK19">
        <v>0</v>
      </c>
      <c r="AL19">
        <v>0</v>
      </c>
      <c r="AM19">
        <v>0</v>
      </c>
      <c r="AN19">
        <v>0</v>
      </c>
      <c r="AO19">
        <v>0</v>
      </c>
      <c r="AP19">
        <v>0</v>
      </c>
      <c r="AQ19">
        <v>0</v>
      </c>
      <c r="AR19">
        <v>0</v>
      </c>
      <c r="AS19">
        <v>0</v>
      </c>
      <c r="AT19">
        <v>0</v>
      </c>
    </row>
    <row r="20" spans="2:46" x14ac:dyDescent="0.25">
      <c r="B20" s="207">
        <v>16</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c r="AF20">
        <v>0</v>
      </c>
      <c r="AG20">
        <v>0</v>
      </c>
      <c r="AH20">
        <v>0</v>
      </c>
      <c r="AI20">
        <v>0</v>
      </c>
      <c r="AJ20">
        <v>0</v>
      </c>
      <c r="AK20">
        <v>0</v>
      </c>
      <c r="AL20">
        <v>0</v>
      </c>
      <c r="AM20">
        <v>0</v>
      </c>
      <c r="AN20">
        <v>0</v>
      </c>
      <c r="AO20">
        <v>0</v>
      </c>
      <c r="AP20">
        <v>0</v>
      </c>
      <c r="AQ20">
        <v>0</v>
      </c>
      <c r="AR20">
        <v>0</v>
      </c>
      <c r="AS20">
        <v>0</v>
      </c>
      <c r="AT20">
        <v>0</v>
      </c>
    </row>
    <row r="21" spans="2:46" x14ac:dyDescent="0.25">
      <c r="B21" s="207">
        <v>17</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c r="AH21">
        <v>0</v>
      </c>
      <c r="AI21">
        <v>0</v>
      </c>
      <c r="AJ21">
        <v>0</v>
      </c>
      <c r="AK21">
        <v>0</v>
      </c>
      <c r="AL21">
        <v>0</v>
      </c>
      <c r="AM21">
        <v>0</v>
      </c>
      <c r="AN21">
        <v>0</v>
      </c>
      <c r="AO21">
        <v>0</v>
      </c>
      <c r="AP21">
        <v>0</v>
      </c>
      <c r="AQ21">
        <v>0</v>
      </c>
      <c r="AR21">
        <v>0</v>
      </c>
      <c r="AS21">
        <v>0</v>
      </c>
      <c r="AT21">
        <v>0</v>
      </c>
    </row>
    <row r="22" spans="2:46" x14ac:dyDescent="0.25">
      <c r="B22" s="207">
        <v>18</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c r="AF22">
        <v>0</v>
      </c>
      <c r="AG22">
        <v>0</v>
      </c>
      <c r="AH22">
        <v>0</v>
      </c>
      <c r="AI22">
        <v>0</v>
      </c>
      <c r="AJ22">
        <v>0</v>
      </c>
      <c r="AK22">
        <v>0</v>
      </c>
      <c r="AL22">
        <v>0</v>
      </c>
      <c r="AM22">
        <v>0</v>
      </c>
      <c r="AN22">
        <v>0</v>
      </c>
      <c r="AO22">
        <v>0</v>
      </c>
      <c r="AP22">
        <v>0</v>
      </c>
      <c r="AQ22">
        <v>0</v>
      </c>
      <c r="AR22">
        <v>0</v>
      </c>
      <c r="AS22">
        <v>0</v>
      </c>
      <c r="AT22">
        <v>0</v>
      </c>
    </row>
    <row r="23" spans="2:46" x14ac:dyDescent="0.25">
      <c r="B23" s="207">
        <v>19</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c r="AF23">
        <v>0</v>
      </c>
      <c r="AG23">
        <v>0</v>
      </c>
      <c r="AH23">
        <v>0</v>
      </c>
      <c r="AI23">
        <v>0</v>
      </c>
      <c r="AJ23">
        <v>0</v>
      </c>
      <c r="AK23">
        <v>0</v>
      </c>
      <c r="AL23">
        <v>0</v>
      </c>
      <c r="AM23">
        <v>0</v>
      </c>
      <c r="AN23">
        <v>0</v>
      </c>
      <c r="AO23">
        <v>0</v>
      </c>
      <c r="AP23">
        <v>0</v>
      </c>
      <c r="AQ23">
        <v>0</v>
      </c>
      <c r="AR23">
        <v>0</v>
      </c>
      <c r="AS23">
        <v>0</v>
      </c>
      <c r="AT23">
        <v>0</v>
      </c>
    </row>
    <row r="24" spans="2:46" x14ac:dyDescent="0.25">
      <c r="B24" s="207">
        <v>20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v>0</v>
      </c>
      <c r="AK24">
        <v>0</v>
      </c>
      <c r="AL24">
        <v>0</v>
      </c>
      <c r="AM24">
        <v>0</v>
      </c>
      <c r="AN24">
        <v>0</v>
      </c>
      <c r="AO24">
        <v>0</v>
      </c>
      <c r="AP24">
        <v>0</v>
      </c>
      <c r="AQ24">
        <v>0</v>
      </c>
      <c r="AR24">
        <v>0</v>
      </c>
      <c r="AS24">
        <v>0</v>
      </c>
      <c r="AT24">
        <v>0</v>
      </c>
    </row>
    <row r="25" spans="2:46" x14ac:dyDescent="0.25">
      <c r="B25" s="207">
        <v>21</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c r="AF25">
        <v>0</v>
      </c>
      <c r="AG25">
        <v>0</v>
      </c>
      <c r="AH25">
        <v>0</v>
      </c>
      <c r="AI25">
        <v>0</v>
      </c>
      <c r="AJ25">
        <v>0</v>
      </c>
      <c r="AK25">
        <v>0</v>
      </c>
      <c r="AL25">
        <v>0</v>
      </c>
      <c r="AM25">
        <v>0</v>
      </c>
      <c r="AN25">
        <v>0</v>
      </c>
      <c r="AO25">
        <v>0</v>
      </c>
      <c r="AP25">
        <v>0</v>
      </c>
      <c r="AQ25">
        <v>0</v>
      </c>
      <c r="AR25">
        <v>0</v>
      </c>
      <c r="AS25">
        <v>0</v>
      </c>
      <c r="AT25">
        <v>0</v>
      </c>
    </row>
    <row r="26" spans="2:46" x14ac:dyDescent="0.25">
      <c r="B26" s="207">
        <v>22</v>
      </c>
      <c r="C26">
        <v>0</v>
      </c>
      <c r="D26">
        <v>0</v>
      </c>
      <c r="E26">
        <v>0</v>
      </c>
      <c r="F26">
        <v>0</v>
      </c>
      <c r="G26">
        <v>0</v>
      </c>
      <c r="H26">
        <v>0</v>
      </c>
      <c r="I26">
        <v>0</v>
      </c>
      <c r="J26">
        <v>0</v>
      </c>
      <c r="K26">
        <v>0</v>
      </c>
      <c r="L26">
        <v>0</v>
      </c>
      <c r="M26">
        <v>0</v>
      </c>
      <c r="N26">
        <v>0</v>
      </c>
      <c r="O26">
        <v>0</v>
      </c>
      <c r="P26">
        <v>0</v>
      </c>
      <c r="Q26">
        <v>0</v>
      </c>
      <c r="R26">
        <v>0</v>
      </c>
      <c r="S26">
        <v>0</v>
      </c>
      <c r="T26">
        <v>0</v>
      </c>
      <c r="U26">
        <v>0</v>
      </c>
      <c r="V26">
        <v>0</v>
      </c>
      <c r="W26">
        <v>0</v>
      </c>
      <c r="X26">
        <v>0</v>
      </c>
      <c r="Y26">
        <v>0</v>
      </c>
      <c r="Z26">
        <v>0</v>
      </c>
      <c r="AA26">
        <v>0</v>
      </c>
      <c r="AB26">
        <v>0</v>
      </c>
      <c r="AC26">
        <v>0</v>
      </c>
      <c r="AD26">
        <v>0</v>
      </c>
      <c r="AE26">
        <v>0</v>
      </c>
      <c r="AF26">
        <v>0</v>
      </c>
      <c r="AG26">
        <v>0</v>
      </c>
      <c r="AH26">
        <v>0</v>
      </c>
      <c r="AI26">
        <v>0</v>
      </c>
      <c r="AJ26">
        <v>0</v>
      </c>
      <c r="AK26">
        <v>0</v>
      </c>
      <c r="AL26">
        <v>0</v>
      </c>
      <c r="AM26">
        <v>0</v>
      </c>
      <c r="AN26">
        <v>0</v>
      </c>
      <c r="AO26">
        <v>0</v>
      </c>
      <c r="AP26">
        <v>0</v>
      </c>
      <c r="AQ26">
        <v>0</v>
      </c>
      <c r="AR26">
        <v>0</v>
      </c>
      <c r="AS26">
        <v>0</v>
      </c>
      <c r="AT26">
        <v>0</v>
      </c>
    </row>
    <row r="27" spans="2:46" x14ac:dyDescent="0.25">
      <c r="B27" s="207">
        <v>23</v>
      </c>
      <c r="C27">
        <v>0</v>
      </c>
      <c r="D27">
        <v>0</v>
      </c>
      <c r="E27">
        <v>0</v>
      </c>
      <c r="F27">
        <v>0</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v>0</v>
      </c>
      <c r="AK27">
        <v>0</v>
      </c>
      <c r="AL27">
        <v>0</v>
      </c>
      <c r="AM27">
        <v>0</v>
      </c>
      <c r="AN27">
        <v>0</v>
      </c>
      <c r="AO27">
        <v>0</v>
      </c>
      <c r="AP27">
        <v>0</v>
      </c>
      <c r="AQ27">
        <v>0</v>
      </c>
      <c r="AR27">
        <v>0</v>
      </c>
      <c r="AS27">
        <v>0</v>
      </c>
      <c r="AT27">
        <v>0</v>
      </c>
    </row>
    <row r="28" spans="2:46" x14ac:dyDescent="0.25">
      <c r="B28" s="207">
        <v>24</v>
      </c>
      <c r="C28">
        <v>0</v>
      </c>
      <c r="D28">
        <v>0</v>
      </c>
      <c r="E28">
        <v>0</v>
      </c>
      <c r="F28">
        <v>0</v>
      </c>
      <c r="G28">
        <v>0</v>
      </c>
      <c r="H28">
        <v>0</v>
      </c>
      <c r="I28">
        <v>0</v>
      </c>
      <c r="J28">
        <v>0</v>
      </c>
      <c r="K28">
        <v>0</v>
      </c>
      <c r="L28">
        <v>0</v>
      </c>
      <c r="M28">
        <v>0</v>
      </c>
      <c r="N28">
        <v>0</v>
      </c>
      <c r="O28">
        <v>0</v>
      </c>
      <c r="P28">
        <v>0</v>
      </c>
      <c r="Q28">
        <v>0</v>
      </c>
      <c r="R28">
        <v>0</v>
      </c>
      <c r="S28">
        <v>0</v>
      </c>
      <c r="T28">
        <v>0</v>
      </c>
      <c r="U28">
        <v>0</v>
      </c>
      <c r="V28">
        <v>0</v>
      </c>
      <c r="W28">
        <v>0</v>
      </c>
      <c r="X28">
        <v>0</v>
      </c>
      <c r="Y28">
        <v>0</v>
      </c>
      <c r="Z28">
        <v>0</v>
      </c>
      <c r="AA28">
        <v>0</v>
      </c>
      <c r="AB28">
        <v>0</v>
      </c>
      <c r="AC28">
        <v>0</v>
      </c>
      <c r="AD28">
        <v>0</v>
      </c>
      <c r="AE28">
        <v>0</v>
      </c>
      <c r="AF28">
        <v>0</v>
      </c>
      <c r="AG28">
        <v>0</v>
      </c>
      <c r="AH28">
        <v>0</v>
      </c>
      <c r="AI28">
        <v>0</v>
      </c>
      <c r="AJ28">
        <v>0</v>
      </c>
      <c r="AK28">
        <v>0</v>
      </c>
      <c r="AL28">
        <v>0</v>
      </c>
      <c r="AM28">
        <v>0</v>
      </c>
      <c r="AN28">
        <v>0</v>
      </c>
      <c r="AO28">
        <v>0</v>
      </c>
      <c r="AP28">
        <v>0</v>
      </c>
      <c r="AQ28">
        <v>0</v>
      </c>
      <c r="AR28">
        <v>0</v>
      </c>
      <c r="AS28">
        <v>0</v>
      </c>
      <c r="AT28">
        <v>0</v>
      </c>
    </row>
    <row r="29" spans="2:46" x14ac:dyDescent="0.25">
      <c r="B29" s="207">
        <v>25</v>
      </c>
      <c r="C29">
        <v>0</v>
      </c>
      <c r="D29">
        <v>0</v>
      </c>
      <c r="E29">
        <v>0</v>
      </c>
      <c r="F29">
        <v>0</v>
      </c>
      <c r="G29">
        <v>0</v>
      </c>
      <c r="H29">
        <v>0</v>
      </c>
      <c r="I29">
        <v>0</v>
      </c>
      <c r="J29">
        <v>0</v>
      </c>
      <c r="K29">
        <v>0</v>
      </c>
      <c r="L29">
        <v>0</v>
      </c>
      <c r="M29">
        <v>0</v>
      </c>
      <c r="N29">
        <v>0</v>
      </c>
      <c r="O29">
        <v>0</v>
      </c>
      <c r="P29">
        <v>0</v>
      </c>
      <c r="Q29">
        <v>0</v>
      </c>
      <c r="R29">
        <v>0</v>
      </c>
      <c r="S29">
        <v>0</v>
      </c>
      <c r="T29">
        <v>0</v>
      </c>
      <c r="U29">
        <v>0</v>
      </c>
      <c r="V29">
        <v>0</v>
      </c>
      <c r="W29">
        <v>0</v>
      </c>
      <c r="X29">
        <v>0</v>
      </c>
      <c r="Y29">
        <v>0</v>
      </c>
      <c r="Z29">
        <v>0</v>
      </c>
      <c r="AA29">
        <v>0</v>
      </c>
      <c r="AB29">
        <v>0</v>
      </c>
      <c r="AC29">
        <v>0</v>
      </c>
      <c r="AD29">
        <v>0</v>
      </c>
      <c r="AE29">
        <v>0</v>
      </c>
      <c r="AF29">
        <v>0</v>
      </c>
      <c r="AG29">
        <v>0</v>
      </c>
      <c r="AH29">
        <v>0</v>
      </c>
      <c r="AI29">
        <v>0</v>
      </c>
      <c r="AJ29">
        <v>0</v>
      </c>
      <c r="AK29">
        <v>0</v>
      </c>
      <c r="AL29">
        <v>0</v>
      </c>
      <c r="AM29">
        <v>0</v>
      </c>
      <c r="AN29">
        <v>0</v>
      </c>
      <c r="AO29">
        <v>0</v>
      </c>
      <c r="AP29">
        <v>0</v>
      </c>
      <c r="AQ29">
        <v>0</v>
      </c>
      <c r="AR29">
        <v>0</v>
      </c>
      <c r="AS29">
        <v>0</v>
      </c>
      <c r="AT29">
        <v>0</v>
      </c>
    </row>
    <row r="30" spans="2:46" x14ac:dyDescent="0.25">
      <c r="B30" s="207">
        <v>26</v>
      </c>
      <c r="C30">
        <v>0</v>
      </c>
      <c r="D30">
        <v>0</v>
      </c>
      <c r="E30">
        <v>0</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v>0</v>
      </c>
      <c r="AL30">
        <v>0</v>
      </c>
      <c r="AM30">
        <v>0</v>
      </c>
      <c r="AN30">
        <v>0</v>
      </c>
      <c r="AO30">
        <v>0</v>
      </c>
      <c r="AP30">
        <v>0</v>
      </c>
      <c r="AQ30">
        <v>0</v>
      </c>
      <c r="AR30">
        <v>0</v>
      </c>
      <c r="AS30">
        <v>0</v>
      </c>
      <c r="AT30">
        <v>0</v>
      </c>
    </row>
    <row r="31" spans="2:46" x14ac:dyDescent="0.25">
      <c r="B31" s="207">
        <v>27</v>
      </c>
      <c r="C31">
        <v>0</v>
      </c>
      <c r="D31">
        <v>0</v>
      </c>
      <c r="E31">
        <v>0</v>
      </c>
      <c r="F31">
        <v>0</v>
      </c>
      <c r="G31">
        <v>0</v>
      </c>
      <c r="H31">
        <v>0</v>
      </c>
      <c r="I31">
        <v>0</v>
      </c>
      <c r="J31">
        <v>0</v>
      </c>
      <c r="K31">
        <v>0</v>
      </c>
      <c r="L31">
        <v>0</v>
      </c>
      <c r="M31">
        <v>0</v>
      </c>
      <c r="N31">
        <v>0</v>
      </c>
      <c r="O31">
        <v>0</v>
      </c>
      <c r="P31">
        <v>0</v>
      </c>
      <c r="Q31">
        <v>0</v>
      </c>
      <c r="R31">
        <v>0</v>
      </c>
      <c r="S31">
        <v>0</v>
      </c>
      <c r="T31">
        <v>0</v>
      </c>
      <c r="U31">
        <v>0</v>
      </c>
      <c r="V31">
        <v>0</v>
      </c>
      <c r="W31">
        <v>0</v>
      </c>
      <c r="X31">
        <v>0</v>
      </c>
      <c r="Y31">
        <v>0</v>
      </c>
      <c r="Z31">
        <v>0</v>
      </c>
      <c r="AA31">
        <v>0</v>
      </c>
      <c r="AB31">
        <v>0</v>
      </c>
      <c r="AC31">
        <v>0</v>
      </c>
      <c r="AD31">
        <v>0</v>
      </c>
      <c r="AE31">
        <v>0</v>
      </c>
      <c r="AF31">
        <v>0</v>
      </c>
      <c r="AG31">
        <v>0</v>
      </c>
      <c r="AH31">
        <v>0</v>
      </c>
      <c r="AI31">
        <v>0</v>
      </c>
      <c r="AJ31">
        <v>0</v>
      </c>
      <c r="AK31">
        <v>0</v>
      </c>
      <c r="AL31">
        <v>0</v>
      </c>
      <c r="AM31">
        <v>0</v>
      </c>
      <c r="AN31">
        <v>0</v>
      </c>
      <c r="AO31">
        <v>0</v>
      </c>
      <c r="AP31">
        <v>0</v>
      </c>
      <c r="AQ31">
        <v>0</v>
      </c>
      <c r="AR31">
        <v>0</v>
      </c>
      <c r="AS31">
        <v>0</v>
      </c>
      <c r="AT31">
        <v>0</v>
      </c>
    </row>
    <row r="32" spans="2:46" x14ac:dyDescent="0.25">
      <c r="B32" s="207">
        <v>28</v>
      </c>
      <c r="C32">
        <v>0</v>
      </c>
      <c r="D32">
        <v>0</v>
      </c>
      <c r="E32">
        <v>0</v>
      </c>
      <c r="F32">
        <v>0</v>
      </c>
      <c r="G32">
        <v>0</v>
      </c>
      <c r="H32">
        <v>0</v>
      </c>
      <c r="I32">
        <v>0</v>
      </c>
      <c r="J32">
        <v>0</v>
      </c>
      <c r="K32">
        <v>0</v>
      </c>
      <c r="L32">
        <v>0</v>
      </c>
      <c r="M32">
        <v>0</v>
      </c>
      <c r="N32">
        <v>0</v>
      </c>
      <c r="O32">
        <v>0</v>
      </c>
      <c r="P32">
        <v>0</v>
      </c>
      <c r="Q32">
        <v>0</v>
      </c>
      <c r="R32">
        <v>0</v>
      </c>
      <c r="S32">
        <v>0</v>
      </c>
      <c r="T32">
        <v>0</v>
      </c>
      <c r="U32">
        <v>0</v>
      </c>
      <c r="V32">
        <v>0</v>
      </c>
      <c r="W32">
        <v>0</v>
      </c>
      <c r="X32">
        <v>0</v>
      </c>
      <c r="Y32">
        <v>0</v>
      </c>
      <c r="Z32">
        <v>0</v>
      </c>
      <c r="AA32">
        <v>0</v>
      </c>
      <c r="AB32">
        <v>0</v>
      </c>
      <c r="AC32">
        <v>0</v>
      </c>
      <c r="AD32">
        <v>0</v>
      </c>
      <c r="AE32">
        <v>0</v>
      </c>
      <c r="AF32">
        <v>0</v>
      </c>
      <c r="AG32">
        <v>0</v>
      </c>
      <c r="AH32">
        <v>0</v>
      </c>
      <c r="AI32">
        <v>0</v>
      </c>
      <c r="AJ32">
        <v>0</v>
      </c>
      <c r="AK32">
        <v>0</v>
      </c>
      <c r="AL32">
        <v>0</v>
      </c>
      <c r="AM32">
        <v>0</v>
      </c>
      <c r="AN32">
        <v>0</v>
      </c>
      <c r="AO32">
        <v>0</v>
      </c>
      <c r="AP32">
        <v>0</v>
      </c>
      <c r="AQ32">
        <v>0</v>
      </c>
      <c r="AR32">
        <v>0</v>
      </c>
      <c r="AS32">
        <v>0</v>
      </c>
      <c r="AT32">
        <v>0</v>
      </c>
    </row>
    <row r="33" spans="2:46" x14ac:dyDescent="0.25">
      <c r="B33" s="207">
        <v>29</v>
      </c>
      <c r="C33">
        <v>0</v>
      </c>
      <c r="D33">
        <v>0</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v>0</v>
      </c>
      <c r="AM33">
        <v>0</v>
      </c>
      <c r="AN33">
        <v>0</v>
      </c>
      <c r="AO33">
        <v>0</v>
      </c>
      <c r="AP33">
        <v>0</v>
      </c>
      <c r="AQ33">
        <v>0</v>
      </c>
      <c r="AR33">
        <v>0</v>
      </c>
      <c r="AS33">
        <v>0</v>
      </c>
      <c r="AT33">
        <v>0</v>
      </c>
    </row>
    <row r="34" spans="2:46" x14ac:dyDescent="0.25">
      <c r="B34" s="207">
        <v>30</v>
      </c>
      <c r="C34">
        <v>0</v>
      </c>
      <c r="D34">
        <v>0</v>
      </c>
      <c r="E34">
        <v>0</v>
      </c>
      <c r="F34">
        <v>0</v>
      </c>
      <c r="G34">
        <v>0</v>
      </c>
      <c r="H34">
        <v>0</v>
      </c>
      <c r="I34">
        <v>0</v>
      </c>
      <c r="J34">
        <v>0</v>
      </c>
      <c r="K34">
        <v>0</v>
      </c>
      <c r="L34">
        <v>0</v>
      </c>
      <c r="M34">
        <v>0</v>
      </c>
      <c r="N34">
        <v>0</v>
      </c>
      <c r="O34">
        <v>0</v>
      </c>
      <c r="P34">
        <v>0</v>
      </c>
      <c r="Q34">
        <v>0</v>
      </c>
      <c r="R34">
        <v>0</v>
      </c>
      <c r="S34">
        <v>0</v>
      </c>
      <c r="T34">
        <v>0</v>
      </c>
      <c r="U34">
        <v>0</v>
      </c>
      <c r="V34">
        <v>0</v>
      </c>
      <c r="W34">
        <v>0</v>
      </c>
      <c r="X34">
        <v>0</v>
      </c>
      <c r="Y34">
        <v>0</v>
      </c>
      <c r="Z34">
        <v>0</v>
      </c>
      <c r="AA34">
        <v>0</v>
      </c>
      <c r="AB34">
        <v>0</v>
      </c>
      <c r="AC34">
        <v>0</v>
      </c>
      <c r="AD34">
        <v>0</v>
      </c>
      <c r="AE34">
        <v>0</v>
      </c>
      <c r="AF34">
        <v>0</v>
      </c>
      <c r="AG34">
        <v>0</v>
      </c>
      <c r="AH34">
        <v>0</v>
      </c>
      <c r="AI34">
        <v>0</v>
      </c>
      <c r="AJ34">
        <v>0</v>
      </c>
      <c r="AK34">
        <v>0</v>
      </c>
      <c r="AL34">
        <v>0</v>
      </c>
      <c r="AM34">
        <v>0</v>
      </c>
      <c r="AN34">
        <v>0</v>
      </c>
      <c r="AO34">
        <v>0</v>
      </c>
      <c r="AP34">
        <v>0</v>
      </c>
      <c r="AQ34">
        <v>0</v>
      </c>
      <c r="AR34">
        <v>0</v>
      </c>
      <c r="AS34">
        <v>0</v>
      </c>
      <c r="AT34">
        <v>0</v>
      </c>
    </row>
    <row r="35" spans="2:46" x14ac:dyDescent="0.25">
      <c r="B35" s="207">
        <v>31</v>
      </c>
      <c r="C35">
        <v>0</v>
      </c>
      <c r="D35">
        <v>0</v>
      </c>
      <c r="E35">
        <v>0</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c r="AH35">
        <v>0</v>
      </c>
      <c r="AI35">
        <v>0</v>
      </c>
      <c r="AJ35">
        <v>0</v>
      </c>
      <c r="AK35">
        <v>0</v>
      </c>
      <c r="AL35">
        <v>0</v>
      </c>
      <c r="AM35">
        <v>0</v>
      </c>
      <c r="AN35">
        <v>0</v>
      </c>
      <c r="AO35">
        <v>0</v>
      </c>
      <c r="AP35">
        <v>0</v>
      </c>
      <c r="AQ35">
        <v>0</v>
      </c>
      <c r="AR35">
        <v>0</v>
      </c>
      <c r="AS35">
        <v>0</v>
      </c>
      <c r="AT35">
        <v>0</v>
      </c>
    </row>
    <row r="36" spans="2:46" x14ac:dyDescent="0.25">
      <c r="B36" s="208">
        <v>32</v>
      </c>
      <c r="C36">
        <v>0</v>
      </c>
      <c r="D36">
        <v>0</v>
      </c>
      <c r="E36">
        <v>0</v>
      </c>
      <c r="F36">
        <v>0</v>
      </c>
      <c r="G36">
        <v>0</v>
      </c>
      <c r="H36">
        <v>0</v>
      </c>
      <c r="I36">
        <v>0</v>
      </c>
      <c r="J36">
        <v>0</v>
      </c>
      <c r="K36">
        <v>0</v>
      </c>
      <c r="L36">
        <v>0</v>
      </c>
      <c r="M36">
        <v>0</v>
      </c>
      <c r="N36">
        <v>0</v>
      </c>
      <c r="O36">
        <v>0</v>
      </c>
      <c r="P36">
        <v>0</v>
      </c>
      <c r="Q36">
        <v>0</v>
      </c>
      <c r="R36">
        <v>0</v>
      </c>
      <c r="S36">
        <v>0</v>
      </c>
      <c r="T36">
        <v>0</v>
      </c>
      <c r="U36">
        <v>0</v>
      </c>
      <c r="V36">
        <v>0</v>
      </c>
      <c r="W36">
        <v>0</v>
      </c>
      <c r="X36">
        <v>0</v>
      </c>
      <c r="Y36">
        <v>0</v>
      </c>
      <c r="Z36">
        <v>0</v>
      </c>
      <c r="AA36">
        <v>0</v>
      </c>
      <c r="AB36">
        <v>0</v>
      </c>
      <c r="AC36">
        <v>0</v>
      </c>
      <c r="AD36">
        <v>0</v>
      </c>
      <c r="AE36">
        <v>0</v>
      </c>
      <c r="AF36">
        <v>0</v>
      </c>
      <c r="AG36">
        <v>0</v>
      </c>
      <c r="AH36">
        <v>0</v>
      </c>
      <c r="AI36">
        <v>0</v>
      </c>
      <c r="AJ36">
        <v>0</v>
      </c>
      <c r="AK36">
        <v>0</v>
      </c>
      <c r="AL36">
        <v>0</v>
      </c>
      <c r="AM36">
        <v>0</v>
      </c>
      <c r="AN36">
        <v>0</v>
      </c>
      <c r="AO36">
        <v>0</v>
      </c>
      <c r="AP36">
        <v>0</v>
      </c>
      <c r="AQ36">
        <v>0</v>
      </c>
      <c r="AR36">
        <v>0</v>
      </c>
      <c r="AS36">
        <v>0</v>
      </c>
      <c r="AT36">
        <v>0</v>
      </c>
    </row>
    <row r="37" spans="2:46" x14ac:dyDescent="0.25">
      <c r="B37" s="208">
        <v>33</v>
      </c>
      <c r="C37">
        <v>0</v>
      </c>
      <c r="D37">
        <v>0</v>
      </c>
      <c r="E37">
        <v>0</v>
      </c>
      <c r="F37">
        <v>0</v>
      </c>
      <c r="G37">
        <v>0</v>
      </c>
      <c r="H37">
        <v>0</v>
      </c>
      <c r="I37">
        <v>0</v>
      </c>
      <c r="J37">
        <v>0</v>
      </c>
      <c r="K37">
        <v>0</v>
      </c>
      <c r="L37">
        <v>0</v>
      </c>
      <c r="M37">
        <v>0</v>
      </c>
      <c r="N37">
        <v>0</v>
      </c>
      <c r="O37">
        <v>0</v>
      </c>
      <c r="P37">
        <v>0</v>
      </c>
      <c r="Q37">
        <v>0</v>
      </c>
      <c r="R37">
        <v>0</v>
      </c>
      <c r="S37">
        <v>0</v>
      </c>
      <c r="T37">
        <v>0</v>
      </c>
      <c r="U37">
        <v>0</v>
      </c>
      <c r="V37">
        <v>0</v>
      </c>
      <c r="W37">
        <v>0</v>
      </c>
      <c r="X37">
        <v>0</v>
      </c>
      <c r="Y37">
        <v>0</v>
      </c>
      <c r="Z37">
        <v>0</v>
      </c>
      <c r="AA37">
        <v>0</v>
      </c>
      <c r="AB37">
        <v>0</v>
      </c>
      <c r="AC37">
        <v>0</v>
      </c>
      <c r="AD37">
        <v>0</v>
      </c>
      <c r="AE37">
        <v>0</v>
      </c>
      <c r="AF37">
        <v>0</v>
      </c>
      <c r="AG37">
        <v>0</v>
      </c>
      <c r="AH37">
        <v>0</v>
      </c>
      <c r="AI37">
        <v>0</v>
      </c>
      <c r="AJ37">
        <v>0</v>
      </c>
      <c r="AK37">
        <v>0</v>
      </c>
      <c r="AL37">
        <v>0</v>
      </c>
      <c r="AM37">
        <v>0</v>
      </c>
      <c r="AN37">
        <v>0</v>
      </c>
      <c r="AO37">
        <v>0</v>
      </c>
      <c r="AP37">
        <v>0</v>
      </c>
      <c r="AQ37">
        <v>0</v>
      </c>
      <c r="AR37">
        <v>0</v>
      </c>
      <c r="AS37">
        <v>0</v>
      </c>
      <c r="AT37">
        <v>0</v>
      </c>
    </row>
    <row r="38" spans="2:46" x14ac:dyDescent="0.25">
      <c r="B38" s="208">
        <v>34</v>
      </c>
      <c r="C38">
        <v>0</v>
      </c>
      <c r="D38">
        <v>0</v>
      </c>
      <c r="E38">
        <v>0</v>
      </c>
      <c r="F38">
        <v>0</v>
      </c>
      <c r="G38">
        <v>0</v>
      </c>
      <c r="H38">
        <v>0</v>
      </c>
      <c r="I38">
        <v>0</v>
      </c>
      <c r="J38">
        <v>0</v>
      </c>
      <c r="K38">
        <v>0</v>
      </c>
      <c r="L38">
        <v>0</v>
      </c>
      <c r="M38">
        <v>0</v>
      </c>
      <c r="N38">
        <v>0</v>
      </c>
      <c r="O38">
        <v>0</v>
      </c>
      <c r="P38">
        <v>0</v>
      </c>
      <c r="Q38">
        <v>0</v>
      </c>
      <c r="R38">
        <v>0</v>
      </c>
      <c r="S38">
        <v>0</v>
      </c>
      <c r="T38">
        <v>0</v>
      </c>
      <c r="U38">
        <v>0</v>
      </c>
      <c r="V38">
        <v>0</v>
      </c>
      <c r="W38">
        <v>0</v>
      </c>
      <c r="X38">
        <v>0</v>
      </c>
      <c r="Y38">
        <v>0</v>
      </c>
      <c r="Z38">
        <v>0</v>
      </c>
      <c r="AA38">
        <v>0</v>
      </c>
      <c r="AB38">
        <v>0</v>
      </c>
      <c r="AC38">
        <v>0</v>
      </c>
      <c r="AD38">
        <v>0</v>
      </c>
      <c r="AE38">
        <v>0</v>
      </c>
      <c r="AF38">
        <v>0</v>
      </c>
      <c r="AG38">
        <v>0</v>
      </c>
      <c r="AH38">
        <v>0</v>
      </c>
      <c r="AI38">
        <v>0</v>
      </c>
      <c r="AJ38">
        <v>0</v>
      </c>
      <c r="AK38">
        <v>0</v>
      </c>
      <c r="AL38">
        <v>0</v>
      </c>
      <c r="AM38">
        <v>0</v>
      </c>
      <c r="AN38">
        <v>0</v>
      </c>
      <c r="AO38">
        <v>0</v>
      </c>
      <c r="AP38">
        <v>0</v>
      </c>
      <c r="AQ38">
        <v>0</v>
      </c>
      <c r="AR38">
        <v>0</v>
      </c>
      <c r="AS38">
        <v>0</v>
      </c>
      <c r="AT38">
        <v>0</v>
      </c>
    </row>
    <row r="39" spans="2:46" x14ac:dyDescent="0.25">
      <c r="B39" s="208">
        <v>35</v>
      </c>
      <c r="C39">
        <v>0</v>
      </c>
      <c r="D39">
        <v>0</v>
      </c>
      <c r="E39">
        <v>0</v>
      </c>
      <c r="F39">
        <v>0</v>
      </c>
      <c r="G39">
        <v>0</v>
      </c>
      <c r="H39">
        <v>0</v>
      </c>
      <c r="I39">
        <v>0</v>
      </c>
      <c r="J39">
        <v>0</v>
      </c>
      <c r="K39">
        <v>0</v>
      </c>
      <c r="L39">
        <v>0</v>
      </c>
      <c r="M39">
        <v>0</v>
      </c>
      <c r="N39">
        <v>0</v>
      </c>
      <c r="O39">
        <v>0</v>
      </c>
      <c r="P39">
        <v>0</v>
      </c>
      <c r="Q39">
        <v>0</v>
      </c>
      <c r="R39">
        <v>0</v>
      </c>
      <c r="S39">
        <v>0</v>
      </c>
      <c r="T39">
        <v>0</v>
      </c>
      <c r="U39">
        <v>0</v>
      </c>
      <c r="V39">
        <v>0</v>
      </c>
      <c r="W39">
        <v>0</v>
      </c>
      <c r="X39">
        <v>0</v>
      </c>
      <c r="Y39">
        <v>0</v>
      </c>
      <c r="Z39">
        <v>0</v>
      </c>
      <c r="AA39">
        <v>0</v>
      </c>
      <c r="AB39">
        <v>0</v>
      </c>
      <c r="AC39">
        <v>0</v>
      </c>
      <c r="AD39">
        <v>0</v>
      </c>
      <c r="AE39">
        <v>0</v>
      </c>
      <c r="AF39">
        <v>0</v>
      </c>
      <c r="AG39">
        <v>0</v>
      </c>
      <c r="AH39">
        <v>0</v>
      </c>
      <c r="AI39">
        <v>0</v>
      </c>
      <c r="AJ39">
        <v>0</v>
      </c>
      <c r="AK39">
        <v>0</v>
      </c>
      <c r="AL39">
        <v>0</v>
      </c>
      <c r="AM39">
        <v>0</v>
      </c>
      <c r="AN39">
        <v>0</v>
      </c>
      <c r="AO39">
        <v>0</v>
      </c>
      <c r="AP39">
        <v>0</v>
      </c>
      <c r="AQ39">
        <v>0</v>
      </c>
      <c r="AR39">
        <v>0</v>
      </c>
      <c r="AS39">
        <v>0</v>
      </c>
      <c r="AT39">
        <v>0</v>
      </c>
    </row>
    <row r="40" spans="2:46" x14ac:dyDescent="0.25">
      <c r="B40" s="208">
        <v>36</v>
      </c>
      <c r="C40">
        <v>0</v>
      </c>
      <c r="D40">
        <v>0</v>
      </c>
      <c r="E40">
        <v>0</v>
      </c>
      <c r="F40">
        <v>0</v>
      </c>
      <c r="G40">
        <v>0</v>
      </c>
      <c r="H40">
        <v>0</v>
      </c>
      <c r="I40">
        <v>0</v>
      </c>
      <c r="J40">
        <v>0</v>
      </c>
      <c r="K40">
        <v>0</v>
      </c>
      <c r="L40">
        <v>0</v>
      </c>
      <c r="M40">
        <v>0</v>
      </c>
      <c r="N40">
        <v>0</v>
      </c>
      <c r="O40">
        <v>0</v>
      </c>
      <c r="P40">
        <v>0</v>
      </c>
      <c r="Q40">
        <v>0</v>
      </c>
      <c r="R40">
        <v>0</v>
      </c>
      <c r="S40">
        <v>0</v>
      </c>
      <c r="T40">
        <v>0</v>
      </c>
      <c r="U40">
        <v>0</v>
      </c>
      <c r="V40">
        <v>0</v>
      </c>
      <c r="W40">
        <v>0</v>
      </c>
      <c r="X40">
        <v>0</v>
      </c>
      <c r="Y40">
        <v>0</v>
      </c>
      <c r="Z40">
        <v>0</v>
      </c>
      <c r="AA40">
        <v>0</v>
      </c>
      <c r="AB40">
        <v>0</v>
      </c>
      <c r="AC40">
        <v>0</v>
      </c>
      <c r="AD40">
        <v>0</v>
      </c>
      <c r="AE40">
        <v>0</v>
      </c>
      <c r="AF40">
        <v>0</v>
      </c>
      <c r="AG40">
        <v>0</v>
      </c>
      <c r="AH40">
        <v>0</v>
      </c>
      <c r="AI40">
        <v>0</v>
      </c>
      <c r="AJ40">
        <v>0</v>
      </c>
      <c r="AK40">
        <v>0</v>
      </c>
      <c r="AL40">
        <v>0</v>
      </c>
      <c r="AM40">
        <v>0</v>
      </c>
      <c r="AN40">
        <v>0</v>
      </c>
      <c r="AO40">
        <v>0</v>
      </c>
      <c r="AP40">
        <v>0</v>
      </c>
      <c r="AQ40">
        <v>0</v>
      </c>
      <c r="AR40">
        <v>0</v>
      </c>
      <c r="AS40">
        <v>0</v>
      </c>
      <c r="AT40">
        <v>0</v>
      </c>
    </row>
    <row r="41" spans="2:46" x14ac:dyDescent="0.25">
      <c r="B41" s="208">
        <v>37</v>
      </c>
      <c r="C41">
        <v>0</v>
      </c>
      <c r="D41">
        <v>0</v>
      </c>
      <c r="E41">
        <v>0</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v>0</v>
      </c>
      <c r="AK41">
        <v>0</v>
      </c>
      <c r="AL41">
        <v>0</v>
      </c>
      <c r="AM41">
        <v>0</v>
      </c>
      <c r="AN41">
        <v>0</v>
      </c>
      <c r="AO41">
        <v>0</v>
      </c>
      <c r="AP41">
        <v>0</v>
      </c>
      <c r="AQ41">
        <v>0</v>
      </c>
      <c r="AR41">
        <v>0</v>
      </c>
      <c r="AS41">
        <v>0</v>
      </c>
      <c r="AT41">
        <v>0</v>
      </c>
    </row>
    <row r="42" spans="2:46" x14ac:dyDescent="0.25">
      <c r="B42" s="208">
        <v>38</v>
      </c>
      <c r="C42">
        <v>0</v>
      </c>
      <c r="D42">
        <v>0</v>
      </c>
      <c r="E42">
        <v>0</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c r="AH42">
        <v>0</v>
      </c>
      <c r="AI42">
        <v>0</v>
      </c>
      <c r="AJ42">
        <v>0</v>
      </c>
      <c r="AK42">
        <v>0</v>
      </c>
      <c r="AL42">
        <v>0</v>
      </c>
      <c r="AM42">
        <v>0</v>
      </c>
      <c r="AN42">
        <v>0</v>
      </c>
      <c r="AO42">
        <v>0</v>
      </c>
      <c r="AP42">
        <v>0</v>
      </c>
      <c r="AQ42">
        <v>0</v>
      </c>
      <c r="AR42">
        <v>0</v>
      </c>
      <c r="AS42">
        <v>0</v>
      </c>
      <c r="AT42">
        <v>0</v>
      </c>
    </row>
    <row r="43" spans="2:46" x14ac:dyDescent="0.25">
      <c r="B43" s="208">
        <v>39</v>
      </c>
      <c r="C43">
        <v>0</v>
      </c>
      <c r="D43">
        <v>0</v>
      </c>
      <c r="E43">
        <v>0</v>
      </c>
      <c r="F43">
        <v>0</v>
      </c>
      <c r="G43">
        <v>0</v>
      </c>
      <c r="H43">
        <v>0</v>
      </c>
      <c r="I43">
        <v>0</v>
      </c>
      <c r="J43">
        <v>0</v>
      </c>
      <c r="K43">
        <v>0</v>
      </c>
      <c r="L43">
        <v>0</v>
      </c>
      <c r="M43">
        <v>0</v>
      </c>
      <c r="N43">
        <v>0</v>
      </c>
      <c r="O43">
        <v>0</v>
      </c>
      <c r="P43">
        <v>0</v>
      </c>
      <c r="Q43">
        <v>0</v>
      </c>
      <c r="R43">
        <v>0</v>
      </c>
      <c r="S43">
        <v>0</v>
      </c>
      <c r="T43">
        <v>0</v>
      </c>
      <c r="U43">
        <v>0</v>
      </c>
      <c r="V43">
        <v>0</v>
      </c>
      <c r="W43">
        <v>0</v>
      </c>
      <c r="X43">
        <v>0</v>
      </c>
      <c r="Y43">
        <v>0</v>
      </c>
      <c r="Z43">
        <v>0</v>
      </c>
      <c r="AA43">
        <v>0</v>
      </c>
      <c r="AB43">
        <v>0</v>
      </c>
      <c r="AC43">
        <v>0</v>
      </c>
      <c r="AD43">
        <v>0</v>
      </c>
      <c r="AE43">
        <v>0</v>
      </c>
      <c r="AF43">
        <v>0</v>
      </c>
      <c r="AG43">
        <v>0</v>
      </c>
      <c r="AH43">
        <v>0</v>
      </c>
      <c r="AI43">
        <v>0</v>
      </c>
      <c r="AJ43">
        <v>0</v>
      </c>
      <c r="AK43">
        <v>0</v>
      </c>
      <c r="AL43">
        <v>0</v>
      </c>
      <c r="AM43">
        <v>0</v>
      </c>
      <c r="AN43">
        <v>0</v>
      </c>
      <c r="AO43">
        <v>0</v>
      </c>
      <c r="AP43">
        <v>0</v>
      </c>
      <c r="AQ43">
        <v>0</v>
      </c>
      <c r="AR43">
        <v>0</v>
      </c>
      <c r="AS43">
        <v>0</v>
      </c>
      <c r="AT43">
        <v>0</v>
      </c>
    </row>
    <row r="44" spans="2:46" x14ac:dyDescent="0.25">
      <c r="B44" s="208">
        <v>40</v>
      </c>
      <c r="C44">
        <v>0</v>
      </c>
      <c r="D44">
        <v>0</v>
      </c>
      <c r="E44">
        <v>0</v>
      </c>
      <c r="F44">
        <v>0</v>
      </c>
      <c r="G44">
        <v>0</v>
      </c>
      <c r="H44">
        <v>0</v>
      </c>
      <c r="I44">
        <v>0</v>
      </c>
      <c r="J44">
        <v>0</v>
      </c>
      <c r="K44">
        <v>0</v>
      </c>
      <c r="L44">
        <v>0</v>
      </c>
      <c r="M44">
        <v>0</v>
      </c>
      <c r="N44">
        <v>0</v>
      </c>
      <c r="O44">
        <v>0</v>
      </c>
      <c r="P44">
        <v>0</v>
      </c>
      <c r="Q44">
        <v>0</v>
      </c>
      <c r="R44">
        <v>0</v>
      </c>
      <c r="S44">
        <v>0</v>
      </c>
      <c r="T44">
        <v>0</v>
      </c>
      <c r="U44">
        <v>0</v>
      </c>
      <c r="V44">
        <v>0</v>
      </c>
      <c r="W44">
        <v>0</v>
      </c>
      <c r="X44">
        <v>0</v>
      </c>
      <c r="Y44">
        <v>0</v>
      </c>
      <c r="Z44">
        <v>0</v>
      </c>
      <c r="AA44">
        <v>0</v>
      </c>
      <c r="AB44">
        <v>0</v>
      </c>
      <c r="AC44">
        <v>0</v>
      </c>
      <c r="AD44">
        <v>0</v>
      </c>
      <c r="AE44">
        <v>0</v>
      </c>
      <c r="AF44">
        <v>0</v>
      </c>
      <c r="AG44">
        <v>0</v>
      </c>
      <c r="AH44">
        <v>0</v>
      </c>
      <c r="AI44">
        <v>0</v>
      </c>
      <c r="AJ44">
        <v>0</v>
      </c>
      <c r="AK44">
        <v>0</v>
      </c>
      <c r="AL44">
        <v>0</v>
      </c>
      <c r="AM44">
        <v>0</v>
      </c>
      <c r="AN44">
        <v>0</v>
      </c>
      <c r="AO44">
        <v>0</v>
      </c>
      <c r="AP44">
        <v>0</v>
      </c>
      <c r="AQ44">
        <v>0</v>
      </c>
      <c r="AR44">
        <v>0</v>
      </c>
      <c r="AS44">
        <v>0</v>
      </c>
      <c r="AT44">
        <v>0</v>
      </c>
    </row>
    <row r="45" spans="2:46" x14ac:dyDescent="0.25">
      <c r="B45" s="208">
        <v>41</v>
      </c>
      <c r="C45">
        <v>0</v>
      </c>
      <c r="D45">
        <v>0</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v>0</v>
      </c>
      <c r="AL45">
        <v>0</v>
      </c>
      <c r="AM45">
        <v>0</v>
      </c>
      <c r="AN45">
        <v>0</v>
      </c>
      <c r="AO45">
        <v>0</v>
      </c>
      <c r="AP45">
        <v>0</v>
      </c>
      <c r="AQ45">
        <v>0</v>
      </c>
      <c r="AR45">
        <v>0</v>
      </c>
      <c r="AS45">
        <v>0</v>
      </c>
      <c r="AT45">
        <v>0</v>
      </c>
    </row>
    <row r="46" spans="2:46" x14ac:dyDescent="0.25">
      <c r="B46" s="208">
        <v>42</v>
      </c>
      <c r="C46">
        <v>0</v>
      </c>
      <c r="D46">
        <v>0</v>
      </c>
      <c r="E46">
        <v>0</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c r="AH46">
        <v>0</v>
      </c>
      <c r="AI46">
        <v>0</v>
      </c>
      <c r="AJ46">
        <v>0</v>
      </c>
      <c r="AK46">
        <v>0</v>
      </c>
      <c r="AL46">
        <v>0</v>
      </c>
      <c r="AM46">
        <v>0</v>
      </c>
      <c r="AN46">
        <v>0</v>
      </c>
      <c r="AO46">
        <v>0</v>
      </c>
      <c r="AP46">
        <v>0</v>
      </c>
      <c r="AQ46">
        <v>0</v>
      </c>
      <c r="AR46">
        <v>0</v>
      </c>
      <c r="AS46">
        <v>0</v>
      </c>
      <c r="AT46">
        <v>0</v>
      </c>
    </row>
    <row r="47" spans="2:46" x14ac:dyDescent="0.25">
      <c r="B47" s="208">
        <v>43</v>
      </c>
      <c r="C47">
        <v>0</v>
      </c>
      <c r="D47">
        <v>0</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v>0</v>
      </c>
      <c r="AK47">
        <v>0</v>
      </c>
      <c r="AL47">
        <v>0</v>
      </c>
      <c r="AM47">
        <v>0</v>
      </c>
      <c r="AN47">
        <v>0</v>
      </c>
      <c r="AO47">
        <v>0</v>
      </c>
      <c r="AP47">
        <v>0</v>
      </c>
      <c r="AQ47">
        <v>0</v>
      </c>
      <c r="AR47">
        <v>0</v>
      </c>
      <c r="AS47">
        <v>0</v>
      </c>
      <c r="AT47">
        <v>0</v>
      </c>
    </row>
    <row r="48" spans="2:46" x14ac:dyDescent="0.25">
      <c r="B48" s="208">
        <v>44</v>
      </c>
      <c r="C48">
        <v>0</v>
      </c>
      <c r="D48">
        <v>0</v>
      </c>
      <c r="E48">
        <v>0</v>
      </c>
      <c r="F48">
        <v>0</v>
      </c>
      <c r="G48">
        <v>0</v>
      </c>
      <c r="H48">
        <v>0</v>
      </c>
      <c r="I48">
        <v>0</v>
      </c>
      <c r="J48">
        <v>0</v>
      </c>
      <c r="K48">
        <v>0</v>
      </c>
      <c r="L48">
        <v>0</v>
      </c>
      <c r="M48">
        <v>0</v>
      </c>
      <c r="N48">
        <v>0</v>
      </c>
      <c r="O48">
        <v>0</v>
      </c>
      <c r="P48">
        <v>0</v>
      </c>
      <c r="Q48">
        <v>0</v>
      </c>
      <c r="R48">
        <v>0</v>
      </c>
      <c r="S48">
        <v>0</v>
      </c>
      <c r="T48">
        <v>0</v>
      </c>
      <c r="U48">
        <v>0</v>
      </c>
      <c r="V48">
        <v>0</v>
      </c>
      <c r="W48">
        <v>0</v>
      </c>
      <c r="X48">
        <v>0</v>
      </c>
      <c r="Y48">
        <v>0</v>
      </c>
      <c r="Z48">
        <v>0</v>
      </c>
      <c r="AA48">
        <v>0</v>
      </c>
      <c r="AB48">
        <v>0</v>
      </c>
      <c r="AC48">
        <v>0</v>
      </c>
      <c r="AD48">
        <v>0</v>
      </c>
      <c r="AE48">
        <v>0</v>
      </c>
      <c r="AF48">
        <v>0</v>
      </c>
      <c r="AG48">
        <v>0</v>
      </c>
      <c r="AH48">
        <v>0</v>
      </c>
      <c r="AI48">
        <v>0</v>
      </c>
      <c r="AJ48">
        <v>0</v>
      </c>
      <c r="AK48">
        <v>0</v>
      </c>
      <c r="AL48">
        <v>0</v>
      </c>
      <c r="AM48">
        <v>0</v>
      </c>
      <c r="AN48">
        <v>0</v>
      </c>
      <c r="AO48">
        <v>0</v>
      </c>
      <c r="AP48">
        <v>0</v>
      </c>
      <c r="AQ48">
        <v>0</v>
      </c>
      <c r="AR48">
        <v>0</v>
      </c>
      <c r="AS48">
        <v>0</v>
      </c>
      <c r="AT48">
        <v>0</v>
      </c>
    </row>
    <row r="49" spans="2:46" x14ac:dyDescent="0.25">
      <c r="B49" s="208">
        <v>45</v>
      </c>
      <c r="C49">
        <v>0</v>
      </c>
      <c r="D49">
        <v>0</v>
      </c>
      <c r="E49">
        <v>0</v>
      </c>
      <c r="F49">
        <v>0</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v>0</v>
      </c>
      <c r="AK49">
        <v>0</v>
      </c>
      <c r="AL49">
        <v>0</v>
      </c>
      <c r="AM49">
        <v>0</v>
      </c>
      <c r="AN49">
        <v>0</v>
      </c>
      <c r="AO49">
        <v>0</v>
      </c>
      <c r="AP49">
        <v>0</v>
      </c>
      <c r="AQ49">
        <v>0</v>
      </c>
      <c r="AR49">
        <v>0</v>
      </c>
      <c r="AS49">
        <v>0</v>
      </c>
      <c r="AT49">
        <v>0</v>
      </c>
    </row>
    <row r="50" spans="2:46" x14ac:dyDescent="0.25">
      <c r="B50" s="208">
        <v>46</v>
      </c>
      <c r="C50">
        <v>0</v>
      </c>
      <c r="D50">
        <v>0</v>
      </c>
      <c r="E50">
        <v>0</v>
      </c>
      <c r="F50">
        <v>0</v>
      </c>
      <c r="G50">
        <v>0</v>
      </c>
      <c r="H50">
        <v>0</v>
      </c>
      <c r="I50">
        <v>0</v>
      </c>
      <c r="J50">
        <v>0</v>
      </c>
      <c r="K50">
        <v>0</v>
      </c>
      <c r="L50">
        <v>0</v>
      </c>
      <c r="M50">
        <v>0</v>
      </c>
      <c r="N50">
        <v>0</v>
      </c>
      <c r="O50">
        <v>0</v>
      </c>
      <c r="P50">
        <v>0</v>
      </c>
      <c r="Q50">
        <v>0</v>
      </c>
      <c r="R50">
        <v>0</v>
      </c>
      <c r="S50">
        <v>0</v>
      </c>
      <c r="T50">
        <v>0</v>
      </c>
      <c r="U50">
        <v>0</v>
      </c>
      <c r="V50">
        <v>0</v>
      </c>
      <c r="W50">
        <v>0</v>
      </c>
      <c r="X50">
        <v>0</v>
      </c>
      <c r="Y50">
        <v>0</v>
      </c>
      <c r="Z50">
        <v>0</v>
      </c>
      <c r="AA50">
        <v>0</v>
      </c>
      <c r="AB50">
        <v>0</v>
      </c>
      <c r="AC50">
        <v>0</v>
      </c>
      <c r="AD50">
        <v>0</v>
      </c>
      <c r="AE50">
        <v>0</v>
      </c>
      <c r="AF50">
        <v>0</v>
      </c>
      <c r="AG50">
        <v>0</v>
      </c>
      <c r="AH50">
        <v>0</v>
      </c>
      <c r="AI50">
        <v>0</v>
      </c>
      <c r="AJ50">
        <v>0</v>
      </c>
      <c r="AK50">
        <v>0</v>
      </c>
      <c r="AL50">
        <v>0</v>
      </c>
      <c r="AM50">
        <v>0</v>
      </c>
      <c r="AN50">
        <v>0</v>
      </c>
      <c r="AO50">
        <v>0</v>
      </c>
      <c r="AP50">
        <v>0</v>
      </c>
      <c r="AQ50">
        <v>0</v>
      </c>
      <c r="AR50">
        <v>0</v>
      </c>
      <c r="AS50">
        <v>0</v>
      </c>
      <c r="AT50">
        <v>0</v>
      </c>
    </row>
    <row r="51" spans="2:46" x14ac:dyDescent="0.25">
      <c r="B51" s="208">
        <v>47</v>
      </c>
      <c r="C51">
        <v>0</v>
      </c>
      <c r="D51">
        <v>0</v>
      </c>
      <c r="E51">
        <v>0</v>
      </c>
      <c r="F51">
        <v>0</v>
      </c>
      <c r="G51">
        <v>0</v>
      </c>
      <c r="H51">
        <v>0</v>
      </c>
      <c r="I51">
        <v>0</v>
      </c>
      <c r="J51">
        <v>0</v>
      </c>
      <c r="K51">
        <v>0</v>
      </c>
      <c r="L51">
        <v>0</v>
      </c>
      <c r="M51">
        <v>0</v>
      </c>
      <c r="N51">
        <v>0</v>
      </c>
      <c r="O51">
        <v>0</v>
      </c>
      <c r="P51">
        <v>0</v>
      </c>
      <c r="Q51">
        <v>0</v>
      </c>
      <c r="R51">
        <v>0</v>
      </c>
      <c r="S51">
        <v>0</v>
      </c>
      <c r="T51">
        <v>0</v>
      </c>
      <c r="U51">
        <v>0</v>
      </c>
      <c r="V51">
        <v>0</v>
      </c>
      <c r="W51">
        <v>0</v>
      </c>
      <c r="X51">
        <v>0</v>
      </c>
      <c r="Y51">
        <v>0</v>
      </c>
      <c r="Z51">
        <v>0</v>
      </c>
      <c r="AA51">
        <v>0</v>
      </c>
      <c r="AB51">
        <v>0</v>
      </c>
      <c r="AC51">
        <v>0</v>
      </c>
      <c r="AD51">
        <v>0</v>
      </c>
      <c r="AE51">
        <v>0</v>
      </c>
      <c r="AF51">
        <v>0</v>
      </c>
      <c r="AG51">
        <v>0</v>
      </c>
      <c r="AH51">
        <v>0</v>
      </c>
      <c r="AI51">
        <v>0</v>
      </c>
      <c r="AJ51">
        <v>0</v>
      </c>
      <c r="AK51">
        <v>0</v>
      </c>
      <c r="AL51">
        <v>0</v>
      </c>
      <c r="AM51">
        <v>0</v>
      </c>
      <c r="AN51">
        <v>0</v>
      </c>
      <c r="AO51">
        <v>0</v>
      </c>
      <c r="AP51">
        <v>0</v>
      </c>
      <c r="AQ51">
        <v>0</v>
      </c>
      <c r="AR51">
        <v>0</v>
      </c>
      <c r="AS51">
        <v>0</v>
      </c>
      <c r="AT51">
        <v>0</v>
      </c>
    </row>
    <row r="52" spans="2:46" x14ac:dyDescent="0.25">
      <c r="B52" s="208">
        <v>48</v>
      </c>
      <c r="C52">
        <v>0</v>
      </c>
      <c r="D52">
        <v>0</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v>0</v>
      </c>
      <c r="AL52">
        <v>0</v>
      </c>
      <c r="AM52">
        <v>0</v>
      </c>
      <c r="AN52">
        <v>0</v>
      </c>
      <c r="AO52">
        <v>0</v>
      </c>
      <c r="AP52">
        <v>0</v>
      </c>
      <c r="AQ52">
        <v>0</v>
      </c>
      <c r="AR52">
        <v>0</v>
      </c>
      <c r="AS52">
        <v>0</v>
      </c>
      <c r="AT52">
        <v>0</v>
      </c>
    </row>
    <row r="53" spans="2:46" x14ac:dyDescent="0.25">
      <c r="B53" s="208">
        <v>49</v>
      </c>
      <c r="C53">
        <v>0</v>
      </c>
      <c r="D53">
        <v>0</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c r="AH53">
        <v>0</v>
      </c>
      <c r="AI53">
        <v>0</v>
      </c>
      <c r="AJ53">
        <v>0</v>
      </c>
      <c r="AK53">
        <v>0</v>
      </c>
      <c r="AL53">
        <v>0</v>
      </c>
      <c r="AM53">
        <v>0</v>
      </c>
      <c r="AN53">
        <v>0</v>
      </c>
      <c r="AO53">
        <v>0</v>
      </c>
      <c r="AP53">
        <v>0</v>
      </c>
      <c r="AQ53">
        <v>0</v>
      </c>
      <c r="AR53">
        <v>0</v>
      </c>
      <c r="AS53">
        <v>0</v>
      </c>
      <c r="AT53">
        <v>0</v>
      </c>
    </row>
    <row r="54" spans="2:46" x14ac:dyDescent="0.25">
      <c r="B54" s="207">
        <v>50</v>
      </c>
      <c r="C54">
        <v>0</v>
      </c>
      <c r="D54">
        <v>0</v>
      </c>
      <c r="E54">
        <v>0</v>
      </c>
      <c r="F54">
        <v>0</v>
      </c>
      <c r="G54">
        <v>0</v>
      </c>
      <c r="H54">
        <v>0</v>
      </c>
      <c r="I54">
        <v>0</v>
      </c>
      <c r="J54">
        <v>0</v>
      </c>
      <c r="K54">
        <v>0</v>
      </c>
      <c r="L54">
        <v>0</v>
      </c>
      <c r="M54">
        <v>0</v>
      </c>
      <c r="N54">
        <v>0</v>
      </c>
      <c r="O54">
        <v>0</v>
      </c>
      <c r="P54">
        <v>0</v>
      </c>
      <c r="Q54">
        <v>0</v>
      </c>
      <c r="R54">
        <v>0</v>
      </c>
      <c r="S54">
        <v>0</v>
      </c>
      <c r="T54">
        <v>0</v>
      </c>
      <c r="U54">
        <v>0</v>
      </c>
      <c r="V54">
        <v>0</v>
      </c>
      <c r="W54">
        <v>0</v>
      </c>
      <c r="X54">
        <v>0</v>
      </c>
      <c r="Y54">
        <v>0</v>
      </c>
      <c r="Z54">
        <v>0</v>
      </c>
      <c r="AA54">
        <v>0</v>
      </c>
      <c r="AB54">
        <v>0</v>
      </c>
      <c r="AC54">
        <v>0</v>
      </c>
      <c r="AD54">
        <v>0</v>
      </c>
      <c r="AE54">
        <v>0</v>
      </c>
      <c r="AF54">
        <v>0</v>
      </c>
      <c r="AG54">
        <v>0</v>
      </c>
      <c r="AH54">
        <v>0</v>
      </c>
      <c r="AI54">
        <v>0</v>
      </c>
      <c r="AJ54">
        <v>0</v>
      </c>
      <c r="AK54">
        <v>0</v>
      </c>
      <c r="AL54">
        <v>0</v>
      </c>
      <c r="AM54">
        <v>0</v>
      </c>
      <c r="AN54">
        <v>0</v>
      </c>
      <c r="AO54">
        <v>0</v>
      </c>
      <c r="AP54">
        <v>0</v>
      </c>
      <c r="AQ54">
        <v>0</v>
      </c>
      <c r="AR54">
        <v>0</v>
      </c>
      <c r="AS54">
        <v>0</v>
      </c>
      <c r="AT54">
        <v>0</v>
      </c>
    </row>
    <row r="55" spans="2:46" x14ac:dyDescent="0.25">
      <c r="B55" s="207">
        <v>51</v>
      </c>
      <c r="C55">
        <v>0</v>
      </c>
      <c r="D55">
        <v>0</v>
      </c>
      <c r="E55">
        <v>0</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v>0</v>
      </c>
      <c r="AM55">
        <v>0</v>
      </c>
      <c r="AN55">
        <v>0</v>
      </c>
      <c r="AO55">
        <v>0</v>
      </c>
      <c r="AP55">
        <v>0</v>
      </c>
      <c r="AQ55">
        <v>0</v>
      </c>
      <c r="AR55">
        <v>0</v>
      </c>
      <c r="AS55">
        <v>0</v>
      </c>
      <c r="AT55">
        <v>0</v>
      </c>
    </row>
    <row r="56" spans="2:46" x14ac:dyDescent="0.25">
      <c r="B56" s="207">
        <v>52</v>
      </c>
      <c r="C56">
        <v>0</v>
      </c>
      <c r="D56">
        <v>0</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c r="AH56">
        <v>0</v>
      </c>
      <c r="AI56">
        <v>0</v>
      </c>
      <c r="AJ56">
        <v>0</v>
      </c>
      <c r="AK56">
        <v>0</v>
      </c>
      <c r="AL56">
        <v>0</v>
      </c>
      <c r="AM56">
        <v>0</v>
      </c>
      <c r="AN56">
        <v>0</v>
      </c>
      <c r="AO56">
        <v>0</v>
      </c>
      <c r="AP56">
        <v>0</v>
      </c>
      <c r="AQ56">
        <v>0</v>
      </c>
      <c r="AR56">
        <v>0</v>
      </c>
      <c r="AS56">
        <v>0</v>
      </c>
      <c r="AT56">
        <v>0</v>
      </c>
    </row>
    <row r="57" spans="2:46" x14ac:dyDescent="0.25">
      <c r="B57" s="207">
        <v>53</v>
      </c>
      <c r="C57">
        <v>0</v>
      </c>
      <c r="D57">
        <v>0</v>
      </c>
      <c r="E57">
        <v>0</v>
      </c>
      <c r="F57">
        <v>0</v>
      </c>
      <c r="G57">
        <v>0</v>
      </c>
      <c r="H57">
        <v>0</v>
      </c>
      <c r="I57">
        <v>0</v>
      </c>
      <c r="J57">
        <v>0</v>
      </c>
      <c r="K57">
        <v>0</v>
      </c>
      <c r="L57">
        <v>0</v>
      </c>
      <c r="M57">
        <v>0</v>
      </c>
      <c r="N57">
        <v>0</v>
      </c>
      <c r="O57">
        <v>0</v>
      </c>
      <c r="P57">
        <v>0</v>
      </c>
      <c r="Q57">
        <v>0</v>
      </c>
      <c r="R57">
        <v>0</v>
      </c>
      <c r="S57">
        <v>0</v>
      </c>
      <c r="T57">
        <v>0</v>
      </c>
      <c r="U57">
        <v>0</v>
      </c>
      <c r="V57">
        <v>0</v>
      </c>
      <c r="W57">
        <v>0</v>
      </c>
      <c r="X57">
        <v>0</v>
      </c>
      <c r="Y57">
        <v>0</v>
      </c>
      <c r="Z57">
        <v>0</v>
      </c>
      <c r="AA57">
        <v>0</v>
      </c>
      <c r="AB57">
        <v>0</v>
      </c>
      <c r="AC57">
        <v>0</v>
      </c>
      <c r="AD57">
        <v>0</v>
      </c>
      <c r="AE57">
        <v>0</v>
      </c>
      <c r="AF57">
        <v>0</v>
      </c>
      <c r="AG57">
        <v>0</v>
      </c>
      <c r="AH57">
        <v>0</v>
      </c>
      <c r="AI57">
        <v>0</v>
      </c>
      <c r="AJ57">
        <v>0</v>
      </c>
      <c r="AK57">
        <v>0</v>
      </c>
      <c r="AL57">
        <v>0</v>
      </c>
      <c r="AM57">
        <v>0</v>
      </c>
      <c r="AN57">
        <v>0</v>
      </c>
      <c r="AO57">
        <v>0</v>
      </c>
      <c r="AP57">
        <v>0</v>
      </c>
      <c r="AQ57">
        <v>0</v>
      </c>
      <c r="AR57">
        <v>0</v>
      </c>
      <c r="AS57">
        <v>0</v>
      </c>
      <c r="AT57">
        <v>0</v>
      </c>
    </row>
    <row r="58" spans="2:46" x14ac:dyDescent="0.25">
      <c r="B58" s="207">
        <v>54</v>
      </c>
      <c r="C58">
        <v>0</v>
      </c>
      <c r="D58">
        <v>0</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Z58">
        <v>0</v>
      </c>
      <c r="AA58">
        <v>0</v>
      </c>
      <c r="AB58">
        <v>0</v>
      </c>
      <c r="AC58">
        <v>0</v>
      </c>
      <c r="AD58">
        <v>0</v>
      </c>
      <c r="AE58">
        <v>0</v>
      </c>
      <c r="AF58">
        <v>0</v>
      </c>
      <c r="AG58">
        <v>0</v>
      </c>
      <c r="AH58">
        <v>0</v>
      </c>
      <c r="AI58">
        <v>0</v>
      </c>
      <c r="AJ58">
        <v>0</v>
      </c>
      <c r="AK58">
        <v>0</v>
      </c>
      <c r="AL58">
        <v>0</v>
      </c>
      <c r="AM58">
        <v>0</v>
      </c>
      <c r="AN58">
        <v>0</v>
      </c>
      <c r="AO58">
        <v>0</v>
      </c>
      <c r="AP58">
        <v>0</v>
      </c>
      <c r="AQ58">
        <v>0</v>
      </c>
      <c r="AR58">
        <v>0</v>
      </c>
      <c r="AS58">
        <v>0</v>
      </c>
      <c r="AT58">
        <v>0</v>
      </c>
    </row>
    <row r="59" spans="2:46" x14ac:dyDescent="0.25">
      <c r="B59" s="207">
        <v>55</v>
      </c>
      <c r="C59">
        <v>0</v>
      </c>
      <c r="D59">
        <v>0</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c r="AH59">
        <v>0</v>
      </c>
      <c r="AI59">
        <v>0</v>
      </c>
      <c r="AJ59">
        <v>0</v>
      </c>
      <c r="AK59">
        <v>0</v>
      </c>
      <c r="AL59">
        <v>0</v>
      </c>
      <c r="AM59">
        <v>0</v>
      </c>
      <c r="AN59">
        <v>0</v>
      </c>
      <c r="AO59">
        <v>0</v>
      </c>
      <c r="AP59">
        <v>0</v>
      </c>
      <c r="AQ59">
        <v>0</v>
      </c>
      <c r="AR59">
        <v>0</v>
      </c>
      <c r="AS59">
        <v>0</v>
      </c>
      <c r="AT59">
        <v>0</v>
      </c>
    </row>
    <row r="60" spans="2:46" x14ac:dyDescent="0.25">
      <c r="B60" s="207">
        <v>56</v>
      </c>
      <c r="C60">
        <v>0</v>
      </c>
      <c r="D60">
        <v>0</v>
      </c>
      <c r="E60">
        <v>0</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c r="AH60">
        <v>0</v>
      </c>
      <c r="AI60">
        <v>0</v>
      </c>
      <c r="AJ60">
        <v>0</v>
      </c>
      <c r="AK60">
        <v>0</v>
      </c>
      <c r="AL60">
        <v>0</v>
      </c>
      <c r="AM60">
        <v>0</v>
      </c>
      <c r="AN60">
        <v>0</v>
      </c>
      <c r="AO60">
        <v>0</v>
      </c>
      <c r="AP60">
        <v>0</v>
      </c>
      <c r="AQ60">
        <v>0</v>
      </c>
      <c r="AR60">
        <v>0</v>
      </c>
      <c r="AS60">
        <v>0</v>
      </c>
      <c r="AT60">
        <v>0</v>
      </c>
    </row>
    <row r="61" spans="2:46" x14ac:dyDescent="0.25">
      <c r="B61" s="207">
        <v>57</v>
      </c>
      <c r="C61">
        <v>0</v>
      </c>
      <c r="D61">
        <v>0</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c r="AH61">
        <v>0</v>
      </c>
      <c r="AI61">
        <v>0</v>
      </c>
      <c r="AJ61">
        <v>0</v>
      </c>
      <c r="AK61">
        <v>0</v>
      </c>
      <c r="AL61">
        <v>0</v>
      </c>
      <c r="AM61">
        <v>0</v>
      </c>
      <c r="AN61">
        <v>0</v>
      </c>
      <c r="AO61">
        <v>0</v>
      </c>
      <c r="AP61">
        <v>0</v>
      </c>
      <c r="AQ61">
        <v>0</v>
      </c>
      <c r="AR61">
        <v>0</v>
      </c>
      <c r="AS61">
        <v>0</v>
      </c>
      <c r="AT61">
        <v>0</v>
      </c>
    </row>
    <row r="62" spans="2:46" x14ac:dyDescent="0.25">
      <c r="B62" s="207">
        <v>58</v>
      </c>
      <c r="C62">
        <v>0</v>
      </c>
      <c r="D62">
        <v>0</v>
      </c>
      <c r="E62">
        <v>0</v>
      </c>
      <c r="F62">
        <v>0</v>
      </c>
      <c r="G62">
        <v>0</v>
      </c>
      <c r="H62">
        <v>0</v>
      </c>
      <c r="I62">
        <v>0</v>
      </c>
      <c r="J62">
        <v>0</v>
      </c>
      <c r="K62">
        <v>0</v>
      </c>
      <c r="L62">
        <v>0</v>
      </c>
      <c r="M62">
        <v>0</v>
      </c>
      <c r="N62">
        <v>0</v>
      </c>
      <c r="O62">
        <v>0</v>
      </c>
      <c r="P62">
        <v>0</v>
      </c>
      <c r="Q62">
        <v>0</v>
      </c>
      <c r="R62">
        <v>0</v>
      </c>
      <c r="S62">
        <v>0</v>
      </c>
      <c r="T62">
        <v>0</v>
      </c>
      <c r="U62">
        <v>0</v>
      </c>
      <c r="V62">
        <v>0</v>
      </c>
      <c r="W62">
        <v>0</v>
      </c>
      <c r="X62">
        <v>0</v>
      </c>
      <c r="Y62">
        <v>0</v>
      </c>
      <c r="Z62">
        <v>0</v>
      </c>
      <c r="AA62">
        <v>0</v>
      </c>
      <c r="AB62">
        <v>0</v>
      </c>
      <c r="AC62">
        <v>0</v>
      </c>
      <c r="AD62">
        <v>0</v>
      </c>
      <c r="AE62">
        <v>0</v>
      </c>
      <c r="AF62">
        <v>0</v>
      </c>
      <c r="AG62">
        <v>0</v>
      </c>
      <c r="AH62">
        <v>0</v>
      </c>
      <c r="AI62">
        <v>0</v>
      </c>
      <c r="AJ62">
        <v>0</v>
      </c>
      <c r="AK62">
        <v>0</v>
      </c>
      <c r="AL62">
        <v>0</v>
      </c>
      <c r="AM62">
        <v>0</v>
      </c>
      <c r="AN62">
        <v>0</v>
      </c>
      <c r="AO62">
        <v>0</v>
      </c>
      <c r="AP62">
        <v>0</v>
      </c>
      <c r="AQ62">
        <v>0</v>
      </c>
      <c r="AR62">
        <v>0</v>
      </c>
      <c r="AS62">
        <v>0</v>
      </c>
      <c r="AT62">
        <v>0</v>
      </c>
    </row>
    <row r="63" spans="2:46" x14ac:dyDescent="0.25">
      <c r="B63" s="207">
        <v>59</v>
      </c>
      <c r="C63">
        <v>0</v>
      </c>
      <c r="D63">
        <v>0</v>
      </c>
      <c r="E63">
        <v>0</v>
      </c>
      <c r="F63">
        <v>0</v>
      </c>
      <c r="G63">
        <v>0</v>
      </c>
      <c r="H63">
        <v>0</v>
      </c>
      <c r="I63">
        <v>0</v>
      </c>
      <c r="J63">
        <v>0</v>
      </c>
      <c r="K63">
        <v>0</v>
      </c>
      <c r="L63">
        <v>0</v>
      </c>
      <c r="M63">
        <v>0</v>
      </c>
      <c r="N63">
        <v>0</v>
      </c>
      <c r="O63">
        <v>0</v>
      </c>
      <c r="P63">
        <v>0</v>
      </c>
      <c r="Q63">
        <v>0</v>
      </c>
      <c r="R63">
        <v>0</v>
      </c>
      <c r="S63">
        <v>0</v>
      </c>
      <c r="T63">
        <v>0</v>
      </c>
      <c r="U63">
        <v>0</v>
      </c>
      <c r="V63">
        <v>0</v>
      </c>
      <c r="W63">
        <v>0</v>
      </c>
      <c r="X63">
        <v>0</v>
      </c>
      <c r="Y63">
        <v>0</v>
      </c>
      <c r="Z63">
        <v>0</v>
      </c>
      <c r="AA63">
        <v>0</v>
      </c>
      <c r="AB63">
        <v>0</v>
      </c>
      <c r="AC63">
        <v>0</v>
      </c>
      <c r="AD63">
        <v>0</v>
      </c>
      <c r="AE63">
        <v>0</v>
      </c>
      <c r="AF63">
        <v>0</v>
      </c>
      <c r="AG63">
        <v>0</v>
      </c>
      <c r="AH63">
        <v>0</v>
      </c>
      <c r="AI63">
        <v>0</v>
      </c>
      <c r="AJ63">
        <v>0</v>
      </c>
      <c r="AK63">
        <v>0</v>
      </c>
      <c r="AL63">
        <v>0</v>
      </c>
      <c r="AM63">
        <v>0</v>
      </c>
      <c r="AN63">
        <v>0</v>
      </c>
      <c r="AO63">
        <v>0</v>
      </c>
      <c r="AP63">
        <v>0</v>
      </c>
      <c r="AQ63">
        <v>0</v>
      </c>
      <c r="AR63">
        <v>0</v>
      </c>
      <c r="AS63">
        <v>0</v>
      </c>
      <c r="AT63">
        <v>0</v>
      </c>
    </row>
    <row r="64" spans="2:46" x14ac:dyDescent="0.25">
      <c r="B64" s="207">
        <v>60</v>
      </c>
      <c r="C64">
        <v>0</v>
      </c>
      <c r="D64">
        <v>0</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v>0</v>
      </c>
      <c r="AK64">
        <v>0</v>
      </c>
      <c r="AL64">
        <v>0</v>
      </c>
      <c r="AM64">
        <v>0</v>
      </c>
      <c r="AN64">
        <v>0</v>
      </c>
      <c r="AO64">
        <v>0</v>
      </c>
      <c r="AP64">
        <v>0</v>
      </c>
      <c r="AQ64">
        <v>0</v>
      </c>
      <c r="AR64">
        <v>0</v>
      </c>
      <c r="AS64">
        <v>0</v>
      </c>
      <c r="AT64">
        <v>0</v>
      </c>
    </row>
    <row r="65" spans="2:46" x14ac:dyDescent="0.25">
      <c r="B65" s="207">
        <v>61</v>
      </c>
      <c r="C65">
        <v>0</v>
      </c>
      <c r="D65">
        <v>0</v>
      </c>
      <c r="E65">
        <v>0</v>
      </c>
      <c r="F65">
        <v>0</v>
      </c>
      <c r="G65">
        <v>0</v>
      </c>
      <c r="H65">
        <v>0</v>
      </c>
      <c r="I65">
        <v>0</v>
      </c>
      <c r="J65">
        <v>0</v>
      </c>
      <c r="K65">
        <v>0</v>
      </c>
      <c r="L65">
        <v>0</v>
      </c>
      <c r="M65">
        <v>0</v>
      </c>
      <c r="N65">
        <v>0</v>
      </c>
      <c r="O65">
        <v>0</v>
      </c>
      <c r="P65">
        <v>0</v>
      </c>
      <c r="Q65">
        <v>0</v>
      </c>
      <c r="R65">
        <v>0</v>
      </c>
      <c r="S65">
        <v>0</v>
      </c>
      <c r="T65">
        <v>0</v>
      </c>
      <c r="U65">
        <v>0</v>
      </c>
      <c r="V65">
        <v>0</v>
      </c>
      <c r="W65">
        <v>0</v>
      </c>
      <c r="X65">
        <v>0</v>
      </c>
      <c r="Y65">
        <v>0</v>
      </c>
      <c r="Z65">
        <v>0</v>
      </c>
      <c r="AA65">
        <v>0</v>
      </c>
      <c r="AB65">
        <v>0</v>
      </c>
      <c r="AC65">
        <v>0</v>
      </c>
      <c r="AD65">
        <v>0</v>
      </c>
      <c r="AE65">
        <v>0</v>
      </c>
      <c r="AF65">
        <v>0</v>
      </c>
      <c r="AG65">
        <v>0</v>
      </c>
      <c r="AH65">
        <v>0</v>
      </c>
      <c r="AI65">
        <v>0</v>
      </c>
      <c r="AJ65">
        <v>0</v>
      </c>
      <c r="AK65">
        <v>0</v>
      </c>
      <c r="AL65">
        <v>0</v>
      </c>
      <c r="AM65">
        <v>0</v>
      </c>
      <c r="AN65">
        <v>0</v>
      </c>
      <c r="AO65">
        <v>0</v>
      </c>
      <c r="AP65">
        <v>0</v>
      </c>
      <c r="AQ65">
        <v>0</v>
      </c>
      <c r="AR65">
        <v>0</v>
      </c>
      <c r="AS65">
        <v>0</v>
      </c>
      <c r="AT65">
        <v>0</v>
      </c>
    </row>
    <row r="66" spans="2:46" x14ac:dyDescent="0.25">
      <c r="B66" s="207">
        <v>62</v>
      </c>
      <c r="C66">
        <v>0</v>
      </c>
      <c r="D66">
        <v>0</v>
      </c>
      <c r="E66">
        <v>0</v>
      </c>
      <c r="F66">
        <v>0</v>
      </c>
      <c r="G66">
        <v>0</v>
      </c>
      <c r="H66">
        <v>0</v>
      </c>
      <c r="I66">
        <v>0</v>
      </c>
      <c r="J66">
        <v>0</v>
      </c>
      <c r="K66">
        <v>0</v>
      </c>
      <c r="L66">
        <v>0</v>
      </c>
      <c r="M66">
        <v>0</v>
      </c>
      <c r="N66">
        <v>0</v>
      </c>
      <c r="O66">
        <v>0</v>
      </c>
      <c r="P66">
        <v>0</v>
      </c>
      <c r="Q66">
        <v>0</v>
      </c>
      <c r="R66">
        <v>0</v>
      </c>
      <c r="S66">
        <v>0</v>
      </c>
      <c r="T66">
        <v>0</v>
      </c>
      <c r="U66">
        <v>0</v>
      </c>
      <c r="V66">
        <v>0</v>
      </c>
      <c r="W66">
        <v>0</v>
      </c>
      <c r="X66">
        <v>0</v>
      </c>
      <c r="Y66">
        <v>0</v>
      </c>
      <c r="Z66">
        <v>0</v>
      </c>
      <c r="AA66">
        <v>0</v>
      </c>
      <c r="AB66">
        <v>0</v>
      </c>
      <c r="AC66">
        <v>0</v>
      </c>
      <c r="AD66">
        <v>0</v>
      </c>
      <c r="AE66">
        <v>0</v>
      </c>
      <c r="AF66">
        <v>0</v>
      </c>
      <c r="AG66">
        <v>0</v>
      </c>
      <c r="AH66">
        <v>0</v>
      </c>
      <c r="AI66">
        <v>0</v>
      </c>
      <c r="AJ66">
        <v>0</v>
      </c>
      <c r="AK66">
        <v>0</v>
      </c>
      <c r="AL66">
        <v>0</v>
      </c>
      <c r="AM66">
        <v>0</v>
      </c>
      <c r="AN66">
        <v>0</v>
      </c>
      <c r="AO66">
        <v>0</v>
      </c>
      <c r="AP66">
        <v>0</v>
      </c>
      <c r="AQ66">
        <v>0</v>
      </c>
      <c r="AR66">
        <v>0</v>
      </c>
      <c r="AS66">
        <v>0</v>
      </c>
      <c r="AT66">
        <v>0</v>
      </c>
    </row>
    <row r="67" spans="2:46" x14ac:dyDescent="0.25">
      <c r="B67" s="207">
        <v>63</v>
      </c>
      <c r="C67">
        <v>0</v>
      </c>
      <c r="D67">
        <v>0</v>
      </c>
      <c r="E67">
        <v>0</v>
      </c>
      <c r="F67">
        <v>0</v>
      </c>
      <c r="G67">
        <v>0</v>
      </c>
      <c r="H67">
        <v>0</v>
      </c>
      <c r="I67">
        <v>0</v>
      </c>
      <c r="J67">
        <v>0</v>
      </c>
      <c r="K67">
        <v>0</v>
      </c>
      <c r="L67">
        <v>0</v>
      </c>
      <c r="M67">
        <v>0</v>
      </c>
      <c r="N67">
        <v>0</v>
      </c>
      <c r="O67">
        <v>0</v>
      </c>
      <c r="P67">
        <v>0</v>
      </c>
      <c r="Q67">
        <v>0</v>
      </c>
      <c r="R67">
        <v>0</v>
      </c>
      <c r="S67">
        <v>0</v>
      </c>
      <c r="T67">
        <v>0</v>
      </c>
      <c r="U67">
        <v>0</v>
      </c>
      <c r="V67">
        <v>0</v>
      </c>
      <c r="W67">
        <v>0</v>
      </c>
      <c r="X67">
        <v>0</v>
      </c>
      <c r="Y67">
        <v>0</v>
      </c>
      <c r="Z67">
        <v>0</v>
      </c>
      <c r="AA67">
        <v>0</v>
      </c>
      <c r="AB67">
        <v>0</v>
      </c>
      <c r="AC67">
        <v>0</v>
      </c>
      <c r="AD67">
        <v>0</v>
      </c>
      <c r="AE67">
        <v>0</v>
      </c>
      <c r="AF67">
        <v>0</v>
      </c>
      <c r="AG67">
        <v>0</v>
      </c>
      <c r="AH67">
        <v>0</v>
      </c>
      <c r="AI67">
        <v>0</v>
      </c>
      <c r="AJ67">
        <v>0</v>
      </c>
      <c r="AK67">
        <v>0</v>
      </c>
      <c r="AL67">
        <v>0</v>
      </c>
      <c r="AM67">
        <v>0</v>
      </c>
      <c r="AN67">
        <v>0</v>
      </c>
      <c r="AO67">
        <v>0</v>
      </c>
      <c r="AP67">
        <v>0</v>
      </c>
      <c r="AQ67">
        <v>0</v>
      </c>
      <c r="AR67">
        <v>0</v>
      </c>
      <c r="AS67">
        <v>0</v>
      </c>
      <c r="AT67">
        <v>0</v>
      </c>
    </row>
    <row r="68" spans="2:46" x14ac:dyDescent="0.25">
      <c r="B68" s="207">
        <v>64</v>
      </c>
      <c r="C68">
        <v>0</v>
      </c>
      <c r="D68">
        <v>0</v>
      </c>
      <c r="E68">
        <v>0</v>
      </c>
      <c r="F68">
        <v>0</v>
      </c>
      <c r="G68">
        <v>0</v>
      </c>
      <c r="H68">
        <v>0</v>
      </c>
      <c r="I68">
        <v>0</v>
      </c>
      <c r="J68">
        <v>0</v>
      </c>
      <c r="K68">
        <v>0</v>
      </c>
      <c r="L68">
        <v>0</v>
      </c>
      <c r="M68">
        <v>0</v>
      </c>
      <c r="N68">
        <v>0</v>
      </c>
      <c r="O68">
        <v>0</v>
      </c>
      <c r="P68">
        <v>0</v>
      </c>
      <c r="Q68">
        <v>0</v>
      </c>
      <c r="R68">
        <v>0</v>
      </c>
      <c r="S68">
        <v>0</v>
      </c>
      <c r="T68">
        <v>0</v>
      </c>
      <c r="U68">
        <v>0</v>
      </c>
      <c r="V68">
        <v>0</v>
      </c>
      <c r="W68">
        <v>0</v>
      </c>
      <c r="X68">
        <v>0</v>
      </c>
      <c r="Y68">
        <v>0</v>
      </c>
      <c r="Z68">
        <v>0</v>
      </c>
      <c r="AA68">
        <v>0</v>
      </c>
      <c r="AB68">
        <v>0</v>
      </c>
      <c r="AC68">
        <v>0</v>
      </c>
      <c r="AD68">
        <v>0</v>
      </c>
      <c r="AE68">
        <v>0</v>
      </c>
      <c r="AF68">
        <v>0</v>
      </c>
      <c r="AG68">
        <v>0</v>
      </c>
      <c r="AH68">
        <v>0</v>
      </c>
      <c r="AI68">
        <v>0</v>
      </c>
      <c r="AJ68">
        <v>0</v>
      </c>
      <c r="AK68">
        <v>0</v>
      </c>
      <c r="AL68">
        <v>0</v>
      </c>
      <c r="AM68">
        <v>0</v>
      </c>
      <c r="AN68">
        <v>0</v>
      </c>
      <c r="AO68">
        <v>0</v>
      </c>
      <c r="AP68">
        <v>0</v>
      </c>
      <c r="AQ68">
        <v>0</v>
      </c>
      <c r="AR68">
        <v>0</v>
      </c>
      <c r="AS68">
        <v>0</v>
      </c>
      <c r="AT68">
        <v>0</v>
      </c>
    </row>
    <row r="69" spans="2:46" x14ac:dyDescent="0.25">
      <c r="B69" s="207">
        <v>65</v>
      </c>
      <c r="C69">
        <v>0</v>
      </c>
      <c r="D69">
        <v>0</v>
      </c>
      <c r="E69">
        <v>0</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v>0</v>
      </c>
      <c r="AM69">
        <v>0</v>
      </c>
      <c r="AN69">
        <v>0</v>
      </c>
      <c r="AO69">
        <v>0</v>
      </c>
      <c r="AP69">
        <v>0</v>
      </c>
      <c r="AQ69">
        <v>0</v>
      </c>
      <c r="AR69">
        <v>0</v>
      </c>
      <c r="AS69">
        <v>0</v>
      </c>
      <c r="AT69">
        <v>0</v>
      </c>
    </row>
    <row r="70" spans="2:46" x14ac:dyDescent="0.25">
      <c r="B70" s="207">
        <v>66</v>
      </c>
      <c r="C70">
        <v>0</v>
      </c>
      <c r="D70">
        <v>0</v>
      </c>
      <c r="E70">
        <v>0</v>
      </c>
      <c r="F70">
        <v>0</v>
      </c>
      <c r="G70">
        <v>0</v>
      </c>
      <c r="H70">
        <v>0</v>
      </c>
      <c r="I70">
        <v>0</v>
      </c>
      <c r="J70">
        <v>0</v>
      </c>
      <c r="K70">
        <v>0</v>
      </c>
      <c r="L70">
        <v>0</v>
      </c>
      <c r="M70">
        <v>0</v>
      </c>
      <c r="N70">
        <v>0</v>
      </c>
      <c r="O70">
        <v>0</v>
      </c>
      <c r="P70">
        <v>0</v>
      </c>
      <c r="Q70">
        <v>0</v>
      </c>
      <c r="R70">
        <v>0</v>
      </c>
      <c r="S70">
        <v>0</v>
      </c>
      <c r="T70">
        <v>0</v>
      </c>
      <c r="U70">
        <v>0</v>
      </c>
      <c r="V70">
        <v>0</v>
      </c>
      <c r="W70">
        <v>0</v>
      </c>
      <c r="X70">
        <v>0</v>
      </c>
      <c r="Y70">
        <v>0</v>
      </c>
      <c r="Z70">
        <v>0</v>
      </c>
      <c r="AA70">
        <v>0</v>
      </c>
      <c r="AB70">
        <v>0</v>
      </c>
      <c r="AC70">
        <v>0</v>
      </c>
      <c r="AD70">
        <v>0</v>
      </c>
      <c r="AE70">
        <v>0</v>
      </c>
      <c r="AF70">
        <v>0</v>
      </c>
      <c r="AG70">
        <v>0</v>
      </c>
      <c r="AH70">
        <v>0</v>
      </c>
      <c r="AI70">
        <v>0</v>
      </c>
      <c r="AJ70">
        <v>0</v>
      </c>
      <c r="AK70">
        <v>0</v>
      </c>
      <c r="AL70">
        <v>0</v>
      </c>
      <c r="AM70">
        <v>0</v>
      </c>
      <c r="AN70">
        <v>0</v>
      </c>
      <c r="AO70">
        <v>0</v>
      </c>
      <c r="AP70">
        <v>0</v>
      </c>
      <c r="AQ70">
        <v>0</v>
      </c>
      <c r="AR70">
        <v>0</v>
      </c>
      <c r="AS70">
        <v>0</v>
      </c>
      <c r="AT70">
        <v>0</v>
      </c>
    </row>
    <row r="71" spans="2:46" x14ac:dyDescent="0.25">
      <c r="B71" s="207">
        <v>67</v>
      </c>
      <c r="C71">
        <v>0</v>
      </c>
      <c r="D71">
        <v>0</v>
      </c>
      <c r="E71">
        <v>0</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v>0</v>
      </c>
      <c r="AK71">
        <v>0</v>
      </c>
      <c r="AL71">
        <v>0</v>
      </c>
      <c r="AM71">
        <v>0</v>
      </c>
      <c r="AN71">
        <v>0</v>
      </c>
      <c r="AO71">
        <v>0</v>
      </c>
      <c r="AP71">
        <v>0</v>
      </c>
      <c r="AQ71">
        <v>0</v>
      </c>
      <c r="AR71">
        <v>0</v>
      </c>
      <c r="AS71">
        <v>0</v>
      </c>
      <c r="AT71">
        <v>0</v>
      </c>
    </row>
    <row r="72" spans="2:46" x14ac:dyDescent="0.25">
      <c r="B72" s="207">
        <v>68</v>
      </c>
      <c r="C72">
        <v>0</v>
      </c>
      <c r="D72">
        <v>0</v>
      </c>
      <c r="E72">
        <v>0</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c r="AH72">
        <v>0</v>
      </c>
      <c r="AI72">
        <v>0</v>
      </c>
      <c r="AJ72">
        <v>0</v>
      </c>
      <c r="AK72">
        <v>0</v>
      </c>
      <c r="AL72">
        <v>0</v>
      </c>
      <c r="AM72">
        <v>0</v>
      </c>
      <c r="AN72">
        <v>0</v>
      </c>
      <c r="AO72">
        <v>0</v>
      </c>
      <c r="AP72">
        <v>0</v>
      </c>
      <c r="AQ72">
        <v>0</v>
      </c>
      <c r="AR72">
        <v>0</v>
      </c>
      <c r="AS72">
        <v>0</v>
      </c>
      <c r="AT72">
        <v>0</v>
      </c>
    </row>
    <row r="73" spans="2:46" x14ac:dyDescent="0.25">
      <c r="B73" s="207">
        <v>69</v>
      </c>
      <c r="C73">
        <v>0</v>
      </c>
      <c r="D73">
        <v>0</v>
      </c>
      <c r="E73">
        <v>0</v>
      </c>
      <c r="F73">
        <v>0</v>
      </c>
      <c r="G73">
        <v>0</v>
      </c>
      <c r="H73">
        <v>0</v>
      </c>
      <c r="I73">
        <v>0</v>
      </c>
      <c r="J73">
        <v>0</v>
      </c>
      <c r="K73">
        <v>0</v>
      </c>
      <c r="L73">
        <v>0</v>
      </c>
      <c r="M73">
        <v>0</v>
      </c>
      <c r="N73">
        <v>0</v>
      </c>
      <c r="O73">
        <v>0</v>
      </c>
      <c r="P73">
        <v>0</v>
      </c>
      <c r="Q73">
        <v>0</v>
      </c>
      <c r="R73">
        <v>0</v>
      </c>
      <c r="S73">
        <v>0</v>
      </c>
      <c r="T73">
        <v>0</v>
      </c>
      <c r="U73">
        <v>0</v>
      </c>
      <c r="V73">
        <v>0</v>
      </c>
      <c r="W73">
        <v>0</v>
      </c>
      <c r="X73">
        <v>0</v>
      </c>
      <c r="Y73">
        <v>0</v>
      </c>
      <c r="Z73">
        <v>0</v>
      </c>
      <c r="AA73">
        <v>0</v>
      </c>
      <c r="AB73">
        <v>0</v>
      </c>
      <c r="AC73">
        <v>0</v>
      </c>
      <c r="AD73">
        <v>0</v>
      </c>
      <c r="AE73">
        <v>0</v>
      </c>
      <c r="AF73">
        <v>0</v>
      </c>
      <c r="AG73">
        <v>0</v>
      </c>
      <c r="AH73">
        <v>0</v>
      </c>
      <c r="AI73">
        <v>0</v>
      </c>
      <c r="AJ73">
        <v>0</v>
      </c>
      <c r="AK73">
        <v>0</v>
      </c>
      <c r="AL73">
        <v>0</v>
      </c>
      <c r="AM73">
        <v>0</v>
      </c>
      <c r="AN73">
        <v>0</v>
      </c>
      <c r="AO73">
        <v>0</v>
      </c>
      <c r="AP73">
        <v>0</v>
      </c>
      <c r="AQ73">
        <v>0</v>
      </c>
      <c r="AR73">
        <v>0</v>
      </c>
      <c r="AS73">
        <v>0</v>
      </c>
      <c r="AT73">
        <v>0</v>
      </c>
    </row>
    <row r="74" spans="2:46" x14ac:dyDescent="0.25">
      <c r="B74" s="207">
        <v>70</v>
      </c>
      <c r="C74">
        <v>0</v>
      </c>
      <c r="D74">
        <v>0</v>
      </c>
      <c r="E74">
        <v>0</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v>0</v>
      </c>
      <c r="AL74">
        <v>0</v>
      </c>
      <c r="AM74">
        <v>0</v>
      </c>
      <c r="AN74">
        <v>0</v>
      </c>
      <c r="AO74">
        <v>0</v>
      </c>
      <c r="AP74">
        <v>0</v>
      </c>
      <c r="AQ74">
        <v>0</v>
      </c>
      <c r="AR74">
        <v>0</v>
      </c>
      <c r="AS74">
        <v>0</v>
      </c>
      <c r="AT74">
        <v>0</v>
      </c>
    </row>
    <row r="75" spans="2:46" x14ac:dyDescent="0.25">
      <c r="B75" s="207">
        <v>71</v>
      </c>
      <c r="C75">
        <v>0</v>
      </c>
      <c r="D75">
        <v>0</v>
      </c>
      <c r="E75">
        <v>0</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v>0</v>
      </c>
      <c r="AL75">
        <v>0</v>
      </c>
      <c r="AM75">
        <v>0</v>
      </c>
      <c r="AN75">
        <v>0</v>
      </c>
      <c r="AO75">
        <v>0</v>
      </c>
      <c r="AP75">
        <v>0</v>
      </c>
      <c r="AQ75">
        <v>0</v>
      </c>
      <c r="AR75">
        <v>0</v>
      </c>
      <c r="AS75">
        <v>0</v>
      </c>
      <c r="AT75">
        <v>0</v>
      </c>
    </row>
    <row r="76" spans="2:46" x14ac:dyDescent="0.25">
      <c r="B76" s="207">
        <v>72</v>
      </c>
      <c r="C76">
        <v>0</v>
      </c>
      <c r="D76">
        <v>0</v>
      </c>
      <c r="E76">
        <v>0</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v>0</v>
      </c>
      <c r="AK76">
        <v>0</v>
      </c>
      <c r="AL76">
        <v>0</v>
      </c>
      <c r="AM76">
        <v>0</v>
      </c>
      <c r="AN76">
        <v>0</v>
      </c>
      <c r="AO76">
        <v>0</v>
      </c>
      <c r="AP76">
        <v>0</v>
      </c>
      <c r="AQ76">
        <v>0</v>
      </c>
      <c r="AR76">
        <v>0</v>
      </c>
      <c r="AS76">
        <v>0</v>
      </c>
      <c r="AT76">
        <v>0</v>
      </c>
    </row>
    <row r="77" spans="2:46" x14ac:dyDescent="0.25">
      <c r="B77" s="207">
        <v>73</v>
      </c>
      <c r="C77">
        <v>0</v>
      </c>
      <c r="D77">
        <v>0</v>
      </c>
      <c r="E77">
        <v>0</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v>0</v>
      </c>
      <c r="AK77">
        <v>0</v>
      </c>
      <c r="AL77">
        <v>0</v>
      </c>
      <c r="AM77">
        <v>0</v>
      </c>
      <c r="AN77">
        <v>0</v>
      </c>
      <c r="AO77">
        <v>0</v>
      </c>
      <c r="AP77">
        <v>0</v>
      </c>
      <c r="AQ77">
        <v>0</v>
      </c>
      <c r="AR77">
        <v>0</v>
      </c>
      <c r="AS77">
        <v>0</v>
      </c>
      <c r="AT77">
        <v>0</v>
      </c>
    </row>
    <row r="78" spans="2:46" x14ac:dyDescent="0.25">
      <c r="B78" s="207">
        <v>74</v>
      </c>
      <c r="C78">
        <v>0</v>
      </c>
      <c r="D78">
        <v>0</v>
      </c>
      <c r="E78">
        <v>0</v>
      </c>
      <c r="F78">
        <v>0</v>
      </c>
      <c r="G78">
        <v>0</v>
      </c>
      <c r="H78">
        <v>0</v>
      </c>
      <c r="I78">
        <v>0</v>
      </c>
      <c r="J78">
        <v>0</v>
      </c>
      <c r="K78">
        <v>0</v>
      </c>
      <c r="L78">
        <v>0</v>
      </c>
      <c r="M78">
        <v>0</v>
      </c>
      <c r="N78">
        <v>0</v>
      </c>
      <c r="O78">
        <v>0</v>
      </c>
      <c r="P78">
        <v>0</v>
      </c>
      <c r="Q78">
        <v>0</v>
      </c>
      <c r="R78">
        <v>0</v>
      </c>
      <c r="S78">
        <v>0</v>
      </c>
      <c r="T78">
        <v>0</v>
      </c>
      <c r="U78">
        <v>0</v>
      </c>
      <c r="V78">
        <v>0</v>
      </c>
      <c r="W78">
        <v>0</v>
      </c>
      <c r="X78">
        <v>0</v>
      </c>
      <c r="Y78">
        <v>0</v>
      </c>
      <c r="Z78">
        <v>0</v>
      </c>
      <c r="AA78">
        <v>0</v>
      </c>
      <c r="AB78">
        <v>0</v>
      </c>
      <c r="AC78">
        <v>0</v>
      </c>
      <c r="AD78">
        <v>0</v>
      </c>
      <c r="AE78">
        <v>0</v>
      </c>
      <c r="AF78">
        <v>0</v>
      </c>
      <c r="AG78">
        <v>0</v>
      </c>
      <c r="AH78">
        <v>0</v>
      </c>
      <c r="AI78">
        <v>0</v>
      </c>
      <c r="AJ78">
        <v>0</v>
      </c>
      <c r="AK78">
        <v>0</v>
      </c>
      <c r="AL78">
        <v>0</v>
      </c>
      <c r="AM78">
        <v>0</v>
      </c>
      <c r="AN78">
        <v>0</v>
      </c>
      <c r="AO78">
        <v>0</v>
      </c>
      <c r="AP78">
        <v>0</v>
      </c>
      <c r="AQ78">
        <v>0</v>
      </c>
      <c r="AR78">
        <v>0</v>
      </c>
      <c r="AS78">
        <v>0</v>
      </c>
      <c r="AT78">
        <v>0</v>
      </c>
    </row>
    <row r="79" spans="2:46" x14ac:dyDescent="0.25">
      <c r="B79" s="207">
        <v>75</v>
      </c>
      <c r="C79">
        <v>0</v>
      </c>
      <c r="D79">
        <v>0</v>
      </c>
      <c r="E79">
        <v>0</v>
      </c>
      <c r="F79">
        <v>0</v>
      </c>
      <c r="G79">
        <v>0</v>
      </c>
      <c r="H79">
        <v>0</v>
      </c>
      <c r="I79">
        <v>0</v>
      </c>
      <c r="J79">
        <v>0</v>
      </c>
      <c r="K79">
        <v>0</v>
      </c>
      <c r="L79">
        <v>0</v>
      </c>
      <c r="M79">
        <v>0</v>
      </c>
      <c r="N79">
        <v>0</v>
      </c>
      <c r="O79">
        <v>0</v>
      </c>
      <c r="P79">
        <v>0</v>
      </c>
      <c r="Q79">
        <v>0</v>
      </c>
      <c r="R79">
        <v>0</v>
      </c>
      <c r="S79">
        <v>0</v>
      </c>
      <c r="T79">
        <v>0</v>
      </c>
      <c r="U79">
        <v>0</v>
      </c>
      <c r="V79">
        <v>0</v>
      </c>
      <c r="W79">
        <v>0</v>
      </c>
      <c r="X79">
        <v>0</v>
      </c>
      <c r="Y79">
        <v>0</v>
      </c>
      <c r="Z79">
        <v>0</v>
      </c>
      <c r="AA79">
        <v>0</v>
      </c>
      <c r="AB79">
        <v>0</v>
      </c>
      <c r="AC79">
        <v>0</v>
      </c>
      <c r="AD79">
        <v>0</v>
      </c>
      <c r="AE79">
        <v>0</v>
      </c>
      <c r="AF79">
        <v>0</v>
      </c>
      <c r="AG79">
        <v>0</v>
      </c>
      <c r="AH79">
        <v>0</v>
      </c>
      <c r="AI79">
        <v>0</v>
      </c>
      <c r="AJ79">
        <v>0</v>
      </c>
      <c r="AK79">
        <v>0</v>
      </c>
      <c r="AL79">
        <v>0</v>
      </c>
      <c r="AM79">
        <v>0</v>
      </c>
      <c r="AN79">
        <v>0</v>
      </c>
      <c r="AO79">
        <v>0</v>
      </c>
      <c r="AP79">
        <v>0</v>
      </c>
      <c r="AQ79">
        <v>0</v>
      </c>
      <c r="AR79">
        <v>0</v>
      </c>
      <c r="AS79">
        <v>0</v>
      </c>
      <c r="AT79">
        <v>0</v>
      </c>
    </row>
    <row r="80" spans="2:46" x14ac:dyDescent="0.25">
      <c r="B80" s="207">
        <v>76</v>
      </c>
      <c r="C80">
        <v>0</v>
      </c>
      <c r="D80">
        <v>0</v>
      </c>
      <c r="E80">
        <v>0</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v>0</v>
      </c>
      <c r="AM80">
        <v>0</v>
      </c>
      <c r="AN80">
        <v>0</v>
      </c>
      <c r="AO80">
        <v>0</v>
      </c>
      <c r="AP80">
        <v>0</v>
      </c>
      <c r="AQ80">
        <v>0</v>
      </c>
      <c r="AR80">
        <v>0</v>
      </c>
      <c r="AS80">
        <v>0</v>
      </c>
      <c r="AT80">
        <v>0</v>
      </c>
    </row>
    <row r="81" spans="2:46" x14ac:dyDescent="0.25">
      <c r="B81" s="207">
        <v>77</v>
      </c>
      <c r="C81">
        <v>0</v>
      </c>
      <c r="D81">
        <v>0</v>
      </c>
      <c r="E81">
        <v>0</v>
      </c>
      <c r="F81">
        <v>0</v>
      </c>
      <c r="G81">
        <v>0</v>
      </c>
      <c r="H81">
        <v>0</v>
      </c>
      <c r="I81">
        <v>0</v>
      </c>
      <c r="J81">
        <v>0</v>
      </c>
      <c r="K81">
        <v>0</v>
      </c>
      <c r="L81">
        <v>0</v>
      </c>
      <c r="M81">
        <v>0</v>
      </c>
      <c r="N81">
        <v>0</v>
      </c>
      <c r="O81">
        <v>0</v>
      </c>
      <c r="P81">
        <v>0</v>
      </c>
      <c r="Q81">
        <v>0</v>
      </c>
      <c r="R81">
        <v>0</v>
      </c>
      <c r="S81">
        <v>0</v>
      </c>
      <c r="T81">
        <v>0</v>
      </c>
      <c r="U81">
        <v>0</v>
      </c>
      <c r="V81">
        <v>0</v>
      </c>
      <c r="W81">
        <v>0</v>
      </c>
      <c r="X81">
        <v>0</v>
      </c>
      <c r="Y81">
        <v>0</v>
      </c>
      <c r="Z81">
        <v>0</v>
      </c>
      <c r="AA81">
        <v>0</v>
      </c>
      <c r="AB81">
        <v>0</v>
      </c>
      <c r="AC81">
        <v>0</v>
      </c>
      <c r="AD81">
        <v>0</v>
      </c>
      <c r="AE81">
        <v>0</v>
      </c>
      <c r="AF81">
        <v>0</v>
      </c>
      <c r="AG81">
        <v>0</v>
      </c>
      <c r="AH81">
        <v>0</v>
      </c>
      <c r="AI81">
        <v>0</v>
      </c>
      <c r="AJ81">
        <v>0</v>
      </c>
      <c r="AK81">
        <v>0</v>
      </c>
      <c r="AL81">
        <v>0</v>
      </c>
      <c r="AM81">
        <v>0</v>
      </c>
      <c r="AN81">
        <v>0</v>
      </c>
      <c r="AO81">
        <v>0</v>
      </c>
      <c r="AP81">
        <v>0</v>
      </c>
      <c r="AQ81">
        <v>0</v>
      </c>
      <c r="AR81">
        <v>0</v>
      </c>
      <c r="AS81">
        <v>0</v>
      </c>
      <c r="AT81">
        <v>0</v>
      </c>
    </row>
    <row r="82" spans="2:46" x14ac:dyDescent="0.25">
      <c r="B82" s="207">
        <v>78</v>
      </c>
      <c r="C82">
        <v>0</v>
      </c>
      <c r="D82">
        <v>0</v>
      </c>
      <c r="E82">
        <v>0</v>
      </c>
      <c r="F82">
        <v>0</v>
      </c>
      <c r="G82">
        <v>0</v>
      </c>
      <c r="H82">
        <v>0</v>
      </c>
      <c r="I82">
        <v>0</v>
      </c>
      <c r="J82">
        <v>0</v>
      </c>
      <c r="K82">
        <v>0</v>
      </c>
      <c r="L82">
        <v>0</v>
      </c>
      <c r="M82">
        <v>0</v>
      </c>
      <c r="N82">
        <v>0</v>
      </c>
      <c r="O82">
        <v>0</v>
      </c>
      <c r="P82">
        <v>0</v>
      </c>
      <c r="Q82">
        <v>0</v>
      </c>
      <c r="R82">
        <v>0</v>
      </c>
      <c r="S82">
        <v>0</v>
      </c>
      <c r="T82">
        <v>0</v>
      </c>
      <c r="U82">
        <v>0</v>
      </c>
      <c r="V82">
        <v>0</v>
      </c>
      <c r="W82">
        <v>0</v>
      </c>
      <c r="X82">
        <v>0</v>
      </c>
      <c r="Y82">
        <v>0</v>
      </c>
      <c r="Z82">
        <v>0</v>
      </c>
      <c r="AA82">
        <v>0</v>
      </c>
      <c r="AB82">
        <v>0</v>
      </c>
      <c r="AC82">
        <v>0</v>
      </c>
      <c r="AD82">
        <v>0</v>
      </c>
      <c r="AE82">
        <v>0</v>
      </c>
      <c r="AF82">
        <v>0</v>
      </c>
      <c r="AG82">
        <v>0</v>
      </c>
      <c r="AH82">
        <v>0</v>
      </c>
      <c r="AI82">
        <v>0</v>
      </c>
      <c r="AJ82">
        <v>0</v>
      </c>
      <c r="AK82">
        <v>0</v>
      </c>
      <c r="AL82">
        <v>0</v>
      </c>
      <c r="AM82">
        <v>0</v>
      </c>
      <c r="AN82">
        <v>0</v>
      </c>
      <c r="AO82">
        <v>0</v>
      </c>
      <c r="AP82">
        <v>0</v>
      </c>
      <c r="AQ82">
        <v>0</v>
      </c>
      <c r="AR82">
        <v>0</v>
      </c>
      <c r="AS82">
        <v>0</v>
      </c>
      <c r="AT82">
        <v>0</v>
      </c>
    </row>
    <row r="83" spans="2:46" x14ac:dyDescent="0.25">
      <c r="B83" s="207">
        <v>79</v>
      </c>
      <c r="C83">
        <v>0</v>
      </c>
      <c r="D83">
        <v>0</v>
      </c>
      <c r="E83">
        <v>0</v>
      </c>
      <c r="F83">
        <v>0</v>
      </c>
      <c r="G83">
        <v>0</v>
      </c>
      <c r="H83">
        <v>0</v>
      </c>
      <c r="I83">
        <v>0</v>
      </c>
      <c r="J83">
        <v>0</v>
      </c>
      <c r="K83">
        <v>0</v>
      </c>
      <c r="L83">
        <v>0</v>
      </c>
      <c r="M83">
        <v>0</v>
      </c>
      <c r="N83">
        <v>0</v>
      </c>
      <c r="O83">
        <v>0</v>
      </c>
      <c r="P83">
        <v>0</v>
      </c>
      <c r="Q83">
        <v>0</v>
      </c>
      <c r="R83">
        <v>0</v>
      </c>
      <c r="S83">
        <v>0</v>
      </c>
      <c r="T83">
        <v>0</v>
      </c>
      <c r="U83">
        <v>0</v>
      </c>
      <c r="V83">
        <v>0</v>
      </c>
      <c r="W83">
        <v>0</v>
      </c>
      <c r="X83">
        <v>0</v>
      </c>
      <c r="Y83">
        <v>0</v>
      </c>
      <c r="Z83">
        <v>0</v>
      </c>
      <c r="AA83">
        <v>0</v>
      </c>
      <c r="AB83">
        <v>0</v>
      </c>
      <c r="AC83">
        <v>0</v>
      </c>
      <c r="AD83">
        <v>0</v>
      </c>
      <c r="AE83">
        <v>0</v>
      </c>
      <c r="AF83">
        <v>0</v>
      </c>
      <c r="AG83">
        <v>0</v>
      </c>
      <c r="AH83">
        <v>0</v>
      </c>
      <c r="AI83">
        <v>0</v>
      </c>
      <c r="AJ83">
        <v>0</v>
      </c>
      <c r="AK83">
        <v>0</v>
      </c>
      <c r="AL83">
        <v>0</v>
      </c>
      <c r="AM83">
        <v>0</v>
      </c>
      <c r="AN83">
        <v>0</v>
      </c>
      <c r="AO83">
        <v>0</v>
      </c>
      <c r="AP83">
        <v>0</v>
      </c>
      <c r="AQ83">
        <v>0</v>
      </c>
      <c r="AR83">
        <v>0</v>
      </c>
      <c r="AS83">
        <v>0</v>
      </c>
      <c r="AT83">
        <v>0</v>
      </c>
    </row>
    <row r="84" spans="2:46" x14ac:dyDescent="0.25">
      <c r="B84" s="207">
        <v>80</v>
      </c>
      <c r="C84">
        <v>0</v>
      </c>
      <c r="D84">
        <v>0</v>
      </c>
      <c r="E84">
        <v>0</v>
      </c>
      <c r="F84">
        <v>0</v>
      </c>
      <c r="G84">
        <v>0</v>
      </c>
      <c r="H84">
        <v>0</v>
      </c>
      <c r="I84">
        <v>0</v>
      </c>
      <c r="J84">
        <v>0</v>
      </c>
      <c r="K84">
        <v>0</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c r="AG84">
        <v>0</v>
      </c>
      <c r="AH84">
        <v>0</v>
      </c>
      <c r="AI84">
        <v>0</v>
      </c>
      <c r="AJ84">
        <v>0</v>
      </c>
      <c r="AK84">
        <v>0</v>
      </c>
      <c r="AL84">
        <v>0</v>
      </c>
      <c r="AM84">
        <v>0</v>
      </c>
      <c r="AN84">
        <v>0</v>
      </c>
      <c r="AO84">
        <v>0</v>
      </c>
      <c r="AP84">
        <v>0</v>
      </c>
      <c r="AQ84">
        <v>0</v>
      </c>
      <c r="AR84">
        <v>0</v>
      </c>
      <c r="AS84">
        <v>0</v>
      </c>
      <c r="AT84">
        <v>0</v>
      </c>
    </row>
    <row r="85" spans="2:46" x14ac:dyDescent="0.25">
      <c r="B85" s="207">
        <v>81</v>
      </c>
      <c r="C85">
        <v>0</v>
      </c>
      <c r="D85">
        <v>0</v>
      </c>
      <c r="E85">
        <v>0</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0</v>
      </c>
      <c r="AI85">
        <v>0</v>
      </c>
      <c r="AJ85">
        <v>0</v>
      </c>
      <c r="AK85">
        <v>0</v>
      </c>
      <c r="AL85">
        <v>0</v>
      </c>
      <c r="AM85">
        <v>0</v>
      </c>
      <c r="AN85">
        <v>0</v>
      </c>
      <c r="AO85">
        <v>0</v>
      </c>
      <c r="AP85">
        <v>0</v>
      </c>
      <c r="AQ85">
        <v>0</v>
      </c>
      <c r="AR85">
        <v>0</v>
      </c>
      <c r="AS85">
        <v>0</v>
      </c>
      <c r="AT85">
        <v>0</v>
      </c>
    </row>
    <row r="86" spans="2:46" x14ac:dyDescent="0.25">
      <c r="B86" s="207">
        <v>82</v>
      </c>
      <c r="C86">
        <v>0</v>
      </c>
      <c r="D86">
        <v>0</v>
      </c>
      <c r="E86">
        <v>0</v>
      </c>
      <c r="F86">
        <v>0</v>
      </c>
      <c r="G86">
        <v>0</v>
      </c>
      <c r="H86">
        <v>0</v>
      </c>
      <c r="I86">
        <v>0</v>
      </c>
      <c r="J86">
        <v>0</v>
      </c>
      <c r="K86">
        <v>0</v>
      </c>
      <c r="L86">
        <v>0</v>
      </c>
      <c r="M86">
        <v>0</v>
      </c>
      <c r="N86">
        <v>0</v>
      </c>
      <c r="O86">
        <v>0</v>
      </c>
      <c r="P86">
        <v>0</v>
      </c>
      <c r="Q86">
        <v>0</v>
      </c>
      <c r="R86">
        <v>0</v>
      </c>
      <c r="S86">
        <v>0</v>
      </c>
      <c r="T86">
        <v>0</v>
      </c>
      <c r="U86">
        <v>0</v>
      </c>
      <c r="V86">
        <v>0</v>
      </c>
      <c r="W86">
        <v>0</v>
      </c>
      <c r="X86">
        <v>0</v>
      </c>
      <c r="Y86">
        <v>0</v>
      </c>
      <c r="Z86">
        <v>0</v>
      </c>
      <c r="AA86">
        <v>0</v>
      </c>
      <c r="AB86">
        <v>0</v>
      </c>
      <c r="AC86">
        <v>0</v>
      </c>
      <c r="AD86">
        <v>0</v>
      </c>
      <c r="AE86">
        <v>0</v>
      </c>
      <c r="AF86">
        <v>0</v>
      </c>
      <c r="AG86">
        <v>0</v>
      </c>
      <c r="AH86">
        <v>0</v>
      </c>
      <c r="AI86">
        <v>0</v>
      </c>
      <c r="AJ86">
        <v>0</v>
      </c>
      <c r="AK86">
        <v>0</v>
      </c>
      <c r="AL86">
        <v>0</v>
      </c>
      <c r="AM86">
        <v>0</v>
      </c>
      <c r="AN86">
        <v>0</v>
      </c>
      <c r="AO86">
        <v>0</v>
      </c>
      <c r="AP86">
        <v>0</v>
      </c>
      <c r="AQ86">
        <v>0</v>
      </c>
      <c r="AR86">
        <v>0</v>
      </c>
      <c r="AS86">
        <v>0</v>
      </c>
      <c r="AT86">
        <v>0</v>
      </c>
    </row>
    <row r="87" spans="2:46" x14ac:dyDescent="0.25">
      <c r="B87" s="207">
        <v>83</v>
      </c>
      <c r="C87">
        <v>0</v>
      </c>
      <c r="D87">
        <v>0</v>
      </c>
      <c r="E87">
        <v>0</v>
      </c>
      <c r="F87">
        <v>0</v>
      </c>
      <c r="G87">
        <v>0</v>
      </c>
      <c r="H87">
        <v>0</v>
      </c>
      <c r="I87">
        <v>0</v>
      </c>
      <c r="J87">
        <v>0</v>
      </c>
      <c r="K87">
        <v>0</v>
      </c>
      <c r="L87">
        <v>0</v>
      </c>
      <c r="M87">
        <v>0</v>
      </c>
      <c r="N87">
        <v>0</v>
      </c>
      <c r="O87">
        <v>0</v>
      </c>
      <c r="P87">
        <v>0</v>
      </c>
      <c r="Q87">
        <v>0</v>
      </c>
      <c r="R87">
        <v>0</v>
      </c>
      <c r="S87">
        <v>0</v>
      </c>
      <c r="T87">
        <v>0</v>
      </c>
      <c r="U87">
        <v>0</v>
      </c>
      <c r="V87">
        <v>0</v>
      </c>
      <c r="W87">
        <v>0</v>
      </c>
      <c r="X87">
        <v>0</v>
      </c>
      <c r="Y87">
        <v>0</v>
      </c>
      <c r="Z87">
        <v>0</v>
      </c>
      <c r="AA87">
        <v>0</v>
      </c>
      <c r="AB87">
        <v>0</v>
      </c>
      <c r="AC87">
        <v>0</v>
      </c>
      <c r="AD87">
        <v>0</v>
      </c>
      <c r="AE87">
        <v>0</v>
      </c>
      <c r="AF87">
        <v>0</v>
      </c>
      <c r="AG87">
        <v>0</v>
      </c>
      <c r="AH87">
        <v>0</v>
      </c>
      <c r="AI87">
        <v>0</v>
      </c>
      <c r="AJ87">
        <v>0</v>
      </c>
      <c r="AK87">
        <v>0</v>
      </c>
      <c r="AL87">
        <v>0</v>
      </c>
      <c r="AM87">
        <v>0</v>
      </c>
      <c r="AN87">
        <v>0</v>
      </c>
      <c r="AO87">
        <v>0</v>
      </c>
      <c r="AP87">
        <v>0</v>
      </c>
      <c r="AQ87">
        <v>0</v>
      </c>
      <c r="AR87">
        <v>0</v>
      </c>
      <c r="AS87">
        <v>0</v>
      </c>
      <c r="AT87">
        <v>0</v>
      </c>
    </row>
    <row r="88" spans="2:46" x14ac:dyDescent="0.25">
      <c r="B88" s="207">
        <v>84</v>
      </c>
      <c r="C88">
        <v>0</v>
      </c>
      <c r="D88">
        <v>0</v>
      </c>
      <c r="E88">
        <v>0</v>
      </c>
      <c r="F88">
        <v>0</v>
      </c>
      <c r="G88">
        <v>0</v>
      </c>
      <c r="H88">
        <v>0</v>
      </c>
      <c r="I88">
        <v>0</v>
      </c>
      <c r="J88">
        <v>0</v>
      </c>
      <c r="K88">
        <v>0</v>
      </c>
      <c r="L88">
        <v>0</v>
      </c>
      <c r="M88">
        <v>0</v>
      </c>
      <c r="N88">
        <v>0</v>
      </c>
      <c r="O88">
        <v>0</v>
      </c>
      <c r="P88">
        <v>0</v>
      </c>
      <c r="Q88">
        <v>0</v>
      </c>
      <c r="R88">
        <v>0</v>
      </c>
      <c r="S88">
        <v>0</v>
      </c>
      <c r="T88">
        <v>0</v>
      </c>
      <c r="U88">
        <v>0</v>
      </c>
      <c r="V88">
        <v>0</v>
      </c>
      <c r="W88">
        <v>0</v>
      </c>
      <c r="X88">
        <v>0</v>
      </c>
      <c r="Y88">
        <v>0</v>
      </c>
      <c r="Z88">
        <v>0</v>
      </c>
      <c r="AA88">
        <v>0</v>
      </c>
      <c r="AB88">
        <v>0</v>
      </c>
      <c r="AC88">
        <v>0</v>
      </c>
      <c r="AD88">
        <v>0</v>
      </c>
      <c r="AE88">
        <v>0</v>
      </c>
      <c r="AF88">
        <v>0</v>
      </c>
      <c r="AG88">
        <v>0</v>
      </c>
      <c r="AH88">
        <v>0</v>
      </c>
      <c r="AI88">
        <v>0</v>
      </c>
      <c r="AJ88">
        <v>0</v>
      </c>
      <c r="AK88">
        <v>0</v>
      </c>
      <c r="AL88">
        <v>0</v>
      </c>
      <c r="AM88">
        <v>0</v>
      </c>
      <c r="AN88">
        <v>0</v>
      </c>
      <c r="AO88">
        <v>0</v>
      </c>
      <c r="AP88">
        <v>0</v>
      </c>
      <c r="AQ88">
        <v>0</v>
      </c>
      <c r="AR88">
        <v>0</v>
      </c>
      <c r="AS88">
        <v>0</v>
      </c>
      <c r="AT88">
        <v>0</v>
      </c>
    </row>
    <row r="89" spans="2:46" x14ac:dyDescent="0.25">
      <c r="B89" s="207">
        <v>85</v>
      </c>
      <c r="C89">
        <v>0</v>
      </c>
      <c r="D89">
        <v>0</v>
      </c>
      <c r="E89">
        <v>0</v>
      </c>
      <c r="F89">
        <v>0</v>
      </c>
      <c r="G89">
        <v>0</v>
      </c>
      <c r="H89">
        <v>0</v>
      </c>
      <c r="I89">
        <v>0</v>
      </c>
      <c r="J89">
        <v>0</v>
      </c>
      <c r="K89">
        <v>0</v>
      </c>
      <c r="L89">
        <v>0</v>
      </c>
      <c r="M89">
        <v>0</v>
      </c>
      <c r="N89">
        <v>0</v>
      </c>
      <c r="O89">
        <v>0</v>
      </c>
      <c r="P89">
        <v>0</v>
      </c>
      <c r="Q89">
        <v>0</v>
      </c>
      <c r="R89">
        <v>0</v>
      </c>
      <c r="S89">
        <v>0</v>
      </c>
      <c r="T89">
        <v>0</v>
      </c>
      <c r="U89">
        <v>0</v>
      </c>
      <c r="V89">
        <v>0</v>
      </c>
      <c r="W89">
        <v>0</v>
      </c>
      <c r="X89">
        <v>0</v>
      </c>
      <c r="Y89">
        <v>0</v>
      </c>
      <c r="Z89">
        <v>0</v>
      </c>
      <c r="AA89">
        <v>0</v>
      </c>
      <c r="AB89">
        <v>0</v>
      </c>
      <c r="AC89">
        <v>0</v>
      </c>
      <c r="AD89">
        <v>0</v>
      </c>
      <c r="AE89">
        <v>0</v>
      </c>
      <c r="AF89">
        <v>0</v>
      </c>
      <c r="AG89">
        <v>0</v>
      </c>
      <c r="AH89">
        <v>0</v>
      </c>
      <c r="AI89">
        <v>0</v>
      </c>
      <c r="AJ89">
        <v>0</v>
      </c>
      <c r="AK89">
        <v>0</v>
      </c>
      <c r="AL89">
        <v>0</v>
      </c>
      <c r="AM89">
        <v>0</v>
      </c>
      <c r="AN89">
        <v>0</v>
      </c>
      <c r="AO89">
        <v>0</v>
      </c>
      <c r="AP89">
        <v>0</v>
      </c>
      <c r="AQ89">
        <v>0</v>
      </c>
      <c r="AR89">
        <v>0</v>
      </c>
      <c r="AS89">
        <v>0</v>
      </c>
      <c r="AT89">
        <v>0</v>
      </c>
    </row>
    <row r="90" spans="2:46" x14ac:dyDescent="0.25">
      <c r="B90" s="207">
        <v>86</v>
      </c>
      <c r="C90">
        <v>0</v>
      </c>
      <c r="D90">
        <v>0</v>
      </c>
      <c r="E90">
        <v>0</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c r="AK90">
        <v>0</v>
      </c>
      <c r="AL90">
        <v>0</v>
      </c>
      <c r="AM90">
        <v>0</v>
      </c>
      <c r="AN90">
        <v>0</v>
      </c>
      <c r="AO90">
        <v>0</v>
      </c>
      <c r="AP90">
        <v>0</v>
      </c>
      <c r="AQ90">
        <v>0</v>
      </c>
      <c r="AR90">
        <v>0</v>
      </c>
      <c r="AS90">
        <v>0</v>
      </c>
      <c r="AT90">
        <v>0</v>
      </c>
    </row>
    <row r="91" spans="2:46" x14ac:dyDescent="0.25">
      <c r="B91" s="207">
        <v>87</v>
      </c>
      <c r="C91">
        <v>0</v>
      </c>
      <c r="D91">
        <v>0</v>
      </c>
      <c r="E91">
        <v>0</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v>0</v>
      </c>
      <c r="AL91">
        <v>0</v>
      </c>
      <c r="AM91">
        <v>0</v>
      </c>
      <c r="AN91">
        <v>0</v>
      </c>
      <c r="AO91">
        <v>0</v>
      </c>
      <c r="AP91">
        <v>0</v>
      </c>
      <c r="AQ91">
        <v>0</v>
      </c>
      <c r="AR91">
        <v>0</v>
      </c>
      <c r="AS91">
        <v>0</v>
      </c>
      <c r="AT91">
        <v>0</v>
      </c>
    </row>
    <row r="92" spans="2:46" x14ac:dyDescent="0.25">
      <c r="B92" s="207">
        <v>88</v>
      </c>
      <c r="C92">
        <v>0</v>
      </c>
      <c r="D92">
        <v>0</v>
      </c>
      <c r="E92">
        <v>0</v>
      </c>
      <c r="F92">
        <v>0</v>
      </c>
      <c r="G92">
        <v>0</v>
      </c>
      <c r="H92">
        <v>0</v>
      </c>
      <c r="I92">
        <v>0</v>
      </c>
      <c r="J92">
        <v>0</v>
      </c>
      <c r="K92">
        <v>0</v>
      </c>
      <c r="L92">
        <v>0</v>
      </c>
      <c r="M92">
        <v>0</v>
      </c>
      <c r="N92">
        <v>0</v>
      </c>
      <c r="O92">
        <v>0</v>
      </c>
      <c r="P92">
        <v>0</v>
      </c>
      <c r="Q92">
        <v>0</v>
      </c>
      <c r="R92">
        <v>0</v>
      </c>
      <c r="S92">
        <v>0</v>
      </c>
      <c r="T92">
        <v>0</v>
      </c>
      <c r="U92">
        <v>0</v>
      </c>
      <c r="V92">
        <v>0</v>
      </c>
      <c r="W92">
        <v>0</v>
      </c>
      <c r="X92">
        <v>0</v>
      </c>
      <c r="Y92">
        <v>0</v>
      </c>
      <c r="Z92">
        <v>0</v>
      </c>
      <c r="AA92">
        <v>0</v>
      </c>
      <c r="AB92">
        <v>0</v>
      </c>
      <c r="AC92">
        <v>0</v>
      </c>
      <c r="AD92">
        <v>0</v>
      </c>
      <c r="AE92">
        <v>0</v>
      </c>
      <c r="AF92">
        <v>0</v>
      </c>
      <c r="AG92">
        <v>0</v>
      </c>
      <c r="AH92">
        <v>0</v>
      </c>
      <c r="AI92">
        <v>0</v>
      </c>
      <c r="AJ92">
        <v>0</v>
      </c>
      <c r="AK92">
        <v>0</v>
      </c>
      <c r="AL92">
        <v>0</v>
      </c>
      <c r="AM92">
        <v>0</v>
      </c>
      <c r="AN92">
        <v>0</v>
      </c>
      <c r="AO92">
        <v>0</v>
      </c>
      <c r="AP92">
        <v>0</v>
      </c>
      <c r="AQ92">
        <v>0</v>
      </c>
      <c r="AR92">
        <v>0</v>
      </c>
      <c r="AS92">
        <v>0</v>
      </c>
      <c r="AT92">
        <v>0</v>
      </c>
    </row>
    <row r="93" spans="2:46" x14ac:dyDescent="0.25">
      <c r="B93" s="207">
        <v>89</v>
      </c>
      <c r="C93">
        <v>0</v>
      </c>
      <c r="D93">
        <v>0</v>
      </c>
      <c r="E93">
        <v>0</v>
      </c>
      <c r="F93">
        <v>0</v>
      </c>
      <c r="G93">
        <v>0</v>
      </c>
      <c r="H93">
        <v>0</v>
      </c>
      <c r="I93">
        <v>0</v>
      </c>
      <c r="J93">
        <v>0</v>
      </c>
      <c r="K93">
        <v>0</v>
      </c>
      <c r="L93">
        <v>0</v>
      </c>
      <c r="M93">
        <v>0</v>
      </c>
      <c r="N93">
        <v>0</v>
      </c>
      <c r="O93">
        <v>0</v>
      </c>
      <c r="P93">
        <v>0</v>
      </c>
      <c r="Q93">
        <v>0</v>
      </c>
      <c r="R93">
        <v>0</v>
      </c>
      <c r="S93">
        <v>0</v>
      </c>
      <c r="T93">
        <v>0</v>
      </c>
      <c r="U93">
        <v>0</v>
      </c>
      <c r="V93">
        <v>0</v>
      </c>
      <c r="W93">
        <v>0</v>
      </c>
      <c r="X93">
        <v>0</v>
      </c>
      <c r="Y93">
        <v>0</v>
      </c>
      <c r="Z93">
        <v>0</v>
      </c>
      <c r="AA93">
        <v>0</v>
      </c>
      <c r="AB93">
        <v>0</v>
      </c>
      <c r="AC93">
        <v>0</v>
      </c>
      <c r="AD93">
        <v>0</v>
      </c>
      <c r="AE93">
        <v>0</v>
      </c>
      <c r="AF93">
        <v>0</v>
      </c>
      <c r="AG93">
        <v>0</v>
      </c>
      <c r="AH93">
        <v>0</v>
      </c>
      <c r="AI93">
        <v>0</v>
      </c>
      <c r="AJ93">
        <v>0</v>
      </c>
      <c r="AK93">
        <v>0</v>
      </c>
      <c r="AL93">
        <v>0</v>
      </c>
      <c r="AM93">
        <v>0</v>
      </c>
      <c r="AN93">
        <v>0</v>
      </c>
      <c r="AO93">
        <v>0</v>
      </c>
      <c r="AP93">
        <v>0</v>
      </c>
      <c r="AQ93">
        <v>0</v>
      </c>
      <c r="AR93">
        <v>0</v>
      </c>
      <c r="AS93">
        <v>0</v>
      </c>
      <c r="AT93">
        <v>0</v>
      </c>
    </row>
    <row r="94" spans="2:46" x14ac:dyDescent="0.25">
      <c r="B94" s="207">
        <v>90</v>
      </c>
      <c r="C94">
        <v>0</v>
      </c>
      <c r="D94">
        <v>0</v>
      </c>
      <c r="E94">
        <v>0</v>
      </c>
      <c r="F94">
        <v>0</v>
      </c>
      <c r="G94">
        <v>0</v>
      </c>
      <c r="H94">
        <v>0</v>
      </c>
      <c r="I94">
        <v>0</v>
      </c>
      <c r="J94">
        <v>0</v>
      </c>
      <c r="K94">
        <v>0</v>
      </c>
      <c r="L94">
        <v>0</v>
      </c>
      <c r="M94">
        <v>0</v>
      </c>
      <c r="N94">
        <v>0</v>
      </c>
      <c r="O94">
        <v>0</v>
      </c>
      <c r="P94">
        <v>0</v>
      </c>
      <c r="Q94">
        <v>0</v>
      </c>
      <c r="R94">
        <v>0</v>
      </c>
      <c r="S94">
        <v>0</v>
      </c>
      <c r="T94">
        <v>0</v>
      </c>
      <c r="U94">
        <v>0</v>
      </c>
      <c r="V94">
        <v>0</v>
      </c>
      <c r="W94">
        <v>0</v>
      </c>
      <c r="X94">
        <v>0</v>
      </c>
      <c r="Y94">
        <v>0</v>
      </c>
      <c r="Z94">
        <v>0</v>
      </c>
      <c r="AA94">
        <v>0</v>
      </c>
      <c r="AB94">
        <v>0</v>
      </c>
      <c r="AC94">
        <v>0</v>
      </c>
      <c r="AD94">
        <v>0</v>
      </c>
      <c r="AE94">
        <v>0</v>
      </c>
      <c r="AF94">
        <v>0</v>
      </c>
      <c r="AG94">
        <v>0</v>
      </c>
      <c r="AH94">
        <v>0</v>
      </c>
      <c r="AI94">
        <v>0</v>
      </c>
      <c r="AJ94">
        <v>0</v>
      </c>
      <c r="AK94">
        <v>0</v>
      </c>
      <c r="AL94">
        <v>0</v>
      </c>
      <c r="AM94">
        <v>0</v>
      </c>
      <c r="AN94">
        <v>0</v>
      </c>
      <c r="AO94">
        <v>0</v>
      </c>
      <c r="AP94">
        <v>0</v>
      </c>
      <c r="AQ94">
        <v>0</v>
      </c>
      <c r="AR94">
        <v>0</v>
      </c>
      <c r="AS94">
        <v>0</v>
      </c>
      <c r="AT94">
        <v>0</v>
      </c>
    </row>
    <row r="95" spans="2:46" x14ac:dyDescent="0.25">
      <c r="B95" s="207">
        <v>91</v>
      </c>
      <c r="C95">
        <v>0</v>
      </c>
      <c r="D95">
        <v>0</v>
      </c>
      <c r="E95">
        <v>0</v>
      </c>
      <c r="F95">
        <v>0</v>
      </c>
      <c r="G95">
        <v>0</v>
      </c>
      <c r="H95">
        <v>0</v>
      </c>
      <c r="I95">
        <v>0</v>
      </c>
      <c r="J95">
        <v>0</v>
      </c>
      <c r="K95">
        <v>0</v>
      </c>
      <c r="L95">
        <v>0</v>
      </c>
      <c r="M95">
        <v>0</v>
      </c>
      <c r="N95">
        <v>0</v>
      </c>
      <c r="O95">
        <v>0</v>
      </c>
      <c r="P95">
        <v>0</v>
      </c>
      <c r="Q95">
        <v>0</v>
      </c>
      <c r="R95">
        <v>0</v>
      </c>
      <c r="S95">
        <v>0</v>
      </c>
      <c r="T95">
        <v>0</v>
      </c>
      <c r="U95">
        <v>0</v>
      </c>
      <c r="V95">
        <v>0</v>
      </c>
      <c r="W95">
        <v>0</v>
      </c>
      <c r="X95">
        <v>0</v>
      </c>
      <c r="Y95">
        <v>0</v>
      </c>
      <c r="Z95">
        <v>0</v>
      </c>
      <c r="AA95">
        <v>0</v>
      </c>
      <c r="AB95">
        <v>0</v>
      </c>
      <c r="AC95">
        <v>0</v>
      </c>
      <c r="AD95">
        <v>0</v>
      </c>
      <c r="AE95">
        <v>0</v>
      </c>
      <c r="AF95">
        <v>0</v>
      </c>
      <c r="AG95">
        <v>0</v>
      </c>
      <c r="AH95">
        <v>0</v>
      </c>
      <c r="AI95">
        <v>0</v>
      </c>
      <c r="AJ95">
        <v>0</v>
      </c>
      <c r="AK95">
        <v>0</v>
      </c>
      <c r="AL95">
        <v>0</v>
      </c>
      <c r="AM95">
        <v>0</v>
      </c>
      <c r="AN95">
        <v>0</v>
      </c>
      <c r="AO95">
        <v>0</v>
      </c>
      <c r="AP95">
        <v>0</v>
      </c>
      <c r="AQ95">
        <v>0</v>
      </c>
      <c r="AR95">
        <v>0</v>
      </c>
      <c r="AS95">
        <v>0</v>
      </c>
      <c r="AT95">
        <v>0</v>
      </c>
    </row>
    <row r="96" spans="2:46" x14ac:dyDescent="0.25">
      <c r="B96" s="207">
        <v>92</v>
      </c>
      <c r="C96">
        <v>0</v>
      </c>
      <c r="D96">
        <v>0</v>
      </c>
      <c r="E96">
        <v>0</v>
      </c>
      <c r="F96">
        <v>0</v>
      </c>
      <c r="G96">
        <v>0</v>
      </c>
      <c r="H96">
        <v>0</v>
      </c>
      <c r="I96">
        <v>0</v>
      </c>
      <c r="J96">
        <v>0</v>
      </c>
      <c r="K96">
        <v>0</v>
      </c>
      <c r="L96">
        <v>0</v>
      </c>
      <c r="M96">
        <v>0</v>
      </c>
      <c r="N96">
        <v>0</v>
      </c>
      <c r="O96">
        <v>0</v>
      </c>
      <c r="P96">
        <v>0</v>
      </c>
      <c r="Q96">
        <v>0</v>
      </c>
      <c r="R96">
        <v>0</v>
      </c>
      <c r="S96">
        <v>0</v>
      </c>
      <c r="T96">
        <v>0</v>
      </c>
      <c r="U96">
        <v>0</v>
      </c>
      <c r="V96">
        <v>0</v>
      </c>
      <c r="W96">
        <v>0</v>
      </c>
      <c r="X96">
        <v>0</v>
      </c>
      <c r="Y96">
        <v>0</v>
      </c>
      <c r="Z96">
        <v>0</v>
      </c>
      <c r="AA96">
        <v>0</v>
      </c>
      <c r="AB96">
        <v>0</v>
      </c>
      <c r="AC96">
        <v>0</v>
      </c>
      <c r="AD96">
        <v>0</v>
      </c>
      <c r="AE96">
        <v>0</v>
      </c>
      <c r="AF96">
        <v>0</v>
      </c>
      <c r="AG96">
        <v>0</v>
      </c>
      <c r="AH96">
        <v>0</v>
      </c>
      <c r="AI96">
        <v>0</v>
      </c>
      <c r="AJ96">
        <v>0</v>
      </c>
      <c r="AK96">
        <v>0</v>
      </c>
      <c r="AL96">
        <v>0</v>
      </c>
      <c r="AM96">
        <v>0</v>
      </c>
      <c r="AN96">
        <v>0</v>
      </c>
      <c r="AO96">
        <v>0</v>
      </c>
      <c r="AP96">
        <v>0</v>
      </c>
      <c r="AQ96">
        <v>0</v>
      </c>
      <c r="AR96">
        <v>0</v>
      </c>
      <c r="AS96">
        <v>0</v>
      </c>
      <c r="AT96">
        <v>0</v>
      </c>
    </row>
    <row r="97" spans="2:46" x14ac:dyDescent="0.25">
      <c r="B97" s="207">
        <v>93</v>
      </c>
      <c r="C97">
        <v>0</v>
      </c>
      <c r="D97">
        <v>0</v>
      </c>
      <c r="E97">
        <v>0</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v>0</v>
      </c>
      <c r="AK97">
        <v>0</v>
      </c>
      <c r="AL97">
        <v>0</v>
      </c>
      <c r="AM97">
        <v>0</v>
      </c>
      <c r="AN97">
        <v>0</v>
      </c>
      <c r="AO97">
        <v>0</v>
      </c>
      <c r="AP97">
        <v>0</v>
      </c>
      <c r="AQ97">
        <v>0</v>
      </c>
      <c r="AR97">
        <v>0</v>
      </c>
      <c r="AS97">
        <v>0</v>
      </c>
      <c r="AT97">
        <v>0</v>
      </c>
    </row>
    <row r="98" spans="2:46" x14ac:dyDescent="0.25">
      <c r="B98" s="207">
        <v>94</v>
      </c>
      <c r="C98">
        <v>0</v>
      </c>
      <c r="D98">
        <v>0</v>
      </c>
      <c r="E98">
        <v>0</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v>0</v>
      </c>
      <c r="AK98">
        <v>0</v>
      </c>
      <c r="AL98">
        <v>0</v>
      </c>
      <c r="AM98">
        <v>0</v>
      </c>
      <c r="AN98">
        <v>0</v>
      </c>
      <c r="AO98">
        <v>0</v>
      </c>
      <c r="AP98">
        <v>0</v>
      </c>
      <c r="AQ98">
        <v>0</v>
      </c>
      <c r="AR98">
        <v>0</v>
      </c>
      <c r="AS98">
        <v>0</v>
      </c>
      <c r="AT98">
        <v>0</v>
      </c>
    </row>
    <row r="99" spans="2:46" x14ac:dyDescent="0.25">
      <c r="B99" s="207">
        <v>95</v>
      </c>
      <c r="C99">
        <v>0</v>
      </c>
      <c r="D99">
        <v>0</v>
      </c>
      <c r="E99">
        <v>0</v>
      </c>
      <c r="F99">
        <v>0</v>
      </c>
      <c r="G99">
        <v>0</v>
      </c>
      <c r="H99">
        <v>0</v>
      </c>
      <c r="I99">
        <v>0</v>
      </c>
      <c r="J99">
        <v>0</v>
      </c>
      <c r="K99">
        <v>0</v>
      </c>
      <c r="L99">
        <v>0</v>
      </c>
      <c r="M99">
        <v>0</v>
      </c>
      <c r="N99">
        <v>0</v>
      </c>
      <c r="O99">
        <v>0</v>
      </c>
      <c r="P99">
        <v>0</v>
      </c>
      <c r="Q99">
        <v>0</v>
      </c>
      <c r="R99">
        <v>0</v>
      </c>
      <c r="S99">
        <v>0</v>
      </c>
      <c r="T99">
        <v>0</v>
      </c>
      <c r="U99">
        <v>0</v>
      </c>
      <c r="V99">
        <v>0</v>
      </c>
      <c r="W99">
        <v>0</v>
      </c>
      <c r="X99">
        <v>0</v>
      </c>
      <c r="Y99">
        <v>0</v>
      </c>
      <c r="Z99">
        <v>0</v>
      </c>
      <c r="AA99">
        <v>0</v>
      </c>
      <c r="AB99">
        <v>0</v>
      </c>
      <c r="AC99">
        <v>0</v>
      </c>
      <c r="AD99">
        <v>0</v>
      </c>
      <c r="AE99">
        <v>0</v>
      </c>
      <c r="AF99">
        <v>0</v>
      </c>
      <c r="AG99">
        <v>0</v>
      </c>
      <c r="AH99">
        <v>0</v>
      </c>
      <c r="AI99">
        <v>0</v>
      </c>
      <c r="AJ99">
        <v>0</v>
      </c>
      <c r="AK99">
        <v>0</v>
      </c>
      <c r="AL99">
        <v>0</v>
      </c>
      <c r="AM99">
        <v>0</v>
      </c>
      <c r="AN99">
        <v>0</v>
      </c>
      <c r="AO99">
        <v>0</v>
      </c>
      <c r="AP99">
        <v>0</v>
      </c>
      <c r="AQ99">
        <v>0</v>
      </c>
      <c r="AR99">
        <v>0</v>
      </c>
      <c r="AS99">
        <v>0</v>
      </c>
      <c r="AT99">
        <v>0</v>
      </c>
    </row>
    <row r="100" spans="2:46" x14ac:dyDescent="0.25">
      <c r="B100" s="207">
        <v>96</v>
      </c>
      <c r="C100">
        <v>0</v>
      </c>
      <c r="D100">
        <v>0</v>
      </c>
      <c r="E100">
        <v>0</v>
      </c>
      <c r="F100">
        <v>0</v>
      </c>
      <c r="G100">
        <v>0</v>
      </c>
      <c r="H100">
        <v>0</v>
      </c>
      <c r="I100">
        <v>0</v>
      </c>
      <c r="J100">
        <v>0</v>
      </c>
      <c r="K100">
        <v>0</v>
      </c>
      <c r="L100">
        <v>0</v>
      </c>
      <c r="M100">
        <v>0</v>
      </c>
      <c r="N100">
        <v>0</v>
      </c>
      <c r="O100">
        <v>0</v>
      </c>
      <c r="P100">
        <v>0</v>
      </c>
      <c r="Q100">
        <v>0</v>
      </c>
      <c r="R100">
        <v>0</v>
      </c>
      <c r="S100">
        <v>0</v>
      </c>
      <c r="T100">
        <v>0</v>
      </c>
      <c r="U100">
        <v>0</v>
      </c>
      <c r="V100">
        <v>0</v>
      </c>
      <c r="W100">
        <v>0</v>
      </c>
      <c r="X100">
        <v>0</v>
      </c>
      <c r="Y100">
        <v>0</v>
      </c>
      <c r="Z100">
        <v>0</v>
      </c>
      <c r="AA100">
        <v>0</v>
      </c>
      <c r="AB100">
        <v>0</v>
      </c>
      <c r="AC100">
        <v>0</v>
      </c>
      <c r="AD100">
        <v>0</v>
      </c>
      <c r="AE100">
        <v>0</v>
      </c>
      <c r="AF100">
        <v>0</v>
      </c>
      <c r="AG100">
        <v>0</v>
      </c>
      <c r="AH100">
        <v>0</v>
      </c>
      <c r="AI100">
        <v>0</v>
      </c>
      <c r="AJ100">
        <v>0</v>
      </c>
      <c r="AK100">
        <v>0</v>
      </c>
      <c r="AL100">
        <v>0</v>
      </c>
      <c r="AM100">
        <v>0</v>
      </c>
      <c r="AN100">
        <v>0</v>
      </c>
      <c r="AO100">
        <v>0</v>
      </c>
      <c r="AP100">
        <v>0</v>
      </c>
      <c r="AQ100">
        <v>0</v>
      </c>
      <c r="AR100">
        <v>0</v>
      </c>
      <c r="AS100">
        <v>0</v>
      </c>
      <c r="AT100">
        <v>0</v>
      </c>
    </row>
    <row r="101" spans="2:46" x14ac:dyDescent="0.25">
      <c r="B101" s="207">
        <v>97</v>
      </c>
      <c r="C101">
        <v>0</v>
      </c>
      <c r="D101">
        <v>0</v>
      </c>
      <c r="E101">
        <v>0</v>
      </c>
      <c r="F101">
        <v>0</v>
      </c>
      <c r="G101">
        <v>0</v>
      </c>
      <c r="H101">
        <v>0</v>
      </c>
      <c r="I101">
        <v>0</v>
      </c>
      <c r="J101">
        <v>0</v>
      </c>
      <c r="K101">
        <v>0</v>
      </c>
      <c r="L101">
        <v>0</v>
      </c>
      <c r="M101">
        <v>0</v>
      </c>
      <c r="N101">
        <v>0</v>
      </c>
      <c r="O101">
        <v>0</v>
      </c>
      <c r="P101">
        <v>0</v>
      </c>
      <c r="Q101">
        <v>0</v>
      </c>
      <c r="R101">
        <v>0</v>
      </c>
      <c r="S101">
        <v>0</v>
      </c>
      <c r="T101">
        <v>0</v>
      </c>
      <c r="U101">
        <v>0</v>
      </c>
      <c r="V101">
        <v>0</v>
      </c>
      <c r="W101">
        <v>0</v>
      </c>
      <c r="X101">
        <v>0</v>
      </c>
      <c r="Y101">
        <v>0</v>
      </c>
      <c r="Z101">
        <v>0</v>
      </c>
      <c r="AA101">
        <v>0</v>
      </c>
      <c r="AB101">
        <v>0</v>
      </c>
      <c r="AC101">
        <v>0</v>
      </c>
      <c r="AD101">
        <v>0</v>
      </c>
      <c r="AE101">
        <v>0</v>
      </c>
      <c r="AF101">
        <v>0</v>
      </c>
      <c r="AG101">
        <v>0</v>
      </c>
      <c r="AH101">
        <v>0</v>
      </c>
      <c r="AI101">
        <v>0</v>
      </c>
      <c r="AJ101">
        <v>0</v>
      </c>
      <c r="AK101">
        <v>0</v>
      </c>
      <c r="AL101">
        <v>0</v>
      </c>
      <c r="AM101">
        <v>0</v>
      </c>
      <c r="AN101">
        <v>0</v>
      </c>
      <c r="AO101">
        <v>0</v>
      </c>
      <c r="AP101">
        <v>0</v>
      </c>
      <c r="AQ101">
        <v>0</v>
      </c>
      <c r="AR101">
        <v>0</v>
      </c>
      <c r="AS101">
        <v>0</v>
      </c>
      <c r="AT101">
        <v>0</v>
      </c>
    </row>
    <row r="102" spans="2:46" x14ac:dyDescent="0.25">
      <c r="B102" s="207">
        <v>98</v>
      </c>
      <c r="C102">
        <v>0</v>
      </c>
      <c r="D102">
        <v>0</v>
      </c>
      <c r="E102">
        <v>0</v>
      </c>
      <c r="F102">
        <v>0</v>
      </c>
      <c r="G102">
        <v>0</v>
      </c>
      <c r="H102">
        <v>0</v>
      </c>
      <c r="I102">
        <v>0</v>
      </c>
      <c r="J102">
        <v>0</v>
      </c>
      <c r="K102">
        <v>0</v>
      </c>
      <c r="L102">
        <v>0</v>
      </c>
      <c r="M102">
        <v>0</v>
      </c>
      <c r="N102">
        <v>0</v>
      </c>
      <c r="O102">
        <v>0</v>
      </c>
      <c r="P102">
        <v>0</v>
      </c>
      <c r="Q102">
        <v>0</v>
      </c>
      <c r="R102">
        <v>0</v>
      </c>
      <c r="S102">
        <v>0</v>
      </c>
      <c r="T102">
        <v>0</v>
      </c>
      <c r="U102">
        <v>0</v>
      </c>
      <c r="V102">
        <v>0</v>
      </c>
      <c r="W102">
        <v>0</v>
      </c>
      <c r="X102">
        <v>0</v>
      </c>
      <c r="Y102">
        <v>0</v>
      </c>
      <c r="Z102">
        <v>0</v>
      </c>
      <c r="AA102">
        <v>0</v>
      </c>
      <c r="AB102">
        <v>0</v>
      </c>
      <c r="AC102">
        <v>0</v>
      </c>
      <c r="AD102">
        <v>0</v>
      </c>
      <c r="AE102">
        <v>0</v>
      </c>
      <c r="AF102">
        <v>0</v>
      </c>
      <c r="AG102">
        <v>0</v>
      </c>
      <c r="AH102">
        <v>0</v>
      </c>
      <c r="AI102">
        <v>0</v>
      </c>
      <c r="AJ102">
        <v>0</v>
      </c>
      <c r="AK102">
        <v>0</v>
      </c>
      <c r="AL102">
        <v>0</v>
      </c>
      <c r="AM102">
        <v>0</v>
      </c>
      <c r="AN102">
        <v>0</v>
      </c>
      <c r="AO102">
        <v>0</v>
      </c>
      <c r="AP102">
        <v>0</v>
      </c>
      <c r="AQ102">
        <v>0</v>
      </c>
      <c r="AR102">
        <v>0</v>
      </c>
      <c r="AS102">
        <v>0</v>
      </c>
      <c r="AT102">
        <v>0</v>
      </c>
    </row>
    <row r="103" spans="2:46" x14ac:dyDescent="0.25">
      <c r="B103" s="207">
        <v>99</v>
      </c>
      <c r="C103">
        <v>0</v>
      </c>
      <c r="D103">
        <v>0</v>
      </c>
      <c r="E103">
        <v>0</v>
      </c>
      <c r="F103">
        <v>0</v>
      </c>
      <c r="G103">
        <v>0</v>
      </c>
      <c r="H103">
        <v>0</v>
      </c>
      <c r="I103">
        <v>0</v>
      </c>
      <c r="J103">
        <v>0</v>
      </c>
      <c r="K103">
        <v>0</v>
      </c>
      <c r="L103">
        <v>0</v>
      </c>
      <c r="M103">
        <v>0</v>
      </c>
      <c r="N103">
        <v>0</v>
      </c>
      <c r="O103">
        <v>0</v>
      </c>
      <c r="P103">
        <v>0</v>
      </c>
      <c r="Q103">
        <v>0</v>
      </c>
      <c r="R103">
        <v>0</v>
      </c>
      <c r="S103">
        <v>0</v>
      </c>
      <c r="T103">
        <v>0</v>
      </c>
      <c r="U103">
        <v>0</v>
      </c>
      <c r="V103">
        <v>0</v>
      </c>
      <c r="W103">
        <v>0</v>
      </c>
      <c r="X103">
        <v>0</v>
      </c>
      <c r="Y103">
        <v>0</v>
      </c>
      <c r="Z103">
        <v>0</v>
      </c>
      <c r="AA103">
        <v>0</v>
      </c>
      <c r="AB103">
        <v>0</v>
      </c>
      <c r="AC103">
        <v>0</v>
      </c>
      <c r="AD103">
        <v>0</v>
      </c>
      <c r="AE103">
        <v>0</v>
      </c>
      <c r="AF103">
        <v>0</v>
      </c>
      <c r="AG103">
        <v>0</v>
      </c>
      <c r="AH103">
        <v>0</v>
      </c>
      <c r="AI103">
        <v>0</v>
      </c>
      <c r="AJ103">
        <v>0</v>
      </c>
      <c r="AK103">
        <v>0</v>
      </c>
      <c r="AL103">
        <v>0</v>
      </c>
      <c r="AM103">
        <v>0</v>
      </c>
      <c r="AN103">
        <v>0</v>
      </c>
      <c r="AO103">
        <v>0</v>
      </c>
      <c r="AP103">
        <v>0</v>
      </c>
      <c r="AQ103">
        <v>0</v>
      </c>
      <c r="AR103">
        <v>0</v>
      </c>
      <c r="AS103">
        <v>0</v>
      </c>
      <c r="AT103">
        <v>0</v>
      </c>
    </row>
    <row r="104" spans="2:46" x14ac:dyDescent="0.25">
      <c r="B104" s="207">
        <v>100</v>
      </c>
      <c r="C104">
        <v>0</v>
      </c>
      <c r="D104">
        <v>0</v>
      </c>
      <c r="E104">
        <v>0</v>
      </c>
      <c r="F104">
        <v>0</v>
      </c>
      <c r="G104">
        <v>0</v>
      </c>
      <c r="H104">
        <v>0</v>
      </c>
      <c r="I104">
        <v>0</v>
      </c>
      <c r="J104">
        <v>0</v>
      </c>
      <c r="K104">
        <v>0</v>
      </c>
      <c r="L104">
        <v>0</v>
      </c>
      <c r="M104">
        <v>0</v>
      </c>
      <c r="N104">
        <v>0</v>
      </c>
      <c r="O104">
        <v>0</v>
      </c>
      <c r="P104">
        <v>0</v>
      </c>
      <c r="Q104">
        <v>0</v>
      </c>
      <c r="R104">
        <v>0</v>
      </c>
      <c r="S104">
        <v>0</v>
      </c>
      <c r="T104">
        <v>0</v>
      </c>
      <c r="U104">
        <v>0</v>
      </c>
      <c r="V104">
        <v>0</v>
      </c>
      <c r="W104">
        <v>0</v>
      </c>
      <c r="X104">
        <v>0</v>
      </c>
      <c r="Y104">
        <v>0</v>
      </c>
      <c r="Z104">
        <v>0</v>
      </c>
      <c r="AA104">
        <v>0</v>
      </c>
      <c r="AB104">
        <v>0</v>
      </c>
      <c r="AC104">
        <v>0</v>
      </c>
      <c r="AD104">
        <v>0</v>
      </c>
      <c r="AE104">
        <v>0</v>
      </c>
      <c r="AF104">
        <v>0</v>
      </c>
      <c r="AG104">
        <v>0</v>
      </c>
      <c r="AH104">
        <v>0</v>
      </c>
      <c r="AI104">
        <v>0</v>
      </c>
      <c r="AJ104">
        <v>0</v>
      </c>
      <c r="AK104">
        <v>0</v>
      </c>
      <c r="AL104">
        <v>0</v>
      </c>
      <c r="AM104">
        <v>0</v>
      </c>
      <c r="AN104">
        <v>0</v>
      </c>
      <c r="AO104">
        <v>0</v>
      </c>
      <c r="AP104">
        <v>0</v>
      </c>
      <c r="AQ104">
        <v>0</v>
      </c>
      <c r="AR104">
        <v>0</v>
      </c>
      <c r="AS104">
        <v>0</v>
      </c>
      <c r="AT104">
        <v>0</v>
      </c>
    </row>
    <row r="105" spans="2:46" x14ac:dyDescent="0.25">
      <c r="B105" s="207">
        <v>101</v>
      </c>
      <c r="C105">
        <v>0</v>
      </c>
      <c r="D105">
        <v>0</v>
      </c>
      <c r="E105">
        <v>0</v>
      </c>
      <c r="F105">
        <v>0</v>
      </c>
      <c r="G105">
        <v>0</v>
      </c>
      <c r="H105">
        <v>0</v>
      </c>
      <c r="I105">
        <v>0</v>
      </c>
      <c r="J105">
        <v>0</v>
      </c>
      <c r="K105">
        <v>0</v>
      </c>
      <c r="L105">
        <v>0</v>
      </c>
      <c r="M105">
        <v>0</v>
      </c>
      <c r="N105">
        <v>0</v>
      </c>
      <c r="O105">
        <v>0</v>
      </c>
      <c r="P105">
        <v>0</v>
      </c>
      <c r="Q105">
        <v>0</v>
      </c>
      <c r="R105">
        <v>0</v>
      </c>
      <c r="S105">
        <v>0</v>
      </c>
      <c r="T105">
        <v>0</v>
      </c>
      <c r="U105">
        <v>0</v>
      </c>
      <c r="V105">
        <v>0</v>
      </c>
      <c r="W105">
        <v>0</v>
      </c>
      <c r="X105">
        <v>0</v>
      </c>
      <c r="Y105">
        <v>0</v>
      </c>
      <c r="Z105">
        <v>0</v>
      </c>
      <c r="AA105">
        <v>0</v>
      </c>
      <c r="AB105">
        <v>0</v>
      </c>
      <c r="AC105">
        <v>0</v>
      </c>
      <c r="AD105">
        <v>0</v>
      </c>
      <c r="AE105">
        <v>0</v>
      </c>
      <c r="AF105">
        <v>0</v>
      </c>
      <c r="AG105">
        <v>0</v>
      </c>
      <c r="AH105">
        <v>0</v>
      </c>
      <c r="AI105">
        <v>0</v>
      </c>
      <c r="AJ105">
        <v>0</v>
      </c>
      <c r="AK105">
        <v>0</v>
      </c>
      <c r="AL105">
        <v>0</v>
      </c>
      <c r="AM105">
        <v>0</v>
      </c>
      <c r="AN105">
        <v>0</v>
      </c>
      <c r="AO105">
        <v>0</v>
      </c>
      <c r="AP105">
        <v>0</v>
      </c>
      <c r="AQ105">
        <v>0</v>
      </c>
      <c r="AR105">
        <v>0</v>
      </c>
      <c r="AS105">
        <v>0</v>
      </c>
      <c r="AT105">
        <v>0</v>
      </c>
    </row>
    <row r="106" spans="2:46" x14ac:dyDescent="0.25">
      <c r="B106" s="207">
        <v>102</v>
      </c>
      <c r="C106">
        <v>0</v>
      </c>
      <c r="D106">
        <v>0</v>
      </c>
      <c r="E106">
        <v>0</v>
      </c>
      <c r="F106">
        <v>0</v>
      </c>
      <c r="G106">
        <v>0</v>
      </c>
      <c r="H106">
        <v>0</v>
      </c>
      <c r="I106">
        <v>0</v>
      </c>
      <c r="J106">
        <v>0</v>
      </c>
      <c r="K106">
        <v>0</v>
      </c>
      <c r="L106">
        <v>0</v>
      </c>
      <c r="M106">
        <v>0</v>
      </c>
      <c r="N106">
        <v>0</v>
      </c>
      <c r="O106">
        <v>0</v>
      </c>
      <c r="P106">
        <v>0</v>
      </c>
      <c r="Q106">
        <v>0</v>
      </c>
      <c r="R106">
        <v>0</v>
      </c>
      <c r="S106">
        <v>0</v>
      </c>
      <c r="T106">
        <v>0</v>
      </c>
      <c r="U106">
        <v>0</v>
      </c>
      <c r="V106">
        <v>0</v>
      </c>
      <c r="W106">
        <v>0</v>
      </c>
      <c r="X106">
        <v>0</v>
      </c>
      <c r="Y106">
        <v>0</v>
      </c>
      <c r="Z106">
        <v>0</v>
      </c>
      <c r="AA106">
        <v>0</v>
      </c>
      <c r="AB106">
        <v>0</v>
      </c>
      <c r="AC106">
        <v>0</v>
      </c>
      <c r="AD106">
        <v>0</v>
      </c>
      <c r="AE106">
        <v>0</v>
      </c>
      <c r="AF106">
        <v>0</v>
      </c>
      <c r="AG106">
        <v>0</v>
      </c>
      <c r="AH106">
        <v>0</v>
      </c>
      <c r="AI106">
        <v>0</v>
      </c>
      <c r="AJ106">
        <v>0</v>
      </c>
      <c r="AK106">
        <v>0</v>
      </c>
      <c r="AL106">
        <v>0</v>
      </c>
      <c r="AM106">
        <v>0</v>
      </c>
      <c r="AN106">
        <v>0</v>
      </c>
      <c r="AO106">
        <v>0</v>
      </c>
      <c r="AP106">
        <v>0</v>
      </c>
      <c r="AQ106">
        <v>0</v>
      </c>
      <c r="AR106">
        <v>0</v>
      </c>
      <c r="AS106">
        <v>0</v>
      </c>
      <c r="AT106">
        <v>0</v>
      </c>
    </row>
    <row r="107" spans="2:46" x14ac:dyDescent="0.25">
      <c r="B107" s="207">
        <v>103</v>
      </c>
      <c r="C107">
        <v>0</v>
      </c>
      <c r="D107">
        <v>0</v>
      </c>
      <c r="E107">
        <v>0</v>
      </c>
      <c r="F107">
        <v>0</v>
      </c>
      <c r="G107">
        <v>0</v>
      </c>
      <c r="H107">
        <v>0</v>
      </c>
      <c r="I107">
        <v>0</v>
      </c>
      <c r="J107">
        <v>0</v>
      </c>
      <c r="K107">
        <v>0</v>
      </c>
      <c r="L107">
        <v>0</v>
      </c>
      <c r="M107">
        <v>0</v>
      </c>
      <c r="N107">
        <v>0</v>
      </c>
      <c r="O107">
        <v>0</v>
      </c>
      <c r="P107">
        <v>0</v>
      </c>
      <c r="Q107">
        <v>0</v>
      </c>
      <c r="R107">
        <v>0</v>
      </c>
      <c r="S107">
        <v>0</v>
      </c>
      <c r="T107">
        <v>0</v>
      </c>
      <c r="U107">
        <v>0</v>
      </c>
      <c r="V107">
        <v>0</v>
      </c>
      <c r="W107">
        <v>0</v>
      </c>
      <c r="X107">
        <v>0</v>
      </c>
      <c r="Y107">
        <v>0</v>
      </c>
      <c r="Z107">
        <v>0</v>
      </c>
      <c r="AA107">
        <v>0</v>
      </c>
      <c r="AB107">
        <v>0</v>
      </c>
      <c r="AC107">
        <v>0</v>
      </c>
      <c r="AD107">
        <v>0</v>
      </c>
      <c r="AE107">
        <v>0</v>
      </c>
      <c r="AF107">
        <v>0</v>
      </c>
      <c r="AG107">
        <v>0</v>
      </c>
      <c r="AH107">
        <v>0</v>
      </c>
      <c r="AI107">
        <v>0</v>
      </c>
      <c r="AJ107">
        <v>0</v>
      </c>
      <c r="AK107">
        <v>0</v>
      </c>
      <c r="AL107">
        <v>0</v>
      </c>
      <c r="AM107">
        <v>0</v>
      </c>
      <c r="AN107">
        <v>0</v>
      </c>
      <c r="AO107">
        <v>0</v>
      </c>
      <c r="AP107">
        <v>0</v>
      </c>
      <c r="AQ107">
        <v>0</v>
      </c>
      <c r="AR107">
        <v>0</v>
      </c>
      <c r="AS107">
        <v>0</v>
      </c>
      <c r="AT107">
        <v>0</v>
      </c>
    </row>
    <row r="108" spans="2:46" x14ac:dyDescent="0.25">
      <c r="B108" s="207">
        <v>104</v>
      </c>
      <c r="C108">
        <v>0</v>
      </c>
      <c r="D108">
        <v>0</v>
      </c>
      <c r="E108">
        <v>0</v>
      </c>
      <c r="F108">
        <v>0</v>
      </c>
      <c r="G108">
        <v>0</v>
      </c>
      <c r="H108">
        <v>0</v>
      </c>
      <c r="I108">
        <v>0</v>
      </c>
      <c r="J108">
        <v>0</v>
      </c>
      <c r="K108">
        <v>0</v>
      </c>
      <c r="L108">
        <v>0</v>
      </c>
      <c r="M108">
        <v>0</v>
      </c>
      <c r="N108">
        <v>0</v>
      </c>
      <c r="O108">
        <v>0</v>
      </c>
      <c r="P108">
        <v>0</v>
      </c>
      <c r="Q108">
        <v>0</v>
      </c>
      <c r="R108">
        <v>0</v>
      </c>
      <c r="S108">
        <v>0</v>
      </c>
      <c r="T108">
        <v>0</v>
      </c>
      <c r="U108">
        <v>0</v>
      </c>
      <c r="V108">
        <v>0</v>
      </c>
      <c r="W108">
        <v>0</v>
      </c>
      <c r="X108">
        <v>0</v>
      </c>
      <c r="Y108">
        <v>0</v>
      </c>
      <c r="Z108">
        <v>0</v>
      </c>
      <c r="AA108">
        <v>0</v>
      </c>
      <c r="AB108">
        <v>0</v>
      </c>
      <c r="AC108">
        <v>0</v>
      </c>
      <c r="AD108">
        <v>0</v>
      </c>
      <c r="AE108">
        <v>0</v>
      </c>
      <c r="AF108">
        <v>0</v>
      </c>
      <c r="AG108">
        <v>0</v>
      </c>
      <c r="AH108">
        <v>0</v>
      </c>
      <c r="AI108">
        <v>0</v>
      </c>
      <c r="AJ108">
        <v>0</v>
      </c>
      <c r="AK108">
        <v>0</v>
      </c>
      <c r="AL108">
        <v>0</v>
      </c>
      <c r="AM108">
        <v>0</v>
      </c>
      <c r="AN108">
        <v>0</v>
      </c>
      <c r="AO108">
        <v>0</v>
      </c>
      <c r="AP108">
        <v>0</v>
      </c>
      <c r="AQ108">
        <v>0</v>
      </c>
      <c r="AR108">
        <v>0</v>
      </c>
      <c r="AS108">
        <v>0</v>
      </c>
      <c r="AT108">
        <v>0</v>
      </c>
    </row>
    <row r="109" spans="2:46" x14ac:dyDescent="0.25">
      <c r="B109" s="207">
        <v>105</v>
      </c>
      <c r="C109">
        <v>0</v>
      </c>
      <c r="D109">
        <v>0</v>
      </c>
      <c r="E109">
        <v>0</v>
      </c>
      <c r="F109">
        <v>0</v>
      </c>
      <c r="G109">
        <v>0</v>
      </c>
      <c r="H109">
        <v>0</v>
      </c>
      <c r="I109">
        <v>0</v>
      </c>
      <c r="J109">
        <v>0</v>
      </c>
      <c r="K109">
        <v>0</v>
      </c>
      <c r="L109">
        <v>0</v>
      </c>
      <c r="M109">
        <v>0</v>
      </c>
      <c r="N109">
        <v>0</v>
      </c>
      <c r="O109">
        <v>0</v>
      </c>
      <c r="P109">
        <v>0</v>
      </c>
      <c r="Q109">
        <v>0</v>
      </c>
      <c r="R109">
        <v>0</v>
      </c>
      <c r="S109">
        <v>0</v>
      </c>
      <c r="T109">
        <v>0</v>
      </c>
      <c r="U109">
        <v>0</v>
      </c>
      <c r="V109">
        <v>0</v>
      </c>
      <c r="W109">
        <v>0</v>
      </c>
      <c r="X109">
        <v>0</v>
      </c>
      <c r="Y109">
        <v>0</v>
      </c>
      <c r="Z109">
        <v>0</v>
      </c>
      <c r="AA109">
        <v>0</v>
      </c>
      <c r="AB109">
        <v>0</v>
      </c>
      <c r="AC109">
        <v>0</v>
      </c>
      <c r="AD109">
        <v>0</v>
      </c>
      <c r="AE109">
        <v>0</v>
      </c>
      <c r="AF109">
        <v>0</v>
      </c>
      <c r="AG109">
        <v>0</v>
      </c>
      <c r="AH109">
        <v>0</v>
      </c>
      <c r="AI109">
        <v>0</v>
      </c>
      <c r="AJ109">
        <v>0</v>
      </c>
      <c r="AK109">
        <v>0</v>
      </c>
      <c r="AL109">
        <v>0</v>
      </c>
      <c r="AM109">
        <v>0</v>
      </c>
      <c r="AN109">
        <v>0</v>
      </c>
      <c r="AO109">
        <v>0</v>
      </c>
      <c r="AP109">
        <v>0</v>
      </c>
      <c r="AQ109">
        <v>0</v>
      </c>
      <c r="AR109">
        <v>0</v>
      </c>
      <c r="AS109">
        <v>0</v>
      </c>
      <c r="AT109">
        <v>0</v>
      </c>
    </row>
    <row r="110" spans="2:46" x14ac:dyDescent="0.25">
      <c r="B110" s="207">
        <v>106</v>
      </c>
      <c r="C110">
        <v>0</v>
      </c>
      <c r="D110">
        <v>0</v>
      </c>
      <c r="E110">
        <v>0</v>
      </c>
      <c r="F110">
        <v>0</v>
      </c>
      <c r="G110">
        <v>0</v>
      </c>
      <c r="H110">
        <v>0</v>
      </c>
      <c r="I110">
        <v>0</v>
      </c>
      <c r="J110">
        <v>0</v>
      </c>
      <c r="K110">
        <v>0</v>
      </c>
      <c r="L110">
        <v>0</v>
      </c>
      <c r="M110">
        <v>0</v>
      </c>
      <c r="N110">
        <v>0</v>
      </c>
      <c r="O110">
        <v>0</v>
      </c>
      <c r="P110">
        <v>0</v>
      </c>
      <c r="Q110">
        <v>0</v>
      </c>
      <c r="R110">
        <v>0</v>
      </c>
      <c r="S110">
        <v>0</v>
      </c>
      <c r="T110">
        <v>0</v>
      </c>
      <c r="U110">
        <v>0</v>
      </c>
      <c r="V110">
        <v>0</v>
      </c>
      <c r="W110">
        <v>0</v>
      </c>
      <c r="X110">
        <v>0</v>
      </c>
      <c r="Y110">
        <v>0</v>
      </c>
      <c r="Z110">
        <v>0</v>
      </c>
      <c r="AA110">
        <v>0</v>
      </c>
      <c r="AB110">
        <v>0</v>
      </c>
      <c r="AC110">
        <v>0</v>
      </c>
      <c r="AD110">
        <v>0</v>
      </c>
      <c r="AE110">
        <v>0</v>
      </c>
      <c r="AF110">
        <v>0</v>
      </c>
      <c r="AG110">
        <v>0</v>
      </c>
      <c r="AH110">
        <v>0</v>
      </c>
      <c r="AI110">
        <v>0</v>
      </c>
      <c r="AJ110">
        <v>0</v>
      </c>
      <c r="AK110">
        <v>0</v>
      </c>
      <c r="AL110">
        <v>0</v>
      </c>
      <c r="AM110">
        <v>0</v>
      </c>
      <c r="AN110">
        <v>0</v>
      </c>
      <c r="AO110">
        <v>0</v>
      </c>
      <c r="AP110">
        <v>0</v>
      </c>
      <c r="AQ110">
        <v>0</v>
      </c>
      <c r="AR110">
        <v>0</v>
      </c>
      <c r="AS110">
        <v>0</v>
      </c>
      <c r="AT110">
        <v>0</v>
      </c>
    </row>
    <row r="111" spans="2:46" x14ac:dyDescent="0.25">
      <c r="B111" s="207">
        <v>107</v>
      </c>
      <c r="C111">
        <v>0</v>
      </c>
      <c r="D111">
        <v>0</v>
      </c>
      <c r="E111">
        <v>0</v>
      </c>
      <c r="F111">
        <v>0</v>
      </c>
      <c r="G111">
        <v>0</v>
      </c>
      <c r="H111">
        <v>0</v>
      </c>
      <c r="I111">
        <v>0</v>
      </c>
      <c r="J111">
        <v>0</v>
      </c>
      <c r="K111">
        <v>0</v>
      </c>
      <c r="L111">
        <v>0</v>
      </c>
      <c r="M111">
        <v>0</v>
      </c>
      <c r="N111">
        <v>0</v>
      </c>
      <c r="O111">
        <v>0</v>
      </c>
      <c r="P111">
        <v>0</v>
      </c>
      <c r="Q111">
        <v>0</v>
      </c>
      <c r="R111">
        <v>0</v>
      </c>
      <c r="S111">
        <v>0</v>
      </c>
      <c r="T111">
        <v>0</v>
      </c>
      <c r="U111">
        <v>0</v>
      </c>
      <c r="V111">
        <v>0</v>
      </c>
      <c r="W111">
        <v>0</v>
      </c>
      <c r="X111">
        <v>0</v>
      </c>
      <c r="Y111">
        <v>0</v>
      </c>
      <c r="Z111">
        <v>0</v>
      </c>
      <c r="AA111">
        <v>0</v>
      </c>
      <c r="AB111">
        <v>0</v>
      </c>
      <c r="AC111">
        <v>0</v>
      </c>
      <c r="AD111">
        <v>0</v>
      </c>
      <c r="AE111">
        <v>0</v>
      </c>
      <c r="AF111">
        <v>0</v>
      </c>
      <c r="AG111">
        <v>0</v>
      </c>
      <c r="AH111">
        <v>0</v>
      </c>
      <c r="AI111">
        <v>0</v>
      </c>
      <c r="AJ111">
        <v>0</v>
      </c>
      <c r="AK111">
        <v>0</v>
      </c>
      <c r="AL111">
        <v>0</v>
      </c>
      <c r="AM111">
        <v>0</v>
      </c>
      <c r="AN111">
        <v>0</v>
      </c>
      <c r="AO111">
        <v>0</v>
      </c>
      <c r="AP111">
        <v>0</v>
      </c>
      <c r="AQ111">
        <v>0</v>
      </c>
      <c r="AR111">
        <v>0</v>
      </c>
      <c r="AS111">
        <v>0</v>
      </c>
      <c r="AT111">
        <v>0</v>
      </c>
    </row>
    <row r="112" spans="2:46" x14ac:dyDescent="0.25">
      <c r="B112" s="207">
        <v>108</v>
      </c>
      <c r="C112">
        <v>0</v>
      </c>
      <c r="D112">
        <v>0</v>
      </c>
      <c r="E112">
        <v>0</v>
      </c>
      <c r="F112">
        <v>0</v>
      </c>
      <c r="G112">
        <v>0</v>
      </c>
      <c r="H112">
        <v>0</v>
      </c>
      <c r="I112">
        <v>0</v>
      </c>
      <c r="J112">
        <v>0</v>
      </c>
      <c r="K112">
        <v>0</v>
      </c>
      <c r="L112">
        <v>0</v>
      </c>
      <c r="M112">
        <v>0</v>
      </c>
      <c r="N112">
        <v>0</v>
      </c>
      <c r="O112">
        <v>0</v>
      </c>
      <c r="P112">
        <v>0</v>
      </c>
      <c r="Q112">
        <v>0</v>
      </c>
      <c r="R112">
        <v>0</v>
      </c>
      <c r="S112">
        <v>0</v>
      </c>
      <c r="T112">
        <v>0</v>
      </c>
      <c r="U112">
        <v>0</v>
      </c>
      <c r="V112">
        <v>0</v>
      </c>
      <c r="W112">
        <v>0</v>
      </c>
      <c r="X112">
        <v>0</v>
      </c>
      <c r="Y112">
        <v>0</v>
      </c>
      <c r="Z112">
        <v>0</v>
      </c>
      <c r="AA112">
        <v>0</v>
      </c>
      <c r="AB112">
        <v>0</v>
      </c>
      <c r="AC112">
        <v>0</v>
      </c>
      <c r="AD112">
        <v>0</v>
      </c>
      <c r="AE112">
        <v>0</v>
      </c>
      <c r="AF112">
        <v>0</v>
      </c>
      <c r="AG112">
        <v>0</v>
      </c>
      <c r="AH112">
        <v>0</v>
      </c>
      <c r="AI112">
        <v>0</v>
      </c>
      <c r="AJ112">
        <v>0</v>
      </c>
      <c r="AK112">
        <v>0</v>
      </c>
      <c r="AL112">
        <v>0</v>
      </c>
      <c r="AM112">
        <v>0</v>
      </c>
      <c r="AN112">
        <v>0</v>
      </c>
      <c r="AO112">
        <v>0</v>
      </c>
      <c r="AP112">
        <v>0</v>
      </c>
      <c r="AQ112">
        <v>0</v>
      </c>
      <c r="AR112">
        <v>0</v>
      </c>
      <c r="AS112">
        <v>0</v>
      </c>
      <c r="AT112">
        <v>0</v>
      </c>
    </row>
    <row r="113" spans="2:46" x14ac:dyDescent="0.25">
      <c r="B113" s="207">
        <v>109</v>
      </c>
      <c r="C113">
        <v>0</v>
      </c>
      <c r="D113">
        <v>0</v>
      </c>
      <c r="E113">
        <v>0</v>
      </c>
      <c r="F113">
        <v>0</v>
      </c>
      <c r="G113">
        <v>0</v>
      </c>
      <c r="H113">
        <v>0</v>
      </c>
      <c r="I113">
        <v>0</v>
      </c>
      <c r="J113">
        <v>0</v>
      </c>
      <c r="K113">
        <v>0</v>
      </c>
      <c r="L113">
        <v>0</v>
      </c>
      <c r="M113">
        <v>0</v>
      </c>
      <c r="N113">
        <v>0</v>
      </c>
      <c r="O113">
        <v>0</v>
      </c>
      <c r="P113">
        <v>0</v>
      </c>
      <c r="Q113">
        <v>0</v>
      </c>
      <c r="R113">
        <v>0</v>
      </c>
      <c r="S113">
        <v>0</v>
      </c>
      <c r="T113">
        <v>0</v>
      </c>
      <c r="U113">
        <v>0</v>
      </c>
      <c r="V113">
        <v>0</v>
      </c>
      <c r="W113">
        <v>0</v>
      </c>
      <c r="X113">
        <v>0</v>
      </c>
      <c r="Y113">
        <v>0</v>
      </c>
      <c r="Z113">
        <v>0</v>
      </c>
      <c r="AA113">
        <v>0</v>
      </c>
      <c r="AB113">
        <v>0</v>
      </c>
      <c r="AC113">
        <v>0</v>
      </c>
      <c r="AD113">
        <v>0</v>
      </c>
      <c r="AE113">
        <v>0</v>
      </c>
      <c r="AF113">
        <v>0</v>
      </c>
      <c r="AG113">
        <v>0</v>
      </c>
      <c r="AH113">
        <v>0</v>
      </c>
      <c r="AI113">
        <v>0</v>
      </c>
      <c r="AJ113">
        <v>0</v>
      </c>
      <c r="AK113">
        <v>0</v>
      </c>
      <c r="AL113">
        <v>0</v>
      </c>
      <c r="AM113">
        <v>0</v>
      </c>
      <c r="AN113">
        <v>0</v>
      </c>
      <c r="AO113">
        <v>0</v>
      </c>
      <c r="AP113">
        <v>0</v>
      </c>
      <c r="AQ113">
        <v>0</v>
      </c>
      <c r="AR113">
        <v>0</v>
      </c>
      <c r="AS113">
        <v>0</v>
      </c>
      <c r="AT113">
        <v>0</v>
      </c>
    </row>
    <row r="114" spans="2:46" x14ac:dyDescent="0.25">
      <c r="B114" s="207">
        <v>110</v>
      </c>
      <c r="C114">
        <v>0</v>
      </c>
      <c r="D114">
        <v>0</v>
      </c>
      <c r="E114">
        <v>0</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c r="AH114">
        <v>0</v>
      </c>
      <c r="AI114">
        <v>0</v>
      </c>
      <c r="AJ114">
        <v>0</v>
      </c>
      <c r="AK114">
        <v>0</v>
      </c>
      <c r="AL114">
        <v>0</v>
      </c>
      <c r="AM114">
        <v>0</v>
      </c>
      <c r="AN114">
        <v>0</v>
      </c>
      <c r="AO114">
        <v>0</v>
      </c>
      <c r="AP114">
        <v>0</v>
      </c>
      <c r="AQ114">
        <v>0</v>
      </c>
      <c r="AR114">
        <v>0</v>
      </c>
      <c r="AS114">
        <v>0</v>
      </c>
      <c r="AT114">
        <v>0</v>
      </c>
    </row>
    <row r="115" spans="2:46" x14ac:dyDescent="0.25">
      <c r="B115" s="207">
        <v>111</v>
      </c>
      <c r="C115">
        <v>0</v>
      </c>
      <c r="D115">
        <v>0</v>
      </c>
      <c r="E115">
        <v>0</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v>0</v>
      </c>
      <c r="AJ115">
        <v>0</v>
      </c>
      <c r="AK115">
        <v>0</v>
      </c>
      <c r="AL115">
        <v>0</v>
      </c>
      <c r="AM115">
        <v>0</v>
      </c>
      <c r="AN115">
        <v>0</v>
      </c>
      <c r="AO115">
        <v>0</v>
      </c>
      <c r="AP115">
        <v>0</v>
      </c>
      <c r="AQ115">
        <v>0</v>
      </c>
      <c r="AR115">
        <v>0</v>
      </c>
      <c r="AS115">
        <v>0</v>
      </c>
      <c r="AT115">
        <v>0</v>
      </c>
    </row>
    <row r="116" spans="2:46" x14ac:dyDescent="0.25">
      <c r="B116" s="207">
        <v>112</v>
      </c>
      <c r="C116">
        <v>0</v>
      </c>
      <c r="D116">
        <v>0</v>
      </c>
      <c r="E116">
        <v>0</v>
      </c>
      <c r="F116">
        <v>0</v>
      </c>
      <c r="G116">
        <v>0</v>
      </c>
      <c r="H116">
        <v>0</v>
      </c>
      <c r="I116">
        <v>0</v>
      </c>
      <c r="J116">
        <v>0</v>
      </c>
      <c r="K116">
        <v>0</v>
      </c>
      <c r="L116">
        <v>0</v>
      </c>
      <c r="M116">
        <v>0</v>
      </c>
      <c r="N116">
        <v>0</v>
      </c>
      <c r="O116">
        <v>0</v>
      </c>
      <c r="P116">
        <v>0</v>
      </c>
      <c r="Q116">
        <v>0</v>
      </c>
      <c r="R116">
        <v>0</v>
      </c>
      <c r="S116">
        <v>0</v>
      </c>
      <c r="T116">
        <v>0</v>
      </c>
      <c r="U116">
        <v>0</v>
      </c>
      <c r="V116">
        <v>0</v>
      </c>
      <c r="W116">
        <v>0</v>
      </c>
      <c r="X116">
        <v>0</v>
      </c>
      <c r="Y116">
        <v>0</v>
      </c>
      <c r="Z116">
        <v>0</v>
      </c>
      <c r="AA116">
        <v>0</v>
      </c>
      <c r="AB116">
        <v>0</v>
      </c>
      <c r="AC116">
        <v>0</v>
      </c>
      <c r="AD116">
        <v>0</v>
      </c>
      <c r="AE116">
        <v>0</v>
      </c>
      <c r="AF116">
        <v>0</v>
      </c>
      <c r="AG116">
        <v>0</v>
      </c>
      <c r="AH116">
        <v>0</v>
      </c>
      <c r="AI116">
        <v>0</v>
      </c>
      <c r="AJ116">
        <v>0</v>
      </c>
      <c r="AK116">
        <v>0</v>
      </c>
      <c r="AL116">
        <v>0</v>
      </c>
      <c r="AM116">
        <v>0</v>
      </c>
      <c r="AN116">
        <v>0</v>
      </c>
      <c r="AO116">
        <v>0</v>
      </c>
      <c r="AP116">
        <v>0</v>
      </c>
      <c r="AQ116">
        <v>0</v>
      </c>
      <c r="AR116">
        <v>0</v>
      </c>
      <c r="AS116">
        <v>0</v>
      </c>
      <c r="AT116">
        <v>0</v>
      </c>
    </row>
    <row r="117" spans="2:46" x14ac:dyDescent="0.25">
      <c r="B117" s="207">
        <v>113</v>
      </c>
      <c r="C117">
        <v>0</v>
      </c>
      <c r="D117">
        <v>0</v>
      </c>
      <c r="E117">
        <v>0</v>
      </c>
      <c r="F117">
        <v>0</v>
      </c>
      <c r="G117">
        <v>0</v>
      </c>
      <c r="H117">
        <v>0</v>
      </c>
      <c r="I117">
        <v>0</v>
      </c>
      <c r="J117">
        <v>0</v>
      </c>
      <c r="K117">
        <v>0</v>
      </c>
      <c r="L117">
        <v>0</v>
      </c>
      <c r="M117">
        <v>0</v>
      </c>
      <c r="N117">
        <v>0</v>
      </c>
      <c r="O117">
        <v>0</v>
      </c>
      <c r="P117">
        <v>0</v>
      </c>
      <c r="Q117">
        <v>0</v>
      </c>
      <c r="R117">
        <v>0</v>
      </c>
      <c r="S117">
        <v>0</v>
      </c>
      <c r="T117">
        <v>0</v>
      </c>
      <c r="U117">
        <v>0</v>
      </c>
      <c r="V117">
        <v>0</v>
      </c>
      <c r="W117">
        <v>0</v>
      </c>
      <c r="X117">
        <v>0</v>
      </c>
      <c r="Y117">
        <v>0</v>
      </c>
      <c r="Z117">
        <v>0</v>
      </c>
      <c r="AA117">
        <v>0</v>
      </c>
      <c r="AB117">
        <v>0</v>
      </c>
      <c r="AC117">
        <v>0</v>
      </c>
      <c r="AD117">
        <v>0</v>
      </c>
      <c r="AE117">
        <v>0</v>
      </c>
      <c r="AF117">
        <v>0</v>
      </c>
      <c r="AG117">
        <v>0</v>
      </c>
      <c r="AH117">
        <v>0</v>
      </c>
      <c r="AI117">
        <v>0</v>
      </c>
      <c r="AJ117">
        <v>0</v>
      </c>
      <c r="AK117">
        <v>0</v>
      </c>
      <c r="AL117">
        <v>0</v>
      </c>
      <c r="AM117">
        <v>0</v>
      </c>
      <c r="AN117">
        <v>0</v>
      </c>
      <c r="AO117">
        <v>0</v>
      </c>
      <c r="AP117">
        <v>0</v>
      </c>
      <c r="AQ117">
        <v>0</v>
      </c>
      <c r="AR117">
        <v>0</v>
      </c>
      <c r="AS117">
        <v>0</v>
      </c>
      <c r="AT117">
        <v>0</v>
      </c>
    </row>
    <row r="118" spans="2:46" x14ac:dyDescent="0.25">
      <c r="B118" s="207">
        <v>114</v>
      </c>
      <c r="C118">
        <v>0</v>
      </c>
      <c r="D118">
        <v>0</v>
      </c>
      <c r="E118">
        <v>0</v>
      </c>
      <c r="F118">
        <v>0</v>
      </c>
      <c r="G118">
        <v>0</v>
      </c>
      <c r="H118">
        <v>0</v>
      </c>
      <c r="I118">
        <v>0</v>
      </c>
      <c r="J118">
        <v>0</v>
      </c>
      <c r="K118">
        <v>0</v>
      </c>
      <c r="L118">
        <v>0</v>
      </c>
      <c r="M118">
        <v>0</v>
      </c>
      <c r="N118">
        <v>0</v>
      </c>
      <c r="O118">
        <v>0</v>
      </c>
      <c r="P118">
        <v>0</v>
      </c>
      <c r="Q118">
        <v>0</v>
      </c>
      <c r="R118">
        <v>0</v>
      </c>
      <c r="S118">
        <v>0</v>
      </c>
      <c r="T118">
        <v>0</v>
      </c>
      <c r="U118">
        <v>0</v>
      </c>
      <c r="V118">
        <v>0</v>
      </c>
      <c r="W118">
        <v>0</v>
      </c>
      <c r="X118">
        <v>0</v>
      </c>
      <c r="Y118">
        <v>0</v>
      </c>
      <c r="Z118">
        <v>0</v>
      </c>
      <c r="AA118">
        <v>0</v>
      </c>
      <c r="AB118">
        <v>0</v>
      </c>
      <c r="AC118">
        <v>0</v>
      </c>
      <c r="AD118">
        <v>0</v>
      </c>
      <c r="AE118">
        <v>0</v>
      </c>
      <c r="AF118">
        <v>0</v>
      </c>
      <c r="AG118">
        <v>0</v>
      </c>
      <c r="AH118">
        <v>0</v>
      </c>
      <c r="AI118">
        <v>0</v>
      </c>
      <c r="AJ118">
        <v>0</v>
      </c>
      <c r="AK118">
        <v>0</v>
      </c>
      <c r="AL118">
        <v>0</v>
      </c>
      <c r="AM118">
        <v>0</v>
      </c>
      <c r="AN118">
        <v>0</v>
      </c>
      <c r="AO118">
        <v>0</v>
      </c>
      <c r="AP118">
        <v>0</v>
      </c>
      <c r="AQ118">
        <v>0</v>
      </c>
      <c r="AR118">
        <v>0</v>
      </c>
      <c r="AS118">
        <v>0</v>
      </c>
      <c r="AT118">
        <v>0</v>
      </c>
    </row>
    <row r="119" spans="2:46" x14ac:dyDescent="0.25">
      <c r="B119" s="207">
        <v>115</v>
      </c>
      <c r="C119">
        <v>0</v>
      </c>
      <c r="D119">
        <v>0</v>
      </c>
      <c r="E119">
        <v>0</v>
      </c>
      <c r="F119">
        <v>0</v>
      </c>
      <c r="G119">
        <v>0</v>
      </c>
      <c r="H119">
        <v>0</v>
      </c>
      <c r="I119">
        <v>0</v>
      </c>
      <c r="J119">
        <v>0</v>
      </c>
      <c r="K119">
        <v>0</v>
      </c>
      <c r="L119">
        <v>0</v>
      </c>
      <c r="M119">
        <v>0</v>
      </c>
      <c r="N119">
        <v>0</v>
      </c>
      <c r="O119">
        <v>0</v>
      </c>
      <c r="P119">
        <v>0</v>
      </c>
      <c r="Q119">
        <v>0</v>
      </c>
      <c r="R119">
        <v>0</v>
      </c>
      <c r="S119">
        <v>0</v>
      </c>
      <c r="T119">
        <v>0</v>
      </c>
      <c r="U119">
        <v>0</v>
      </c>
      <c r="V119">
        <v>0</v>
      </c>
      <c r="W119">
        <v>0</v>
      </c>
      <c r="X119">
        <v>0</v>
      </c>
      <c r="Y119">
        <v>0</v>
      </c>
      <c r="Z119">
        <v>0</v>
      </c>
      <c r="AA119">
        <v>0</v>
      </c>
      <c r="AB119">
        <v>0</v>
      </c>
      <c r="AC119">
        <v>0</v>
      </c>
      <c r="AD119">
        <v>0</v>
      </c>
      <c r="AE119">
        <v>0</v>
      </c>
      <c r="AF119">
        <v>0</v>
      </c>
      <c r="AG119">
        <v>0</v>
      </c>
      <c r="AH119">
        <v>0</v>
      </c>
      <c r="AI119">
        <v>0</v>
      </c>
      <c r="AJ119">
        <v>0</v>
      </c>
      <c r="AK119">
        <v>0</v>
      </c>
      <c r="AL119">
        <v>0</v>
      </c>
      <c r="AM119">
        <v>0</v>
      </c>
      <c r="AN119">
        <v>0</v>
      </c>
      <c r="AO119">
        <v>0</v>
      </c>
      <c r="AP119">
        <v>0</v>
      </c>
      <c r="AQ119">
        <v>0</v>
      </c>
      <c r="AR119">
        <v>0</v>
      </c>
      <c r="AS119">
        <v>0</v>
      </c>
      <c r="AT119">
        <v>0</v>
      </c>
    </row>
    <row r="120" spans="2:46" x14ac:dyDescent="0.25">
      <c r="B120" s="207">
        <v>116</v>
      </c>
      <c r="C120">
        <v>0</v>
      </c>
      <c r="D120">
        <v>0</v>
      </c>
      <c r="E120">
        <v>0</v>
      </c>
      <c r="F120">
        <v>0</v>
      </c>
      <c r="G120">
        <v>0</v>
      </c>
      <c r="H120">
        <v>0</v>
      </c>
      <c r="I120">
        <v>0</v>
      </c>
      <c r="J120">
        <v>0</v>
      </c>
      <c r="K120">
        <v>0</v>
      </c>
      <c r="L120">
        <v>0</v>
      </c>
      <c r="M120">
        <v>0</v>
      </c>
      <c r="N120">
        <v>0</v>
      </c>
      <c r="O120">
        <v>0</v>
      </c>
      <c r="P120">
        <v>0</v>
      </c>
      <c r="Q120">
        <v>0</v>
      </c>
      <c r="R120">
        <v>0</v>
      </c>
      <c r="S120">
        <v>0</v>
      </c>
      <c r="T120">
        <v>0</v>
      </c>
      <c r="U120">
        <v>0</v>
      </c>
      <c r="V120">
        <v>0</v>
      </c>
      <c r="W120">
        <v>0</v>
      </c>
      <c r="X120">
        <v>0</v>
      </c>
      <c r="Y120">
        <v>0</v>
      </c>
      <c r="Z120">
        <v>0</v>
      </c>
      <c r="AA120">
        <v>0</v>
      </c>
      <c r="AB120">
        <v>0</v>
      </c>
      <c r="AC120">
        <v>0</v>
      </c>
      <c r="AD120">
        <v>0</v>
      </c>
      <c r="AE120">
        <v>0</v>
      </c>
      <c r="AF120">
        <v>0</v>
      </c>
      <c r="AG120">
        <v>0</v>
      </c>
      <c r="AH120">
        <v>0</v>
      </c>
      <c r="AI120">
        <v>0</v>
      </c>
      <c r="AJ120">
        <v>0</v>
      </c>
      <c r="AK120">
        <v>0</v>
      </c>
      <c r="AL120">
        <v>0</v>
      </c>
      <c r="AM120">
        <v>0</v>
      </c>
      <c r="AN120">
        <v>0</v>
      </c>
      <c r="AO120">
        <v>0</v>
      </c>
      <c r="AP120">
        <v>0</v>
      </c>
      <c r="AQ120">
        <v>0</v>
      </c>
      <c r="AR120">
        <v>0</v>
      </c>
      <c r="AS120">
        <v>0</v>
      </c>
      <c r="AT120">
        <v>0</v>
      </c>
    </row>
    <row r="121" spans="2:46" x14ac:dyDescent="0.25">
      <c r="B121" s="207">
        <v>117</v>
      </c>
      <c r="C121">
        <v>0</v>
      </c>
      <c r="D121">
        <v>0</v>
      </c>
      <c r="E121">
        <v>0</v>
      </c>
      <c r="F121">
        <v>0</v>
      </c>
      <c r="G121">
        <v>0</v>
      </c>
      <c r="H121">
        <v>0</v>
      </c>
      <c r="I121">
        <v>0</v>
      </c>
      <c r="J121">
        <v>0</v>
      </c>
      <c r="K121">
        <v>0</v>
      </c>
      <c r="L121">
        <v>0</v>
      </c>
      <c r="M121">
        <v>0</v>
      </c>
      <c r="N121">
        <v>0</v>
      </c>
      <c r="O121">
        <v>0</v>
      </c>
      <c r="P121">
        <v>0</v>
      </c>
      <c r="Q121">
        <v>0</v>
      </c>
      <c r="R121">
        <v>0</v>
      </c>
      <c r="S121">
        <v>0</v>
      </c>
      <c r="T121">
        <v>0</v>
      </c>
      <c r="U121">
        <v>0</v>
      </c>
      <c r="V121">
        <v>0</v>
      </c>
      <c r="W121">
        <v>0</v>
      </c>
      <c r="X121">
        <v>0</v>
      </c>
      <c r="Y121">
        <v>0</v>
      </c>
      <c r="Z121">
        <v>0</v>
      </c>
      <c r="AA121">
        <v>0</v>
      </c>
      <c r="AB121">
        <v>0</v>
      </c>
      <c r="AC121">
        <v>0</v>
      </c>
      <c r="AD121">
        <v>0</v>
      </c>
      <c r="AE121">
        <v>0</v>
      </c>
      <c r="AF121">
        <v>0</v>
      </c>
      <c r="AG121">
        <v>0</v>
      </c>
      <c r="AH121">
        <v>0</v>
      </c>
      <c r="AI121">
        <v>0</v>
      </c>
      <c r="AJ121">
        <v>0</v>
      </c>
      <c r="AK121">
        <v>0</v>
      </c>
      <c r="AL121">
        <v>0</v>
      </c>
      <c r="AM121">
        <v>0</v>
      </c>
      <c r="AN121">
        <v>0</v>
      </c>
      <c r="AO121">
        <v>0</v>
      </c>
      <c r="AP121">
        <v>0</v>
      </c>
      <c r="AQ121">
        <v>0</v>
      </c>
      <c r="AR121">
        <v>0</v>
      </c>
      <c r="AS121">
        <v>0</v>
      </c>
      <c r="AT121">
        <v>0</v>
      </c>
    </row>
    <row r="122" spans="2:46" x14ac:dyDescent="0.25">
      <c r="B122" s="207">
        <v>118</v>
      </c>
      <c r="C122">
        <v>0</v>
      </c>
      <c r="D122">
        <v>0</v>
      </c>
      <c r="E122">
        <v>0</v>
      </c>
      <c r="F122">
        <v>0</v>
      </c>
      <c r="G122">
        <v>0</v>
      </c>
      <c r="H122">
        <v>0</v>
      </c>
      <c r="I122">
        <v>0</v>
      </c>
      <c r="J122">
        <v>0</v>
      </c>
      <c r="K122">
        <v>0</v>
      </c>
      <c r="L122">
        <v>0</v>
      </c>
      <c r="M122">
        <v>0</v>
      </c>
      <c r="N122">
        <v>0</v>
      </c>
      <c r="O122">
        <v>0</v>
      </c>
      <c r="P122">
        <v>0</v>
      </c>
      <c r="Q122">
        <v>0</v>
      </c>
      <c r="R122">
        <v>0</v>
      </c>
      <c r="S122">
        <v>0</v>
      </c>
      <c r="T122">
        <v>0</v>
      </c>
      <c r="U122">
        <v>0</v>
      </c>
      <c r="V122">
        <v>0</v>
      </c>
      <c r="W122">
        <v>0</v>
      </c>
      <c r="X122">
        <v>0</v>
      </c>
      <c r="Y122">
        <v>0</v>
      </c>
      <c r="Z122">
        <v>0</v>
      </c>
      <c r="AA122">
        <v>0</v>
      </c>
      <c r="AB122">
        <v>0</v>
      </c>
      <c r="AC122">
        <v>0</v>
      </c>
      <c r="AD122">
        <v>0</v>
      </c>
      <c r="AE122">
        <v>0</v>
      </c>
      <c r="AF122">
        <v>0</v>
      </c>
      <c r="AG122">
        <v>0</v>
      </c>
      <c r="AH122">
        <v>0</v>
      </c>
      <c r="AI122">
        <v>0</v>
      </c>
      <c r="AJ122">
        <v>0</v>
      </c>
      <c r="AK122">
        <v>0</v>
      </c>
      <c r="AL122">
        <v>0</v>
      </c>
      <c r="AM122">
        <v>0</v>
      </c>
      <c r="AN122">
        <v>0</v>
      </c>
      <c r="AO122">
        <v>0</v>
      </c>
      <c r="AP122">
        <v>0</v>
      </c>
      <c r="AQ122">
        <v>0</v>
      </c>
      <c r="AR122">
        <v>0</v>
      </c>
      <c r="AS122">
        <v>0</v>
      </c>
      <c r="AT122">
        <v>0</v>
      </c>
    </row>
    <row r="123" spans="2:46" x14ac:dyDescent="0.25">
      <c r="B123" s="207">
        <v>119</v>
      </c>
      <c r="C123">
        <v>0</v>
      </c>
      <c r="D123">
        <v>0</v>
      </c>
      <c r="E123">
        <v>0</v>
      </c>
      <c r="F123">
        <v>0</v>
      </c>
      <c r="G123">
        <v>0</v>
      </c>
      <c r="H123">
        <v>0</v>
      </c>
      <c r="I123">
        <v>0</v>
      </c>
      <c r="J123">
        <v>0</v>
      </c>
      <c r="K123">
        <v>0</v>
      </c>
      <c r="L123">
        <v>0</v>
      </c>
      <c r="M123">
        <v>0</v>
      </c>
      <c r="N123">
        <v>0</v>
      </c>
      <c r="O123">
        <v>0</v>
      </c>
      <c r="P123">
        <v>0</v>
      </c>
      <c r="Q123">
        <v>0</v>
      </c>
      <c r="R123">
        <v>0</v>
      </c>
      <c r="S123">
        <v>0</v>
      </c>
      <c r="T123">
        <v>0</v>
      </c>
      <c r="U123">
        <v>0</v>
      </c>
      <c r="V123">
        <v>0</v>
      </c>
      <c r="W123">
        <v>0</v>
      </c>
      <c r="X123">
        <v>0</v>
      </c>
      <c r="Y123">
        <v>0</v>
      </c>
      <c r="Z123">
        <v>0</v>
      </c>
      <c r="AA123">
        <v>0</v>
      </c>
      <c r="AB123">
        <v>0</v>
      </c>
      <c r="AC123">
        <v>0</v>
      </c>
      <c r="AD123">
        <v>0</v>
      </c>
      <c r="AE123">
        <v>0</v>
      </c>
      <c r="AF123">
        <v>0</v>
      </c>
      <c r="AG123">
        <v>0</v>
      </c>
      <c r="AH123">
        <v>0</v>
      </c>
      <c r="AI123">
        <v>0</v>
      </c>
      <c r="AJ123">
        <v>0</v>
      </c>
      <c r="AK123">
        <v>0</v>
      </c>
      <c r="AL123">
        <v>0</v>
      </c>
      <c r="AM123">
        <v>0</v>
      </c>
      <c r="AN123">
        <v>0</v>
      </c>
      <c r="AO123">
        <v>0</v>
      </c>
      <c r="AP123">
        <v>0</v>
      </c>
      <c r="AQ123">
        <v>0</v>
      </c>
      <c r="AR123">
        <v>0</v>
      </c>
      <c r="AS123">
        <v>0</v>
      </c>
      <c r="AT123">
        <v>0</v>
      </c>
    </row>
    <row r="124" spans="2:46" x14ac:dyDescent="0.25">
      <c r="B124" s="207">
        <v>120</v>
      </c>
      <c r="C124">
        <v>0</v>
      </c>
      <c r="D124">
        <v>0</v>
      </c>
      <c r="E124">
        <v>0</v>
      </c>
      <c r="F124">
        <v>0</v>
      </c>
      <c r="G124">
        <v>0</v>
      </c>
      <c r="H124">
        <v>0</v>
      </c>
      <c r="I124">
        <v>0</v>
      </c>
      <c r="J124">
        <v>0</v>
      </c>
      <c r="K124">
        <v>0</v>
      </c>
      <c r="L124">
        <v>0</v>
      </c>
      <c r="M124">
        <v>0</v>
      </c>
      <c r="N124">
        <v>0</v>
      </c>
      <c r="O124">
        <v>0</v>
      </c>
      <c r="P124">
        <v>0</v>
      </c>
      <c r="Q124">
        <v>0</v>
      </c>
      <c r="R124">
        <v>0</v>
      </c>
      <c r="S124">
        <v>0</v>
      </c>
      <c r="T124">
        <v>0</v>
      </c>
      <c r="U124">
        <v>0</v>
      </c>
      <c r="V124">
        <v>0</v>
      </c>
      <c r="W124">
        <v>0</v>
      </c>
      <c r="X124">
        <v>0</v>
      </c>
      <c r="Y124">
        <v>0</v>
      </c>
      <c r="Z124">
        <v>0</v>
      </c>
      <c r="AA124">
        <v>0</v>
      </c>
      <c r="AB124">
        <v>0</v>
      </c>
      <c r="AC124">
        <v>0</v>
      </c>
      <c r="AD124">
        <v>0</v>
      </c>
      <c r="AE124">
        <v>0</v>
      </c>
      <c r="AF124">
        <v>0</v>
      </c>
      <c r="AG124">
        <v>0</v>
      </c>
      <c r="AH124">
        <v>0</v>
      </c>
      <c r="AI124">
        <v>0</v>
      </c>
      <c r="AJ124">
        <v>0</v>
      </c>
      <c r="AK124">
        <v>0</v>
      </c>
      <c r="AL124">
        <v>0</v>
      </c>
      <c r="AM124">
        <v>0</v>
      </c>
      <c r="AN124">
        <v>0</v>
      </c>
      <c r="AO124">
        <v>0</v>
      </c>
      <c r="AP124">
        <v>0</v>
      </c>
      <c r="AQ124">
        <v>0</v>
      </c>
      <c r="AR124">
        <v>0</v>
      </c>
      <c r="AS124">
        <v>0</v>
      </c>
      <c r="AT124">
        <v>0</v>
      </c>
    </row>
    <row r="125" spans="2:46" x14ac:dyDescent="0.25">
      <c r="B125" s="207">
        <v>121</v>
      </c>
      <c r="C125">
        <v>0</v>
      </c>
      <c r="D125">
        <v>0</v>
      </c>
      <c r="E125">
        <v>0</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v>0</v>
      </c>
      <c r="AL125">
        <v>0</v>
      </c>
      <c r="AM125">
        <v>0</v>
      </c>
      <c r="AN125">
        <v>0</v>
      </c>
      <c r="AO125">
        <v>0</v>
      </c>
      <c r="AP125">
        <v>0</v>
      </c>
      <c r="AQ125">
        <v>0</v>
      </c>
      <c r="AR125">
        <v>0</v>
      </c>
      <c r="AS125">
        <v>0</v>
      </c>
      <c r="AT125">
        <v>0</v>
      </c>
    </row>
    <row r="126" spans="2:46" x14ac:dyDescent="0.25">
      <c r="B126" s="207">
        <v>122</v>
      </c>
      <c r="C126">
        <v>0</v>
      </c>
      <c r="D126">
        <v>0</v>
      </c>
      <c r="E126">
        <v>0</v>
      </c>
      <c r="F126">
        <v>0</v>
      </c>
      <c r="G126">
        <v>0</v>
      </c>
      <c r="H126">
        <v>0</v>
      </c>
      <c r="I126">
        <v>0</v>
      </c>
      <c r="J126">
        <v>0</v>
      </c>
      <c r="K126">
        <v>0</v>
      </c>
      <c r="L126">
        <v>0</v>
      </c>
      <c r="M126">
        <v>0</v>
      </c>
      <c r="N126">
        <v>0</v>
      </c>
      <c r="O126">
        <v>0</v>
      </c>
      <c r="P126">
        <v>0</v>
      </c>
      <c r="Q126">
        <v>0</v>
      </c>
      <c r="R126">
        <v>0</v>
      </c>
      <c r="S126">
        <v>0</v>
      </c>
      <c r="T126">
        <v>0</v>
      </c>
      <c r="U126">
        <v>0</v>
      </c>
      <c r="V126">
        <v>0</v>
      </c>
      <c r="W126">
        <v>0</v>
      </c>
      <c r="X126">
        <v>0</v>
      </c>
      <c r="Y126">
        <v>0</v>
      </c>
      <c r="Z126">
        <v>0</v>
      </c>
      <c r="AA126">
        <v>0</v>
      </c>
      <c r="AB126">
        <v>0</v>
      </c>
      <c r="AC126">
        <v>0</v>
      </c>
      <c r="AD126">
        <v>0</v>
      </c>
      <c r="AE126">
        <v>0</v>
      </c>
      <c r="AF126">
        <v>0</v>
      </c>
      <c r="AG126">
        <v>0</v>
      </c>
      <c r="AH126">
        <v>0</v>
      </c>
      <c r="AI126">
        <v>0</v>
      </c>
      <c r="AJ126">
        <v>0</v>
      </c>
      <c r="AK126">
        <v>0</v>
      </c>
      <c r="AL126">
        <v>0</v>
      </c>
      <c r="AM126">
        <v>0</v>
      </c>
      <c r="AN126">
        <v>0</v>
      </c>
      <c r="AO126">
        <v>0</v>
      </c>
      <c r="AP126">
        <v>0</v>
      </c>
      <c r="AQ126">
        <v>0</v>
      </c>
      <c r="AR126">
        <v>0</v>
      </c>
      <c r="AS126">
        <v>0</v>
      </c>
      <c r="AT126">
        <v>0</v>
      </c>
    </row>
    <row r="127" spans="2:46" x14ac:dyDescent="0.25">
      <c r="B127" s="207">
        <v>123</v>
      </c>
      <c r="C127">
        <v>0</v>
      </c>
      <c r="D127">
        <v>0</v>
      </c>
      <c r="E127">
        <v>0</v>
      </c>
      <c r="F127">
        <v>0</v>
      </c>
      <c r="G127">
        <v>0</v>
      </c>
      <c r="H127">
        <v>0</v>
      </c>
      <c r="I127">
        <v>0</v>
      </c>
      <c r="J127">
        <v>0</v>
      </c>
      <c r="K127">
        <v>0</v>
      </c>
      <c r="L127">
        <v>0</v>
      </c>
      <c r="M127">
        <v>0</v>
      </c>
      <c r="N127">
        <v>0</v>
      </c>
      <c r="O127">
        <v>0</v>
      </c>
      <c r="P127">
        <v>0</v>
      </c>
      <c r="Q127">
        <v>0</v>
      </c>
      <c r="R127">
        <v>0</v>
      </c>
      <c r="S127">
        <v>0</v>
      </c>
      <c r="T127">
        <v>0</v>
      </c>
      <c r="U127">
        <v>0</v>
      </c>
      <c r="V127">
        <v>0</v>
      </c>
      <c r="W127">
        <v>0</v>
      </c>
      <c r="X127">
        <v>0</v>
      </c>
      <c r="Y127">
        <v>0</v>
      </c>
      <c r="Z127">
        <v>0</v>
      </c>
      <c r="AA127">
        <v>0</v>
      </c>
      <c r="AB127">
        <v>0</v>
      </c>
      <c r="AC127">
        <v>0</v>
      </c>
      <c r="AD127">
        <v>0</v>
      </c>
      <c r="AE127">
        <v>0</v>
      </c>
      <c r="AF127">
        <v>0</v>
      </c>
      <c r="AG127">
        <v>0</v>
      </c>
      <c r="AH127">
        <v>0</v>
      </c>
      <c r="AI127">
        <v>0</v>
      </c>
      <c r="AJ127">
        <v>0</v>
      </c>
      <c r="AK127">
        <v>0</v>
      </c>
      <c r="AL127">
        <v>0</v>
      </c>
      <c r="AM127">
        <v>0</v>
      </c>
      <c r="AN127">
        <v>0</v>
      </c>
      <c r="AO127">
        <v>0</v>
      </c>
      <c r="AP127">
        <v>0</v>
      </c>
      <c r="AQ127">
        <v>0</v>
      </c>
      <c r="AR127">
        <v>0</v>
      </c>
      <c r="AS127">
        <v>0</v>
      </c>
      <c r="AT127">
        <v>0</v>
      </c>
    </row>
    <row r="128" spans="2:46" x14ac:dyDescent="0.25">
      <c r="B128" s="207">
        <v>124</v>
      </c>
      <c r="C128">
        <v>0</v>
      </c>
      <c r="D128">
        <v>0</v>
      </c>
      <c r="E128">
        <v>0</v>
      </c>
      <c r="F128">
        <v>0</v>
      </c>
      <c r="G128">
        <v>0</v>
      </c>
      <c r="H128">
        <v>0</v>
      </c>
      <c r="I128">
        <v>0</v>
      </c>
      <c r="J128">
        <v>0</v>
      </c>
      <c r="K128">
        <v>0</v>
      </c>
      <c r="L128">
        <v>0</v>
      </c>
      <c r="M128">
        <v>0</v>
      </c>
      <c r="N128">
        <v>0</v>
      </c>
      <c r="O128">
        <v>0</v>
      </c>
      <c r="P128">
        <v>0</v>
      </c>
      <c r="Q128">
        <v>0</v>
      </c>
      <c r="R128">
        <v>0</v>
      </c>
      <c r="S128">
        <v>0</v>
      </c>
      <c r="T128">
        <v>0</v>
      </c>
      <c r="U128">
        <v>0</v>
      </c>
      <c r="V128">
        <v>0</v>
      </c>
      <c r="W128">
        <v>0</v>
      </c>
      <c r="X128">
        <v>0</v>
      </c>
      <c r="Y128">
        <v>0</v>
      </c>
      <c r="Z128">
        <v>0</v>
      </c>
      <c r="AA128">
        <v>0</v>
      </c>
      <c r="AB128">
        <v>0</v>
      </c>
      <c r="AC128">
        <v>0</v>
      </c>
      <c r="AD128">
        <v>0</v>
      </c>
      <c r="AE128">
        <v>0</v>
      </c>
      <c r="AF128">
        <v>0</v>
      </c>
      <c r="AG128">
        <v>0</v>
      </c>
      <c r="AH128">
        <v>0</v>
      </c>
      <c r="AI128">
        <v>0</v>
      </c>
      <c r="AJ128">
        <v>0</v>
      </c>
      <c r="AK128">
        <v>0</v>
      </c>
      <c r="AL128">
        <v>0</v>
      </c>
      <c r="AM128">
        <v>0</v>
      </c>
      <c r="AN128">
        <v>0</v>
      </c>
      <c r="AO128">
        <v>0</v>
      </c>
      <c r="AP128">
        <v>0</v>
      </c>
      <c r="AQ128">
        <v>0</v>
      </c>
      <c r="AR128">
        <v>0</v>
      </c>
      <c r="AS128">
        <v>0</v>
      </c>
      <c r="AT128">
        <v>0</v>
      </c>
    </row>
    <row r="129" spans="2:46" x14ac:dyDescent="0.25">
      <c r="B129" s="207">
        <v>125</v>
      </c>
      <c r="C129">
        <v>0</v>
      </c>
      <c r="D129">
        <v>0</v>
      </c>
      <c r="E129">
        <v>0</v>
      </c>
      <c r="F129">
        <v>0</v>
      </c>
      <c r="G129">
        <v>0</v>
      </c>
      <c r="H129">
        <v>0</v>
      </c>
      <c r="I129">
        <v>0</v>
      </c>
      <c r="J129">
        <v>0</v>
      </c>
      <c r="K129">
        <v>0</v>
      </c>
      <c r="L129">
        <v>0</v>
      </c>
      <c r="M129">
        <v>0</v>
      </c>
      <c r="N129">
        <v>0</v>
      </c>
      <c r="O129">
        <v>0</v>
      </c>
      <c r="P129">
        <v>0</v>
      </c>
      <c r="Q129">
        <v>0</v>
      </c>
      <c r="R129">
        <v>0</v>
      </c>
      <c r="S129">
        <v>0</v>
      </c>
      <c r="T129">
        <v>0</v>
      </c>
      <c r="U129">
        <v>0</v>
      </c>
      <c r="V129">
        <v>0</v>
      </c>
      <c r="W129">
        <v>0</v>
      </c>
      <c r="X129">
        <v>0</v>
      </c>
      <c r="Y129">
        <v>0</v>
      </c>
      <c r="Z129">
        <v>0</v>
      </c>
      <c r="AA129">
        <v>0</v>
      </c>
      <c r="AB129">
        <v>0</v>
      </c>
      <c r="AC129">
        <v>0</v>
      </c>
      <c r="AD129">
        <v>0</v>
      </c>
      <c r="AE129">
        <v>0</v>
      </c>
      <c r="AF129">
        <v>0</v>
      </c>
      <c r="AG129">
        <v>0</v>
      </c>
      <c r="AH129">
        <v>0</v>
      </c>
      <c r="AI129">
        <v>0</v>
      </c>
      <c r="AJ129">
        <v>0</v>
      </c>
      <c r="AK129">
        <v>0</v>
      </c>
      <c r="AL129">
        <v>0</v>
      </c>
      <c r="AM129">
        <v>0</v>
      </c>
      <c r="AN129">
        <v>0</v>
      </c>
      <c r="AO129">
        <v>0</v>
      </c>
      <c r="AP129">
        <v>0</v>
      </c>
      <c r="AQ129">
        <v>0</v>
      </c>
      <c r="AR129">
        <v>0</v>
      </c>
      <c r="AS129">
        <v>0</v>
      </c>
      <c r="AT129">
        <v>0</v>
      </c>
    </row>
    <row r="130" spans="2:46" x14ac:dyDescent="0.25">
      <c r="B130" s="207">
        <v>126</v>
      </c>
      <c r="C130">
        <v>0</v>
      </c>
      <c r="D130">
        <v>0</v>
      </c>
      <c r="E130">
        <v>0</v>
      </c>
      <c r="F130">
        <v>0</v>
      </c>
      <c r="G130">
        <v>0</v>
      </c>
      <c r="H130">
        <v>0</v>
      </c>
      <c r="I130">
        <v>0</v>
      </c>
      <c r="J130">
        <v>0</v>
      </c>
      <c r="K130">
        <v>0</v>
      </c>
      <c r="L130">
        <v>0</v>
      </c>
      <c r="M130">
        <v>0</v>
      </c>
      <c r="N130">
        <v>0</v>
      </c>
      <c r="O130">
        <v>0</v>
      </c>
      <c r="P130">
        <v>0</v>
      </c>
      <c r="Q130">
        <v>0</v>
      </c>
      <c r="R130">
        <v>0</v>
      </c>
      <c r="S130">
        <v>0</v>
      </c>
      <c r="T130">
        <v>0</v>
      </c>
      <c r="U130">
        <v>0</v>
      </c>
      <c r="V130">
        <v>0</v>
      </c>
      <c r="W130">
        <v>0</v>
      </c>
      <c r="X130">
        <v>0</v>
      </c>
      <c r="Y130">
        <v>0</v>
      </c>
      <c r="Z130">
        <v>0</v>
      </c>
      <c r="AA130">
        <v>0</v>
      </c>
      <c r="AB130">
        <v>0</v>
      </c>
      <c r="AC130">
        <v>0</v>
      </c>
      <c r="AD130">
        <v>0</v>
      </c>
      <c r="AE130">
        <v>0</v>
      </c>
      <c r="AF130">
        <v>0</v>
      </c>
      <c r="AG130">
        <v>0</v>
      </c>
      <c r="AH130">
        <v>0</v>
      </c>
      <c r="AI130">
        <v>0</v>
      </c>
      <c r="AJ130">
        <v>0</v>
      </c>
      <c r="AK130">
        <v>0</v>
      </c>
      <c r="AL130">
        <v>0</v>
      </c>
      <c r="AM130">
        <v>0</v>
      </c>
      <c r="AN130">
        <v>0</v>
      </c>
      <c r="AO130">
        <v>0</v>
      </c>
      <c r="AP130">
        <v>0</v>
      </c>
      <c r="AQ130">
        <v>0</v>
      </c>
      <c r="AR130">
        <v>0</v>
      </c>
      <c r="AS130">
        <v>0</v>
      </c>
      <c r="AT130">
        <v>0</v>
      </c>
    </row>
    <row r="131" spans="2:46" x14ac:dyDescent="0.25">
      <c r="B131" s="207">
        <v>127</v>
      </c>
      <c r="C131">
        <v>0</v>
      </c>
      <c r="D131">
        <v>0</v>
      </c>
      <c r="E131">
        <v>0</v>
      </c>
      <c r="F131">
        <v>0</v>
      </c>
      <c r="G131">
        <v>0</v>
      </c>
      <c r="H131">
        <v>0</v>
      </c>
      <c r="I131">
        <v>0</v>
      </c>
      <c r="J131">
        <v>0</v>
      </c>
      <c r="K131">
        <v>0</v>
      </c>
      <c r="L131">
        <v>0</v>
      </c>
      <c r="M131">
        <v>0</v>
      </c>
      <c r="N131">
        <v>0</v>
      </c>
      <c r="O131">
        <v>0</v>
      </c>
      <c r="P131">
        <v>0</v>
      </c>
      <c r="Q131">
        <v>0</v>
      </c>
      <c r="R131">
        <v>0</v>
      </c>
      <c r="S131">
        <v>0</v>
      </c>
      <c r="T131">
        <v>0</v>
      </c>
      <c r="U131">
        <v>0</v>
      </c>
      <c r="V131">
        <v>0</v>
      </c>
      <c r="W131">
        <v>0</v>
      </c>
      <c r="X131">
        <v>0</v>
      </c>
      <c r="Y131">
        <v>0</v>
      </c>
      <c r="Z131">
        <v>0</v>
      </c>
      <c r="AA131">
        <v>0</v>
      </c>
      <c r="AB131">
        <v>0</v>
      </c>
      <c r="AC131">
        <v>0</v>
      </c>
      <c r="AD131">
        <v>0</v>
      </c>
      <c r="AE131">
        <v>0</v>
      </c>
      <c r="AF131">
        <v>0</v>
      </c>
      <c r="AG131">
        <v>0</v>
      </c>
      <c r="AH131">
        <v>0</v>
      </c>
      <c r="AI131">
        <v>0</v>
      </c>
      <c r="AJ131">
        <v>0</v>
      </c>
      <c r="AK131">
        <v>0</v>
      </c>
      <c r="AL131">
        <v>0</v>
      </c>
      <c r="AM131">
        <v>0</v>
      </c>
      <c r="AN131">
        <v>0</v>
      </c>
      <c r="AO131">
        <v>0</v>
      </c>
      <c r="AP131">
        <v>0</v>
      </c>
      <c r="AQ131">
        <v>0</v>
      </c>
      <c r="AR131">
        <v>0</v>
      </c>
      <c r="AS131">
        <v>0</v>
      </c>
      <c r="AT131">
        <v>0</v>
      </c>
    </row>
    <row r="132" spans="2:46" x14ac:dyDescent="0.25">
      <c r="B132" s="207">
        <v>128</v>
      </c>
      <c r="C132">
        <v>0</v>
      </c>
      <c r="D132">
        <v>0</v>
      </c>
      <c r="E132">
        <v>0</v>
      </c>
      <c r="F132">
        <v>0</v>
      </c>
      <c r="G132">
        <v>0</v>
      </c>
      <c r="H132">
        <v>0</v>
      </c>
      <c r="I132">
        <v>0</v>
      </c>
      <c r="J132">
        <v>0</v>
      </c>
      <c r="K132">
        <v>0</v>
      </c>
      <c r="L132">
        <v>0</v>
      </c>
      <c r="M132">
        <v>0</v>
      </c>
      <c r="N132">
        <v>0</v>
      </c>
      <c r="O132">
        <v>0</v>
      </c>
      <c r="P132">
        <v>0</v>
      </c>
      <c r="Q132">
        <v>0</v>
      </c>
      <c r="R132">
        <v>0</v>
      </c>
      <c r="S132">
        <v>0</v>
      </c>
      <c r="T132">
        <v>0</v>
      </c>
      <c r="U132">
        <v>0</v>
      </c>
      <c r="V132">
        <v>0</v>
      </c>
      <c r="W132">
        <v>0</v>
      </c>
      <c r="X132">
        <v>0</v>
      </c>
      <c r="Y132">
        <v>0</v>
      </c>
      <c r="Z132">
        <v>0</v>
      </c>
      <c r="AA132">
        <v>0</v>
      </c>
      <c r="AB132">
        <v>0</v>
      </c>
      <c r="AC132">
        <v>0</v>
      </c>
      <c r="AD132">
        <v>0</v>
      </c>
      <c r="AE132">
        <v>0</v>
      </c>
      <c r="AF132">
        <v>0</v>
      </c>
      <c r="AG132">
        <v>0</v>
      </c>
      <c r="AH132">
        <v>0</v>
      </c>
      <c r="AI132">
        <v>0</v>
      </c>
      <c r="AJ132">
        <v>0</v>
      </c>
      <c r="AK132">
        <v>0</v>
      </c>
      <c r="AL132">
        <v>0</v>
      </c>
      <c r="AM132">
        <v>0</v>
      </c>
      <c r="AN132">
        <v>0</v>
      </c>
      <c r="AO132">
        <v>0</v>
      </c>
      <c r="AP132">
        <v>0</v>
      </c>
      <c r="AQ132">
        <v>0</v>
      </c>
      <c r="AR132">
        <v>0</v>
      </c>
      <c r="AS132">
        <v>0</v>
      </c>
      <c r="AT132">
        <v>0</v>
      </c>
    </row>
    <row r="133" spans="2:46" x14ac:dyDescent="0.25">
      <c r="B133" s="207">
        <v>129</v>
      </c>
      <c r="C133">
        <v>0</v>
      </c>
      <c r="D133">
        <v>0</v>
      </c>
      <c r="E133">
        <v>0</v>
      </c>
      <c r="F133">
        <v>0</v>
      </c>
      <c r="G133">
        <v>0</v>
      </c>
      <c r="H133">
        <v>0</v>
      </c>
      <c r="I133">
        <v>0</v>
      </c>
      <c r="J133">
        <v>0</v>
      </c>
      <c r="K133">
        <v>0</v>
      </c>
      <c r="L133">
        <v>0</v>
      </c>
      <c r="M133">
        <v>0</v>
      </c>
      <c r="N133">
        <v>0</v>
      </c>
      <c r="O133">
        <v>0</v>
      </c>
      <c r="P133">
        <v>0</v>
      </c>
      <c r="Q133">
        <v>0</v>
      </c>
      <c r="R133">
        <v>0</v>
      </c>
      <c r="S133">
        <v>0</v>
      </c>
      <c r="T133">
        <v>0</v>
      </c>
      <c r="U133">
        <v>0</v>
      </c>
      <c r="V133">
        <v>0</v>
      </c>
      <c r="W133">
        <v>0</v>
      </c>
      <c r="X133">
        <v>0</v>
      </c>
      <c r="Y133">
        <v>0</v>
      </c>
      <c r="Z133">
        <v>0</v>
      </c>
      <c r="AA133">
        <v>0</v>
      </c>
      <c r="AB133">
        <v>0</v>
      </c>
      <c r="AC133">
        <v>0</v>
      </c>
      <c r="AD133">
        <v>0</v>
      </c>
      <c r="AE133">
        <v>0</v>
      </c>
      <c r="AF133">
        <v>0</v>
      </c>
      <c r="AG133">
        <v>0</v>
      </c>
      <c r="AH133">
        <v>0</v>
      </c>
      <c r="AI133">
        <v>0</v>
      </c>
      <c r="AJ133">
        <v>0</v>
      </c>
      <c r="AK133">
        <v>0</v>
      </c>
      <c r="AL133">
        <v>0</v>
      </c>
      <c r="AM133">
        <v>0</v>
      </c>
      <c r="AN133">
        <v>0</v>
      </c>
      <c r="AO133">
        <v>0</v>
      </c>
      <c r="AP133">
        <v>0</v>
      </c>
      <c r="AQ133">
        <v>0</v>
      </c>
      <c r="AR133">
        <v>0</v>
      </c>
      <c r="AS133">
        <v>0</v>
      </c>
      <c r="AT133">
        <v>0</v>
      </c>
    </row>
    <row r="134" spans="2:46" x14ac:dyDescent="0.25">
      <c r="B134" s="207">
        <v>130</v>
      </c>
      <c r="C134">
        <v>0</v>
      </c>
      <c r="D134">
        <v>0</v>
      </c>
      <c r="E134">
        <v>0</v>
      </c>
      <c r="F134">
        <v>0</v>
      </c>
      <c r="G134">
        <v>0</v>
      </c>
      <c r="H134">
        <v>0</v>
      </c>
      <c r="I134">
        <v>0</v>
      </c>
      <c r="J134">
        <v>0</v>
      </c>
      <c r="K134">
        <v>0</v>
      </c>
      <c r="L134">
        <v>0</v>
      </c>
      <c r="M134">
        <v>0</v>
      </c>
      <c r="N134">
        <v>0</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v>0</v>
      </c>
      <c r="AK134">
        <v>0</v>
      </c>
      <c r="AL134">
        <v>0</v>
      </c>
      <c r="AM134">
        <v>0</v>
      </c>
      <c r="AN134">
        <v>0</v>
      </c>
      <c r="AO134">
        <v>0</v>
      </c>
      <c r="AP134">
        <v>0</v>
      </c>
      <c r="AQ134">
        <v>0</v>
      </c>
      <c r="AR134">
        <v>0</v>
      </c>
      <c r="AS134">
        <v>0</v>
      </c>
      <c r="AT134">
        <v>0</v>
      </c>
    </row>
    <row r="135" spans="2:46" x14ac:dyDescent="0.25">
      <c r="B135" s="207">
        <v>131</v>
      </c>
      <c r="C135">
        <v>0</v>
      </c>
      <c r="D135">
        <v>0</v>
      </c>
      <c r="E135">
        <v>0</v>
      </c>
      <c r="F135">
        <v>0</v>
      </c>
      <c r="G135">
        <v>0</v>
      </c>
      <c r="H135">
        <v>0</v>
      </c>
      <c r="I135">
        <v>0</v>
      </c>
      <c r="J135">
        <v>0</v>
      </c>
      <c r="K135">
        <v>0</v>
      </c>
      <c r="L135">
        <v>0</v>
      </c>
      <c r="M135">
        <v>0</v>
      </c>
      <c r="N135">
        <v>0</v>
      </c>
      <c r="O135">
        <v>0</v>
      </c>
      <c r="P135">
        <v>0</v>
      </c>
      <c r="Q135">
        <v>0</v>
      </c>
      <c r="R135">
        <v>0</v>
      </c>
      <c r="S135">
        <v>0</v>
      </c>
      <c r="T135">
        <v>0</v>
      </c>
      <c r="U135">
        <v>0</v>
      </c>
      <c r="V135">
        <v>0</v>
      </c>
      <c r="W135">
        <v>0</v>
      </c>
      <c r="X135">
        <v>0</v>
      </c>
      <c r="Y135">
        <v>0</v>
      </c>
      <c r="Z135">
        <v>0</v>
      </c>
      <c r="AA135">
        <v>0</v>
      </c>
      <c r="AB135">
        <v>0</v>
      </c>
      <c r="AC135">
        <v>0</v>
      </c>
      <c r="AD135">
        <v>0</v>
      </c>
      <c r="AE135">
        <v>0</v>
      </c>
      <c r="AF135">
        <v>0</v>
      </c>
      <c r="AG135">
        <v>0</v>
      </c>
      <c r="AH135">
        <v>0</v>
      </c>
      <c r="AI135">
        <v>0</v>
      </c>
      <c r="AJ135">
        <v>0</v>
      </c>
      <c r="AK135">
        <v>0</v>
      </c>
      <c r="AL135">
        <v>0</v>
      </c>
      <c r="AM135">
        <v>0</v>
      </c>
      <c r="AN135">
        <v>0</v>
      </c>
      <c r="AO135">
        <v>0</v>
      </c>
      <c r="AP135">
        <v>0</v>
      </c>
      <c r="AQ135">
        <v>0</v>
      </c>
      <c r="AR135">
        <v>0</v>
      </c>
      <c r="AS135">
        <v>0</v>
      </c>
      <c r="AT135">
        <v>0</v>
      </c>
    </row>
    <row r="136" spans="2:46" x14ac:dyDescent="0.25">
      <c r="B136" s="207">
        <v>132</v>
      </c>
      <c r="C136">
        <v>0</v>
      </c>
      <c r="D136">
        <v>0</v>
      </c>
      <c r="E136">
        <v>0</v>
      </c>
      <c r="F136">
        <v>0</v>
      </c>
      <c r="G136">
        <v>0</v>
      </c>
      <c r="H136">
        <v>0</v>
      </c>
      <c r="I136">
        <v>0</v>
      </c>
      <c r="J136">
        <v>0</v>
      </c>
      <c r="K136">
        <v>0</v>
      </c>
      <c r="L136">
        <v>0</v>
      </c>
      <c r="M136">
        <v>0</v>
      </c>
      <c r="N136">
        <v>0</v>
      </c>
      <c r="O136">
        <v>0</v>
      </c>
      <c r="P136">
        <v>0</v>
      </c>
      <c r="Q136">
        <v>0</v>
      </c>
      <c r="R136">
        <v>0</v>
      </c>
      <c r="S136">
        <v>0</v>
      </c>
      <c r="T136">
        <v>0</v>
      </c>
      <c r="U136">
        <v>0</v>
      </c>
      <c r="V136">
        <v>0</v>
      </c>
      <c r="W136">
        <v>0</v>
      </c>
      <c r="X136">
        <v>0</v>
      </c>
      <c r="Y136">
        <v>0</v>
      </c>
      <c r="Z136">
        <v>0</v>
      </c>
      <c r="AA136">
        <v>0</v>
      </c>
      <c r="AB136">
        <v>0</v>
      </c>
      <c r="AC136">
        <v>0</v>
      </c>
      <c r="AD136">
        <v>0</v>
      </c>
      <c r="AE136">
        <v>0</v>
      </c>
      <c r="AF136">
        <v>0</v>
      </c>
      <c r="AG136">
        <v>0</v>
      </c>
      <c r="AH136">
        <v>0</v>
      </c>
      <c r="AI136">
        <v>0</v>
      </c>
      <c r="AJ136">
        <v>0</v>
      </c>
      <c r="AK136">
        <v>0</v>
      </c>
      <c r="AL136">
        <v>0</v>
      </c>
      <c r="AM136">
        <v>0</v>
      </c>
      <c r="AN136">
        <v>0</v>
      </c>
      <c r="AO136">
        <v>0</v>
      </c>
      <c r="AP136">
        <v>0</v>
      </c>
      <c r="AQ136">
        <v>0</v>
      </c>
      <c r="AR136">
        <v>0</v>
      </c>
      <c r="AS136">
        <v>0</v>
      </c>
      <c r="AT136">
        <v>0</v>
      </c>
    </row>
    <row r="137" spans="2:46" x14ac:dyDescent="0.25">
      <c r="B137" s="207">
        <v>133</v>
      </c>
      <c r="C137">
        <v>0</v>
      </c>
      <c r="D137">
        <v>0</v>
      </c>
      <c r="E137">
        <v>0</v>
      </c>
      <c r="F137">
        <v>0</v>
      </c>
      <c r="G137">
        <v>0</v>
      </c>
      <c r="H137">
        <v>0</v>
      </c>
      <c r="I137">
        <v>0</v>
      </c>
      <c r="J137">
        <v>0</v>
      </c>
      <c r="K137">
        <v>0</v>
      </c>
      <c r="L137">
        <v>0</v>
      </c>
      <c r="M137">
        <v>0</v>
      </c>
      <c r="N137">
        <v>0</v>
      </c>
      <c r="O137">
        <v>0</v>
      </c>
      <c r="P137">
        <v>0</v>
      </c>
      <c r="Q137">
        <v>0</v>
      </c>
      <c r="R137">
        <v>0</v>
      </c>
      <c r="S137">
        <v>0</v>
      </c>
      <c r="T137">
        <v>0</v>
      </c>
      <c r="U137">
        <v>0</v>
      </c>
      <c r="V137">
        <v>0</v>
      </c>
      <c r="W137">
        <v>0</v>
      </c>
      <c r="X137">
        <v>0</v>
      </c>
      <c r="Y137">
        <v>0</v>
      </c>
      <c r="Z137">
        <v>0</v>
      </c>
      <c r="AA137">
        <v>0</v>
      </c>
      <c r="AB137">
        <v>0</v>
      </c>
      <c r="AC137">
        <v>0</v>
      </c>
      <c r="AD137">
        <v>0</v>
      </c>
      <c r="AE137">
        <v>0</v>
      </c>
      <c r="AF137">
        <v>0</v>
      </c>
      <c r="AG137">
        <v>0</v>
      </c>
      <c r="AH137">
        <v>0</v>
      </c>
      <c r="AI137">
        <v>0</v>
      </c>
      <c r="AJ137">
        <v>0</v>
      </c>
      <c r="AK137">
        <v>0</v>
      </c>
      <c r="AL137">
        <v>0</v>
      </c>
      <c r="AM137">
        <v>0</v>
      </c>
      <c r="AN137">
        <v>0</v>
      </c>
      <c r="AO137">
        <v>0</v>
      </c>
      <c r="AP137">
        <v>0</v>
      </c>
      <c r="AQ137">
        <v>0</v>
      </c>
      <c r="AR137">
        <v>0</v>
      </c>
      <c r="AS137">
        <v>0</v>
      </c>
      <c r="AT137">
        <v>0</v>
      </c>
    </row>
    <row r="138" spans="2:46" x14ac:dyDescent="0.25">
      <c r="B138" s="207">
        <v>134</v>
      </c>
      <c r="C138">
        <v>0</v>
      </c>
      <c r="D138">
        <v>0</v>
      </c>
      <c r="E138">
        <v>0</v>
      </c>
      <c r="F138">
        <v>0</v>
      </c>
      <c r="G138">
        <v>0</v>
      </c>
      <c r="H138">
        <v>0</v>
      </c>
      <c r="I138">
        <v>0</v>
      </c>
      <c r="J138">
        <v>0</v>
      </c>
      <c r="K138">
        <v>0</v>
      </c>
      <c r="L138">
        <v>0</v>
      </c>
      <c r="M138">
        <v>0</v>
      </c>
      <c r="N138">
        <v>0</v>
      </c>
      <c r="O138">
        <v>0</v>
      </c>
      <c r="P138">
        <v>0</v>
      </c>
      <c r="Q138">
        <v>0</v>
      </c>
      <c r="R138">
        <v>0</v>
      </c>
      <c r="S138">
        <v>0</v>
      </c>
      <c r="T138">
        <v>0</v>
      </c>
      <c r="U138">
        <v>0</v>
      </c>
      <c r="V138">
        <v>0</v>
      </c>
      <c r="W138">
        <v>0</v>
      </c>
      <c r="X138">
        <v>0</v>
      </c>
      <c r="Y138">
        <v>0</v>
      </c>
      <c r="Z138">
        <v>0</v>
      </c>
      <c r="AA138">
        <v>0</v>
      </c>
      <c r="AB138">
        <v>0</v>
      </c>
      <c r="AC138">
        <v>0</v>
      </c>
      <c r="AD138">
        <v>0</v>
      </c>
      <c r="AE138">
        <v>0</v>
      </c>
      <c r="AF138">
        <v>0</v>
      </c>
      <c r="AG138">
        <v>0</v>
      </c>
      <c r="AH138">
        <v>0</v>
      </c>
      <c r="AI138">
        <v>0</v>
      </c>
      <c r="AJ138">
        <v>0</v>
      </c>
      <c r="AK138">
        <v>0</v>
      </c>
      <c r="AL138">
        <v>0</v>
      </c>
      <c r="AM138">
        <v>0</v>
      </c>
      <c r="AN138">
        <v>0</v>
      </c>
      <c r="AO138">
        <v>0</v>
      </c>
      <c r="AP138">
        <v>0</v>
      </c>
      <c r="AQ138">
        <v>0</v>
      </c>
      <c r="AR138">
        <v>0</v>
      </c>
      <c r="AS138">
        <v>0</v>
      </c>
      <c r="AT138">
        <v>0</v>
      </c>
    </row>
    <row r="139" spans="2:46" x14ac:dyDescent="0.25">
      <c r="B139" s="207">
        <v>135</v>
      </c>
      <c r="C139">
        <v>0</v>
      </c>
      <c r="D139">
        <v>0</v>
      </c>
      <c r="E139">
        <v>0</v>
      </c>
      <c r="F139">
        <v>0</v>
      </c>
      <c r="G139">
        <v>0</v>
      </c>
      <c r="H139">
        <v>0</v>
      </c>
      <c r="I139">
        <v>0</v>
      </c>
      <c r="J139">
        <v>0</v>
      </c>
      <c r="K139">
        <v>0</v>
      </c>
      <c r="L139">
        <v>0</v>
      </c>
      <c r="M139">
        <v>0</v>
      </c>
      <c r="N139">
        <v>0</v>
      </c>
      <c r="O139">
        <v>0</v>
      </c>
      <c r="P139">
        <v>0</v>
      </c>
      <c r="Q139">
        <v>0</v>
      </c>
      <c r="R139">
        <v>0</v>
      </c>
      <c r="S139">
        <v>0</v>
      </c>
      <c r="T139">
        <v>0</v>
      </c>
      <c r="U139">
        <v>0</v>
      </c>
      <c r="V139">
        <v>0</v>
      </c>
      <c r="W139">
        <v>0</v>
      </c>
      <c r="X139">
        <v>0</v>
      </c>
      <c r="Y139">
        <v>0</v>
      </c>
      <c r="Z139">
        <v>0</v>
      </c>
      <c r="AA139">
        <v>0</v>
      </c>
      <c r="AB139">
        <v>0</v>
      </c>
      <c r="AC139">
        <v>0</v>
      </c>
      <c r="AD139">
        <v>0</v>
      </c>
      <c r="AE139">
        <v>0</v>
      </c>
      <c r="AF139">
        <v>0</v>
      </c>
      <c r="AG139">
        <v>0</v>
      </c>
      <c r="AH139">
        <v>0</v>
      </c>
      <c r="AI139">
        <v>0</v>
      </c>
      <c r="AJ139">
        <v>0</v>
      </c>
      <c r="AK139">
        <v>0</v>
      </c>
      <c r="AL139">
        <v>0</v>
      </c>
      <c r="AM139">
        <v>0</v>
      </c>
      <c r="AN139">
        <v>0</v>
      </c>
      <c r="AO139">
        <v>0</v>
      </c>
      <c r="AP139">
        <v>0</v>
      </c>
      <c r="AQ139">
        <v>0</v>
      </c>
      <c r="AR139">
        <v>0</v>
      </c>
      <c r="AS139">
        <v>0</v>
      </c>
      <c r="AT139">
        <v>0</v>
      </c>
    </row>
    <row r="140" spans="2:46" x14ac:dyDescent="0.25">
      <c r="B140" s="207">
        <v>136</v>
      </c>
      <c r="C140">
        <v>0</v>
      </c>
      <c r="D140">
        <v>0</v>
      </c>
      <c r="E140">
        <v>0</v>
      </c>
      <c r="F140">
        <v>0</v>
      </c>
      <c r="G140">
        <v>0</v>
      </c>
      <c r="H140">
        <v>0</v>
      </c>
      <c r="I140">
        <v>0</v>
      </c>
      <c r="J140">
        <v>0</v>
      </c>
      <c r="K140">
        <v>0</v>
      </c>
      <c r="L140">
        <v>0</v>
      </c>
      <c r="M140">
        <v>0</v>
      </c>
      <c r="N140">
        <v>0</v>
      </c>
      <c r="O140">
        <v>0</v>
      </c>
      <c r="P140">
        <v>0</v>
      </c>
      <c r="Q140">
        <v>0</v>
      </c>
      <c r="R140">
        <v>0</v>
      </c>
      <c r="S140">
        <v>0</v>
      </c>
      <c r="T140">
        <v>0</v>
      </c>
      <c r="U140">
        <v>0</v>
      </c>
      <c r="V140">
        <v>0</v>
      </c>
      <c r="W140">
        <v>0</v>
      </c>
      <c r="X140">
        <v>0</v>
      </c>
      <c r="Y140">
        <v>0</v>
      </c>
      <c r="Z140">
        <v>0</v>
      </c>
      <c r="AA140">
        <v>0</v>
      </c>
      <c r="AB140">
        <v>0</v>
      </c>
      <c r="AC140">
        <v>0</v>
      </c>
      <c r="AD140">
        <v>0</v>
      </c>
      <c r="AE140">
        <v>0</v>
      </c>
      <c r="AF140">
        <v>0</v>
      </c>
      <c r="AG140">
        <v>0</v>
      </c>
      <c r="AH140">
        <v>0</v>
      </c>
      <c r="AI140">
        <v>0</v>
      </c>
      <c r="AJ140">
        <v>0</v>
      </c>
      <c r="AK140">
        <v>0</v>
      </c>
      <c r="AL140">
        <v>0</v>
      </c>
      <c r="AM140">
        <v>0</v>
      </c>
      <c r="AN140">
        <v>0</v>
      </c>
      <c r="AO140">
        <v>0</v>
      </c>
      <c r="AP140">
        <v>0</v>
      </c>
      <c r="AQ140">
        <v>0</v>
      </c>
      <c r="AR140">
        <v>0</v>
      </c>
      <c r="AS140">
        <v>0</v>
      </c>
      <c r="AT140">
        <v>0</v>
      </c>
    </row>
    <row r="141" spans="2:46" x14ac:dyDescent="0.25">
      <c r="B141" s="207">
        <v>137</v>
      </c>
      <c r="C141">
        <v>0</v>
      </c>
      <c r="D141">
        <v>0</v>
      </c>
      <c r="E141">
        <v>0</v>
      </c>
      <c r="F141">
        <v>0</v>
      </c>
      <c r="G141">
        <v>0</v>
      </c>
      <c r="H141">
        <v>0</v>
      </c>
      <c r="I141">
        <v>0</v>
      </c>
      <c r="J141">
        <v>0</v>
      </c>
      <c r="K141">
        <v>0</v>
      </c>
      <c r="L141">
        <v>0</v>
      </c>
      <c r="M141">
        <v>0</v>
      </c>
      <c r="N141">
        <v>0</v>
      </c>
      <c r="O141">
        <v>0</v>
      </c>
      <c r="P141">
        <v>0</v>
      </c>
      <c r="Q141">
        <v>0</v>
      </c>
      <c r="R141">
        <v>0</v>
      </c>
      <c r="S141">
        <v>0</v>
      </c>
      <c r="T141">
        <v>0</v>
      </c>
      <c r="U141">
        <v>0</v>
      </c>
      <c r="V141">
        <v>0</v>
      </c>
      <c r="W141">
        <v>0</v>
      </c>
      <c r="X141">
        <v>0</v>
      </c>
      <c r="Y141">
        <v>0</v>
      </c>
      <c r="Z141">
        <v>0</v>
      </c>
      <c r="AA141">
        <v>0</v>
      </c>
      <c r="AB141">
        <v>0</v>
      </c>
      <c r="AC141">
        <v>0</v>
      </c>
      <c r="AD141">
        <v>0</v>
      </c>
      <c r="AE141">
        <v>0</v>
      </c>
      <c r="AF141">
        <v>0</v>
      </c>
      <c r="AG141">
        <v>0</v>
      </c>
      <c r="AH141">
        <v>0</v>
      </c>
      <c r="AI141">
        <v>0</v>
      </c>
      <c r="AJ141">
        <v>0</v>
      </c>
      <c r="AK141">
        <v>0</v>
      </c>
      <c r="AL141">
        <v>0</v>
      </c>
      <c r="AM141">
        <v>0</v>
      </c>
      <c r="AN141">
        <v>0</v>
      </c>
      <c r="AO141">
        <v>0</v>
      </c>
      <c r="AP141">
        <v>0</v>
      </c>
      <c r="AQ141">
        <v>0</v>
      </c>
      <c r="AR141">
        <v>0</v>
      </c>
      <c r="AS141">
        <v>0</v>
      </c>
      <c r="AT141">
        <v>0</v>
      </c>
    </row>
    <row r="142" spans="2:46" x14ac:dyDescent="0.25">
      <c r="B142" s="207">
        <v>138</v>
      </c>
      <c r="C142">
        <v>0</v>
      </c>
      <c r="D142">
        <v>0</v>
      </c>
      <c r="E142">
        <v>0</v>
      </c>
      <c r="F142">
        <v>0</v>
      </c>
      <c r="G142">
        <v>0</v>
      </c>
      <c r="H142">
        <v>0</v>
      </c>
      <c r="I142">
        <v>0</v>
      </c>
      <c r="J142">
        <v>0</v>
      </c>
      <c r="K142">
        <v>0</v>
      </c>
      <c r="L142">
        <v>0</v>
      </c>
      <c r="M142">
        <v>0</v>
      </c>
      <c r="N142">
        <v>0</v>
      </c>
      <c r="O142">
        <v>0</v>
      </c>
      <c r="P142">
        <v>0</v>
      </c>
      <c r="Q142">
        <v>0</v>
      </c>
      <c r="R142">
        <v>0</v>
      </c>
      <c r="S142">
        <v>0</v>
      </c>
      <c r="T142">
        <v>0</v>
      </c>
      <c r="U142">
        <v>0</v>
      </c>
      <c r="V142">
        <v>0</v>
      </c>
      <c r="W142">
        <v>0</v>
      </c>
      <c r="X142">
        <v>0</v>
      </c>
      <c r="Y142">
        <v>0</v>
      </c>
      <c r="Z142">
        <v>0</v>
      </c>
      <c r="AA142">
        <v>0</v>
      </c>
      <c r="AB142">
        <v>0</v>
      </c>
      <c r="AC142">
        <v>0</v>
      </c>
      <c r="AD142">
        <v>0</v>
      </c>
      <c r="AE142">
        <v>0</v>
      </c>
      <c r="AF142">
        <v>0</v>
      </c>
      <c r="AG142">
        <v>0</v>
      </c>
      <c r="AH142">
        <v>0</v>
      </c>
      <c r="AI142">
        <v>0</v>
      </c>
      <c r="AJ142">
        <v>0</v>
      </c>
      <c r="AK142">
        <v>0</v>
      </c>
      <c r="AL142">
        <v>0</v>
      </c>
      <c r="AM142">
        <v>0</v>
      </c>
      <c r="AN142">
        <v>0</v>
      </c>
      <c r="AO142">
        <v>0</v>
      </c>
      <c r="AP142">
        <v>0</v>
      </c>
      <c r="AQ142">
        <v>0</v>
      </c>
      <c r="AR142">
        <v>0</v>
      </c>
      <c r="AS142">
        <v>0</v>
      </c>
      <c r="AT142">
        <v>0</v>
      </c>
    </row>
    <row r="143" spans="2:46" x14ac:dyDescent="0.25">
      <c r="B143" s="207">
        <v>139</v>
      </c>
      <c r="C143">
        <v>0</v>
      </c>
      <c r="D143">
        <v>0</v>
      </c>
      <c r="E143">
        <v>0</v>
      </c>
      <c r="F143">
        <v>0</v>
      </c>
      <c r="G143">
        <v>0</v>
      </c>
      <c r="H143">
        <v>0</v>
      </c>
      <c r="I143">
        <v>0</v>
      </c>
      <c r="J143">
        <v>0</v>
      </c>
      <c r="K143">
        <v>0</v>
      </c>
      <c r="L143">
        <v>0</v>
      </c>
      <c r="M143">
        <v>0</v>
      </c>
      <c r="N143">
        <v>0</v>
      </c>
      <c r="O143">
        <v>0</v>
      </c>
      <c r="P143">
        <v>0</v>
      </c>
      <c r="Q143">
        <v>0</v>
      </c>
      <c r="R143">
        <v>0</v>
      </c>
      <c r="S143">
        <v>0</v>
      </c>
      <c r="T143">
        <v>0</v>
      </c>
      <c r="U143">
        <v>0</v>
      </c>
      <c r="V143">
        <v>0</v>
      </c>
      <c r="W143">
        <v>0</v>
      </c>
      <c r="X143">
        <v>0</v>
      </c>
      <c r="Y143">
        <v>0</v>
      </c>
      <c r="Z143">
        <v>0</v>
      </c>
      <c r="AA143">
        <v>0</v>
      </c>
      <c r="AB143">
        <v>0</v>
      </c>
      <c r="AC143">
        <v>0</v>
      </c>
      <c r="AD143">
        <v>0</v>
      </c>
      <c r="AE143">
        <v>0</v>
      </c>
      <c r="AF143">
        <v>0</v>
      </c>
      <c r="AG143">
        <v>0</v>
      </c>
      <c r="AH143">
        <v>0</v>
      </c>
      <c r="AI143">
        <v>0</v>
      </c>
      <c r="AJ143">
        <v>0</v>
      </c>
      <c r="AK143">
        <v>0</v>
      </c>
      <c r="AL143">
        <v>0</v>
      </c>
      <c r="AM143">
        <v>0</v>
      </c>
      <c r="AN143">
        <v>0</v>
      </c>
      <c r="AO143">
        <v>0</v>
      </c>
      <c r="AP143">
        <v>0</v>
      </c>
      <c r="AQ143">
        <v>0</v>
      </c>
      <c r="AR143">
        <v>0</v>
      </c>
      <c r="AS143">
        <v>0</v>
      </c>
      <c r="AT143">
        <v>0</v>
      </c>
    </row>
    <row r="144" spans="2:46" x14ac:dyDescent="0.25">
      <c r="B144" s="207">
        <v>140</v>
      </c>
      <c r="C144">
        <v>0</v>
      </c>
      <c r="D144">
        <v>0</v>
      </c>
      <c r="E144">
        <v>0</v>
      </c>
      <c r="F144">
        <v>0</v>
      </c>
      <c r="G144">
        <v>0</v>
      </c>
      <c r="H144">
        <v>0</v>
      </c>
      <c r="I144">
        <v>0</v>
      </c>
      <c r="J144">
        <v>0</v>
      </c>
      <c r="K144">
        <v>0</v>
      </c>
      <c r="L144">
        <v>0</v>
      </c>
      <c r="M144">
        <v>0</v>
      </c>
      <c r="N144">
        <v>0</v>
      </c>
      <c r="O144">
        <v>0</v>
      </c>
      <c r="P144">
        <v>0</v>
      </c>
      <c r="Q144">
        <v>0</v>
      </c>
      <c r="R144">
        <v>0</v>
      </c>
      <c r="S144">
        <v>0</v>
      </c>
      <c r="T144">
        <v>0</v>
      </c>
      <c r="U144">
        <v>0</v>
      </c>
      <c r="V144">
        <v>0</v>
      </c>
      <c r="W144">
        <v>0</v>
      </c>
      <c r="X144">
        <v>0</v>
      </c>
      <c r="Y144">
        <v>0</v>
      </c>
      <c r="Z144">
        <v>0</v>
      </c>
      <c r="AA144">
        <v>0</v>
      </c>
      <c r="AB144">
        <v>0</v>
      </c>
      <c r="AC144">
        <v>0</v>
      </c>
      <c r="AD144">
        <v>0</v>
      </c>
      <c r="AE144">
        <v>0</v>
      </c>
      <c r="AF144">
        <v>0</v>
      </c>
      <c r="AG144">
        <v>0</v>
      </c>
      <c r="AH144">
        <v>0</v>
      </c>
      <c r="AI144">
        <v>0</v>
      </c>
      <c r="AJ144">
        <v>0</v>
      </c>
      <c r="AK144">
        <v>0</v>
      </c>
      <c r="AL144">
        <v>0</v>
      </c>
      <c r="AM144">
        <v>0</v>
      </c>
      <c r="AN144">
        <v>0</v>
      </c>
      <c r="AO144">
        <v>0</v>
      </c>
      <c r="AP144">
        <v>0</v>
      </c>
      <c r="AQ144">
        <v>0</v>
      </c>
      <c r="AR144">
        <v>0</v>
      </c>
      <c r="AS144">
        <v>0</v>
      </c>
      <c r="AT144">
        <v>0</v>
      </c>
    </row>
    <row r="145" spans="2:46" x14ac:dyDescent="0.25">
      <c r="B145" s="207">
        <v>141</v>
      </c>
      <c r="C145">
        <v>0</v>
      </c>
      <c r="D145">
        <v>0</v>
      </c>
      <c r="E145">
        <v>0</v>
      </c>
      <c r="F145">
        <v>0</v>
      </c>
      <c r="G145">
        <v>0</v>
      </c>
      <c r="H145">
        <v>0</v>
      </c>
      <c r="I145">
        <v>0</v>
      </c>
      <c r="J145">
        <v>0</v>
      </c>
      <c r="K145">
        <v>0</v>
      </c>
      <c r="L145">
        <v>0</v>
      </c>
      <c r="M145">
        <v>0</v>
      </c>
      <c r="N145">
        <v>0</v>
      </c>
      <c r="O145">
        <v>0</v>
      </c>
      <c r="P145">
        <v>0</v>
      </c>
      <c r="Q145">
        <v>0</v>
      </c>
      <c r="R145">
        <v>0</v>
      </c>
      <c r="S145">
        <v>0</v>
      </c>
      <c r="T145">
        <v>0</v>
      </c>
      <c r="U145">
        <v>0</v>
      </c>
      <c r="V145">
        <v>0</v>
      </c>
      <c r="W145">
        <v>0</v>
      </c>
      <c r="X145">
        <v>0</v>
      </c>
      <c r="Y145">
        <v>0</v>
      </c>
      <c r="Z145">
        <v>0</v>
      </c>
      <c r="AA145">
        <v>0</v>
      </c>
      <c r="AB145">
        <v>0</v>
      </c>
      <c r="AC145">
        <v>0</v>
      </c>
      <c r="AD145">
        <v>0</v>
      </c>
      <c r="AE145">
        <v>0</v>
      </c>
      <c r="AF145">
        <v>0</v>
      </c>
      <c r="AG145">
        <v>0</v>
      </c>
      <c r="AH145">
        <v>0</v>
      </c>
      <c r="AI145">
        <v>0</v>
      </c>
      <c r="AJ145">
        <v>0</v>
      </c>
      <c r="AK145">
        <v>0</v>
      </c>
      <c r="AL145">
        <v>0</v>
      </c>
      <c r="AM145">
        <v>0</v>
      </c>
      <c r="AN145">
        <v>0</v>
      </c>
      <c r="AO145">
        <v>0</v>
      </c>
      <c r="AP145">
        <v>0</v>
      </c>
      <c r="AQ145">
        <v>0</v>
      </c>
      <c r="AR145">
        <v>0</v>
      </c>
      <c r="AS145">
        <v>0</v>
      </c>
      <c r="AT145">
        <v>0</v>
      </c>
    </row>
    <row r="146" spans="2:46" x14ac:dyDescent="0.25">
      <c r="B146" s="207">
        <v>142</v>
      </c>
      <c r="C146">
        <v>0</v>
      </c>
      <c r="D146">
        <v>0</v>
      </c>
      <c r="E146">
        <v>0</v>
      </c>
      <c r="F146">
        <v>0</v>
      </c>
      <c r="G146">
        <v>0</v>
      </c>
      <c r="H146">
        <v>0</v>
      </c>
      <c r="I146">
        <v>0</v>
      </c>
      <c r="J146">
        <v>0</v>
      </c>
      <c r="K146">
        <v>0</v>
      </c>
      <c r="L146">
        <v>0</v>
      </c>
      <c r="M146">
        <v>0</v>
      </c>
      <c r="N146">
        <v>0</v>
      </c>
      <c r="O146">
        <v>0</v>
      </c>
      <c r="P146">
        <v>0</v>
      </c>
      <c r="Q146">
        <v>0</v>
      </c>
      <c r="R146">
        <v>0</v>
      </c>
      <c r="S146">
        <v>0</v>
      </c>
      <c r="T146">
        <v>0</v>
      </c>
      <c r="U146">
        <v>0</v>
      </c>
      <c r="V146">
        <v>0</v>
      </c>
      <c r="W146">
        <v>0</v>
      </c>
      <c r="X146">
        <v>0</v>
      </c>
      <c r="Y146">
        <v>0</v>
      </c>
      <c r="Z146">
        <v>0</v>
      </c>
      <c r="AA146">
        <v>0</v>
      </c>
      <c r="AB146">
        <v>0</v>
      </c>
      <c r="AC146">
        <v>0</v>
      </c>
      <c r="AD146">
        <v>0</v>
      </c>
      <c r="AE146">
        <v>0</v>
      </c>
      <c r="AF146">
        <v>0</v>
      </c>
      <c r="AG146">
        <v>0</v>
      </c>
      <c r="AH146">
        <v>0</v>
      </c>
      <c r="AI146">
        <v>0</v>
      </c>
      <c r="AJ146">
        <v>0</v>
      </c>
      <c r="AK146">
        <v>0</v>
      </c>
      <c r="AL146">
        <v>0</v>
      </c>
      <c r="AM146">
        <v>0</v>
      </c>
      <c r="AN146">
        <v>0</v>
      </c>
      <c r="AO146">
        <v>0</v>
      </c>
      <c r="AP146">
        <v>0</v>
      </c>
      <c r="AQ146">
        <v>0</v>
      </c>
      <c r="AR146">
        <v>0</v>
      </c>
      <c r="AS146">
        <v>0</v>
      </c>
      <c r="AT146">
        <v>0</v>
      </c>
    </row>
    <row r="147" spans="2:46" x14ac:dyDescent="0.25">
      <c r="B147" s="207">
        <v>143</v>
      </c>
      <c r="C147">
        <v>0</v>
      </c>
      <c r="D147">
        <v>0</v>
      </c>
      <c r="E147">
        <v>0</v>
      </c>
      <c r="F147">
        <v>0</v>
      </c>
      <c r="G147">
        <v>0</v>
      </c>
      <c r="H147">
        <v>0</v>
      </c>
      <c r="I147">
        <v>0</v>
      </c>
      <c r="J147">
        <v>0</v>
      </c>
      <c r="K147">
        <v>0</v>
      </c>
      <c r="L147">
        <v>0</v>
      </c>
      <c r="M147">
        <v>0</v>
      </c>
      <c r="N147">
        <v>0</v>
      </c>
      <c r="O147">
        <v>0</v>
      </c>
      <c r="P147">
        <v>0</v>
      </c>
      <c r="Q147">
        <v>0</v>
      </c>
      <c r="R147">
        <v>0</v>
      </c>
      <c r="S147">
        <v>0</v>
      </c>
      <c r="T147">
        <v>0</v>
      </c>
      <c r="U147">
        <v>0</v>
      </c>
      <c r="V147">
        <v>0</v>
      </c>
      <c r="W147">
        <v>0</v>
      </c>
      <c r="X147">
        <v>0</v>
      </c>
      <c r="Y147">
        <v>0</v>
      </c>
      <c r="Z147">
        <v>0</v>
      </c>
      <c r="AA147">
        <v>0</v>
      </c>
      <c r="AB147">
        <v>0</v>
      </c>
      <c r="AC147">
        <v>0</v>
      </c>
      <c r="AD147">
        <v>0</v>
      </c>
      <c r="AE147">
        <v>0</v>
      </c>
      <c r="AF147">
        <v>0</v>
      </c>
      <c r="AG147">
        <v>0</v>
      </c>
      <c r="AH147">
        <v>0</v>
      </c>
      <c r="AI147">
        <v>0</v>
      </c>
      <c r="AJ147">
        <v>0</v>
      </c>
      <c r="AK147">
        <v>0</v>
      </c>
      <c r="AL147">
        <v>0</v>
      </c>
      <c r="AM147">
        <v>0</v>
      </c>
      <c r="AN147">
        <v>0</v>
      </c>
      <c r="AO147">
        <v>0</v>
      </c>
      <c r="AP147">
        <v>0</v>
      </c>
      <c r="AQ147">
        <v>0</v>
      </c>
      <c r="AR147">
        <v>0</v>
      </c>
      <c r="AS147">
        <v>0</v>
      </c>
      <c r="AT147">
        <v>0</v>
      </c>
    </row>
    <row r="148" spans="2:46" x14ac:dyDescent="0.25">
      <c r="B148" s="207">
        <v>144</v>
      </c>
      <c r="C148">
        <v>0</v>
      </c>
      <c r="D148">
        <v>0</v>
      </c>
      <c r="E148">
        <v>0</v>
      </c>
      <c r="F148">
        <v>0</v>
      </c>
      <c r="G148">
        <v>0</v>
      </c>
      <c r="H148">
        <v>0</v>
      </c>
      <c r="I148">
        <v>0</v>
      </c>
      <c r="J148">
        <v>0</v>
      </c>
      <c r="K148">
        <v>0</v>
      </c>
      <c r="L148">
        <v>0</v>
      </c>
      <c r="M148">
        <v>0</v>
      </c>
      <c r="N148">
        <v>0</v>
      </c>
      <c r="O148">
        <v>0</v>
      </c>
      <c r="P148">
        <v>0</v>
      </c>
      <c r="Q148">
        <v>0</v>
      </c>
      <c r="R148">
        <v>0</v>
      </c>
      <c r="S148">
        <v>0</v>
      </c>
      <c r="T148">
        <v>0</v>
      </c>
      <c r="U148">
        <v>0</v>
      </c>
      <c r="V148">
        <v>0</v>
      </c>
      <c r="W148">
        <v>0</v>
      </c>
      <c r="X148">
        <v>0</v>
      </c>
      <c r="Y148">
        <v>0</v>
      </c>
      <c r="Z148">
        <v>0</v>
      </c>
      <c r="AA148">
        <v>0</v>
      </c>
      <c r="AB148">
        <v>0</v>
      </c>
      <c r="AC148">
        <v>0</v>
      </c>
      <c r="AD148">
        <v>0</v>
      </c>
      <c r="AE148">
        <v>0</v>
      </c>
      <c r="AF148">
        <v>0</v>
      </c>
      <c r="AG148">
        <v>0</v>
      </c>
      <c r="AH148">
        <v>0</v>
      </c>
      <c r="AI148">
        <v>0</v>
      </c>
      <c r="AJ148">
        <v>0</v>
      </c>
      <c r="AK148">
        <v>0</v>
      </c>
      <c r="AL148">
        <v>0</v>
      </c>
      <c r="AM148">
        <v>0</v>
      </c>
      <c r="AN148">
        <v>0</v>
      </c>
      <c r="AO148">
        <v>0</v>
      </c>
      <c r="AP148">
        <v>0</v>
      </c>
      <c r="AQ148">
        <v>0</v>
      </c>
      <c r="AR148">
        <v>0</v>
      </c>
      <c r="AS148">
        <v>0</v>
      </c>
      <c r="AT148">
        <v>0</v>
      </c>
    </row>
    <row r="149" spans="2:46" x14ac:dyDescent="0.25">
      <c r="B149" s="207">
        <v>145</v>
      </c>
      <c r="C149">
        <v>0</v>
      </c>
      <c r="D149">
        <v>0</v>
      </c>
      <c r="E149">
        <v>0</v>
      </c>
      <c r="F149">
        <v>0</v>
      </c>
      <c r="G149">
        <v>0</v>
      </c>
      <c r="H149">
        <v>0</v>
      </c>
      <c r="I149">
        <v>0</v>
      </c>
      <c r="J149">
        <v>0</v>
      </c>
      <c r="K149">
        <v>0</v>
      </c>
      <c r="L149">
        <v>0</v>
      </c>
      <c r="M149">
        <v>0</v>
      </c>
      <c r="N149">
        <v>0</v>
      </c>
      <c r="O149">
        <v>0</v>
      </c>
      <c r="P149">
        <v>0</v>
      </c>
      <c r="Q149">
        <v>0</v>
      </c>
      <c r="R149">
        <v>0</v>
      </c>
      <c r="S149">
        <v>0</v>
      </c>
      <c r="T149">
        <v>0</v>
      </c>
      <c r="U149">
        <v>0</v>
      </c>
      <c r="V149">
        <v>0</v>
      </c>
      <c r="W149">
        <v>0</v>
      </c>
      <c r="X149">
        <v>0</v>
      </c>
      <c r="Y149">
        <v>0</v>
      </c>
      <c r="Z149">
        <v>0</v>
      </c>
      <c r="AA149">
        <v>0</v>
      </c>
      <c r="AB149">
        <v>0</v>
      </c>
      <c r="AC149">
        <v>0</v>
      </c>
      <c r="AD149">
        <v>0</v>
      </c>
      <c r="AE149">
        <v>0</v>
      </c>
      <c r="AF149">
        <v>0</v>
      </c>
      <c r="AG149">
        <v>0</v>
      </c>
      <c r="AH149">
        <v>0</v>
      </c>
      <c r="AI149">
        <v>0</v>
      </c>
      <c r="AJ149">
        <v>0</v>
      </c>
      <c r="AK149">
        <v>0</v>
      </c>
      <c r="AL149">
        <v>0</v>
      </c>
      <c r="AM149">
        <v>0</v>
      </c>
      <c r="AN149">
        <v>0</v>
      </c>
      <c r="AO149">
        <v>0</v>
      </c>
      <c r="AP149">
        <v>0</v>
      </c>
      <c r="AQ149">
        <v>0</v>
      </c>
      <c r="AR149">
        <v>0</v>
      </c>
      <c r="AS149">
        <v>0</v>
      </c>
      <c r="AT149">
        <v>0</v>
      </c>
    </row>
    <row r="150" spans="2:46" x14ac:dyDescent="0.25">
      <c r="B150" s="207">
        <v>146</v>
      </c>
      <c r="C150">
        <v>0</v>
      </c>
      <c r="D150">
        <v>0</v>
      </c>
      <c r="E150">
        <v>0</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v>0</v>
      </c>
      <c r="AJ150">
        <v>0</v>
      </c>
      <c r="AK150">
        <v>0</v>
      </c>
      <c r="AL150">
        <v>0</v>
      </c>
      <c r="AM150">
        <v>0</v>
      </c>
      <c r="AN150">
        <v>0</v>
      </c>
      <c r="AO150">
        <v>0</v>
      </c>
      <c r="AP150">
        <v>0</v>
      </c>
      <c r="AQ150">
        <v>0</v>
      </c>
      <c r="AR150">
        <v>0</v>
      </c>
      <c r="AS150">
        <v>0</v>
      </c>
      <c r="AT150">
        <v>0</v>
      </c>
    </row>
    <row r="151" spans="2:46" x14ac:dyDescent="0.25">
      <c r="B151" s="207">
        <v>147</v>
      </c>
      <c r="C151">
        <v>0</v>
      </c>
      <c r="D151">
        <v>0</v>
      </c>
      <c r="E151">
        <v>0</v>
      </c>
      <c r="F151">
        <v>0</v>
      </c>
      <c r="G151">
        <v>0</v>
      </c>
      <c r="H151">
        <v>0</v>
      </c>
      <c r="I151">
        <v>0</v>
      </c>
      <c r="J151">
        <v>0</v>
      </c>
      <c r="K151">
        <v>0</v>
      </c>
      <c r="L151">
        <v>0</v>
      </c>
      <c r="M151">
        <v>0</v>
      </c>
      <c r="N151">
        <v>0</v>
      </c>
      <c r="O151">
        <v>0</v>
      </c>
      <c r="P151">
        <v>0</v>
      </c>
      <c r="Q151">
        <v>0</v>
      </c>
      <c r="R151">
        <v>0</v>
      </c>
      <c r="S151">
        <v>0</v>
      </c>
      <c r="T151">
        <v>0</v>
      </c>
      <c r="U151">
        <v>0</v>
      </c>
      <c r="V151">
        <v>0</v>
      </c>
      <c r="W151">
        <v>0</v>
      </c>
      <c r="X151">
        <v>0</v>
      </c>
      <c r="Y151">
        <v>0</v>
      </c>
      <c r="Z151">
        <v>0</v>
      </c>
      <c r="AA151">
        <v>0</v>
      </c>
      <c r="AB151">
        <v>0</v>
      </c>
      <c r="AC151">
        <v>0</v>
      </c>
      <c r="AD151">
        <v>0</v>
      </c>
      <c r="AE151">
        <v>0</v>
      </c>
      <c r="AF151">
        <v>0</v>
      </c>
      <c r="AG151">
        <v>0</v>
      </c>
      <c r="AH151">
        <v>0</v>
      </c>
      <c r="AI151">
        <v>0</v>
      </c>
      <c r="AJ151">
        <v>0</v>
      </c>
      <c r="AK151">
        <v>0</v>
      </c>
      <c r="AL151">
        <v>0</v>
      </c>
      <c r="AM151">
        <v>0</v>
      </c>
      <c r="AN151">
        <v>0</v>
      </c>
      <c r="AO151">
        <v>0</v>
      </c>
      <c r="AP151">
        <v>0</v>
      </c>
      <c r="AQ151">
        <v>0</v>
      </c>
      <c r="AR151">
        <v>0</v>
      </c>
      <c r="AS151">
        <v>0</v>
      </c>
      <c r="AT151">
        <v>0</v>
      </c>
    </row>
    <row r="152" spans="2:46" x14ac:dyDescent="0.25">
      <c r="B152" s="207">
        <v>148</v>
      </c>
      <c r="C152">
        <v>0</v>
      </c>
      <c r="D152">
        <v>0</v>
      </c>
      <c r="E152">
        <v>0</v>
      </c>
      <c r="F152">
        <v>0</v>
      </c>
      <c r="G152">
        <v>0</v>
      </c>
      <c r="H152">
        <v>0</v>
      </c>
      <c r="I152">
        <v>0</v>
      </c>
      <c r="J152">
        <v>0</v>
      </c>
      <c r="K152">
        <v>0</v>
      </c>
      <c r="L152">
        <v>0</v>
      </c>
      <c r="M152">
        <v>0</v>
      </c>
      <c r="N152">
        <v>0</v>
      </c>
      <c r="O152">
        <v>0</v>
      </c>
      <c r="P152">
        <v>0</v>
      </c>
      <c r="Q152">
        <v>0</v>
      </c>
      <c r="R152">
        <v>0</v>
      </c>
      <c r="S152">
        <v>0</v>
      </c>
      <c r="T152">
        <v>0</v>
      </c>
      <c r="U152">
        <v>0</v>
      </c>
      <c r="V152">
        <v>0</v>
      </c>
      <c r="W152">
        <v>0</v>
      </c>
      <c r="X152">
        <v>0</v>
      </c>
      <c r="Y152">
        <v>0</v>
      </c>
      <c r="Z152">
        <v>0</v>
      </c>
      <c r="AA152">
        <v>0</v>
      </c>
      <c r="AB152">
        <v>0</v>
      </c>
      <c r="AC152">
        <v>0</v>
      </c>
      <c r="AD152">
        <v>0</v>
      </c>
      <c r="AE152">
        <v>0</v>
      </c>
      <c r="AF152">
        <v>0</v>
      </c>
      <c r="AG152">
        <v>0</v>
      </c>
      <c r="AH152">
        <v>0</v>
      </c>
      <c r="AI152">
        <v>0</v>
      </c>
      <c r="AJ152">
        <v>0</v>
      </c>
      <c r="AK152">
        <v>0</v>
      </c>
      <c r="AL152">
        <v>0</v>
      </c>
      <c r="AM152">
        <v>0</v>
      </c>
      <c r="AN152">
        <v>0</v>
      </c>
      <c r="AO152">
        <v>0</v>
      </c>
      <c r="AP152">
        <v>0</v>
      </c>
      <c r="AQ152">
        <v>0</v>
      </c>
      <c r="AR152">
        <v>0</v>
      </c>
      <c r="AS152">
        <v>0</v>
      </c>
      <c r="AT152">
        <v>0</v>
      </c>
    </row>
    <row r="153" spans="2:46" x14ac:dyDescent="0.25">
      <c r="B153" s="207">
        <v>149</v>
      </c>
      <c r="C153">
        <v>0</v>
      </c>
      <c r="D153">
        <v>0</v>
      </c>
      <c r="E153">
        <v>0</v>
      </c>
      <c r="F153">
        <v>0</v>
      </c>
      <c r="G153">
        <v>0</v>
      </c>
      <c r="H153">
        <v>0</v>
      </c>
      <c r="I153">
        <v>0</v>
      </c>
      <c r="J153">
        <v>0</v>
      </c>
      <c r="K153">
        <v>0</v>
      </c>
      <c r="L153">
        <v>0</v>
      </c>
      <c r="M153">
        <v>0</v>
      </c>
      <c r="N153">
        <v>0</v>
      </c>
      <c r="O153">
        <v>0</v>
      </c>
      <c r="P153">
        <v>0</v>
      </c>
      <c r="Q153">
        <v>0</v>
      </c>
      <c r="R153">
        <v>0</v>
      </c>
      <c r="S153">
        <v>0</v>
      </c>
      <c r="T153">
        <v>0</v>
      </c>
      <c r="U153">
        <v>0</v>
      </c>
      <c r="V153">
        <v>0</v>
      </c>
      <c r="W153">
        <v>0</v>
      </c>
      <c r="X153">
        <v>0</v>
      </c>
      <c r="Y153">
        <v>0</v>
      </c>
      <c r="Z153">
        <v>0</v>
      </c>
      <c r="AA153">
        <v>0</v>
      </c>
      <c r="AB153">
        <v>0</v>
      </c>
      <c r="AC153">
        <v>0</v>
      </c>
      <c r="AD153">
        <v>0</v>
      </c>
      <c r="AE153">
        <v>0</v>
      </c>
      <c r="AF153">
        <v>0</v>
      </c>
      <c r="AG153">
        <v>0</v>
      </c>
      <c r="AH153">
        <v>0</v>
      </c>
      <c r="AI153">
        <v>0</v>
      </c>
      <c r="AJ153">
        <v>0</v>
      </c>
      <c r="AK153">
        <v>0</v>
      </c>
      <c r="AL153">
        <v>0</v>
      </c>
      <c r="AM153">
        <v>0</v>
      </c>
      <c r="AN153">
        <v>0</v>
      </c>
      <c r="AO153">
        <v>0</v>
      </c>
      <c r="AP153">
        <v>0</v>
      </c>
      <c r="AQ153">
        <v>0</v>
      </c>
      <c r="AR153">
        <v>0</v>
      </c>
      <c r="AS153">
        <v>0</v>
      </c>
      <c r="AT153">
        <v>0</v>
      </c>
    </row>
    <row r="154" spans="2:46" x14ac:dyDescent="0.25">
      <c r="B154" s="207">
        <v>150</v>
      </c>
      <c r="C154">
        <v>0</v>
      </c>
      <c r="D154">
        <v>0</v>
      </c>
      <c r="E154">
        <v>0</v>
      </c>
      <c r="F154">
        <v>0</v>
      </c>
      <c r="G154">
        <v>0</v>
      </c>
      <c r="H154">
        <v>0</v>
      </c>
      <c r="I154">
        <v>0</v>
      </c>
      <c r="J154">
        <v>0</v>
      </c>
      <c r="K154">
        <v>0</v>
      </c>
      <c r="L154">
        <v>0</v>
      </c>
      <c r="M154">
        <v>0</v>
      </c>
      <c r="N154">
        <v>0</v>
      </c>
      <c r="O154">
        <v>0</v>
      </c>
      <c r="P154">
        <v>0</v>
      </c>
      <c r="Q154">
        <v>0</v>
      </c>
      <c r="R154">
        <v>0</v>
      </c>
      <c r="S154">
        <v>0</v>
      </c>
      <c r="T154">
        <v>0</v>
      </c>
      <c r="U154">
        <v>0</v>
      </c>
      <c r="V154">
        <v>0</v>
      </c>
      <c r="W154">
        <v>0</v>
      </c>
      <c r="X154">
        <v>0</v>
      </c>
      <c r="Y154">
        <v>0</v>
      </c>
      <c r="Z154">
        <v>0</v>
      </c>
      <c r="AA154">
        <v>0</v>
      </c>
      <c r="AB154">
        <v>0</v>
      </c>
      <c r="AC154">
        <v>0</v>
      </c>
      <c r="AD154">
        <v>0</v>
      </c>
      <c r="AE154">
        <v>0</v>
      </c>
      <c r="AF154">
        <v>0</v>
      </c>
      <c r="AG154">
        <v>0</v>
      </c>
      <c r="AH154">
        <v>0</v>
      </c>
      <c r="AI154">
        <v>0</v>
      </c>
      <c r="AJ154">
        <v>0</v>
      </c>
      <c r="AK154">
        <v>0</v>
      </c>
      <c r="AL154">
        <v>0</v>
      </c>
      <c r="AM154">
        <v>0</v>
      </c>
      <c r="AN154">
        <v>0</v>
      </c>
      <c r="AO154">
        <v>0</v>
      </c>
      <c r="AP154">
        <v>0</v>
      </c>
      <c r="AQ154">
        <v>0</v>
      </c>
      <c r="AR154">
        <v>0</v>
      </c>
      <c r="AS154">
        <v>0</v>
      </c>
      <c r="AT154">
        <v>0</v>
      </c>
    </row>
    <row r="155" spans="2:46" x14ac:dyDescent="0.25">
      <c r="B155" s="207">
        <v>151</v>
      </c>
      <c r="C155">
        <v>0</v>
      </c>
      <c r="D155">
        <v>0</v>
      </c>
      <c r="E155">
        <v>0</v>
      </c>
      <c r="F155">
        <v>0</v>
      </c>
      <c r="G155">
        <v>0</v>
      </c>
      <c r="H155">
        <v>0</v>
      </c>
      <c r="I155">
        <v>0</v>
      </c>
      <c r="J155">
        <v>0</v>
      </c>
      <c r="K155">
        <v>0</v>
      </c>
      <c r="L155">
        <v>0</v>
      </c>
      <c r="M155">
        <v>0</v>
      </c>
      <c r="N155">
        <v>0</v>
      </c>
      <c r="O155">
        <v>0</v>
      </c>
      <c r="P155">
        <v>0</v>
      </c>
      <c r="Q155">
        <v>0</v>
      </c>
      <c r="R155">
        <v>0</v>
      </c>
      <c r="S155">
        <v>0</v>
      </c>
      <c r="T155">
        <v>0</v>
      </c>
      <c r="U155">
        <v>0</v>
      </c>
      <c r="V155">
        <v>0</v>
      </c>
      <c r="W155">
        <v>0</v>
      </c>
      <c r="X155">
        <v>0</v>
      </c>
      <c r="Y155">
        <v>0</v>
      </c>
      <c r="Z155">
        <v>0</v>
      </c>
      <c r="AA155">
        <v>0</v>
      </c>
      <c r="AB155">
        <v>0</v>
      </c>
      <c r="AC155">
        <v>0</v>
      </c>
      <c r="AD155">
        <v>0</v>
      </c>
      <c r="AE155">
        <v>0</v>
      </c>
      <c r="AF155">
        <v>0</v>
      </c>
      <c r="AG155">
        <v>0</v>
      </c>
      <c r="AH155">
        <v>0</v>
      </c>
      <c r="AI155">
        <v>0</v>
      </c>
      <c r="AJ155">
        <v>0</v>
      </c>
      <c r="AK155">
        <v>0</v>
      </c>
      <c r="AL155">
        <v>0</v>
      </c>
      <c r="AM155">
        <v>0</v>
      </c>
      <c r="AN155">
        <v>0</v>
      </c>
      <c r="AO155">
        <v>0</v>
      </c>
      <c r="AP155">
        <v>0</v>
      </c>
      <c r="AQ155">
        <v>0</v>
      </c>
      <c r="AR155">
        <v>0</v>
      </c>
      <c r="AS155">
        <v>0</v>
      </c>
      <c r="AT155">
        <v>0</v>
      </c>
    </row>
    <row r="156" spans="2:46" x14ac:dyDescent="0.25">
      <c r="B156" s="207">
        <v>152</v>
      </c>
      <c r="C156">
        <v>0</v>
      </c>
      <c r="D156">
        <v>0</v>
      </c>
      <c r="E156">
        <v>0</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v>0</v>
      </c>
      <c r="AK156">
        <v>0</v>
      </c>
      <c r="AL156">
        <v>0</v>
      </c>
      <c r="AM156">
        <v>0</v>
      </c>
      <c r="AN156">
        <v>0</v>
      </c>
      <c r="AO156">
        <v>0</v>
      </c>
      <c r="AP156">
        <v>0</v>
      </c>
      <c r="AQ156">
        <v>0</v>
      </c>
      <c r="AR156">
        <v>0</v>
      </c>
      <c r="AS156">
        <v>0</v>
      </c>
      <c r="AT156">
        <v>0</v>
      </c>
    </row>
    <row r="157" spans="2:46" x14ac:dyDescent="0.25">
      <c r="B157" s="207">
        <v>153</v>
      </c>
      <c r="C157">
        <v>0</v>
      </c>
      <c r="D157">
        <v>0</v>
      </c>
      <c r="E157">
        <v>0</v>
      </c>
      <c r="F157">
        <v>0</v>
      </c>
      <c r="G157">
        <v>0</v>
      </c>
      <c r="H157">
        <v>0</v>
      </c>
      <c r="I157">
        <v>0</v>
      </c>
      <c r="J157">
        <v>0</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v>0</v>
      </c>
      <c r="AL157">
        <v>0</v>
      </c>
      <c r="AM157">
        <v>0</v>
      </c>
      <c r="AN157">
        <v>0</v>
      </c>
      <c r="AO157">
        <v>0</v>
      </c>
      <c r="AP157">
        <v>0</v>
      </c>
      <c r="AQ157">
        <v>0</v>
      </c>
      <c r="AR157">
        <v>0</v>
      </c>
      <c r="AS157">
        <v>0</v>
      </c>
      <c r="AT157">
        <v>0</v>
      </c>
    </row>
    <row r="158" spans="2:46" x14ac:dyDescent="0.25">
      <c r="B158" s="207">
        <v>154</v>
      </c>
      <c r="C158">
        <v>0</v>
      </c>
      <c r="D158">
        <v>0</v>
      </c>
      <c r="E158">
        <v>0</v>
      </c>
      <c r="F158">
        <v>0</v>
      </c>
      <c r="G158">
        <v>0</v>
      </c>
      <c r="H158">
        <v>0</v>
      </c>
      <c r="I158">
        <v>0</v>
      </c>
      <c r="J158">
        <v>0</v>
      </c>
      <c r="K158">
        <v>0</v>
      </c>
      <c r="L158">
        <v>0</v>
      </c>
      <c r="M158">
        <v>0</v>
      </c>
      <c r="N158">
        <v>0</v>
      </c>
      <c r="O158">
        <v>0</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v>0</v>
      </c>
      <c r="AK158">
        <v>0</v>
      </c>
      <c r="AL158">
        <v>0</v>
      </c>
      <c r="AM158">
        <v>0</v>
      </c>
      <c r="AN158">
        <v>0</v>
      </c>
      <c r="AO158">
        <v>0</v>
      </c>
      <c r="AP158">
        <v>0</v>
      </c>
      <c r="AQ158">
        <v>0</v>
      </c>
      <c r="AR158">
        <v>0</v>
      </c>
      <c r="AS158">
        <v>0</v>
      </c>
      <c r="AT158">
        <v>0</v>
      </c>
    </row>
    <row r="159" spans="2:46" x14ac:dyDescent="0.25">
      <c r="B159" s="207">
        <v>155</v>
      </c>
      <c r="C159">
        <v>0</v>
      </c>
      <c r="D159">
        <v>0</v>
      </c>
      <c r="E159">
        <v>0</v>
      </c>
      <c r="F159">
        <v>0</v>
      </c>
      <c r="G159">
        <v>0</v>
      </c>
      <c r="H159">
        <v>0</v>
      </c>
      <c r="I159">
        <v>0</v>
      </c>
      <c r="J159">
        <v>0</v>
      </c>
      <c r="K159">
        <v>0</v>
      </c>
      <c r="L159">
        <v>0</v>
      </c>
      <c r="M159">
        <v>0</v>
      </c>
      <c r="N159">
        <v>0</v>
      </c>
      <c r="O159">
        <v>0</v>
      </c>
      <c r="P159">
        <v>0</v>
      </c>
      <c r="Q159">
        <v>0</v>
      </c>
      <c r="R159">
        <v>0</v>
      </c>
      <c r="S159">
        <v>0</v>
      </c>
      <c r="T159">
        <v>0</v>
      </c>
      <c r="U159">
        <v>0</v>
      </c>
      <c r="V159">
        <v>0</v>
      </c>
      <c r="W159">
        <v>0</v>
      </c>
      <c r="X159">
        <v>0</v>
      </c>
      <c r="Y159">
        <v>0</v>
      </c>
      <c r="Z159">
        <v>0</v>
      </c>
      <c r="AA159">
        <v>0</v>
      </c>
      <c r="AB159">
        <v>0</v>
      </c>
      <c r="AC159">
        <v>0</v>
      </c>
      <c r="AD159">
        <v>0</v>
      </c>
      <c r="AE159">
        <v>0</v>
      </c>
      <c r="AF159">
        <v>0</v>
      </c>
      <c r="AG159">
        <v>0</v>
      </c>
      <c r="AH159">
        <v>0</v>
      </c>
      <c r="AI159">
        <v>0</v>
      </c>
      <c r="AJ159">
        <v>0</v>
      </c>
      <c r="AK159">
        <v>0</v>
      </c>
      <c r="AL159">
        <v>0</v>
      </c>
      <c r="AM159">
        <v>0</v>
      </c>
      <c r="AN159">
        <v>0</v>
      </c>
      <c r="AO159">
        <v>0</v>
      </c>
      <c r="AP159">
        <v>0</v>
      </c>
      <c r="AQ159">
        <v>0</v>
      </c>
      <c r="AR159">
        <v>0</v>
      </c>
      <c r="AS159">
        <v>0</v>
      </c>
      <c r="AT159">
        <v>0</v>
      </c>
    </row>
    <row r="160" spans="2:46" x14ac:dyDescent="0.25">
      <c r="B160" s="207">
        <v>156</v>
      </c>
      <c r="C160">
        <v>0</v>
      </c>
      <c r="D160">
        <v>0</v>
      </c>
      <c r="E160">
        <v>0</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v>0</v>
      </c>
      <c r="AL160">
        <v>0</v>
      </c>
      <c r="AM160">
        <v>0</v>
      </c>
      <c r="AN160">
        <v>0</v>
      </c>
      <c r="AO160">
        <v>0</v>
      </c>
      <c r="AP160">
        <v>0</v>
      </c>
      <c r="AQ160">
        <v>0</v>
      </c>
      <c r="AR160">
        <v>0</v>
      </c>
      <c r="AS160">
        <v>0</v>
      </c>
      <c r="AT160">
        <v>0</v>
      </c>
    </row>
    <row r="161" spans="2:46" x14ac:dyDescent="0.25">
      <c r="B161" s="207">
        <v>157</v>
      </c>
      <c r="C161">
        <v>0</v>
      </c>
      <c r="D161">
        <v>0</v>
      </c>
      <c r="E161">
        <v>0</v>
      </c>
      <c r="F161">
        <v>0</v>
      </c>
      <c r="G161">
        <v>0</v>
      </c>
      <c r="H161">
        <v>0</v>
      </c>
      <c r="I161">
        <v>0</v>
      </c>
      <c r="J161">
        <v>0</v>
      </c>
      <c r="K161">
        <v>0</v>
      </c>
      <c r="L161">
        <v>0</v>
      </c>
      <c r="M161">
        <v>0</v>
      </c>
      <c r="N161">
        <v>0</v>
      </c>
      <c r="O161">
        <v>0</v>
      </c>
      <c r="P161">
        <v>0</v>
      </c>
      <c r="Q161">
        <v>0</v>
      </c>
      <c r="R161">
        <v>0</v>
      </c>
      <c r="S161">
        <v>0</v>
      </c>
      <c r="T161">
        <v>0</v>
      </c>
      <c r="U161">
        <v>0</v>
      </c>
      <c r="V161">
        <v>0</v>
      </c>
      <c r="W161">
        <v>0</v>
      </c>
      <c r="X161">
        <v>0</v>
      </c>
      <c r="Y161">
        <v>0</v>
      </c>
      <c r="Z161">
        <v>0</v>
      </c>
      <c r="AA161">
        <v>0</v>
      </c>
      <c r="AB161">
        <v>0</v>
      </c>
      <c r="AC161">
        <v>0</v>
      </c>
      <c r="AD161">
        <v>0</v>
      </c>
      <c r="AE161">
        <v>0</v>
      </c>
      <c r="AF161">
        <v>0</v>
      </c>
      <c r="AG161">
        <v>0</v>
      </c>
      <c r="AH161">
        <v>0</v>
      </c>
      <c r="AI161">
        <v>0</v>
      </c>
      <c r="AJ161">
        <v>0</v>
      </c>
      <c r="AK161">
        <v>0</v>
      </c>
      <c r="AL161">
        <v>0</v>
      </c>
      <c r="AM161">
        <v>0</v>
      </c>
      <c r="AN161">
        <v>0</v>
      </c>
      <c r="AO161">
        <v>0</v>
      </c>
      <c r="AP161">
        <v>0</v>
      </c>
      <c r="AQ161">
        <v>0</v>
      </c>
      <c r="AR161">
        <v>0</v>
      </c>
      <c r="AS161">
        <v>0</v>
      </c>
      <c r="AT161">
        <v>0</v>
      </c>
    </row>
    <row r="162" spans="2:46" x14ac:dyDescent="0.25">
      <c r="B162" s="207">
        <v>158</v>
      </c>
      <c r="C162">
        <v>0</v>
      </c>
      <c r="D162">
        <v>0</v>
      </c>
      <c r="E162">
        <v>0</v>
      </c>
      <c r="F162">
        <v>0</v>
      </c>
      <c r="G162">
        <v>0</v>
      </c>
      <c r="H162">
        <v>0</v>
      </c>
      <c r="I162">
        <v>0</v>
      </c>
      <c r="J162">
        <v>0</v>
      </c>
      <c r="K162">
        <v>0</v>
      </c>
      <c r="L162">
        <v>0</v>
      </c>
      <c r="M162">
        <v>0</v>
      </c>
      <c r="N162">
        <v>0</v>
      </c>
      <c r="O162">
        <v>0</v>
      </c>
      <c r="P162">
        <v>0</v>
      </c>
      <c r="Q162">
        <v>0</v>
      </c>
      <c r="R162">
        <v>0</v>
      </c>
      <c r="S162">
        <v>0</v>
      </c>
      <c r="T162">
        <v>0</v>
      </c>
      <c r="U162">
        <v>0</v>
      </c>
      <c r="V162">
        <v>0</v>
      </c>
      <c r="W162">
        <v>0</v>
      </c>
      <c r="X162">
        <v>0</v>
      </c>
      <c r="Y162">
        <v>0</v>
      </c>
      <c r="Z162">
        <v>0</v>
      </c>
      <c r="AA162">
        <v>0</v>
      </c>
      <c r="AB162">
        <v>0</v>
      </c>
      <c r="AC162">
        <v>0</v>
      </c>
      <c r="AD162">
        <v>0</v>
      </c>
      <c r="AE162">
        <v>0</v>
      </c>
      <c r="AF162">
        <v>0</v>
      </c>
      <c r="AG162">
        <v>0</v>
      </c>
      <c r="AH162">
        <v>0</v>
      </c>
      <c r="AI162">
        <v>0</v>
      </c>
      <c r="AJ162">
        <v>0</v>
      </c>
      <c r="AK162">
        <v>0</v>
      </c>
      <c r="AL162">
        <v>0</v>
      </c>
      <c r="AM162">
        <v>0</v>
      </c>
      <c r="AN162">
        <v>0</v>
      </c>
      <c r="AO162">
        <v>0</v>
      </c>
      <c r="AP162">
        <v>0</v>
      </c>
      <c r="AQ162">
        <v>0</v>
      </c>
      <c r="AR162">
        <v>0</v>
      </c>
      <c r="AS162">
        <v>0</v>
      </c>
      <c r="AT162">
        <v>0</v>
      </c>
    </row>
    <row r="163" spans="2:46" x14ac:dyDescent="0.25">
      <c r="B163" s="207">
        <v>159</v>
      </c>
      <c r="C163">
        <v>0</v>
      </c>
      <c r="D163">
        <v>0</v>
      </c>
      <c r="E163">
        <v>0</v>
      </c>
      <c r="F163">
        <v>0</v>
      </c>
      <c r="G163">
        <v>0</v>
      </c>
      <c r="H163">
        <v>0</v>
      </c>
      <c r="I163">
        <v>0</v>
      </c>
      <c r="J163">
        <v>0</v>
      </c>
      <c r="K163">
        <v>0</v>
      </c>
      <c r="L163">
        <v>0</v>
      </c>
      <c r="M163">
        <v>0</v>
      </c>
      <c r="N163">
        <v>0</v>
      </c>
      <c r="O163">
        <v>0</v>
      </c>
      <c r="P163">
        <v>0</v>
      </c>
      <c r="Q163">
        <v>0</v>
      </c>
      <c r="R163">
        <v>0</v>
      </c>
      <c r="S163">
        <v>0</v>
      </c>
      <c r="T163">
        <v>0</v>
      </c>
      <c r="U163">
        <v>0</v>
      </c>
      <c r="V163">
        <v>0</v>
      </c>
      <c r="W163">
        <v>0</v>
      </c>
      <c r="X163">
        <v>0</v>
      </c>
      <c r="Y163">
        <v>0</v>
      </c>
      <c r="Z163">
        <v>0</v>
      </c>
      <c r="AA163">
        <v>0</v>
      </c>
      <c r="AB163">
        <v>0</v>
      </c>
      <c r="AC163">
        <v>0</v>
      </c>
      <c r="AD163">
        <v>0</v>
      </c>
      <c r="AE163">
        <v>0</v>
      </c>
      <c r="AF163">
        <v>0</v>
      </c>
      <c r="AG163">
        <v>0</v>
      </c>
      <c r="AH163">
        <v>0</v>
      </c>
      <c r="AI163">
        <v>0</v>
      </c>
      <c r="AJ163">
        <v>0</v>
      </c>
      <c r="AK163">
        <v>0</v>
      </c>
      <c r="AL163">
        <v>0</v>
      </c>
      <c r="AM163">
        <v>0</v>
      </c>
      <c r="AN163">
        <v>0</v>
      </c>
      <c r="AO163">
        <v>0</v>
      </c>
      <c r="AP163">
        <v>0</v>
      </c>
      <c r="AQ163">
        <v>0</v>
      </c>
      <c r="AR163">
        <v>0</v>
      </c>
      <c r="AS163">
        <v>0</v>
      </c>
      <c r="AT163">
        <v>0</v>
      </c>
    </row>
    <row r="164" spans="2:46" x14ac:dyDescent="0.25">
      <c r="B164" s="207">
        <v>160</v>
      </c>
      <c r="C164">
        <v>0</v>
      </c>
      <c r="D164">
        <v>0</v>
      </c>
      <c r="E164">
        <v>0</v>
      </c>
      <c r="F164">
        <v>0</v>
      </c>
      <c r="G164">
        <v>0</v>
      </c>
      <c r="H164">
        <v>0</v>
      </c>
      <c r="I164">
        <v>0</v>
      </c>
      <c r="J164">
        <v>0</v>
      </c>
      <c r="K164">
        <v>0</v>
      </c>
      <c r="L164">
        <v>0</v>
      </c>
      <c r="M164">
        <v>0</v>
      </c>
      <c r="N164">
        <v>0</v>
      </c>
      <c r="O164">
        <v>0</v>
      </c>
      <c r="P164">
        <v>0</v>
      </c>
      <c r="Q164">
        <v>0</v>
      </c>
      <c r="R164">
        <v>0</v>
      </c>
      <c r="S164">
        <v>0</v>
      </c>
      <c r="T164">
        <v>0</v>
      </c>
      <c r="U164">
        <v>0</v>
      </c>
      <c r="V164">
        <v>0</v>
      </c>
      <c r="W164">
        <v>0</v>
      </c>
      <c r="X164">
        <v>0</v>
      </c>
      <c r="Y164">
        <v>0</v>
      </c>
      <c r="Z164">
        <v>0</v>
      </c>
      <c r="AA164">
        <v>0</v>
      </c>
      <c r="AB164">
        <v>0</v>
      </c>
      <c r="AC164">
        <v>0</v>
      </c>
      <c r="AD164">
        <v>0</v>
      </c>
      <c r="AE164">
        <v>0</v>
      </c>
      <c r="AF164">
        <v>0</v>
      </c>
      <c r="AG164">
        <v>0</v>
      </c>
      <c r="AH164">
        <v>0</v>
      </c>
      <c r="AI164">
        <v>0</v>
      </c>
      <c r="AJ164">
        <v>0</v>
      </c>
      <c r="AK164">
        <v>0</v>
      </c>
      <c r="AL164">
        <v>0</v>
      </c>
      <c r="AM164">
        <v>0</v>
      </c>
      <c r="AN164">
        <v>0</v>
      </c>
      <c r="AO164">
        <v>0</v>
      </c>
      <c r="AP164">
        <v>0</v>
      </c>
      <c r="AQ164">
        <v>0</v>
      </c>
      <c r="AR164">
        <v>0</v>
      </c>
      <c r="AS164">
        <v>0</v>
      </c>
      <c r="AT164">
        <v>0</v>
      </c>
    </row>
    <row r="165" spans="2:46" x14ac:dyDescent="0.25">
      <c r="B165" s="207">
        <v>161</v>
      </c>
      <c r="C165">
        <v>0</v>
      </c>
      <c r="D165">
        <v>0</v>
      </c>
      <c r="E165">
        <v>0</v>
      </c>
      <c r="F165">
        <v>0</v>
      </c>
      <c r="G165">
        <v>0</v>
      </c>
      <c r="H165">
        <v>0</v>
      </c>
      <c r="I165">
        <v>0</v>
      </c>
      <c r="J165">
        <v>0</v>
      </c>
      <c r="K165">
        <v>0</v>
      </c>
      <c r="L165">
        <v>0</v>
      </c>
      <c r="M165">
        <v>0</v>
      </c>
      <c r="N165">
        <v>0</v>
      </c>
      <c r="O165">
        <v>0</v>
      </c>
      <c r="P165">
        <v>0</v>
      </c>
      <c r="Q165">
        <v>0</v>
      </c>
      <c r="R165">
        <v>0</v>
      </c>
      <c r="S165">
        <v>0</v>
      </c>
      <c r="T165">
        <v>0</v>
      </c>
      <c r="U165">
        <v>0</v>
      </c>
      <c r="V165">
        <v>0</v>
      </c>
      <c r="W165">
        <v>0</v>
      </c>
      <c r="X165">
        <v>0</v>
      </c>
      <c r="Y165">
        <v>0</v>
      </c>
      <c r="Z165">
        <v>0</v>
      </c>
      <c r="AA165">
        <v>0</v>
      </c>
      <c r="AB165">
        <v>0</v>
      </c>
      <c r="AC165">
        <v>0</v>
      </c>
      <c r="AD165">
        <v>0</v>
      </c>
      <c r="AE165">
        <v>0</v>
      </c>
      <c r="AF165">
        <v>0</v>
      </c>
      <c r="AG165">
        <v>0</v>
      </c>
      <c r="AH165">
        <v>0</v>
      </c>
      <c r="AI165">
        <v>0</v>
      </c>
      <c r="AJ165">
        <v>0</v>
      </c>
      <c r="AK165">
        <v>0</v>
      </c>
      <c r="AL165">
        <v>0</v>
      </c>
      <c r="AM165">
        <v>0</v>
      </c>
      <c r="AN165">
        <v>0</v>
      </c>
      <c r="AO165">
        <v>0</v>
      </c>
      <c r="AP165">
        <v>0</v>
      </c>
      <c r="AQ165">
        <v>0</v>
      </c>
      <c r="AR165">
        <v>0</v>
      </c>
      <c r="AS165">
        <v>0</v>
      </c>
      <c r="AT165">
        <v>0</v>
      </c>
    </row>
    <row r="166" spans="2:46" x14ac:dyDescent="0.25">
      <c r="B166" s="207">
        <v>162</v>
      </c>
      <c r="C166">
        <v>0</v>
      </c>
      <c r="D166">
        <v>0</v>
      </c>
      <c r="E166">
        <v>0</v>
      </c>
      <c r="F166">
        <v>0</v>
      </c>
      <c r="G166">
        <v>0</v>
      </c>
      <c r="H166">
        <v>0</v>
      </c>
      <c r="I166">
        <v>0</v>
      </c>
      <c r="J166">
        <v>0</v>
      </c>
      <c r="K166">
        <v>0</v>
      </c>
      <c r="L166">
        <v>0</v>
      </c>
      <c r="M166">
        <v>0</v>
      </c>
      <c r="N166">
        <v>0</v>
      </c>
      <c r="O166">
        <v>0</v>
      </c>
      <c r="P166">
        <v>0</v>
      </c>
      <c r="Q166">
        <v>0</v>
      </c>
      <c r="R166">
        <v>0</v>
      </c>
      <c r="S166">
        <v>0</v>
      </c>
      <c r="T166">
        <v>0</v>
      </c>
      <c r="U166">
        <v>0</v>
      </c>
      <c r="V166">
        <v>0</v>
      </c>
      <c r="W166">
        <v>0</v>
      </c>
      <c r="X166">
        <v>0</v>
      </c>
      <c r="Y166">
        <v>0</v>
      </c>
      <c r="Z166">
        <v>0</v>
      </c>
      <c r="AA166">
        <v>0</v>
      </c>
      <c r="AB166">
        <v>0</v>
      </c>
      <c r="AC166">
        <v>0</v>
      </c>
      <c r="AD166">
        <v>0</v>
      </c>
      <c r="AE166">
        <v>0</v>
      </c>
      <c r="AF166">
        <v>0</v>
      </c>
      <c r="AG166">
        <v>0</v>
      </c>
      <c r="AH166">
        <v>0</v>
      </c>
      <c r="AI166">
        <v>0</v>
      </c>
      <c r="AJ166">
        <v>0</v>
      </c>
      <c r="AK166">
        <v>0</v>
      </c>
      <c r="AL166">
        <v>0</v>
      </c>
      <c r="AM166">
        <v>0</v>
      </c>
      <c r="AN166">
        <v>0</v>
      </c>
      <c r="AO166">
        <v>0</v>
      </c>
      <c r="AP166">
        <v>0</v>
      </c>
      <c r="AQ166">
        <v>0</v>
      </c>
      <c r="AR166">
        <v>0</v>
      </c>
      <c r="AS166">
        <v>0</v>
      </c>
      <c r="AT166">
        <v>0</v>
      </c>
    </row>
    <row r="167" spans="2:46" x14ac:dyDescent="0.25">
      <c r="B167" s="207">
        <v>163</v>
      </c>
      <c r="C167">
        <v>0</v>
      </c>
      <c r="D167">
        <v>0</v>
      </c>
      <c r="E167">
        <v>0</v>
      </c>
      <c r="F167">
        <v>0</v>
      </c>
      <c r="G167">
        <v>0</v>
      </c>
      <c r="H167">
        <v>0</v>
      </c>
      <c r="I167">
        <v>0</v>
      </c>
      <c r="J167">
        <v>0</v>
      </c>
      <c r="K167">
        <v>0</v>
      </c>
      <c r="L167">
        <v>0</v>
      </c>
      <c r="M167">
        <v>0</v>
      </c>
      <c r="N167">
        <v>0</v>
      </c>
      <c r="O167">
        <v>0</v>
      </c>
      <c r="P167">
        <v>0</v>
      </c>
      <c r="Q167">
        <v>0</v>
      </c>
      <c r="R167">
        <v>0</v>
      </c>
      <c r="S167">
        <v>0</v>
      </c>
      <c r="T167">
        <v>0</v>
      </c>
      <c r="U167">
        <v>0</v>
      </c>
      <c r="V167">
        <v>0</v>
      </c>
      <c r="W167">
        <v>0</v>
      </c>
      <c r="X167">
        <v>0</v>
      </c>
      <c r="Y167">
        <v>0</v>
      </c>
      <c r="Z167">
        <v>0</v>
      </c>
      <c r="AA167">
        <v>0</v>
      </c>
      <c r="AB167">
        <v>0</v>
      </c>
      <c r="AC167">
        <v>0</v>
      </c>
      <c r="AD167">
        <v>0</v>
      </c>
      <c r="AE167">
        <v>0</v>
      </c>
      <c r="AF167">
        <v>0</v>
      </c>
      <c r="AG167">
        <v>0</v>
      </c>
      <c r="AH167">
        <v>0</v>
      </c>
      <c r="AI167">
        <v>0</v>
      </c>
      <c r="AJ167">
        <v>0</v>
      </c>
      <c r="AK167">
        <v>0</v>
      </c>
      <c r="AL167">
        <v>0</v>
      </c>
      <c r="AM167">
        <v>0</v>
      </c>
      <c r="AN167">
        <v>0</v>
      </c>
      <c r="AO167">
        <v>0</v>
      </c>
      <c r="AP167">
        <v>0</v>
      </c>
      <c r="AQ167">
        <v>0</v>
      </c>
      <c r="AR167">
        <v>0</v>
      </c>
      <c r="AS167">
        <v>0</v>
      </c>
      <c r="AT167">
        <v>0</v>
      </c>
    </row>
    <row r="168" spans="2:46" x14ac:dyDescent="0.25">
      <c r="B168" s="207">
        <v>164</v>
      </c>
      <c r="C168">
        <v>0</v>
      </c>
      <c r="D168">
        <v>0</v>
      </c>
      <c r="E168">
        <v>0</v>
      </c>
      <c r="F168">
        <v>0</v>
      </c>
      <c r="G168">
        <v>0</v>
      </c>
      <c r="H168">
        <v>0</v>
      </c>
      <c r="I168">
        <v>0</v>
      </c>
      <c r="J168">
        <v>0</v>
      </c>
      <c r="K168">
        <v>0</v>
      </c>
      <c r="L168">
        <v>0</v>
      </c>
      <c r="M168">
        <v>0</v>
      </c>
      <c r="N168">
        <v>0</v>
      </c>
      <c r="O168">
        <v>0</v>
      </c>
      <c r="P168">
        <v>0</v>
      </c>
      <c r="Q168">
        <v>0</v>
      </c>
      <c r="R168">
        <v>0</v>
      </c>
      <c r="S168">
        <v>0</v>
      </c>
      <c r="T168">
        <v>0</v>
      </c>
      <c r="U168">
        <v>0</v>
      </c>
      <c r="V168">
        <v>0</v>
      </c>
      <c r="W168">
        <v>0</v>
      </c>
      <c r="X168">
        <v>0</v>
      </c>
      <c r="Y168">
        <v>0</v>
      </c>
      <c r="Z168">
        <v>0</v>
      </c>
      <c r="AA168">
        <v>0</v>
      </c>
      <c r="AB168">
        <v>0</v>
      </c>
      <c r="AC168">
        <v>0</v>
      </c>
      <c r="AD168">
        <v>0</v>
      </c>
      <c r="AE168">
        <v>0</v>
      </c>
      <c r="AF168">
        <v>0</v>
      </c>
      <c r="AG168">
        <v>0</v>
      </c>
      <c r="AH168">
        <v>0</v>
      </c>
      <c r="AI168">
        <v>0</v>
      </c>
      <c r="AJ168">
        <v>0</v>
      </c>
      <c r="AK168">
        <v>0</v>
      </c>
      <c r="AL168">
        <v>0</v>
      </c>
      <c r="AM168">
        <v>0</v>
      </c>
      <c r="AN168">
        <v>0</v>
      </c>
      <c r="AO168">
        <v>0</v>
      </c>
      <c r="AP168">
        <v>0</v>
      </c>
      <c r="AQ168">
        <v>0</v>
      </c>
      <c r="AR168">
        <v>0</v>
      </c>
      <c r="AS168">
        <v>0</v>
      </c>
      <c r="AT168">
        <v>0</v>
      </c>
    </row>
    <row r="169" spans="2:46" x14ac:dyDescent="0.25">
      <c r="B169" s="207">
        <v>165</v>
      </c>
      <c r="C169">
        <v>0</v>
      </c>
      <c r="D169">
        <v>0</v>
      </c>
      <c r="E169">
        <v>0</v>
      </c>
      <c r="F169">
        <v>0</v>
      </c>
      <c r="G169">
        <v>0</v>
      </c>
      <c r="H169">
        <v>0</v>
      </c>
      <c r="I169">
        <v>0</v>
      </c>
      <c r="J169">
        <v>0</v>
      </c>
      <c r="K169">
        <v>0</v>
      </c>
      <c r="L169">
        <v>0</v>
      </c>
      <c r="M169">
        <v>0</v>
      </c>
      <c r="N169">
        <v>0</v>
      </c>
      <c r="O169">
        <v>0</v>
      </c>
      <c r="P169">
        <v>0</v>
      </c>
      <c r="Q169">
        <v>0</v>
      </c>
      <c r="R169">
        <v>0</v>
      </c>
      <c r="S169">
        <v>0</v>
      </c>
      <c r="T169">
        <v>0</v>
      </c>
      <c r="U169">
        <v>0</v>
      </c>
      <c r="V169">
        <v>0</v>
      </c>
      <c r="W169">
        <v>0</v>
      </c>
      <c r="X169">
        <v>0</v>
      </c>
      <c r="Y169">
        <v>0</v>
      </c>
      <c r="Z169">
        <v>0</v>
      </c>
      <c r="AA169">
        <v>0</v>
      </c>
      <c r="AB169">
        <v>0</v>
      </c>
      <c r="AC169">
        <v>0</v>
      </c>
      <c r="AD169">
        <v>0</v>
      </c>
      <c r="AE169">
        <v>0</v>
      </c>
      <c r="AF169">
        <v>0</v>
      </c>
      <c r="AG169">
        <v>0</v>
      </c>
      <c r="AH169">
        <v>0</v>
      </c>
      <c r="AI169">
        <v>0</v>
      </c>
      <c r="AJ169">
        <v>0</v>
      </c>
      <c r="AK169">
        <v>0</v>
      </c>
      <c r="AL169">
        <v>0</v>
      </c>
      <c r="AM169">
        <v>0</v>
      </c>
      <c r="AN169">
        <v>0</v>
      </c>
      <c r="AO169">
        <v>0</v>
      </c>
      <c r="AP169">
        <v>0</v>
      </c>
      <c r="AQ169">
        <v>0</v>
      </c>
      <c r="AR169">
        <v>0</v>
      </c>
      <c r="AS169">
        <v>0</v>
      </c>
      <c r="AT169">
        <v>0</v>
      </c>
    </row>
    <row r="170" spans="2:46" x14ac:dyDescent="0.25">
      <c r="B170" s="207">
        <v>166</v>
      </c>
      <c r="C170">
        <v>0</v>
      </c>
      <c r="D170">
        <v>0</v>
      </c>
      <c r="E170">
        <v>0</v>
      </c>
      <c r="F170">
        <v>0</v>
      </c>
      <c r="G170">
        <v>0</v>
      </c>
      <c r="H170">
        <v>0</v>
      </c>
      <c r="I170">
        <v>0</v>
      </c>
      <c r="J170">
        <v>0</v>
      </c>
      <c r="K170">
        <v>0</v>
      </c>
      <c r="L170">
        <v>0</v>
      </c>
      <c r="M170">
        <v>0</v>
      </c>
      <c r="N170">
        <v>0</v>
      </c>
      <c r="O170">
        <v>0</v>
      </c>
      <c r="P170">
        <v>0</v>
      </c>
      <c r="Q170">
        <v>0</v>
      </c>
      <c r="R170">
        <v>0</v>
      </c>
      <c r="S170">
        <v>0</v>
      </c>
      <c r="T170">
        <v>0</v>
      </c>
      <c r="U170">
        <v>0</v>
      </c>
      <c r="V170">
        <v>0</v>
      </c>
      <c r="W170">
        <v>0</v>
      </c>
      <c r="X170">
        <v>0</v>
      </c>
      <c r="Y170">
        <v>0</v>
      </c>
      <c r="Z170">
        <v>0</v>
      </c>
      <c r="AA170">
        <v>0</v>
      </c>
      <c r="AB170">
        <v>0</v>
      </c>
      <c r="AC170">
        <v>0</v>
      </c>
      <c r="AD170">
        <v>0</v>
      </c>
      <c r="AE170">
        <v>0</v>
      </c>
      <c r="AF170">
        <v>0</v>
      </c>
      <c r="AG170">
        <v>0</v>
      </c>
      <c r="AH170">
        <v>0</v>
      </c>
      <c r="AI170">
        <v>0</v>
      </c>
      <c r="AJ170">
        <v>0</v>
      </c>
      <c r="AK170">
        <v>0</v>
      </c>
      <c r="AL170">
        <v>0</v>
      </c>
      <c r="AM170">
        <v>0</v>
      </c>
      <c r="AN170">
        <v>0</v>
      </c>
      <c r="AO170">
        <v>0</v>
      </c>
      <c r="AP170">
        <v>0</v>
      </c>
      <c r="AQ170">
        <v>0</v>
      </c>
      <c r="AR170">
        <v>0</v>
      </c>
      <c r="AS170">
        <v>0</v>
      </c>
      <c r="AT170">
        <v>0</v>
      </c>
    </row>
    <row r="171" spans="2:46" x14ac:dyDescent="0.25">
      <c r="B171" s="207">
        <v>167</v>
      </c>
      <c r="C171">
        <v>0</v>
      </c>
      <c r="D171">
        <v>0</v>
      </c>
      <c r="E171">
        <v>0</v>
      </c>
      <c r="F171">
        <v>0</v>
      </c>
      <c r="G171">
        <v>0</v>
      </c>
      <c r="H171">
        <v>0</v>
      </c>
      <c r="I171">
        <v>0</v>
      </c>
      <c r="J171">
        <v>0</v>
      </c>
      <c r="K171">
        <v>0</v>
      </c>
      <c r="L171">
        <v>0</v>
      </c>
      <c r="M171">
        <v>0</v>
      </c>
      <c r="N171">
        <v>0</v>
      </c>
      <c r="O171">
        <v>0</v>
      </c>
      <c r="P171">
        <v>0</v>
      </c>
      <c r="Q171">
        <v>0</v>
      </c>
      <c r="R171">
        <v>0</v>
      </c>
      <c r="S171">
        <v>0</v>
      </c>
      <c r="T171">
        <v>0</v>
      </c>
      <c r="U171">
        <v>0</v>
      </c>
      <c r="V171">
        <v>0</v>
      </c>
      <c r="W171">
        <v>0</v>
      </c>
      <c r="X171">
        <v>0</v>
      </c>
      <c r="Y171">
        <v>0</v>
      </c>
      <c r="Z171">
        <v>0</v>
      </c>
      <c r="AA171">
        <v>0</v>
      </c>
      <c r="AB171">
        <v>0</v>
      </c>
      <c r="AC171">
        <v>0</v>
      </c>
      <c r="AD171">
        <v>0</v>
      </c>
      <c r="AE171">
        <v>0</v>
      </c>
      <c r="AF171">
        <v>0</v>
      </c>
      <c r="AG171">
        <v>0</v>
      </c>
      <c r="AH171">
        <v>0</v>
      </c>
      <c r="AI171">
        <v>0</v>
      </c>
      <c r="AJ171">
        <v>0</v>
      </c>
      <c r="AK171">
        <v>0</v>
      </c>
      <c r="AL171">
        <v>0</v>
      </c>
      <c r="AM171">
        <v>0</v>
      </c>
      <c r="AN171">
        <v>0</v>
      </c>
      <c r="AO171">
        <v>0</v>
      </c>
      <c r="AP171">
        <v>0</v>
      </c>
      <c r="AQ171">
        <v>0</v>
      </c>
      <c r="AR171">
        <v>0</v>
      </c>
      <c r="AS171">
        <v>0</v>
      </c>
      <c r="AT171">
        <v>0</v>
      </c>
    </row>
    <row r="172" spans="2:46" x14ac:dyDescent="0.25">
      <c r="B172" s="207">
        <v>168</v>
      </c>
      <c r="C172">
        <v>0</v>
      </c>
      <c r="D172">
        <v>0</v>
      </c>
      <c r="E172">
        <v>0</v>
      </c>
      <c r="F172">
        <v>0</v>
      </c>
      <c r="G172">
        <v>0</v>
      </c>
      <c r="H172">
        <v>0</v>
      </c>
      <c r="I172">
        <v>0</v>
      </c>
      <c r="J172">
        <v>0</v>
      </c>
      <c r="K172">
        <v>0</v>
      </c>
      <c r="L172">
        <v>0</v>
      </c>
      <c r="M172">
        <v>0</v>
      </c>
      <c r="N172">
        <v>0</v>
      </c>
      <c r="O172">
        <v>0</v>
      </c>
      <c r="P172">
        <v>0</v>
      </c>
      <c r="Q172">
        <v>0</v>
      </c>
      <c r="R172">
        <v>0</v>
      </c>
      <c r="S172">
        <v>0</v>
      </c>
      <c r="T172">
        <v>0</v>
      </c>
      <c r="U172">
        <v>0</v>
      </c>
      <c r="V172">
        <v>0</v>
      </c>
      <c r="W172">
        <v>0</v>
      </c>
      <c r="X172">
        <v>0</v>
      </c>
      <c r="Y172">
        <v>0</v>
      </c>
      <c r="Z172">
        <v>0</v>
      </c>
      <c r="AA172">
        <v>0</v>
      </c>
      <c r="AB172">
        <v>0</v>
      </c>
      <c r="AC172">
        <v>0</v>
      </c>
      <c r="AD172">
        <v>0</v>
      </c>
      <c r="AE172">
        <v>0</v>
      </c>
      <c r="AF172">
        <v>0</v>
      </c>
      <c r="AG172">
        <v>0</v>
      </c>
      <c r="AH172">
        <v>0</v>
      </c>
      <c r="AI172">
        <v>0</v>
      </c>
      <c r="AJ172">
        <v>0</v>
      </c>
      <c r="AK172">
        <v>0</v>
      </c>
      <c r="AL172">
        <v>0</v>
      </c>
      <c r="AM172">
        <v>0</v>
      </c>
      <c r="AN172">
        <v>0</v>
      </c>
      <c r="AO172">
        <v>0</v>
      </c>
      <c r="AP172">
        <v>0</v>
      </c>
      <c r="AQ172">
        <v>0</v>
      </c>
      <c r="AR172">
        <v>0</v>
      </c>
      <c r="AS172">
        <v>0</v>
      </c>
      <c r="AT172">
        <v>0</v>
      </c>
    </row>
    <row r="173" spans="2:46" x14ac:dyDescent="0.25">
      <c r="B173" s="207">
        <v>169</v>
      </c>
      <c r="C173">
        <v>0</v>
      </c>
      <c r="D173">
        <v>0</v>
      </c>
      <c r="E173">
        <v>0</v>
      </c>
      <c r="F173">
        <v>0</v>
      </c>
      <c r="G173">
        <v>0</v>
      </c>
      <c r="H173">
        <v>0</v>
      </c>
      <c r="I173">
        <v>0</v>
      </c>
      <c r="J173">
        <v>0</v>
      </c>
      <c r="K173">
        <v>0</v>
      </c>
      <c r="L173">
        <v>0</v>
      </c>
      <c r="M173">
        <v>0</v>
      </c>
      <c r="N173">
        <v>0</v>
      </c>
      <c r="O173">
        <v>0</v>
      </c>
      <c r="P173">
        <v>0</v>
      </c>
      <c r="Q173">
        <v>0</v>
      </c>
      <c r="R173">
        <v>0</v>
      </c>
      <c r="S173">
        <v>0</v>
      </c>
      <c r="T173">
        <v>0</v>
      </c>
      <c r="U173">
        <v>0</v>
      </c>
      <c r="V173">
        <v>0</v>
      </c>
      <c r="W173">
        <v>0</v>
      </c>
      <c r="X173">
        <v>0</v>
      </c>
      <c r="Y173">
        <v>0</v>
      </c>
      <c r="Z173">
        <v>0</v>
      </c>
      <c r="AA173">
        <v>0</v>
      </c>
      <c r="AB173">
        <v>0</v>
      </c>
      <c r="AC173">
        <v>0</v>
      </c>
      <c r="AD173">
        <v>0</v>
      </c>
      <c r="AE173">
        <v>0</v>
      </c>
      <c r="AF173">
        <v>0</v>
      </c>
      <c r="AG173">
        <v>0</v>
      </c>
      <c r="AH173">
        <v>0</v>
      </c>
      <c r="AI173">
        <v>0</v>
      </c>
      <c r="AJ173">
        <v>0</v>
      </c>
      <c r="AK173">
        <v>0</v>
      </c>
      <c r="AL173">
        <v>0</v>
      </c>
      <c r="AM173">
        <v>0</v>
      </c>
      <c r="AN173">
        <v>0</v>
      </c>
      <c r="AO173">
        <v>0</v>
      </c>
      <c r="AP173">
        <v>0</v>
      </c>
      <c r="AQ173">
        <v>0</v>
      </c>
      <c r="AR173">
        <v>0</v>
      </c>
      <c r="AS173">
        <v>0</v>
      </c>
      <c r="AT173">
        <v>0</v>
      </c>
    </row>
    <row r="174" spans="2:46" x14ac:dyDescent="0.25">
      <c r="B174" s="207">
        <v>170</v>
      </c>
      <c r="C174">
        <v>0</v>
      </c>
      <c r="D174">
        <v>0</v>
      </c>
      <c r="E174">
        <v>0</v>
      </c>
      <c r="F174">
        <v>0</v>
      </c>
      <c r="G174">
        <v>0</v>
      </c>
      <c r="H174">
        <v>0</v>
      </c>
      <c r="I174">
        <v>0</v>
      </c>
      <c r="J174">
        <v>0</v>
      </c>
      <c r="K174">
        <v>0</v>
      </c>
      <c r="L174">
        <v>0</v>
      </c>
      <c r="M174">
        <v>0</v>
      </c>
      <c r="N174">
        <v>0</v>
      </c>
      <c r="O174">
        <v>0</v>
      </c>
      <c r="P174">
        <v>0</v>
      </c>
      <c r="Q174">
        <v>0</v>
      </c>
      <c r="R174">
        <v>0</v>
      </c>
      <c r="S174">
        <v>0</v>
      </c>
      <c r="T174">
        <v>0</v>
      </c>
      <c r="U174">
        <v>0</v>
      </c>
      <c r="V174">
        <v>0</v>
      </c>
      <c r="W174">
        <v>0</v>
      </c>
      <c r="X174">
        <v>0</v>
      </c>
      <c r="Y174">
        <v>0</v>
      </c>
      <c r="Z174">
        <v>0</v>
      </c>
      <c r="AA174">
        <v>0</v>
      </c>
      <c r="AB174">
        <v>0</v>
      </c>
      <c r="AC174">
        <v>0</v>
      </c>
      <c r="AD174">
        <v>0</v>
      </c>
      <c r="AE174">
        <v>0</v>
      </c>
      <c r="AF174">
        <v>0</v>
      </c>
      <c r="AG174">
        <v>0</v>
      </c>
      <c r="AH174">
        <v>0</v>
      </c>
      <c r="AI174">
        <v>0</v>
      </c>
      <c r="AJ174">
        <v>0</v>
      </c>
      <c r="AK174">
        <v>0</v>
      </c>
      <c r="AL174">
        <v>0</v>
      </c>
      <c r="AM174">
        <v>0</v>
      </c>
      <c r="AN174">
        <v>0</v>
      </c>
      <c r="AO174">
        <v>0</v>
      </c>
      <c r="AP174">
        <v>0</v>
      </c>
      <c r="AQ174">
        <v>0</v>
      </c>
      <c r="AR174">
        <v>0</v>
      </c>
      <c r="AS174">
        <v>0</v>
      </c>
      <c r="AT174">
        <v>0</v>
      </c>
    </row>
    <row r="175" spans="2:46" x14ac:dyDescent="0.25">
      <c r="B175" s="207">
        <v>171</v>
      </c>
      <c r="C175">
        <v>0</v>
      </c>
      <c r="D175">
        <v>0</v>
      </c>
      <c r="E175">
        <v>0</v>
      </c>
      <c r="F175">
        <v>0</v>
      </c>
      <c r="G175">
        <v>0</v>
      </c>
      <c r="H175">
        <v>0</v>
      </c>
      <c r="I175">
        <v>0</v>
      </c>
      <c r="J175">
        <v>0</v>
      </c>
      <c r="K175">
        <v>0</v>
      </c>
      <c r="L175">
        <v>0</v>
      </c>
      <c r="M175">
        <v>0</v>
      </c>
      <c r="N175">
        <v>0</v>
      </c>
      <c r="O175">
        <v>0</v>
      </c>
      <c r="P175">
        <v>0</v>
      </c>
      <c r="Q175">
        <v>0</v>
      </c>
      <c r="R175">
        <v>0</v>
      </c>
      <c r="S175">
        <v>0</v>
      </c>
      <c r="T175">
        <v>0</v>
      </c>
      <c r="U175">
        <v>0</v>
      </c>
      <c r="V175">
        <v>0</v>
      </c>
      <c r="W175">
        <v>0</v>
      </c>
      <c r="X175">
        <v>0</v>
      </c>
      <c r="Y175">
        <v>0</v>
      </c>
      <c r="Z175">
        <v>0</v>
      </c>
      <c r="AA175">
        <v>0</v>
      </c>
      <c r="AB175">
        <v>0</v>
      </c>
      <c r="AC175">
        <v>0</v>
      </c>
      <c r="AD175">
        <v>0</v>
      </c>
      <c r="AE175">
        <v>0</v>
      </c>
      <c r="AF175">
        <v>0</v>
      </c>
      <c r="AG175">
        <v>0</v>
      </c>
      <c r="AH175">
        <v>0</v>
      </c>
      <c r="AI175">
        <v>0</v>
      </c>
      <c r="AJ175">
        <v>0</v>
      </c>
      <c r="AK175">
        <v>0</v>
      </c>
      <c r="AL175">
        <v>0</v>
      </c>
      <c r="AM175">
        <v>0</v>
      </c>
      <c r="AN175">
        <v>0</v>
      </c>
      <c r="AO175">
        <v>0</v>
      </c>
      <c r="AP175">
        <v>0</v>
      </c>
      <c r="AQ175">
        <v>0</v>
      </c>
      <c r="AR175">
        <v>0</v>
      </c>
      <c r="AS175">
        <v>0</v>
      </c>
      <c r="AT175">
        <v>0</v>
      </c>
    </row>
    <row r="176" spans="2:46" x14ac:dyDescent="0.25">
      <c r="B176" s="207">
        <v>172</v>
      </c>
      <c r="C176">
        <v>0</v>
      </c>
      <c r="D176">
        <v>0</v>
      </c>
      <c r="E176">
        <v>0</v>
      </c>
      <c r="F176">
        <v>0</v>
      </c>
      <c r="G176">
        <v>0</v>
      </c>
      <c r="H176">
        <v>0</v>
      </c>
      <c r="I176">
        <v>0</v>
      </c>
      <c r="J176">
        <v>0</v>
      </c>
      <c r="K176">
        <v>0</v>
      </c>
      <c r="L176">
        <v>0</v>
      </c>
      <c r="M176">
        <v>0</v>
      </c>
      <c r="N176">
        <v>0</v>
      </c>
      <c r="O176">
        <v>0</v>
      </c>
      <c r="P176">
        <v>0</v>
      </c>
      <c r="Q176">
        <v>0</v>
      </c>
      <c r="R176">
        <v>0</v>
      </c>
      <c r="S176">
        <v>0</v>
      </c>
      <c r="T176">
        <v>0</v>
      </c>
      <c r="U176">
        <v>0</v>
      </c>
      <c r="V176">
        <v>0</v>
      </c>
      <c r="W176">
        <v>0</v>
      </c>
      <c r="X176">
        <v>0</v>
      </c>
      <c r="Y176">
        <v>0</v>
      </c>
      <c r="Z176">
        <v>0</v>
      </c>
      <c r="AA176">
        <v>0</v>
      </c>
      <c r="AB176">
        <v>0</v>
      </c>
      <c r="AC176">
        <v>0</v>
      </c>
      <c r="AD176">
        <v>0</v>
      </c>
      <c r="AE176">
        <v>0</v>
      </c>
      <c r="AF176">
        <v>0</v>
      </c>
      <c r="AG176">
        <v>0</v>
      </c>
      <c r="AH176">
        <v>0</v>
      </c>
      <c r="AI176">
        <v>0</v>
      </c>
      <c r="AJ176">
        <v>0</v>
      </c>
      <c r="AK176">
        <v>0</v>
      </c>
      <c r="AL176">
        <v>0</v>
      </c>
      <c r="AM176">
        <v>0</v>
      </c>
      <c r="AN176">
        <v>0</v>
      </c>
      <c r="AO176">
        <v>0</v>
      </c>
      <c r="AP176">
        <v>0</v>
      </c>
      <c r="AQ176">
        <v>0</v>
      </c>
      <c r="AR176">
        <v>0</v>
      </c>
      <c r="AS176">
        <v>0</v>
      </c>
      <c r="AT176">
        <v>0</v>
      </c>
    </row>
    <row r="177" spans="2:46" x14ac:dyDescent="0.25">
      <c r="B177" s="207">
        <v>173</v>
      </c>
      <c r="C177">
        <v>0</v>
      </c>
      <c r="D177">
        <v>0</v>
      </c>
      <c r="E177">
        <v>0</v>
      </c>
      <c r="F177">
        <v>0</v>
      </c>
      <c r="G177">
        <v>0</v>
      </c>
      <c r="H177">
        <v>0</v>
      </c>
      <c r="I177">
        <v>0</v>
      </c>
      <c r="J177">
        <v>0</v>
      </c>
      <c r="K177">
        <v>0</v>
      </c>
      <c r="L177">
        <v>0</v>
      </c>
      <c r="M177">
        <v>0</v>
      </c>
      <c r="N177">
        <v>0</v>
      </c>
      <c r="O177">
        <v>0</v>
      </c>
      <c r="P177">
        <v>0</v>
      </c>
      <c r="Q177">
        <v>0</v>
      </c>
      <c r="R177">
        <v>0</v>
      </c>
      <c r="S177">
        <v>0</v>
      </c>
      <c r="T177">
        <v>0</v>
      </c>
      <c r="U177">
        <v>0</v>
      </c>
      <c r="V177">
        <v>0</v>
      </c>
      <c r="W177">
        <v>0</v>
      </c>
      <c r="X177">
        <v>0</v>
      </c>
      <c r="Y177">
        <v>0</v>
      </c>
      <c r="Z177">
        <v>0</v>
      </c>
      <c r="AA177">
        <v>0</v>
      </c>
      <c r="AB177">
        <v>0</v>
      </c>
      <c r="AC177">
        <v>0</v>
      </c>
      <c r="AD177">
        <v>0</v>
      </c>
      <c r="AE177">
        <v>0</v>
      </c>
      <c r="AF177">
        <v>0</v>
      </c>
      <c r="AG177">
        <v>0</v>
      </c>
      <c r="AH177">
        <v>0</v>
      </c>
      <c r="AI177">
        <v>0</v>
      </c>
      <c r="AJ177">
        <v>0</v>
      </c>
      <c r="AK177">
        <v>0</v>
      </c>
      <c r="AL177">
        <v>0</v>
      </c>
      <c r="AM177">
        <v>0</v>
      </c>
      <c r="AN177">
        <v>0</v>
      </c>
      <c r="AO177">
        <v>0</v>
      </c>
      <c r="AP177">
        <v>0</v>
      </c>
      <c r="AQ177">
        <v>0</v>
      </c>
      <c r="AR177">
        <v>0</v>
      </c>
      <c r="AS177">
        <v>0</v>
      </c>
      <c r="AT177">
        <v>0</v>
      </c>
    </row>
    <row r="178" spans="2:46" x14ac:dyDescent="0.25">
      <c r="B178" s="207">
        <v>174</v>
      </c>
      <c r="C178">
        <v>0</v>
      </c>
      <c r="D178">
        <v>0</v>
      </c>
      <c r="E178">
        <v>0</v>
      </c>
      <c r="F178">
        <v>0</v>
      </c>
      <c r="G178">
        <v>0</v>
      </c>
      <c r="H178">
        <v>0</v>
      </c>
      <c r="I178">
        <v>0</v>
      </c>
      <c r="J178">
        <v>0</v>
      </c>
      <c r="K178">
        <v>0</v>
      </c>
      <c r="L178">
        <v>0</v>
      </c>
      <c r="M178">
        <v>0</v>
      </c>
      <c r="N178">
        <v>0</v>
      </c>
      <c r="O178">
        <v>0</v>
      </c>
      <c r="P178">
        <v>0</v>
      </c>
      <c r="Q178">
        <v>0</v>
      </c>
      <c r="R178">
        <v>0</v>
      </c>
      <c r="S178">
        <v>0</v>
      </c>
      <c r="T178">
        <v>0</v>
      </c>
      <c r="U178">
        <v>0</v>
      </c>
      <c r="V178">
        <v>0</v>
      </c>
      <c r="W178">
        <v>0</v>
      </c>
      <c r="X178">
        <v>0</v>
      </c>
      <c r="Y178">
        <v>0</v>
      </c>
      <c r="Z178">
        <v>0</v>
      </c>
      <c r="AA178">
        <v>0</v>
      </c>
      <c r="AB178">
        <v>0</v>
      </c>
      <c r="AC178">
        <v>0</v>
      </c>
      <c r="AD178">
        <v>0</v>
      </c>
      <c r="AE178">
        <v>0</v>
      </c>
      <c r="AF178">
        <v>0</v>
      </c>
      <c r="AG178">
        <v>0</v>
      </c>
      <c r="AH178">
        <v>0</v>
      </c>
      <c r="AI178">
        <v>0</v>
      </c>
      <c r="AJ178">
        <v>0</v>
      </c>
      <c r="AK178">
        <v>0</v>
      </c>
      <c r="AL178">
        <v>0</v>
      </c>
      <c r="AM178">
        <v>0</v>
      </c>
      <c r="AN178">
        <v>0</v>
      </c>
      <c r="AO178">
        <v>0</v>
      </c>
      <c r="AP178">
        <v>0</v>
      </c>
      <c r="AQ178">
        <v>0</v>
      </c>
      <c r="AR178">
        <v>0</v>
      </c>
      <c r="AS178">
        <v>0</v>
      </c>
      <c r="AT178">
        <v>0</v>
      </c>
    </row>
    <row r="179" spans="2:46" x14ac:dyDescent="0.25">
      <c r="B179" s="207">
        <v>175</v>
      </c>
      <c r="C179">
        <v>0</v>
      </c>
      <c r="D179">
        <v>0</v>
      </c>
      <c r="E179">
        <v>0</v>
      </c>
      <c r="F179">
        <v>0</v>
      </c>
      <c r="G179">
        <v>0</v>
      </c>
      <c r="H179">
        <v>0</v>
      </c>
      <c r="I179">
        <v>0</v>
      </c>
      <c r="J179">
        <v>0</v>
      </c>
      <c r="K179">
        <v>0</v>
      </c>
      <c r="L179">
        <v>0</v>
      </c>
      <c r="M179">
        <v>0</v>
      </c>
      <c r="N179">
        <v>0</v>
      </c>
      <c r="O179">
        <v>0</v>
      </c>
      <c r="P179">
        <v>0</v>
      </c>
      <c r="Q179">
        <v>0</v>
      </c>
      <c r="R179">
        <v>0</v>
      </c>
      <c r="S179">
        <v>0</v>
      </c>
      <c r="T179">
        <v>0</v>
      </c>
      <c r="U179">
        <v>0</v>
      </c>
      <c r="V179">
        <v>0</v>
      </c>
      <c r="W179">
        <v>0</v>
      </c>
      <c r="X179">
        <v>0</v>
      </c>
      <c r="Y179">
        <v>0</v>
      </c>
      <c r="Z179">
        <v>0</v>
      </c>
      <c r="AA179">
        <v>0</v>
      </c>
      <c r="AB179">
        <v>0</v>
      </c>
      <c r="AC179">
        <v>0</v>
      </c>
      <c r="AD179">
        <v>0</v>
      </c>
      <c r="AE179">
        <v>0</v>
      </c>
      <c r="AF179">
        <v>0</v>
      </c>
      <c r="AG179">
        <v>0</v>
      </c>
      <c r="AH179">
        <v>0</v>
      </c>
      <c r="AI179">
        <v>0</v>
      </c>
      <c r="AJ179">
        <v>0</v>
      </c>
      <c r="AK179">
        <v>0</v>
      </c>
      <c r="AL179">
        <v>0</v>
      </c>
      <c r="AM179">
        <v>0</v>
      </c>
      <c r="AN179">
        <v>0</v>
      </c>
      <c r="AO179">
        <v>0</v>
      </c>
      <c r="AP179">
        <v>0</v>
      </c>
      <c r="AQ179">
        <v>0</v>
      </c>
      <c r="AR179">
        <v>0</v>
      </c>
      <c r="AS179">
        <v>0</v>
      </c>
      <c r="AT179">
        <v>0</v>
      </c>
    </row>
    <row r="180" spans="2:46" x14ac:dyDescent="0.25">
      <c r="B180" s="207">
        <v>176</v>
      </c>
      <c r="C180">
        <v>0</v>
      </c>
      <c r="D180">
        <v>0</v>
      </c>
      <c r="E180">
        <v>0</v>
      </c>
      <c r="F180">
        <v>0</v>
      </c>
      <c r="G180">
        <v>0</v>
      </c>
      <c r="H180">
        <v>0</v>
      </c>
      <c r="I180">
        <v>0</v>
      </c>
      <c r="J180">
        <v>0</v>
      </c>
      <c r="K180">
        <v>0</v>
      </c>
      <c r="L180">
        <v>0</v>
      </c>
      <c r="M180">
        <v>0</v>
      </c>
      <c r="N180">
        <v>0</v>
      </c>
      <c r="O180">
        <v>0</v>
      </c>
      <c r="P180">
        <v>0</v>
      </c>
      <c r="Q180">
        <v>0</v>
      </c>
      <c r="R180">
        <v>0</v>
      </c>
      <c r="S180">
        <v>0</v>
      </c>
      <c r="T180">
        <v>0</v>
      </c>
      <c r="U180">
        <v>0</v>
      </c>
      <c r="V180">
        <v>0</v>
      </c>
      <c r="W180">
        <v>0</v>
      </c>
      <c r="X180">
        <v>0</v>
      </c>
      <c r="Y180">
        <v>0</v>
      </c>
      <c r="Z180">
        <v>0</v>
      </c>
      <c r="AA180">
        <v>0</v>
      </c>
      <c r="AB180">
        <v>0</v>
      </c>
      <c r="AC180">
        <v>0</v>
      </c>
      <c r="AD180">
        <v>0</v>
      </c>
      <c r="AE180">
        <v>0</v>
      </c>
      <c r="AF180">
        <v>0</v>
      </c>
      <c r="AG180">
        <v>0</v>
      </c>
      <c r="AH180">
        <v>0</v>
      </c>
      <c r="AI180">
        <v>0</v>
      </c>
      <c r="AJ180">
        <v>0</v>
      </c>
      <c r="AK180">
        <v>0</v>
      </c>
      <c r="AL180">
        <v>0</v>
      </c>
      <c r="AM180">
        <v>0</v>
      </c>
      <c r="AN180">
        <v>0</v>
      </c>
      <c r="AO180">
        <v>0</v>
      </c>
      <c r="AP180">
        <v>0</v>
      </c>
      <c r="AQ180">
        <v>0</v>
      </c>
      <c r="AR180">
        <v>0</v>
      </c>
      <c r="AS180">
        <v>0</v>
      </c>
      <c r="AT180">
        <v>0</v>
      </c>
    </row>
    <row r="181" spans="2:46" x14ac:dyDescent="0.25">
      <c r="B181" s="207">
        <v>177</v>
      </c>
      <c r="C181">
        <v>0</v>
      </c>
      <c r="D181">
        <v>0</v>
      </c>
      <c r="E181">
        <v>0</v>
      </c>
      <c r="F181">
        <v>0</v>
      </c>
      <c r="G181">
        <v>0</v>
      </c>
      <c r="H181">
        <v>0</v>
      </c>
      <c r="I181">
        <v>0</v>
      </c>
      <c r="J181">
        <v>0</v>
      </c>
      <c r="K181">
        <v>0</v>
      </c>
      <c r="L181">
        <v>0</v>
      </c>
      <c r="M181">
        <v>0</v>
      </c>
      <c r="N181">
        <v>0</v>
      </c>
      <c r="O181">
        <v>0</v>
      </c>
      <c r="P181">
        <v>0</v>
      </c>
      <c r="Q181">
        <v>0</v>
      </c>
      <c r="R181">
        <v>0</v>
      </c>
      <c r="S181">
        <v>0</v>
      </c>
      <c r="T181">
        <v>0</v>
      </c>
      <c r="U181">
        <v>0</v>
      </c>
      <c r="V181">
        <v>0</v>
      </c>
      <c r="W181">
        <v>0</v>
      </c>
      <c r="X181">
        <v>0</v>
      </c>
      <c r="Y181">
        <v>0</v>
      </c>
      <c r="Z181">
        <v>0</v>
      </c>
      <c r="AA181">
        <v>0</v>
      </c>
      <c r="AB181">
        <v>0</v>
      </c>
      <c r="AC181">
        <v>0</v>
      </c>
      <c r="AD181">
        <v>0</v>
      </c>
      <c r="AE181">
        <v>0</v>
      </c>
      <c r="AF181">
        <v>0</v>
      </c>
      <c r="AG181">
        <v>0</v>
      </c>
      <c r="AH181">
        <v>0</v>
      </c>
      <c r="AI181">
        <v>0</v>
      </c>
      <c r="AJ181">
        <v>0</v>
      </c>
      <c r="AK181">
        <v>0</v>
      </c>
      <c r="AL181">
        <v>0</v>
      </c>
      <c r="AM181">
        <v>0</v>
      </c>
      <c r="AN181">
        <v>0</v>
      </c>
      <c r="AO181">
        <v>0</v>
      </c>
      <c r="AP181">
        <v>0</v>
      </c>
      <c r="AQ181">
        <v>0</v>
      </c>
      <c r="AR181">
        <v>0</v>
      </c>
      <c r="AS181">
        <v>0</v>
      </c>
      <c r="AT181">
        <v>0</v>
      </c>
    </row>
    <row r="182" spans="2:46" x14ac:dyDescent="0.25">
      <c r="B182" s="207">
        <v>178</v>
      </c>
      <c r="C182">
        <v>0</v>
      </c>
      <c r="D182">
        <v>0</v>
      </c>
      <c r="E182">
        <v>0</v>
      </c>
      <c r="F182">
        <v>0</v>
      </c>
      <c r="G182">
        <v>0</v>
      </c>
      <c r="H182">
        <v>0</v>
      </c>
      <c r="I182">
        <v>0</v>
      </c>
      <c r="J182">
        <v>0</v>
      </c>
      <c r="K182">
        <v>0</v>
      </c>
      <c r="L182">
        <v>0</v>
      </c>
      <c r="M182">
        <v>0</v>
      </c>
      <c r="N182">
        <v>0</v>
      </c>
      <c r="O182">
        <v>0</v>
      </c>
      <c r="P182">
        <v>0</v>
      </c>
      <c r="Q182">
        <v>0</v>
      </c>
      <c r="R182">
        <v>0</v>
      </c>
      <c r="S182">
        <v>0</v>
      </c>
      <c r="T182">
        <v>0</v>
      </c>
      <c r="U182">
        <v>0</v>
      </c>
      <c r="V182">
        <v>0</v>
      </c>
      <c r="W182">
        <v>0</v>
      </c>
      <c r="X182">
        <v>0</v>
      </c>
      <c r="Y182">
        <v>0</v>
      </c>
      <c r="Z182">
        <v>0</v>
      </c>
      <c r="AA182">
        <v>0</v>
      </c>
      <c r="AB182">
        <v>0</v>
      </c>
      <c r="AC182">
        <v>0</v>
      </c>
      <c r="AD182">
        <v>0</v>
      </c>
      <c r="AE182">
        <v>0</v>
      </c>
      <c r="AF182">
        <v>0</v>
      </c>
      <c r="AG182">
        <v>0</v>
      </c>
      <c r="AH182">
        <v>0</v>
      </c>
      <c r="AI182">
        <v>0</v>
      </c>
      <c r="AJ182">
        <v>0</v>
      </c>
      <c r="AK182">
        <v>0</v>
      </c>
      <c r="AL182">
        <v>0</v>
      </c>
      <c r="AM182">
        <v>0</v>
      </c>
      <c r="AN182">
        <v>0</v>
      </c>
      <c r="AO182">
        <v>0</v>
      </c>
      <c r="AP182">
        <v>0</v>
      </c>
      <c r="AQ182">
        <v>0</v>
      </c>
      <c r="AR182">
        <v>0</v>
      </c>
      <c r="AS182">
        <v>0</v>
      </c>
      <c r="AT182">
        <v>0</v>
      </c>
    </row>
    <row r="183" spans="2:46" x14ac:dyDescent="0.25">
      <c r="B183" s="207">
        <v>179</v>
      </c>
      <c r="C183">
        <v>0</v>
      </c>
      <c r="D183">
        <v>0</v>
      </c>
      <c r="E183">
        <v>0</v>
      </c>
      <c r="F183">
        <v>0</v>
      </c>
      <c r="G183">
        <v>0</v>
      </c>
      <c r="H183">
        <v>0</v>
      </c>
      <c r="I183">
        <v>0</v>
      </c>
      <c r="J183">
        <v>0</v>
      </c>
      <c r="K183">
        <v>0</v>
      </c>
      <c r="L183">
        <v>0</v>
      </c>
      <c r="M183">
        <v>0</v>
      </c>
      <c r="N183">
        <v>0</v>
      </c>
      <c r="O183">
        <v>0</v>
      </c>
      <c r="P183">
        <v>0</v>
      </c>
      <c r="Q183">
        <v>0</v>
      </c>
      <c r="R183">
        <v>0</v>
      </c>
      <c r="S183">
        <v>0</v>
      </c>
      <c r="T183">
        <v>0</v>
      </c>
      <c r="U183">
        <v>0</v>
      </c>
      <c r="V183">
        <v>0</v>
      </c>
      <c r="W183">
        <v>0</v>
      </c>
      <c r="X183">
        <v>0</v>
      </c>
      <c r="Y183">
        <v>0</v>
      </c>
      <c r="Z183">
        <v>0</v>
      </c>
      <c r="AA183">
        <v>0</v>
      </c>
      <c r="AB183">
        <v>0</v>
      </c>
      <c r="AC183">
        <v>0</v>
      </c>
      <c r="AD183">
        <v>0</v>
      </c>
      <c r="AE183">
        <v>0</v>
      </c>
      <c r="AF183">
        <v>0</v>
      </c>
      <c r="AG183">
        <v>0</v>
      </c>
      <c r="AH183">
        <v>0</v>
      </c>
      <c r="AI183">
        <v>0</v>
      </c>
      <c r="AJ183">
        <v>0</v>
      </c>
      <c r="AK183">
        <v>0</v>
      </c>
      <c r="AL183">
        <v>0</v>
      </c>
      <c r="AM183">
        <v>0</v>
      </c>
      <c r="AN183">
        <v>0</v>
      </c>
      <c r="AO183">
        <v>0</v>
      </c>
      <c r="AP183">
        <v>0</v>
      </c>
      <c r="AQ183">
        <v>0</v>
      </c>
      <c r="AR183">
        <v>0</v>
      </c>
      <c r="AS183">
        <v>0</v>
      </c>
      <c r="AT183">
        <v>0</v>
      </c>
    </row>
    <row r="184" spans="2:46" x14ac:dyDescent="0.25">
      <c r="B184" s="207">
        <v>180</v>
      </c>
      <c r="C184">
        <v>0</v>
      </c>
      <c r="D184">
        <v>0</v>
      </c>
      <c r="E184">
        <v>0</v>
      </c>
      <c r="F184">
        <v>0</v>
      </c>
      <c r="G184">
        <v>0</v>
      </c>
      <c r="H184">
        <v>0</v>
      </c>
      <c r="I184">
        <v>0</v>
      </c>
      <c r="J184">
        <v>0</v>
      </c>
      <c r="K184">
        <v>0</v>
      </c>
      <c r="L184">
        <v>0</v>
      </c>
      <c r="M184">
        <v>0</v>
      </c>
      <c r="N184">
        <v>0</v>
      </c>
      <c r="O184">
        <v>0</v>
      </c>
      <c r="P184">
        <v>0</v>
      </c>
      <c r="Q184">
        <v>0</v>
      </c>
      <c r="R184">
        <v>0</v>
      </c>
      <c r="S184">
        <v>0</v>
      </c>
      <c r="T184">
        <v>0</v>
      </c>
      <c r="U184">
        <v>0</v>
      </c>
      <c r="V184">
        <v>0</v>
      </c>
      <c r="W184">
        <v>0</v>
      </c>
      <c r="X184">
        <v>0</v>
      </c>
      <c r="Y184">
        <v>0</v>
      </c>
      <c r="Z184">
        <v>0</v>
      </c>
      <c r="AA184">
        <v>0</v>
      </c>
      <c r="AB184">
        <v>0</v>
      </c>
      <c r="AC184">
        <v>0</v>
      </c>
      <c r="AD184">
        <v>0</v>
      </c>
      <c r="AE184">
        <v>0</v>
      </c>
      <c r="AF184">
        <v>0</v>
      </c>
      <c r="AG184">
        <v>0</v>
      </c>
      <c r="AH184">
        <v>0</v>
      </c>
      <c r="AI184">
        <v>0</v>
      </c>
      <c r="AJ184">
        <v>0</v>
      </c>
      <c r="AK184">
        <v>0</v>
      </c>
      <c r="AL184">
        <v>0</v>
      </c>
      <c r="AM184">
        <v>0</v>
      </c>
      <c r="AN184">
        <v>0</v>
      </c>
      <c r="AO184">
        <v>0</v>
      </c>
      <c r="AP184">
        <v>0</v>
      </c>
      <c r="AQ184">
        <v>0</v>
      </c>
      <c r="AR184">
        <v>0</v>
      </c>
      <c r="AS184">
        <v>0</v>
      </c>
      <c r="AT184">
        <v>0</v>
      </c>
    </row>
    <row r="185" spans="2:46" x14ac:dyDescent="0.25">
      <c r="B185" s="207">
        <v>181</v>
      </c>
      <c r="C185">
        <v>0</v>
      </c>
      <c r="D185">
        <v>0</v>
      </c>
      <c r="E185">
        <v>0</v>
      </c>
      <c r="F185">
        <v>0</v>
      </c>
      <c r="G185">
        <v>0</v>
      </c>
      <c r="H185">
        <v>0</v>
      </c>
      <c r="I185">
        <v>0</v>
      </c>
      <c r="J185">
        <v>0</v>
      </c>
      <c r="K185">
        <v>0</v>
      </c>
      <c r="L185">
        <v>0</v>
      </c>
      <c r="M185">
        <v>0</v>
      </c>
      <c r="N185">
        <v>0</v>
      </c>
      <c r="O185">
        <v>0</v>
      </c>
      <c r="P185">
        <v>0</v>
      </c>
      <c r="Q185">
        <v>0</v>
      </c>
      <c r="R185">
        <v>0</v>
      </c>
      <c r="S185">
        <v>0</v>
      </c>
      <c r="T185">
        <v>0</v>
      </c>
      <c r="U185">
        <v>0</v>
      </c>
      <c r="V185">
        <v>0</v>
      </c>
      <c r="W185">
        <v>0</v>
      </c>
      <c r="X185">
        <v>0</v>
      </c>
      <c r="Y185">
        <v>0</v>
      </c>
      <c r="Z185">
        <v>0</v>
      </c>
      <c r="AA185">
        <v>0</v>
      </c>
      <c r="AB185">
        <v>0</v>
      </c>
      <c r="AC185">
        <v>0</v>
      </c>
      <c r="AD185">
        <v>0</v>
      </c>
      <c r="AE185">
        <v>0</v>
      </c>
      <c r="AF185">
        <v>0</v>
      </c>
      <c r="AG185">
        <v>0</v>
      </c>
      <c r="AH185">
        <v>0</v>
      </c>
      <c r="AI185">
        <v>0</v>
      </c>
      <c r="AJ185">
        <v>0</v>
      </c>
      <c r="AK185">
        <v>0</v>
      </c>
      <c r="AL185">
        <v>0</v>
      </c>
      <c r="AM185">
        <v>0</v>
      </c>
      <c r="AN185">
        <v>0</v>
      </c>
      <c r="AO185">
        <v>0</v>
      </c>
      <c r="AP185">
        <v>0</v>
      </c>
      <c r="AQ185">
        <v>0</v>
      </c>
      <c r="AR185">
        <v>0</v>
      </c>
      <c r="AS185">
        <v>0</v>
      </c>
      <c r="AT185">
        <v>0</v>
      </c>
    </row>
    <row r="186" spans="2:46" x14ac:dyDescent="0.25">
      <c r="B186" s="207">
        <v>182</v>
      </c>
      <c r="C186">
        <v>0</v>
      </c>
      <c r="D186">
        <v>0</v>
      </c>
      <c r="E186">
        <v>0</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v>0</v>
      </c>
      <c r="AK186">
        <v>0</v>
      </c>
      <c r="AL186">
        <v>0</v>
      </c>
      <c r="AM186">
        <v>0</v>
      </c>
      <c r="AN186">
        <v>0</v>
      </c>
      <c r="AO186">
        <v>0</v>
      </c>
      <c r="AP186">
        <v>0</v>
      </c>
      <c r="AQ186">
        <v>0</v>
      </c>
      <c r="AR186">
        <v>0</v>
      </c>
      <c r="AS186">
        <v>0</v>
      </c>
      <c r="AT186">
        <v>0</v>
      </c>
    </row>
    <row r="187" spans="2:46" x14ac:dyDescent="0.25">
      <c r="B187" s="207">
        <v>183</v>
      </c>
      <c r="C187">
        <v>0</v>
      </c>
      <c r="D187">
        <v>0</v>
      </c>
      <c r="E187">
        <v>0</v>
      </c>
      <c r="F187">
        <v>0</v>
      </c>
      <c r="G187">
        <v>0</v>
      </c>
      <c r="H187">
        <v>0</v>
      </c>
      <c r="I187">
        <v>0</v>
      </c>
      <c r="J187">
        <v>0</v>
      </c>
      <c r="K187">
        <v>0</v>
      </c>
      <c r="L187">
        <v>0</v>
      </c>
      <c r="M187">
        <v>0</v>
      </c>
      <c r="N187">
        <v>0</v>
      </c>
      <c r="O187">
        <v>0</v>
      </c>
      <c r="P187">
        <v>0</v>
      </c>
      <c r="Q187">
        <v>0</v>
      </c>
      <c r="R187">
        <v>0</v>
      </c>
      <c r="S187">
        <v>0</v>
      </c>
      <c r="T187">
        <v>0</v>
      </c>
      <c r="U187">
        <v>0</v>
      </c>
      <c r="V187">
        <v>0</v>
      </c>
      <c r="W187">
        <v>0</v>
      </c>
      <c r="X187">
        <v>0</v>
      </c>
      <c r="Y187">
        <v>0</v>
      </c>
      <c r="Z187">
        <v>0</v>
      </c>
      <c r="AA187">
        <v>0</v>
      </c>
      <c r="AB187">
        <v>0</v>
      </c>
      <c r="AC187">
        <v>0</v>
      </c>
      <c r="AD187">
        <v>0</v>
      </c>
      <c r="AE187">
        <v>0</v>
      </c>
      <c r="AF187">
        <v>0</v>
      </c>
      <c r="AG187">
        <v>0</v>
      </c>
      <c r="AH187">
        <v>0</v>
      </c>
      <c r="AI187">
        <v>0</v>
      </c>
      <c r="AJ187">
        <v>0</v>
      </c>
      <c r="AK187">
        <v>0</v>
      </c>
      <c r="AL187">
        <v>0</v>
      </c>
      <c r="AM187">
        <v>0</v>
      </c>
      <c r="AN187">
        <v>0</v>
      </c>
      <c r="AO187">
        <v>0</v>
      </c>
      <c r="AP187">
        <v>0</v>
      </c>
      <c r="AQ187">
        <v>0</v>
      </c>
      <c r="AR187">
        <v>0</v>
      </c>
      <c r="AS187">
        <v>0</v>
      </c>
      <c r="AT187">
        <v>0</v>
      </c>
    </row>
    <row r="188" spans="2:46" x14ac:dyDescent="0.25">
      <c r="B188" s="207">
        <v>184</v>
      </c>
      <c r="C188">
        <v>0</v>
      </c>
      <c r="D188">
        <v>0</v>
      </c>
      <c r="E188">
        <v>0</v>
      </c>
      <c r="F188">
        <v>0</v>
      </c>
      <c r="G188">
        <v>0</v>
      </c>
      <c r="H188">
        <v>0</v>
      </c>
      <c r="I188">
        <v>0</v>
      </c>
      <c r="J188">
        <v>0</v>
      </c>
      <c r="K188">
        <v>0</v>
      </c>
      <c r="L188">
        <v>0</v>
      </c>
      <c r="M188">
        <v>0</v>
      </c>
      <c r="N188">
        <v>0</v>
      </c>
      <c r="O188">
        <v>0</v>
      </c>
      <c r="P188">
        <v>0</v>
      </c>
      <c r="Q188">
        <v>0</v>
      </c>
      <c r="R188">
        <v>0</v>
      </c>
      <c r="S188">
        <v>0</v>
      </c>
      <c r="T188">
        <v>0</v>
      </c>
      <c r="U188">
        <v>0</v>
      </c>
      <c r="V188">
        <v>0</v>
      </c>
      <c r="W188">
        <v>0</v>
      </c>
      <c r="X188">
        <v>0</v>
      </c>
      <c r="Y188">
        <v>0</v>
      </c>
      <c r="Z188">
        <v>0</v>
      </c>
      <c r="AA188">
        <v>0</v>
      </c>
      <c r="AB188">
        <v>0</v>
      </c>
      <c r="AC188">
        <v>0</v>
      </c>
      <c r="AD188">
        <v>0</v>
      </c>
      <c r="AE188">
        <v>0</v>
      </c>
      <c r="AF188">
        <v>0</v>
      </c>
      <c r="AG188">
        <v>0</v>
      </c>
      <c r="AH188">
        <v>0</v>
      </c>
      <c r="AI188">
        <v>0</v>
      </c>
      <c r="AJ188">
        <v>0</v>
      </c>
      <c r="AK188">
        <v>0</v>
      </c>
      <c r="AL188">
        <v>0</v>
      </c>
      <c r="AM188">
        <v>0</v>
      </c>
      <c r="AN188">
        <v>0</v>
      </c>
      <c r="AO188">
        <v>0</v>
      </c>
      <c r="AP188">
        <v>0</v>
      </c>
      <c r="AQ188">
        <v>0</v>
      </c>
      <c r="AR188">
        <v>0</v>
      </c>
      <c r="AS188">
        <v>0</v>
      </c>
      <c r="AT188">
        <v>0</v>
      </c>
    </row>
    <row r="189" spans="2:46" x14ac:dyDescent="0.25">
      <c r="B189" s="207">
        <v>185</v>
      </c>
      <c r="C189">
        <v>0</v>
      </c>
      <c r="D189">
        <v>0</v>
      </c>
      <c r="E189">
        <v>0</v>
      </c>
      <c r="F189">
        <v>0</v>
      </c>
      <c r="G189">
        <v>0</v>
      </c>
      <c r="H189">
        <v>0</v>
      </c>
      <c r="I189">
        <v>0</v>
      </c>
      <c r="J189">
        <v>0</v>
      </c>
      <c r="K189">
        <v>0</v>
      </c>
      <c r="L189">
        <v>0</v>
      </c>
      <c r="M189">
        <v>0</v>
      </c>
      <c r="N189">
        <v>0</v>
      </c>
      <c r="O189">
        <v>0</v>
      </c>
      <c r="P189">
        <v>0</v>
      </c>
      <c r="Q189">
        <v>0</v>
      </c>
      <c r="R189">
        <v>0</v>
      </c>
      <c r="S189">
        <v>0</v>
      </c>
      <c r="T189">
        <v>0</v>
      </c>
      <c r="U189">
        <v>0</v>
      </c>
      <c r="V189">
        <v>0</v>
      </c>
      <c r="W189">
        <v>0</v>
      </c>
      <c r="X189">
        <v>0</v>
      </c>
      <c r="Y189">
        <v>0</v>
      </c>
      <c r="Z189">
        <v>0</v>
      </c>
      <c r="AA189">
        <v>0</v>
      </c>
      <c r="AB189">
        <v>0</v>
      </c>
      <c r="AC189">
        <v>0</v>
      </c>
      <c r="AD189">
        <v>0</v>
      </c>
      <c r="AE189">
        <v>0</v>
      </c>
      <c r="AF189">
        <v>0</v>
      </c>
      <c r="AG189">
        <v>0</v>
      </c>
      <c r="AH189">
        <v>0</v>
      </c>
      <c r="AI189">
        <v>0</v>
      </c>
      <c r="AJ189">
        <v>0</v>
      </c>
      <c r="AK189">
        <v>0</v>
      </c>
      <c r="AL189">
        <v>0</v>
      </c>
      <c r="AM189">
        <v>0</v>
      </c>
      <c r="AN189">
        <v>0</v>
      </c>
      <c r="AO189">
        <v>0</v>
      </c>
      <c r="AP189">
        <v>0</v>
      </c>
      <c r="AQ189">
        <v>0</v>
      </c>
      <c r="AR189">
        <v>0</v>
      </c>
      <c r="AS189">
        <v>0</v>
      </c>
      <c r="AT189">
        <v>0</v>
      </c>
    </row>
    <row r="190" spans="2:46" x14ac:dyDescent="0.25">
      <c r="B190" s="207">
        <v>186</v>
      </c>
      <c r="C190">
        <v>0</v>
      </c>
      <c r="D190">
        <v>0</v>
      </c>
      <c r="E190">
        <v>0</v>
      </c>
      <c r="F190">
        <v>0</v>
      </c>
      <c r="G190">
        <v>0</v>
      </c>
      <c r="H190">
        <v>0</v>
      </c>
      <c r="I190">
        <v>0</v>
      </c>
      <c r="J190">
        <v>0</v>
      </c>
      <c r="K190">
        <v>0</v>
      </c>
      <c r="L190">
        <v>0</v>
      </c>
      <c r="M190">
        <v>0</v>
      </c>
      <c r="N190">
        <v>0</v>
      </c>
      <c r="O190">
        <v>0</v>
      </c>
      <c r="P190">
        <v>0</v>
      </c>
      <c r="Q190">
        <v>0</v>
      </c>
      <c r="R190">
        <v>0</v>
      </c>
      <c r="S190">
        <v>0</v>
      </c>
      <c r="T190">
        <v>0</v>
      </c>
      <c r="U190">
        <v>0</v>
      </c>
      <c r="V190">
        <v>0</v>
      </c>
      <c r="W190">
        <v>0</v>
      </c>
      <c r="X190">
        <v>0</v>
      </c>
      <c r="Y190">
        <v>0</v>
      </c>
      <c r="Z190">
        <v>0</v>
      </c>
      <c r="AA190">
        <v>0</v>
      </c>
      <c r="AB190">
        <v>0</v>
      </c>
      <c r="AC190">
        <v>0</v>
      </c>
      <c r="AD190">
        <v>0</v>
      </c>
      <c r="AE190">
        <v>0</v>
      </c>
      <c r="AF190">
        <v>0</v>
      </c>
      <c r="AG190">
        <v>0</v>
      </c>
      <c r="AH190">
        <v>0</v>
      </c>
      <c r="AI190">
        <v>0</v>
      </c>
      <c r="AJ190">
        <v>0</v>
      </c>
      <c r="AK190">
        <v>0</v>
      </c>
      <c r="AL190">
        <v>0</v>
      </c>
      <c r="AM190">
        <v>0</v>
      </c>
      <c r="AN190">
        <v>0</v>
      </c>
      <c r="AO190">
        <v>0</v>
      </c>
      <c r="AP190">
        <v>0</v>
      </c>
      <c r="AQ190">
        <v>0</v>
      </c>
      <c r="AR190">
        <v>0</v>
      </c>
      <c r="AS190">
        <v>0</v>
      </c>
      <c r="AT190">
        <v>0</v>
      </c>
    </row>
    <row r="191" spans="2:46" x14ac:dyDescent="0.25">
      <c r="B191" s="207">
        <v>187</v>
      </c>
      <c r="C191">
        <v>0</v>
      </c>
      <c r="D191">
        <v>0</v>
      </c>
      <c r="E191">
        <v>0</v>
      </c>
      <c r="F191">
        <v>0</v>
      </c>
      <c r="G191">
        <v>0</v>
      </c>
      <c r="H191">
        <v>0</v>
      </c>
      <c r="I191">
        <v>0</v>
      </c>
      <c r="J191">
        <v>0</v>
      </c>
      <c r="K191">
        <v>0</v>
      </c>
      <c r="L191">
        <v>0</v>
      </c>
      <c r="M191">
        <v>0</v>
      </c>
      <c r="N191">
        <v>0</v>
      </c>
      <c r="O191">
        <v>0</v>
      </c>
      <c r="P191">
        <v>0</v>
      </c>
      <c r="Q191">
        <v>0</v>
      </c>
      <c r="R191">
        <v>0</v>
      </c>
      <c r="S191">
        <v>0</v>
      </c>
      <c r="T191">
        <v>0</v>
      </c>
      <c r="U191">
        <v>0</v>
      </c>
      <c r="V191">
        <v>0</v>
      </c>
      <c r="W191">
        <v>0</v>
      </c>
      <c r="X191">
        <v>0</v>
      </c>
      <c r="Y191">
        <v>0</v>
      </c>
      <c r="Z191">
        <v>0</v>
      </c>
      <c r="AA191">
        <v>0</v>
      </c>
      <c r="AB191">
        <v>0</v>
      </c>
      <c r="AC191">
        <v>0</v>
      </c>
      <c r="AD191">
        <v>0</v>
      </c>
      <c r="AE191">
        <v>0</v>
      </c>
      <c r="AF191">
        <v>0</v>
      </c>
      <c r="AG191">
        <v>0</v>
      </c>
      <c r="AH191">
        <v>0</v>
      </c>
      <c r="AI191">
        <v>0</v>
      </c>
      <c r="AJ191">
        <v>0</v>
      </c>
      <c r="AK191">
        <v>0</v>
      </c>
      <c r="AL191">
        <v>0</v>
      </c>
      <c r="AM191">
        <v>0</v>
      </c>
      <c r="AN191">
        <v>0</v>
      </c>
      <c r="AO191">
        <v>0</v>
      </c>
      <c r="AP191">
        <v>0</v>
      </c>
      <c r="AQ191">
        <v>0</v>
      </c>
      <c r="AR191">
        <v>0</v>
      </c>
      <c r="AS191">
        <v>0</v>
      </c>
      <c r="AT191">
        <v>0</v>
      </c>
    </row>
    <row r="192" spans="2:46" x14ac:dyDescent="0.25">
      <c r="B192" s="207">
        <v>188</v>
      </c>
      <c r="C192">
        <v>0</v>
      </c>
      <c r="D192">
        <v>0</v>
      </c>
      <c r="E192">
        <v>0</v>
      </c>
      <c r="F192">
        <v>0</v>
      </c>
      <c r="G192">
        <v>0</v>
      </c>
      <c r="H192">
        <v>0</v>
      </c>
      <c r="I192">
        <v>0</v>
      </c>
      <c r="J192">
        <v>0</v>
      </c>
      <c r="K192">
        <v>0</v>
      </c>
      <c r="L192">
        <v>0</v>
      </c>
      <c r="M192">
        <v>0</v>
      </c>
      <c r="N192">
        <v>0</v>
      </c>
      <c r="O192">
        <v>0</v>
      </c>
      <c r="P192">
        <v>0</v>
      </c>
      <c r="Q192">
        <v>0</v>
      </c>
      <c r="R192">
        <v>0</v>
      </c>
      <c r="S192">
        <v>0</v>
      </c>
      <c r="T192">
        <v>0</v>
      </c>
      <c r="U192">
        <v>0</v>
      </c>
      <c r="V192">
        <v>0</v>
      </c>
      <c r="W192">
        <v>0</v>
      </c>
      <c r="X192">
        <v>0</v>
      </c>
      <c r="Y192">
        <v>0</v>
      </c>
      <c r="Z192">
        <v>0</v>
      </c>
      <c r="AA192">
        <v>0</v>
      </c>
      <c r="AB192">
        <v>0</v>
      </c>
      <c r="AC192">
        <v>0</v>
      </c>
      <c r="AD192">
        <v>0</v>
      </c>
      <c r="AE192">
        <v>0</v>
      </c>
      <c r="AF192">
        <v>0</v>
      </c>
      <c r="AG192">
        <v>0</v>
      </c>
      <c r="AH192">
        <v>0</v>
      </c>
      <c r="AI192">
        <v>0</v>
      </c>
      <c r="AJ192">
        <v>0</v>
      </c>
      <c r="AK192">
        <v>0</v>
      </c>
      <c r="AL192">
        <v>0</v>
      </c>
      <c r="AM192">
        <v>0</v>
      </c>
      <c r="AN192">
        <v>0</v>
      </c>
      <c r="AO192">
        <v>0</v>
      </c>
      <c r="AP192">
        <v>0</v>
      </c>
      <c r="AQ192">
        <v>0</v>
      </c>
      <c r="AR192">
        <v>0</v>
      </c>
      <c r="AS192">
        <v>0</v>
      </c>
      <c r="AT192">
        <v>0</v>
      </c>
    </row>
    <row r="193" spans="2:46" x14ac:dyDescent="0.25">
      <c r="B193" s="207">
        <v>189</v>
      </c>
      <c r="C193">
        <v>0</v>
      </c>
      <c r="D193">
        <v>0</v>
      </c>
      <c r="E193">
        <v>0</v>
      </c>
      <c r="F193">
        <v>0</v>
      </c>
      <c r="G193">
        <v>0</v>
      </c>
      <c r="H193">
        <v>0</v>
      </c>
      <c r="I193">
        <v>0</v>
      </c>
      <c r="J193">
        <v>0</v>
      </c>
      <c r="K193">
        <v>0</v>
      </c>
      <c r="L193">
        <v>0</v>
      </c>
      <c r="M193">
        <v>0</v>
      </c>
      <c r="N193">
        <v>0</v>
      </c>
      <c r="O193">
        <v>0</v>
      </c>
      <c r="P193">
        <v>0</v>
      </c>
      <c r="Q193">
        <v>0</v>
      </c>
      <c r="R193">
        <v>0</v>
      </c>
      <c r="S193">
        <v>0</v>
      </c>
      <c r="T193">
        <v>0</v>
      </c>
      <c r="U193">
        <v>0</v>
      </c>
      <c r="V193">
        <v>0</v>
      </c>
      <c r="W193">
        <v>0</v>
      </c>
      <c r="X193">
        <v>0</v>
      </c>
      <c r="Y193">
        <v>0</v>
      </c>
      <c r="Z193">
        <v>0</v>
      </c>
      <c r="AA193">
        <v>0</v>
      </c>
      <c r="AB193">
        <v>0</v>
      </c>
      <c r="AC193">
        <v>0</v>
      </c>
      <c r="AD193">
        <v>0</v>
      </c>
      <c r="AE193">
        <v>0</v>
      </c>
      <c r="AF193">
        <v>0</v>
      </c>
      <c r="AG193">
        <v>0</v>
      </c>
      <c r="AH193">
        <v>0</v>
      </c>
      <c r="AI193">
        <v>0</v>
      </c>
      <c r="AJ193">
        <v>0</v>
      </c>
      <c r="AK193">
        <v>0</v>
      </c>
      <c r="AL193">
        <v>0</v>
      </c>
      <c r="AM193">
        <v>0</v>
      </c>
      <c r="AN193">
        <v>0</v>
      </c>
      <c r="AO193">
        <v>0</v>
      </c>
      <c r="AP193">
        <v>0</v>
      </c>
      <c r="AQ193">
        <v>0</v>
      </c>
      <c r="AR193">
        <v>0</v>
      </c>
      <c r="AS193">
        <v>0</v>
      </c>
      <c r="AT193">
        <v>0</v>
      </c>
    </row>
    <row r="194" spans="2:46" x14ac:dyDescent="0.25">
      <c r="B194" s="207">
        <v>190</v>
      </c>
      <c r="C194">
        <v>0</v>
      </c>
      <c r="D194">
        <v>0</v>
      </c>
      <c r="E194">
        <v>0</v>
      </c>
      <c r="F194">
        <v>0</v>
      </c>
      <c r="G194">
        <v>0</v>
      </c>
      <c r="H194">
        <v>0</v>
      </c>
      <c r="I194">
        <v>0</v>
      </c>
      <c r="J194">
        <v>0</v>
      </c>
      <c r="K194">
        <v>0</v>
      </c>
      <c r="L194">
        <v>0</v>
      </c>
      <c r="M194">
        <v>0</v>
      </c>
      <c r="N194">
        <v>0</v>
      </c>
      <c r="O194">
        <v>0</v>
      </c>
      <c r="P194">
        <v>0</v>
      </c>
      <c r="Q194">
        <v>0</v>
      </c>
      <c r="R194">
        <v>0</v>
      </c>
      <c r="S194">
        <v>0</v>
      </c>
      <c r="T194">
        <v>0</v>
      </c>
      <c r="U194">
        <v>0</v>
      </c>
      <c r="V194">
        <v>0</v>
      </c>
      <c r="W194">
        <v>0</v>
      </c>
      <c r="X194">
        <v>0</v>
      </c>
      <c r="Y194">
        <v>0</v>
      </c>
      <c r="Z194">
        <v>0</v>
      </c>
      <c r="AA194">
        <v>0</v>
      </c>
      <c r="AB194">
        <v>0</v>
      </c>
      <c r="AC194">
        <v>0</v>
      </c>
      <c r="AD194">
        <v>0</v>
      </c>
      <c r="AE194">
        <v>0</v>
      </c>
      <c r="AF194">
        <v>0</v>
      </c>
      <c r="AG194">
        <v>0</v>
      </c>
      <c r="AH194">
        <v>0</v>
      </c>
      <c r="AI194">
        <v>0</v>
      </c>
      <c r="AJ194">
        <v>0</v>
      </c>
      <c r="AK194">
        <v>0</v>
      </c>
      <c r="AL194">
        <v>0</v>
      </c>
      <c r="AM194">
        <v>0</v>
      </c>
      <c r="AN194">
        <v>0</v>
      </c>
      <c r="AO194">
        <v>0</v>
      </c>
      <c r="AP194">
        <v>0</v>
      </c>
      <c r="AQ194">
        <v>0</v>
      </c>
      <c r="AR194">
        <v>0</v>
      </c>
      <c r="AS194">
        <v>0</v>
      </c>
      <c r="AT194">
        <v>0</v>
      </c>
    </row>
    <row r="195" spans="2:46" x14ac:dyDescent="0.25">
      <c r="B195" s="207">
        <v>191</v>
      </c>
      <c r="C195">
        <v>0</v>
      </c>
      <c r="D195">
        <v>0</v>
      </c>
      <c r="E195">
        <v>0</v>
      </c>
      <c r="F195">
        <v>0</v>
      </c>
      <c r="G195">
        <v>0</v>
      </c>
      <c r="H195">
        <v>0</v>
      </c>
      <c r="I195">
        <v>0</v>
      </c>
      <c r="J195">
        <v>0</v>
      </c>
      <c r="K195">
        <v>0</v>
      </c>
      <c r="L195">
        <v>0</v>
      </c>
      <c r="M195">
        <v>0</v>
      </c>
      <c r="N195">
        <v>0</v>
      </c>
      <c r="O195">
        <v>0</v>
      </c>
      <c r="P195">
        <v>0</v>
      </c>
      <c r="Q195">
        <v>0</v>
      </c>
      <c r="R195">
        <v>0</v>
      </c>
      <c r="S195">
        <v>0</v>
      </c>
      <c r="T195">
        <v>0</v>
      </c>
      <c r="U195">
        <v>0</v>
      </c>
      <c r="V195">
        <v>0</v>
      </c>
      <c r="W195">
        <v>0</v>
      </c>
      <c r="X195">
        <v>0</v>
      </c>
      <c r="Y195">
        <v>0</v>
      </c>
      <c r="Z195">
        <v>0</v>
      </c>
      <c r="AA195">
        <v>0</v>
      </c>
      <c r="AB195">
        <v>0</v>
      </c>
      <c r="AC195">
        <v>0</v>
      </c>
      <c r="AD195">
        <v>0</v>
      </c>
      <c r="AE195">
        <v>0</v>
      </c>
      <c r="AF195">
        <v>0</v>
      </c>
      <c r="AG195">
        <v>0</v>
      </c>
      <c r="AH195">
        <v>0</v>
      </c>
      <c r="AI195">
        <v>0</v>
      </c>
      <c r="AJ195">
        <v>0</v>
      </c>
      <c r="AK195">
        <v>0</v>
      </c>
      <c r="AL195">
        <v>0</v>
      </c>
      <c r="AM195">
        <v>0</v>
      </c>
      <c r="AN195">
        <v>0</v>
      </c>
      <c r="AO195">
        <v>0</v>
      </c>
      <c r="AP195">
        <v>0</v>
      </c>
      <c r="AQ195">
        <v>0</v>
      </c>
      <c r="AR195">
        <v>0</v>
      </c>
      <c r="AS195">
        <v>0</v>
      </c>
      <c r="AT195">
        <v>0</v>
      </c>
    </row>
    <row r="196" spans="2:46" x14ac:dyDescent="0.25">
      <c r="B196" s="207">
        <v>192</v>
      </c>
      <c r="C196">
        <v>0</v>
      </c>
      <c r="D196">
        <v>0</v>
      </c>
      <c r="E196">
        <v>0</v>
      </c>
      <c r="F196">
        <v>0</v>
      </c>
      <c r="G196">
        <v>0</v>
      </c>
      <c r="H196">
        <v>0</v>
      </c>
      <c r="I196">
        <v>0</v>
      </c>
      <c r="J196">
        <v>0</v>
      </c>
      <c r="K196">
        <v>0</v>
      </c>
      <c r="L196">
        <v>0</v>
      </c>
      <c r="M196">
        <v>0</v>
      </c>
      <c r="N196">
        <v>0</v>
      </c>
      <c r="O196">
        <v>0</v>
      </c>
      <c r="P196">
        <v>0</v>
      </c>
      <c r="Q196">
        <v>0</v>
      </c>
      <c r="R196">
        <v>0</v>
      </c>
      <c r="S196">
        <v>0</v>
      </c>
      <c r="T196">
        <v>0</v>
      </c>
      <c r="U196">
        <v>0</v>
      </c>
      <c r="V196">
        <v>0</v>
      </c>
      <c r="W196">
        <v>0</v>
      </c>
      <c r="X196">
        <v>0</v>
      </c>
      <c r="Y196">
        <v>0</v>
      </c>
      <c r="Z196">
        <v>0</v>
      </c>
      <c r="AA196">
        <v>0</v>
      </c>
      <c r="AB196">
        <v>0</v>
      </c>
      <c r="AC196">
        <v>0</v>
      </c>
      <c r="AD196">
        <v>0</v>
      </c>
      <c r="AE196">
        <v>0</v>
      </c>
      <c r="AF196">
        <v>0</v>
      </c>
      <c r="AG196">
        <v>0</v>
      </c>
      <c r="AH196">
        <v>0</v>
      </c>
      <c r="AI196">
        <v>0</v>
      </c>
      <c r="AJ196">
        <v>0</v>
      </c>
      <c r="AK196">
        <v>0</v>
      </c>
      <c r="AL196">
        <v>0</v>
      </c>
      <c r="AM196">
        <v>0</v>
      </c>
      <c r="AN196">
        <v>0</v>
      </c>
      <c r="AO196">
        <v>0</v>
      </c>
      <c r="AP196">
        <v>0</v>
      </c>
      <c r="AQ196">
        <v>0</v>
      </c>
      <c r="AR196">
        <v>0</v>
      </c>
      <c r="AS196">
        <v>0</v>
      </c>
      <c r="AT196">
        <v>0</v>
      </c>
    </row>
    <row r="197" spans="2:46" x14ac:dyDescent="0.25">
      <c r="B197" s="207">
        <v>193</v>
      </c>
      <c r="C197">
        <v>0</v>
      </c>
      <c r="D197">
        <v>0</v>
      </c>
      <c r="E197">
        <v>0</v>
      </c>
      <c r="F197">
        <v>0</v>
      </c>
      <c r="G197">
        <v>0</v>
      </c>
      <c r="H197">
        <v>0</v>
      </c>
      <c r="I197">
        <v>0</v>
      </c>
      <c r="J197">
        <v>0</v>
      </c>
      <c r="K197">
        <v>0</v>
      </c>
      <c r="L197">
        <v>0</v>
      </c>
      <c r="M197">
        <v>0</v>
      </c>
      <c r="N197">
        <v>0</v>
      </c>
      <c r="O197">
        <v>0</v>
      </c>
      <c r="P197">
        <v>0</v>
      </c>
      <c r="Q197">
        <v>0</v>
      </c>
      <c r="R197">
        <v>0</v>
      </c>
      <c r="S197">
        <v>0</v>
      </c>
      <c r="T197">
        <v>0</v>
      </c>
      <c r="U197">
        <v>0</v>
      </c>
      <c r="V197">
        <v>0</v>
      </c>
      <c r="W197">
        <v>0</v>
      </c>
      <c r="X197">
        <v>0</v>
      </c>
      <c r="Y197">
        <v>0</v>
      </c>
      <c r="Z197">
        <v>0</v>
      </c>
      <c r="AA197">
        <v>0</v>
      </c>
      <c r="AB197">
        <v>0</v>
      </c>
      <c r="AC197">
        <v>0</v>
      </c>
      <c r="AD197">
        <v>0</v>
      </c>
      <c r="AE197">
        <v>0</v>
      </c>
      <c r="AF197">
        <v>0</v>
      </c>
      <c r="AG197">
        <v>0</v>
      </c>
      <c r="AH197">
        <v>0</v>
      </c>
      <c r="AI197">
        <v>0</v>
      </c>
      <c r="AJ197">
        <v>0</v>
      </c>
      <c r="AK197">
        <v>0</v>
      </c>
      <c r="AL197">
        <v>0</v>
      </c>
      <c r="AM197">
        <v>0</v>
      </c>
      <c r="AN197">
        <v>0</v>
      </c>
      <c r="AO197">
        <v>0</v>
      </c>
      <c r="AP197">
        <v>0</v>
      </c>
      <c r="AQ197">
        <v>0</v>
      </c>
      <c r="AR197">
        <v>0</v>
      </c>
      <c r="AS197">
        <v>0</v>
      </c>
      <c r="AT197">
        <v>0</v>
      </c>
    </row>
    <row r="198" spans="2:46" x14ac:dyDescent="0.25">
      <c r="B198" s="207">
        <v>194</v>
      </c>
      <c r="C198">
        <v>0</v>
      </c>
      <c r="D198">
        <v>0</v>
      </c>
      <c r="E198">
        <v>0</v>
      </c>
      <c r="F198">
        <v>0</v>
      </c>
      <c r="G198">
        <v>0</v>
      </c>
      <c r="H198">
        <v>0</v>
      </c>
      <c r="I198">
        <v>0</v>
      </c>
      <c r="J198">
        <v>0</v>
      </c>
      <c r="K198">
        <v>0</v>
      </c>
      <c r="L198">
        <v>0</v>
      </c>
      <c r="M198">
        <v>0</v>
      </c>
      <c r="N198">
        <v>0</v>
      </c>
      <c r="O198">
        <v>0</v>
      </c>
      <c r="P198">
        <v>0</v>
      </c>
      <c r="Q198">
        <v>0</v>
      </c>
      <c r="R198">
        <v>0</v>
      </c>
      <c r="S198">
        <v>0</v>
      </c>
      <c r="T198">
        <v>0</v>
      </c>
      <c r="U198">
        <v>0</v>
      </c>
      <c r="V198">
        <v>0</v>
      </c>
      <c r="W198">
        <v>0</v>
      </c>
      <c r="X198">
        <v>0</v>
      </c>
      <c r="Y198">
        <v>0</v>
      </c>
      <c r="Z198">
        <v>0</v>
      </c>
      <c r="AA198">
        <v>0</v>
      </c>
      <c r="AB198">
        <v>0</v>
      </c>
      <c r="AC198">
        <v>0</v>
      </c>
      <c r="AD198">
        <v>0</v>
      </c>
      <c r="AE198">
        <v>0</v>
      </c>
      <c r="AF198">
        <v>0</v>
      </c>
      <c r="AG198">
        <v>0</v>
      </c>
      <c r="AH198">
        <v>0</v>
      </c>
      <c r="AI198">
        <v>0</v>
      </c>
      <c r="AJ198">
        <v>0</v>
      </c>
      <c r="AK198">
        <v>0</v>
      </c>
      <c r="AL198">
        <v>0</v>
      </c>
      <c r="AM198">
        <v>0</v>
      </c>
      <c r="AN198">
        <v>0</v>
      </c>
      <c r="AO198">
        <v>0</v>
      </c>
      <c r="AP198">
        <v>0</v>
      </c>
      <c r="AQ198">
        <v>0</v>
      </c>
      <c r="AR198">
        <v>0</v>
      </c>
      <c r="AS198">
        <v>0</v>
      </c>
      <c r="AT198">
        <v>0</v>
      </c>
    </row>
    <row r="199" spans="2:46" x14ac:dyDescent="0.25">
      <c r="B199" s="207">
        <v>195</v>
      </c>
      <c r="C199">
        <v>0</v>
      </c>
      <c r="D199">
        <v>0</v>
      </c>
      <c r="E199">
        <v>0</v>
      </c>
      <c r="F199">
        <v>0</v>
      </c>
      <c r="G199">
        <v>0</v>
      </c>
      <c r="H199">
        <v>0</v>
      </c>
      <c r="I199">
        <v>0</v>
      </c>
      <c r="J199">
        <v>0</v>
      </c>
      <c r="K199">
        <v>0</v>
      </c>
      <c r="L199">
        <v>0</v>
      </c>
      <c r="M199">
        <v>0</v>
      </c>
      <c r="N199">
        <v>0</v>
      </c>
      <c r="O199">
        <v>0</v>
      </c>
      <c r="P199">
        <v>0</v>
      </c>
      <c r="Q199">
        <v>0</v>
      </c>
      <c r="R199">
        <v>0</v>
      </c>
      <c r="S199">
        <v>0</v>
      </c>
      <c r="T199">
        <v>0</v>
      </c>
      <c r="U199">
        <v>0</v>
      </c>
      <c r="V199">
        <v>0</v>
      </c>
      <c r="W199">
        <v>0</v>
      </c>
      <c r="X199">
        <v>0</v>
      </c>
      <c r="Y199">
        <v>0</v>
      </c>
      <c r="Z199">
        <v>0</v>
      </c>
      <c r="AA199">
        <v>0</v>
      </c>
      <c r="AB199">
        <v>0</v>
      </c>
      <c r="AC199">
        <v>0</v>
      </c>
      <c r="AD199">
        <v>0</v>
      </c>
      <c r="AE199">
        <v>0</v>
      </c>
      <c r="AF199">
        <v>0</v>
      </c>
      <c r="AG199">
        <v>0</v>
      </c>
      <c r="AH199">
        <v>0</v>
      </c>
      <c r="AI199">
        <v>0</v>
      </c>
      <c r="AJ199">
        <v>0</v>
      </c>
      <c r="AK199">
        <v>0</v>
      </c>
      <c r="AL199">
        <v>0</v>
      </c>
      <c r="AM199">
        <v>0</v>
      </c>
      <c r="AN199">
        <v>0</v>
      </c>
      <c r="AO199">
        <v>0</v>
      </c>
      <c r="AP199">
        <v>0</v>
      </c>
      <c r="AQ199">
        <v>0</v>
      </c>
      <c r="AR199">
        <v>0</v>
      </c>
      <c r="AS199">
        <v>0</v>
      </c>
      <c r="AT199">
        <v>0</v>
      </c>
    </row>
    <row r="200" spans="2:46" x14ac:dyDescent="0.25">
      <c r="B200" s="207">
        <v>196</v>
      </c>
      <c r="C200">
        <v>0</v>
      </c>
      <c r="D200">
        <v>0</v>
      </c>
      <c r="E200">
        <v>0</v>
      </c>
      <c r="F200">
        <v>0</v>
      </c>
      <c r="G200">
        <v>0</v>
      </c>
      <c r="H200">
        <v>0</v>
      </c>
      <c r="I200">
        <v>0</v>
      </c>
      <c r="J200">
        <v>0</v>
      </c>
      <c r="K200">
        <v>0</v>
      </c>
      <c r="L200">
        <v>0</v>
      </c>
      <c r="M200">
        <v>0</v>
      </c>
      <c r="N200">
        <v>0</v>
      </c>
      <c r="O200">
        <v>0</v>
      </c>
      <c r="P200">
        <v>0</v>
      </c>
      <c r="Q200">
        <v>0</v>
      </c>
      <c r="R200">
        <v>0</v>
      </c>
      <c r="S200">
        <v>0</v>
      </c>
      <c r="T200">
        <v>0</v>
      </c>
      <c r="U200">
        <v>0</v>
      </c>
      <c r="V200">
        <v>0</v>
      </c>
      <c r="W200">
        <v>0</v>
      </c>
      <c r="X200">
        <v>0</v>
      </c>
      <c r="Y200">
        <v>0</v>
      </c>
      <c r="Z200">
        <v>0</v>
      </c>
      <c r="AA200">
        <v>0</v>
      </c>
      <c r="AB200">
        <v>0</v>
      </c>
      <c r="AC200">
        <v>0</v>
      </c>
      <c r="AD200">
        <v>0</v>
      </c>
      <c r="AE200">
        <v>0</v>
      </c>
      <c r="AF200">
        <v>0</v>
      </c>
      <c r="AG200">
        <v>0</v>
      </c>
      <c r="AH200">
        <v>0</v>
      </c>
      <c r="AI200">
        <v>0</v>
      </c>
      <c r="AJ200">
        <v>0</v>
      </c>
      <c r="AK200">
        <v>0</v>
      </c>
      <c r="AL200">
        <v>0</v>
      </c>
      <c r="AM200">
        <v>0</v>
      </c>
      <c r="AN200">
        <v>0</v>
      </c>
      <c r="AO200">
        <v>0</v>
      </c>
      <c r="AP200">
        <v>0</v>
      </c>
      <c r="AQ200">
        <v>0</v>
      </c>
      <c r="AR200">
        <v>0</v>
      </c>
      <c r="AS200">
        <v>0</v>
      </c>
      <c r="AT200">
        <v>0</v>
      </c>
    </row>
    <row r="201" spans="2:46" x14ac:dyDescent="0.25">
      <c r="B201" s="207">
        <v>197</v>
      </c>
      <c r="C201">
        <v>0</v>
      </c>
      <c r="D201">
        <v>0</v>
      </c>
      <c r="E201">
        <v>0</v>
      </c>
      <c r="F201">
        <v>0</v>
      </c>
      <c r="G201">
        <v>0</v>
      </c>
      <c r="H201">
        <v>0</v>
      </c>
      <c r="I201">
        <v>0</v>
      </c>
      <c r="J201">
        <v>0</v>
      </c>
      <c r="K201">
        <v>0</v>
      </c>
      <c r="L201">
        <v>0</v>
      </c>
      <c r="M201">
        <v>0</v>
      </c>
      <c r="N201">
        <v>0</v>
      </c>
      <c r="O201">
        <v>0</v>
      </c>
      <c r="P201">
        <v>0</v>
      </c>
      <c r="Q201">
        <v>0</v>
      </c>
      <c r="R201">
        <v>0</v>
      </c>
      <c r="S201">
        <v>0</v>
      </c>
      <c r="T201">
        <v>0</v>
      </c>
      <c r="U201">
        <v>0</v>
      </c>
      <c r="V201">
        <v>0</v>
      </c>
      <c r="W201">
        <v>0</v>
      </c>
      <c r="X201">
        <v>0</v>
      </c>
      <c r="Y201">
        <v>0</v>
      </c>
      <c r="Z201">
        <v>0</v>
      </c>
      <c r="AA201">
        <v>0</v>
      </c>
      <c r="AB201">
        <v>0</v>
      </c>
      <c r="AC201">
        <v>0</v>
      </c>
      <c r="AD201">
        <v>0</v>
      </c>
      <c r="AE201">
        <v>0</v>
      </c>
      <c r="AF201">
        <v>0</v>
      </c>
      <c r="AG201">
        <v>0</v>
      </c>
      <c r="AH201">
        <v>0</v>
      </c>
      <c r="AI201">
        <v>0</v>
      </c>
      <c r="AJ201">
        <v>0</v>
      </c>
      <c r="AK201">
        <v>0</v>
      </c>
      <c r="AL201">
        <v>0</v>
      </c>
      <c r="AM201">
        <v>0</v>
      </c>
      <c r="AN201">
        <v>0</v>
      </c>
      <c r="AO201">
        <v>0</v>
      </c>
      <c r="AP201">
        <v>0</v>
      </c>
      <c r="AQ201">
        <v>0</v>
      </c>
      <c r="AR201">
        <v>0</v>
      </c>
      <c r="AS201">
        <v>0</v>
      </c>
      <c r="AT201">
        <v>0</v>
      </c>
    </row>
    <row r="202" spans="2:46" x14ac:dyDescent="0.25">
      <c r="B202" s="207">
        <v>198</v>
      </c>
      <c r="C202">
        <v>0</v>
      </c>
      <c r="D202">
        <v>0</v>
      </c>
      <c r="E202">
        <v>0</v>
      </c>
      <c r="F202">
        <v>0</v>
      </c>
      <c r="G202">
        <v>0</v>
      </c>
      <c r="H202">
        <v>0</v>
      </c>
      <c r="I202">
        <v>0</v>
      </c>
      <c r="J202">
        <v>0</v>
      </c>
      <c r="K202">
        <v>0</v>
      </c>
      <c r="L202">
        <v>0</v>
      </c>
      <c r="M202">
        <v>0</v>
      </c>
      <c r="N202">
        <v>0</v>
      </c>
      <c r="O202">
        <v>0</v>
      </c>
      <c r="P202">
        <v>0</v>
      </c>
      <c r="Q202">
        <v>0</v>
      </c>
      <c r="R202">
        <v>0</v>
      </c>
      <c r="S202">
        <v>0</v>
      </c>
      <c r="T202">
        <v>0</v>
      </c>
      <c r="U202">
        <v>0</v>
      </c>
      <c r="V202">
        <v>0</v>
      </c>
      <c r="W202">
        <v>0</v>
      </c>
      <c r="X202">
        <v>0</v>
      </c>
      <c r="Y202">
        <v>0</v>
      </c>
      <c r="Z202">
        <v>0</v>
      </c>
      <c r="AA202">
        <v>0</v>
      </c>
      <c r="AB202">
        <v>0</v>
      </c>
      <c r="AC202">
        <v>0</v>
      </c>
      <c r="AD202">
        <v>0</v>
      </c>
      <c r="AE202">
        <v>0</v>
      </c>
      <c r="AF202">
        <v>0</v>
      </c>
      <c r="AG202">
        <v>0</v>
      </c>
      <c r="AH202">
        <v>0</v>
      </c>
      <c r="AI202">
        <v>0</v>
      </c>
      <c r="AJ202">
        <v>0</v>
      </c>
      <c r="AK202">
        <v>0</v>
      </c>
      <c r="AL202">
        <v>0</v>
      </c>
      <c r="AM202">
        <v>0</v>
      </c>
      <c r="AN202">
        <v>0</v>
      </c>
      <c r="AO202">
        <v>0</v>
      </c>
      <c r="AP202">
        <v>0</v>
      </c>
      <c r="AQ202">
        <v>0</v>
      </c>
      <c r="AR202">
        <v>0</v>
      </c>
      <c r="AS202">
        <v>0</v>
      </c>
      <c r="AT202">
        <v>0</v>
      </c>
    </row>
    <row r="203" spans="2:46" x14ac:dyDescent="0.25">
      <c r="B203" s="207">
        <v>199</v>
      </c>
      <c r="C203">
        <v>0</v>
      </c>
      <c r="D203">
        <v>0</v>
      </c>
      <c r="E203">
        <v>0</v>
      </c>
      <c r="F203">
        <v>0</v>
      </c>
      <c r="G203">
        <v>0</v>
      </c>
      <c r="H203">
        <v>0</v>
      </c>
      <c r="I203">
        <v>0</v>
      </c>
      <c r="J203">
        <v>0</v>
      </c>
      <c r="K203">
        <v>0</v>
      </c>
      <c r="L203">
        <v>0</v>
      </c>
      <c r="M203">
        <v>0</v>
      </c>
      <c r="N203">
        <v>0</v>
      </c>
      <c r="O203">
        <v>0</v>
      </c>
      <c r="P203">
        <v>0</v>
      </c>
      <c r="Q203">
        <v>0</v>
      </c>
      <c r="R203">
        <v>0</v>
      </c>
      <c r="S203">
        <v>0</v>
      </c>
      <c r="T203">
        <v>0</v>
      </c>
      <c r="U203">
        <v>0</v>
      </c>
      <c r="V203">
        <v>0</v>
      </c>
      <c r="W203">
        <v>0</v>
      </c>
      <c r="X203">
        <v>0</v>
      </c>
      <c r="Y203">
        <v>0</v>
      </c>
      <c r="Z203">
        <v>0</v>
      </c>
      <c r="AA203">
        <v>0</v>
      </c>
      <c r="AB203">
        <v>0</v>
      </c>
      <c r="AC203">
        <v>0</v>
      </c>
      <c r="AD203">
        <v>0</v>
      </c>
      <c r="AE203">
        <v>0</v>
      </c>
      <c r="AF203">
        <v>0</v>
      </c>
      <c r="AG203">
        <v>0</v>
      </c>
      <c r="AH203">
        <v>0</v>
      </c>
      <c r="AI203">
        <v>0</v>
      </c>
      <c r="AJ203">
        <v>0</v>
      </c>
      <c r="AK203">
        <v>0</v>
      </c>
      <c r="AL203">
        <v>0</v>
      </c>
      <c r="AM203">
        <v>0</v>
      </c>
      <c r="AN203">
        <v>0</v>
      </c>
      <c r="AO203">
        <v>0</v>
      </c>
      <c r="AP203">
        <v>0</v>
      </c>
      <c r="AQ203">
        <v>0</v>
      </c>
      <c r="AR203">
        <v>0</v>
      </c>
      <c r="AS203">
        <v>0</v>
      </c>
      <c r="AT203">
        <v>0</v>
      </c>
    </row>
    <row r="204" spans="2:46" x14ac:dyDescent="0.25">
      <c r="B204" s="207">
        <v>200</v>
      </c>
      <c r="C204">
        <v>0</v>
      </c>
      <c r="D204">
        <v>0</v>
      </c>
      <c r="E204">
        <v>0</v>
      </c>
      <c r="F204">
        <v>0</v>
      </c>
      <c r="G204">
        <v>0</v>
      </c>
      <c r="H204">
        <v>0</v>
      </c>
      <c r="I204">
        <v>0</v>
      </c>
      <c r="J204">
        <v>0</v>
      </c>
      <c r="K204">
        <v>0</v>
      </c>
      <c r="L204">
        <v>0</v>
      </c>
      <c r="M204">
        <v>0</v>
      </c>
      <c r="N204">
        <v>0</v>
      </c>
      <c r="O204">
        <v>0</v>
      </c>
      <c r="P204">
        <v>0</v>
      </c>
      <c r="Q204">
        <v>0</v>
      </c>
      <c r="R204">
        <v>0</v>
      </c>
      <c r="S204">
        <v>0</v>
      </c>
      <c r="T204">
        <v>0</v>
      </c>
      <c r="U204">
        <v>0</v>
      </c>
      <c r="V204">
        <v>0</v>
      </c>
      <c r="W204">
        <v>0</v>
      </c>
      <c r="X204">
        <v>0</v>
      </c>
      <c r="Y204">
        <v>0</v>
      </c>
      <c r="Z204">
        <v>0</v>
      </c>
      <c r="AA204">
        <v>0</v>
      </c>
      <c r="AB204">
        <v>0</v>
      </c>
      <c r="AC204">
        <v>0</v>
      </c>
      <c r="AD204">
        <v>0</v>
      </c>
      <c r="AE204">
        <v>0</v>
      </c>
      <c r="AF204">
        <v>0</v>
      </c>
      <c r="AG204">
        <v>0</v>
      </c>
      <c r="AH204">
        <v>0</v>
      </c>
      <c r="AI204">
        <v>0</v>
      </c>
      <c r="AJ204">
        <v>0</v>
      </c>
      <c r="AK204">
        <v>0</v>
      </c>
      <c r="AL204">
        <v>0</v>
      </c>
      <c r="AM204">
        <v>0</v>
      </c>
      <c r="AN204">
        <v>0</v>
      </c>
      <c r="AO204">
        <v>0</v>
      </c>
      <c r="AP204">
        <v>0</v>
      </c>
      <c r="AQ204">
        <v>0</v>
      </c>
      <c r="AR204">
        <v>0</v>
      </c>
      <c r="AS204">
        <v>0</v>
      </c>
      <c r="AT204">
        <v>0</v>
      </c>
    </row>
    <row r="205" spans="2:46" x14ac:dyDescent="0.25">
      <c r="B205" s="207">
        <v>201</v>
      </c>
      <c r="C205">
        <v>0</v>
      </c>
      <c r="D205">
        <v>0</v>
      </c>
      <c r="E205">
        <v>0</v>
      </c>
      <c r="F205">
        <v>0</v>
      </c>
      <c r="G205">
        <v>0</v>
      </c>
      <c r="H205">
        <v>0</v>
      </c>
      <c r="I205">
        <v>0</v>
      </c>
      <c r="J205">
        <v>0</v>
      </c>
      <c r="K205">
        <v>0</v>
      </c>
      <c r="L205">
        <v>0</v>
      </c>
      <c r="M205">
        <v>0</v>
      </c>
      <c r="N205">
        <v>0</v>
      </c>
      <c r="O205">
        <v>0</v>
      </c>
      <c r="P205">
        <v>0</v>
      </c>
      <c r="Q205">
        <v>0</v>
      </c>
      <c r="R205">
        <v>0</v>
      </c>
      <c r="S205">
        <v>0</v>
      </c>
      <c r="T205">
        <v>0</v>
      </c>
      <c r="U205">
        <v>0</v>
      </c>
      <c r="V205">
        <v>0</v>
      </c>
      <c r="W205">
        <v>0</v>
      </c>
      <c r="X205">
        <v>0</v>
      </c>
      <c r="Y205">
        <v>0</v>
      </c>
      <c r="Z205">
        <v>0</v>
      </c>
      <c r="AA205">
        <v>0</v>
      </c>
      <c r="AB205">
        <v>0</v>
      </c>
      <c r="AC205">
        <v>0</v>
      </c>
      <c r="AD205">
        <v>0</v>
      </c>
      <c r="AE205">
        <v>0</v>
      </c>
      <c r="AF205">
        <v>0</v>
      </c>
      <c r="AG205">
        <v>0</v>
      </c>
      <c r="AH205">
        <v>0</v>
      </c>
      <c r="AI205">
        <v>0</v>
      </c>
      <c r="AJ205">
        <v>0</v>
      </c>
      <c r="AK205">
        <v>0</v>
      </c>
      <c r="AL205">
        <v>0</v>
      </c>
      <c r="AM205">
        <v>0</v>
      </c>
      <c r="AN205">
        <v>0</v>
      </c>
      <c r="AO205">
        <v>0</v>
      </c>
      <c r="AP205">
        <v>0</v>
      </c>
      <c r="AQ205">
        <v>0</v>
      </c>
      <c r="AR205">
        <v>0</v>
      </c>
      <c r="AS205">
        <v>0</v>
      </c>
      <c r="AT205">
        <v>0</v>
      </c>
    </row>
    <row r="206" spans="2:46" x14ac:dyDescent="0.25">
      <c r="B206" s="207">
        <v>202</v>
      </c>
      <c r="C206">
        <v>0</v>
      </c>
      <c r="D206">
        <v>0</v>
      </c>
      <c r="E206">
        <v>0</v>
      </c>
      <c r="F206">
        <v>0</v>
      </c>
      <c r="G206">
        <v>0</v>
      </c>
      <c r="H206">
        <v>0</v>
      </c>
      <c r="I206">
        <v>0</v>
      </c>
      <c r="J206">
        <v>0</v>
      </c>
      <c r="K206">
        <v>0</v>
      </c>
      <c r="L206">
        <v>0</v>
      </c>
      <c r="M206">
        <v>0</v>
      </c>
      <c r="N206">
        <v>0</v>
      </c>
      <c r="O206">
        <v>0</v>
      </c>
      <c r="P206">
        <v>0</v>
      </c>
      <c r="Q206">
        <v>0</v>
      </c>
      <c r="R206">
        <v>0</v>
      </c>
      <c r="S206">
        <v>0</v>
      </c>
      <c r="T206">
        <v>0</v>
      </c>
      <c r="U206">
        <v>0</v>
      </c>
      <c r="V206">
        <v>0</v>
      </c>
      <c r="W206">
        <v>0</v>
      </c>
      <c r="X206">
        <v>0</v>
      </c>
      <c r="Y206">
        <v>0</v>
      </c>
      <c r="Z206">
        <v>0</v>
      </c>
      <c r="AA206">
        <v>0</v>
      </c>
      <c r="AB206">
        <v>0</v>
      </c>
      <c r="AC206">
        <v>0</v>
      </c>
      <c r="AD206">
        <v>0</v>
      </c>
      <c r="AE206">
        <v>0</v>
      </c>
      <c r="AF206">
        <v>0</v>
      </c>
      <c r="AG206">
        <v>0</v>
      </c>
      <c r="AH206">
        <v>0</v>
      </c>
      <c r="AI206">
        <v>0</v>
      </c>
      <c r="AJ206">
        <v>0</v>
      </c>
      <c r="AK206">
        <v>0</v>
      </c>
      <c r="AL206">
        <v>0</v>
      </c>
      <c r="AM206">
        <v>0</v>
      </c>
      <c r="AN206">
        <v>0</v>
      </c>
      <c r="AO206">
        <v>0</v>
      </c>
      <c r="AP206">
        <v>0</v>
      </c>
      <c r="AQ206">
        <v>0</v>
      </c>
      <c r="AR206">
        <v>0</v>
      </c>
      <c r="AS206">
        <v>0</v>
      </c>
      <c r="AT206">
        <v>0</v>
      </c>
    </row>
    <row r="207" spans="2:46" x14ac:dyDescent="0.25">
      <c r="B207" s="207">
        <v>203</v>
      </c>
      <c r="C207">
        <v>0</v>
      </c>
      <c r="D207">
        <v>0</v>
      </c>
      <c r="E207">
        <v>0</v>
      </c>
      <c r="F207">
        <v>0</v>
      </c>
      <c r="G207">
        <v>0</v>
      </c>
      <c r="H207">
        <v>0</v>
      </c>
      <c r="I207">
        <v>0</v>
      </c>
      <c r="J207">
        <v>0</v>
      </c>
      <c r="K207">
        <v>0</v>
      </c>
      <c r="L207">
        <v>0</v>
      </c>
      <c r="M207">
        <v>0</v>
      </c>
      <c r="N207">
        <v>0</v>
      </c>
      <c r="O207">
        <v>0</v>
      </c>
      <c r="P207">
        <v>0</v>
      </c>
      <c r="Q207">
        <v>0</v>
      </c>
      <c r="R207">
        <v>0</v>
      </c>
      <c r="S207">
        <v>0</v>
      </c>
      <c r="T207">
        <v>0</v>
      </c>
      <c r="U207">
        <v>0</v>
      </c>
      <c r="V207">
        <v>0</v>
      </c>
      <c r="W207">
        <v>0</v>
      </c>
      <c r="X207">
        <v>0</v>
      </c>
      <c r="Y207">
        <v>0</v>
      </c>
      <c r="Z207">
        <v>0</v>
      </c>
      <c r="AA207">
        <v>0</v>
      </c>
      <c r="AB207">
        <v>0</v>
      </c>
      <c r="AC207">
        <v>0</v>
      </c>
      <c r="AD207">
        <v>0</v>
      </c>
      <c r="AE207">
        <v>0</v>
      </c>
      <c r="AF207">
        <v>0</v>
      </c>
      <c r="AG207">
        <v>0</v>
      </c>
      <c r="AH207">
        <v>0</v>
      </c>
      <c r="AI207">
        <v>0</v>
      </c>
      <c r="AJ207">
        <v>0</v>
      </c>
      <c r="AK207">
        <v>0</v>
      </c>
      <c r="AL207">
        <v>0</v>
      </c>
      <c r="AM207">
        <v>0</v>
      </c>
      <c r="AN207">
        <v>0</v>
      </c>
      <c r="AO207">
        <v>0</v>
      </c>
      <c r="AP207">
        <v>0</v>
      </c>
      <c r="AQ207">
        <v>0</v>
      </c>
      <c r="AR207">
        <v>0</v>
      </c>
      <c r="AS207">
        <v>0</v>
      </c>
      <c r="AT207">
        <v>0</v>
      </c>
    </row>
    <row r="208" spans="2:46" x14ac:dyDescent="0.25">
      <c r="B208" s="207">
        <v>204</v>
      </c>
      <c r="C208">
        <v>0</v>
      </c>
      <c r="D208">
        <v>0</v>
      </c>
      <c r="E208">
        <v>0</v>
      </c>
      <c r="F208">
        <v>0</v>
      </c>
      <c r="G208">
        <v>0</v>
      </c>
      <c r="H208">
        <v>0</v>
      </c>
      <c r="I208">
        <v>0</v>
      </c>
      <c r="J208">
        <v>0</v>
      </c>
      <c r="K208">
        <v>0</v>
      </c>
      <c r="L208">
        <v>0</v>
      </c>
      <c r="M208">
        <v>0</v>
      </c>
      <c r="N208">
        <v>0</v>
      </c>
      <c r="O208">
        <v>0</v>
      </c>
      <c r="P208">
        <v>0</v>
      </c>
      <c r="Q208">
        <v>0</v>
      </c>
      <c r="R208">
        <v>0</v>
      </c>
      <c r="S208">
        <v>0</v>
      </c>
      <c r="T208">
        <v>0</v>
      </c>
      <c r="U208">
        <v>0</v>
      </c>
      <c r="V208">
        <v>0</v>
      </c>
      <c r="W208">
        <v>0</v>
      </c>
      <c r="X208">
        <v>0</v>
      </c>
      <c r="Y208">
        <v>0</v>
      </c>
      <c r="Z208">
        <v>0</v>
      </c>
      <c r="AA208">
        <v>0</v>
      </c>
      <c r="AB208">
        <v>0</v>
      </c>
      <c r="AC208">
        <v>0</v>
      </c>
      <c r="AD208">
        <v>0</v>
      </c>
      <c r="AE208">
        <v>0</v>
      </c>
      <c r="AF208">
        <v>0</v>
      </c>
      <c r="AG208">
        <v>0</v>
      </c>
      <c r="AH208">
        <v>0</v>
      </c>
      <c r="AI208">
        <v>0</v>
      </c>
      <c r="AJ208">
        <v>0</v>
      </c>
      <c r="AK208">
        <v>0</v>
      </c>
      <c r="AL208">
        <v>0</v>
      </c>
      <c r="AM208">
        <v>0</v>
      </c>
      <c r="AN208">
        <v>0</v>
      </c>
      <c r="AO208">
        <v>0</v>
      </c>
      <c r="AP208">
        <v>0</v>
      </c>
      <c r="AQ208">
        <v>0</v>
      </c>
      <c r="AR208">
        <v>0</v>
      </c>
      <c r="AS208">
        <v>0</v>
      </c>
      <c r="AT208">
        <v>0</v>
      </c>
    </row>
    <row r="209" spans="2:46" x14ac:dyDescent="0.25">
      <c r="B209" s="207">
        <v>205</v>
      </c>
      <c r="C209">
        <v>0</v>
      </c>
      <c r="D209">
        <v>0</v>
      </c>
      <c r="E209">
        <v>0</v>
      </c>
      <c r="F209">
        <v>0</v>
      </c>
      <c r="G209">
        <v>0</v>
      </c>
      <c r="H209">
        <v>0</v>
      </c>
      <c r="I209">
        <v>0</v>
      </c>
      <c r="J209">
        <v>0</v>
      </c>
      <c r="K209">
        <v>0</v>
      </c>
      <c r="L209">
        <v>0</v>
      </c>
      <c r="M209">
        <v>0</v>
      </c>
      <c r="N209">
        <v>0</v>
      </c>
      <c r="O209">
        <v>0</v>
      </c>
      <c r="P209">
        <v>0</v>
      </c>
      <c r="Q209">
        <v>0</v>
      </c>
      <c r="R209">
        <v>0</v>
      </c>
      <c r="S209">
        <v>0</v>
      </c>
      <c r="T209">
        <v>0</v>
      </c>
      <c r="U209">
        <v>0</v>
      </c>
      <c r="V209">
        <v>0</v>
      </c>
      <c r="W209">
        <v>0</v>
      </c>
      <c r="X209">
        <v>0</v>
      </c>
      <c r="Y209">
        <v>0</v>
      </c>
      <c r="Z209">
        <v>0</v>
      </c>
      <c r="AA209">
        <v>0</v>
      </c>
      <c r="AB209">
        <v>0</v>
      </c>
      <c r="AC209">
        <v>0</v>
      </c>
      <c r="AD209">
        <v>0</v>
      </c>
      <c r="AE209">
        <v>0</v>
      </c>
      <c r="AF209">
        <v>0</v>
      </c>
      <c r="AG209">
        <v>0</v>
      </c>
      <c r="AH209">
        <v>0</v>
      </c>
      <c r="AI209">
        <v>0</v>
      </c>
      <c r="AJ209">
        <v>0</v>
      </c>
      <c r="AK209">
        <v>0</v>
      </c>
      <c r="AL209">
        <v>0</v>
      </c>
      <c r="AM209">
        <v>0</v>
      </c>
      <c r="AN209">
        <v>0</v>
      </c>
      <c r="AO209">
        <v>0</v>
      </c>
      <c r="AP209">
        <v>0</v>
      </c>
      <c r="AQ209">
        <v>0</v>
      </c>
      <c r="AR209">
        <v>0</v>
      </c>
      <c r="AS209">
        <v>0</v>
      </c>
      <c r="AT209">
        <v>0</v>
      </c>
    </row>
    <row r="210" spans="2:46" x14ac:dyDescent="0.25">
      <c r="B210" s="207">
        <v>206</v>
      </c>
      <c r="C210">
        <v>0</v>
      </c>
      <c r="D210">
        <v>0</v>
      </c>
      <c r="E210">
        <v>0</v>
      </c>
      <c r="F210">
        <v>0</v>
      </c>
      <c r="G210">
        <v>0</v>
      </c>
      <c r="H210">
        <v>0</v>
      </c>
      <c r="I210">
        <v>0</v>
      </c>
      <c r="J210">
        <v>0</v>
      </c>
      <c r="K210">
        <v>0</v>
      </c>
      <c r="L210">
        <v>0</v>
      </c>
      <c r="M210">
        <v>0</v>
      </c>
      <c r="N210">
        <v>0</v>
      </c>
      <c r="O210">
        <v>0</v>
      </c>
      <c r="P210">
        <v>0</v>
      </c>
      <c r="Q210">
        <v>0</v>
      </c>
      <c r="R210">
        <v>0</v>
      </c>
      <c r="S210">
        <v>0</v>
      </c>
      <c r="T210">
        <v>0</v>
      </c>
      <c r="U210">
        <v>0</v>
      </c>
      <c r="V210">
        <v>0</v>
      </c>
      <c r="W210">
        <v>0</v>
      </c>
      <c r="X210">
        <v>0</v>
      </c>
      <c r="Y210">
        <v>0</v>
      </c>
      <c r="Z210">
        <v>0</v>
      </c>
      <c r="AA210">
        <v>0</v>
      </c>
      <c r="AB210">
        <v>0</v>
      </c>
      <c r="AC210">
        <v>0</v>
      </c>
      <c r="AD210">
        <v>0</v>
      </c>
      <c r="AE210">
        <v>0</v>
      </c>
      <c r="AF210">
        <v>0</v>
      </c>
      <c r="AG210">
        <v>0</v>
      </c>
      <c r="AH210">
        <v>0</v>
      </c>
      <c r="AI210">
        <v>0</v>
      </c>
      <c r="AJ210">
        <v>0</v>
      </c>
      <c r="AK210">
        <v>0</v>
      </c>
      <c r="AL210">
        <v>0</v>
      </c>
      <c r="AM210">
        <v>0</v>
      </c>
      <c r="AN210">
        <v>0</v>
      </c>
      <c r="AO210">
        <v>0</v>
      </c>
      <c r="AP210">
        <v>0</v>
      </c>
      <c r="AQ210">
        <v>0</v>
      </c>
      <c r="AR210">
        <v>0</v>
      </c>
      <c r="AS210">
        <v>0</v>
      </c>
      <c r="AT210">
        <v>0</v>
      </c>
    </row>
    <row r="211" spans="2:46" x14ac:dyDescent="0.25">
      <c r="B211" s="207">
        <v>207</v>
      </c>
      <c r="C211">
        <v>0</v>
      </c>
      <c r="D211">
        <v>0</v>
      </c>
      <c r="E211">
        <v>0</v>
      </c>
      <c r="F211">
        <v>0</v>
      </c>
      <c r="G211">
        <v>0</v>
      </c>
      <c r="H211">
        <v>0</v>
      </c>
      <c r="I211">
        <v>0</v>
      </c>
      <c r="J211">
        <v>0</v>
      </c>
      <c r="K211">
        <v>0</v>
      </c>
      <c r="L211">
        <v>0</v>
      </c>
      <c r="M211">
        <v>0</v>
      </c>
      <c r="N211">
        <v>0</v>
      </c>
      <c r="O211">
        <v>0</v>
      </c>
      <c r="P211">
        <v>0</v>
      </c>
      <c r="Q211">
        <v>0</v>
      </c>
      <c r="R211">
        <v>0</v>
      </c>
      <c r="S211">
        <v>0</v>
      </c>
      <c r="T211">
        <v>0</v>
      </c>
      <c r="U211">
        <v>0</v>
      </c>
      <c r="V211">
        <v>0</v>
      </c>
      <c r="W211">
        <v>0</v>
      </c>
      <c r="X211">
        <v>0</v>
      </c>
      <c r="Y211">
        <v>0</v>
      </c>
      <c r="Z211">
        <v>0</v>
      </c>
      <c r="AA211">
        <v>0</v>
      </c>
      <c r="AB211">
        <v>0</v>
      </c>
      <c r="AC211">
        <v>0</v>
      </c>
      <c r="AD211">
        <v>0</v>
      </c>
      <c r="AE211">
        <v>0</v>
      </c>
      <c r="AF211">
        <v>0</v>
      </c>
      <c r="AG211">
        <v>0</v>
      </c>
      <c r="AH211">
        <v>0</v>
      </c>
      <c r="AI211">
        <v>0</v>
      </c>
      <c r="AJ211">
        <v>0</v>
      </c>
      <c r="AK211">
        <v>0</v>
      </c>
      <c r="AL211">
        <v>0</v>
      </c>
      <c r="AM211">
        <v>0</v>
      </c>
      <c r="AN211">
        <v>0</v>
      </c>
      <c r="AO211">
        <v>0</v>
      </c>
      <c r="AP211">
        <v>0</v>
      </c>
      <c r="AQ211">
        <v>0</v>
      </c>
      <c r="AR211">
        <v>0</v>
      </c>
      <c r="AS211">
        <v>0</v>
      </c>
      <c r="AT211">
        <v>0</v>
      </c>
    </row>
    <row r="212" spans="2:46" x14ac:dyDescent="0.25">
      <c r="B212" s="207">
        <v>208</v>
      </c>
      <c r="C212">
        <v>0</v>
      </c>
      <c r="D212">
        <v>0</v>
      </c>
      <c r="E212">
        <v>0</v>
      </c>
      <c r="F212">
        <v>0</v>
      </c>
      <c r="G212">
        <v>0</v>
      </c>
      <c r="H212">
        <v>0</v>
      </c>
      <c r="I212">
        <v>0</v>
      </c>
      <c r="J212">
        <v>0</v>
      </c>
      <c r="K212">
        <v>0</v>
      </c>
      <c r="L212">
        <v>0</v>
      </c>
      <c r="M212">
        <v>0</v>
      </c>
      <c r="N212">
        <v>0</v>
      </c>
      <c r="O212">
        <v>0</v>
      </c>
      <c r="P212">
        <v>0</v>
      </c>
      <c r="Q212">
        <v>0</v>
      </c>
      <c r="R212">
        <v>0</v>
      </c>
      <c r="S212">
        <v>0</v>
      </c>
      <c r="T212">
        <v>0</v>
      </c>
      <c r="U212">
        <v>0</v>
      </c>
      <c r="V212">
        <v>0</v>
      </c>
      <c r="W212">
        <v>0</v>
      </c>
      <c r="X212">
        <v>0</v>
      </c>
      <c r="Y212">
        <v>0</v>
      </c>
      <c r="Z212">
        <v>0</v>
      </c>
      <c r="AA212">
        <v>0</v>
      </c>
      <c r="AB212">
        <v>0</v>
      </c>
      <c r="AC212">
        <v>0</v>
      </c>
      <c r="AD212">
        <v>0</v>
      </c>
      <c r="AE212">
        <v>0</v>
      </c>
      <c r="AF212">
        <v>0</v>
      </c>
      <c r="AG212">
        <v>0</v>
      </c>
      <c r="AH212">
        <v>0</v>
      </c>
      <c r="AI212">
        <v>0</v>
      </c>
      <c r="AJ212">
        <v>0</v>
      </c>
      <c r="AK212">
        <v>0</v>
      </c>
      <c r="AL212">
        <v>0</v>
      </c>
      <c r="AM212">
        <v>0</v>
      </c>
      <c r="AN212">
        <v>0</v>
      </c>
      <c r="AO212">
        <v>0</v>
      </c>
      <c r="AP212">
        <v>0</v>
      </c>
      <c r="AQ212">
        <v>0</v>
      </c>
      <c r="AR212">
        <v>0</v>
      </c>
      <c r="AS212">
        <v>0</v>
      </c>
      <c r="AT212">
        <v>0</v>
      </c>
    </row>
    <row r="213" spans="2:46" x14ac:dyDescent="0.25">
      <c r="B213" s="207">
        <v>209</v>
      </c>
      <c r="C213">
        <v>0</v>
      </c>
      <c r="D213">
        <v>0</v>
      </c>
      <c r="E213">
        <v>0</v>
      </c>
      <c r="F213">
        <v>0</v>
      </c>
      <c r="G213">
        <v>0</v>
      </c>
      <c r="H213">
        <v>0</v>
      </c>
      <c r="I213">
        <v>0</v>
      </c>
      <c r="J213">
        <v>0</v>
      </c>
      <c r="K213">
        <v>0</v>
      </c>
      <c r="L213">
        <v>0</v>
      </c>
      <c r="M213">
        <v>0</v>
      </c>
      <c r="N213">
        <v>0</v>
      </c>
      <c r="O213">
        <v>0</v>
      </c>
      <c r="P213">
        <v>0</v>
      </c>
      <c r="Q213">
        <v>0</v>
      </c>
      <c r="R213">
        <v>0</v>
      </c>
      <c r="S213">
        <v>0</v>
      </c>
      <c r="T213">
        <v>0</v>
      </c>
      <c r="U213">
        <v>0</v>
      </c>
      <c r="V213">
        <v>0</v>
      </c>
      <c r="W213">
        <v>0</v>
      </c>
      <c r="X213">
        <v>0</v>
      </c>
      <c r="Y213">
        <v>0</v>
      </c>
      <c r="Z213">
        <v>0</v>
      </c>
      <c r="AA213">
        <v>0</v>
      </c>
      <c r="AB213">
        <v>0</v>
      </c>
      <c r="AC213">
        <v>0</v>
      </c>
      <c r="AD213">
        <v>0</v>
      </c>
      <c r="AE213">
        <v>0</v>
      </c>
      <c r="AF213">
        <v>0</v>
      </c>
      <c r="AG213">
        <v>0</v>
      </c>
      <c r="AH213">
        <v>0</v>
      </c>
      <c r="AI213">
        <v>0</v>
      </c>
      <c r="AJ213">
        <v>0</v>
      </c>
      <c r="AK213">
        <v>0</v>
      </c>
      <c r="AL213">
        <v>0</v>
      </c>
      <c r="AM213">
        <v>0</v>
      </c>
      <c r="AN213">
        <v>0</v>
      </c>
      <c r="AO213">
        <v>0</v>
      </c>
      <c r="AP213">
        <v>0</v>
      </c>
      <c r="AQ213">
        <v>0</v>
      </c>
      <c r="AR213">
        <v>0</v>
      </c>
      <c r="AS213">
        <v>0</v>
      </c>
      <c r="AT213">
        <v>0</v>
      </c>
    </row>
    <row r="214" spans="2:46" x14ac:dyDescent="0.25">
      <c r="B214" s="207">
        <v>210</v>
      </c>
      <c r="C214">
        <v>0</v>
      </c>
      <c r="D214">
        <v>0</v>
      </c>
      <c r="E214">
        <v>0</v>
      </c>
      <c r="F214">
        <v>0</v>
      </c>
      <c r="G214">
        <v>0</v>
      </c>
      <c r="H214">
        <v>0</v>
      </c>
      <c r="I214">
        <v>0</v>
      </c>
      <c r="J214">
        <v>0</v>
      </c>
      <c r="K214">
        <v>0</v>
      </c>
      <c r="L214">
        <v>0</v>
      </c>
      <c r="M214">
        <v>0</v>
      </c>
      <c r="N214">
        <v>0</v>
      </c>
      <c r="O214">
        <v>0</v>
      </c>
      <c r="P214">
        <v>0</v>
      </c>
      <c r="Q214">
        <v>0</v>
      </c>
      <c r="R214">
        <v>0</v>
      </c>
      <c r="S214">
        <v>0</v>
      </c>
      <c r="T214">
        <v>0</v>
      </c>
      <c r="U214">
        <v>0</v>
      </c>
      <c r="V214">
        <v>0</v>
      </c>
      <c r="W214">
        <v>0</v>
      </c>
      <c r="X214">
        <v>0</v>
      </c>
      <c r="Y214">
        <v>0</v>
      </c>
      <c r="Z214">
        <v>0</v>
      </c>
      <c r="AA214">
        <v>0</v>
      </c>
      <c r="AB214">
        <v>0</v>
      </c>
      <c r="AC214">
        <v>0</v>
      </c>
      <c r="AD214">
        <v>0</v>
      </c>
      <c r="AE214">
        <v>0</v>
      </c>
      <c r="AF214">
        <v>0</v>
      </c>
      <c r="AG214">
        <v>0</v>
      </c>
      <c r="AH214">
        <v>0</v>
      </c>
      <c r="AI214">
        <v>0</v>
      </c>
      <c r="AJ214">
        <v>0</v>
      </c>
      <c r="AK214">
        <v>0</v>
      </c>
      <c r="AL214">
        <v>0</v>
      </c>
      <c r="AM214">
        <v>0</v>
      </c>
      <c r="AN214">
        <v>0</v>
      </c>
      <c r="AO214">
        <v>0</v>
      </c>
      <c r="AP214">
        <v>0</v>
      </c>
      <c r="AQ214">
        <v>0</v>
      </c>
      <c r="AR214">
        <v>0</v>
      </c>
      <c r="AS214">
        <v>0</v>
      </c>
      <c r="AT214">
        <v>0</v>
      </c>
    </row>
    <row r="215" spans="2:46" x14ac:dyDescent="0.25">
      <c r="B215" s="207">
        <v>211</v>
      </c>
      <c r="C215">
        <v>0</v>
      </c>
      <c r="D215">
        <v>0</v>
      </c>
      <c r="E215">
        <v>0</v>
      </c>
      <c r="F215">
        <v>0</v>
      </c>
      <c r="G215">
        <v>0</v>
      </c>
      <c r="H215">
        <v>0</v>
      </c>
      <c r="I215">
        <v>0</v>
      </c>
      <c r="J215">
        <v>0</v>
      </c>
      <c r="K215">
        <v>0</v>
      </c>
      <c r="L215">
        <v>0</v>
      </c>
      <c r="M215">
        <v>0</v>
      </c>
      <c r="N215">
        <v>0</v>
      </c>
      <c r="O215">
        <v>0</v>
      </c>
      <c r="P215">
        <v>0</v>
      </c>
      <c r="Q215">
        <v>0</v>
      </c>
      <c r="R215">
        <v>0</v>
      </c>
      <c r="S215">
        <v>0</v>
      </c>
      <c r="T215">
        <v>0</v>
      </c>
      <c r="U215">
        <v>0</v>
      </c>
      <c r="V215">
        <v>0</v>
      </c>
      <c r="W215">
        <v>0</v>
      </c>
      <c r="X215">
        <v>0</v>
      </c>
      <c r="Y215">
        <v>0</v>
      </c>
      <c r="Z215">
        <v>0</v>
      </c>
      <c r="AA215">
        <v>0</v>
      </c>
      <c r="AB215">
        <v>0</v>
      </c>
      <c r="AC215">
        <v>0</v>
      </c>
      <c r="AD215">
        <v>0</v>
      </c>
      <c r="AE215">
        <v>0</v>
      </c>
      <c r="AF215">
        <v>0</v>
      </c>
      <c r="AG215">
        <v>0</v>
      </c>
      <c r="AH215">
        <v>0</v>
      </c>
      <c r="AI215">
        <v>0</v>
      </c>
      <c r="AJ215">
        <v>0</v>
      </c>
      <c r="AK215">
        <v>0</v>
      </c>
      <c r="AL215">
        <v>0</v>
      </c>
      <c r="AM215">
        <v>0</v>
      </c>
      <c r="AN215">
        <v>0</v>
      </c>
      <c r="AO215">
        <v>0</v>
      </c>
      <c r="AP215">
        <v>0</v>
      </c>
      <c r="AQ215">
        <v>0</v>
      </c>
      <c r="AR215">
        <v>0</v>
      </c>
      <c r="AS215">
        <v>0</v>
      </c>
      <c r="AT215">
        <v>0</v>
      </c>
    </row>
    <row r="216" spans="2:46" x14ac:dyDescent="0.25">
      <c r="B216" s="207">
        <v>212</v>
      </c>
      <c r="C216">
        <v>0</v>
      </c>
      <c r="D216">
        <v>0</v>
      </c>
      <c r="E216">
        <v>0</v>
      </c>
      <c r="F216">
        <v>0</v>
      </c>
      <c r="G216">
        <v>0</v>
      </c>
      <c r="H216">
        <v>0</v>
      </c>
      <c r="I216">
        <v>0</v>
      </c>
      <c r="J216">
        <v>0</v>
      </c>
      <c r="K216">
        <v>0</v>
      </c>
      <c r="L216">
        <v>0</v>
      </c>
      <c r="M216">
        <v>0</v>
      </c>
      <c r="N216">
        <v>0</v>
      </c>
      <c r="O216">
        <v>0</v>
      </c>
      <c r="P216">
        <v>0</v>
      </c>
      <c r="Q216">
        <v>0</v>
      </c>
      <c r="R216">
        <v>0</v>
      </c>
      <c r="S216">
        <v>0</v>
      </c>
      <c r="T216">
        <v>0</v>
      </c>
      <c r="U216">
        <v>0</v>
      </c>
      <c r="V216">
        <v>0</v>
      </c>
      <c r="W216">
        <v>0</v>
      </c>
      <c r="X216">
        <v>0</v>
      </c>
      <c r="Y216">
        <v>0</v>
      </c>
      <c r="Z216">
        <v>0</v>
      </c>
      <c r="AA216">
        <v>0</v>
      </c>
      <c r="AB216">
        <v>0</v>
      </c>
      <c r="AC216">
        <v>0</v>
      </c>
      <c r="AD216">
        <v>0</v>
      </c>
      <c r="AE216">
        <v>0</v>
      </c>
      <c r="AF216">
        <v>0</v>
      </c>
      <c r="AG216">
        <v>0</v>
      </c>
      <c r="AH216">
        <v>0</v>
      </c>
      <c r="AI216">
        <v>0</v>
      </c>
      <c r="AJ216">
        <v>0</v>
      </c>
      <c r="AK216">
        <v>0</v>
      </c>
      <c r="AL216">
        <v>0</v>
      </c>
      <c r="AM216">
        <v>0</v>
      </c>
      <c r="AN216">
        <v>0</v>
      </c>
      <c r="AO216">
        <v>0</v>
      </c>
      <c r="AP216">
        <v>0</v>
      </c>
      <c r="AQ216">
        <v>0</v>
      </c>
      <c r="AR216">
        <v>0</v>
      </c>
      <c r="AS216">
        <v>0</v>
      </c>
      <c r="AT216">
        <v>0</v>
      </c>
    </row>
    <row r="217" spans="2:46" x14ac:dyDescent="0.25">
      <c r="B217" s="207">
        <v>213</v>
      </c>
      <c r="C217">
        <v>0</v>
      </c>
      <c r="D217">
        <v>0</v>
      </c>
      <c r="E217">
        <v>0</v>
      </c>
      <c r="F217">
        <v>0</v>
      </c>
      <c r="G217">
        <v>0</v>
      </c>
      <c r="H217">
        <v>0</v>
      </c>
      <c r="I217">
        <v>0</v>
      </c>
      <c r="J217">
        <v>0</v>
      </c>
      <c r="K217">
        <v>0</v>
      </c>
      <c r="L217">
        <v>0</v>
      </c>
      <c r="M217">
        <v>0</v>
      </c>
      <c r="N217">
        <v>0</v>
      </c>
      <c r="O217">
        <v>0</v>
      </c>
      <c r="P217">
        <v>0</v>
      </c>
      <c r="Q217">
        <v>0</v>
      </c>
      <c r="R217">
        <v>0</v>
      </c>
      <c r="S217">
        <v>0</v>
      </c>
      <c r="T217">
        <v>0</v>
      </c>
      <c r="U217">
        <v>0</v>
      </c>
      <c r="V217">
        <v>0</v>
      </c>
      <c r="W217">
        <v>0</v>
      </c>
      <c r="X217">
        <v>0</v>
      </c>
      <c r="Y217">
        <v>0</v>
      </c>
      <c r="Z217">
        <v>0</v>
      </c>
      <c r="AA217">
        <v>0</v>
      </c>
      <c r="AB217">
        <v>0</v>
      </c>
      <c r="AC217">
        <v>0</v>
      </c>
      <c r="AD217">
        <v>0</v>
      </c>
      <c r="AE217">
        <v>0</v>
      </c>
      <c r="AF217">
        <v>0</v>
      </c>
      <c r="AG217">
        <v>0</v>
      </c>
      <c r="AH217">
        <v>0</v>
      </c>
      <c r="AI217">
        <v>0</v>
      </c>
      <c r="AJ217">
        <v>0</v>
      </c>
      <c r="AK217">
        <v>0</v>
      </c>
      <c r="AL217">
        <v>0</v>
      </c>
      <c r="AM217">
        <v>0</v>
      </c>
      <c r="AN217">
        <v>0</v>
      </c>
      <c r="AO217">
        <v>0</v>
      </c>
      <c r="AP217">
        <v>0</v>
      </c>
      <c r="AQ217">
        <v>0</v>
      </c>
      <c r="AR217">
        <v>0</v>
      </c>
      <c r="AS217">
        <v>0</v>
      </c>
      <c r="AT217">
        <v>0</v>
      </c>
    </row>
    <row r="218" spans="2:46" x14ac:dyDescent="0.25">
      <c r="B218" s="207">
        <v>214</v>
      </c>
      <c r="C218">
        <v>0</v>
      </c>
      <c r="D218">
        <v>0</v>
      </c>
      <c r="E218">
        <v>0</v>
      </c>
      <c r="F218">
        <v>0</v>
      </c>
      <c r="G218">
        <v>0</v>
      </c>
      <c r="H218">
        <v>0</v>
      </c>
      <c r="I218">
        <v>0</v>
      </c>
      <c r="J218">
        <v>0</v>
      </c>
      <c r="K218">
        <v>0</v>
      </c>
      <c r="L218">
        <v>0</v>
      </c>
      <c r="M218">
        <v>0</v>
      </c>
      <c r="N218">
        <v>0</v>
      </c>
      <c r="O218">
        <v>0</v>
      </c>
      <c r="P218">
        <v>0</v>
      </c>
      <c r="Q218">
        <v>0</v>
      </c>
      <c r="R218">
        <v>0</v>
      </c>
      <c r="S218">
        <v>0</v>
      </c>
      <c r="T218">
        <v>0</v>
      </c>
      <c r="U218">
        <v>0</v>
      </c>
      <c r="V218">
        <v>0</v>
      </c>
      <c r="W218">
        <v>0</v>
      </c>
      <c r="X218">
        <v>0</v>
      </c>
      <c r="Y218">
        <v>0</v>
      </c>
      <c r="Z218">
        <v>0</v>
      </c>
      <c r="AA218">
        <v>0</v>
      </c>
      <c r="AB218">
        <v>0</v>
      </c>
      <c r="AC218">
        <v>0</v>
      </c>
      <c r="AD218">
        <v>0</v>
      </c>
      <c r="AE218">
        <v>0</v>
      </c>
      <c r="AF218">
        <v>0</v>
      </c>
      <c r="AG218">
        <v>0</v>
      </c>
      <c r="AH218">
        <v>0</v>
      </c>
      <c r="AI218">
        <v>0</v>
      </c>
      <c r="AJ218">
        <v>0</v>
      </c>
      <c r="AK218">
        <v>0</v>
      </c>
      <c r="AL218">
        <v>0</v>
      </c>
      <c r="AM218">
        <v>0</v>
      </c>
      <c r="AN218">
        <v>0</v>
      </c>
      <c r="AO218">
        <v>0</v>
      </c>
      <c r="AP218">
        <v>0</v>
      </c>
      <c r="AQ218">
        <v>0</v>
      </c>
      <c r="AR218">
        <v>0</v>
      </c>
      <c r="AS218">
        <v>0</v>
      </c>
      <c r="AT218">
        <v>0</v>
      </c>
    </row>
    <row r="219" spans="2:46" x14ac:dyDescent="0.25">
      <c r="B219" s="207">
        <v>215</v>
      </c>
      <c r="C219">
        <v>0</v>
      </c>
      <c r="D219">
        <v>0</v>
      </c>
      <c r="E219">
        <v>0</v>
      </c>
      <c r="F219">
        <v>0</v>
      </c>
      <c r="G219">
        <v>0</v>
      </c>
      <c r="H219">
        <v>0</v>
      </c>
      <c r="I219">
        <v>0</v>
      </c>
      <c r="J219">
        <v>0</v>
      </c>
      <c r="K219">
        <v>0</v>
      </c>
      <c r="L219">
        <v>0</v>
      </c>
      <c r="M219">
        <v>0</v>
      </c>
      <c r="N219">
        <v>0</v>
      </c>
      <c r="O219">
        <v>0</v>
      </c>
      <c r="P219">
        <v>0</v>
      </c>
      <c r="Q219">
        <v>0</v>
      </c>
      <c r="R219">
        <v>0</v>
      </c>
      <c r="S219">
        <v>0</v>
      </c>
      <c r="T219">
        <v>0</v>
      </c>
      <c r="U219">
        <v>0</v>
      </c>
      <c r="V219">
        <v>0</v>
      </c>
      <c r="W219">
        <v>0</v>
      </c>
      <c r="X219">
        <v>0</v>
      </c>
      <c r="Y219">
        <v>0</v>
      </c>
      <c r="Z219">
        <v>0</v>
      </c>
      <c r="AA219">
        <v>0</v>
      </c>
      <c r="AB219">
        <v>0</v>
      </c>
      <c r="AC219">
        <v>0</v>
      </c>
      <c r="AD219">
        <v>0</v>
      </c>
      <c r="AE219">
        <v>0</v>
      </c>
      <c r="AF219">
        <v>0</v>
      </c>
      <c r="AG219">
        <v>0</v>
      </c>
      <c r="AH219">
        <v>0</v>
      </c>
      <c r="AI219">
        <v>0</v>
      </c>
      <c r="AJ219">
        <v>0</v>
      </c>
      <c r="AK219">
        <v>0</v>
      </c>
      <c r="AL219">
        <v>0</v>
      </c>
      <c r="AM219">
        <v>0</v>
      </c>
      <c r="AN219">
        <v>0</v>
      </c>
      <c r="AO219">
        <v>0</v>
      </c>
      <c r="AP219">
        <v>0</v>
      </c>
      <c r="AQ219">
        <v>0</v>
      </c>
      <c r="AR219">
        <v>0</v>
      </c>
      <c r="AS219">
        <v>0</v>
      </c>
      <c r="AT219">
        <v>0</v>
      </c>
    </row>
    <row r="220" spans="2:46" x14ac:dyDescent="0.25">
      <c r="B220" s="207">
        <v>216</v>
      </c>
      <c r="C220">
        <v>0</v>
      </c>
      <c r="D220">
        <v>0</v>
      </c>
      <c r="E220">
        <v>0</v>
      </c>
      <c r="F220">
        <v>0</v>
      </c>
      <c r="G220">
        <v>0</v>
      </c>
      <c r="H220">
        <v>0</v>
      </c>
      <c r="I220">
        <v>0</v>
      </c>
      <c r="J220">
        <v>0</v>
      </c>
      <c r="K220">
        <v>0</v>
      </c>
      <c r="L220">
        <v>0</v>
      </c>
      <c r="M220">
        <v>0</v>
      </c>
      <c r="N220">
        <v>0</v>
      </c>
      <c r="O220">
        <v>0</v>
      </c>
      <c r="P220">
        <v>0</v>
      </c>
      <c r="Q220">
        <v>0</v>
      </c>
      <c r="R220">
        <v>0</v>
      </c>
      <c r="S220">
        <v>0</v>
      </c>
      <c r="T220">
        <v>0</v>
      </c>
      <c r="U220">
        <v>0</v>
      </c>
      <c r="V220">
        <v>0</v>
      </c>
      <c r="W220">
        <v>0</v>
      </c>
      <c r="X220">
        <v>0</v>
      </c>
      <c r="Y220">
        <v>0</v>
      </c>
      <c r="Z220">
        <v>0</v>
      </c>
      <c r="AA220">
        <v>0</v>
      </c>
      <c r="AB220">
        <v>0</v>
      </c>
      <c r="AC220">
        <v>0</v>
      </c>
      <c r="AD220">
        <v>0</v>
      </c>
      <c r="AE220">
        <v>0</v>
      </c>
      <c r="AF220">
        <v>0</v>
      </c>
      <c r="AG220">
        <v>0</v>
      </c>
      <c r="AH220">
        <v>0</v>
      </c>
      <c r="AI220">
        <v>0</v>
      </c>
      <c r="AJ220">
        <v>0</v>
      </c>
      <c r="AK220">
        <v>0</v>
      </c>
      <c r="AL220">
        <v>0</v>
      </c>
      <c r="AM220">
        <v>0</v>
      </c>
      <c r="AN220">
        <v>0</v>
      </c>
      <c r="AO220">
        <v>0</v>
      </c>
      <c r="AP220">
        <v>0</v>
      </c>
      <c r="AQ220">
        <v>0</v>
      </c>
      <c r="AR220">
        <v>0</v>
      </c>
      <c r="AS220">
        <v>0</v>
      </c>
      <c r="AT220">
        <v>0</v>
      </c>
    </row>
    <row r="221" spans="2:46" x14ac:dyDescent="0.25">
      <c r="B221" s="207">
        <v>217</v>
      </c>
      <c r="C221">
        <v>0</v>
      </c>
      <c r="D221">
        <v>0</v>
      </c>
      <c r="E221">
        <v>0</v>
      </c>
      <c r="F221">
        <v>0</v>
      </c>
      <c r="G221">
        <v>0</v>
      </c>
      <c r="H221">
        <v>0</v>
      </c>
      <c r="I221">
        <v>0</v>
      </c>
      <c r="J221">
        <v>0</v>
      </c>
      <c r="K221">
        <v>0</v>
      </c>
      <c r="L221">
        <v>0</v>
      </c>
      <c r="M221">
        <v>0</v>
      </c>
      <c r="N221">
        <v>0</v>
      </c>
      <c r="O221">
        <v>0</v>
      </c>
      <c r="P221">
        <v>0</v>
      </c>
      <c r="Q221">
        <v>0</v>
      </c>
      <c r="R221">
        <v>0</v>
      </c>
      <c r="S221">
        <v>0</v>
      </c>
      <c r="T221">
        <v>0</v>
      </c>
      <c r="U221">
        <v>0</v>
      </c>
      <c r="V221">
        <v>0</v>
      </c>
      <c r="W221">
        <v>0</v>
      </c>
      <c r="X221">
        <v>0</v>
      </c>
      <c r="Y221">
        <v>0</v>
      </c>
      <c r="Z221">
        <v>0</v>
      </c>
      <c r="AA221">
        <v>0</v>
      </c>
      <c r="AB221">
        <v>0</v>
      </c>
      <c r="AC221">
        <v>0</v>
      </c>
      <c r="AD221">
        <v>0</v>
      </c>
      <c r="AE221">
        <v>0</v>
      </c>
      <c r="AF221">
        <v>0</v>
      </c>
      <c r="AG221">
        <v>0</v>
      </c>
      <c r="AH221">
        <v>0</v>
      </c>
      <c r="AI221">
        <v>0</v>
      </c>
      <c r="AJ221">
        <v>0</v>
      </c>
      <c r="AK221">
        <v>0</v>
      </c>
      <c r="AL221">
        <v>0</v>
      </c>
      <c r="AM221">
        <v>0</v>
      </c>
      <c r="AN221">
        <v>0</v>
      </c>
      <c r="AO221">
        <v>0</v>
      </c>
      <c r="AP221">
        <v>0</v>
      </c>
      <c r="AQ221">
        <v>0</v>
      </c>
      <c r="AR221">
        <v>0</v>
      </c>
      <c r="AS221">
        <v>0</v>
      </c>
      <c r="AT221">
        <v>0</v>
      </c>
    </row>
    <row r="222" spans="2:46" x14ac:dyDescent="0.25">
      <c r="B222" s="207">
        <v>218</v>
      </c>
      <c r="C222">
        <v>0</v>
      </c>
      <c r="D222">
        <v>0</v>
      </c>
      <c r="E222">
        <v>0</v>
      </c>
      <c r="F222">
        <v>0</v>
      </c>
      <c r="G222">
        <v>0</v>
      </c>
      <c r="H222">
        <v>0</v>
      </c>
      <c r="I222">
        <v>0</v>
      </c>
      <c r="J222">
        <v>0</v>
      </c>
      <c r="K222">
        <v>0</v>
      </c>
      <c r="L222">
        <v>0</v>
      </c>
      <c r="M222">
        <v>0</v>
      </c>
      <c r="N222">
        <v>0</v>
      </c>
      <c r="O222">
        <v>0</v>
      </c>
      <c r="P222">
        <v>0</v>
      </c>
      <c r="Q222">
        <v>0</v>
      </c>
      <c r="R222">
        <v>0</v>
      </c>
      <c r="S222">
        <v>0</v>
      </c>
      <c r="T222">
        <v>0</v>
      </c>
      <c r="U222">
        <v>0</v>
      </c>
      <c r="V222">
        <v>0</v>
      </c>
      <c r="W222">
        <v>0</v>
      </c>
      <c r="X222">
        <v>0</v>
      </c>
      <c r="Y222">
        <v>0</v>
      </c>
      <c r="Z222">
        <v>0</v>
      </c>
      <c r="AA222">
        <v>0</v>
      </c>
      <c r="AB222">
        <v>0</v>
      </c>
      <c r="AC222">
        <v>0</v>
      </c>
      <c r="AD222">
        <v>0</v>
      </c>
      <c r="AE222">
        <v>0</v>
      </c>
      <c r="AF222">
        <v>0</v>
      </c>
      <c r="AG222">
        <v>0</v>
      </c>
      <c r="AH222">
        <v>0</v>
      </c>
      <c r="AI222">
        <v>0</v>
      </c>
      <c r="AJ222">
        <v>0</v>
      </c>
      <c r="AK222">
        <v>0</v>
      </c>
      <c r="AL222">
        <v>0</v>
      </c>
      <c r="AM222">
        <v>0</v>
      </c>
      <c r="AN222">
        <v>0</v>
      </c>
      <c r="AO222">
        <v>0</v>
      </c>
      <c r="AP222">
        <v>0</v>
      </c>
      <c r="AQ222">
        <v>0</v>
      </c>
      <c r="AR222">
        <v>0</v>
      </c>
      <c r="AS222">
        <v>0</v>
      </c>
      <c r="AT222">
        <v>0</v>
      </c>
    </row>
    <row r="223" spans="2:46" x14ac:dyDescent="0.25">
      <c r="B223" s="207">
        <v>219</v>
      </c>
      <c r="C223">
        <v>0</v>
      </c>
      <c r="D223">
        <v>0</v>
      </c>
      <c r="E223">
        <v>0</v>
      </c>
      <c r="F223">
        <v>0</v>
      </c>
      <c r="G223">
        <v>0</v>
      </c>
      <c r="H223">
        <v>0</v>
      </c>
      <c r="I223">
        <v>0</v>
      </c>
      <c r="J223">
        <v>0</v>
      </c>
      <c r="K223">
        <v>0</v>
      </c>
      <c r="L223">
        <v>0</v>
      </c>
      <c r="M223">
        <v>0</v>
      </c>
      <c r="N223">
        <v>0</v>
      </c>
      <c r="O223">
        <v>0</v>
      </c>
      <c r="P223">
        <v>0</v>
      </c>
      <c r="Q223">
        <v>0</v>
      </c>
      <c r="R223">
        <v>0</v>
      </c>
      <c r="S223">
        <v>0</v>
      </c>
      <c r="T223">
        <v>0</v>
      </c>
      <c r="U223">
        <v>0</v>
      </c>
      <c r="V223">
        <v>0</v>
      </c>
      <c r="W223">
        <v>0</v>
      </c>
      <c r="X223">
        <v>0</v>
      </c>
      <c r="Y223">
        <v>0</v>
      </c>
      <c r="Z223">
        <v>0</v>
      </c>
      <c r="AA223">
        <v>0</v>
      </c>
      <c r="AB223">
        <v>0</v>
      </c>
      <c r="AC223">
        <v>0</v>
      </c>
      <c r="AD223">
        <v>0</v>
      </c>
      <c r="AE223">
        <v>0</v>
      </c>
      <c r="AF223">
        <v>0</v>
      </c>
      <c r="AG223">
        <v>0</v>
      </c>
      <c r="AH223">
        <v>0</v>
      </c>
      <c r="AI223">
        <v>0</v>
      </c>
      <c r="AJ223">
        <v>0</v>
      </c>
      <c r="AK223">
        <v>0</v>
      </c>
      <c r="AL223">
        <v>0</v>
      </c>
      <c r="AM223">
        <v>0</v>
      </c>
      <c r="AN223">
        <v>0</v>
      </c>
      <c r="AO223">
        <v>0</v>
      </c>
      <c r="AP223">
        <v>0</v>
      </c>
      <c r="AQ223">
        <v>0</v>
      </c>
      <c r="AR223">
        <v>0</v>
      </c>
      <c r="AS223">
        <v>0</v>
      </c>
      <c r="AT223">
        <v>0</v>
      </c>
    </row>
    <row r="224" spans="2:46" x14ac:dyDescent="0.25">
      <c r="B224" s="207">
        <v>220</v>
      </c>
      <c r="C224">
        <v>0</v>
      </c>
      <c r="D224">
        <v>0</v>
      </c>
      <c r="E224">
        <v>0</v>
      </c>
      <c r="F224">
        <v>0</v>
      </c>
      <c r="G224">
        <v>0</v>
      </c>
      <c r="H224">
        <v>0</v>
      </c>
      <c r="I224">
        <v>0</v>
      </c>
      <c r="J224">
        <v>0</v>
      </c>
      <c r="K224">
        <v>0</v>
      </c>
      <c r="L224">
        <v>0</v>
      </c>
      <c r="M224">
        <v>0</v>
      </c>
      <c r="N224">
        <v>0</v>
      </c>
      <c r="O224">
        <v>0</v>
      </c>
      <c r="P224">
        <v>0</v>
      </c>
      <c r="Q224">
        <v>0</v>
      </c>
      <c r="R224">
        <v>0</v>
      </c>
      <c r="S224">
        <v>0</v>
      </c>
      <c r="T224">
        <v>0</v>
      </c>
      <c r="U224">
        <v>0</v>
      </c>
      <c r="V224">
        <v>0</v>
      </c>
      <c r="W224">
        <v>0</v>
      </c>
      <c r="X224">
        <v>0</v>
      </c>
      <c r="Y224">
        <v>0</v>
      </c>
      <c r="Z224">
        <v>0</v>
      </c>
      <c r="AA224">
        <v>0</v>
      </c>
      <c r="AB224">
        <v>0</v>
      </c>
      <c r="AC224">
        <v>0</v>
      </c>
      <c r="AD224">
        <v>0</v>
      </c>
      <c r="AE224">
        <v>0</v>
      </c>
      <c r="AF224">
        <v>0</v>
      </c>
      <c r="AG224">
        <v>0</v>
      </c>
      <c r="AH224">
        <v>0</v>
      </c>
      <c r="AI224">
        <v>0</v>
      </c>
      <c r="AJ224">
        <v>0</v>
      </c>
      <c r="AK224">
        <v>0</v>
      </c>
      <c r="AL224">
        <v>0</v>
      </c>
      <c r="AM224">
        <v>0</v>
      </c>
      <c r="AN224">
        <v>0</v>
      </c>
      <c r="AO224">
        <v>0</v>
      </c>
      <c r="AP224">
        <v>0</v>
      </c>
      <c r="AQ224">
        <v>0</v>
      </c>
      <c r="AR224">
        <v>0</v>
      </c>
      <c r="AS224">
        <v>0</v>
      </c>
      <c r="AT224">
        <v>0</v>
      </c>
    </row>
    <row r="225" spans="2:46" x14ac:dyDescent="0.25">
      <c r="B225" s="207">
        <v>221</v>
      </c>
      <c r="C225">
        <v>0</v>
      </c>
      <c r="D225">
        <v>0</v>
      </c>
      <c r="E225">
        <v>0</v>
      </c>
      <c r="F225">
        <v>0</v>
      </c>
      <c r="G225">
        <v>0</v>
      </c>
      <c r="H225">
        <v>0</v>
      </c>
      <c r="I225">
        <v>0</v>
      </c>
      <c r="J225">
        <v>0</v>
      </c>
      <c r="K225">
        <v>0</v>
      </c>
      <c r="L225">
        <v>0</v>
      </c>
      <c r="M225">
        <v>0</v>
      </c>
      <c r="N225">
        <v>0</v>
      </c>
      <c r="O225">
        <v>0</v>
      </c>
      <c r="P225">
        <v>0</v>
      </c>
      <c r="Q225">
        <v>0</v>
      </c>
      <c r="R225">
        <v>0</v>
      </c>
      <c r="S225">
        <v>0</v>
      </c>
      <c r="T225">
        <v>0</v>
      </c>
      <c r="U225">
        <v>0</v>
      </c>
      <c r="V225">
        <v>0</v>
      </c>
      <c r="W225">
        <v>0</v>
      </c>
      <c r="X225">
        <v>0</v>
      </c>
      <c r="Y225">
        <v>0</v>
      </c>
      <c r="Z225">
        <v>0</v>
      </c>
      <c r="AA225">
        <v>0</v>
      </c>
      <c r="AB225">
        <v>0</v>
      </c>
      <c r="AC225">
        <v>0</v>
      </c>
      <c r="AD225">
        <v>0</v>
      </c>
      <c r="AE225">
        <v>0</v>
      </c>
      <c r="AF225">
        <v>0</v>
      </c>
      <c r="AG225">
        <v>0</v>
      </c>
      <c r="AH225">
        <v>0</v>
      </c>
      <c r="AI225">
        <v>0</v>
      </c>
      <c r="AJ225">
        <v>0</v>
      </c>
      <c r="AK225">
        <v>0</v>
      </c>
      <c r="AL225">
        <v>0</v>
      </c>
      <c r="AM225">
        <v>0</v>
      </c>
      <c r="AN225">
        <v>0</v>
      </c>
      <c r="AO225">
        <v>0</v>
      </c>
      <c r="AP225">
        <v>0</v>
      </c>
      <c r="AQ225">
        <v>0</v>
      </c>
      <c r="AR225">
        <v>0</v>
      </c>
      <c r="AS225">
        <v>0</v>
      </c>
      <c r="AT225">
        <v>0</v>
      </c>
    </row>
    <row r="226" spans="2:46" x14ac:dyDescent="0.25">
      <c r="B226" s="207">
        <v>222</v>
      </c>
      <c r="C226">
        <v>0</v>
      </c>
      <c r="D226">
        <v>0</v>
      </c>
      <c r="E226">
        <v>0</v>
      </c>
      <c r="F226">
        <v>0</v>
      </c>
      <c r="G226">
        <v>0</v>
      </c>
      <c r="H226">
        <v>0</v>
      </c>
      <c r="I226">
        <v>0</v>
      </c>
      <c r="J226">
        <v>0</v>
      </c>
      <c r="K226">
        <v>0</v>
      </c>
      <c r="L226">
        <v>0</v>
      </c>
      <c r="M226">
        <v>0</v>
      </c>
      <c r="N226">
        <v>0</v>
      </c>
      <c r="O226">
        <v>0</v>
      </c>
      <c r="P226">
        <v>0</v>
      </c>
      <c r="Q226">
        <v>0</v>
      </c>
      <c r="R226">
        <v>0</v>
      </c>
      <c r="S226">
        <v>0</v>
      </c>
      <c r="T226">
        <v>0</v>
      </c>
      <c r="U226">
        <v>0</v>
      </c>
      <c r="V226">
        <v>0</v>
      </c>
      <c r="W226">
        <v>0</v>
      </c>
      <c r="X226">
        <v>0</v>
      </c>
      <c r="Y226">
        <v>0</v>
      </c>
      <c r="Z226">
        <v>0</v>
      </c>
      <c r="AA226">
        <v>0</v>
      </c>
      <c r="AB226">
        <v>0</v>
      </c>
      <c r="AC226">
        <v>0</v>
      </c>
      <c r="AD226">
        <v>0</v>
      </c>
      <c r="AE226">
        <v>0</v>
      </c>
      <c r="AF226">
        <v>0</v>
      </c>
      <c r="AG226">
        <v>0</v>
      </c>
      <c r="AH226">
        <v>0</v>
      </c>
      <c r="AI226">
        <v>0</v>
      </c>
      <c r="AJ226">
        <v>0</v>
      </c>
      <c r="AK226">
        <v>0</v>
      </c>
      <c r="AL226">
        <v>0</v>
      </c>
      <c r="AM226">
        <v>0</v>
      </c>
      <c r="AN226">
        <v>0</v>
      </c>
      <c r="AO226">
        <v>0</v>
      </c>
      <c r="AP226">
        <v>0</v>
      </c>
      <c r="AQ226">
        <v>0</v>
      </c>
      <c r="AR226">
        <v>0</v>
      </c>
      <c r="AS226">
        <v>0</v>
      </c>
      <c r="AT226">
        <v>0</v>
      </c>
    </row>
    <row r="227" spans="2:46" x14ac:dyDescent="0.25">
      <c r="B227" s="207">
        <v>223</v>
      </c>
      <c r="C227">
        <v>0</v>
      </c>
      <c r="D227">
        <v>0</v>
      </c>
      <c r="E227">
        <v>0</v>
      </c>
      <c r="F227">
        <v>0</v>
      </c>
      <c r="G227">
        <v>0</v>
      </c>
      <c r="H227">
        <v>0</v>
      </c>
      <c r="I227">
        <v>0</v>
      </c>
      <c r="J227">
        <v>0</v>
      </c>
      <c r="K227">
        <v>0</v>
      </c>
      <c r="L227">
        <v>0</v>
      </c>
      <c r="M227">
        <v>0</v>
      </c>
      <c r="N227">
        <v>0</v>
      </c>
      <c r="O227">
        <v>0</v>
      </c>
      <c r="P227">
        <v>0</v>
      </c>
      <c r="Q227">
        <v>0</v>
      </c>
      <c r="R227">
        <v>0</v>
      </c>
      <c r="S227">
        <v>0</v>
      </c>
      <c r="T227">
        <v>0</v>
      </c>
      <c r="U227">
        <v>0</v>
      </c>
      <c r="V227">
        <v>0</v>
      </c>
      <c r="W227">
        <v>0</v>
      </c>
      <c r="X227">
        <v>0</v>
      </c>
      <c r="Y227">
        <v>0</v>
      </c>
      <c r="Z227">
        <v>0</v>
      </c>
      <c r="AA227">
        <v>0</v>
      </c>
      <c r="AB227">
        <v>0</v>
      </c>
      <c r="AC227">
        <v>0</v>
      </c>
      <c r="AD227">
        <v>0</v>
      </c>
      <c r="AE227">
        <v>0</v>
      </c>
      <c r="AF227">
        <v>0</v>
      </c>
      <c r="AG227">
        <v>0</v>
      </c>
      <c r="AH227">
        <v>0</v>
      </c>
      <c r="AI227">
        <v>0</v>
      </c>
      <c r="AJ227">
        <v>0</v>
      </c>
      <c r="AK227">
        <v>0</v>
      </c>
      <c r="AL227">
        <v>0</v>
      </c>
      <c r="AM227">
        <v>0</v>
      </c>
      <c r="AN227">
        <v>0</v>
      </c>
      <c r="AO227">
        <v>0</v>
      </c>
      <c r="AP227">
        <v>0</v>
      </c>
      <c r="AQ227">
        <v>0</v>
      </c>
      <c r="AR227">
        <v>0</v>
      </c>
      <c r="AS227">
        <v>0</v>
      </c>
      <c r="AT227">
        <v>0</v>
      </c>
    </row>
    <row r="228" spans="2:46" x14ac:dyDescent="0.25">
      <c r="B228" s="207">
        <v>224</v>
      </c>
      <c r="C228">
        <v>0</v>
      </c>
      <c r="D228">
        <v>0</v>
      </c>
      <c r="E228">
        <v>0</v>
      </c>
      <c r="F228">
        <v>0</v>
      </c>
      <c r="G228">
        <v>0</v>
      </c>
      <c r="H228">
        <v>0</v>
      </c>
      <c r="I228">
        <v>0</v>
      </c>
      <c r="J228">
        <v>0</v>
      </c>
      <c r="K228">
        <v>0</v>
      </c>
      <c r="L228">
        <v>0</v>
      </c>
      <c r="M228">
        <v>0</v>
      </c>
      <c r="N228">
        <v>0</v>
      </c>
      <c r="O228">
        <v>0</v>
      </c>
      <c r="P228">
        <v>0</v>
      </c>
      <c r="Q228">
        <v>0</v>
      </c>
      <c r="R228">
        <v>0</v>
      </c>
      <c r="S228">
        <v>0</v>
      </c>
      <c r="T228">
        <v>0</v>
      </c>
      <c r="U228">
        <v>0</v>
      </c>
      <c r="V228">
        <v>0</v>
      </c>
      <c r="W228">
        <v>0</v>
      </c>
      <c r="X228">
        <v>0</v>
      </c>
      <c r="Y228">
        <v>0</v>
      </c>
      <c r="Z228">
        <v>0</v>
      </c>
      <c r="AA228">
        <v>0</v>
      </c>
      <c r="AB228">
        <v>0</v>
      </c>
      <c r="AC228">
        <v>0</v>
      </c>
      <c r="AD228">
        <v>0</v>
      </c>
      <c r="AE228">
        <v>0</v>
      </c>
      <c r="AF228">
        <v>0</v>
      </c>
      <c r="AG228">
        <v>0</v>
      </c>
      <c r="AH228">
        <v>0</v>
      </c>
      <c r="AI228">
        <v>0</v>
      </c>
      <c r="AJ228">
        <v>0</v>
      </c>
      <c r="AK228">
        <v>0</v>
      </c>
      <c r="AL228">
        <v>0</v>
      </c>
      <c r="AM228">
        <v>0</v>
      </c>
      <c r="AN228">
        <v>0</v>
      </c>
      <c r="AO228">
        <v>0</v>
      </c>
      <c r="AP228">
        <v>0</v>
      </c>
      <c r="AQ228">
        <v>0</v>
      </c>
      <c r="AR228">
        <v>0</v>
      </c>
      <c r="AS228">
        <v>0</v>
      </c>
      <c r="AT228">
        <v>0</v>
      </c>
    </row>
    <row r="229" spans="2:46" x14ac:dyDescent="0.25">
      <c r="B229" s="207">
        <v>225</v>
      </c>
      <c r="C229">
        <v>0</v>
      </c>
      <c r="D229">
        <v>0</v>
      </c>
      <c r="E229">
        <v>0</v>
      </c>
      <c r="F229">
        <v>0</v>
      </c>
      <c r="G229">
        <v>0</v>
      </c>
      <c r="H229">
        <v>0</v>
      </c>
      <c r="I229">
        <v>0</v>
      </c>
      <c r="J229">
        <v>0</v>
      </c>
      <c r="K229">
        <v>0</v>
      </c>
      <c r="L229">
        <v>0</v>
      </c>
      <c r="M229">
        <v>0</v>
      </c>
      <c r="N229">
        <v>0</v>
      </c>
      <c r="O229">
        <v>0</v>
      </c>
      <c r="P229">
        <v>0</v>
      </c>
      <c r="Q229">
        <v>0</v>
      </c>
      <c r="R229">
        <v>0</v>
      </c>
      <c r="S229">
        <v>0</v>
      </c>
      <c r="T229">
        <v>0</v>
      </c>
      <c r="U229">
        <v>0</v>
      </c>
      <c r="V229">
        <v>0</v>
      </c>
      <c r="W229">
        <v>0</v>
      </c>
      <c r="X229">
        <v>0</v>
      </c>
      <c r="Y229">
        <v>0</v>
      </c>
      <c r="Z229">
        <v>0</v>
      </c>
      <c r="AA229">
        <v>0</v>
      </c>
      <c r="AB229">
        <v>0</v>
      </c>
      <c r="AC229">
        <v>0</v>
      </c>
      <c r="AD229">
        <v>0</v>
      </c>
      <c r="AE229">
        <v>0</v>
      </c>
      <c r="AF229">
        <v>0</v>
      </c>
      <c r="AG229">
        <v>0</v>
      </c>
      <c r="AH229">
        <v>0</v>
      </c>
      <c r="AI229">
        <v>0</v>
      </c>
      <c r="AJ229">
        <v>0</v>
      </c>
      <c r="AK229">
        <v>0</v>
      </c>
      <c r="AL229">
        <v>0</v>
      </c>
      <c r="AM229">
        <v>0</v>
      </c>
      <c r="AN229">
        <v>0</v>
      </c>
      <c r="AO229">
        <v>0</v>
      </c>
      <c r="AP229">
        <v>0</v>
      </c>
      <c r="AQ229">
        <v>0</v>
      </c>
      <c r="AR229">
        <v>0</v>
      </c>
      <c r="AS229">
        <v>0</v>
      </c>
      <c r="AT229">
        <v>0</v>
      </c>
    </row>
    <row r="230" spans="2:46" x14ac:dyDescent="0.25">
      <c r="B230" s="207">
        <v>226</v>
      </c>
      <c r="C230">
        <v>0</v>
      </c>
      <c r="D230">
        <v>0</v>
      </c>
      <c r="E230">
        <v>0</v>
      </c>
      <c r="F230">
        <v>0</v>
      </c>
      <c r="G230">
        <v>0</v>
      </c>
      <c r="H230">
        <v>0</v>
      </c>
      <c r="I230">
        <v>0</v>
      </c>
      <c r="J230">
        <v>0</v>
      </c>
      <c r="K230">
        <v>0</v>
      </c>
      <c r="L230">
        <v>0</v>
      </c>
      <c r="M230">
        <v>0</v>
      </c>
      <c r="N230">
        <v>0</v>
      </c>
      <c r="O230">
        <v>0</v>
      </c>
      <c r="P230">
        <v>0</v>
      </c>
      <c r="Q230">
        <v>0</v>
      </c>
      <c r="R230">
        <v>0</v>
      </c>
      <c r="S230">
        <v>0</v>
      </c>
      <c r="T230">
        <v>0</v>
      </c>
      <c r="U230">
        <v>0</v>
      </c>
      <c r="V230">
        <v>0</v>
      </c>
      <c r="W230">
        <v>0</v>
      </c>
      <c r="X230">
        <v>0</v>
      </c>
      <c r="Y230">
        <v>0</v>
      </c>
      <c r="Z230">
        <v>0</v>
      </c>
      <c r="AA230">
        <v>0</v>
      </c>
      <c r="AB230">
        <v>0</v>
      </c>
      <c r="AC230">
        <v>0</v>
      </c>
      <c r="AD230">
        <v>0</v>
      </c>
      <c r="AE230">
        <v>0</v>
      </c>
      <c r="AF230">
        <v>0</v>
      </c>
      <c r="AG230">
        <v>0</v>
      </c>
      <c r="AH230">
        <v>0</v>
      </c>
      <c r="AI230">
        <v>0</v>
      </c>
      <c r="AJ230">
        <v>0</v>
      </c>
      <c r="AK230">
        <v>0</v>
      </c>
      <c r="AL230">
        <v>0</v>
      </c>
      <c r="AM230">
        <v>0</v>
      </c>
      <c r="AN230">
        <v>0</v>
      </c>
      <c r="AO230">
        <v>0</v>
      </c>
      <c r="AP230">
        <v>0</v>
      </c>
      <c r="AQ230">
        <v>0</v>
      </c>
      <c r="AR230">
        <v>0</v>
      </c>
      <c r="AS230">
        <v>0</v>
      </c>
      <c r="AT230">
        <v>0</v>
      </c>
    </row>
    <row r="231" spans="2:46" x14ac:dyDescent="0.25">
      <c r="B231" s="207">
        <v>227</v>
      </c>
      <c r="C231">
        <v>0</v>
      </c>
      <c r="D231">
        <v>0</v>
      </c>
      <c r="E231">
        <v>0</v>
      </c>
      <c r="F231">
        <v>0</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v>0</v>
      </c>
      <c r="AK231">
        <v>0</v>
      </c>
      <c r="AL231">
        <v>0</v>
      </c>
      <c r="AM231">
        <v>0</v>
      </c>
      <c r="AN231">
        <v>0</v>
      </c>
      <c r="AO231">
        <v>0</v>
      </c>
      <c r="AP231">
        <v>0</v>
      </c>
      <c r="AQ231">
        <v>0</v>
      </c>
      <c r="AR231">
        <v>0</v>
      </c>
      <c r="AS231">
        <v>0</v>
      </c>
      <c r="AT231">
        <v>0</v>
      </c>
    </row>
    <row r="232" spans="2:46" x14ac:dyDescent="0.25">
      <c r="B232" s="207">
        <v>228</v>
      </c>
      <c r="C232">
        <v>0</v>
      </c>
      <c r="D232">
        <v>0</v>
      </c>
      <c r="E232">
        <v>0</v>
      </c>
      <c r="F232">
        <v>0</v>
      </c>
      <c r="G232">
        <v>0</v>
      </c>
      <c r="H232">
        <v>0</v>
      </c>
      <c r="I232">
        <v>0</v>
      </c>
      <c r="J232">
        <v>0</v>
      </c>
      <c r="K232">
        <v>0</v>
      </c>
      <c r="L232">
        <v>0</v>
      </c>
      <c r="M232">
        <v>0</v>
      </c>
      <c r="N232">
        <v>0</v>
      </c>
      <c r="O232">
        <v>0</v>
      </c>
      <c r="P232">
        <v>0</v>
      </c>
      <c r="Q232">
        <v>0</v>
      </c>
      <c r="R232">
        <v>0</v>
      </c>
      <c r="S232">
        <v>0</v>
      </c>
      <c r="T232">
        <v>0</v>
      </c>
      <c r="U232">
        <v>0</v>
      </c>
      <c r="V232">
        <v>0</v>
      </c>
      <c r="W232">
        <v>0</v>
      </c>
      <c r="X232">
        <v>0</v>
      </c>
      <c r="Y232">
        <v>0</v>
      </c>
      <c r="Z232">
        <v>0</v>
      </c>
      <c r="AA232">
        <v>0</v>
      </c>
      <c r="AB232">
        <v>0</v>
      </c>
      <c r="AC232">
        <v>0</v>
      </c>
      <c r="AD232">
        <v>0</v>
      </c>
      <c r="AE232">
        <v>0</v>
      </c>
      <c r="AF232">
        <v>0</v>
      </c>
      <c r="AG232">
        <v>0</v>
      </c>
      <c r="AH232">
        <v>0</v>
      </c>
      <c r="AI232">
        <v>0</v>
      </c>
      <c r="AJ232">
        <v>0</v>
      </c>
      <c r="AK232">
        <v>0</v>
      </c>
      <c r="AL232">
        <v>0</v>
      </c>
      <c r="AM232">
        <v>0</v>
      </c>
      <c r="AN232">
        <v>0</v>
      </c>
      <c r="AO232">
        <v>0</v>
      </c>
      <c r="AP232">
        <v>0</v>
      </c>
      <c r="AQ232">
        <v>0</v>
      </c>
      <c r="AR232">
        <v>0</v>
      </c>
      <c r="AS232">
        <v>0</v>
      </c>
      <c r="AT232">
        <v>0</v>
      </c>
    </row>
    <row r="233" spans="2:46" x14ac:dyDescent="0.25">
      <c r="B233" s="207">
        <v>229</v>
      </c>
      <c r="C233">
        <v>0</v>
      </c>
      <c r="D233">
        <v>0</v>
      </c>
      <c r="E233">
        <v>0</v>
      </c>
      <c r="F233">
        <v>0</v>
      </c>
      <c r="G233">
        <v>0</v>
      </c>
      <c r="H233">
        <v>0</v>
      </c>
      <c r="I233">
        <v>0</v>
      </c>
      <c r="J233">
        <v>0</v>
      </c>
      <c r="K233">
        <v>0</v>
      </c>
      <c r="L233">
        <v>0</v>
      </c>
      <c r="M233">
        <v>0</v>
      </c>
      <c r="N233">
        <v>0</v>
      </c>
      <c r="O233">
        <v>0</v>
      </c>
      <c r="P233">
        <v>0</v>
      </c>
      <c r="Q233">
        <v>0</v>
      </c>
      <c r="R233">
        <v>0</v>
      </c>
      <c r="S233">
        <v>0</v>
      </c>
      <c r="T233">
        <v>0</v>
      </c>
      <c r="U233">
        <v>0</v>
      </c>
      <c r="V233">
        <v>0</v>
      </c>
      <c r="W233">
        <v>0</v>
      </c>
      <c r="X233">
        <v>0</v>
      </c>
      <c r="Y233">
        <v>0</v>
      </c>
      <c r="Z233">
        <v>0</v>
      </c>
      <c r="AA233">
        <v>0</v>
      </c>
      <c r="AB233">
        <v>0</v>
      </c>
      <c r="AC233">
        <v>0</v>
      </c>
      <c r="AD233">
        <v>0</v>
      </c>
      <c r="AE233">
        <v>0</v>
      </c>
      <c r="AF233">
        <v>0</v>
      </c>
      <c r="AG233">
        <v>0</v>
      </c>
      <c r="AH233">
        <v>0</v>
      </c>
      <c r="AI233">
        <v>0</v>
      </c>
      <c r="AJ233">
        <v>0</v>
      </c>
      <c r="AK233">
        <v>0</v>
      </c>
      <c r="AL233">
        <v>0</v>
      </c>
      <c r="AM233">
        <v>0</v>
      </c>
      <c r="AN233">
        <v>0</v>
      </c>
      <c r="AO233">
        <v>0</v>
      </c>
      <c r="AP233">
        <v>0</v>
      </c>
      <c r="AQ233">
        <v>0</v>
      </c>
      <c r="AR233">
        <v>0</v>
      </c>
      <c r="AS233">
        <v>0</v>
      </c>
      <c r="AT233">
        <v>0</v>
      </c>
    </row>
    <row r="234" spans="2:46" x14ac:dyDescent="0.25">
      <c r="B234" s="207">
        <v>230</v>
      </c>
      <c r="C234">
        <v>0</v>
      </c>
      <c r="D234">
        <v>0</v>
      </c>
      <c r="E234">
        <v>0</v>
      </c>
      <c r="F234">
        <v>0</v>
      </c>
      <c r="G234">
        <v>0</v>
      </c>
      <c r="H234">
        <v>0</v>
      </c>
      <c r="I234">
        <v>0</v>
      </c>
      <c r="J234">
        <v>0</v>
      </c>
      <c r="K234">
        <v>0</v>
      </c>
      <c r="L234">
        <v>0</v>
      </c>
      <c r="M234">
        <v>0</v>
      </c>
      <c r="N234">
        <v>0</v>
      </c>
      <c r="O234">
        <v>0</v>
      </c>
      <c r="P234">
        <v>0</v>
      </c>
      <c r="Q234">
        <v>0</v>
      </c>
      <c r="R234">
        <v>0</v>
      </c>
      <c r="S234">
        <v>0</v>
      </c>
      <c r="T234">
        <v>0</v>
      </c>
      <c r="U234">
        <v>0</v>
      </c>
      <c r="V234">
        <v>0</v>
      </c>
      <c r="W234">
        <v>0</v>
      </c>
      <c r="X234">
        <v>0</v>
      </c>
      <c r="Y234">
        <v>0</v>
      </c>
      <c r="Z234">
        <v>0</v>
      </c>
      <c r="AA234">
        <v>0</v>
      </c>
      <c r="AB234">
        <v>0</v>
      </c>
      <c r="AC234">
        <v>0</v>
      </c>
      <c r="AD234">
        <v>0</v>
      </c>
      <c r="AE234">
        <v>0</v>
      </c>
      <c r="AF234">
        <v>0</v>
      </c>
      <c r="AG234">
        <v>0</v>
      </c>
      <c r="AH234">
        <v>0</v>
      </c>
      <c r="AI234">
        <v>0</v>
      </c>
      <c r="AJ234">
        <v>0</v>
      </c>
      <c r="AK234">
        <v>0</v>
      </c>
      <c r="AL234">
        <v>0</v>
      </c>
      <c r="AM234">
        <v>0</v>
      </c>
      <c r="AN234">
        <v>0</v>
      </c>
      <c r="AO234">
        <v>0</v>
      </c>
      <c r="AP234">
        <v>0</v>
      </c>
      <c r="AQ234">
        <v>0</v>
      </c>
      <c r="AR234">
        <v>0</v>
      </c>
      <c r="AS234">
        <v>0</v>
      </c>
      <c r="AT234">
        <v>0</v>
      </c>
    </row>
    <row r="235" spans="2:46" x14ac:dyDescent="0.25">
      <c r="B235" s="207">
        <v>231</v>
      </c>
      <c r="C235">
        <v>0</v>
      </c>
      <c r="D235">
        <v>0</v>
      </c>
      <c r="E235">
        <v>0</v>
      </c>
      <c r="F235">
        <v>0</v>
      </c>
      <c r="G235">
        <v>0</v>
      </c>
      <c r="H235">
        <v>0</v>
      </c>
      <c r="I235">
        <v>0</v>
      </c>
      <c r="J235">
        <v>0</v>
      </c>
      <c r="K235">
        <v>0</v>
      </c>
      <c r="L235">
        <v>0</v>
      </c>
      <c r="M235">
        <v>0</v>
      </c>
      <c r="N235">
        <v>0</v>
      </c>
      <c r="O235">
        <v>0</v>
      </c>
      <c r="P235">
        <v>0</v>
      </c>
      <c r="Q235">
        <v>0</v>
      </c>
      <c r="R235">
        <v>0</v>
      </c>
      <c r="S235">
        <v>0</v>
      </c>
      <c r="T235">
        <v>0</v>
      </c>
      <c r="U235">
        <v>0</v>
      </c>
      <c r="V235">
        <v>0</v>
      </c>
      <c r="W235">
        <v>0</v>
      </c>
      <c r="X235">
        <v>0</v>
      </c>
      <c r="Y235">
        <v>0</v>
      </c>
      <c r="Z235">
        <v>0</v>
      </c>
      <c r="AA235">
        <v>0</v>
      </c>
      <c r="AB235">
        <v>0</v>
      </c>
      <c r="AC235">
        <v>0</v>
      </c>
      <c r="AD235">
        <v>0</v>
      </c>
      <c r="AE235">
        <v>0</v>
      </c>
      <c r="AF235">
        <v>0</v>
      </c>
      <c r="AG235">
        <v>0</v>
      </c>
      <c r="AH235">
        <v>0</v>
      </c>
      <c r="AI235">
        <v>0</v>
      </c>
      <c r="AJ235">
        <v>0</v>
      </c>
      <c r="AK235">
        <v>0</v>
      </c>
      <c r="AL235">
        <v>0</v>
      </c>
      <c r="AM235">
        <v>0</v>
      </c>
      <c r="AN235">
        <v>0</v>
      </c>
      <c r="AO235">
        <v>0</v>
      </c>
      <c r="AP235">
        <v>0</v>
      </c>
      <c r="AQ235">
        <v>0</v>
      </c>
      <c r="AR235">
        <v>0</v>
      </c>
      <c r="AS235">
        <v>0</v>
      </c>
      <c r="AT235">
        <v>0</v>
      </c>
    </row>
    <row r="236" spans="2:46" x14ac:dyDescent="0.25">
      <c r="B236" s="207">
        <v>232</v>
      </c>
      <c r="C236">
        <v>0</v>
      </c>
      <c r="D236">
        <v>0</v>
      </c>
      <c r="E236">
        <v>0</v>
      </c>
      <c r="F236">
        <v>0</v>
      </c>
      <c r="G236">
        <v>0</v>
      </c>
      <c r="H236">
        <v>0</v>
      </c>
      <c r="I236">
        <v>0</v>
      </c>
      <c r="J236">
        <v>0</v>
      </c>
      <c r="K236">
        <v>0</v>
      </c>
      <c r="L236">
        <v>0</v>
      </c>
      <c r="M236">
        <v>0</v>
      </c>
      <c r="N236">
        <v>0</v>
      </c>
      <c r="O236">
        <v>0</v>
      </c>
      <c r="P236">
        <v>0</v>
      </c>
      <c r="Q236">
        <v>0</v>
      </c>
      <c r="R236">
        <v>0</v>
      </c>
      <c r="S236">
        <v>0</v>
      </c>
      <c r="T236">
        <v>0</v>
      </c>
      <c r="U236">
        <v>0</v>
      </c>
      <c r="V236">
        <v>0</v>
      </c>
      <c r="W236">
        <v>0</v>
      </c>
      <c r="X236">
        <v>0</v>
      </c>
      <c r="Y236">
        <v>0</v>
      </c>
      <c r="Z236">
        <v>0</v>
      </c>
      <c r="AA236">
        <v>0</v>
      </c>
      <c r="AB236">
        <v>0</v>
      </c>
      <c r="AC236">
        <v>0</v>
      </c>
      <c r="AD236">
        <v>0</v>
      </c>
      <c r="AE236">
        <v>0</v>
      </c>
      <c r="AF236">
        <v>0</v>
      </c>
      <c r="AG236">
        <v>0</v>
      </c>
      <c r="AH236">
        <v>0</v>
      </c>
      <c r="AI236">
        <v>0</v>
      </c>
      <c r="AJ236">
        <v>0</v>
      </c>
      <c r="AK236">
        <v>0</v>
      </c>
      <c r="AL236">
        <v>0</v>
      </c>
      <c r="AM236">
        <v>0</v>
      </c>
      <c r="AN236">
        <v>0</v>
      </c>
      <c r="AO236">
        <v>0</v>
      </c>
      <c r="AP236">
        <v>0</v>
      </c>
      <c r="AQ236">
        <v>0</v>
      </c>
      <c r="AR236">
        <v>0</v>
      </c>
      <c r="AS236">
        <v>0</v>
      </c>
      <c r="AT236">
        <v>0</v>
      </c>
    </row>
    <row r="237" spans="2:46" x14ac:dyDescent="0.25">
      <c r="B237" s="207">
        <v>233</v>
      </c>
      <c r="C237">
        <v>0</v>
      </c>
      <c r="D237">
        <v>0</v>
      </c>
      <c r="E237">
        <v>0</v>
      </c>
      <c r="F237">
        <v>0</v>
      </c>
      <c r="G237">
        <v>0</v>
      </c>
      <c r="H237">
        <v>0</v>
      </c>
      <c r="I237">
        <v>0</v>
      </c>
      <c r="J237">
        <v>0</v>
      </c>
      <c r="K237">
        <v>0</v>
      </c>
      <c r="L237">
        <v>0</v>
      </c>
      <c r="M237">
        <v>0</v>
      </c>
      <c r="N237">
        <v>0</v>
      </c>
      <c r="O237">
        <v>0</v>
      </c>
      <c r="P237">
        <v>0</v>
      </c>
      <c r="Q237">
        <v>0</v>
      </c>
      <c r="R237">
        <v>0</v>
      </c>
      <c r="S237">
        <v>0</v>
      </c>
      <c r="T237">
        <v>0</v>
      </c>
      <c r="U237">
        <v>0</v>
      </c>
      <c r="V237">
        <v>0</v>
      </c>
      <c r="W237">
        <v>0</v>
      </c>
      <c r="X237">
        <v>0</v>
      </c>
      <c r="Y237">
        <v>0</v>
      </c>
      <c r="Z237">
        <v>0</v>
      </c>
      <c r="AA237">
        <v>0</v>
      </c>
      <c r="AB237">
        <v>0</v>
      </c>
      <c r="AC237">
        <v>0</v>
      </c>
      <c r="AD237">
        <v>0</v>
      </c>
      <c r="AE237">
        <v>0</v>
      </c>
      <c r="AF237">
        <v>0</v>
      </c>
      <c r="AG237">
        <v>0</v>
      </c>
      <c r="AH237">
        <v>0</v>
      </c>
      <c r="AI237">
        <v>0</v>
      </c>
      <c r="AJ237">
        <v>0</v>
      </c>
      <c r="AK237">
        <v>0</v>
      </c>
      <c r="AL237">
        <v>0</v>
      </c>
      <c r="AM237">
        <v>0</v>
      </c>
      <c r="AN237">
        <v>0</v>
      </c>
      <c r="AO237">
        <v>0</v>
      </c>
      <c r="AP237">
        <v>0</v>
      </c>
      <c r="AQ237">
        <v>0</v>
      </c>
      <c r="AR237">
        <v>0</v>
      </c>
      <c r="AS237">
        <v>0</v>
      </c>
      <c r="AT237">
        <v>0</v>
      </c>
    </row>
    <row r="238" spans="2:46" x14ac:dyDescent="0.25">
      <c r="B238" s="207">
        <v>234</v>
      </c>
      <c r="C238">
        <v>0</v>
      </c>
      <c r="D238">
        <v>0</v>
      </c>
      <c r="E238">
        <v>0</v>
      </c>
      <c r="F238">
        <v>0</v>
      </c>
      <c r="G238">
        <v>0</v>
      </c>
      <c r="H238">
        <v>0</v>
      </c>
      <c r="I238">
        <v>0</v>
      </c>
      <c r="J238">
        <v>0</v>
      </c>
      <c r="K238">
        <v>0</v>
      </c>
      <c r="L238">
        <v>0</v>
      </c>
      <c r="M238">
        <v>0</v>
      </c>
      <c r="N238">
        <v>0</v>
      </c>
      <c r="O238">
        <v>0</v>
      </c>
      <c r="P238">
        <v>0</v>
      </c>
      <c r="Q238">
        <v>0</v>
      </c>
      <c r="R238">
        <v>0</v>
      </c>
      <c r="S238">
        <v>0</v>
      </c>
      <c r="T238">
        <v>0</v>
      </c>
      <c r="U238">
        <v>0</v>
      </c>
      <c r="V238">
        <v>0</v>
      </c>
      <c r="W238">
        <v>0</v>
      </c>
      <c r="X238">
        <v>0</v>
      </c>
      <c r="Y238">
        <v>0</v>
      </c>
      <c r="Z238">
        <v>0</v>
      </c>
      <c r="AA238">
        <v>0</v>
      </c>
      <c r="AB238">
        <v>0</v>
      </c>
      <c r="AC238">
        <v>0</v>
      </c>
      <c r="AD238">
        <v>0</v>
      </c>
      <c r="AE238">
        <v>0</v>
      </c>
      <c r="AF238">
        <v>0</v>
      </c>
      <c r="AG238">
        <v>0</v>
      </c>
      <c r="AH238">
        <v>0</v>
      </c>
      <c r="AI238">
        <v>0</v>
      </c>
      <c r="AJ238">
        <v>0</v>
      </c>
      <c r="AK238">
        <v>0</v>
      </c>
      <c r="AL238">
        <v>0</v>
      </c>
      <c r="AM238">
        <v>0</v>
      </c>
      <c r="AN238">
        <v>0</v>
      </c>
      <c r="AO238">
        <v>0</v>
      </c>
      <c r="AP238">
        <v>0</v>
      </c>
      <c r="AQ238">
        <v>0</v>
      </c>
      <c r="AR238">
        <v>0</v>
      </c>
      <c r="AS238">
        <v>0</v>
      </c>
      <c r="AT238">
        <v>0</v>
      </c>
    </row>
    <row r="239" spans="2:46" x14ac:dyDescent="0.25">
      <c r="B239" s="207">
        <v>235</v>
      </c>
      <c r="C239">
        <v>0</v>
      </c>
      <c r="D239">
        <v>0</v>
      </c>
      <c r="E239">
        <v>0</v>
      </c>
      <c r="F239">
        <v>0</v>
      </c>
      <c r="G239">
        <v>0</v>
      </c>
      <c r="H239">
        <v>0</v>
      </c>
      <c r="I239">
        <v>0</v>
      </c>
      <c r="J239">
        <v>0</v>
      </c>
      <c r="K239">
        <v>0</v>
      </c>
      <c r="L239">
        <v>0</v>
      </c>
      <c r="M239">
        <v>0</v>
      </c>
      <c r="N239">
        <v>0</v>
      </c>
      <c r="O239">
        <v>0</v>
      </c>
      <c r="P239">
        <v>0</v>
      </c>
      <c r="Q239">
        <v>0</v>
      </c>
      <c r="R239">
        <v>0</v>
      </c>
      <c r="S239">
        <v>0</v>
      </c>
      <c r="T239">
        <v>0</v>
      </c>
      <c r="U239">
        <v>0</v>
      </c>
      <c r="V239">
        <v>0</v>
      </c>
      <c r="W239">
        <v>0</v>
      </c>
      <c r="X239">
        <v>0</v>
      </c>
      <c r="Y239">
        <v>0</v>
      </c>
      <c r="Z239">
        <v>0</v>
      </c>
      <c r="AA239">
        <v>0</v>
      </c>
      <c r="AB239">
        <v>0</v>
      </c>
      <c r="AC239">
        <v>0</v>
      </c>
      <c r="AD239">
        <v>0</v>
      </c>
      <c r="AE239">
        <v>0</v>
      </c>
      <c r="AF239">
        <v>0</v>
      </c>
      <c r="AG239">
        <v>0</v>
      </c>
      <c r="AH239">
        <v>0</v>
      </c>
      <c r="AI239">
        <v>0</v>
      </c>
      <c r="AJ239">
        <v>0</v>
      </c>
      <c r="AK239">
        <v>0</v>
      </c>
      <c r="AL239">
        <v>0</v>
      </c>
      <c r="AM239">
        <v>0</v>
      </c>
      <c r="AN239">
        <v>0</v>
      </c>
      <c r="AO239">
        <v>0</v>
      </c>
      <c r="AP239">
        <v>0</v>
      </c>
      <c r="AQ239">
        <v>0</v>
      </c>
      <c r="AR239">
        <v>0</v>
      </c>
      <c r="AS239">
        <v>0</v>
      </c>
      <c r="AT239">
        <v>0</v>
      </c>
    </row>
    <row r="240" spans="2:46" x14ac:dyDescent="0.25">
      <c r="B240" s="207">
        <v>236</v>
      </c>
      <c r="C240">
        <v>0</v>
      </c>
      <c r="D240">
        <v>0</v>
      </c>
      <c r="E240">
        <v>0</v>
      </c>
      <c r="F240">
        <v>0</v>
      </c>
      <c r="G240">
        <v>0</v>
      </c>
      <c r="H240">
        <v>0</v>
      </c>
      <c r="I240">
        <v>0</v>
      </c>
      <c r="J240">
        <v>0</v>
      </c>
      <c r="K240">
        <v>0</v>
      </c>
      <c r="L240">
        <v>0</v>
      </c>
      <c r="M240">
        <v>0</v>
      </c>
      <c r="N240">
        <v>0</v>
      </c>
      <c r="O240">
        <v>0</v>
      </c>
      <c r="P240">
        <v>0</v>
      </c>
      <c r="Q240">
        <v>0</v>
      </c>
      <c r="R240">
        <v>0</v>
      </c>
      <c r="S240">
        <v>0</v>
      </c>
      <c r="T240">
        <v>0</v>
      </c>
      <c r="U240">
        <v>0</v>
      </c>
      <c r="V240">
        <v>0</v>
      </c>
      <c r="W240">
        <v>0</v>
      </c>
      <c r="X240">
        <v>0</v>
      </c>
      <c r="Y240">
        <v>0</v>
      </c>
      <c r="Z240">
        <v>0</v>
      </c>
      <c r="AA240">
        <v>0</v>
      </c>
      <c r="AB240">
        <v>0</v>
      </c>
      <c r="AC240">
        <v>0</v>
      </c>
      <c r="AD240">
        <v>0</v>
      </c>
      <c r="AE240">
        <v>0</v>
      </c>
      <c r="AF240">
        <v>0</v>
      </c>
      <c r="AG240">
        <v>0</v>
      </c>
      <c r="AH240">
        <v>0</v>
      </c>
      <c r="AI240">
        <v>0</v>
      </c>
      <c r="AJ240">
        <v>0</v>
      </c>
      <c r="AK240">
        <v>0</v>
      </c>
      <c r="AL240">
        <v>0</v>
      </c>
      <c r="AM240">
        <v>0</v>
      </c>
      <c r="AN240">
        <v>0</v>
      </c>
      <c r="AO240">
        <v>0</v>
      </c>
      <c r="AP240">
        <v>0</v>
      </c>
      <c r="AQ240">
        <v>0</v>
      </c>
      <c r="AR240">
        <v>0</v>
      </c>
      <c r="AS240">
        <v>0</v>
      </c>
      <c r="AT240">
        <v>0</v>
      </c>
    </row>
    <row r="241" spans="2:46" x14ac:dyDescent="0.25">
      <c r="B241" s="207">
        <v>237</v>
      </c>
      <c r="C241">
        <v>0</v>
      </c>
      <c r="D241">
        <v>0</v>
      </c>
      <c r="E241">
        <v>0</v>
      </c>
      <c r="F241">
        <v>0</v>
      </c>
      <c r="G241">
        <v>0</v>
      </c>
      <c r="H241">
        <v>0</v>
      </c>
      <c r="I241">
        <v>0</v>
      </c>
      <c r="J241">
        <v>0</v>
      </c>
      <c r="K241">
        <v>0</v>
      </c>
      <c r="L241">
        <v>0</v>
      </c>
      <c r="M241">
        <v>0</v>
      </c>
      <c r="N241">
        <v>0</v>
      </c>
      <c r="O241">
        <v>0</v>
      </c>
      <c r="P241">
        <v>0</v>
      </c>
      <c r="Q241">
        <v>0</v>
      </c>
      <c r="R241">
        <v>0</v>
      </c>
      <c r="S241">
        <v>0</v>
      </c>
      <c r="T241">
        <v>0</v>
      </c>
      <c r="U241">
        <v>0</v>
      </c>
      <c r="V241">
        <v>0</v>
      </c>
      <c r="W241">
        <v>0</v>
      </c>
      <c r="X241">
        <v>0</v>
      </c>
      <c r="Y241">
        <v>0</v>
      </c>
      <c r="Z241">
        <v>0</v>
      </c>
      <c r="AA241">
        <v>0</v>
      </c>
      <c r="AB241">
        <v>0</v>
      </c>
      <c r="AC241">
        <v>0</v>
      </c>
      <c r="AD241">
        <v>0</v>
      </c>
      <c r="AE241">
        <v>0</v>
      </c>
      <c r="AF241">
        <v>0</v>
      </c>
      <c r="AG241">
        <v>0</v>
      </c>
      <c r="AH241">
        <v>0</v>
      </c>
      <c r="AI241">
        <v>0</v>
      </c>
      <c r="AJ241">
        <v>0</v>
      </c>
      <c r="AK241">
        <v>0</v>
      </c>
      <c r="AL241">
        <v>0</v>
      </c>
      <c r="AM241">
        <v>0</v>
      </c>
      <c r="AN241">
        <v>0</v>
      </c>
      <c r="AO241">
        <v>0</v>
      </c>
      <c r="AP241">
        <v>0</v>
      </c>
      <c r="AQ241">
        <v>0</v>
      </c>
      <c r="AR241">
        <v>0</v>
      </c>
      <c r="AS241">
        <v>0</v>
      </c>
      <c r="AT241">
        <v>0</v>
      </c>
    </row>
    <row r="242" spans="2:46" x14ac:dyDescent="0.25">
      <c r="B242" s="207">
        <v>238</v>
      </c>
      <c r="C242">
        <v>0</v>
      </c>
      <c r="D242">
        <v>0</v>
      </c>
      <c r="E242">
        <v>0</v>
      </c>
      <c r="F242">
        <v>0</v>
      </c>
      <c r="G242">
        <v>0</v>
      </c>
      <c r="H242">
        <v>0</v>
      </c>
      <c r="I242">
        <v>0</v>
      </c>
      <c r="J242">
        <v>0</v>
      </c>
      <c r="K242">
        <v>0</v>
      </c>
      <c r="L242">
        <v>0</v>
      </c>
      <c r="M242">
        <v>0</v>
      </c>
      <c r="N242">
        <v>0</v>
      </c>
      <c r="O242">
        <v>0</v>
      </c>
      <c r="P242">
        <v>0</v>
      </c>
      <c r="Q242">
        <v>0</v>
      </c>
      <c r="R242">
        <v>0</v>
      </c>
      <c r="S242">
        <v>0</v>
      </c>
      <c r="T242">
        <v>0</v>
      </c>
      <c r="U242">
        <v>0</v>
      </c>
      <c r="V242">
        <v>0</v>
      </c>
      <c r="W242">
        <v>0</v>
      </c>
      <c r="X242">
        <v>0</v>
      </c>
      <c r="Y242">
        <v>0</v>
      </c>
      <c r="Z242">
        <v>0</v>
      </c>
      <c r="AA242">
        <v>0</v>
      </c>
      <c r="AB242">
        <v>0</v>
      </c>
      <c r="AC242">
        <v>0</v>
      </c>
      <c r="AD242">
        <v>0</v>
      </c>
      <c r="AE242">
        <v>0</v>
      </c>
      <c r="AF242">
        <v>0</v>
      </c>
      <c r="AG242">
        <v>0</v>
      </c>
      <c r="AH242">
        <v>0</v>
      </c>
      <c r="AI242">
        <v>0</v>
      </c>
      <c r="AJ242">
        <v>0</v>
      </c>
      <c r="AK242">
        <v>0</v>
      </c>
      <c r="AL242">
        <v>0</v>
      </c>
      <c r="AM242">
        <v>0</v>
      </c>
      <c r="AN242">
        <v>0</v>
      </c>
      <c r="AO242">
        <v>0</v>
      </c>
      <c r="AP242">
        <v>0</v>
      </c>
      <c r="AQ242">
        <v>0</v>
      </c>
      <c r="AR242">
        <v>0</v>
      </c>
      <c r="AS242">
        <v>0</v>
      </c>
      <c r="AT242">
        <v>0</v>
      </c>
    </row>
    <row r="243" spans="2:46" x14ac:dyDescent="0.25">
      <c r="B243" s="207">
        <v>239</v>
      </c>
      <c r="C243">
        <v>0</v>
      </c>
      <c r="D243">
        <v>0</v>
      </c>
      <c r="E243">
        <v>0</v>
      </c>
      <c r="F243">
        <v>0</v>
      </c>
      <c r="G243">
        <v>0</v>
      </c>
      <c r="H243">
        <v>0</v>
      </c>
      <c r="I243">
        <v>0</v>
      </c>
      <c r="J243">
        <v>0</v>
      </c>
      <c r="K243">
        <v>0</v>
      </c>
      <c r="L243">
        <v>0</v>
      </c>
      <c r="M243">
        <v>0</v>
      </c>
      <c r="N243">
        <v>0</v>
      </c>
      <c r="O243">
        <v>0</v>
      </c>
      <c r="P243">
        <v>0</v>
      </c>
      <c r="Q243">
        <v>0</v>
      </c>
      <c r="R243">
        <v>0</v>
      </c>
      <c r="S243">
        <v>0</v>
      </c>
      <c r="T243">
        <v>0</v>
      </c>
      <c r="U243">
        <v>0</v>
      </c>
      <c r="V243">
        <v>0</v>
      </c>
      <c r="W243">
        <v>0</v>
      </c>
      <c r="X243">
        <v>0</v>
      </c>
      <c r="Y243">
        <v>0</v>
      </c>
      <c r="Z243">
        <v>0</v>
      </c>
      <c r="AA243">
        <v>0</v>
      </c>
      <c r="AB243">
        <v>0</v>
      </c>
      <c r="AC243">
        <v>0</v>
      </c>
      <c r="AD243">
        <v>0</v>
      </c>
      <c r="AE243">
        <v>0</v>
      </c>
      <c r="AF243">
        <v>0</v>
      </c>
      <c r="AG243">
        <v>0</v>
      </c>
      <c r="AH243">
        <v>0</v>
      </c>
      <c r="AI243">
        <v>0</v>
      </c>
      <c r="AJ243">
        <v>0</v>
      </c>
      <c r="AK243">
        <v>0</v>
      </c>
      <c r="AL243">
        <v>0</v>
      </c>
      <c r="AM243">
        <v>0</v>
      </c>
      <c r="AN243">
        <v>0</v>
      </c>
      <c r="AO243">
        <v>0</v>
      </c>
      <c r="AP243">
        <v>0</v>
      </c>
      <c r="AQ243">
        <v>0</v>
      </c>
      <c r="AR243">
        <v>0</v>
      </c>
      <c r="AS243">
        <v>0</v>
      </c>
      <c r="AT243">
        <v>0</v>
      </c>
    </row>
    <row r="244" spans="2:46" x14ac:dyDescent="0.25">
      <c r="B244" s="207">
        <v>240</v>
      </c>
      <c r="C244">
        <v>0</v>
      </c>
      <c r="D244">
        <v>0</v>
      </c>
      <c r="E244">
        <v>0</v>
      </c>
      <c r="F244">
        <v>0</v>
      </c>
      <c r="G244">
        <v>0</v>
      </c>
      <c r="H244">
        <v>0</v>
      </c>
      <c r="I244">
        <v>0</v>
      </c>
      <c r="J244">
        <v>0</v>
      </c>
      <c r="K244">
        <v>0</v>
      </c>
      <c r="L244">
        <v>0</v>
      </c>
      <c r="M244">
        <v>0</v>
      </c>
      <c r="N244">
        <v>0</v>
      </c>
      <c r="O244">
        <v>0</v>
      </c>
      <c r="P244">
        <v>0</v>
      </c>
      <c r="Q244">
        <v>0</v>
      </c>
      <c r="R244">
        <v>0</v>
      </c>
      <c r="S244">
        <v>0</v>
      </c>
      <c r="T244">
        <v>0</v>
      </c>
      <c r="U244">
        <v>0</v>
      </c>
      <c r="V244">
        <v>0</v>
      </c>
      <c r="W244">
        <v>0</v>
      </c>
      <c r="X244">
        <v>0</v>
      </c>
      <c r="Y244">
        <v>0</v>
      </c>
      <c r="Z244">
        <v>0</v>
      </c>
      <c r="AA244">
        <v>0</v>
      </c>
      <c r="AB244">
        <v>0</v>
      </c>
      <c r="AC244">
        <v>0</v>
      </c>
      <c r="AD244">
        <v>0</v>
      </c>
      <c r="AE244">
        <v>0</v>
      </c>
      <c r="AF244">
        <v>0</v>
      </c>
      <c r="AG244">
        <v>0</v>
      </c>
      <c r="AH244">
        <v>0</v>
      </c>
      <c r="AI244">
        <v>0</v>
      </c>
      <c r="AJ244">
        <v>0</v>
      </c>
      <c r="AK244">
        <v>0</v>
      </c>
      <c r="AL244">
        <v>0</v>
      </c>
      <c r="AM244">
        <v>0</v>
      </c>
      <c r="AN244">
        <v>0</v>
      </c>
      <c r="AO244">
        <v>0</v>
      </c>
      <c r="AP244">
        <v>0</v>
      </c>
      <c r="AQ244">
        <v>0</v>
      </c>
      <c r="AR244">
        <v>0</v>
      </c>
      <c r="AS244">
        <v>0</v>
      </c>
      <c r="AT244">
        <v>0</v>
      </c>
    </row>
    <row r="245" spans="2:46" x14ac:dyDescent="0.25">
      <c r="B245" s="207">
        <v>241</v>
      </c>
      <c r="C245">
        <v>0</v>
      </c>
      <c r="D245">
        <v>0</v>
      </c>
      <c r="E245">
        <v>0</v>
      </c>
      <c r="F245">
        <v>0</v>
      </c>
      <c r="G245">
        <v>0</v>
      </c>
      <c r="H245">
        <v>0</v>
      </c>
      <c r="I245">
        <v>0</v>
      </c>
      <c r="J245">
        <v>0</v>
      </c>
      <c r="K245">
        <v>0</v>
      </c>
      <c r="L245">
        <v>0</v>
      </c>
      <c r="M245">
        <v>0</v>
      </c>
      <c r="N245">
        <v>0</v>
      </c>
      <c r="O245">
        <v>0</v>
      </c>
      <c r="P245">
        <v>0</v>
      </c>
      <c r="Q245">
        <v>0</v>
      </c>
      <c r="R245">
        <v>0</v>
      </c>
      <c r="S245">
        <v>0</v>
      </c>
      <c r="T245">
        <v>0</v>
      </c>
      <c r="U245">
        <v>0</v>
      </c>
      <c r="V245">
        <v>0</v>
      </c>
      <c r="W245">
        <v>0</v>
      </c>
      <c r="X245">
        <v>0</v>
      </c>
      <c r="Y245">
        <v>0</v>
      </c>
      <c r="Z245">
        <v>0</v>
      </c>
      <c r="AA245">
        <v>0</v>
      </c>
      <c r="AB245">
        <v>0</v>
      </c>
      <c r="AC245">
        <v>0</v>
      </c>
      <c r="AD245">
        <v>0</v>
      </c>
      <c r="AE245">
        <v>0</v>
      </c>
      <c r="AF245">
        <v>0</v>
      </c>
      <c r="AG245">
        <v>0</v>
      </c>
      <c r="AH245">
        <v>0</v>
      </c>
      <c r="AI245">
        <v>0</v>
      </c>
      <c r="AJ245">
        <v>0</v>
      </c>
      <c r="AK245">
        <v>0</v>
      </c>
      <c r="AL245">
        <v>0</v>
      </c>
      <c r="AM245">
        <v>0</v>
      </c>
      <c r="AN245">
        <v>0</v>
      </c>
      <c r="AO245">
        <v>0</v>
      </c>
      <c r="AP245">
        <v>0</v>
      </c>
      <c r="AQ245">
        <v>0</v>
      </c>
      <c r="AR245">
        <v>0</v>
      </c>
      <c r="AS245">
        <v>0</v>
      </c>
      <c r="AT245">
        <v>0</v>
      </c>
    </row>
    <row r="246" spans="2:46" x14ac:dyDescent="0.25">
      <c r="B246" s="207">
        <v>242</v>
      </c>
      <c r="C246">
        <v>0</v>
      </c>
      <c r="D246">
        <v>0</v>
      </c>
      <c r="E246">
        <v>0</v>
      </c>
      <c r="F246">
        <v>0</v>
      </c>
      <c r="G246">
        <v>0</v>
      </c>
      <c r="H246">
        <v>0</v>
      </c>
      <c r="I246">
        <v>0</v>
      </c>
      <c r="J246">
        <v>0</v>
      </c>
      <c r="K246">
        <v>0</v>
      </c>
      <c r="L246">
        <v>0</v>
      </c>
      <c r="M246">
        <v>0</v>
      </c>
      <c r="N246">
        <v>0</v>
      </c>
      <c r="O246">
        <v>0</v>
      </c>
      <c r="P246">
        <v>0</v>
      </c>
      <c r="Q246">
        <v>0</v>
      </c>
      <c r="R246">
        <v>0</v>
      </c>
      <c r="S246">
        <v>0</v>
      </c>
      <c r="T246">
        <v>0</v>
      </c>
      <c r="U246">
        <v>0</v>
      </c>
      <c r="V246">
        <v>0</v>
      </c>
      <c r="W246">
        <v>0</v>
      </c>
      <c r="X246">
        <v>0</v>
      </c>
      <c r="Y246">
        <v>0</v>
      </c>
      <c r="Z246">
        <v>0</v>
      </c>
      <c r="AA246">
        <v>0</v>
      </c>
      <c r="AB246">
        <v>0</v>
      </c>
      <c r="AC246">
        <v>0</v>
      </c>
      <c r="AD246">
        <v>0</v>
      </c>
      <c r="AE246">
        <v>0</v>
      </c>
      <c r="AF246">
        <v>0</v>
      </c>
      <c r="AG246">
        <v>0</v>
      </c>
      <c r="AH246">
        <v>0</v>
      </c>
      <c r="AI246">
        <v>0</v>
      </c>
      <c r="AJ246">
        <v>0</v>
      </c>
      <c r="AK246">
        <v>0</v>
      </c>
      <c r="AL246">
        <v>0</v>
      </c>
      <c r="AM246">
        <v>0</v>
      </c>
      <c r="AN246">
        <v>0</v>
      </c>
      <c r="AO246">
        <v>0</v>
      </c>
      <c r="AP246">
        <v>0</v>
      </c>
      <c r="AQ246">
        <v>0</v>
      </c>
      <c r="AR246">
        <v>0</v>
      </c>
      <c r="AS246">
        <v>0</v>
      </c>
      <c r="AT246">
        <v>0</v>
      </c>
    </row>
    <row r="247" spans="2:46" x14ac:dyDescent="0.25">
      <c r="B247" s="207">
        <v>243</v>
      </c>
      <c r="C247">
        <v>0</v>
      </c>
      <c r="D247">
        <v>0</v>
      </c>
      <c r="E247">
        <v>0</v>
      </c>
      <c r="F247">
        <v>0</v>
      </c>
      <c r="G247">
        <v>0</v>
      </c>
      <c r="H247">
        <v>0</v>
      </c>
      <c r="I247">
        <v>0</v>
      </c>
      <c r="J247">
        <v>0</v>
      </c>
      <c r="K247">
        <v>0</v>
      </c>
      <c r="L247">
        <v>0</v>
      </c>
      <c r="M247">
        <v>0</v>
      </c>
      <c r="N247">
        <v>0</v>
      </c>
      <c r="O247">
        <v>0</v>
      </c>
      <c r="P247">
        <v>0</v>
      </c>
      <c r="Q247">
        <v>0</v>
      </c>
      <c r="R247">
        <v>0</v>
      </c>
      <c r="S247">
        <v>0</v>
      </c>
      <c r="T247">
        <v>0</v>
      </c>
      <c r="U247">
        <v>0</v>
      </c>
      <c r="V247">
        <v>0</v>
      </c>
      <c r="W247">
        <v>0</v>
      </c>
      <c r="X247">
        <v>0</v>
      </c>
      <c r="Y247">
        <v>0</v>
      </c>
      <c r="Z247">
        <v>0</v>
      </c>
      <c r="AA247">
        <v>0</v>
      </c>
      <c r="AB247">
        <v>0</v>
      </c>
      <c r="AC247">
        <v>0</v>
      </c>
      <c r="AD247">
        <v>0</v>
      </c>
      <c r="AE247">
        <v>0</v>
      </c>
      <c r="AF247">
        <v>0</v>
      </c>
      <c r="AG247">
        <v>0</v>
      </c>
      <c r="AH247">
        <v>0</v>
      </c>
      <c r="AI247">
        <v>0</v>
      </c>
      <c r="AJ247">
        <v>0</v>
      </c>
      <c r="AK247">
        <v>0</v>
      </c>
      <c r="AL247">
        <v>0</v>
      </c>
      <c r="AM247">
        <v>0</v>
      </c>
      <c r="AN247">
        <v>0</v>
      </c>
      <c r="AO247">
        <v>0</v>
      </c>
      <c r="AP247">
        <v>0</v>
      </c>
      <c r="AQ247">
        <v>0</v>
      </c>
      <c r="AR247">
        <v>0</v>
      </c>
      <c r="AS247">
        <v>0</v>
      </c>
      <c r="AT247">
        <v>0</v>
      </c>
    </row>
    <row r="248" spans="2:46" x14ac:dyDescent="0.25">
      <c r="B248" s="207">
        <v>244</v>
      </c>
      <c r="C248">
        <v>0</v>
      </c>
      <c r="D248">
        <v>0</v>
      </c>
      <c r="E248">
        <v>0</v>
      </c>
      <c r="F248">
        <v>0</v>
      </c>
      <c r="G248">
        <v>0</v>
      </c>
      <c r="H248">
        <v>0</v>
      </c>
      <c r="I248">
        <v>0</v>
      </c>
      <c r="J248">
        <v>0</v>
      </c>
      <c r="K248">
        <v>0</v>
      </c>
      <c r="L248">
        <v>0</v>
      </c>
      <c r="M248">
        <v>0</v>
      </c>
      <c r="N248">
        <v>0</v>
      </c>
      <c r="O248">
        <v>0</v>
      </c>
      <c r="P248">
        <v>0</v>
      </c>
      <c r="Q248">
        <v>0</v>
      </c>
      <c r="R248">
        <v>0</v>
      </c>
      <c r="S248">
        <v>0</v>
      </c>
      <c r="T248">
        <v>0</v>
      </c>
      <c r="U248">
        <v>0</v>
      </c>
      <c r="V248">
        <v>0</v>
      </c>
      <c r="W248">
        <v>0</v>
      </c>
      <c r="X248">
        <v>0</v>
      </c>
      <c r="Y248">
        <v>0</v>
      </c>
      <c r="Z248">
        <v>0</v>
      </c>
      <c r="AA248">
        <v>0</v>
      </c>
      <c r="AB248">
        <v>0</v>
      </c>
      <c r="AC248">
        <v>0</v>
      </c>
      <c r="AD248">
        <v>0</v>
      </c>
      <c r="AE248">
        <v>0</v>
      </c>
      <c r="AF248">
        <v>0</v>
      </c>
      <c r="AG248">
        <v>0</v>
      </c>
      <c r="AH248">
        <v>0</v>
      </c>
      <c r="AI248">
        <v>0</v>
      </c>
      <c r="AJ248">
        <v>0</v>
      </c>
      <c r="AK248">
        <v>0</v>
      </c>
      <c r="AL248">
        <v>0</v>
      </c>
      <c r="AM248">
        <v>0</v>
      </c>
      <c r="AN248">
        <v>0</v>
      </c>
      <c r="AO248">
        <v>0</v>
      </c>
      <c r="AP248">
        <v>0</v>
      </c>
      <c r="AQ248">
        <v>0</v>
      </c>
      <c r="AR248">
        <v>0</v>
      </c>
      <c r="AS248">
        <v>0</v>
      </c>
      <c r="AT248">
        <v>0</v>
      </c>
    </row>
    <row r="249" spans="2:46" x14ac:dyDescent="0.25">
      <c r="B249" s="207">
        <v>245</v>
      </c>
      <c r="C249">
        <v>0</v>
      </c>
      <c r="D249">
        <v>0</v>
      </c>
      <c r="E249">
        <v>0</v>
      </c>
      <c r="F249">
        <v>0</v>
      </c>
      <c r="G249">
        <v>0</v>
      </c>
      <c r="H249">
        <v>0</v>
      </c>
      <c r="I249">
        <v>0</v>
      </c>
      <c r="J249">
        <v>0</v>
      </c>
      <c r="K249">
        <v>0</v>
      </c>
      <c r="L249">
        <v>0</v>
      </c>
      <c r="M249">
        <v>0</v>
      </c>
      <c r="N249">
        <v>0</v>
      </c>
      <c r="O249">
        <v>0</v>
      </c>
      <c r="P249">
        <v>0</v>
      </c>
      <c r="Q249">
        <v>0</v>
      </c>
      <c r="R249">
        <v>0</v>
      </c>
      <c r="S249">
        <v>0</v>
      </c>
      <c r="T249">
        <v>0</v>
      </c>
      <c r="U249">
        <v>0</v>
      </c>
      <c r="V249">
        <v>0</v>
      </c>
      <c r="W249">
        <v>0</v>
      </c>
      <c r="X249">
        <v>0</v>
      </c>
      <c r="Y249">
        <v>0</v>
      </c>
      <c r="Z249">
        <v>0</v>
      </c>
      <c r="AA249">
        <v>0</v>
      </c>
      <c r="AB249">
        <v>0</v>
      </c>
      <c r="AC249">
        <v>0</v>
      </c>
      <c r="AD249">
        <v>0</v>
      </c>
      <c r="AE249">
        <v>0</v>
      </c>
      <c r="AF249">
        <v>0</v>
      </c>
      <c r="AG249">
        <v>0</v>
      </c>
      <c r="AH249">
        <v>0</v>
      </c>
      <c r="AI249">
        <v>0</v>
      </c>
      <c r="AJ249">
        <v>0</v>
      </c>
      <c r="AK249">
        <v>0</v>
      </c>
      <c r="AL249">
        <v>0</v>
      </c>
      <c r="AM249">
        <v>0</v>
      </c>
      <c r="AN249">
        <v>0</v>
      </c>
      <c r="AO249">
        <v>0</v>
      </c>
      <c r="AP249">
        <v>0</v>
      </c>
      <c r="AQ249">
        <v>0</v>
      </c>
      <c r="AR249">
        <v>0</v>
      </c>
      <c r="AS249">
        <v>0</v>
      </c>
      <c r="AT249">
        <v>0</v>
      </c>
    </row>
    <row r="250" spans="2:46" x14ac:dyDescent="0.25">
      <c r="B250" s="207">
        <v>246</v>
      </c>
      <c r="C250">
        <v>0</v>
      </c>
      <c r="D250">
        <v>0</v>
      </c>
      <c r="E250">
        <v>0</v>
      </c>
      <c r="F250">
        <v>0</v>
      </c>
      <c r="G250">
        <v>0</v>
      </c>
      <c r="H250">
        <v>0</v>
      </c>
      <c r="I250">
        <v>0</v>
      </c>
      <c r="J250">
        <v>0</v>
      </c>
      <c r="K250">
        <v>0</v>
      </c>
      <c r="L250">
        <v>0</v>
      </c>
      <c r="M250">
        <v>0</v>
      </c>
      <c r="N250">
        <v>0</v>
      </c>
      <c r="O250">
        <v>0</v>
      </c>
      <c r="P250">
        <v>0</v>
      </c>
      <c r="Q250">
        <v>0</v>
      </c>
      <c r="R250">
        <v>0</v>
      </c>
      <c r="S250">
        <v>0</v>
      </c>
      <c r="T250">
        <v>0</v>
      </c>
      <c r="U250">
        <v>0</v>
      </c>
      <c r="V250">
        <v>0</v>
      </c>
      <c r="W250">
        <v>0</v>
      </c>
      <c r="X250">
        <v>0</v>
      </c>
      <c r="Y250">
        <v>0</v>
      </c>
      <c r="Z250">
        <v>0</v>
      </c>
      <c r="AA250">
        <v>0</v>
      </c>
      <c r="AB250">
        <v>0</v>
      </c>
      <c r="AC250">
        <v>0</v>
      </c>
      <c r="AD250">
        <v>0</v>
      </c>
      <c r="AE250">
        <v>0</v>
      </c>
      <c r="AF250">
        <v>0</v>
      </c>
      <c r="AG250">
        <v>0</v>
      </c>
      <c r="AH250">
        <v>0</v>
      </c>
      <c r="AI250">
        <v>0</v>
      </c>
      <c r="AJ250">
        <v>0</v>
      </c>
      <c r="AK250">
        <v>0</v>
      </c>
      <c r="AL250">
        <v>0</v>
      </c>
      <c r="AM250">
        <v>0</v>
      </c>
      <c r="AN250">
        <v>0</v>
      </c>
      <c r="AO250">
        <v>0</v>
      </c>
      <c r="AP250">
        <v>0</v>
      </c>
      <c r="AQ250">
        <v>0</v>
      </c>
      <c r="AR250">
        <v>0</v>
      </c>
      <c r="AS250">
        <v>0</v>
      </c>
      <c r="AT250">
        <v>0</v>
      </c>
    </row>
    <row r="251" spans="2:46" x14ac:dyDescent="0.25">
      <c r="B251" s="209">
        <v>247</v>
      </c>
      <c r="C251">
        <v>0</v>
      </c>
      <c r="D251">
        <v>0</v>
      </c>
      <c r="E251">
        <v>0</v>
      </c>
      <c r="F251">
        <v>0</v>
      </c>
      <c r="G251">
        <v>0</v>
      </c>
      <c r="H251">
        <v>0</v>
      </c>
      <c r="I251">
        <v>0</v>
      </c>
      <c r="J251">
        <v>0</v>
      </c>
      <c r="K251">
        <v>0</v>
      </c>
      <c r="L251">
        <v>0</v>
      </c>
      <c r="M251">
        <v>0</v>
      </c>
      <c r="N251">
        <v>0</v>
      </c>
      <c r="O251">
        <v>0</v>
      </c>
      <c r="P251">
        <v>0</v>
      </c>
      <c r="Q251">
        <v>0</v>
      </c>
      <c r="R251">
        <v>0</v>
      </c>
      <c r="S251">
        <v>0</v>
      </c>
      <c r="T251">
        <v>0</v>
      </c>
      <c r="U251">
        <v>0</v>
      </c>
      <c r="V251">
        <v>0</v>
      </c>
      <c r="W251">
        <v>0</v>
      </c>
      <c r="X251">
        <v>0</v>
      </c>
      <c r="Y251">
        <v>0</v>
      </c>
      <c r="Z251">
        <v>0</v>
      </c>
      <c r="AA251">
        <v>0</v>
      </c>
      <c r="AB251">
        <v>0</v>
      </c>
      <c r="AC251">
        <v>0</v>
      </c>
      <c r="AD251">
        <v>0</v>
      </c>
      <c r="AE251">
        <v>0</v>
      </c>
      <c r="AF251">
        <v>0</v>
      </c>
      <c r="AG251">
        <v>0</v>
      </c>
      <c r="AH251">
        <v>0</v>
      </c>
      <c r="AI251">
        <v>0</v>
      </c>
      <c r="AJ251">
        <v>0</v>
      </c>
      <c r="AK251">
        <v>0</v>
      </c>
      <c r="AL251">
        <v>0</v>
      </c>
      <c r="AM251">
        <v>0</v>
      </c>
      <c r="AN251">
        <v>0</v>
      </c>
      <c r="AO251">
        <v>0</v>
      </c>
      <c r="AP251">
        <v>0</v>
      </c>
      <c r="AQ251">
        <v>0</v>
      </c>
      <c r="AR251">
        <v>0</v>
      </c>
      <c r="AS251">
        <v>0</v>
      </c>
      <c r="AT251">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workbookViewId="0">
      <selection activeCell="B5" sqref="B5"/>
    </sheetView>
  </sheetViews>
  <sheetFormatPr defaultRowHeight="13.2" x14ac:dyDescent="0.25"/>
  <cols>
    <col min="1" max="1" width="16.5546875" bestFit="1" customWidth="1"/>
    <col min="2" max="2" width="14.88671875" bestFit="1" customWidth="1"/>
  </cols>
  <sheetData>
    <row r="1" spans="1:2" ht="17.399999999999999" x14ac:dyDescent="0.3">
      <c r="A1" s="432" t="s">
        <v>940</v>
      </c>
    </row>
    <row r="4" spans="1:2" x14ac:dyDescent="0.25">
      <c r="B4" t="s">
        <v>939</v>
      </c>
    </row>
    <row r="5" spans="1:2" x14ac:dyDescent="0.25">
      <c r="A5" t="s">
        <v>938</v>
      </c>
      <c r="B5">
        <v>15000</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J293"/>
  <sheetViews>
    <sheetView zoomScaleNormal="100" workbookViewId="0">
      <selection activeCell="H35" sqref="H35"/>
    </sheetView>
  </sheetViews>
  <sheetFormatPr defaultRowHeight="13.2" x14ac:dyDescent="0.25"/>
  <cols>
    <col min="1" max="1" width="8.5546875" customWidth="1"/>
    <col min="2" max="2" width="21.5546875" customWidth="1"/>
    <col min="3" max="3" width="11.5546875" customWidth="1"/>
    <col min="4" max="4" width="9" customWidth="1"/>
    <col min="5" max="5" width="20.44140625" customWidth="1"/>
    <col min="6" max="6" width="16.44140625" customWidth="1"/>
    <col min="7" max="7" width="16.5546875" customWidth="1"/>
    <col min="8" max="8" width="23" customWidth="1"/>
    <col min="9" max="9" width="12.88671875" customWidth="1"/>
    <col min="10" max="10" width="10.88671875" customWidth="1"/>
    <col min="11" max="11" width="11.5546875" bestFit="1" customWidth="1"/>
    <col min="12" max="12" width="14.44140625" customWidth="1"/>
    <col min="13" max="13" width="14.44140625" style="11" customWidth="1"/>
    <col min="14" max="14" width="15.5546875" bestFit="1" customWidth="1"/>
    <col min="15" max="15" width="11.5546875" customWidth="1"/>
    <col min="16" max="16" width="19.5546875" customWidth="1"/>
    <col min="19" max="19" width="10.5546875" style="41" customWidth="1"/>
    <col min="20" max="20" width="11" style="4" bestFit="1" customWidth="1"/>
    <col min="21" max="21" width="14.44140625" style="4" customWidth="1"/>
    <col min="29" max="29" width="12.44140625" customWidth="1"/>
    <col min="30" max="30" width="15.44140625" customWidth="1"/>
    <col min="31" max="31" width="12.109375" customWidth="1"/>
    <col min="32" max="32" width="12" customWidth="1"/>
    <col min="33" max="33" width="15.5546875" customWidth="1"/>
    <col min="36" max="36" width="11.88671875" bestFit="1" customWidth="1"/>
  </cols>
  <sheetData>
    <row r="1" spans="1:36" x14ac:dyDescent="0.25">
      <c r="A1" t="s">
        <v>14</v>
      </c>
      <c r="C1" s="1" t="s">
        <v>20</v>
      </c>
      <c r="M1"/>
    </row>
    <row r="2" spans="1:36" x14ac:dyDescent="0.25">
      <c r="A2" t="s">
        <v>15</v>
      </c>
      <c r="M2"/>
    </row>
    <row r="3" spans="1:36" x14ac:dyDescent="0.25">
      <c r="A3" t="s">
        <v>16</v>
      </c>
      <c r="E3" s="24"/>
      <c r="F3" s="24"/>
      <c r="G3" s="24"/>
      <c r="H3" s="24"/>
      <c r="I3" s="24"/>
      <c r="J3" s="24"/>
      <c r="K3" s="1"/>
      <c r="L3" s="1"/>
      <c r="M3" s="1"/>
      <c r="O3" s="24"/>
      <c r="P3" s="1"/>
      <c r="T3" s="7"/>
      <c r="U3" s="125"/>
      <c r="V3" s="126"/>
      <c r="W3" s="126"/>
      <c r="X3" s="126"/>
      <c r="Y3" s="126"/>
      <c r="Z3" s="122" t="s">
        <v>373</v>
      </c>
      <c r="AA3" s="126"/>
      <c r="AB3" s="126"/>
      <c r="AC3" s="126"/>
      <c r="AD3" s="126"/>
      <c r="AE3" s="126"/>
      <c r="AF3" s="126"/>
      <c r="AG3" s="126"/>
      <c r="AH3" s="126"/>
    </row>
    <row r="4" spans="1:36" x14ac:dyDescent="0.25">
      <c r="A4" t="s">
        <v>17</v>
      </c>
      <c r="G4" s="25"/>
      <c r="H4" s="30" t="s">
        <v>651</v>
      </c>
      <c r="I4" s="25"/>
      <c r="J4" s="25"/>
      <c r="M4"/>
      <c r="N4" s="25" t="s">
        <v>249</v>
      </c>
      <c r="O4" s="21"/>
      <c r="P4" s="21"/>
      <c r="U4" s="127"/>
      <c r="V4" s="126"/>
      <c r="W4" s="126"/>
      <c r="X4" s="126"/>
      <c r="Y4" s="126"/>
      <c r="Z4" s="126"/>
      <c r="AA4" s="126"/>
      <c r="AB4" s="126"/>
      <c r="AC4" s="126"/>
      <c r="AD4" s="126"/>
      <c r="AE4" s="126"/>
      <c r="AF4" s="126"/>
      <c r="AG4" s="126"/>
      <c r="AH4" s="126"/>
    </row>
    <row r="5" spans="1:36" ht="13.8" thickBot="1" x14ac:dyDescent="0.3">
      <c r="E5" s="2"/>
      <c r="F5" s="2"/>
      <c r="G5" s="2"/>
      <c r="H5" s="2"/>
      <c r="I5" s="2" t="s">
        <v>650</v>
      </c>
      <c r="J5" s="2"/>
      <c r="K5" s="2"/>
      <c r="L5" s="2" t="s">
        <v>650</v>
      </c>
      <c r="M5" s="30"/>
      <c r="N5" s="21"/>
      <c r="O5" s="182"/>
      <c r="P5" s="21"/>
      <c r="U5" s="127"/>
      <c r="V5" s="126"/>
      <c r="W5" s="126"/>
      <c r="X5" s="126"/>
      <c r="Y5" s="126"/>
      <c r="Z5" s="126"/>
      <c r="AA5" s="126"/>
      <c r="AB5" s="126"/>
      <c r="AC5" s="126"/>
      <c r="AD5" s="126"/>
      <c r="AE5" s="126"/>
      <c r="AF5" s="126"/>
      <c r="AG5" s="126"/>
      <c r="AH5" s="126"/>
    </row>
    <row r="6" spans="1:36" ht="24" thickBot="1" x14ac:dyDescent="0.3">
      <c r="B6" s="23" t="s">
        <v>25</v>
      </c>
      <c r="C6" s="323" t="s">
        <v>649</v>
      </c>
      <c r="E6" s="45" t="s">
        <v>25</v>
      </c>
      <c r="F6" s="185" t="s">
        <v>250</v>
      </c>
      <c r="H6" s="329" t="s">
        <v>25</v>
      </c>
      <c r="I6" s="330" t="s">
        <v>648</v>
      </c>
      <c r="J6" s="74"/>
      <c r="K6" s="23" t="s">
        <v>18</v>
      </c>
      <c r="L6" s="54" t="s">
        <v>648</v>
      </c>
      <c r="M6" s="27"/>
      <c r="N6" s="163" t="s">
        <v>21</v>
      </c>
      <c r="O6" s="98" t="s">
        <v>251</v>
      </c>
      <c r="P6" s="180"/>
      <c r="R6" s="30"/>
      <c r="U6" s="128"/>
      <c r="V6" s="129" t="s">
        <v>25</v>
      </c>
      <c r="W6" s="130"/>
      <c r="X6" s="139" t="s">
        <v>363</v>
      </c>
      <c r="Y6" s="131" t="s">
        <v>364</v>
      </c>
      <c r="Z6" s="132" t="s">
        <v>365</v>
      </c>
      <c r="AA6" s="132" t="s">
        <v>366</v>
      </c>
      <c r="AB6" s="132" t="s">
        <v>367</v>
      </c>
      <c r="AC6" s="132" t="s">
        <v>368</v>
      </c>
      <c r="AD6" s="132" t="s">
        <v>369</v>
      </c>
      <c r="AE6" s="132" t="s">
        <v>370</v>
      </c>
      <c r="AF6" s="132" t="s">
        <v>371</v>
      </c>
      <c r="AG6" s="132" t="s">
        <v>362</v>
      </c>
      <c r="AH6" s="132" t="s">
        <v>372</v>
      </c>
      <c r="AI6" s="162" t="s">
        <v>390</v>
      </c>
      <c r="AJ6" s="162" t="s">
        <v>391</v>
      </c>
    </row>
    <row r="7" spans="1:36" x14ac:dyDescent="0.25">
      <c r="A7" s="30"/>
      <c r="B7" s="196" t="s">
        <v>658</v>
      </c>
      <c r="C7" s="297">
        <v>390</v>
      </c>
      <c r="E7" s="196" t="s">
        <v>658</v>
      </c>
      <c r="F7" s="281">
        <v>155.02000000000001</v>
      </c>
      <c r="H7" s="191" t="s">
        <v>658</v>
      </c>
      <c r="I7" s="328">
        <v>20321.13</v>
      </c>
      <c r="J7" s="99"/>
      <c r="K7" s="211">
        <v>1</v>
      </c>
      <c r="L7" s="178">
        <v>381.5</v>
      </c>
      <c r="M7" s="95"/>
      <c r="N7" s="295">
        <v>6.6963636363636364E-2</v>
      </c>
      <c r="O7" s="115">
        <v>1000</v>
      </c>
      <c r="P7" s="184"/>
      <c r="R7" s="17"/>
      <c r="S7"/>
      <c r="T7" s="119"/>
      <c r="U7" s="133" t="s">
        <v>329</v>
      </c>
      <c r="V7" s="123">
        <v>1</v>
      </c>
      <c r="W7" s="126"/>
      <c r="X7" s="140">
        <v>0</v>
      </c>
      <c r="Y7" s="137">
        <v>155.02000000000001</v>
      </c>
      <c r="Z7" s="134">
        <v>95.666666666666671</v>
      </c>
      <c r="AA7" s="134">
        <v>14603.619523809524</v>
      </c>
      <c r="AB7" s="134">
        <v>1347.6233333333334</v>
      </c>
      <c r="AC7" s="134">
        <v>12381.60476190476</v>
      </c>
      <c r="AD7" s="134">
        <v>783782.33047619043</v>
      </c>
      <c r="AE7" s="134">
        <v>91520.210962862911</v>
      </c>
      <c r="AF7" s="134">
        <v>0.80801382979749747</v>
      </c>
      <c r="AG7" s="134">
        <v>1177277.0850123751</v>
      </c>
      <c r="AH7" s="134">
        <v>1.0964660936007642</v>
      </c>
      <c r="AI7" t="e">
        <f>SUMIF(#REF!,1,EFFORT_2009)</f>
        <v>#REF!</v>
      </c>
      <c r="AJ7" t="e">
        <f>AI7/X7</f>
        <v>#REF!</v>
      </c>
    </row>
    <row r="8" spans="1:36" x14ac:dyDescent="0.25">
      <c r="A8" s="30"/>
      <c r="B8" s="191" t="s">
        <v>659</v>
      </c>
      <c r="C8" s="189">
        <v>159</v>
      </c>
      <c r="E8" s="191" t="s">
        <v>659</v>
      </c>
      <c r="F8" s="281">
        <v>155.02000000000001</v>
      </c>
      <c r="H8" s="191" t="s">
        <v>659</v>
      </c>
      <c r="I8" s="324">
        <v>8196.5</v>
      </c>
      <c r="J8" s="99"/>
      <c r="K8" s="211">
        <v>2</v>
      </c>
      <c r="L8" s="178">
        <v>128.5</v>
      </c>
      <c r="M8" s="95"/>
      <c r="N8" s="295">
        <v>0.32027659574468087</v>
      </c>
      <c r="O8" s="115">
        <v>1000</v>
      </c>
      <c r="P8" s="184"/>
      <c r="R8" s="17"/>
      <c r="S8"/>
      <c r="T8" s="119"/>
      <c r="U8" s="133" t="s">
        <v>330</v>
      </c>
      <c r="V8" s="123">
        <v>2</v>
      </c>
      <c r="W8" s="126"/>
      <c r="X8" s="141">
        <v>21</v>
      </c>
      <c r="Y8" s="137">
        <v>155.02000000000001</v>
      </c>
      <c r="Z8" s="134">
        <v>95.666666666666671</v>
      </c>
      <c r="AA8" s="134">
        <v>14603.619523809524</v>
      </c>
      <c r="AB8" s="134">
        <v>1347.6233333333334</v>
      </c>
      <c r="AC8" s="134">
        <v>12381.60476190476</v>
      </c>
      <c r="AD8" s="134">
        <v>783782.33047619043</v>
      </c>
      <c r="AE8" s="134">
        <v>91520.210962862911</v>
      </c>
      <c r="AF8" s="134">
        <v>0.80801382979749747</v>
      </c>
      <c r="AG8" s="134">
        <v>1177277.0850123751</v>
      </c>
      <c r="AH8" s="134">
        <v>1.0964660936007642</v>
      </c>
      <c r="AI8" t="e">
        <f>SUMIF(#REF!,2,EFFORT_2009)</f>
        <v>#REF!</v>
      </c>
      <c r="AJ8" s="6" t="e">
        <f>AI8/X8</f>
        <v>#REF!</v>
      </c>
    </row>
    <row r="9" spans="1:36" x14ac:dyDescent="0.25">
      <c r="A9" s="30"/>
      <c r="B9" s="191" t="s">
        <v>660</v>
      </c>
      <c r="C9" s="189">
        <v>67</v>
      </c>
      <c r="E9" s="191" t="s">
        <v>660</v>
      </c>
      <c r="F9" s="281">
        <v>250.28309523809523</v>
      </c>
      <c r="H9" s="191" t="s">
        <v>660</v>
      </c>
      <c r="I9" s="324">
        <v>5086.2830000000004</v>
      </c>
      <c r="J9" s="99"/>
      <c r="K9" s="211">
        <v>3</v>
      </c>
      <c r="L9" s="178">
        <v>241</v>
      </c>
      <c r="M9" s="95"/>
      <c r="N9" s="295">
        <v>2.0505094339622643</v>
      </c>
      <c r="O9" s="115">
        <v>1000</v>
      </c>
      <c r="P9" s="184"/>
      <c r="R9" s="17"/>
      <c r="S9"/>
      <c r="T9" s="119"/>
      <c r="U9" s="133" t="s">
        <v>331</v>
      </c>
      <c r="V9" s="123">
        <v>3</v>
      </c>
      <c r="W9" s="126"/>
      <c r="X9" s="141">
        <v>42</v>
      </c>
      <c r="Y9" s="137">
        <v>250.28309523809523</v>
      </c>
      <c r="Z9" s="134">
        <v>109.30952380952381</v>
      </c>
      <c r="AA9" s="134">
        <v>27815.60142857143</v>
      </c>
      <c r="AB9" s="134">
        <v>4398.3209523809519</v>
      </c>
      <c r="AC9" s="134">
        <v>21196.899999999998</v>
      </c>
      <c r="AD9" s="134">
        <v>1236552.8959523807</v>
      </c>
      <c r="AE9" s="134">
        <v>91555.472531344552</v>
      </c>
      <c r="AF9" s="134">
        <v>1.7098126937416613</v>
      </c>
      <c r="AG9" s="134">
        <v>1958599.3844388383</v>
      </c>
      <c r="AH9" s="134">
        <v>2.1640198511166253</v>
      </c>
      <c r="AI9" t="e">
        <f>SUMIF(#REF!,3,EFFORT_2009)</f>
        <v>#REF!</v>
      </c>
      <c r="AJ9" s="6" t="e">
        <f t="shared" ref="AJ9:AJ30" si="0">AI9/X9</f>
        <v>#REF!</v>
      </c>
    </row>
    <row r="10" spans="1:36" x14ac:dyDescent="0.25">
      <c r="A10" s="30"/>
      <c r="B10" s="191" t="s">
        <v>661</v>
      </c>
      <c r="C10" s="189">
        <v>83</v>
      </c>
      <c r="E10" s="191" t="s">
        <v>661</v>
      </c>
      <c r="F10" s="281">
        <v>337.94153846153847</v>
      </c>
      <c r="H10" s="191" t="s">
        <v>661</v>
      </c>
      <c r="I10" s="324">
        <v>9159.1669999999995</v>
      </c>
      <c r="J10" s="99"/>
      <c r="K10" s="211">
        <v>4</v>
      </c>
      <c r="L10" s="178">
        <v>21</v>
      </c>
      <c r="M10" s="95"/>
      <c r="N10" s="295">
        <v>3.0704242424242421</v>
      </c>
      <c r="O10" s="115">
        <v>1000</v>
      </c>
      <c r="P10" s="184"/>
      <c r="R10" s="17"/>
      <c r="S10"/>
      <c r="T10" s="119"/>
      <c r="U10" s="133" t="s">
        <v>332</v>
      </c>
      <c r="V10" s="123">
        <v>4</v>
      </c>
      <c r="W10" s="126"/>
      <c r="X10" s="141">
        <v>13</v>
      </c>
      <c r="Y10" s="137">
        <v>337.94153846153847</v>
      </c>
      <c r="Z10" s="134">
        <v>101.30769230769231</v>
      </c>
      <c r="AA10" s="134">
        <v>34026.07076923077</v>
      </c>
      <c r="AB10" s="134">
        <v>8229.7692307692305</v>
      </c>
      <c r="AC10" s="134">
        <v>33232.584615384614</v>
      </c>
      <c r="AD10" s="134">
        <v>1505080.2884615376</v>
      </c>
      <c r="AE10" s="134">
        <v>145878.36138110794</v>
      </c>
      <c r="AF10" s="134">
        <v>2.3797427619958098</v>
      </c>
      <c r="AG10" s="134">
        <v>3022310.8023000062</v>
      </c>
      <c r="AH10" s="134">
        <v>2.9972690031861626</v>
      </c>
      <c r="AI10" t="e">
        <f>SUMIF(#REF!,4,EFFORT_2009)</f>
        <v>#REF!</v>
      </c>
      <c r="AJ10" s="6" t="e">
        <f t="shared" si="0"/>
        <v>#REF!</v>
      </c>
    </row>
    <row r="11" spans="1:36" x14ac:dyDescent="0.25">
      <c r="A11" s="30"/>
      <c r="B11" s="191" t="s">
        <v>662</v>
      </c>
      <c r="C11" s="189">
        <v>49</v>
      </c>
      <c r="E11" s="191" t="s">
        <v>662</v>
      </c>
      <c r="F11" s="281">
        <v>132.88428571428571</v>
      </c>
      <c r="H11" s="191" t="s">
        <v>662</v>
      </c>
      <c r="I11" s="324">
        <v>2050.357</v>
      </c>
      <c r="J11" s="99"/>
      <c r="K11" s="211">
        <v>5</v>
      </c>
      <c r="L11" s="178">
        <v>188</v>
      </c>
      <c r="M11" s="95"/>
      <c r="N11" s="295">
        <v>4.3806122448979599</v>
      </c>
      <c r="O11" s="21">
        <v>3</v>
      </c>
      <c r="P11" s="184"/>
      <c r="R11" s="17"/>
      <c r="S11"/>
      <c r="T11" s="119"/>
      <c r="U11" s="133" t="s">
        <v>333</v>
      </c>
      <c r="V11" s="123">
        <v>5</v>
      </c>
      <c r="W11" s="126"/>
      <c r="X11" s="141">
        <v>7</v>
      </c>
      <c r="Y11" s="137">
        <v>132.88428571428571</v>
      </c>
      <c r="Z11" s="134">
        <v>53.142857142857146</v>
      </c>
      <c r="AA11" s="134">
        <v>7242.7428571428582</v>
      </c>
      <c r="AB11" s="134">
        <v>668.01857142857148</v>
      </c>
      <c r="AC11" s="134">
        <v>49847.457142857143</v>
      </c>
      <c r="AD11" s="134">
        <v>307416.15857142856</v>
      </c>
      <c r="AE11" s="134">
        <v>36078.202117893183</v>
      </c>
      <c r="AF11" s="134">
        <v>0.71669819147171077</v>
      </c>
      <c r="AG11" s="134">
        <v>743671.63785995077</v>
      </c>
      <c r="AH11" s="134">
        <v>1.7282229965156795</v>
      </c>
      <c r="AI11" t="e">
        <f>SUMIF(#REF!,5,EFFORT_2009)</f>
        <v>#REF!</v>
      </c>
      <c r="AJ11" s="6" t="e">
        <f t="shared" si="0"/>
        <v>#REF!</v>
      </c>
    </row>
    <row r="12" spans="1:36" x14ac:dyDescent="0.25">
      <c r="A12" s="30"/>
      <c r="B12" s="191" t="s">
        <v>663</v>
      </c>
      <c r="C12" s="189">
        <v>13</v>
      </c>
      <c r="E12" s="191" t="s">
        <v>663</v>
      </c>
      <c r="F12" s="281">
        <v>259.50043478260869</v>
      </c>
      <c r="H12" s="191" t="s">
        <v>663</v>
      </c>
      <c r="I12" s="324">
        <v>851</v>
      </c>
      <c r="J12" s="99"/>
      <c r="K12" s="211">
        <v>6</v>
      </c>
      <c r="L12" s="178">
        <v>102</v>
      </c>
      <c r="M12" s="95"/>
      <c r="N12" s="295">
        <v>10.851061452513967</v>
      </c>
      <c r="O12" s="21">
        <v>15</v>
      </c>
      <c r="P12" s="184"/>
      <c r="R12" s="17"/>
      <c r="S12"/>
      <c r="T12" s="119"/>
      <c r="U12" s="133" t="s">
        <v>334</v>
      </c>
      <c r="V12" s="123">
        <v>6</v>
      </c>
      <c r="W12" s="126"/>
      <c r="X12" s="141">
        <v>23</v>
      </c>
      <c r="Y12" s="137">
        <v>259.50043478260869</v>
      </c>
      <c r="Z12" s="134">
        <v>96.782608695652172</v>
      </c>
      <c r="AA12" s="134">
        <v>25619.219130434783</v>
      </c>
      <c r="AB12" s="134">
        <v>5043.5547826086959</v>
      </c>
      <c r="AC12" s="134">
        <v>263016.28260869568</v>
      </c>
      <c r="AD12" s="134">
        <v>1588678.8630434778</v>
      </c>
      <c r="AE12" s="134">
        <v>141823.16315424925</v>
      </c>
      <c r="AF12" s="134">
        <v>1.6435252696252902</v>
      </c>
      <c r="AG12" s="134">
        <v>2372010.4367871163</v>
      </c>
      <c r="AH12" s="134">
        <v>2.2726905132192847</v>
      </c>
      <c r="AI12" t="e">
        <f>SUMIF(#REF!,6,EFFORT_2009)</f>
        <v>#REF!</v>
      </c>
      <c r="AJ12" s="6" t="e">
        <f t="shared" si="0"/>
        <v>#REF!</v>
      </c>
    </row>
    <row r="13" spans="1:36" x14ac:dyDescent="0.25">
      <c r="A13" s="30"/>
      <c r="B13" s="191" t="s">
        <v>664</v>
      </c>
      <c r="C13" s="189">
        <v>5</v>
      </c>
      <c r="E13" s="191" t="s">
        <v>664</v>
      </c>
      <c r="F13" s="281">
        <v>412.07787878787877</v>
      </c>
      <c r="H13" s="191" t="s">
        <v>664</v>
      </c>
      <c r="I13" s="324">
        <v>204.5</v>
      </c>
      <c r="J13" s="99"/>
      <c r="K13" s="211">
        <v>7</v>
      </c>
      <c r="L13" s="178">
        <v>35.25</v>
      </c>
      <c r="M13" s="95"/>
      <c r="N13" s="295">
        <v>29.436136295454549</v>
      </c>
      <c r="O13" s="21">
        <v>25</v>
      </c>
      <c r="P13" s="184"/>
      <c r="R13" s="17"/>
      <c r="S13"/>
      <c r="T13" s="119"/>
      <c r="U13" s="133" t="s">
        <v>335</v>
      </c>
      <c r="V13" s="123">
        <v>7</v>
      </c>
      <c r="W13" s="126"/>
      <c r="X13" s="141">
        <v>33</v>
      </c>
      <c r="Y13" s="137">
        <v>412.07787878787877</v>
      </c>
      <c r="Z13" s="134">
        <v>100.15151515151516</v>
      </c>
      <c r="AA13" s="134">
        <v>41663.60878787878</v>
      </c>
      <c r="AB13" s="134">
        <v>11451.013636363637</v>
      </c>
      <c r="AC13" s="134">
        <v>484200.19696969696</v>
      </c>
      <c r="AD13" s="134">
        <v>2826107.6369696963</v>
      </c>
      <c r="AE13" s="134">
        <v>255310.24060595644</v>
      </c>
      <c r="AF13" s="134">
        <v>2.2248834205049892</v>
      </c>
      <c r="AG13" s="134">
        <v>4498551.3541546483</v>
      </c>
      <c r="AH13" s="134">
        <v>2.917345671827106</v>
      </c>
      <c r="AI13" t="e">
        <f>SUMIF(#REF!,7,EFFORT_2009)</f>
        <v>#REF!</v>
      </c>
      <c r="AJ13" s="6" t="e">
        <f t="shared" si="0"/>
        <v>#REF!</v>
      </c>
    </row>
    <row r="14" spans="1:36" x14ac:dyDescent="0.25">
      <c r="A14" s="30"/>
      <c r="B14" s="191" t="s">
        <v>665</v>
      </c>
      <c r="C14" s="189">
        <v>8</v>
      </c>
      <c r="E14" s="191" t="s">
        <v>665</v>
      </c>
      <c r="F14" s="281">
        <v>690.16266666666672</v>
      </c>
      <c r="H14" s="191" t="s">
        <v>665</v>
      </c>
      <c r="I14" s="324">
        <v>599</v>
      </c>
      <c r="J14" s="99"/>
      <c r="K14" s="211">
        <v>8</v>
      </c>
      <c r="L14" s="178">
        <v>37.75</v>
      </c>
      <c r="M14" s="95"/>
      <c r="N14" s="295">
        <v>20.935483645161291</v>
      </c>
      <c r="O14" s="21">
        <v>14</v>
      </c>
      <c r="P14" s="184"/>
      <c r="R14" s="17"/>
      <c r="S14"/>
      <c r="T14" s="119"/>
      <c r="U14" s="133" t="s">
        <v>336</v>
      </c>
      <c r="V14" s="123">
        <v>8</v>
      </c>
      <c r="W14" s="126"/>
      <c r="X14" s="141">
        <v>15</v>
      </c>
      <c r="Y14" s="137">
        <v>690.16266666666672</v>
      </c>
      <c r="Z14" s="134">
        <v>87.2</v>
      </c>
      <c r="AA14" s="134">
        <v>61563.578666666661</v>
      </c>
      <c r="AB14" s="134">
        <v>19855.266666666666</v>
      </c>
      <c r="AC14" s="134">
        <v>526722.19333333336</v>
      </c>
      <c r="AD14" s="134">
        <v>5059788.3760000002</v>
      </c>
      <c r="AE14" s="134">
        <v>1027947.3465305486</v>
      </c>
      <c r="AF14" s="134">
        <v>1.978042968639137</v>
      </c>
      <c r="AG14" s="134">
        <v>8235252.4029383222</v>
      </c>
      <c r="AH14" s="134">
        <v>3.0068965517241377</v>
      </c>
      <c r="AI14" t="e">
        <f>SUMIF(#REF!,8,EFFORT_2009)</f>
        <v>#REF!</v>
      </c>
      <c r="AJ14" s="6" t="e">
        <f t="shared" si="0"/>
        <v>#REF!</v>
      </c>
    </row>
    <row r="15" spans="1:36" x14ac:dyDescent="0.25">
      <c r="A15" s="30"/>
      <c r="B15" s="191" t="s">
        <v>666</v>
      </c>
      <c r="C15" s="189">
        <v>33</v>
      </c>
      <c r="E15" s="191" t="s">
        <v>666</v>
      </c>
      <c r="F15" s="281">
        <v>132.61875000000001</v>
      </c>
      <c r="H15" s="191" t="s">
        <v>666</v>
      </c>
      <c r="I15" s="324">
        <v>2988</v>
      </c>
      <c r="J15" s="99"/>
      <c r="K15" s="211">
        <v>9</v>
      </c>
      <c r="L15" s="178">
        <v>37.5</v>
      </c>
      <c r="M15" s="95"/>
      <c r="N15" s="295">
        <v>0.24916326530612243</v>
      </c>
      <c r="O15" s="115">
        <v>1000</v>
      </c>
      <c r="P15" s="184"/>
      <c r="R15" s="17"/>
      <c r="S15"/>
      <c r="T15" s="119"/>
      <c r="U15" s="133" t="s">
        <v>337</v>
      </c>
      <c r="V15" s="123">
        <v>9</v>
      </c>
      <c r="W15" s="126"/>
      <c r="X15" s="141">
        <v>8</v>
      </c>
      <c r="Y15" s="137">
        <v>132.61875000000001</v>
      </c>
      <c r="Z15" s="134">
        <v>76.875</v>
      </c>
      <c r="AA15" s="134">
        <v>11664.79</v>
      </c>
      <c r="AB15" s="134">
        <v>1161.895</v>
      </c>
      <c r="AC15" s="134">
        <v>9896.9750000000004</v>
      </c>
      <c r="AD15" s="134">
        <v>893589.77625000011</v>
      </c>
      <c r="AE15" s="134">
        <v>76690.517259027241</v>
      </c>
      <c r="AF15" s="134">
        <v>0.69279207728215775</v>
      </c>
      <c r="AG15" s="134">
        <v>914048.34978136502</v>
      </c>
      <c r="AH15" s="134">
        <v>1.1961877593360997</v>
      </c>
      <c r="AI15" t="e">
        <f>SUMIF(#REF!,9,EFFORT_2009)</f>
        <v>#REF!</v>
      </c>
      <c r="AJ15" s="6" t="e">
        <f t="shared" si="0"/>
        <v>#REF!</v>
      </c>
    </row>
    <row r="16" spans="1:36" x14ac:dyDescent="0.25">
      <c r="A16" s="30"/>
      <c r="B16" s="191" t="s">
        <v>667</v>
      </c>
      <c r="C16" s="189">
        <v>20</v>
      </c>
      <c r="E16" s="191" t="s">
        <v>667</v>
      </c>
      <c r="F16" s="281">
        <v>220.00388888888889</v>
      </c>
      <c r="H16" s="191" t="s">
        <v>667</v>
      </c>
      <c r="I16" s="324">
        <v>506.91669999999999</v>
      </c>
      <c r="J16" s="99"/>
      <c r="K16" s="211">
        <v>10</v>
      </c>
      <c r="L16" s="178">
        <v>37.666670000000003</v>
      </c>
      <c r="M16" s="95"/>
      <c r="N16" s="295">
        <v>0.3201502590673575</v>
      </c>
      <c r="O16" s="115">
        <v>1000</v>
      </c>
      <c r="P16" s="184"/>
      <c r="R16" s="17"/>
      <c r="S16"/>
      <c r="T16" s="119"/>
      <c r="U16" s="133" t="s">
        <v>338</v>
      </c>
      <c r="V16" s="123">
        <v>10</v>
      </c>
      <c r="W16" s="126"/>
      <c r="X16" s="141">
        <v>18</v>
      </c>
      <c r="Y16" s="137">
        <v>220.00388888888889</v>
      </c>
      <c r="Z16" s="134">
        <v>112.83333333333333</v>
      </c>
      <c r="AA16" s="134">
        <v>25138.411111111112</v>
      </c>
      <c r="AB16" s="134">
        <v>3917.8166666666666</v>
      </c>
      <c r="AC16" s="134">
        <v>31878.37222222222</v>
      </c>
      <c r="AD16" s="134">
        <v>2706165.2094444437</v>
      </c>
      <c r="AE16" s="134">
        <v>152581.00997924284</v>
      </c>
      <c r="AF16" s="134">
        <v>2.2459132918106182</v>
      </c>
      <c r="AG16" s="134">
        <v>1478825.194437573</v>
      </c>
      <c r="AH16" s="134">
        <v>2.6988653787181849</v>
      </c>
      <c r="AI16" t="e">
        <f>SUMIF(#REF!,10,EFFORT_2009)</f>
        <v>#REF!</v>
      </c>
      <c r="AJ16" s="6" t="e">
        <f t="shared" si="0"/>
        <v>#REF!</v>
      </c>
    </row>
    <row r="17" spans="1:36" x14ac:dyDescent="0.25">
      <c r="A17" s="30"/>
      <c r="B17" s="191" t="s">
        <v>668</v>
      </c>
      <c r="C17" s="189">
        <v>20</v>
      </c>
      <c r="E17" s="191" t="s">
        <v>668</v>
      </c>
      <c r="F17" s="281">
        <v>410.6225</v>
      </c>
      <c r="H17" s="191" t="s">
        <v>668</v>
      </c>
      <c r="I17" s="324">
        <v>1996</v>
      </c>
      <c r="J17" s="56"/>
      <c r="K17" s="211">
        <v>11</v>
      </c>
      <c r="L17" s="178">
        <v>19</v>
      </c>
      <c r="M17" s="95"/>
      <c r="N17" s="295">
        <v>0.90802040816326535</v>
      </c>
      <c r="O17" s="115">
        <v>1000</v>
      </c>
      <c r="P17" s="184"/>
      <c r="R17" s="17"/>
      <c r="S17"/>
      <c r="T17" s="119"/>
      <c r="U17" s="133" t="s">
        <v>339</v>
      </c>
      <c r="V17" s="123">
        <v>11</v>
      </c>
      <c r="W17" s="126"/>
      <c r="X17" s="141">
        <v>12</v>
      </c>
      <c r="Y17" s="137">
        <v>410.6225</v>
      </c>
      <c r="Z17" s="134">
        <v>135.66666666666666</v>
      </c>
      <c r="AA17" s="134">
        <v>56537.543333333335</v>
      </c>
      <c r="AB17" s="134">
        <v>17082</v>
      </c>
      <c r="AC17" s="134">
        <v>84660.241666666669</v>
      </c>
      <c r="AD17" s="134">
        <v>5324819.6483333325</v>
      </c>
      <c r="AE17" s="134">
        <v>186367.15033820985</v>
      </c>
      <c r="AF17" s="134">
        <v>3.1137175427485748</v>
      </c>
      <c r="AG17" s="134">
        <v>6844317.6481901007</v>
      </c>
      <c r="AH17" s="134">
        <v>3.136056575891915</v>
      </c>
      <c r="AI17" t="e">
        <f>SUMIF(#REF!,11,EFFORT_2009)</f>
        <v>#REF!</v>
      </c>
      <c r="AJ17" s="6" t="e">
        <f t="shared" si="0"/>
        <v>#REF!</v>
      </c>
    </row>
    <row r="18" spans="1:36" x14ac:dyDescent="0.25">
      <c r="A18" s="30"/>
      <c r="B18" s="191" t="s">
        <v>669</v>
      </c>
      <c r="C18" s="189">
        <v>19</v>
      </c>
      <c r="E18" s="191" t="s">
        <v>669</v>
      </c>
      <c r="F18" s="281">
        <v>620.61538461538464</v>
      </c>
      <c r="H18" s="191" t="s">
        <v>669</v>
      </c>
      <c r="I18" s="325">
        <v>399.5</v>
      </c>
      <c r="J18" s="56"/>
      <c r="K18" s="211">
        <v>12</v>
      </c>
      <c r="L18" s="178">
        <v>321.64999999999998</v>
      </c>
      <c r="M18" s="95"/>
      <c r="N18" s="295">
        <v>0.83304499999999992</v>
      </c>
      <c r="O18" s="115">
        <v>1000</v>
      </c>
      <c r="P18" s="184"/>
      <c r="R18" s="17"/>
      <c r="S18"/>
      <c r="T18" s="119"/>
      <c r="U18" s="133" t="s">
        <v>340</v>
      </c>
      <c r="V18" s="123">
        <v>12</v>
      </c>
      <c r="W18" s="126"/>
      <c r="X18" s="141">
        <v>13</v>
      </c>
      <c r="Y18" s="137">
        <v>620.61538461538464</v>
      </c>
      <c r="Z18" s="134">
        <v>171.15384615384616</v>
      </c>
      <c r="AA18" s="134">
        <v>109225.76923076923</v>
      </c>
      <c r="AB18" s="134">
        <v>33473.923076923078</v>
      </c>
      <c r="AC18" s="134">
        <v>109058.61538461539</v>
      </c>
      <c r="AD18" s="134">
        <v>7245827.8538461532</v>
      </c>
      <c r="AE18" s="134">
        <v>476150.42026378482</v>
      </c>
      <c r="AF18" s="134">
        <v>4.0924139622333033</v>
      </c>
      <c r="AG18" s="134">
        <v>4719803.2846115585</v>
      </c>
      <c r="AH18" s="134">
        <v>4.0924139622333033</v>
      </c>
      <c r="AI18" t="e">
        <f>SUMIF(#REF!,12,EFFORT_2009)</f>
        <v>#REF!</v>
      </c>
      <c r="AJ18" s="6" t="e">
        <f t="shared" si="0"/>
        <v>#REF!</v>
      </c>
    </row>
    <row r="19" spans="1:36" x14ac:dyDescent="0.25">
      <c r="A19" s="30"/>
      <c r="B19" s="191" t="s">
        <v>670</v>
      </c>
      <c r="C19" s="189">
        <v>7</v>
      </c>
      <c r="E19" s="191" t="s">
        <v>670</v>
      </c>
      <c r="F19" s="281">
        <v>78.329772727272726</v>
      </c>
      <c r="H19" s="191" t="s">
        <v>670</v>
      </c>
      <c r="I19" s="325">
        <v>645</v>
      </c>
      <c r="J19" s="56"/>
      <c r="K19" s="211">
        <v>13</v>
      </c>
      <c r="L19" s="178">
        <v>388.93329999999997</v>
      </c>
      <c r="M19" s="95"/>
      <c r="N19" s="295">
        <v>3.274015748031496E-2</v>
      </c>
      <c r="O19" s="115">
        <v>1000</v>
      </c>
      <c r="P19" s="184"/>
      <c r="R19" s="17"/>
      <c r="S19"/>
      <c r="T19" s="119"/>
      <c r="U19" s="133" t="s">
        <v>341</v>
      </c>
      <c r="V19" s="123">
        <v>13</v>
      </c>
      <c r="W19" s="126"/>
      <c r="X19" s="141">
        <v>44</v>
      </c>
      <c r="Y19" s="137">
        <v>78.329772727272726</v>
      </c>
      <c r="Z19" s="134">
        <v>111</v>
      </c>
      <c r="AA19" s="134">
        <v>9283.2852272727268</v>
      </c>
      <c r="AB19" s="134">
        <v>498.51977272727271</v>
      </c>
      <c r="AC19" s="134">
        <v>3537.534090909091</v>
      </c>
      <c r="AD19" s="134">
        <v>269190.28204545454</v>
      </c>
      <c r="AE19" s="134">
        <v>40438.315502525154</v>
      </c>
      <c r="AF19" s="134">
        <v>0.5985100029406758</v>
      </c>
      <c r="AG19" s="134">
        <v>615424.2777217743</v>
      </c>
      <c r="AH19" s="134">
        <v>1.0665413010168547</v>
      </c>
      <c r="AI19" t="e">
        <f>SUMIF(#REF!,13,EFFORT_2009)</f>
        <v>#REF!</v>
      </c>
      <c r="AJ19" s="6" t="e">
        <f t="shared" si="0"/>
        <v>#REF!</v>
      </c>
    </row>
    <row r="20" spans="1:36" x14ac:dyDescent="0.25">
      <c r="A20" s="30"/>
      <c r="B20" s="191" t="s">
        <v>671</v>
      </c>
      <c r="C20" s="189">
        <v>33</v>
      </c>
      <c r="E20" s="191" t="s">
        <v>671</v>
      </c>
      <c r="F20" s="281">
        <v>188.00318181818182</v>
      </c>
      <c r="H20" s="191" t="s">
        <v>671</v>
      </c>
      <c r="I20" s="325">
        <v>3438.5</v>
      </c>
      <c r="J20" s="56"/>
      <c r="K20" s="211">
        <v>14</v>
      </c>
      <c r="L20" s="178">
        <v>564.78330000000005</v>
      </c>
      <c r="M20" s="95"/>
      <c r="N20" s="295">
        <v>5.8310204081632649E-2</v>
      </c>
      <c r="O20" s="115">
        <v>1000</v>
      </c>
      <c r="P20" s="184"/>
      <c r="R20" s="17"/>
      <c r="S20"/>
      <c r="T20" s="119"/>
      <c r="U20" s="133" t="s">
        <v>342</v>
      </c>
      <c r="V20" s="123">
        <v>14</v>
      </c>
      <c r="W20" s="126"/>
      <c r="X20" s="141">
        <v>22</v>
      </c>
      <c r="Y20" s="137">
        <v>188.00318181818182</v>
      </c>
      <c r="Z20" s="134">
        <v>123.31818181818181</v>
      </c>
      <c r="AA20" s="134">
        <v>23105.731363636365</v>
      </c>
      <c r="AB20" s="134">
        <v>1477.3804545454545</v>
      </c>
      <c r="AC20" s="134">
        <v>16587.381818181821</v>
      </c>
      <c r="AD20" s="134">
        <v>696459.97863636364</v>
      </c>
      <c r="AE20" s="134">
        <v>95862.266942483388</v>
      </c>
      <c r="AF20" s="134">
        <v>1.0005386597030022</v>
      </c>
      <c r="AG20" s="134">
        <v>1467050.8723865347</v>
      </c>
      <c r="AH20" s="134">
        <v>1.7558996315841882</v>
      </c>
      <c r="AI20" t="e">
        <f>SUMIF(#REF!,14,EFFORT_2009)</f>
        <v>#REF!</v>
      </c>
      <c r="AJ20" s="6" t="e">
        <f t="shared" si="0"/>
        <v>#REF!</v>
      </c>
    </row>
    <row r="21" spans="1:36" x14ac:dyDescent="0.25">
      <c r="A21" s="30"/>
      <c r="B21" s="191" t="s">
        <v>672</v>
      </c>
      <c r="C21" s="189">
        <v>13</v>
      </c>
      <c r="E21" s="191" t="s">
        <v>672</v>
      </c>
      <c r="F21" s="281">
        <v>50.34732484076433</v>
      </c>
      <c r="H21" s="191" t="s">
        <v>672</v>
      </c>
      <c r="I21" s="325">
        <v>363</v>
      </c>
      <c r="J21" s="56"/>
      <c r="K21" s="211">
        <v>15</v>
      </c>
      <c r="L21" s="178">
        <v>86.583330000000004</v>
      </c>
      <c r="M21" s="95"/>
      <c r="N21" s="295">
        <v>5.0181177299964762E-2</v>
      </c>
      <c r="O21" s="115">
        <v>1000</v>
      </c>
      <c r="P21" s="184"/>
      <c r="R21" s="17"/>
      <c r="S21"/>
      <c r="T21" s="119"/>
      <c r="U21" s="133" t="s">
        <v>343</v>
      </c>
      <c r="V21" s="123">
        <v>15</v>
      </c>
      <c r="W21" s="126"/>
      <c r="X21" s="141">
        <v>157</v>
      </c>
      <c r="Y21" s="137">
        <v>50.34732484076433</v>
      </c>
      <c r="Z21" s="134">
        <v>99.356687898089177</v>
      </c>
      <c r="AA21" s="134">
        <v>5141.8635668789811</v>
      </c>
      <c r="AB21" s="134">
        <v>228.67248407643314</v>
      </c>
      <c r="AC21" s="134">
        <v>4705.5777070063696</v>
      </c>
      <c r="AD21" s="134">
        <v>190529.28751592364</v>
      </c>
      <c r="AE21" s="134">
        <v>27201.990250375085</v>
      </c>
      <c r="AF21" s="134">
        <v>0.63054829524127198</v>
      </c>
      <c r="AG21" s="134">
        <v>217578.15804032734</v>
      </c>
      <c r="AH21" s="134">
        <v>1.2091734646760044</v>
      </c>
      <c r="AI21" t="e">
        <f>SUMIF(#REF!,15,EFFORT_2009)</f>
        <v>#REF!</v>
      </c>
      <c r="AJ21" s="6" t="e">
        <f t="shared" si="0"/>
        <v>#REF!</v>
      </c>
    </row>
    <row r="22" spans="1:36" x14ac:dyDescent="0.25">
      <c r="A22" s="30"/>
      <c r="B22" s="191" t="s">
        <v>673</v>
      </c>
      <c r="C22" s="189">
        <v>7</v>
      </c>
      <c r="E22" s="191" t="s">
        <v>673</v>
      </c>
      <c r="F22" s="281">
        <v>244.375</v>
      </c>
      <c r="H22" s="191" t="s">
        <v>673</v>
      </c>
      <c r="I22" s="325">
        <v>695</v>
      </c>
      <c r="J22" s="56"/>
      <c r="K22" s="211">
        <v>16</v>
      </c>
      <c r="L22" s="178">
        <v>1256.9829999999999</v>
      </c>
      <c r="M22" s="95"/>
      <c r="N22" s="295">
        <v>0.11410582524271844</v>
      </c>
      <c r="O22" s="115">
        <v>1000</v>
      </c>
      <c r="P22" s="184"/>
      <c r="R22" s="17"/>
      <c r="S22"/>
      <c r="T22" s="119"/>
      <c r="U22" s="133" t="s">
        <v>344</v>
      </c>
      <c r="V22" s="123">
        <v>16</v>
      </c>
      <c r="W22" s="126"/>
      <c r="X22" s="141">
        <v>4</v>
      </c>
      <c r="Y22" s="137">
        <v>244.375</v>
      </c>
      <c r="Z22" s="134">
        <v>60.5</v>
      </c>
      <c r="AA22" s="134">
        <v>9394.3250000000007</v>
      </c>
      <c r="AB22" s="134">
        <v>588.10750000000007</v>
      </c>
      <c r="AC22" s="134">
        <v>6997.1</v>
      </c>
      <c r="AD22" s="134">
        <v>181536.81</v>
      </c>
      <c r="AE22" s="134">
        <v>27201.990250375089</v>
      </c>
      <c r="AF22" s="134">
        <v>0.63054829524127198</v>
      </c>
      <c r="AG22" s="134">
        <v>1296458.3525128048</v>
      </c>
      <c r="AH22" s="134">
        <v>1.2091734646760044</v>
      </c>
      <c r="AI22" t="e">
        <f>SUMIF(#REF!,16,EFFORT_2009)</f>
        <v>#REF!</v>
      </c>
      <c r="AJ22" s="6" t="e">
        <f t="shared" si="0"/>
        <v>#REF!</v>
      </c>
    </row>
    <row r="23" spans="1:36" x14ac:dyDescent="0.25">
      <c r="A23" s="30"/>
      <c r="B23" s="191" t="s">
        <v>674</v>
      </c>
      <c r="C23" s="189">
        <v>9</v>
      </c>
      <c r="E23" s="191" t="s">
        <v>674</v>
      </c>
      <c r="F23" s="282">
        <v>61.364000000000011</v>
      </c>
      <c r="H23" s="191" t="s">
        <v>674</v>
      </c>
      <c r="I23" s="325">
        <v>1317</v>
      </c>
      <c r="J23" s="56"/>
      <c r="K23" s="211">
        <v>17</v>
      </c>
      <c r="L23" s="178">
        <v>748.41669999999999</v>
      </c>
      <c r="M23" s="95"/>
      <c r="N23" s="295">
        <v>1.0104901960784314</v>
      </c>
      <c r="O23" s="115">
        <v>1000</v>
      </c>
      <c r="P23" s="184"/>
      <c r="R23" s="17"/>
      <c r="S23"/>
      <c r="T23" s="119"/>
      <c r="U23" s="133" t="s">
        <v>345</v>
      </c>
      <c r="V23" s="123">
        <v>17</v>
      </c>
      <c r="W23" s="126"/>
      <c r="X23" s="142">
        <v>95</v>
      </c>
      <c r="Y23" s="135">
        <v>61.364000000000011</v>
      </c>
      <c r="Z23" s="135">
        <v>118.32631578947368</v>
      </c>
      <c r="AA23" s="135">
        <v>7193.2816842105267</v>
      </c>
      <c r="AB23" s="135">
        <v>564.11915789473687</v>
      </c>
      <c r="AC23" s="135">
        <v>18551.317894736843</v>
      </c>
      <c r="AD23" s="135">
        <v>279731.79357894737</v>
      </c>
      <c r="AE23" s="135">
        <v>36191.351073946898</v>
      </c>
      <c r="AF23" s="135">
        <v>0.61354670525702704</v>
      </c>
      <c r="AG23" s="135">
        <v>299790.88260211563</v>
      </c>
      <c r="AH23" s="135">
        <v>1.1314730453151949</v>
      </c>
      <c r="AI23" t="e">
        <f>SUMIF(#REF!,17,EFFORT_2009)</f>
        <v>#REF!</v>
      </c>
      <c r="AJ23" s="6" t="e">
        <f t="shared" si="0"/>
        <v>#REF!</v>
      </c>
    </row>
    <row r="24" spans="1:36" x14ac:dyDescent="0.25">
      <c r="A24" s="30"/>
      <c r="B24" s="191" t="s">
        <v>675</v>
      </c>
      <c r="C24" s="189">
        <v>15</v>
      </c>
      <c r="E24" s="191" t="s">
        <v>675</v>
      </c>
      <c r="F24" s="282">
        <v>131.51059523809525</v>
      </c>
      <c r="H24" s="191" t="s">
        <v>675</v>
      </c>
      <c r="I24" s="325">
        <v>2059.25</v>
      </c>
      <c r="K24" s="211">
        <v>18</v>
      </c>
      <c r="L24" s="178">
        <v>245.26669999999999</v>
      </c>
      <c r="M24" s="95"/>
      <c r="N24" s="295">
        <v>1.6233746223564953</v>
      </c>
      <c r="O24" s="115">
        <v>1000</v>
      </c>
      <c r="P24" s="184"/>
      <c r="R24" s="17"/>
      <c r="S24"/>
      <c r="T24" s="119"/>
      <c r="U24" s="133" t="s">
        <v>346</v>
      </c>
      <c r="V24" s="123">
        <v>18</v>
      </c>
      <c r="W24" s="126"/>
      <c r="X24" s="142">
        <v>84</v>
      </c>
      <c r="Y24" s="135">
        <v>131.51059523809525</v>
      </c>
      <c r="Z24" s="135">
        <v>102.61904761904762</v>
      </c>
      <c r="AA24" s="135">
        <v>13402.821071428571</v>
      </c>
      <c r="AB24" s="135">
        <v>1264.8499999999999</v>
      </c>
      <c r="AC24" s="135">
        <v>36656.542857142857</v>
      </c>
      <c r="AD24" s="135">
        <v>451306.69321428565</v>
      </c>
      <c r="AE24" s="135">
        <v>53359.002323881767</v>
      </c>
      <c r="AF24" s="135">
        <v>0.69929610901844008</v>
      </c>
      <c r="AG24" s="135">
        <v>887124.44133754517</v>
      </c>
      <c r="AH24" s="135">
        <v>1.5074000221937909</v>
      </c>
      <c r="AI24" t="e">
        <f>SUMIF(#REF!,18,EFFORT_2009)</f>
        <v>#REF!</v>
      </c>
      <c r="AJ24" s="6" t="e">
        <f t="shared" si="0"/>
        <v>#REF!</v>
      </c>
    </row>
    <row r="25" spans="1:36" x14ac:dyDescent="0.25">
      <c r="A25" s="30"/>
      <c r="B25" s="191" t="s">
        <v>676</v>
      </c>
      <c r="C25" s="189">
        <v>9</v>
      </c>
      <c r="E25" s="191" t="s">
        <v>676</v>
      </c>
      <c r="F25" s="281">
        <v>177.62875</v>
      </c>
      <c r="H25" s="191" t="s">
        <v>676</v>
      </c>
      <c r="I25" s="326">
        <v>1044</v>
      </c>
      <c r="J25" s="14"/>
      <c r="K25" s="211">
        <v>19</v>
      </c>
      <c r="L25" s="178">
        <v>52</v>
      </c>
      <c r="M25" s="95"/>
      <c r="N25" s="295">
        <v>3.3977310924369748</v>
      </c>
      <c r="O25" s="115">
        <v>1000</v>
      </c>
      <c r="P25" s="184"/>
      <c r="R25" s="17"/>
      <c r="S25"/>
      <c r="T25" s="119"/>
      <c r="U25" s="133" t="s">
        <v>347</v>
      </c>
      <c r="V25" s="123">
        <v>19</v>
      </c>
      <c r="W25" s="126"/>
      <c r="X25" s="141">
        <v>16</v>
      </c>
      <c r="Y25" s="138">
        <v>177.62875</v>
      </c>
      <c r="Z25" s="136">
        <v>108.9375</v>
      </c>
      <c r="AA25" s="136">
        <v>20095.100624999999</v>
      </c>
      <c r="AB25" s="136">
        <v>3081.3274999999999</v>
      </c>
      <c r="AC25" s="136">
        <v>75947.8125</v>
      </c>
      <c r="AD25" s="136">
        <v>979654.90062500001</v>
      </c>
      <c r="AE25" s="136">
        <v>141893.94216920377</v>
      </c>
      <c r="AF25" s="136">
        <v>1.0665246868224942</v>
      </c>
      <c r="AG25" s="136">
        <v>1459847.1370414044</v>
      </c>
      <c r="AH25" s="136">
        <v>2.0891082635983262</v>
      </c>
      <c r="AI25" t="e">
        <f>SUMIF(#REF!,19,EFFORT_2009)</f>
        <v>#REF!</v>
      </c>
      <c r="AJ25" s="6" t="e">
        <f t="shared" si="0"/>
        <v>#REF!</v>
      </c>
    </row>
    <row r="26" spans="1:36" x14ac:dyDescent="0.25">
      <c r="A26" s="30"/>
      <c r="B26" s="191" t="s">
        <v>677</v>
      </c>
      <c r="C26" s="189">
        <v>11</v>
      </c>
      <c r="E26" s="191" t="s">
        <v>677</v>
      </c>
      <c r="F26" s="281">
        <v>1062.69875</v>
      </c>
      <c r="H26" s="191" t="s">
        <v>677</v>
      </c>
      <c r="I26" s="325">
        <v>1217</v>
      </c>
      <c r="J26" s="14"/>
      <c r="K26" s="211">
        <v>20</v>
      </c>
      <c r="L26" s="178">
        <v>1573.867</v>
      </c>
      <c r="M26" s="95"/>
      <c r="N26" s="295">
        <v>21.42</v>
      </c>
      <c r="O26" s="115">
        <v>1000</v>
      </c>
      <c r="P26" s="184"/>
      <c r="R26" s="17"/>
      <c r="S26"/>
      <c r="T26" s="119"/>
      <c r="U26" s="133" t="s">
        <v>348</v>
      </c>
      <c r="V26" s="123">
        <v>20</v>
      </c>
      <c r="W26" s="126"/>
      <c r="X26" s="141">
        <v>0</v>
      </c>
      <c r="Y26" s="138">
        <v>1062.69875</v>
      </c>
      <c r="Z26" s="136">
        <v>141.625</v>
      </c>
      <c r="AA26" s="136">
        <v>175393.2225</v>
      </c>
      <c r="AB26" s="136">
        <v>57629.002500000002</v>
      </c>
      <c r="AC26" s="136">
        <v>3920862.5937499995</v>
      </c>
      <c r="AD26" s="136">
        <v>10924808.546250001</v>
      </c>
      <c r="AE26" s="136">
        <v>973299.73440065503</v>
      </c>
      <c r="AF26" s="136">
        <v>5.8670171034727296</v>
      </c>
      <c r="AG26" s="136">
        <v>18341626.314721689</v>
      </c>
      <c r="AH26" s="136">
        <v>5.945662758921979</v>
      </c>
      <c r="AI26" t="e">
        <f>SUMIF(#REF!,20,EFFORT_2009)</f>
        <v>#REF!</v>
      </c>
      <c r="AJ26" s="6" t="e">
        <f t="shared" si="0"/>
        <v>#REF!</v>
      </c>
    </row>
    <row r="27" spans="1:36" x14ac:dyDescent="0.25">
      <c r="A27" s="30"/>
      <c r="B27" s="191" t="s">
        <v>678</v>
      </c>
      <c r="C27" s="189">
        <v>13</v>
      </c>
      <c r="E27" s="191" t="s">
        <v>678</v>
      </c>
      <c r="F27" s="281">
        <v>1062.69875</v>
      </c>
      <c r="H27" s="191" t="s">
        <v>678</v>
      </c>
      <c r="I27" s="325">
        <v>1884.5</v>
      </c>
      <c r="J27" s="14"/>
      <c r="K27" s="211">
        <v>21</v>
      </c>
      <c r="L27" s="178">
        <v>141.91669999999999</v>
      </c>
      <c r="M27" s="95"/>
      <c r="N27" s="295">
        <v>126.66666666666667</v>
      </c>
      <c r="O27" s="115">
        <v>1000</v>
      </c>
      <c r="P27" s="184"/>
      <c r="R27" s="17"/>
      <c r="S27"/>
      <c r="T27" s="119"/>
      <c r="U27" s="133" t="s">
        <v>349</v>
      </c>
      <c r="V27" s="123">
        <v>21</v>
      </c>
      <c r="W27" s="126"/>
      <c r="X27" s="141">
        <v>16</v>
      </c>
      <c r="Y27" s="138">
        <v>1062.69875</v>
      </c>
      <c r="Z27" s="136">
        <v>141.625</v>
      </c>
      <c r="AA27" s="136">
        <v>175393.2225</v>
      </c>
      <c r="AB27" s="136">
        <v>57629.002500000002</v>
      </c>
      <c r="AC27" s="136">
        <v>3920862.5937499995</v>
      </c>
      <c r="AD27" s="136">
        <v>10924808.546250001</v>
      </c>
      <c r="AE27" s="136">
        <v>973299.73440065503</v>
      </c>
      <c r="AF27" s="136">
        <v>5.8670171034727296</v>
      </c>
      <c r="AG27" s="136">
        <v>18341626.314721689</v>
      </c>
      <c r="AH27" s="136">
        <v>5.945662758921979</v>
      </c>
      <c r="AI27" t="e">
        <f>SUMIF(#REF!,21,EFFORT_2009)</f>
        <v>#REF!</v>
      </c>
      <c r="AJ27" s="6" t="e">
        <f t="shared" si="0"/>
        <v>#REF!</v>
      </c>
    </row>
    <row r="28" spans="1:36" x14ac:dyDescent="0.25">
      <c r="A28" s="30"/>
      <c r="B28" s="191" t="s">
        <v>679</v>
      </c>
      <c r="C28" s="189">
        <v>6</v>
      </c>
      <c r="E28" s="191" t="s">
        <v>679</v>
      </c>
      <c r="F28" s="281">
        <v>1917.4615384615386</v>
      </c>
      <c r="H28" s="191" t="s">
        <v>679</v>
      </c>
      <c r="I28" s="325">
        <v>324</v>
      </c>
      <c r="K28" s="211">
        <v>22</v>
      </c>
      <c r="L28" s="178">
        <v>127.25</v>
      </c>
      <c r="M28" s="95"/>
      <c r="N28" s="295">
        <v>124.28571428571429</v>
      </c>
      <c r="O28" s="115">
        <v>1000</v>
      </c>
      <c r="P28" s="184"/>
      <c r="R28" s="17"/>
      <c r="S28"/>
      <c r="T28" s="119"/>
      <c r="U28" s="133" t="s">
        <v>350</v>
      </c>
      <c r="V28" s="123">
        <v>22</v>
      </c>
      <c r="W28" s="126"/>
      <c r="X28" s="141">
        <v>13</v>
      </c>
      <c r="Y28" s="138">
        <v>1917.4615384615386</v>
      </c>
      <c r="Z28" s="136">
        <v>184.30769230769232</v>
      </c>
      <c r="AA28" s="136">
        <v>354788</v>
      </c>
      <c r="AB28" s="136">
        <v>119075.07692307692</v>
      </c>
      <c r="AC28" s="136">
        <v>7098259.1923076939</v>
      </c>
      <c r="AD28" s="136">
        <v>20391730.123076923</v>
      </c>
      <c r="AE28" s="136">
        <v>1242370.4576984185</v>
      </c>
      <c r="AF28" s="136">
        <v>7.6466888815882106</v>
      </c>
      <c r="AG28" s="136">
        <v>39034711.026624627</v>
      </c>
      <c r="AH28" s="136">
        <v>7.6466888815882106</v>
      </c>
      <c r="AI28" t="e">
        <f>SUMIF(#REF!,22,EFFORT_2009)</f>
        <v>#REF!</v>
      </c>
      <c r="AJ28" s="6" t="e">
        <f t="shared" si="0"/>
        <v>#REF!</v>
      </c>
    </row>
    <row r="29" spans="1:36" x14ac:dyDescent="0.25">
      <c r="A29" s="30"/>
      <c r="B29" s="191" t="s">
        <v>680</v>
      </c>
      <c r="C29" s="189">
        <v>10</v>
      </c>
      <c r="E29" s="191" t="s">
        <v>680</v>
      </c>
      <c r="F29" s="281">
        <v>174.66041666666669</v>
      </c>
      <c r="H29" s="191" t="s">
        <v>680</v>
      </c>
      <c r="I29" s="326">
        <v>963.5</v>
      </c>
      <c r="K29" s="211">
        <v>23</v>
      </c>
      <c r="L29" s="178">
        <v>35.916670000000003</v>
      </c>
      <c r="M29" s="95"/>
      <c r="N29" s="295">
        <v>1.6750470219435738</v>
      </c>
      <c r="O29" s="115">
        <v>1000</v>
      </c>
      <c r="P29" s="184"/>
      <c r="R29" s="17"/>
      <c r="S29"/>
      <c r="T29" s="119"/>
      <c r="U29" s="133" t="s">
        <v>351</v>
      </c>
      <c r="V29" s="123">
        <v>23</v>
      </c>
      <c r="W29" s="126"/>
      <c r="X29" s="141">
        <v>24</v>
      </c>
      <c r="Y29" s="138">
        <v>174.66041666666669</v>
      </c>
      <c r="Z29" s="136">
        <v>33.208333333333336</v>
      </c>
      <c r="AA29" s="136">
        <v>4951.1608333333334</v>
      </c>
      <c r="AB29" s="136">
        <v>262.37374999999997</v>
      </c>
      <c r="AC29" s="136">
        <v>29899.774999999998</v>
      </c>
      <c r="AD29" s="136">
        <v>540981.37124999997</v>
      </c>
      <c r="AE29" s="136">
        <v>49933.605209033623</v>
      </c>
      <c r="AF29" s="136">
        <v>0.4008655955607176</v>
      </c>
      <c r="AG29" s="136">
        <v>768850.42906280805</v>
      </c>
      <c r="AH29" s="136">
        <v>1.2727932636469224</v>
      </c>
      <c r="AI29" t="e">
        <f>SUMIF(#REF!,23,EFFORT_2009)</f>
        <v>#REF!</v>
      </c>
      <c r="AJ29" s="6" t="e">
        <f t="shared" si="0"/>
        <v>#REF!</v>
      </c>
    </row>
    <row r="30" spans="1:36" x14ac:dyDescent="0.25">
      <c r="A30" s="30"/>
      <c r="B30" s="192" t="s">
        <v>681</v>
      </c>
      <c r="C30" s="190">
        <v>20</v>
      </c>
      <c r="E30" s="191" t="s">
        <v>681</v>
      </c>
      <c r="F30" s="281">
        <v>210.05799999999999</v>
      </c>
      <c r="H30" s="192" t="s">
        <v>681</v>
      </c>
      <c r="I30" s="327">
        <v>1776.5</v>
      </c>
      <c r="K30" s="211">
        <v>24</v>
      </c>
      <c r="L30" s="178">
        <v>1648.5830000000001</v>
      </c>
      <c r="M30" s="95"/>
      <c r="N30" s="295">
        <v>2.5610358744394617</v>
      </c>
      <c r="O30" s="115">
        <v>1000</v>
      </c>
      <c r="P30" s="184"/>
      <c r="R30" s="17"/>
      <c r="S30"/>
      <c r="T30" s="119"/>
      <c r="U30" s="133" t="s">
        <v>352</v>
      </c>
      <c r="V30" s="123">
        <v>24</v>
      </c>
      <c r="W30" s="126"/>
      <c r="X30" s="141">
        <v>10</v>
      </c>
      <c r="Y30" s="138">
        <v>210.05799999999999</v>
      </c>
      <c r="Z30" s="136">
        <v>32.6</v>
      </c>
      <c r="AA30" s="136">
        <v>7828.0470000000005</v>
      </c>
      <c r="AB30" s="136">
        <v>613.67600000000004</v>
      </c>
      <c r="AC30" s="136">
        <v>62723.909999999996</v>
      </c>
      <c r="AD30" s="136">
        <v>1043108.9775999999</v>
      </c>
      <c r="AE30" s="136">
        <v>87101.823119372915</v>
      </c>
      <c r="AF30" s="136">
        <v>0.38899367488931058</v>
      </c>
      <c r="AG30" s="136">
        <v>1198618.1872667256</v>
      </c>
      <c r="AH30" s="136">
        <v>1.0516129032258066</v>
      </c>
      <c r="AI30" t="e">
        <f>SUMIF(#REF!,24,EFFORT_2009)</f>
        <v>#REF!</v>
      </c>
      <c r="AJ30" s="6" t="e">
        <f t="shared" si="0"/>
        <v>#REF!</v>
      </c>
    </row>
    <row r="31" spans="1:36" x14ac:dyDescent="0.25">
      <c r="B31" s="21"/>
      <c r="C31" s="302"/>
      <c r="E31" s="21"/>
      <c r="F31" s="303"/>
      <c r="K31" s="211">
        <v>25</v>
      </c>
      <c r="L31" s="178">
        <v>3272.9</v>
      </c>
      <c r="M31" s="95"/>
      <c r="N31" s="295">
        <v>2.5610358744394617</v>
      </c>
      <c r="O31" s="30" t="s">
        <v>377</v>
      </c>
      <c r="P31" s="184"/>
      <c r="R31" s="17"/>
      <c r="S31"/>
      <c r="T31" s="119"/>
      <c r="U31" s="32"/>
      <c r="V31" s="6"/>
      <c r="W31" s="6"/>
      <c r="AI31" t="e">
        <f>SUM(AI7:AI30)</f>
        <v>#REF!</v>
      </c>
    </row>
    <row r="32" spans="1:36" x14ac:dyDescent="0.25">
      <c r="B32" s="21"/>
      <c r="C32" s="302"/>
      <c r="E32" s="21"/>
      <c r="F32" s="303"/>
      <c r="H32" s="90" t="s">
        <v>652</v>
      </c>
      <c r="I32" s="6">
        <f>SUM(I7:I30)</f>
        <v>68085.603700000007</v>
      </c>
      <c r="K32" s="211">
        <v>26</v>
      </c>
      <c r="L32" s="178">
        <v>113.83329999999999</v>
      </c>
      <c r="M32" s="95"/>
      <c r="N32" s="295">
        <v>2.5610358744394617</v>
      </c>
      <c r="O32" s="181"/>
      <c r="P32" s="184"/>
      <c r="R32" s="17"/>
      <c r="S32"/>
      <c r="T32" s="119"/>
      <c r="U32" s="32"/>
      <c r="V32" s="6"/>
      <c r="W32" s="6"/>
    </row>
    <row r="33" spans="2:35" x14ac:dyDescent="0.25">
      <c r="B33" s="21"/>
      <c r="C33" s="302"/>
      <c r="E33" s="21"/>
      <c r="F33" s="303"/>
      <c r="K33" s="211">
        <v>27</v>
      </c>
      <c r="L33" s="178">
        <v>72</v>
      </c>
      <c r="M33" s="95"/>
      <c r="N33" s="295">
        <v>2.5610358744394617</v>
      </c>
      <c r="O33" s="181"/>
      <c r="P33" s="184"/>
      <c r="R33" s="17"/>
      <c r="S33"/>
      <c r="T33" s="119"/>
      <c r="U33" s="32"/>
      <c r="V33" s="6"/>
      <c r="W33" s="6"/>
      <c r="AI33" s="89" t="s">
        <v>392</v>
      </c>
    </row>
    <row r="34" spans="2:35" x14ac:dyDescent="0.25">
      <c r="B34" s="21"/>
      <c r="C34" s="302"/>
      <c r="E34" s="21"/>
      <c r="F34" s="303"/>
      <c r="K34" s="211">
        <v>28</v>
      </c>
      <c r="L34" s="178">
        <v>110</v>
      </c>
      <c r="M34" s="95"/>
      <c r="N34" s="295">
        <v>2.5610358744394617</v>
      </c>
      <c r="O34" s="181"/>
      <c r="P34" s="184"/>
      <c r="R34" s="17"/>
      <c r="S34"/>
      <c r="T34" s="119"/>
      <c r="U34" s="32"/>
      <c r="V34" s="6"/>
      <c r="W34" s="6"/>
    </row>
    <row r="35" spans="2:35" x14ac:dyDescent="0.25">
      <c r="B35" s="21"/>
      <c r="C35" s="302"/>
      <c r="E35" s="21"/>
      <c r="F35" s="303"/>
      <c r="K35" s="211">
        <v>29</v>
      </c>
      <c r="L35" s="178">
        <v>288.26670000000001</v>
      </c>
      <c r="M35" s="95"/>
      <c r="N35" s="295">
        <v>2.5610358744394617</v>
      </c>
      <c r="O35" s="181"/>
      <c r="P35" s="184"/>
      <c r="R35" s="17"/>
      <c r="S35"/>
      <c r="T35" s="119"/>
      <c r="U35" s="32"/>
      <c r="V35" s="6"/>
      <c r="W35" s="6"/>
    </row>
    <row r="36" spans="2:35" x14ac:dyDescent="0.25">
      <c r="B36" s="21"/>
      <c r="C36" s="302"/>
      <c r="E36" s="21"/>
      <c r="F36" s="303"/>
      <c r="K36" s="211">
        <v>30</v>
      </c>
      <c r="L36" s="178">
        <v>57.016669999999998</v>
      </c>
      <c r="M36" s="95"/>
      <c r="N36" s="295">
        <v>2.5610358744394617</v>
      </c>
      <c r="O36" s="181"/>
      <c r="P36" s="184"/>
      <c r="R36" s="17"/>
      <c r="S36"/>
      <c r="T36" s="119"/>
      <c r="U36" s="32"/>
      <c r="V36" s="6"/>
      <c r="W36" s="6"/>
    </row>
    <row r="37" spans="2:35" x14ac:dyDescent="0.25">
      <c r="B37" s="21"/>
      <c r="C37" s="302"/>
      <c r="D37" s="30"/>
      <c r="E37" s="21"/>
      <c r="F37" s="303"/>
      <c r="K37" s="211">
        <v>31</v>
      </c>
      <c r="L37" s="178">
        <v>23.5</v>
      </c>
      <c r="M37" s="95"/>
      <c r="N37" s="295">
        <v>2.5610358744394617</v>
      </c>
      <c r="O37" s="181"/>
      <c r="P37" s="184"/>
      <c r="R37" s="17"/>
      <c r="S37"/>
      <c r="T37" s="119"/>
      <c r="U37" s="32"/>
      <c r="V37" s="6"/>
      <c r="W37" s="6"/>
    </row>
    <row r="38" spans="2:35" x14ac:dyDescent="0.25">
      <c r="B38" s="21"/>
      <c r="C38" s="302"/>
      <c r="D38" s="55"/>
      <c r="E38" s="21"/>
      <c r="F38" s="303"/>
      <c r="K38" s="211">
        <v>32</v>
      </c>
      <c r="L38" s="178">
        <v>26.33333</v>
      </c>
      <c r="M38" s="286"/>
      <c r="N38" s="295">
        <v>2.5610358744394617</v>
      </c>
      <c r="O38" s="181"/>
      <c r="P38" s="184"/>
      <c r="R38" s="17"/>
      <c r="S38"/>
      <c r="T38" s="119"/>
      <c r="U38" s="32"/>
      <c r="V38" s="6"/>
      <c r="W38" s="6"/>
    </row>
    <row r="39" spans="2:35" x14ac:dyDescent="0.25">
      <c r="D39" s="55"/>
      <c r="E39" s="67"/>
      <c r="K39" s="211">
        <v>33</v>
      </c>
      <c r="L39" s="178">
        <v>165.4333</v>
      </c>
      <c r="N39" s="183"/>
      <c r="O39" s="181"/>
      <c r="P39" s="184"/>
      <c r="R39" s="17"/>
      <c r="S39"/>
      <c r="T39" s="119"/>
      <c r="U39" s="32"/>
      <c r="V39" s="6"/>
      <c r="W39" s="6"/>
    </row>
    <row r="40" spans="2:35" x14ac:dyDescent="0.25">
      <c r="D40" s="55"/>
      <c r="E40" s="67"/>
      <c r="K40" s="211">
        <v>34</v>
      </c>
      <c r="L40" s="178">
        <v>163.75</v>
      </c>
      <c r="N40" s="183"/>
      <c r="O40" s="181"/>
      <c r="P40" s="184"/>
      <c r="R40" s="17"/>
      <c r="S40"/>
      <c r="T40" s="119"/>
      <c r="U40" s="32"/>
      <c r="V40" s="6"/>
      <c r="W40" s="6"/>
    </row>
    <row r="41" spans="2:35" x14ac:dyDescent="0.25">
      <c r="D41" s="55"/>
      <c r="E41" s="22"/>
      <c r="K41" s="211">
        <v>35</v>
      </c>
      <c r="L41" s="178">
        <v>103.9333</v>
      </c>
      <c r="N41" s="183"/>
      <c r="O41" s="181"/>
      <c r="P41" s="184"/>
      <c r="R41" s="17"/>
      <c r="S41"/>
      <c r="T41" s="119"/>
      <c r="U41" s="32"/>
      <c r="V41" s="6"/>
      <c r="W41" s="6"/>
    </row>
    <row r="42" spans="2:35" x14ac:dyDescent="0.25">
      <c r="D42" s="55"/>
      <c r="E42" s="22"/>
      <c r="K42" s="211">
        <v>36</v>
      </c>
      <c r="L42" s="178">
        <v>142.33330000000001</v>
      </c>
      <c r="N42" s="183"/>
      <c r="O42" s="181"/>
      <c r="P42" s="184"/>
      <c r="R42" s="17"/>
      <c r="S42"/>
      <c r="T42" s="119"/>
      <c r="U42" s="32"/>
      <c r="V42" s="6"/>
      <c r="W42" s="6"/>
    </row>
    <row r="43" spans="2:35" x14ac:dyDescent="0.25">
      <c r="D43" s="55"/>
      <c r="E43" s="22"/>
      <c r="K43" s="211">
        <v>37</v>
      </c>
      <c r="L43" s="178">
        <v>563.43330000000003</v>
      </c>
      <c r="N43" s="183"/>
      <c r="O43" s="181"/>
      <c r="P43" s="184"/>
      <c r="R43" s="17"/>
      <c r="S43"/>
      <c r="T43" s="119"/>
      <c r="U43" s="32"/>
      <c r="V43" s="6"/>
      <c r="W43" s="6"/>
    </row>
    <row r="44" spans="2:35" x14ac:dyDescent="0.25">
      <c r="D44" s="55"/>
      <c r="E44" s="22"/>
      <c r="K44" s="211">
        <v>38</v>
      </c>
      <c r="L44" s="178">
        <v>177.08330000000001</v>
      </c>
      <c r="N44" s="183"/>
      <c r="O44" s="181"/>
      <c r="P44" s="184"/>
      <c r="R44" s="17"/>
      <c r="S44"/>
      <c r="T44" s="119"/>
      <c r="U44" s="32"/>
      <c r="V44" s="6"/>
      <c r="W44" s="6"/>
    </row>
    <row r="45" spans="2:35" x14ac:dyDescent="0.25">
      <c r="D45" s="55"/>
      <c r="E45" s="22"/>
      <c r="K45" s="211">
        <v>39</v>
      </c>
      <c r="L45" s="178">
        <v>342</v>
      </c>
      <c r="N45" s="183"/>
      <c r="O45" s="181"/>
      <c r="P45" s="184"/>
      <c r="R45" s="17"/>
      <c r="S45"/>
      <c r="T45" s="119"/>
      <c r="U45" s="32"/>
    </row>
    <row r="46" spans="2:35" x14ac:dyDescent="0.25">
      <c r="D46" s="55"/>
      <c r="E46" s="22"/>
      <c r="K46" s="211">
        <v>40</v>
      </c>
      <c r="L46" s="178">
        <v>51</v>
      </c>
      <c r="N46" s="183"/>
      <c r="O46" s="181"/>
      <c r="P46" s="184"/>
      <c r="R46" s="17"/>
      <c r="S46"/>
      <c r="T46" s="119"/>
      <c r="U46" s="32"/>
    </row>
    <row r="47" spans="2:35" x14ac:dyDescent="0.25">
      <c r="D47" s="55"/>
      <c r="E47" s="22"/>
      <c r="K47" s="211">
        <v>41</v>
      </c>
      <c r="L47" s="178">
        <v>465.16669999999999</v>
      </c>
      <c r="N47" s="183"/>
      <c r="O47" s="181"/>
      <c r="P47" s="184"/>
      <c r="R47" s="17"/>
      <c r="S47"/>
      <c r="T47" s="119"/>
      <c r="U47" s="32"/>
    </row>
    <row r="48" spans="2:35" x14ac:dyDescent="0.25">
      <c r="D48" s="55"/>
      <c r="E48" s="22"/>
      <c r="K48" s="211">
        <v>42</v>
      </c>
      <c r="L48" s="178">
        <v>596.66669999999999</v>
      </c>
      <c r="N48" s="183"/>
      <c r="O48" s="181"/>
      <c r="P48" s="184"/>
      <c r="R48" s="17"/>
      <c r="S48"/>
      <c r="T48" s="119"/>
      <c r="U48" s="32"/>
    </row>
    <row r="49" spans="4:21" x14ac:dyDescent="0.25">
      <c r="D49" s="55"/>
      <c r="E49" s="22"/>
      <c r="K49" s="211">
        <v>43</v>
      </c>
      <c r="L49" s="178">
        <v>44.166670000000003</v>
      </c>
      <c r="N49" s="183"/>
      <c r="O49" s="181"/>
      <c r="P49" s="184"/>
      <c r="R49" s="17"/>
      <c r="S49"/>
      <c r="T49" s="119"/>
      <c r="U49" s="32"/>
    </row>
    <row r="50" spans="4:21" x14ac:dyDescent="0.25">
      <c r="D50" s="55"/>
      <c r="E50" s="22"/>
      <c r="K50" s="211">
        <v>44</v>
      </c>
      <c r="L50" s="178">
        <v>113.83329999999999</v>
      </c>
      <c r="N50" s="183"/>
      <c r="O50" s="181"/>
      <c r="P50" s="184"/>
      <c r="R50" s="17"/>
      <c r="S50"/>
      <c r="T50" s="119"/>
      <c r="U50" s="32"/>
    </row>
    <row r="51" spans="4:21" x14ac:dyDescent="0.25">
      <c r="D51" s="55"/>
      <c r="E51" s="22"/>
      <c r="K51" s="211">
        <v>45</v>
      </c>
      <c r="L51" s="178">
        <v>20</v>
      </c>
      <c r="N51" s="183"/>
      <c r="O51" s="181"/>
      <c r="P51" s="184"/>
      <c r="R51" s="17"/>
      <c r="S51"/>
      <c r="T51" s="119"/>
      <c r="U51" s="32"/>
    </row>
    <row r="52" spans="4:21" x14ac:dyDescent="0.25">
      <c r="D52" s="55"/>
      <c r="E52" s="22"/>
      <c r="K52" s="211">
        <v>46</v>
      </c>
      <c r="L52" s="178">
        <v>29</v>
      </c>
      <c r="N52" s="183"/>
      <c r="O52" s="181"/>
      <c r="P52" s="184"/>
      <c r="R52" s="17"/>
      <c r="S52"/>
      <c r="T52" s="119"/>
      <c r="U52" s="32"/>
    </row>
    <row r="53" spans="4:21" x14ac:dyDescent="0.25">
      <c r="D53" s="55"/>
      <c r="E53" s="22"/>
      <c r="K53" s="211">
        <v>47</v>
      </c>
      <c r="L53" s="178">
        <v>499.16669999999999</v>
      </c>
      <c r="N53" s="183"/>
      <c r="O53" s="181"/>
      <c r="P53" s="184"/>
      <c r="R53" s="17"/>
      <c r="S53"/>
      <c r="T53" s="119"/>
      <c r="U53" s="32"/>
    </row>
    <row r="54" spans="4:21" x14ac:dyDescent="0.25">
      <c r="D54" s="55"/>
      <c r="E54" s="22"/>
      <c r="K54" s="211">
        <v>48</v>
      </c>
      <c r="L54" s="178">
        <v>85</v>
      </c>
      <c r="N54" s="183"/>
      <c r="O54" s="181"/>
      <c r="P54" s="184"/>
      <c r="R54" s="17"/>
      <c r="S54"/>
      <c r="T54" s="119"/>
      <c r="U54" s="32"/>
    </row>
    <row r="55" spans="4:21" x14ac:dyDescent="0.25">
      <c r="D55" s="55"/>
      <c r="E55" s="22"/>
      <c r="K55" s="211">
        <v>49</v>
      </c>
      <c r="L55" s="178">
        <v>99.5</v>
      </c>
      <c r="N55" s="183"/>
      <c r="O55" s="181"/>
      <c r="P55" s="184"/>
      <c r="R55" s="17"/>
      <c r="S55"/>
      <c r="T55" s="119"/>
      <c r="U55" s="32"/>
    </row>
    <row r="56" spans="4:21" x14ac:dyDescent="0.25">
      <c r="D56" s="55"/>
      <c r="E56" s="22"/>
      <c r="K56" s="211">
        <v>50</v>
      </c>
      <c r="L56" s="178">
        <v>213.16669999999999</v>
      </c>
      <c r="N56" s="183"/>
      <c r="O56" s="181"/>
      <c r="P56" s="184"/>
      <c r="R56" s="17"/>
      <c r="S56"/>
      <c r="T56" s="119"/>
      <c r="U56" s="32"/>
    </row>
    <row r="57" spans="4:21" x14ac:dyDescent="0.25">
      <c r="D57" s="55"/>
      <c r="E57" s="22"/>
      <c r="K57" s="211">
        <v>51</v>
      </c>
      <c r="L57" s="178">
        <v>2862.3330000000001</v>
      </c>
      <c r="N57" s="183"/>
      <c r="O57" s="181"/>
      <c r="P57" s="184"/>
      <c r="R57" s="17"/>
      <c r="S57"/>
      <c r="T57" s="119"/>
      <c r="U57" s="32"/>
    </row>
    <row r="58" spans="4:21" x14ac:dyDescent="0.25">
      <c r="D58" s="55"/>
      <c r="E58" s="22"/>
      <c r="K58" s="211">
        <v>52</v>
      </c>
      <c r="L58" s="178">
        <v>810.83330000000001</v>
      </c>
      <c r="N58" s="183"/>
      <c r="O58" s="181"/>
      <c r="P58" s="184"/>
      <c r="R58" s="17"/>
      <c r="S58"/>
      <c r="T58" s="119"/>
      <c r="U58" s="32"/>
    </row>
    <row r="59" spans="4:21" x14ac:dyDescent="0.25">
      <c r="D59" s="55"/>
      <c r="E59" s="22"/>
      <c r="K59" s="211">
        <v>53</v>
      </c>
      <c r="L59" s="178">
        <v>15</v>
      </c>
      <c r="N59" s="183"/>
      <c r="O59" s="181"/>
      <c r="P59" s="184"/>
      <c r="R59" s="17"/>
      <c r="S59"/>
      <c r="T59" s="119"/>
      <c r="U59" s="32"/>
    </row>
    <row r="60" spans="4:21" x14ac:dyDescent="0.25">
      <c r="D60" s="55"/>
      <c r="E60" s="22"/>
      <c r="K60" s="211">
        <v>54</v>
      </c>
      <c r="L60" s="178">
        <v>373.16669999999999</v>
      </c>
      <c r="N60" s="183"/>
      <c r="O60" s="181"/>
      <c r="P60" s="184"/>
      <c r="R60" s="17"/>
      <c r="S60"/>
      <c r="T60" s="119"/>
      <c r="U60" s="32"/>
    </row>
    <row r="61" spans="4:21" x14ac:dyDescent="0.25">
      <c r="D61" s="55"/>
      <c r="E61" s="22"/>
      <c r="K61" s="211">
        <v>55</v>
      </c>
      <c r="L61" s="178">
        <v>241</v>
      </c>
      <c r="N61" s="183"/>
      <c r="O61" s="181"/>
      <c r="P61" s="184"/>
      <c r="R61" s="17"/>
      <c r="S61"/>
      <c r="T61" s="119"/>
      <c r="U61" s="32"/>
    </row>
    <row r="62" spans="4:21" x14ac:dyDescent="0.25">
      <c r="K62" s="211">
        <v>56</v>
      </c>
      <c r="L62" s="178">
        <v>41</v>
      </c>
      <c r="N62" s="183"/>
      <c r="O62" s="181"/>
      <c r="P62" s="184"/>
      <c r="R62" s="17"/>
      <c r="S62"/>
      <c r="T62" s="119"/>
      <c r="U62" s="32"/>
    </row>
    <row r="63" spans="4:21" x14ac:dyDescent="0.25">
      <c r="K63" s="211">
        <v>57</v>
      </c>
      <c r="L63" s="178">
        <v>87.5</v>
      </c>
      <c r="N63" s="183"/>
      <c r="O63" s="181"/>
      <c r="P63" s="184"/>
      <c r="R63" s="17"/>
      <c r="S63"/>
      <c r="T63" s="119"/>
      <c r="U63" s="32"/>
    </row>
    <row r="64" spans="4:21" x14ac:dyDescent="0.25">
      <c r="K64" s="211">
        <v>58</v>
      </c>
      <c r="L64" s="178">
        <v>50</v>
      </c>
      <c r="N64" s="183"/>
      <c r="O64" s="181"/>
      <c r="P64" s="184"/>
      <c r="R64" s="17"/>
      <c r="S64"/>
      <c r="T64" s="119"/>
      <c r="U64" s="32"/>
    </row>
    <row r="65" spans="11:21" x14ac:dyDescent="0.25">
      <c r="K65" s="211">
        <v>59</v>
      </c>
      <c r="L65" s="178">
        <v>97</v>
      </c>
      <c r="N65" s="183"/>
      <c r="O65" s="181"/>
      <c r="P65" s="184"/>
      <c r="R65" s="17"/>
      <c r="S65"/>
      <c r="T65" s="119"/>
      <c r="U65" s="32"/>
    </row>
    <row r="66" spans="11:21" x14ac:dyDescent="0.25">
      <c r="K66" s="211">
        <v>60</v>
      </c>
      <c r="L66" s="178">
        <v>66</v>
      </c>
      <c r="N66" s="183"/>
      <c r="O66" s="181"/>
      <c r="P66" s="184"/>
      <c r="R66" s="17"/>
      <c r="S66"/>
      <c r="T66" s="119"/>
      <c r="U66" s="32"/>
    </row>
    <row r="67" spans="11:21" x14ac:dyDescent="0.25">
      <c r="K67" s="211">
        <v>61</v>
      </c>
      <c r="L67" s="178">
        <v>193.5</v>
      </c>
      <c r="N67" s="183"/>
      <c r="O67" s="181"/>
      <c r="P67" s="184"/>
      <c r="R67" s="17"/>
      <c r="S67"/>
      <c r="T67" s="119"/>
      <c r="U67" s="32"/>
    </row>
    <row r="68" spans="11:21" x14ac:dyDescent="0.25">
      <c r="K68" s="211">
        <v>62</v>
      </c>
      <c r="L68" s="178">
        <v>2289</v>
      </c>
      <c r="N68" s="183"/>
      <c r="O68" s="181"/>
      <c r="P68" s="184"/>
      <c r="R68" s="17"/>
      <c r="S68"/>
      <c r="T68" s="119"/>
      <c r="U68" s="32"/>
    </row>
    <row r="69" spans="11:21" x14ac:dyDescent="0.25">
      <c r="K69" s="211">
        <v>63</v>
      </c>
      <c r="L69" s="178">
        <v>70</v>
      </c>
      <c r="N69" s="183"/>
      <c r="O69" s="181"/>
      <c r="P69" s="184"/>
      <c r="R69" s="17"/>
      <c r="S69"/>
      <c r="T69" s="119"/>
      <c r="U69" s="32"/>
    </row>
    <row r="70" spans="11:21" x14ac:dyDescent="0.25">
      <c r="K70" s="211">
        <v>64</v>
      </c>
      <c r="L70" s="178">
        <v>40.5</v>
      </c>
      <c r="N70" s="183"/>
      <c r="O70" s="181"/>
      <c r="P70" s="184"/>
      <c r="R70" s="17"/>
      <c r="S70"/>
      <c r="T70" s="119"/>
      <c r="U70" s="32"/>
    </row>
    <row r="71" spans="11:21" x14ac:dyDescent="0.25">
      <c r="K71" s="211">
        <v>65</v>
      </c>
      <c r="L71" s="178">
        <v>81</v>
      </c>
      <c r="N71" s="183"/>
      <c r="O71" s="181"/>
      <c r="P71" s="184"/>
      <c r="R71" s="17"/>
      <c r="S71"/>
      <c r="T71" s="119"/>
      <c r="U71" s="32"/>
    </row>
    <row r="72" spans="11:21" x14ac:dyDescent="0.25">
      <c r="K72" s="211">
        <v>66</v>
      </c>
      <c r="L72" s="178">
        <v>52.166670000000003</v>
      </c>
      <c r="N72" s="183"/>
      <c r="O72" s="181"/>
      <c r="P72" s="184"/>
      <c r="R72" s="17"/>
      <c r="S72"/>
      <c r="T72" s="119"/>
      <c r="U72" s="32"/>
    </row>
    <row r="73" spans="11:21" x14ac:dyDescent="0.25">
      <c r="K73" s="211">
        <v>67</v>
      </c>
      <c r="L73" s="178">
        <v>1043.5</v>
      </c>
      <c r="N73" s="183"/>
      <c r="O73" s="181"/>
      <c r="P73" s="184"/>
      <c r="R73" s="17"/>
      <c r="S73"/>
      <c r="T73" s="119"/>
      <c r="U73" s="32"/>
    </row>
    <row r="74" spans="11:21" x14ac:dyDescent="0.25">
      <c r="K74" s="211">
        <v>68</v>
      </c>
      <c r="L74" s="178">
        <v>3587</v>
      </c>
      <c r="N74" s="183"/>
      <c r="O74" s="181"/>
      <c r="P74" s="184"/>
      <c r="R74" s="17"/>
      <c r="S74"/>
      <c r="T74" s="119"/>
      <c r="U74" s="32"/>
    </row>
    <row r="75" spans="11:21" x14ac:dyDescent="0.25">
      <c r="K75" s="211">
        <v>69</v>
      </c>
      <c r="L75" s="178">
        <v>22</v>
      </c>
      <c r="N75" s="183"/>
      <c r="O75" s="181"/>
      <c r="P75" s="184"/>
      <c r="R75" s="17"/>
      <c r="S75"/>
      <c r="T75" s="119"/>
      <c r="U75" s="32"/>
    </row>
    <row r="76" spans="11:21" x14ac:dyDescent="0.25">
      <c r="K76" s="211">
        <v>70</v>
      </c>
      <c r="L76" s="178">
        <v>18.5</v>
      </c>
      <c r="N76" s="183"/>
      <c r="O76" s="181"/>
      <c r="P76" s="184"/>
      <c r="R76" s="17"/>
      <c r="S76"/>
      <c r="T76" s="119"/>
      <c r="U76" s="32"/>
    </row>
    <row r="77" spans="11:21" x14ac:dyDescent="0.25">
      <c r="K77" s="211">
        <v>71</v>
      </c>
      <c r="L77" s="178">
        <v>58.5</v>
      </c>
      <c r="N77" s="183"/>
      <c r="O77" s="181"/>
      <c r="P77" s="184"/>
      <c r="R77" s="17"/>
      <c r="S77"/>
      <c r="T77" s="119"/>
      <c r="U77" s="32"/>
    </row>
    <row r="78" spans="11:21" x14ac:dyDescent="0.25">
      <c r="K78" s="211">
        <v>72</v>
      </c>
      <c r="L78" s="178">
        <v>133.16669999999999</v>
      </c>
      <c r="N78" s="183"/>
      <c r="O78" s="181"/>
      <c r="P78" s="184"/>
      <c r="R78" s="17"/>
      <c r="S78"/>
      <c r="T78" s="119"/>
      <c r="U78" s="32"/>
    </row>
    <row r="79" spans="11:21" x14ac:dyDescent="0.25">
      <c r="K79" s="211">
        <v>73</v>
      </c>
      <c r="L79" s="178">
        <v>25.16667</v>
      </c>
      <c r="N79" s="183"/>
      <c r="O79" s="181"/>
      <c r="P79" s="184"/>
      <c r="R79" s="17"/>
      <c r="S79"/>
      <c r="T79" s="119"/>
      <c r="U79" s="32"/>
    </row>
    <row r="80" spans="11:21" x14ac:dyDescent="0.25">
      <c r="K80" s="211">
        <v>74</v>
      </c>
      <c r="L80" s="178">
        <v>865</v>
      </c>
      <c r="N80" s="183"/>
      <c r="O80" s="181"/>
      <c r="P80" s="184"/>
      <c r="R80" s="17"/>
      <c r="S80"/>
      <c r="T80" s="119"/>
      <c r="U80" s="32"/>
    </row>
    <row r="81" spans="11:21" x14ac:dyDescent="0.25">
      <c r="K81" s="211">
        <v>75</v>
      </c>
      <c r="L81" s="178">
        <v>204.23330000000001</v>
      </c>
      <c r="N81" s="183"/>
      <c r="O81" s="181"/>
      <c r="P81" s="184"/>
      <c r="R81" s="17"/>
      <c r="S81"/>
      <c r="T81" s="119"/>
      <c r="U81" s="32"/>
    </row>
    <row r="82" spans="11:21" x14ac:dyDescent="0.25">
      <c r="K82" s="211">
        <v>76</v>
      </c>
      <c r="L82" s="178">
        <v>62.633330000000001</v>
      </c>
      <c r="N82" s="183"/>
      <c r="O82" s="181"/>
      <c r="P82" s="184"/>
      <c r="R82" s="17"/>
      <c r="S82"/>
      <c r="T82" s="119"/>
      <c r="U82" s="32"/>
    </row>
    <row r="83" spans="11:21" x14ac:dyDescent="0.25">
      <c r="K83" s="211">
        <v>77</v>
      </c>
      <c r="L83" s="178">
        <v>71.983329999999995</v>
      </c>
      <c r="N83" s="183"/>
      <c r="O83" s="181"/>
      <c r="P83" s="184"/>
      <c r="R83" s="17"/>
      <c r="S83"/>
      <c r="T83" s="119"/>
      <c r="U83" s="32"/>
    </row>
    <row r="84" spans="11:21" x14ac:dyDescent="0.25">
      <c r="K84" s="211">
        <v>78</v>
      </c>
      <c r="L84" s="178">
        <v>620.98329999999999</v>
      </c>
      <c r="N84" s="183"/>
      <c r="O84" s="181"/>
      <c r="P84" s="184"/>
      <c r="R84" s="17"/>
      <c r="S84"/>
      <c r="T84" s="119"/>
      <c r="U84" s="32"/>
    </row>
    <row r="85" spans="11:21" x14ac:dyDescent="0.25">
      <c r="K85" s="211">
        <v>79</v>
      </c>
      <c r="L85" s="178">
        <v>104.25</v>
      </c>
      <c r="N85" s="183"/>
      <c r="O85" s="181"/>
      <c r="P85" s="184"/>
      <c r="R85" s="17"/>
      <c r="S85"/>
      <c r="T85" s="119"/>
      <c r="U85" s="32"/>
    </row>
    <row r="86" spans="11:21" x14ac:dyDescent="0.25">
      <c r="K86" s="211">
        <v>80</v>
      </c>
      <c r="L86" s="178">
        <v>3157.2</v>
      </c>
      <c r="N86" s="183"/>
      <c r="O86" s="181"/>
      <c r="P86" s="184"/>
      <c r="R86" s="17"/>
      <c r="S86"/>
      <c r="T86" s="119"/>
      <c r="U86" s="32"/>
    </row>
    <row r="87" spans="11:21" x14ac:dyDescent="0.25">
      <c r="K87" s="211">
        <v>81</v>
      </c>
      <c r="L87" s="178">
        <v>797.5</v>
      </c>
      <c r="N87" s="183"/>
      <c r="O87" s="181"/>
      <c r="P87" s="184"/>
      <c r="R87" s="17"/>
      <c r="S87"/>
      <c r="T87" s="119"/>
      <c r="U87" s="32"/>
    </row>
    <row r="88" spans="11:21" x14ac:dyDescent="0.25">
      <c r="K88" s="211">
        <v>82</v>
      </c>
      <c r="L88" s="178">
        <v>220.5</v>
      </c>
      <c r="N88" s="183"/>
      <c r="O88" s="181"/>
      <c r="P88" s="184"/>
      <c r="R88" s="17"/>
      <c r="S88"/>
      <c r="T88" s="119"/>
      <c r="U88" s="32"/>
    </row>
    <row r="89" spans="11:21" x14ac:dyDescent="0.25">
      <c r="K89" s="211">
        <v>83</v>
      </c>
      <c r="L89" s="178">
        <v>146.16669999999999</v>
      </c>
      <c r="N89" s="183"/>
      <c r="O89" s="181"/>
      <c r="P89" s="184"/>
      <c r="R89" s="17"/>
      <c r="S89"/>
      <c r="T89" s="119"/>
      <c r="U89" s="32"/>
    </row>
    <row r="90" spans="11:21" x14ac:dyDescent="0.25">
      <c r="K90" s="211">
        <v>84</v>
      </c>
      <c r="L90" s="178">
        <v>16.466670000000001</v>
      </c>
      <c r="N90" s="183"/>
      <c r="O90" s="181"/>
      <c r="P90" s="184"/>
      <c r="R90" s="17"/>
      <c r="S90"/>
      <c r="T90" s="119"/>
      <c r="U90" s="32"/>
    </row>
    <row r="91" spans="11:21" x14ac:dyDescent="0.25">
      <c r="K91" s="211">
        <v>85</v>
      </c>
      <c r="L91" s="178">
        <v>123.5</v>
      </c>
      <c r="N91" s="183"/>
      <c r="O91" s="181"/>
      <c r="P91" s="184"/>
      <c r="R91" s="17"/>
      <c r="S91"/>
      <c r="T91" s="119"/>
      <c r="U91" s="32"/>
    </row>
    <row r="92" spans="11:21" x14ac:dyDescent="0.25">
      <c r="K92" s="211">
        <v>86</v>
      </c>
      <c r="L92" s="178">
        <v>20</v>
      </c>
      <c r="N92" s="183"/>
      <c r="O92" s="181"/>
      <c r="P92" s="184"/>
      <c r="R92" s="17"/>
      <c r="S92"/>
      <c r="T92" s="119"/>
      <c r="U92" s="32"/>
    </row>
    <row r="93" spans="11:21" x14ac:dyDescent="0.25">
      <c r="K93" s="211">
        <v>87</v>
      </c>
      <c r="L93" s="178">
        <v>5744.6329999999998</v>
      </c>
      <c r="N93" s="183"/>
      <c r="O93" s="181"/>
      <c r="P93" s="184"/>
      <c r="R93" s="17"/>
      <c r="S93"/>
      <c r="T93" s="119"/>
      <c r="U93" s="32"/>
    </row>
    <row r="94" spans="11:21" x14ac:dyDescent="0.25">
      <c r="K94" s="211">
        <v>88</v>
      </c>
      <c r="L94" s="178">
        <v>199.2167</v>
      </c>
      <c r="N94" s="183"/>
      <c r="O94" s="181"/>
      <c r="P94" s="184"/>
      <c r="R94" s="17"/>
      <c r="S94"/>
      <c r="T94" s="119"/>
      <c r="U94" s="32"/>
    </row>
    <row r="95" spans="11:21" x14ac:dyDescent="0.25">
      <c r="K95" s="211">
        <v>89</v>
      </c>
      <c r="L95" s="178">
        <v>77.166669999999996</v>
      </c>
      <c r="N95" s="183"/>
      <c r="O95" s="181"/>
      <c r="P95" s="184"/>
      <c r="R95" s="17"/>
      <c r="S95"/>
      <c r="T95" s="119"/>
      <c r="U95" s="32"/>
    </row>
    <row r="96" spans="11:21" x14ac:dyDescent="0.25">
      <c r="K96" s="211">
        <v>90</v>
      </c>
      <c r="L96" s="178">
        <v>46.55</v>
      </c>
      <c r="N96" s="183"/>
      <c r="O96" s="181"/>
      <c r="P96" s="184"/>
      <c r="R96" s="17"/>
      <c r="S96"/>
      <c r="T96" s="119"/>
      <c r="U96" s="32"/>
    </row>
    <row r="97" spans="11:21" x14ac:dyDescent="0.25">
      <c r="K97" s="211">
        <v>91</v>
      </c>
      <c r="L97" s="178">
        <v>37.666670000000003</v>
      </c>
      <c r="N97" s="183"/>
      <c r="O97" s="181"/>
      <c r="P97" s="184"/>
      <c r="R97" s="17"/>
      <c r="S97"/>
      <c r="T97" s="119"/>
      <c r="U97" s="32"/>
    </row>
    <row r="98" spans="11:21" x14ac:dyDescent="0.25">
      <c r="K98" s="211">
        <v>92</v>
      </c>
      <c r="L98" s="178">
        <v>43</v>
      </c>
      <c r="N98" s="183"/>
      <c r="O98" s="181"/>
      <c r="P98" s="184"/>
      <c r="R98" s="17"/>
      <c r="S98"/>
      <c r="T98" s="119"/>
      <c r="U98" s="32"/>
    </row>
    <row r="99" spans="11:21" x14ac:dyDescent="0.25">
      <c r="K99" s="211">
        <v>93</v>
      </c>
      <c r="L99" s="178">
        <v>151.48330000000001</v>
      </c>
      <c r="N99" s="183"/>
      <c r="O99" s="181"/>
      <c r="P99" s="184"/>
      <c r="R99" s="17"/>
      <c r="S99"/>
      <c r="T99" s="119"/>
      <c r="U99" s="32"/>
    </row>
    <row r="100" spans="11:21" x14ac:dyDescent="0.25">
      <c r="K100" s="211">
        <v>94</v>
      </c>
      <c r="L100" s="178">
        <v>33</v>
      </c>
      <c r="N100" s="183"/>
      <c r="O100" s="181"/>
      <c r="P100" s="184"/>
      <c r="R100" s="17"/>
      <c r="S100"/>
      <c r="T100" s="119"/>
      <c r="U100" s="32"/>
    </row>
    <row r="101" spans="11:21" x14ac:dyDescent="0.25">
      <c r="K101" s="211">
        <v>95</v>
      </c>
      <c r="L101" s="178">
        <v>114.66670000000001</v>
      </c>
      <c r="N101" s="183"/>
      <c r="O101" s="181"/>
      <c r="P101" s="184"/>
      <c r="R101" s="17"/>
      <c r="S101"/>
      <c r="T101" s="119"/>
      <c r="U101" s="32"/>
    </row>
    <row r="102" spans="11:21" x14ac:dyDescent="0.25">
      <c r="K102" s="211">
        <v>96</v>
      </c>
      <c r="L102" s="178">
        <v>954.06669999999997</v>
      </c>
      <c r="N102" s="183"/>
      <c r="O102" s="181"/>
      <c r="P102" s="184"/>
      <c r="R102" s="17"/>
      <c r="S102"/>
      <c r="T102" s="119"/>
      <c r="U102" s="32"/>
    </row>
    <row r="103" spans="11:21" x14ac:dyDescent="0.25">
      <c r="K103" s="211">
        <v>97</v>
      </c>
      <c r="L103" s="178">
        <v>343.25</v>
      </c>
      <c r="N103" s="183"/>
      <c r="O103" s="181"/>
      <c r="P103" s="184"/>
      <c r="R103" s="17"/>
      <c r="S103"/>
      <c r="T103" s="119"/>
      <c r="U103" s="32"/>
    </row>
    <row r="104" spans="11:21" x14ac:dyDescent="0.25">
      <c r="K104" s="211">
        <v>98</v>
      </c>
      <c r="L104" s="178">
        <v>90.333330000000004</v>
      </c>
      <c r="N104" s="183"/>
      <c r="O104" s="181"/>
      <c r="P104" s="184"/>
      <c r="R104" s="17"/>
      <c r="S104"/>
      <c r="T104" s="119"/>
      <c r="U104" s="32"/>
    </row>
    <row r="105" spans="11:21" x14ac:dyDescent="0.25">
      <c r="K105" s="211">
        <v>99</v>
      </c>
      <c r="L105" s="178">
        <v>34.857140000000001</v>
      </c>
      <c r="N105" s="183"/>
      <c r="O105" s="181"/>
      <c r="P105" s="184"/>
      <c r="R105" s="17"/>
      <c r="S105"/>
      <c r="T105" s="119"/>
      <c r="U105" s="32"/>
    </row>
    <row r="106" spans="11:21" x14ac:dyDescent="0.25">
      <c r="K106" s="211">
        <v>100</v>
      </c>
      <c r="L106" s="178">
        <v>57</v>
      </c>
      <c r="N106" s="183"/>
      <c r="O106" s="181"/>
      <c r="P106" s="184"/>
      <c r="R106" s="17"/>
      <c r="S106"/>
      <c r="T106" s="119"/>
      <c r="U106" s="32"/>
    </row>
    <row r="107" spans="11:21" x14ac:dyDescent="0.25">
      <c r="K107" s="211">
        <v>101</v>
      </c>
      <c r="L107" s="178">
        <v>150</v>
      </c>
      <c r="N107" s="183"/>
      <c r="O107" s="181"/>
      <c r="P107" s="184"/>
      <c r="R107" s="17"/>
      <c r="S107"/>
      <c r="T107" s="119"/>
      <c r="U107" s="32"/>
    </row>
    <row r="108" spans="11:21" x14ac:dyDescent="0.25">
      <c r="K108" s="211">
        <v>102</v>
      </c>
      <c r="L108" s="178">
        <v>15</v>
      </c>
      <c r="N108" s="183"/>
      <c r="O108" s="181"/>
      <c r="P108" s="184"/>
      <c r="R108" s="17"/>
      <c r="S108"/>
      <c r="T108" s="119"/>
      <c r="U108" s="32"/>
    </row>
    <row r="109" spans="11:21" x14ac:dyDescent="0.25">
      <c r="K109" s="211">
        <v>103</v>
      </c>
      <c r="L109" s="178">
        <v>158</v>
      </c>
      <c r="N109" s="183"/>
      <c r="O109" s="181"/>
      <c r="P109" s="184"/>
      <c r="R109" s="17"/>
      <c r="S109"/>
      <c r="T109" s="119"/>
      <c r="U109" s="32"/>
    </row>
    <row r="110" spans="11:21" x14ac:dyDescent="0.25">
      <c r="K110" s="211">
        <v>104</v>
      </c>
      <c r="L110" s="178">
        <v>1112.5</v>
      </c>
      <c r="N110" s="183"/>
      <c r="O110" s="181"/>
      <c r="P110" s="184"/>
      <c r="R110" s="17"/>
      <c r="S110"/>
      <c r="T110" s="119"/>
      <c r="U110" s="32"/>
    </row>
    <row r="111" spans="11:21" x14ac:dyDescent="0.25">
      <c r="K111" s="211">
        <v>105</v>
      </c>
      <c r="L111" s="178">
        <v>71</v>
      </c>
      <c r="N111" s="183"/>
      <c r="O111" s="181"/>
      <c r="P111" s="184"/>
      <c r="R111" s="17"/>
      <c r="S111"/>
      <c r="T111" s="119"/>
      <c r="U111" s="32"/>
    </row>
    <row r="112" spans="11:21" x14ac:dyDescent="0.25">
      <c r="K112" s="211">
        <v>106</v>
      </c>
      <c r="L112" s="178">
        <v>452</v>
      </c>
      <c r="N112" s="183"/>
      <c r="O112" s="181"/>
      <c r="P112" s="184"/>
      <c r="R112" s="17"/>
      <c r="S112"/>
      <c r="T112" s="119"/>
      <c r="U112" s="32"/>
    </row>
    <row r="113" spans="11:21" x14ac:dyDescent="0.25">
      <c r="K113" s="211">
        <v>107</v>
      </c>
      <c r="L113" s="178">
        <v>240.5</v>
      </c>
      <c r="N113" s="183"/>
      <c r="O113" s="181"/>
      <c r="P113" s="184"/>
      <c r="R113" s="17"/>
      <c r="S113"/>
      <c r="T113" s="119"/>
      <c r="U113" s="32"/>
    </row>
    <row r="114" spans="11:21" x14ac:dyDescent="0.25">
      <c r="K114" s="211">
        <v>108</v>
      </c>
      <c r="L114" s="178">
        <v>22</v>
      </c>
      <c r="N114" s="183"/>
      <c r="O114" s="181"/>
      <c r="P114" s="184"/>
      <c r="R114" s="17"/>
      <c r="S114"/>
      <c r="T114" s="119"/>
      <c r="U114" s="32"/>
    </row>
    <row r="115" spans="11:21" x14ac:dyDescent="0.25">
      <c r="K115" s="211">
        <v>109</v>
      </c>
      <c r="L115" s="178">
        <v>217.5</v>
      </c>
      <c r="N115" s="183"/>
      <c r="O115" s="181"/>
      <c r="P115" s="184"/>
      <c r="R115" s="17"/>
      <c r="S115"/>
      <c r="T115" s="119"/>
      <c r="U115" s="32"/>
    </row>
    <row r="116" spans="11:21" x14ac:dyDescent="0.25">
      <c r="K116" s="211">
        <v>110</v>
      </c>
      <c r="L116" s="178">
        <v>172.5</v>
      </c>
      <c r="N116" s="183"/>
      <c r="O116" s="181"/>
      <c r="P116" s="184"/>
      <c r="R116" s="17"/>
      <c r="S116"/>
      <c r="T116" s="119"/>
      <c r="U116" s="32"/>
    </row>
    <row r="117" spans="11:21" x14ac:dyDescent="0.25">
      <c r="K117" s="211">
        <v>111</v>
      </c>
      <c r="L117" s="178">
        <v>55</v>
      </c>
      <c r="N117" s="183"/>
      <c r="O117" s="181"/>
      <c r="P117" s="184"/>
      <c r="R117" s="17"/>
      <c r="S117"/>
      <c r="T117" s="119"/>
      <c r="U117" s="32"/>
    </row>
    <row r="118" spans="11:21" x14ac:dyDescent="0.25">
      <c r="K118" s="211">
        <v>112</v>
      </c>
      <c r="L118" s="178">
        <v>143.5</v>
      </c>
      <c r="N118" s="183"/>
      <c r="O118" s="181"/>
      <c r="P118" s="184"/>
      <c r="R118" s="17"/>
      <c r="S118"/>
      <c r="T118" s="119"/>
      <c r="U118" s="32"/>
    </row>
    <row r="119" spans="11:21" x14ac:dyDescent="0.25">
      <c r="K119" s="211">
        <v>113</v>
      </c>
      <c r="L119" s="178">
        <v>46</v>
      </c>
      <c r="N119" s="183"/>
      <c r="O119" s="181"/>
      <c r="P119" s="184"/>
      <c r="R119" s="17"/>
      <c r="S119"/>
      <c r="T119" s="119"/>
      <c r="U119" s="32"/>
    </row>
    <row r="120" spans="11:21" x14ac:dyDescent="0.25">
      <c r="K120" s="211">
        <v>114</v>
      </c>
      <c r="L120" s="178">
        <v>70</v>
      </c>
      <c r="N120" s="183"/>
      <c r="O120" s="181"/>
      <c r="P120" s="184"/>
      <c r="R120" s="17"/>
      <c r="S120"/>
      <c r="T120" s="119"/>
      <c r="U120" s="32"/>
    </row>
    <row r="121" spans="11:21" x14ac:dyDescent="0.25">
      <c r="K121" s="211">
        <v>115</v>
      </c>
      <c r="L121" s="178">
        <v>15</v>
      </c>
      <c r="N121" s="183"/>
      <c r="O121" s="181"/>
      <c r="P121" s="184"/>
      <c r="R121" s="17"/>
      <c r="S121"/>
      <c r="T121" s="119"/>
      <c r="U121" s="32"/>
    </row>
    <row r="122" spans="11:21" x14ac:dyDescent="0.25">
      <c r="K122" s="211">
        <v>116</v>
      </c>
      <c r="L122" s="178">
        <v>36</v>
      </c>
      <c r="N122" s="183"/>
      <c r="O122" s="181"/>
      <c r="P122" s="184"/>
      <c r="R122" s="17"/>
      <c r="S122"/>
      <c r="T122" s="119"/>
      <c r="U122" s="32"/>
    </row>
    <row r="123" spans="11:21" x14ac:dyDescent="0.25">
      <c r="K123" s="211">
        <v>117</v>
      </c>
      <c r="L123" s="178">
        <v>37.5</v>
      </c>
      <c r="N123" s="183"/>
      <c r="O123" s="181"/>
      <c r="P123" s="184"/>
      <c r="R123" s="17"/>
      <c r="S123"/>
      <c r="T123" s="119"/>
      <c r="U123" s="32"/>
    </row>
    <row r="124" spans="11:21" x14ac:dyDescent="0.25">
      <c r="K124" s="211">
        <v>118</v>
      </c>
      <c r="L124" s="178">
        <v>100.5</v>
      </c>
      <c r="N124" s="183"/>
      <c r="O124" s="181"/>
      <c r="P124" s="184"/>
      <c r="R124" s="17"/>
      <c r="S124"/>
      <c r="T124" s="119"/>
      <c r="U124" s="32"/>
    </row>
    <row r="125" spans="11:21" x14ac:dyDescent="0.25">
      <c r="K125" s="211">
        <v>119</v>
      </c>
      <c r="L125" s="178">
        <v>175.5</v>
      </c>
      <c r="N125" s="183"/>
      <c r="O125" s="181"/>
      <c r="P125" s="184"/>
      <c r="R125" s="17"/>
      <c r="S125"/>
      <c r="T125" s="119"/>
      <c r="U125" s="32"/>
    </row>
    <row r="126" spans="11:21" x14ac:dyDescent="0.25">
      <c r="K126" s="211">
        <v>120</v>
      </c>
      <c r="L126" s="178">
        <v>38</v>
      </c>
      <c r="N126" s="183"/>
      <c r="O126" s="181"/>
      <c r="P126" s="184"/>
      <c r="R126" s="17"/>
      <c r="S126"/>
      <c r="T126" s="119"/>
      <c r="U126" s="32"/>
    </row>
    <row r="127" spans="11:21" x14ac:dyDescent="0.25">
      <c r="K127" s="211">
        <v>121</v>
      </c>
      <c r="L127" s="178">
        <v>217</v>
      </c>
      <c r="N127" s="183"/>
      <c r="O127" s="181"/>
      <c r="P127" s="184"/>
      <c r="R127" s="17"/>
      <c r="S127"/>
      <c r="T127" s="119"/>
      <c r="U127" s="32"/>
    </row>
    <row r="128" spans="11:21" x14ac:dyDescent="0.25">
      <c r="K128" s="211">
        <v>122</v>
      </c>
      <c r="L128" s="178">
        <v>30</v>
      </c>
      <c r="N128" s="183"/>
      <c r="O128" s="181"/>
      <c r="P128" s="184"/>
      <c r="R128" s="17"/>
      <c r="S128"/>
      <c r="T128" s="119"/>
      <c r="U128" s="32"/>
    </row>
    <row r="129" spans="11:21" x14ac:dyDescent="0.25">
      <c r="K129" s="211">
        <v>123</v>
      </c>
      <c r="L129" s="178">
        <v>38</v>
      </c>
      <c r="N129" s="183"/>
      <c r="O129" s="181"/>
      <c r="P129" s="184"/>
      <c r="R129" s="17"/>
      <c r="S129"/>
      <c r="T129" s="119"/>
      <c r="U129" s="32"/>
    </row>
    <row r="130" spans="11:21" x14ac:dyDescent="0.25">
      <c r="K130" s="211">
        <v>124</v>
      </c>
      <c r="L130" s="178">
        <v>413</v>
      </c>
      <c r="N130" s="183"/>
      <c r="O130" s="181"/>
      <c r="P130" s="184"/>
      <c r="R130" s="17"/>
      <c r="S130"/>
      <c r="T130" s="119"/>
      <c r="U130" s="32"/>
    </row>
    <row r="131" spans="11:21" x14ac:dyDescent="0.25">
      <c r="K131" s="211">
        <v>125</v>
      </c>
      <c r="L131" s="178">
        <v>280.5</v>
      </c>
      <c r="N131" s="183"/>
      <c r="O131" s="181"/>
      <c r="P131" s="184"/>
      <c r="R131" s="17"/>
      <c r="S131"/>
      <c r="T131" s="119"/>
      <c r="U131" s="32"/>
    </row>
    <row r="132" spans="11:21" x14ac:dyDescent="0.25">
      <c r="K132" s="211">
        <v>126</v>
      </c>
      <c r="L132" s="178">
        <v>226</v>
      </c>
      <c r="N132" s="183"/>
      <c r="O132" s="181"/>
      <c r="P132" s="184"/>
      <c r="R132" s="17"/>
      <c r="S132"/>
      <c r="T132" s="119"/>
      <c r="U132" s="32"/>
    </row>
    <row r="133" spans="11:21" x14ac:dyDescent="0.25">
      <c r="K133" s="211">
        <v>127</v>
      </c>
      <c r="L133" s="178">
        <v>1836.5</v>
      </c>
      <c r="N133" s="183"/>
      <c r="O133" s="181"/>
      <c r="P133" s="184"/>
      <c r="R133" s="17"/>
      <c r="S133"/>
      <c r="T133" s="119"/>
      <c r="U133" s="32"/>
    </row>
    <row r="134" spans="11:21" x14ac:dyDescent="0.25">
      <c r="K134" s="211">
        <v>128</v>
      </c>
      <c r="L134" s="178">
        <v>34</v>
      </c>
      <c r="N134" s="183"/>
      <c r="O134" s="181"/>
      <c r="P134" s="184"/>
      <c r="R134" s="17"/>
      <c r="S134"/>
      <c r="T134" s="119"/>
      <c r="U134" s="32"/>
    </row>
    <row r="135" spans="11:21" x14ac:dyDescent="0.25">
      <c r="K135" s="211">
        <v>129</v>
      </c>
      <c r="L135" s="178">
        <v>137.5</v>
      </c>
      <c r="N135" s="183"/>
      <c r="O135" s="181"/>
      <c r="P135" s="184"/>
      <c r="R135" s="17"/>
      <c r="S135"/>
      <c r="T135" s="119"/>
      <c r="U135" s="32"/>
    </row>
    <row r="136" spans="11:21" x14ac:dyDescent="0.25">
      <c r="K136" s="211">
        <v>130</v>
      </c>
      <c r="L136" s="178">
        <v>43.5</v>
      </c>
      <c r="N136" s="183"/>
      <c r="O136" s="181"/>
      <c r="P136" s="184"/>
      <c r="R136" s="17"/>
      <c r="S136"/>
      <c r="T136" s="119"/>
      <c r="U136" s="32"/>
    </row>
    <row r="137" spans="11:21" x14ac:dyDescent="0.25">
      <c r="K137" s="211">
        <v>131</v>
      </c>
      <c r="L137" s="178">
        <v>17</v>
      </c>
      <c r="N137" s="183"/>
      <c r="O137" s="181"/>
      <c r="P137" s="184"/>
      <c r="R137" s="17"/>
      <c r="S137"/>
      <c r="T137" s="119"/>
      <c r="U137" s="32"/>
    </row>
    <row r="138" spans="11:21" x14ac:dyDescent="0.25">
      <c r="K138" s="211">
        <v>132</v>
      </c>
      <c r="L138" s="178">
        <v>26</v>
      </c>
      <c r="N138" s="183"/>
      <c r="O138" s="181"/>
      <c r="P138" s="184"/>
      <c r="R138" s="17"/>
      <c r="S138"/>
      <c r="T138" s="119"/>
      <c r="U138" s="32"/>
    </row>
    <row r="139" spans="11:21" x14ac:dyDescent="0.25">
      <c r="K139" s="211">
        <v>133</v>
      </c>
      <c r="L139" s="178">
        <v>74</v>
      </c>
      <c r="N139" s="183"/>
      <c r="O139" s="181"/>
      <c r="P139" s="184"/>
      <c r="R139" s="17"/>
      <c r="S139"/>
      <c r="T139" s="119"/>
      <c r="U139" s="32"/>
    </row>
    <row r="140" spans="11:21" x14ac:dyDescent="0.25">
      <c r="K140" s="211">
        <v>134</v>
      </c>
      <c r="L140" s="178">
        <v>19</v>
      </c>
      <c r="N140" s="183"/>
      <c r="O140" s="181"/>
      <c r="P140" s="184"/>
      <c r="R140" s="17"/>
      <c r="S140"/>
      <c r="T140" s="119"/>
      <c r="U140" s="32"/>
    </row>
    <row r="141" spans="11:21" x14ac:dyDescent="0.25">
      <c r="K141" s="211">
        <v>135</v>
      </c>
      <c r="L141" s="178">
        <v>47.916670000000003</v>
      </c>
      <c r="N141" s="183"/>
      <c r="O141" s="181"/>
      <c r="P141" s="184"/>
      <c r="R141" s="17"/>
      <c r="S141"/>
      <c r="T141" s="119"/>
      <c r="U141" s="32"/>
    </row>
    <row r="142" spans="11:21" x14ac:dyDescent="0.25">
      <c r="K142" s="211">
        <v>136</v>
      </c>
      <c r="L142" s="178">
        <v>54</v>
      </c>
      <c r="N142" s="183"/>
      <c r="O142" s="181"/>
      <c r="P142" s="184"/>
      <c r="R142" s="17"/>
      <c r="S142"/>
      <c r="T142" s="119"/>
      <c r="U142" s="32"/>
    </row>
    <row r="143" spans="11:21" x14ac:dyDescent="0.25">
      <c r="K143" s="211">
        <v>137</v>
      </c>
      <c r="L143" s="178">
        <v>48</v>
      </c>
      <c r="N143" s="183"/>
      <c r="O143" s="181"/>
      <c r="P143" s="184"/>
      <c r="R143" s="17"/>
      <c r="S143"/>
      <c r="T143" s="119"/>
      <c r="U143" s="32"/>
    </row>
    <row r="144" spans="11:21" x14ac:dyDescent="0.25">
      <c r="K144" s="211">
        <v>138</v>
      </c>
      <c r="L144" s="178">
        <v>24</v>
      </c>
      <c r="N144" s="183"/>
      <c r="O144" s="181"/>
      <c r="P144" s="184"/>
      <c r="R144" s="17"/>
      <c r="S144"/>
      <c r="T144" s="119"/>
      <c r="U144" s="32"/>
    </row>
    <row r="145" spans="11:21" x14ac:dyDescent="0.25">
      <c r="K145" s="211">
        <v>139</v>
      </c>
      <c r="L145" s="178">
        <v>34.583329999999997</v>
      </c>
      <c r="N145" s="183"/>
      <c r="O145" s="181"/>
      <c r="P145" s="184"/>
      <c r="R145" s="17"/>
      <c r="S145"/>
      <c r="T145" s="119"/>
      <c r="U145" s="32"/>
    </row>
    <row r="146" spans="11:21" x14ac:dyDescent="0.25">
      <c r="K146" s="211">
        <v>140</v>
      </c>
      <c r="L146" s="178">
        <v>133.91669999999999</v>
      </c>
      <c r="N146" s="183"/>
      <c r="O146" s="181"/>
      <c r="P146" s="184"/>
      <c r="R146" s="17"/>
      <c r="S146"/>
      <c r="T146" s="119"/>
      <c r="U146" s="32"/>
    </row>
    <row r="147" spans="11:21" x14ac:dyDescent="0.25">
      <c r="K147" s="211">
        <v>141</v>
      </c>
      <c r="L147" s="178">
        <v>15.5</v>
      </c>
      <c r="N147" s="183"/>
      <c r="O147" s="181"/>
      <c r="P147" s="184"/>
      <c r="R147" s="17"/>
      <c r="S147"/>
      <c r="T147" s="119"/>
      <c r="U147" s="32"/>
    </row>
    <row r="148" spans="11:21" x14ac:dyDescent="0.25">
      <c r="K148" s="211">
        <v>142</v>
      </c>
      <c r="L148" s="178">
        <v>30</v>
      </c>
      <c r="N148" s="183"/>
      <c r="O148" s="181"/>
      <c r="P148" s="184"/>
      <c r="R148" s="17"/>
      <c r="S148"/>
      <c r="T148" s="119"/>
      <c r="U148" s="32"/>
    </row>
    <row r="149" spans="11:21" x14ac:dyDescent="0.25">
      <c r="K149" s="211">
        <v>143</v>
      </c>
      <c r="L149" s="178">
        <v>23</v>
      </c>
      <c r="N149" s="183"/>
      <c r="O149" s="181"/>
      <c r="P149" s="184"/>
      <c r="R149" s="17"/>
      <c r="S149"/>
      <c r="T149" s="119"/>
      <c r="U149" s="32"/>
    </row>
    <row r="150" spans="11:21" x14ac:dyDescent="0.25">
      <c r="K150" s="211">
        <v>144</v>
      </c>
      <c r="L150" s="178">
        <v>18</v>
      </c>
      <c r="N150" s="183"/>
      <c r="O150" s="181"/>
      <c r="P150" s="184"/>
      <c r="R150" s="17"/>
      <c r="S150"/>
      <c r="T150" s="119"/>
      <c r="U150" s="32"/>
    </row>
    <row r="151" spans="11:21" x14ac:dyDescent="0.25">
      <c r="K151" s="211">
        <v>145</v>
      </c>
      <c r="L151" s="178">
        <v>39</v>
      </c>
      <c r="N151" s="183"/>
      <c r="O151" s="181"/>
      <c r="P151" s="184"/>
      <c r="R151" s="17"/>
      <c r="S151"/>
      <c r="T151" s="119"/>
      <c r="U151" s="32"/>
    </row>
    <row r="152" spans="11:21" x14ac:dyDescent="0.25">
      <c r="K152" s="211">
        <v>146</v>
      </c>
      <c r="L152" s="178">
        <v>174</v>
      </c>
      <c r="N152" s="183"/>
      <c r="O152" s="181"/>
      <c r="P152" s="184"/>
      <c r="R152" s="17"/>
      <c r="S152"/>
      <c r="T152" s="119"/>
      <c r="U152" s="32"/>
    </row>
    <row r="153" spans="11:21" x14ac:dyDescent="0.25">
      <c r="K153" s="211">
        <v>147</v>
      </c>
      <c r="L153" s="178">
        <v>415</v>
      </c>
      <c r="N153" s="183"/>
      <c r="O153" s="181"/>
      <c r="P153" s="184"/>
      <c r="R153" s="17"/>
      <c r="S153"/>
      <c r="T153" s="119"/>
      <c r="U153" s="32"/>
    </row>
    <row r="154" spans="11:21" x14ac:dyDescent="0.25">
      <c r="K154" s="211">
        <v>148</v>
      </c>
      <c r="L154" s="178">
        <v>1327</v>
      </c>
      <c r="N154" s="183"/>
      <c r="O154" s="181"/>
      <c r="P154" s="184"/>
      <c r="R154" s="17"/>
      <c r="S154"/>
      <c r="T154" s="119"/>
      <c r="U154" s="32"/>
    </row>
    <row r="155" spans="11:21" x14ac:dyDescent="0.25">
      <c r="K155" s="211">
        <v>149</v>
      </c>
      <c r="L155" s="178">
        <v>40.5</v>
      </c>
      <c r="N155" s="183"/>
      <c r="O155" s="181"/>
      <c r="P155" s="184"/>
      <c r="R155" s="17"/>
      <c r="S155"/>
      <c r="T155" s="119"/>
      <c r="U155" s="32"/>
    </row>
    <row r="156" spans="11:21" x14ac:dyDescent="0.25">
      <c r="K156" s="211">
        <v>150</v>
      </c>
      <c r="L156" s="178">
        <v>30</v>
      </c>
      <c r="N156" s="183"/>
      <c r="O156" s="181"/>
      <c r="P156" s="184"/>
      <c r="R156" s="17"/>
      <c r="S156"/>
      <c r="T156" s="119"/>
      <c r="U156" s="32"/>
    </row>
    <row r="157" spans="11:21" x14ac:dyDescent="0.25">
      <c r="K157" s="211">
        <v>151</v>
      </c>
      <c r="L157" s="178">
        <v>33</v>
      </c>
      <c r="N157" s="183"/>
      <c r="O157" s="181"/>
      <c r="P157" s="184"/>
      <c r="R157" s="17"/>
      <c r="S157"/>
      <c r="T157" s="119"/>
      <c r="U157" s="32"/>
    </row>
    <row r="158" spans="11:21" x14ac:dyDescent="0.25">
      <c r="K158" s="211">
        <v>152</v>
      </c>
      <c r="L158" s="178">
        <v>19</v>
      </c>
      <c r="N158" s="183"/>
      <c r="O158" s="181"/>
      <c r="P158" s="184"/>
      <c r="R158" s="17"/>
      <c r="S158"/>
      <c r="T158" s="119"/>
      <c r="U158" s="32"/>
    </row>
    <row r="159" spans="11:21" x14ac:dyDescent="0.25">
      <c r="K159" s="211">
        <v>153</v>
      </c>
      <c r="L159" s="178">
        <v>277</v>
      </c>
      <c r="N159" s="183"/>
      <c r="O159" s="181"/>
      <c r="P159" s="184"/>
      <c r="R159" s="17"/>
      <c r="S159"/>
      <c r="T159" s="119"/>
      <c r="U159" s="32"/>
    </row>
    <row r="160" spans="11:21" x14ac:dyDescent="0.25">
      <c r="K160" s="211">
        <v>154</v>
      </c>
      <c r="L160" s="178">
        <v>68</v>
      </c>
      <c r="N160" s="183"/>
      <c r="O160" s="181"/>
      <c r="P160" s="184"/>
      <c r="R160" s="17"/>
      <c r="S160"/>
      <c r="T160" s="119"/>
      <c r="U160" s="32"/>
    </row>
    <row r="161" spans="7:21" x14ac:dyDescent="0.25">
      <c r="K161" s="211">
        <v>155</v>
      </c>
      <c r="L161" s="178">
        <v>522</v>
      </c>
      <c r="N161" s="183"/>
      <c r="O161" s="181"/>
      <c r="P161" s="184"/>
      <c r="R161" s="17"/>
      <c r="S161"/>
      <c r="T161" s="119"/>
      <c r="U161" s="32"/>
    </row>
    <row r="162" spans="7:21" x14ac:dyDescent="0.25">
      <c r="G162" s="153"/>
      <c r="H162" s="11"/>
      <c r="K162" s="211">
        <v>156</v>
      </c>
      <c r="L162" s="178">
        <v>55</v>
      </c>
      <c r="M162" s="178"/>
      <c r="N162" s="183"/>
      <c r="O162" s="181"/>
      <c r="P162" s="184"/>
      <c r="R162" s="17"/>
      <c r="S162"/>
      <c r="T162" s="119"/>
      <c r="U162" s="32"/>
    </row>
    <row r="163" spans="7:21" x14ac:dyDescent="0.25">
      <c r="G163" s="153"/>
      <c r="H163" s="11"/>
      <c r="K163" s="211">
        <v>157</v>
      </c>
      <c r="L163" s="178">
        <v>59</v>
      </c>
      <c r="M163" s="178"/>
      <c r="N163" s="183"/>
      <c r="O163" s="181"/>
      <c r="P163" s="184"/>
      <c r="R163" s="17"/>
      <c r="S163"/>
      <c r="T163" s="119"/>
      <c r="U163" s="32"/>
    </row>
    <row r="164" spans="7:21" x14ac:dyDescent="0.25">
      <c r="G164" s="153"/>
      <c r="H164" s="11"/>
      <c r="K164" s="211">
        <v>158</v>
      </c>
      <c r="L164" s="178">
        <v>370</v>
      </c>
      <c r="M164" s="178"/>
      <c r="N164" s="183"/>
      <c r="O164" s="181"/>
      <c r="P164" s="184"/>
      <c r="R164" s="17"/>
      <c r="S164"/>
      <c r="T164" s="119"/>
      <c r="U164" s="32"/>
    </row>
    <row r="165" spans="7:21" x14ac:dyDescent="0.25">
      <c r="G165" s="153"/>
      <c r="H165" s="11"/>
      <c r="K165" s="211">
        <v>159</v>
      </c>
      <c r="L165" s="178">
        <v>1029</v>
      </c>
      <c r="M165" s="178"/>
      <c r="N165" s="183"/>
      <c r="O165" s="181"/>
      <c r="P165" s="184"/>
      <c r="R165" s="17"/>
      <c r="S165"/>
      <c r="T165" s="119"/>
      <c r="U165" s="32"/>
    </row>
    <row r="166" spans="7:21" x14ac:dyDescent="0.25">
      <c r="G166" s="154"/>
      <c r="H166" s="57"/>
      <c r="K166" s="211">
        <v>160</v>
      </c>
      <c r="L166" s="179">
        <v>320</v>
      </c>
      <c r="M166" s="179"/>
      <c r="N166" s="183"/>
      <c r="O166" s="181"/>
      <c r="P166" s="184"/>
      <c r="R166" s="17"/>
      <c r="S166"/>
      <c r="T166" s="119"/>
      <c r="U166" s="32"/>
    </row>
    <row r="167" spans="7:21" x14ac:dyDescent="0.25">
      <c r="G167" s="154"/>
      <c r="H167" s="11"/>
      <c r="K167" s="211">
        <v>161</v>
      </c>
      <c r="L167" s="178">
        <v>1524.5</v>
      </c>
      <c r="M167" s="178"/>
      <c r="N167" s="183"/>
      <c r="O167" s="181"/>
      <c r="P167" s="184"/>
      <c r="R167" s="17"/>
      <c r="S167"/>
      <c r="T167" s="119"/>
      <c r="U167" s="32"/>
    </row>
    <row r="168" spans="7:21" x14ac:dyDescent="0.25">
      <c r="G168" s="154"/>
      <c r="H168" s="11"/>
      <c r="K168" s="211">
        <v>162</v>
      </c>
      <c r="L168" s="178">
        <v>121</v>
      </c>
      <c r="M168" s="178"/>
      <c r="N168" s="183"/>
      <c r="O168" s="181"/>
      <c r="P168" s="184"/>
      <c r="R168" s="17"/>
      <c r="S168"/>
      <c r="T168" s="119"/>
      <c r="U168" s="32"/>
    </row>
    <row r="169" spans="7:21" x14ac:dyDescent="0.25">
      <c r="G169" s="154"/>
      <c r="H169" s="11"/>
      <c r="K169" s="211">
        <v>163</v>
      </c>
      <c r="L169" s="178">
        <v>15</v>
      </c>
      <c r="M169" s="178"/>
      <c r="N169" s="183"/>
      <c r="O169" s="181"/>
      <c r="P169" s="184"/>
      <c r="R169" s="17"/>
      <c r="S169"/>
      <c r="T169" s="119"/>
      <c r="U169" s="32"/>
    </row>
    <row r="170" spans="7:21" x14ac:dyDescent="0.25">
      <c r="G170" s="154"/>
      <c r="H170" s="11"/>
      <c r="K170" s="211">
        <v>164</v>
      </c>
      <c r="L170" s="178">
        <v>21</v>
      </c>
      <c r="M170" s="178"/>
      <c r="N170" s="183"/>
      <c r="O170" s="181"/>
      <c r="P170" s="184"/>
      <c r="R170" s="17"/>
      <c r="S170"/>
      <c r="T170" s="119"/>
      <c r="U170" s="32"/>
    </row>
    <row r="171" spans="7:21" x14ac:dyDescent="0.25">
      <c r="G171" s="154"/>
      <c r="H171" s="11"/>
      <c r="K171" s="211">
        <v>165</v>
      </c>
      <c r="L171" s="178">
        <v>264</v>
      </c>
      <c r="M171" s="178"/>
      <c r="N171" s="183"/>
      <c r="O171" s="181"/>
      <c r="P171" s="184"/>
      <c r="R171" s="17"/>
      <c r="S171"/>
      <c r="T171" s="119"/>
      <c r="U171" s="32"/>
    </row>
    <row r="172" spans="7:21" x14ac:dyDescent="0.25">
      <c r="G172" s="154"/>
      <c r="H172" s="11"/>
      <c r="K172" s="211">
        <v>166</v>
      </c>
      <c r="L172" s="178">
        <v>24</v>
      </c>
      <c r="M172" s="178"/>
      <c r="N172" s="183"/>
      <c r="O172" s="181"/>
      <c r="P172" s="184"/>
      <c r="R172" s="17"/>
      <c r="S172"/>
      <c r="T172" s="119"/>
      <c r="U172" s="32"/>
    </row>
    <row r="173" spans="7:21" x14ac:dyDescent="0.25">
      <c r="G173" s="154"/>
      <c r="H173" s="11"/>
      <c r="K173" s="211">
        <v>167</v>
      </c>
      <c r="L173" s="178">
        <v>54</v>
      </c>
      <c r="M173" s="178"/>
      <c r="N173" s="183"/>
      <c r="O173" s="181"/>
      <c r="P173" s="184"/>
      <c r="R173" s="17"/>
      <c r="S173"/>
      <c r="T173" s="119"/>
      <c r="U173" s="32"/>
    </row>
    <row r="174" spans="7:21" x14ac:dyDescent="0.25">
      <c r="G174" s="154"/>
      <c r="H174" s="11"/>
      <c r="K174" s="211">
        <v>168</v>
      </c>
      <c r="L174" s="178">
        <v>44</v>
      </c>
      <c r="M174" s="178"/>
      <c r="N174" s="183"/>
      <c r="O174" s="181"/>
      <c r="P174" s="184"/>
      <c r="R174" s="17"/>
      <c r="S174"/>
      <c r="T174" s="119"/>
      <c r="U174" s="32"/>
    </row>
    <row r="175" spans="7:21" x14ac:dyDescent="0.25">
      <c r="G175" s="154"/>
      <c r="H175" s="11"/>
      <c r="K175" s="211">
        <v>169</v>
      </c>
      <c r="L175" s="178">
        <v>44.5</v>
      </c>
      <c r="M175" s="178"/>
      <c r="N175" s="183"/>
      <c r="O175" s="181"/>
      <c r="P175" s="184"/>
      <c r="R175" s="17"/>
      <c r="S175"/>
      <c r="T175" s="119"/>
      <c r="U175" s="32"/>
    </row>
    <row r="176" spans="7:21" x14ac:dyDescent="0.25">
      <c r="G176" s="154"/>
      <c r="H176" s="11"/>
      <c r="K176" s="211">
        <v>170</v>
      </c>
      <c r="L176" s="178">
        <v>69</v>
      </c>
      <c r="M176" s="178"/>
      <c r="N176" s="183"/>
      <c r="O176" s="181"/>
      <c r="P176" s="184"/>
      <c r="R176" s="17"/>
      <c r="S176"/>
      <c r="T176" s="119"/>
      <c r="U176" s="32"/>
    </row>
    <row r="177" spans="7:21" x14ac:dyDescent="0.25">
      <c r="G177" s="154"/>
      <c r="H177" s="57"/>
      <c r="K177" s="211">
        <v>171</v>
      </c>
      <c r="L177" s="178">
        <v>32</v>
      </c>
      <c r="M177" s="178"/>
      <c r="N177" s="183"/>
      <c r="O177" s="181"/>
      <c r="P177" s="184"/>
      <c r="R177" s="17"/>
      <c r="S177"/>
      <c r="T177" s="119"/>
      <c r="U177" s="32"/>
    </row>
    <row r="178" spans="7:21" x14ac:dyDescent="0.25">
      <c r="G178" s="154"/>
      <c r="H178" s="57"/>
      <c r="K178" s="211">
        <v>172</v>
      </c>
      <c r="L178" s="178">
        <v>67</v>
      </c>
      <c r="M178" s="178"/>
      <c r="N178" s="183"/>
      <c r="O178" s="181"/>
      <c r="P178" s="184"/>
      <c r="R178" s="17"/>
      <c r="S178"/>
      <c r="T178" s="119"/>
      <c r="U178" s="32"/>
    </row>
    <row r="179" spans="7:21" x14ac:dyDescent="0.25">
      <c r="G179" s="154"/>
      <c r="H179" s="11"/>
      <c r="K179" s="211">
        <v>173</v>
      </c>
      <c r="L179" s="178">
        <v>29</v>
      </c>
      <c r="M179" s="178"/>
      <c r="N179" s="183"/>
      <c r="O179" s="181"/>
      <c r="P179" s="184"/>
      <c r="R179" s="17"/>
      <c r="S179"/>
      <c r="T179" s="119"/>
      <c r="U179" s="32"/>
    </row>
    <row r="180" spans="7:21" x14ac:dyDescent="0.25">
      <c r="G180" s="154"/>
      <c r="H180" s="11"/>
      <c r="K180" s="211">
        <v>174</v>
      </c>
      <c r="L180" s="178">
        <v>24</v>
      </c>
      <c r="M180" s="178"/>
      <c r="N180" s="183"/>
      <c r="O180" s="181"/>
      <c r="P180" s="184"/>
      <c r="R180" s="17"/>
      <c r="S180"/>
      <c r="T180" s="119"/>
      <c r="U180" s="32"/>
    </row>
    <row r="181" spans="7:21" x14ac:dyDescent="0.25">
      <c r="G181" s="154"/>
      <c r="H181" s="11"/>
      <c r="K181" s="211">
        <v>175</v>
      </c>
      <c r="L181" s="178">
        <v>195.5</v>
      </c>
      <c r="M181" s="178"/>
      <c r="N181" s="183"/>
      <c r="O181" s="181"/>
      <c r="P181" s="184"/>
      <c r="R181" s="17"/>
      <c r="S181"/>
      <c r="T181" s="119"/>
      <c r="U181" s="32"/>
    </row>
    <row r="182" spans="7:21" x14ac:dyDescent="0.25">
      <c r="G182" s="154"/>
      <c r="H182" s="11"/>
      <c r="K182" s="211">
        <v>176</v>
      </c>
      <c r="L182" s="178">
        <v>18</v>
      </c>
      <c r="M182" s="178"/>
      <c r="N182" s="183"/>
      <c r="O182" s="181"/>
      <c r="P182" s="184"/>
      <c r="R182" s="17"/>
      <c r="S182"/>
      <c r="T182" s="119"/>
      <c r="U182" s="32"/>
    </row>
    <row r="183" spans="7:21" x14ac:dyDescent="0.25">
      <c r="G183" s="154"/>
      <c r="H183" s="11"/>
      <c r="K183" s="211">
        <v>177</v>
      </c>
      <c r="L183" s="178">
        <v>70</v>
      </c>
      <c r="M183" s="178"/>
      <c r="N183" s="183"/>
      <c r="O183" s="181"/>
      <c r="P183" s="184"/>
      <c r="R183" s="17"/>
      <c r="S183"/>
      <c r="T183" s="119"/>
      <c r="U183" s="32"/>
    </row>
    <row r="184" spans="7:21" x14ac:dyDescent="0.25">
      <c r="G184" s="154"/>
      <c r="H184" s="11"/>
      <c r="K184" s="211">
        <v>178</v>
      </c>
      <c r="L184" s="178">
        <v>80.5</v>
      </c>
      <c r="M184" s="178"/>
      <c r="N184" s="183"/>
      <c r="O184" s="181"/>
      <c r="P184" s="184"/>
      <c r="R184" s="17"/>
      <c r="S184"/>
      <c r="T184" s="119"/>
      <c r="U184" s="32"/>
    </row>
    <row r="185" spans="7:21" x14ac:dyDescent="0.25">
      <c r="G185" s="154"/>
      <c r="H185" s="11"/>
      <c r="K185" s="211">
        <v>179</v>
      </c>
      <c r="L185" s="178">
        <v>21.5</v>
      </c>
      <c r="M185" s="178"/>
      <c r="N185" s="183"/>
      <c r="O185" s="181"/>
      <c r="P185" s="184"/>
      <c r="R185" s="17"/>
      <c r="S185"/>
      <c r="T185" s="119"/>
      <c r="U185" s="32"/>
    </row>
    <row r="186" spans="7:21" x14ac:dyDescent="0.25">
      <c r="G186" s="154"/>
      <c r="K186" s="211">
        <v>180</v>
      </c>
      <c r="L186" s="178">
        <v>54.5</v>
      </c>
      <c r="M186" s="178"/>
      <c r="N186" s="183"/>
      <c r="O186" s="181"/>
      <c r="P186" s="184"/>
      <c r="R186" s="17"/>
      <c r="S186"/>
      <c r="T186" s="119"/>
      <c r="U186" s="32"/>
    </row>
    <row r="187" spans="7:21" x14ac:dyDescent="0.25">
      <c r="G187" s="154"/>
      <c r="H187" s="11"/>
      <c r="K187" s="211">
        <v>181</v>
      </c>
      <c r="L187" s="178">
        <v>110</v>
      </c>
      <c r="M187" s="178"/>
      <c r="N187" s="183"/>
      <c r="O187" s="181"/>
      <c r="P187" s="184"/>
      <c r="S187"/>
    </row>
    <row r="188" spans="7:21" x14ac:dyDescent="0.25">
      <c r="G188" s="154"/>
      <c r="K188" s="211">
        <v>182</v>
      </c>
      <c r="L188" s="178">
        <v>159.5</v>
      </c>
      <c r="M188" s="178"/>
      <c r="N188" s="183"/>
      <c r="O188" s="181"/>
      <c r="P188" s="184"/>
      <c r="S188"/>
    </row>
    <row r="189" spans="7:21" x14ac:dyDescent="0.25">
      <c r="G189" s="154"/>
      <c r="H189" s="11"/>
      <c r="K189" s="211">
        <v>183</v>
      </c>
      <c r="L189" s="178">
        <v>631.5</v>
      </c>
      <c r="M189" s="178"/>
      <c r="N189" s="183"/>
      <c r="O189" s="181"/>
      <c r="P189" s="184"/>
      <c r="S189"/>
    </row>
    <row r="190" spans="7:21" x14ac:dyDescent="0.25">
      <c r="G190" s="154"/>
      <c r="H190" s="11"/>
      <c r="K190" s="211">
        <v>184</v>
      </c>
      <c r="L190" s="178">
        <v>190</v>
      </c>
      <c r="M190" s="178"/>
      <c r="N190" s="183"/>
      <c r="O190" s="181"/>
      <c r="P190" s="184"/>
      <c r="S190"/>
    </row>
    <row r="191" spans="7:21" x14ac:dyDescent="0.25">
      <c r="G191" s="154"/>
      <c r="H191" s="11"/>
      <c r="K191" s="211">
        <v>185</v>
      </c>
      <c r="L191" s="178">
        <v>146</v>
      </c>
      <c r="M191" s="178"/>
      <c r="N191" s="183"/>
      <c r="O191" s="181"/>
      <c r="P191" s="184"/>
      <c r="S191"/>
    </row>
    <row r="192" spans="7:21" x14ac:dyDescent="0.25">
      <c r="G192" s="154"/>
      <c r="H192" s="11"/>
      <c r="K192" s="211">
        <v>186</v>
      </c>
      <c r="L192" s="178">
        <v>25.5</v>
      </c>
      <c r="M192" s="178"/>
      <c r="N192" s="183"/>
      <c r="O192" s="181"/>
      <c r="P192" s="184"/>
      <c r="S192"/>
    </row>
    <row r="193" spans="7:19" x14ac:dyDescent="0.25">
      <c r="G193" s="154"/>
      <c r="H193" s="11"/>
      <c r="K193" s="211">
        <v>187</v>
      </c>
      <c r="L193" s="178">
        <v>175</v>
      </c>
      <c r="M193" s="178"/>
      <c r="N193" s="183"/>
      <c r="O193" s="181"/>
      <c r="P193" s="184"/>
      <c r="S193"/>
    </row>
    <row r="194" spans="7:19" x14ac:dyDescent="0.25">
      <c r="G194" s="154"/>
      <c r="H194" s="11"/>
      <c r="K194" s="211">
        <v>188</v>
      </c>
      <c r="L194" s="178">
        <v>25.5</v>
      </c>
      <c r="M194" s="178"/>
      <c r="N194" s="183"/>
      <c r="O194" s="181"/>
      <c r="P194" s="184"/>
      <c r="S194"/>
    </row>
    <row r="195" spans="7:19" x14ac:dyDescent="0.25">
      <c r="G195" s="154"/>
      <c r="H195" s="11"/>
      <c r="K195" s="211">
        <v>189</v>
      </c>
      <c r="L195" s="178">
        <v>1558.25</v>
      </c>
      <c r="M195" s="178"/>
      <c r="N195" s="183"/>
      <c r="O195" s="181"/>
      <c r="P195" s="184"/>
      <c r="S195"/>
    </row>
    <row r="196" spans="7:19" x14ac:dyDescent="0.25">
      <c r="G196" s="154"/>
      <c r="H196" s="11"/>
      <c r="K196" s="211">
        <v>190</v>
      </c>
      <c r="L196" s="178">
        <v>114.5</v>
      </c>
      <c r="M196" s="178"/>
      <c r="N196" s="183"/>
      <c r="O196" s="181"/>
      <c r="P196" s="184"/>
      <c r="S196"/>
    </row>
    <row r="197" spans="7:19" x14ac:dyDescent="0.25">
      <c r="G197" s="154"/>
      <c r="H197" s="11"/>
      <c r="K197" s="211">
        <v>191</v>
      </c>
      <c r="L197" s="178">
        <v>33</v>
      </c>
      <c r="M197" s="178"/>
      <c r="N197" s="183"/>
      <c r="O197" s="181"/>
      <c r="P197" s="184"/>
      <c r="S197"/>
    </row>
    <row r="198" spans="7:19" x14ac:dyDescent="0.25">
      <c r="G198" s="154"/>
      <c r="H198" s="11"/>
      <c r="K198" s="211">
        <v>192</v>
      </c>
      <c r="L198" s="178">
        <v>16</v>
      </c>
      <c r="M198" s="178"/>
      <c r="N198" s="183"/>
      <c r="O198" s="181"/>
      <c r="P198" s="184"/>
      <c r="S198"/>
    </row>
    <row r="199" spans="7:19" x14ac:dyDescent="0.25">
      <c r="G199" s="154"/>
      <c r="H199" s="11"/>
      <c r="K199" s="211">
        <v>193</v>
      </c>
      <c r="L199" s="178">
        <v>71</v>
      </c>
      <c r="M199" s="178"/>
      <c r="N199" s="183"/>
      <c r="O199" s="181"/>
      <c r="P199" s="184"/>
      <c r="S199"/>
    </row>
    <row r="200" spans="7:19" x14ac:dyDescent="0.25">
      <c r="G200" s="154"/>
      <c r="H200" s="11"/>
      <c r="K200" s="211">
        <v>194</v>
      </c>
      <c r="L200" s="178">
        <v>47</v>
      </c>
      <c r="M200" s="178"/>
      <c r="N200" s="183"/>
      <c r="O200" s="181"/>
      <c r="P200" s="184"/>
      <c r="S200"/>
    </row>
    <row r="201" spans="7:19" x14ac:dyDescent="0.25">
      <c r="G201" s="154"/>
      <c r="H201" s="11"/>
      <c r="K201" s="211">
        <v>195</v>
      </c>
      <c r="L201" s="178">
        <v>19</v>
      </c>
      <c r="M201" s="178"/>
      <c r="N201" s="183"/>
      <c r="O201" s="181"/>
      <c r="P201" s="184"/>
      <c r="S201"/>
    </row>
    <row r="202" spans="7:19" x14ac:dyDescent="0.25">
      <c r="G202" s="154"/>
      <c r="H202" s="11"/>
      <c r="K202" s="211">
        <v>196</v>
      </c>
      <c r="L202" s="178">
        <v>23</v>
      </c>
      <c r="M202" s="178"/>
      <c r="N202" s="183"/>
      <c r="O202" s="181"/>
      <c r="P202" s="184"/>
      <c r="S202"/>
    </row>
    <row r="203" spans="7:19" x14ac:dyDescent="0.25">
      <c r="G203" s="154"/>
      <c r="H203" s="11"/>
      <c r="K203" s="211">
        <v>197</v>
      </c>
      <c r="L203" s="178">
        <v>114</v>
      </c>
      <c r="M203" s="178"/>
      <c r="N203" s="183"/>
      <c r="O203" s="181"/>
      <c r="P203" s="184"/>
      <c r="S203"/>
    </row>
    <row r="204" spans="7:19" x14ac:dyDescent="0.25">
      <c r="G204" s="154"/>
      <c r="H204" s="11"/>
      <c r="K204" s="211">
        <v>198</v>
      </c>
      <c r="L204" s="178">
        <v>177</v>
      </c>
      <c r="M204" s="178"/>
      <c r="N204" s="183"/>
      <c r="O204" s="181"/>
      <c r="P204" s="184"/>
      <c r="S204"/>
    </row>
    <row r="205" spans="7:19" x14ac:dyDescent="0.25">
      <c r="G205" s="154"/>
      <c r="H205" s="11"/>
      <c r="K205" s="211">
        <v>199</v>
      </c>
      <c r="L205" s="178">
        <v>256</v>
      </c>
      <c r="M205" s="178"/>
      <c r="N205" s="183"/>
      <c r="O205" s="181"/>
      <c r="P205" s="184"/>
      <c r="S205"/>
    </row>
    <row r="206" spans="7:19" x14ac:dyDescent="0.25">
      <c r="G206" s="17"/>
      <c r="K206" s="211">
        <v>200</v>
      </c>
      <c r="L206" s="178">
        <v>94</v>
      </c>
      <c r="N206" s="183"/>
      <c r="O206" s="181"/>
      <c r="P206" s="184"/>
      <c r="S206"/>
    </row>
    <row r="207" spans="7:19" x14ac:dyDescent="0.25">
      <c r="G207" s="17"/>
      <c r="K207" s="211">
        <v>201</v>
      </c>
      <c r="L207" s="178">
        <v>260.5</v>
      </c>
      <c r="N207" s="183"/>
      <c r="O207" s="181"/>
      <c r="P207" s="184"/>
      <c r="S207"/>
    </row>
    <row r="208" spans="7:19" x14ac:dyDescent="0.25">
      <c r="G208" s="17"/>
      <c r="K208" s="211">
        <v>202</v>
      </c>
      <c r="L208" s="178">
        <v>49.5</v>
      </c>
      <c r="N208" s="183"/>
      <c r="O208" s="181"/>
      <c r="P208" s="184"/>
      <c r="S208"/>
    </row>
    <row r="209" spans="7:19" x14ac:dyDescent="0.25">
      <c r="G209" s="17"/>
      <c r="K209" s="211">
        <v>203</v>
      </c>
      <c r="L209" s="178">
        <v>70</v>
      </c>
      <c r="N209" s="183"/>
      <c r="O209" s="181"/>
      <c r="P209" s="184"/>
      <c r="S209"/>
    </row>
    <row r="210" spans="7:19" x14ac:dyDescent="0.25">
      <c r="G210" s="17"/>
      <c r="I210" s="30"/>
      <c r="J210" s="30"/>
      <c r="K210" s="211">
        <v>204</v>
      </c>
      <c r="L210" s="178">
        <v>96</v>
      </c>
      <c r="N210" s="183"/>
      <c r="O210" s="181"/>
      <c r="P210" s="184"/>
    </row>
    <row r="211" spans="7:19" x14ac:dyDescent="0.25">
      <c r="G211" s="17"/>
      <c r="I211" s="30"/>
      <c r="J211" s="30"/>
      <c r="K211" s="211">
        <v>205</v>
      </c>
      <c r="L211" s="178">
        <v>33</v>
      </c>
      <c r="N211" s="183"/>
      <c r="O211" s="181"/>
      <c r="P211" s="184"/>
    </row>
    <row r="212" spans="7:19" x14ac:dyDescent="0.25">
      <c r="G212" s="17"/>
      <c r="I212" s="30"/>
      <c r="J212" s="30"/>
      <c r="K212" s="211">
        <v>206</v>
      </c>
      <c r="L212" s="178">
        <v>582.5</v>
      </c>
      <c r="N212" s="183"/>
      <c r="O212" s="181"/>
      <c r="P212" s="184"/>
    </row>
    <row r="213" spans="7:19" x14ac:dyDescent="0.25">
      <c r="G213" s="17"/>
      <c r="I213" s="30"/>
      <c r="J213" s="30"/>
      <c r="K213" s="211">
        <v>207</v>
      </c>
      <c r="L213" s="178">
        <v>168.5</v>
      </c>
      <c r="N213" s="183"/>
      <c r="O213" s="181"/>
      <c r="P213" s="184"/>
    </row>
    <row r="214" spans="7:19" x14ac:dyDescent="0.25">
      <c r="G214" s="17"/>
      <c r="I214" s="30"/>
      <c r="J214" s="30"/>
      <c r="K214" s="211">
        <v>208</v>
      </c>
      <c r="L214" s="178">
        <v>175</v>
      </c>
      <c r="N214" s="183"/>
      <c r="O214" s="181"/>
      <c r="P214" s="184"/>
    </row>
    <row r="215" spans="7:19" x14ac:dyDescent="0.25">
      <c r="G215" s="17"/>
      <c r="I215" s="30"/>
      <c r="J215" s="30"/>
      <c r="K215" s="211">
        <v>209</v>
      </c>
      <c r="L215" s="178">
        <v>141</v>
      </c>
      <c r="N215" s="183"/>
      <c r="O215" s="181"/>
      <c r="P215" s="184"/>
    </row>
    <row r="216" spans="7:19" x14ac:dyDescent="0.25">
      <c r="G216" s="17"/>
      <c r="I216" s="30"/>
      <c r="J216" s="30"/>
      <c r="K216" s="211">
        <v>210</v>
      </c>
      <c r="L216" s="178">
        <v>21</v>
      </c>
      <c r="N216" s="183"/>
      <c r="O216" s="181"/>
      <c r="P216" s="184"/>
    </row>
    <row r="217" spans="7:19" x14ac:dyDescent="0.25">
      <c r="G217" s="17"/>
      <c r="I217" s="30"/>
      <c r="J217" s="30"/>
      <c r="K217" s="211">
        <v>211</v>
      </c>
      <c r="L217" s="178">
        <v>163.33330000000001</v>
      </c>
      <c r="N217" s="183"/>
      <c r="O217" s="181"/>
      <c r="P217" s="184"/>
    </row>
    <row r="218" spans="7:19" x14ac:dyDescent="0.25">
      <c r="G218" s="17"/>
      <c r="I218" s="30"/>
      <c r="J218" s="30"/>
      <c r="K218" s="211">
        <v>212</v>
      </c>
      <c r="L218" s="178">
        <v>57.166670000000003</v>
      </c>
      <c r="N218" s="183"/>
      <c r="O218" s="181"/>
      <c r="P218" s="184"/>
    </row>
    <row r="219" spans="7:19" x14ac:dyDescent="0.25">
      <c r="G219" s="17"/>
      <c r="I219" s="30"/>
      <c r="J219" s="30"/>
      <c r="K219" s="211">
        <v>213</v>
      </c>
      <c r="L219" s="178">
        <v>77.666669999999996</v>
      </c>
      <c r="N219" s="183"/>
      <c r="O219" s="181"/>
      <c r="P219" s="184"/>
    </row>
    <row r="220" spans="7:19" x14ac:dyDescent="0.25">
      <c r="K220" s="211">
        <v>214</v>
      </c>
      <c r="L220" s="178">
        <v>49.833329999999997</v>
      </c>
    </row>
    <row r="221" spans="7:19" x14ac:dyDescent="0.25">
      <c r="K221" s="211">
        <v>215</v>
      </c>
      <c r="L221" s="178">
        <v>770.33330000000001</v>
      </c>
    </row>
    <row r="222" spans="7:19" x14ac:dyDescent="0.25">
      <c r="K222" s="211">
        <v>216</v>
      </c>
      <c r="L222" s="178">
        <v>294.66669999999999</v>
      </c>
    </row>
    <row r="223" spans="7:19" x14ac:dyDescent="0.25">
      <c r="K223" s="211">
        <v>217</v>
      </c>
      <c r="L223" s="178">
        <v>471.5</v>
      </c>
    </row>
    <row r="224" spans="7:19" x14ac:dyDescent="0.25">
      <c r="K224" s="211">
        <v>218</v>
      </c>
      <c r="L224" s="178">
        <v>169</v>
      </c>
    </row>
    <row r="225" spans="11:12" x14ac:dyDescent="0.25">
      <c r="K225" s="211">
        <v>219</v>
      </c>
      <c r="L225" s="178">
        <v>155</v>
      </c>
    </row>
    <row r="226" spans="11:12" x14ac:dyDescent="0.25">
      <c r="K226" s="211">
        <v>220</v>
      </c>
      <c r="L226" s="178">
        <v>34</v>
      </c>
    </row>
    <row r="227" spans="11:12" x14ac:dyDescent="0.25">
      <c r="K227" s="211">
        <v>221</v>
      </c>
      <c r="L227" s="178">
        <v>395</v>
      </c>
    </row>
    <row r="228" spans="11:12" x14ac:dyDescent="0.25">
      <c r="K228" s="211">
        <v>222</v>
      </c>
      <c r="L228" s="178">
        <v>185</v>
      </c>
    </row>
    <row r="229" spans="11:12" x14ac:dyDescent="0.25">
      <c r="K229" s="211">
        <v>223</v>
      </c>
      <c r="L229" s="178">
        <v>101</v>
      </c>
    </row>
    <row r="230" spans="11:12" x14ac:dyDescent="0.25">
      <c r="K230" s="211">
        <v>224</v>
      </c>
      <c r="L230" s="178">
        <v>19</v>
      </c>
    </row>
    <row r="231" spans="11:12" x14ac:dyDescent="0.25">
      <c r="K231" s="211">
        <v>225</v>
      </c>
      <c r="L231" s="178">
        <v>33</v>
      </c>
    </row>
    <row r="232" spans="11:12" x14ac:dyDescent="0.25">
      <c r="K232" s="211">
        <v>226</v>
      </c>
      <c r="L232" s="178">
        <v>29</v>
      </c>
    </row>
    <row r="233" spans="11:12" x14ac:dyDescent="0.25">
      <c r="K233" s="211">
        <v>227</v>
      </c>
      <c r="L233" s="178">
        <v>71</v>
      </c>
    </row>
    <row r="234" spans="11:12" x14ac:dyDescent="0.25">
      <c r="K234" s="211">
        <v>228</v>
      </c>
      <c r="L234" s="178">
        <v>73</v>
      </c>
    </row>
    <row r="235" spans="11:12" x14ac:dyDescent="0.25">
      <c r="K235" s="211">
        <v>229</v>
      </c>
      <c r="L235" s="178">
        <v>23.5</v>
      </c>
    </row>
    <row r="236" spans="11:12" x14ac:dyDescent="0.25">
      <c r="K236" s="211">
        <v>230</v>
      </c>
      <c r="L236" s="178">
        <v>79</v>
      </c>
    </row>
    <row r="237" spans="11:12" x14ac:dyDescent="0.25">
      <c r="K237" s="211">
        <v>231</v>
      </c>
      <c r="L237" s="178">
        <v>160</v>
      </c>
    </row>
    <row r="238" spans="11:12" x14ac:dyDescent="0.25">
      <c r="K238" s="211">
        <v>232</v>
      </c>
      <c r="L238" s="178">
        <v>54</v>
      </c>
    </row>
    <row r="239" spans="11:12" x14ac:dyDescent="0.25">
      <c r="K239" s="211">
        <v>233</v>
      </c>
      <c r="L239" s="178">
        <v>152.5</v>
      </c>
    </row>
    <row r="240" spans="11:12" x14ac:dyDescent="0.25">
      <c r="K240" s="211">
        <v>234</v>
      </c>
      <c r="L240" s="178">
        <v>578.5</v>
      </c>
    </row>
    <row r="241" spans="11:12" x14ac:dyDescent="0.25">
      <c r="K241" s="211">
        <v>235</v>
      </c>
      <c r="L241" s="178">
        <v>31</v>
      </c>
    </row>
    <row r="242" spans="11:12" x14ac:dyDescent="0.25">
      <c r="K242" s="211">
        <v>236</v>
      </c>
      <c r="L242" s="178">
        <v>30</v>
      </c>
    </row>
    <row r="243" spans="11:12" x14ac:dyDescent="0.25">
      <c r="K243" s="211">
        <v>237</v>
      </c>
      <c r="L243" s="178">
        <v>32</v>
      </c>
    </row>
    <row r="244" spans="11:12" x14ac:dyDescent="0.25">
      <c r="K244" s="211">
        <v>238</v>
      </c>
      <c r="L244" s="178">
        <v>40</v>
      </c>
    </row>
    <row r="245" spans="11:12" x14ac:dyDescent="0.25">
      <c r="K245" s="211">
        <v>239</v>
      </c>
      <c r="L245" s="178">
        <v>32</v>
      </c>
    </row>
    <row r="246" spans="11:12" x14ac:dyDescent="0.25">
      <c r="K246" s="211">
        <v>240</v>
      </c>
      <c r="L246" s="178">
        <v>27</v>
      </c>
    </row>
    <row r="247" spans="11:12" x14ac:dyDescent="0.25">
      <c r="K247" s="211">
        <v>241</v>
      </c>
      <c r="L247" s="178">
        <v>64</v>
      </c>
    </row>
    <row r="248" spans="11:12" x14ac:dyDescent="0.25">
      <c r="K248" s="211">
        <v>242</v>
      </c>
      <c r="L248" s="178">
        <v>100.5</v>
      </c>
    </row>
    <row r="249" spans="11:12" x14ac:dyDescent="0.25">
      <c r="K249" s="211">
        <v>243</v>
      </c>
      <c r="L249" s="178">
        <v>61.5</v>
      </c>
    </row>
    <row r="250" spans="11:12" x14ac:dyDescent="0.25">
      <c r="K250" s="211">
        <v>244</v>
      </c>
      <c r="L250" s="178">
        <v>154</v>
      </c>
    </row>
    <row r="251" spans="11:12" x14ac:dyDescent="0.25">
      <c r="K251" s="211">
        <v>245</v>
      </c>
      <c r="L251" s="178">
        <v>61</v>
      </c>
    </row>
    <row r="252" spans="11:12" x14ac:dyDescent="0.25">
      <c r="K252" s="211">
        <v>246</v>
      </c>
      <c r="L252" s="178">
        <v>74.5</v>
      </c>
    </row>
    <row r="253" spans="11:12" x14ac:dyDescent="0.25">
      <c r="K253" s="211">
        <v>247</v>
      </c>
      <c r="L253" s="178">
        <v>45</v>
      </c>
    </row>
    <row r="254" spans="11:12" x14ac:dyDescent="0.25">
      <c r="K254" s="21"/>
    </row>
    <row r="255" spans="11:12" x14ac:dyDescent="0.25">
      <c r="K255" s="22" t="s">
        <v>652</v>
      </c>
      <c r="L255" s="11">
        <f>SUM(L7:L253)</f>
        <v>68085.606190000006</v>
      </c>
    </row>
    <row r="256" spans="11:12" x14ac:dyDescent="0.25">
      <c r="K256" s="21"/>
      <c r="L256" s="11"/>
    </row>
    <row r="257" spans="11:12" x14ac:dyDescent="0.25">
      <c r="K257" s="21"/>
      <c r="L257" s="11"/>
    </row>
    <row r="258" spans="11:12" x14ac:dyDescent="0.25">
      <c r="K258" s="21"/>
      <c r="L258" s="11"/>
    </row>
    <row r="259" spans="11:12" x14ac:dyDescent="0.25">
      <c r="K259" s="21"/>
      <c r="L259" s="11"/>
    </row>
    <row r="260" spans="11:12" x14ac:dyDescent="0.25">
      <c r="K260" s="21"/>
      <c r="L260" s="11"/>
    </row>
    <row r="261" spans="11:12" x14ac:dyDescent="0.25">
      <c r="K261" s="21"/>
      <c r="L261" s="11"/>
    </row>
    <row r="262" spans="11:12" x14ac:dyDescent="0.25">
      <c r="K262" s="21"/>
      <c r="L262" s="11"/>
    </row>
    <row r="263" spans="11:12" x14ac:dyDescent="0.25">
      <c r="K263" s="21"/>
      <c r="L263" s="11"/>
    </row>
    <row r="264" spans="11:12" x14ac:dyDescent="0.25">
      <c r="K264" s="21"/>
      <c r="L264" s="11"/>
    </row>
    <row r="265" spans="11:12" x14ac:dyDescent="0.25">
      <c r="K265" s="21"/>
      <c r="L265" s="11"/>
    </row>
    <row r="266" spans="11:12" x14ac:dyDescent="0.25">
      <c r="K266" s="21"/>
      <c r="L266" s="11"/>
    </row>
    <row r="267" spans="11:12" x14ac:dyDescent="0.25">
      <c r="K267" s="21"/>
      <c r="L267" s="11"/>
    </row>
    <row r="268" spans="11:12" x14ac:dyDescent="0.25">
      <c r="K268" s="21"/>
      <c r="L268" s="11"/>
    </row>
    <row r="269" spans="11:12" x14ac:dyDescent="0.25">
      <c r="K269" s="21"/>
      <c r="L269" s="11"/>
    </row>
    <row r="270" spans="11:12" x14ac:dyDescent="0.25">
      <c r="K270" s="21"/>
      <c r="L270" s="11"/>
    </row>
    <row r="271" spans="11:12" x14ac:dyDescent="0.25">
      <c r="K271" s="21"/>
      <c r="L271" s="11"/>
    </row>
    <row r="272" spans="11:12" x14ac:dyDescent="0.25">
      <c r="K272" s="21"/>
      <c r="L272" s="11"/>
    </row>
    <row r="273" spans="11:12" x14ac:dyDescent="0.25">
      <c r="K273" s="21"/>
      <c r="L273" s="11"/>
    </row>
    <row r="274" spans="11:12" x14ac:dyDescent="0.25">
      <c r="K274" s="21"/>
      <c r="L274" s="11"/>
    </row>
    <row r="275" spans="11:12" x14ac:dyDescent="0.25">
      <c r="K275" s="21"/>
      <c r="L275" s="11"/>
    </row>
    <row r="276" spans="11:12" x14ac:dyDescent="0.25">
      <c r="K276" s="21"/>
      <c r="L276" s="11"/>
    </row>
    <row r="277" spans="11:12" x14ac:dyDescent="0.25">
      <c r="K277" s="21"/>
      <c r="L277" s="11"/>
    </row>
    <row r="278" spans="11:12" x14ac:dyDescent="0.25">
      <c r="K278" s="21"/>
      <c r="L278" s="11"/>
    </row>
    <row r="279" spans="11:12" x14ac:dyDescent="0.25">
      <c r="K279" s="21"/>
      <c r="L279" s="11"/>
    </row>
    <row r="280" spans="11:12" x14ac:dyDescent="0.25">
      <c r="K280" s="21"/>
      <c r="L280" s="11"/>
    </row>
    <row r="281" spans="11:12" x14ac:dyDescent="0.25">
      <c r="K281" s="21"/>
      <c r="L281" s="11"/>
    </row>
    <row r="282" spans="11:12" x14ac:dyDescent="0.25">
      <c r="K282" s="21"/>
      <c r="L282" s="11"/>
    </row>
    <row r="283" spans="11:12" x14ac:dyDescent="0.25">
      <c r="K283" s="21"/>
      <c r="L283" s="11"/>
    </row>
    <row r="284" spans="11:12" x14ac:dyDescent="0.25">
      <c r="K284" s="21"/>
      <c r="L284" s="11"/>
    </row>
    <row r="285" spans="11:12" x14ac:dyDescent="0.25">
      <c r="K285" s="21"/>
      <c r="L285" s="11"/>
    </row>
    <row r="286" spans="11:12" x14ac:dyDescent="0.25">
      <c r="K286" s="21"/>
      <c r="L286" s="11"/>
    </row>
    <row r="287" spans="11:12" x14ac:dyDescent="0.25">
      <c r="K287" s="21"/>
      <c r="L287" s="11"/>
    </row>
    <row r="288" spans="11:12" x14ac:dyDescent="0.25">
      <c r="K288" s="21"/>
      <c r="L288" s="11"/>
    </row>
    <row r="289" spans="11:12" x14ac:dyDescent="0.25">
      <c r="K289" s="21"/>
      <c r="L289" s="11"/>
    </row>
    <row r="290" spans="11:12" x14ac:dyDescent="0.25">
      <c r="K290" s="21"/>
      <c r="L290" s="11"/>
    </row>
    <row r="291" spans="11:12" x14ac:dyDescent="0.25">
      <c r="K291" s="21"/>
      <c r="L291" s="11"/>
    </row>
    <row r="292" spans="11:12" x14ac:dyDescent="0.25">
      <c r="K292" s="21"/>
      <c r="L292" s="11"/>
    </row>
    <row r="293" spans="11:12" x14ac:dyDescent="0.25">
      <c r="K293" s="21"/>
      <c r="L293" s="11"/>
    </row>
  </sheetData>
  <phoneticPr fontId="7" type="noConversion"/>
  <pageMargins left="0.75" right="0.75" top="1" bottom="1" header="0.5" footer="0.5"/>
  <pageSetup paperSize="9" orientation="landscape" r:id="rId1"/>
  <headerFooter alignWithMargins="0"/>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W291"/>
  <sheetViews>
    <sheetView topLeftCell="AG112" workbookViewId="0">
      <selection activeCell="A136" sqref="A136:XFD136"/>
    </sheetView>
  </sheetViews>
  <sheetFormatPr defaultColWidth="9.109375" defaultRowHeight="13.2" x14ac:dyDescent="0.25"/>
  <cols>
    <col min="1" max="3" width="24" style="314" customWidth="1"/>
    <col min="4" max="4" width="11.5546875" style="4" bestFit="1" customWidth="1"/>
    <col min="5" max="6" width="8.5546875" style="4" bestFit="1" customWidth="1"/>
    <col min="7" max="7" width="24.44140625" style="4" bestFit="1" customWidth="1"/>
    <col min="8" max="8" width="10.5546875" style="4" bestFit="1" customWidth="1"/>
    <col min="9" max="9" width="16.44140625" style="4" bestFit="1" customWidth="1"/>
    <col min="10" max="10" width="8.109375" style="4" bestFit="1" customWidth="1"/>
    <col min="11" max="11" width="8.88671875" style="4" bestFit="1" customWidth="1"/>
    <col min="12" max="14" width="8.5546875" style="4" bestFit="1" customWidth="1"/>
    <col min="15" max="15" width="11.88671875" style="4" bestFit="1" customWidth="1"/>
    <col min="16" max="16" width="11" style="4" bestFit="1" customWidth="1"/>
    <col min="17" max="17" width="10.88671875" style="4" bestFit="1" customWidth="1"/>
    <col min="18" max="18" width="9.44140625" style="4" bestFit="1" customWidth="1"/>
    <col min="19" max="19" width="8.5546875" style="4" bestFit="1" customWidth="1"/>
    <col min="20" max="20" width="11.5546875" style="4" bestFit="1" customWidth="1"/>
    <col min="21" max="21" width="9.109375" style="4" bestFit="1" customWidth="1"/>
    <col min="22" max="22" width="11.5546875" style="4" bestFit="1" customWidth="1"/>
    <col min="23" max="25" width="8.5546875" style="4" bestFit="1" customWidth="1"/>
    <col min="26" max="26" width="9" style="4" bestFit="1" customWidth="1"/>
    <col min="27" max="28" width="8.5546875" style="4" bestFit="1" customWidth="1"/>
    <col min="29" max="29" width="13.5546875" style="4" bestFit="1" customWidth="1"/>
    <col min="30" max="30" width="8.5546875" style="4" bestFit="1" customWidth="1"/>
    <col min="31" max="31" width="7.5546875" style="4" bestFit="1" customWidth="1"/>
    <col min="32" max="32" width="10.5546875" style="4" bestFit="1" customWidth="1"/>
    <col min="33" max="33" width="10.109375" style="4" bestFit="1" customWidth="1"/>
    <col min="34" max="34" width="12.5546875" style="4" bestFit="1" customWidth="1"/>
    <col min="35" max="35" width="10.109375" style="4" bestFit="1" customWidth="1"/>
    <col min="36" max="36" width="7.88671875" style="4" bestFit="1" customWidth="1"/>
    <col min="37" max="38" width="8.5546875" style="4" bestFit="1" customWidth="1"/>
    <col min="39" max="39" width="9.44140625" style="4" bestFit="1" customWidth="1"/>
    <col min="40" max="40" width="11.5546875" style="4" bestFit="1" customWidth="1"/>
    <col min="41" max="41" width="14.44140625" style="4" bestFit="1" customWidth="1"/>
    <col min="42" max="42" width="8.5546875" style="4" bestFit="1" customWidth="1"/>
    <col min="43" max="43" width="11.109375" style="4" bestFit="1" customWidth="1"/>
    <col min="44" max="44" width="8.5546875" style="4" bestFit="1" customWidth="1"/>
    <col min="45" max="45" width="8.5546875" style="21" bestFit="1" customWidth="1"/>
    <col min="46" max="46" width="10.44140625" style="21" bestFit="1" customWidth="1"/>
    <col min="47" max="47" width="10.88671875" style="4" bestFit="1" customWidth="1"/>
    <col min="48" max="48" width="8.5546875" style="4" bestFit="1" customWidth="1"/>
    <col min="49" max="49" width="9.109375" style="4"/>
    <col min="50" max="50" width="8.44140625" style="4" bestFit="1" customWidth="1"/>
    <col min="51" max="51" width="15.44140625" style="4" bestFit="1" customWidth="1"/>
    <col min="52" max="52" width="10.5546875" style="4" bestFit="1" customWidth="1"/>
    <col min="53" max="53" width="8.109375" style="4" bestFit="1" customWidth="1"/>
    <col min="54" max="54" width="24.109375" style="4" bestFit="1" customWidth="1"/>
    <col min="55" max="99" width="9.109375" style="4"/>
    <col min="100" max="101" width="9.109375" style="32"/>
    <col min="102" max="16384" width="9.109375" style="4"/>
  </cols>
  <sheetData>
    <row r="1" spans="1:48" x14ac:dyDescent="0.25">
      <c r="A1" s="269" t="s">
        <v>764</v>
      </c>
      <c r="B1" s="269"/>
      <c r="C1" s="269"/>
      <c r="F1" s="32"/>
      <c r="G1" s="4" t="s">
        <v>647</v>
      </c>
    </row>
    <row r="2" spans="1:48" x14ac:dyDescent="0.25">
      <c r="A2" s="311" t="s">
        <v>80</v>
      </c>
      <c r="B2" s="311"/>
      <c r="C2" s="311"/>
      <c r="E2"/>
      <c r="F2"/>
      <c r="G2" s="30" t="s">
        <v>756</v>
      </c>
      <c r="H2"/>
      <c r="I2"/>
      <c r="J2"/>
      <c r="K2"/>
      <c r="L2"/>
      <c r="M2"/>
      <c r="N2"/>
      <c r="O2"/>
      <c r="P2"/>
      <c r="Q2"/>
      <c r="R2"/>
      <c r="S2"/>
      <c r="T2"/>
      <c r="U2"/>
      <c r="V2"/>
      <c r="W2"/>
      <c r="X2"/>
      <c r="Y2"/>
      <c r="Z2"/>
      <c r="AA2"/>
      <c r="AB2"/>
      <c r="AC2"/>
      <c r="AD2"/>
      <c r="AE2"/>
      <c r="AF2"/>
      <c r="AG2"/>
      <c r="AH2"/>
      <c r="AI2"/>
      <c r="AJ2"/>
      <c r="AK2"/>
      <c r="AL2"/>
      <c r="AM2"/>
      <c r="AN2"/>
      <c r="AO2"/>
      <c r="AP2"/>
      <c r="AQ2"/>
      <c r="AR2"/>
      <c r="AS2"/>
      <c r="AT2"/>
      <c r="AU2"/>
      <c r="AV2"/>
    </row>
    <row r="3" spans="1:48" ht="13.8" thickBot="1" x14ac:dyDescent="0.3">
      <c r="A3" s="311"/>
      <c r="B3" s="311"/>
      <c r="C3" s="311"/>
    </row>
    <row r="4" spans="1:48" x14ac:dyDescent="0.25">
      <c r="A4" s="269" t="s">
        <v>25</v>
      </c>
      <c r="B4" s="269" t="s">
        <v>413</v>
      </c>
      <c r="C4" s="269" t="s">
        <v>552</v>
      </c>
      <c r="D4" s="23"/>
      <c r="E4" s="256" t="s">
        <v>1</v>
      </c>
      <c r="F4" s="256" t="s">
        <v>218</v>
      </c>
      <c r="G4" s="256" t="s">
        <v>537</v>
      </c>
      <c r="H4" s="256" t="s">
        <v>2</v>
      </c>
      <c r="I4" s="256" t="s">
        <v>538</v>
      </c>
      <c r="J4" s="256" t="s">
        <v>94</v>
      </c>
      <c r="K4" s="256" t="s">
        <v>221</v>
      </c>
      <c r="L4" s="256" t="s">
        <v>220</v>
      </c>
      <c r="M4" s="256" t="s">
        <v>222</v>
      </c>
      <c r="N4" s="256" t="s">
        <v>223</v>
      </c>
      <c r="O4" s="256" t="s">
        <v>539</v>
      </c>
      <c r="P4" s="256" t="s">
        <v>540</v>
      </c>
      <c r="Q4" s="256" t="s">
        <v>356</v>
      </c>
      <c r="R4" s="256" t="s">
        <v>4</v>
      </c>
      <c r="S4" s="256" t="s">
        <v>173</v>
      </c>
      <c r="T4" s="256" t="s">
        <v>5</v>
      </c>
      <c r="U4" s="256" t="s">
        <v>6</v>
      </c>
      <c r="V4" s="256" t="s">
        <v>541</v>
      </c>
      <c r="W4" s="256" t="s">
        <v>224</v>
      </c>
      <c r="X4" s="256" t="s">
        <v>7</v>
      </c>
      <c r="Y4" s="256" t="s">
        <v>542</v>
      </c>
      <c r="Z4" s="256" t="s">
        <v>543</v>
      </c>
      <c r="AA4" s="256" t="s">
        <v>8</v>
      </c>
      <c r="AB4" s="256" t="s">
        <v>9</v>
      </c>
      <c r="AC4" s="256" t="s">
        <v>544</v>
      </c>
      <c r="AD4" s="256" t="s">
        <v>11</v>
      </c>
      <c r="AE4" s="256" t="s">
        <v>545</v>
      </c>
      <c r="AF4" s="256" t="s">
        <v>226</v>
      </c>
      <c r="AG4" s="256" t="s">
        <v>227</v>
      </c>
      <c r="AH4" s="256" t="s">
        <v>228</v>
      </c>
      <c r="AI4" s="256" t="s">
        <v>546</v>
      </c>
      <c r="AJ4" s="256" t="s">
        <v>230</v>
      </c>
      <c r="AK4" s="256" t="s">
        <v>395</v>
      </c>
      <c r="AL4" s="256" t="s">
        <v>12</v>
      </c>
      <c r="AM4" s="256" t="s">
        <v>396</v>
      </c>
      <c r="AN4" s="256" t="s">
        <v>547</v>
      </c>
      <c r="AO4" s="256" t="s">
        <v>359</v>
      </c>
      <c r="AP4" s="256" t="s">
        <v>231</v>
      </c>
      <c r="AQ4" s="256" t="s">
        <v>548</v>
      </c>
      <c r="AR4" s="256" t="s">
        <v>182</v>
      </c>
      <c r="AS4" s="256" t="s">
        <v>183</v>
      </c>
      <c r="AT4" s="256" t="s">
        <v>549</v>
      </c>
      <c r="AU4" s="256" t="s">
        <v>550</v>
      </c>
      <c r="AV4" s="256" t="s">
        <v>551</v>
      </c>
    </row>
    <row r="5" spans="1:48" x14ac:dyDescent="0.25">
      <c r="A5" s="312" t="s">
        <v>622</v>
      </c>
      <c r="B5" s="312">
        <v>2224</v>
      </c>
      <c r="C5" s="313" t="s">
        <v>505</v>
      </c>
      <c r="D5" s="204">
        <v>1</v>
      </c>
      <c r="E5" s="80">
        <v>29.799109999999999</v>
      </c>
      <c r="F5" s="80">
        <v>88.66816</v>
      </c>
      <c r="G5" s="80"/>
      <c r="H5" s="80">
        <v>44.85913</v>
      </c>
      <c r="I5" s="80"/>
      <c r="J5" s="80">
        <v>0</v>
      </c>
      <c r="K5" s="80"/>
      <c r="L5" s="80">
        <v>16.28229</v>
      </c>
      <c r="M5" s="80">
        <v>61.007510000000003</v>
      </c>
      <c r="N5" s="80">
        <v>11.83333</v>
      </c>
      <c r="O5" s="80"/>
      <c r="P5" s="80">
        <v>35.867449999999998</v>
      </c>
      <c r="Q5" s="80"/>
      <c r="R5" s="80">
        <v>336.06</v>
      </c>
      <c r="S5" s="80">
        <v>17.19454</v>
      </c>
      <c r="T5" s="80">
        <v>20.709510000000002</v>
      </c>
      <c r="U5" s="80"/>
      <c r="V5" s="80"/>
      <c r="W5" s="80">
        <v>16.166499999999999</v>
      </c>
      <c r="X5" s="80">
        <v>41.556150000000002</v>
      </c>
      <c r="Y5" s="80"/>
      <c r="Z5" s="80">
        <v>23.200900000000001</v>
      </c>
      <c r="AA5" s="80">
        <v>23.643529999999998</v>
      </c>
      <c r="AB5" s="80"/>
      <c r="AC5" s="80">
        <v>93.408330000000007</v>
      </c>
      <c r="AD5" s="80">
        <v>40.885420000000003</v>
      </c>
      <c r="AE5" s="80"/>
      <c r="AF5" s="80">
        <v>12.345610000000001</v>
      </c>
      <c r="AG5" s="80">
        <v>50.243899999999996</v>
      </c>
      <c r="AH5" s="80">
        <v>7.8524830000000003</v>
      </c>
      <c r="AI5" s="80">
        <v>26.708819999999999</v>
      </c>
      <c r="AJ5" s="80">
        <v>46.257800000000003</v>
      </c>
      <c r="AK5" s="80">
        <v>6.3286870000000004</v>
      </c>
      <c r="AL5" s="80">
        <v>85.922280000000001</v>
      </c>
      <c r="AM5" s="80">
        <v>1.1333329999999999</v>
      </c>
      <c r="AN5" s="80"/>
      <c r="AO5" s="80">
        <v>10.976470000000001</v>
      </c>
      <c r="AP5" s="80">
        <v>36.116869999999999</v>
      </c>
      <c r="AQ5" s="80"/>
      <c r="AR5" s="80">
        <v>12.11483</v>
      </c>
      <c r="AS5" s="80">
        <v>8.0449970000000004</v>
      </c>
      <c r="AT5" s="80"/>
      <c r="AU5" s="4">
        <v>129.3331</v>
      </c>
      <c r="AV5" s="253">
        <v>31.991420000000002</v>
      </c>
    </row>
    <row r="6" spans="1:48" x14ac:dyDescent="0.25">
      <c r="A6" s="312" t="s">
        <v>622</v>
      </c>
      <c r="B6" s="312">
        <v>2224</v>
      </c>
      <c r="C6" s="313" t="s">
        <v>517</v>
      </c>
      <c r="D6" s="204">
        <v>2</v>
      </c>
      <c r="E6" s="80">
        <v>29.799109999999999</v>
      </c>
      <c r="F6" s="80">
        <v>88.66816</v>
      </c>
      <c r="G6" s="80"/>
      <c r="H6" s="80">
        <v>44.85913</v>
      </c>
      <c r="I6" s="80"/>
      <c r="J6" s="80">
        <v>0</v>
      </c>
      <c r="K6" s="80"/>
      <c r="L6" s="80">
        <v>16.28229</v>
      </c>
      <c r="M6" s="80">
        <v>61.007510000000003</v>
      </c>
      <c r="N6" s="80">
        <v>11.83333</v>
      </c>
      <c r="O6" s="80"/>
      <c r="P6" s="80">
        <v>35.867449999999998</v>
      </c>
      <c r="Q6" s="80"/>
      <c r="R6" s="80">
        <v>336.06</v>
      </c>
      <c r="S6" s="80">
        <v>17.19454</v>
      </c>
      <c r="T6" s="80">
        <v>20.709510000000002</v>
      </c>
      <c r="U6" s="80"/>
      <c r="V6" s="80"/>
      <c r="W6" s="80">
        <v>16.166499999999999</v>
      </c>
      <c r="X6" s="80">
        <v>41.556150000000002</v>
      </c>
      <c r="Y6" s="80"/>
      <c r="Z6" s="80">
        <v>23.200900000000001</v>
      </c>
      <c r="AA6" s="80">
        <v>23.643529999999998</v>
      </c>
      <c r="AB6" s="80"/>
      <c r="AC6" s="80">
        <v>93.408330000000007</v>
      </c>
      <c r="AD6" s="80">
        <v>40.885420000000003</v>
      </c>
      <c r="AE6" s="80"/>
      <c r="AF6" s="80">
        <v>12.345610000000001</v>
      </c>
      <c r="AG6" s="80">
        <v>50.243899999999996</v>
      </c>
      <c r="AH6" s="80">
        <v>7.8524830000000003</v>
      </c>
      <c r="AI6" s="80">
        <v>26.708819999999999</v>
      </c>
      <c r="AJ6" s="80">
        <v>46.257800000000003</v>
      </c>
      <c r="AK6" s="80">
        <v>6.3286870000000004</v>
      </c>
      <c r="AL6" s="80">
        <v>85.922280000000001</v>
      </c>
      <c r="AM6" s="80">
        <v>1.1333329999999999</v>
      </c>
      <c r="AN6" s="80"/>
      <c r="AO6" s="80">
        <v>10.976470000000001</v>
      </c>
      <c r="AP6" s="80">
        <v>36.116869999999999</v>
      </c>
      <c r="AQ6" s="80"/>
      <c r="AR6" s="80">
        <v>12.11483</v>
      </c>
      <c r="AS6" s="80">
        <v>8.0449970000000004</v>
      </c>
      <c r="AT6" s="80"/>
      <c r="AU6" s="4">
        <v>129.3331</v>
      </c>
      <c r="AV6" s="253">
        <v>31.991420000000002</v>
      </c>
    </row>
    <row r="7" spans="1:48" x14ac:dyDescent="0.25">
      <c r="A7" s="312" t="s">
        <v>622</v>
      </c>
      <c r="B7" s="312">
        <v>2224</v>
      </c>
      <c r="C7" s="313" t="s">
        <v>522</v>
      </c>
      <c r="D7" s="204">
        <v>3</v>
      </c>
      <c r="E7" s="80">
        <v>29.799109999999999</v>
      </c>
      <c r="F7" s="80">
        <v>88.66816</v>
      </c>
      <c r="G7" s="80"/>
      <c r="H7" s="80">
        <v>44.85913</v>
      </c>
      <c r="I7" s="80"/>
      <c r="J7" s="80">
        <v>0</v>
      </c>
      <c r="K7" s="80"/>
      <c r="L7" s="80">
        <v>16.28229</v>
      </c>
      <c r="M7" s="80">
        <v>61.007510000000003</v>
      </c>
      <c r="N7" s="80">
        <v>11.83333</v>
      </c>
      <c r="O7" s="80"/>
      <c r="P7" s="80">
        <v>35.867449999999998</v>
      </c>
      <c r="Q7" s="80"/>
      <c r="R7" s="80">
        <v>336.06</v>
      </c>
      <c r="S7" s="80">
        <v>17.19454</v>
      </c>
      <c r="T7" s="80">
        <v>20.709510000000002</v>
      </c>
      <c r="U7" s="80"/>
      <c r="V7" s="80"/>
      <c r="W7" s="80">
        <v>16.166499999999999</v>
      </c>
      <c r="X7" s="80">
        <v>41.556150000000002</v>
      </c>
      <c r="Y7" s="80"/>
      <c r="Z7" s="80">
        <v>23.200900000000001</v>
      </c>
      <c r="AA7" s="80">
        <v>23.643529999999998</v>
      </c>
      <c r="AB7" s="80"/>
      <c r="AC7" s="80">
        <v>93.408330000000007</v>
      </c>
      <c r="AD7" s="80">
        <v>40.885420000000003</v>
      </c>
      <c r="AE7" s="80"/>
      <c r="AF7" s="80">
        <v>12.345610000000001</v>
      </c>
      <c r="AG7" s="80">
        <v>50.243899999999996</v>
      </c>
      <c r="AH7" s="80">
        <v>7.8524830000000003</v>
      </c>
      <c r="AI7" s="80">
        <v>26.708819999999999</v>
      </c>
      <c r="AJ7" s="80">
        <v>46.257800000000003</v>
      </c>
      <c r="AK7" s="80">
        <v>6.3286870000000004</v>
      </c>
      <c r="AL7" s="80">
        <v>85.922280000000001</v>
      </c>
      <c r="AM7" s="80">
        <v>1.1333329999999999</v>
      </c>
      <c r="AN7" s="80"/>
      <c r="AO7" s="80">
        <v>10.976470000000001</v>
      </c>
      <c r="AP7" s="80">
        <v>36.116869999999999</v>
      </c>
      <c r="AQ7" s="80"/>
      <c r="AR7" s="80">
        <v>12.11483</v>
      </c>
      <c r="AS7" s="80">
        <v>8.0449970000000004</v>
      </c>
      <c r="AT7" s="80"/>
      <c r="AU7" s="4">
        <v>129.3331</v>
      </c>
      <c r="AV7" s="253">
        <v>31.991420000000002</v>
      </c>
    </row>
    <row r="8" spans="1:48" x14ac:dyDescent="0.25">
      <c r="A8" s="312" t="s">
        <v>622</v>
      </c>
      <c r="B8" s="312">
        <v>2224</v>
      </c>
      <c r="C8" s="313" t="s">
        <v>523</v>
      </c>
      <c r="D8" s="204">
        <v>4</v>
      </c>
      <c r="E8" s="80">
        <v>29.799109999999999</v>
      </c>
      <c r="F8" s="80">
        <v>88.66816</v>
      </c>
      <c r="G8" s="80"/>
      <c r="H8" s="80">
        <v>44.85913</v>
      </c>
      <c r="I8" s="80"/>
      <c r="J8" s="80">
        <v>0</v>
      </c>
      <c r="K8" s="80"/>
      <c r="L8" s="80">
        <v>16.28229</v>
      </c>
      <c r="M8" s="80">
        <v>61.007510000000003</v>
      </c>
      <c r="N8" s="80">
        <v>11.83333</v>
      </c>
      <c r="O8" s="80"/>
      <c r="P8" s="80">
        <v>35.867449999999998</v>
      </c>
      <c r="Q8" s="80"/>
      <c r="R8" s="80">
        <v>336.06</v>
      </c>
      <c r="S8" s="80">
        <v>17.19454</v>
      </c>
      <c r="T8" s="80">
        <v>20.709510000000002</v>
      </c>
      <c r="U8" s="80"/>
      <c r="V8" s="80"/>
      <c r="W8" s="80">
        <v>16.166499999999999</v>
      </c>
      <c r="X8" s="80">
        <v>41.556150000000002</v>
      </c>
      <c r="Y8" s="80"/>
      <c r="Z8" s="80">
        <v>23.200900000000001</v>
      </c>
      <c r="AA8" s="80">
        <v>23.643529999999998</v>
      </c>
      <c r="AB8" s="80"/>
      <c r="AC8" s="80">
        <v>93.408330000000007</v>
      </c>
      <c r="AD8" s="80">
        <v>40.885420000000003</v>
      </c>
      <c r="AE8" s="80"/>
      <c r="AF8" s="80">
        <v>12.345610000000001</v>
      </c>
      <c r="AG8" s="80">
        <v>50.243899999999996</v>
      </c>
      <c r="AH8" s="80">
        <v>7.8524830000000003</v>
      </c>
      <c r="AI8" s="80">
        <v>26.708819999999999</v>
      </c>
      <c r="AJ8" s="80">
        <v>46.257800000000003</v>
      </c>
      <c r="AK8" s="80">
        <v>6.3286870000000004</v>
      </c>
      <c r="AL8" s="80">
        <v>85.922280000000001</v>
      </c>
      <c r="AM8" s="80">
        <v>1.1333329999999999</v>
      </c>
      <c r="AN8" s="80"/>
      <c r="AO8" s="80">
        <v>10.976470000000001</v>
      </c>
      <c r="AP8" s="80">
        <v>36.116869999999999</v>
      </c>
      <c r="AQ8" s="80"/>
      <c r="AR8" s="80">
        <v>12.11483</v>
      </c>
      <c r="AS8" s="80">
        <v>8.0449970000000004</v>
      </c>
      <c r="AT8" s="80"/>
      <c r="AU8" s="4">
        <v>129.3331</v>
      </c>
      <c r="AV8" s="253">
        <v>31.991420000000002</v>
      </c>
    </row>
    <row r="9" spans="1:48" x14ac:dyDescent="0.25">
      <c r="A9" s="312" t="s">
        <v>622</v>
      </c>
      <c r="B9" s="312">
        <v>2224</v>
      </c>
      <c r="C9" s="313" t="s">
        <v>530</v>
      </c>
      <c r="D9" s="204">
        <v>5</v>
      </c>
      <c r="E9" s="80">
        <v>29.799109999999999</v>
      </c>
      <c r="F9" s="80">
        <v>88.66816</v>
      </c>
      <c r="G9" s="80"/>
      <c r="H9" s="80">
        <v>44.85913</v>
      </c>
      <c r="I9" s="80"/>
      <c r="J9" s="80">
        <v>0</v>
      </c>
      <c r="K9" s="80"/>
      <c r="L9" s="80">
        <v>16.28229</v>
      </c>
      <c r="M9" s="80">
        <v>61.007510000000003</v>
      </c>
      <c r="N9" s="80">
        <v>11.83333</v>
      </c>
      <c r="O9" s="80"/>
      <c r="P9" s="80">
        <v>35.867449999999998</v>
      </c>
      <c r="Q9" s="80"/>
      <c r="R9" s="80">
        <v>336.06</v>
      </c>
      <c r="S9" s="80">
        <v>17.19454</v>
      </c>
      <c r="T9" s="80">
        <v>20.709510000000002</v>
      </c>
      <c r="U9" s="80"/>
      <c r="V9" s="80"/>
      <c r="W9" s="80">
        <v>16.166499999999999</v>
      </c>
      <c r="X9" s="80">
        <v>41.556150000000002</v>
      </c>
      <c r="Y9" s="80"/>
      <c r="Z9" s="80">
        <v>23.200900000000001</v>
      </c>
      <c r="AA9" s="80">
        <v>23.643529999999998</v>
      </c>
      <c r="AB9" s="80"/>
      <c r="AC9" s="80">
        <v>93.408330000000007</v>
      </c>
      <c r="AD9" s="80">
        <v>40.885420000000003</v>
      </c>
      <c r="AE9" s="80"/>
      <c r="AF9" s="80">
        <v>12.345610000000001</v>
      </c>
      <c r="AG9" s="80">
        <v>50.243899999999996</v>
      </c>
      <c r="AH9" s="80">
        <v>7.8524830000000003</v>
      </c>
      <c r="AI9" s="80">
        <v>26.708819999999999</v>
      </c>
      <c r="AJ9" s="80">
        <v>46.257800000000003</v>
      </c>
      <c r="AK9" s="80">
        <v>6.3286870000000004</v>
      </c>
      <c r="AL9" s="80">
        <v>85.922280000000001</v>
      </c>
      <c r="AM9" s="80">
        <v>1.1333329999999999</v>
      </c>
      <c r="AN9" s="80"/>
      <c r="AO9" s="80">
        <v>10.976470000000001</v>
      </c>
      <c r="AP9" s="80">
        <v>36.116869999999999</v>
      </c>
      <c r="AQ9" s="80"/>
      <c r="AR9" s="80">
        <v>12.11483</v>
      </c>
      <c r="AS9" s="80">
        <v>8.0449970000000004</v>
      </c>
      <c r="AT9" s="80"/>
      <c r="AU9" s="4">
        <v>129.3331</v>
      </c>
      <c r="AV9" s="253">
        <v>31.991420000000002</v>
      </c>
    </row>
    <row r="10" spans="1:48" x14ac:dyDescent="0.25">
      <c r="A10" s="312" t="s">
        <v>622</v>
      </c>
      <c r="B10" s="312">
        <v>2224</v>
      </c>
      <c r="C10" s="313" t="s">
        <v>532</v>
      </c>
      <c r="D10" s="204">
        <v>6</v>
      </c>
      <c r="E10" s="80">
        <v>29.799109999999999</v>
      </c>
      <c r="F10" s="80">
        <v>88.66816</v>
      </c>
      <c r="G10" s="80"/>
      <c r="H10" s="80">
        <v>44.85913</v>
      </c>
      <c r="I10" s="80"/>
      <c r="J10" s="80">
        <v>0</v>
      </c>
      <c r="K10" s="80"/>
      <c r="L10" s="80">
        <v>16.28229</v>
      </c>
      <c r="M10" s="80">
        <v>61.007510000000003</v>
      </c>
      <c r="N10" s="80">
        <v>11.83333</v>
      </c>
      <c r="O10" s="80"/>
      <c r="P10" s="80">
        <v>35.867449999999998</v>
      </c>
      <c r="Q10" s="80"/>
      <c r="R10" s="80">
        <v>336.06</v>
      </c>
      <c r="S10" s="80">
        <v>17.19454</v>
      </c>
      <c r="T10" s="80">
        <v>20.709510000000002</v>
      </c>
      <c r="U10" s="80"/>
      <c r="V10" s="80"/>
      <c r="W10" s="80">
        <v>16.166499999999999</v>
      </c>
      <c r="X10" s="80">
        <v>41.556150000000002</v>
      </c>
      <c r="Y10" s="80"/>
      <c r="Z10" s="80">
        <v>23.200900000000001</v>
      </c>
      <c r="AA10" s="80">
        <v>23.643529999999998</v>
      </c>
      <c r="AB10" s="80"/>
      <c r="AC10" s="80">
        <v>93.408330000000007</v>
      </c>
      <c r="AD10" s="80">
        <v>40.885420000000003</v>
      </c>
      <c r="AE10" s="80"/>
      <c r="AF10" s="80">
        <v>12.345610000000001</v>
      </c>
      <c r="AG10" s="80">
        <v>50.243899999999996</v>
      </c>
      <c r="AH10" s="80">
        <v>7.8524830000000003</v>
      </c>
      <c r="AI10" s="80">
        <v>26.708819999999999</v>
      </c>
      <c r="AJ10" s="80">
        <v>46.257800000000003</v>
      </c>
      <c r="AK10" s="80">
        <v>6.3286870000000004</v>
      </c>
      <c r="AL10" s="80">
        <v>85.922280000000001</v>
      </c>
      <c r="AM10" s="80">
        <v>1.1333329999999999</v>
      </c>
      <c r="AN10" s="80"/>
      <c r="AO10" s="80">
        <v>10.976470000000001</v>
      </c>
      <c r="AP10" s="80">
        <v>36.116869999999999</v>
      </c>
      <c r="AQ10" s="80"/>
      <c r="AR10" s="80">
        <v>12.11483</v>
      </c>
      <c r="AS10" s="80">
        <v>8.0449970000000004</v>
      </c>
      <c r="AT10" s="80"/>
      <c r="AU10" s="4">
        <v>129.3331</v>
      </c>
      <c r="AV10" s="253">
        <v>31.991420000000002</v>
      </c>
    </row>
    <row r="11" spans="1:48" x14ac:dyDescent="0.25">
      <c r="A11" s="312" t="s">
        <v>622</v>
      </c>
      <c r="B11" s="312" t="s">
        <v>553</v>
      </c>
      <c r="C11" s="313" t="s">
        <v>490</v>
      </c>
      <c r="D11" s="204">
        <v>7</v>
      </c>
      <c r="E11" s="80">
        <v>29.799109999999999</v>
      </c>
      <c r="F11" s="80">
        <v>88.66816</v>
      </c>
      <c r="G11" s="80"/>
      <c r="H11" s="80">
        <v>44.85913</v>
      </c>
      <c r="I11" s="80"/>
      <c r="J11" s="80">
        <v>0</v>
      </c>
      <c r="K11" s="80"/>
      <c r="L11" s="80">
        <v>16.28229</v>
      </c>
      <c r="M11" s="80">
        <v>61.007510000000003</v>
      </c>
      <c r="N11" s="80">
        <v>11.83333</v>
      </c>
      <c r="O11" s="80"/>
      <c r="P11" s="80">
        <v>35.867449999999998</v>
      </c>
      <c r="Q11" s="80"/>
      <c r="R11" s="80">
        <v>336.06</v>
      </c>
      <c r="S11" s="80">
        <v>17.19454</v>
      </c>
      <c r="T11" s="80">
        <v>20.709510000000002</v>
      </c>
      <c r="U11" s="80"/>
      <c r="V11" s="80"/>
      <c r="W11" s="80">
        <v>16.166499999999999</v>
      </c>
      <c r="X11" s="80">
        <v>41.556150000000002</v>
      </c>
      <c r="Y11" s="80"/>
      <c r="Z11" s="80">
        <v>23.200900000000001</v>
      </c>
      <c r="AA11" s="80">
        <v>23.643529999999998</v>
      </c>
      <c r="AB11" s="80"/>
      <c r="AC11" s="80">
        <v>93.408330000000007</v>
      </c>
      <c r="AD11" s="80">
        <v>40.885420000000003</v>
      </c>
      <c r="AE11" s="80"/>
      <c r="AF11" s="80">
        <v>12.345610000000001</v>
      </c>
      <c r="AG11" s="80">
        <v>50.243899999999996</v>
      </c>
      <c r="AH11" s="80">
        <v>7.8524830000000003</v>
      </c>
      <c r="AI11" s="80">
        <v>26.708819999999999</v>
      </c>
      <c r="AJ11" s="80">
        <v>46.257800000000003</v>
      </c>
      <c r="AK11" s="80">
        <v>6.3286870000000004</v>
      </c>
      <c r="AL11" s="80">
        <v>85.922280000000001</v>
      </c>
      <c r="AM11" s="80">
        <v>1.1333329999999999</v>
      </c>
      <c r="AN11" s="80"/>
      <c r="AO11" s="80">
        <v>10.976470000000001</v>
      </c>
      <c r="AP11" s="80">
        <v>36.116869999999999</v>
      </c>
      <c r="AQ11" s="80"/>
      <c r="AR11" s="80">
        <v>12.11483</v>
      </c>
      <c r="AS11" s="80">
        <v>8.0449970000000004</v>
      </c>
      <c r="AT11" s="80"/>
      <c r="AU11" s="4">
        <v>129.3331</v>
      </c>
      <c r="AV11" s="253">
        <v>31.991420000000002</v>
      </c>
    </row>
    <row r="12" spans="1:48" x14ac:dyDescent="0.25">
      <c r="A12" s="312" t="s">
        <v>622</v>
      </c>
      <c r="B12" s="312" t="s">
        <v>553</v>
      </c>
      <c r="C12" s="313" t="s">
        <v>505</v>
      </c>
      <c r="D12" s="204">
        <v>8</v>
      </c>
      <c r="E12" s="80">
        <v>29.799109999999999</v>
      </c>
      <c r="F12" s="80">
        <v>88.66816</v>
      </c>
      <c r="G12" s="80"/>
      <c r="H12" s="80">
        <v>44.85913</v>
      </c>
      <c r="I12" s="80"/>
      <c r="J12" s="80">
        <v>0</v>
      </c>
      <c r="K12" s="80"/>
      <c r="L12" s="80">
        <v>16.28229</v>
      </c>
      <c r="M12" s="80">
        <v>61.007510000000003</v>
      </c>
      <c r="N12" s="80">
        <v>11.83333</v>
      </c>
      <c r="O12" s="80"/>
      <c r="P12" s="80">
        <v>35.867449999999998</v>
      </c>
      <c r="Q12" s="80"/>
      <c r="R12" s="80">
        <v>336.06</v>
      </c>
      <c r="S12" s="80">
        <v>17.19454</v>
      </c>
      <c r="T12" s="80">
        <v>20.709510000000002</v>
      </c>
      <c r="U12" s="80"/>
      <c r="V12" s="80"/>
      <c r="W12" s="80">
        <v>16.166499999999999</v>
      </c>
      <c r="X12" s="80">
        <v>41.556150000000002</v>
      </c>
      <c r="Y12" s="80"/>
      <c r="Z12" s="80">
        <v>23.200900000000001</v>
      </c>
      <c r="AA12" s="80">
        <v>23.643529999999998</v>
      </c>
      <c r="AB12" s="80"/>
      <c r="AC12" s="80">
        <v>93.408330000000007</v>
      </c>
      <c r="AD12" s="80">
        <v>40.885420000000003</v>
      </c>
      <c r="AE12" s="80"/>
      <c r="AF12" s="80">
        <v>12.345610000000001</v>
      </c>
      <c r="AG12" s="80">
        <v>50.243899999999996</v>
      </c>
      <c r="AH12" s="80">
        <v>7.8524830000000003</v>
      </c>
      <c r="AI12" s="80">
        <v>26.708819999999999</v>
      </c>
      <c r="AJ12" s="80">
        <v>46.257800000000003</v>
      </c>
      <c r="AK12" s="80">
        <v>6.3286870000000004</v>
      </c>
      <c r="AL12" s="80">
        <v>85.922280000000001</v>
      </c>
      <c r="AM12" s="80">
        <v>1.1333329999999999</v>
      </c>
      <c r="AN12" s="80"/>
      <c r="AO12" s="80">
        <v>10.976470000000001</v>
      </c>
      <c r="AP12" s="80">
        <v>36.116869999999999</v>
      </c>
      <c r="AQ12" s="80"/>
      <c r="AR12" s="80">
        <v>12.11483</v>
      </c>
      <c r="AS12" s="80">
        <v>8.0449970000000004</v>
      </c>
      <c r="AT12" s="80"/>
      <c r="AU12" s="4">
        <v>129.3331</v>
      </c>
      <c r="AV12" s="253">
        <v>31.991420000000002</v>
      </c>
    </row>
    <row r="13" spans="1:48" x14ac:dyDescent="0.25">
      <c r="A13" s="312" t="s">
        <v>622</v>
      </c>
      <c r="B13" s="312" t="s">
        <v>553</v>
      </c>
      <c r="C13" s="313" t="s">
        <v>509</v>
      </c>
      <c r="D13" s="204">
        <v>9</v>
      </c>
      <c r="E13" s="80">
        <v>29.799109999999999</v>
      </c>
      <c r="F13" s="80">
        <v>88.66816</v>
      </c>
      <c r="G13" s="80"/>
      <c r="H13" s="80">
        <v>44.85913</v>
      </c>
      <c r="I13" s="80"/>
      <c r="J13" s="80">
        <v>0</v>
      </c>
      <c r="K13" s="80"/>
      <c r="L13" s="80">
        <v>16.28229</v>
      </c>
      <c r="M13" s="80">
        <v>61.007510000000003</v>
      </c>
      <c r="N13" s="80">
        <v>11.83333</v>
      </c>
      <c r="O13" s="80"/>
      <c r="P13" s="80">
        <v>35.867449999999998</v>
      </c>
      <c r="Q13" s="80"/>
      <c r="R13" s="80">
        <v>336.06</v>
      </c>
      <c r="S13" s="80">
        <v>17.19454</v>
      </c>
      <c r="T13" s="80">
        <v>20.709510000000002</v>
      </c>
      <c r="U13" s="80"/>
      <c r="V13" s="80"/>
      <c r="W13" s="80">
        <v>16.166499999999999</v>
      </c>
      <c r="X13" s="80">
        <v>41.556150000000002</v>
      </c>
      <c r="Y13" s="80"/>
      <c r="Z13" s="80">
        <v>23.200900000000001</v>
      </c>
      <c r="AA13" s="80">
        <v>23.643529999999998</v>
      </c>
      <c r="AB13" s="80"/>
      <c r="AC13" s="80">
        <v>93.408330000000007</v>
      </c>
      <c r="AD13" s="80">
        <v>40.885420000000003</v>
      </c>
      <c r="AE13" s="80"/>
      <c r="AF13" s="80">
        <v>12.345610000000001</v>
      </c>
      <c r="AG13" s="80">
        <v>50.243899999999996</v>
      </c>
      <c r="AH13" s="80">
        <v>7.8524830000000003</v>
      </c>
      <c r="AI13" s="80">
        <v>26.708819999999999</v>
      </c>
      <c r="AJ13" s="80">
        <v>46.257800000000003</v>
      </c>
      <c r="AK13" s="80">
        <v>6.3286870000000004</v>
      </c>
      <c r="AL13" s="80">
        <v>85.922280000000001</v>
      </c>
      <c r="AM13" s="80">
        <v>1.1333329999999999</v>
      </c>
      <c r="AN13" s="80"/>
      <c r="AO13" s="80">
        <v>10.976470000000001</v>
      </c>
      <c r="AP13" s="80">
        <v>36.116869999999999</v>
      </c>
      <c r="AQ13" s="80"/>
      <c r="AR13" s="80">
        <v>12.11483</v>
      </c>
      <c r="AS13" s="80">
        <v>8.0449970000000004</v>
      </c>
      <c r="AT13" s="80"/>
      <c r="AU13" s="4">
        <v>129.3331</v>
      </c>
      <c r="AV13" s="253">
        <v>31.991420000000002</v>
      </c>
    </row>
    <row r="14" spans="1:48" x14ac:dyDescent="0.25">
      <c r="A14" s="312" t="s">
        <v>622</v>
      </c>
      <c r="B14" s="312" t="s">
        <v>553</v>
      </c>
      <c r="C14" s="313" t="s">
        <v>513</v>
      </c>
      <c r="D14" s="204">
        <v>10</v>
      </c>
      <c r="E14" s="80">
        <v>29.799109999999999</v>
      </c>
      <c r="F14" s="80">
        <v>88.66816</v>
      </c>
      <c r="G14" s="80"/>
      <c r="H14" s="80">
        <v>44.85913</v>
      </c>
      <c r="I14" s="80"/>
      <c r="J14" s="80">
        <v>0</v>
      </c>
      <c r="K14" s="80"/>
      <c r="L14" s="80">
        <v>16.28229</v>
      </c>
      <c r="M14" s="80">
        <v>61.007510000000003</v>
      </c>
      <c r="N14" s="80">
        <v>11.83333</v>
      </c>
      <c r="O14" s="80"/>
      <c r="P14" s="80">
        <v>35.867449999999998</v>
      </c>
      <c r="Q14" s="80"/>
      <c r="R14" s="80">
        <v>336.06</v>
      </c>
      <c r="S14" s="80">
        <v>17.19454</v>
      </c>
      <c r="T14" s="80">
        <v>20.709510000000002</v>
      </c>
      <c r="U14" s="80"/>
      <c r="V14" s="80"/>
      <c r="W14" s="80">
        <v>16.166499999999999</v>
      </c>
      <c r="X14" s="80">
        <v>41.556150000000002</v>
      </c>
      <c r="Y14" s="80"/>
      <c r="Z14" s="80">
        <v>23.200900000000001</v>
      </c>
      <c r="AA14" s="80">
        <v>23.643529999999998</v>
      </c>
      <c r="AB14" s="80"/>
      <c r="AC14" s="80">
        <v>93.408330000000007</v>
      </c>
      <c r="AD14" s="80">
        <v>40.885420000000003</v>
      </c>
      <c r="AE14" s="80"/>
      <c r="AF14" s="80">
        <v>12.345610000000001</v>
      </c>
      <c r="AG14" s="80">
        <v>50.243899999999996</v>
      </c>
      <c r="AH14" s="80">
        <v>7.8524830000000003</v>
      </c>
      <c r="AI14" s="80">
        <v>26.708819999999999</v>
      </c>
      <c r="AJ14" s="80">
        <v>46.257800000000003</v>
      </c>
      <c r="AK14" s="80">
        <v>6.3286870000000004</v>
      </c>
      <c r="AL14" s="80">
        <v>85.922280000000001</v>
      </c>
      <c r="AM14" s="80">
        <v>1.1333329999999999</v>
      </c>
      <c r="AN14" s="80"/>
      <c r="AO14" s="80">
        <v>10.976470000000001</v>
      </c>
      <c r="AP14" s="80">
        <v>36.116869999999999</v>
      </c>
      <c r="AQ14" s="80"/>
      <c r="AR14" s="80">
        <v>12.11483</v>
      </c>
      <c r="AS14" s="80">
        <v>8.0449970000000004</v>
      </c>
      <c r="AT14" s="80"/>
      <c r="AU14" s="4">
        <v>129.3331</v>
      </c>
      <c r="AV14" s="253">
        <v>31.991420000000002</v>
      </c>
    </row>
    <row r="15" spans="1:48" x14ac:dyDescent="0.25">
      <c r="A15" s="312" t="s">
        <v>622</v>
      </c>
      <c r="B15" s="312" t="s">
        <v>553</v>
      </c>
      <c r="C15" s="313" t="s">
        <v>514</v>
      </c>
      <c r="D15" s="204">
        <v>11</v>
      </c>
      <c r="E15" s="80">
        <v>29.799109999999999</v>
      </c>
      <c r="F15" s="80">
        <v>88.66816</v>
      </c>
      <c r="G15" s="80"/>
      <c r="H15" s="80">
        <v>44.85913</v>
      </c>
      <c r="I15" s="80"/>
      <c r="J15" s="80">
        <v>0</v>
      </c>
      <c r="K15" s="80"/>
      <c r="L15" s="80">
        <v>16.28229</v>
      </c>
      <c r="M15" s="80">
        <v>61.007510000000003</v>
      </c>
      <c r="N15" s="80">
        <v>11.83333</v>
      </c>
      <c r="O15" s="80"/>
      <c r="P15" s="80">
        <v>35.867449999999998</v>
      </c>
      <c r="Q15" s="80"/>
      <c r="R15" s="80">
        <v>336.06</v>
      </c>
      <c r="S15" s="80">
        <v>17.19454</v>
      </c>
      <c r="T15" s="80">
        <v>20.709510000000002</v>
      </c>
      <c r="U15" s="80"/>
      <c r="V15" s="80"/>
      <c r="W15" s="80">
        <v>16.166499999999999</v>
      </c>
      <c r="X15" s="80">
        <v>41.556150000000002</v>
      </c>
      <c r="Y15" s="80"/>
      <c r="Z15" s="80">
        <v>23.200900000000001</v>
      </c>
      <c r="AA15" s="80">
        <v>23.643529999999998</v>
      </c>
      <c r="AB15" s="80"/>
      <c r="AC15" s="80">
        <v>93.408330000000007</v>
      </c>
      <c r="AD15" s="80">
        <v>40.885420000000003</v>
      </c>
      <c r="AE15" s="80"/>
      <c r="AF15" s="80">
        <v>12.345610000000001</v>
      </c>
      <c r="AG15" s="80">
        <v>50.243899999999996</v>
      </c>
      <c r="AH15" s="80">
        <v>7.8524830000000003</v>
      </c>
      <c r="AI15" s="80">
        <v>26.708819999999999</v>
      </c>
      <c r="AJ15" s="80">
        <v>46.257800000000003</v>
      </c>
      <c r="AK15" s="80">
        <v>6.3286870000000004</v>
      </c>
      <c r="AL15" s="80">
        <v>85.922280000000001</v>
      </c>
      <c r="AM15" s="80">
        <v>1.1333329999999999</v>
      </c>
      <c r="AN15" s="80"/>
      <c r="AO15" s="80">
        <v>10.976470000000001</v>
      </c>
      <c r="AP15" s="80">
        <v>36.116869999999999</v>
      </c>
      <c r="AQ15" s="80"/>
      <c r="AR15" s="80">
        <v>12.11483</v>
      </c>
      <c r="AS15" s="80">
        <v>8.0449970000000004</v>
      </c>
      <c r="AT15" s="80"/>
      <c r="AU15" s="4">
        <v>129.3331</v>
      </c>
      <c r="AV15" s="253">
        <v>31.991420000000002</v>
      </c>
    </row>
    <row r="16" spans="1:48" x14ac:dyDescent="0.25">
      <c r="A16" s="312" t="s">
        <v>622</v>
      </c>
      <c r="B16" s="312" t="s">
        <v>553</v>
      </c>
      <c r="C16" s="313" t="s">
        <v>517</v>
      </c>
      <c r="D16" s="204">
        <v>12</v>
      </c>
      <c r="E16" s="80">
        <v>29.799109999999999</v>
      </c>
      <c r="F16" s="80">
        <v>88.66816</v>
      </c>
      <c r="G16" s="80"/>
      <c r="H16" s="80">
        <v>44.85913</v>
      </c>
      <c r="I16" s="80"/>
      <c r="J16" s="80">
        <v>0</v>
      </c>
      <c r="K16" s="80"/>
      <c r="L16" s="80">
        <v>16.28229</v>
      </c>
      <c r="M16" s="80">
        <v>61.007510000000003</v>
      </c>
      <c r="N16" s="80">
        <v>11.83333</v>
      </c>
      <c r="O16" s="80"/>
      <c r="P16" s="80">
        <v>35.867449999999998</v>
      </c>
      <c r="Q16" s="80"/>
      <c r="R16" s="80">
        <v>336.06</v>
      </c>
      <c r="S16" s="80">
        <v>17.19454</v>
      </c>
      <c r="T16" s="80">
        <v>20.709510000000002</v>
      </c>
      <c r="U16" s="80"/>
      <c r="V16" s="80"/>
      <c r="W16" s="80">
        <v>16.166499999999999</v>
      </c>
      <c r="X16" s="80">
        <v>41.556150000000002</v>
      </c>
      <c r="Y16" s="80"/>
      <c r="Z16" s="80">
        <v>23.200900000000001</v>
      </c>
      <c r="AA16" s="80">
        <v>23.643529999999998</v>
      </c>
      <c r="AB16" s="80"/>
      <c r="AC16" s="80">
        <v>93.408330000000007</v>
      </c>
      <c r="AD16" s="80">
        <v>40.885420000000003</v>
      </c>
      <c r="AE16" s="80"/>
      <c r="AF16" s="80">
        <v>12.345610000000001</v>
      </c>
      <c r="AG16" s="80">
        <v>50.243899999999996</v>
      </c>
      <c r="AH16" s="80">
        <v>7.8524830000000003</v>
      </c>
      <c r="AI16" s="80">
        <v>26.708819999999999</v>
      </c>
      <c r="AJ16" s="80">
        <v>46.257800000000003</v>
      </c>
      <c r="AK16" s="80">
        <v>6.3286870000000004</v>
      </c>
      <c r="AL16" s="80">
        <v>85.922280000000001</v>
      </c>
      <c r="AM16" s="80">
        <v>1.1333329999999999</v>
      </c>
      <c r="AN16" s="80"/>
      <c r="AO16" s="80">
        <v>10.976470000000001</v>
      </c>
      <c r="AP16" s="80">
        <v>36.116869999999999</v>
      </c>
      <c r="AQ16" s="80"/>
      <c r="AR16" s="80">
        <v>12.11483</v>
      </c>
      <c r="AS16" s="80">
        <v>8.0449970000000004</v>
      </c>
      <c r="AT16" s="80"/>
      <c r="AU16" s="4">
        <v>129.3331</v>
      </c>
      <c r="AV16" s="253">
        <v>31.991420000000002</v>
      </c>
    </row>
    <row r="17" spans="1:48" x14ac:dyDescent="0.25">
      <c r="A17" s="312" t="s">
        <v>622</v>
      </c>
      <c r="B17" s="312" t="s">
        <v>553</v>
      </c>
      <c r="C17" s="313" t="s">
        <v>522</v>
      </c>
      <c r="D17" s="204">
        <v>13</v>
      </c>
      <c r="E17" s="80">
        <v>29.799109999999999</v>
      </c>
      <c r="F17" s="80">
        <v>88.66816</v>
      </c>
      <c r="G17" s="80"/>
      <c r="H17" s="80">
        <v>44.85913</v>
      </c>
      <c r="I17" s="80"/>
      <c r="J17" s="80">
        <v>0</v>
      </c>
      <c r="K17" s="80"/>
      <c r="L17" s="80">
        <v>16.28229</v>
      </c>
      <c r="M17" s="80">
        <v>61.007510000000003</v>
      </c>
      <c r="N17" s="80">
        <v>11.83333</v>
      </c>
      <c r="O17" s="80"/>
      <c r="P17" s="80">
        <v>35.867449999999998</v>
      </c>
      <c r="Q17" s="80"/>
      <c r="R17" s="80">
        <v>336.06</v>
      </c>
      <c r="S17" s="80">
        <v>17.19454</v>
      </c>
      <c r="T17" s="80">
        <v>20.709510000000002</v>
      </c>
      <c r="U17" s="80"/>
      <c r="V17" s="80"/>
      <c r="W17" s="80">
        <v>16.166499999999999</v>
      </c>
      <c r="X17" s="80">
        <v>41.556150000000002</v>
      </c>
      <c r="Y17" s="80"/>
      <c r="Z17" s="80">
        <v>23.200900000000001</v>
      </c>
      <c r="AA17" s="80">
        <v>23.643529999999998</v>
      </c>
      <c r="AB17" s="80"/>
      <c r="AC17" s="80">
        <v>93.408330000000007</v>
      </c>
      <c r="AD17" s="80">
        <v>40.885420000000003</v>
      </c>
      <c r="AE17" s="80"/>
      <c r="AF17" s="80">
        <v>12.345610000000001</v>
      </c>
      <c r="AG17" s="80">
        <v>50.243899999999996</v>
      </c>
      <c r="AH17" s="80">
        <v>7.8524830000000003</v>
      </c>
      <c r="AI17" s="80">
        <v>26.708819999999999</v>
      </c>
      <c r="AJ17" s="80">
        <v>46.257800000000003</v>
      </c>
      <c r="AK17" s="80">
        <v>6.3286870000000004</v>
      </c>
      <c r="AL17" s="80">
        <v>85.922280000000001</v>
      </c>
      <c r="AM17" s="80">
        <v>1.1333329999999999</v>
      </c>
      <c r="AN17" s="80"/>
      <c r="AO17" s="80">
        <v>10.976470000000001</v>
      </c>
      <c r="AP17" s="80">
        <v>36.116869999999999</v>
      </c>
      <c r="AQ17" s="80"/>
      <c r="AR17" s="80">
        <v>12.11483</v>
      </c>
      <c r="AS17" s="80">
        <v>8.0449970000000004</v>
      </c>
      <c r="AT17" s="80"/>
      <c r="AU17" s="4">
        <v>129.3331</v>
      </c>
      <c r="AV17" s="253">
        <v>31.991420000000002</v>
      </c>
    </row>
    <row r="18" spans="1:48" x14ac:dyDescent="0.25">
      <c r="A18" s="312" t="s">
        <v>622</v>
      </c>
      <c r="B18" s="312" t="s">
        <v>553</v>
      </c>
      <c r="C18" s="313" t="s">
        <v>523</v>
      </c>
      <c r="D18" s="204">
        <v>14</v>
      </c>
      <c r="E18" s="80">
        <v>29.799109999999999</v>
      </c>
      <c r="F18" s="80">
        <v>88.66816</v>
      </c>
      <c r="G18" s="80"/>
      <c r="H18" s="80">
        <v>44.85913</v>
      </c>
      <c r="I18" s="80"/>
      <c r="J18" s="80">
        <v>0</v>
      </c>
      <c r="K18" s="80"/>
      <c r="L18" s="80">
        <v>16.28229</v>
      </c>
      <c r="M18" s="80">
        <v>61.007510000000003</v>
      </c>
      <c r="N18" s="80">
        <v>11.83333</v>
      </c>
      <c r="O18" s="80"/>
      <c r="P18" s="80">
        <v>35.867449999999998</v>
      </c>
      <c r="Q18" s="80"/>
      <c r="R18" s="80">
        <v>336.06</v>
      </c>
      <c r="S18" s="80">
        <v>17.19454</v>
      </c>
      <c r="T18" s="80">
        <v>20.709510000000002</v>
      </c>
      <c r="U18" s="80"/>
      <c r="V18" s="80"/>
      <c r="W18" s="80">
        <v>16.166499999999999</v>
      </c>
      <c r="X18" s="80">
        <v>41.556150000000002</v>
      </c>
      <c r="Y18" s="80"/>
      <c r="Z18" s="80">
        <v>23.200900000000001</v>
      </c>
      <c r="AA18" s="80">
        <v>23.643529999999998</v>
      </c>
      <c r="AB18" s="80"/>
      <c r="AC18" s="80">
        <v>93.408330000000007</v>
      </c>
      <c r="AD18" s="80">
        <v>40.885420000000003</v>
      </c>
      <c r="AE18" s="80"/>
      <c r="AF18" s="80">
        <v>12.345610000000001</v>
      </c>
      <c r="AG18" s="80">
        <v>50.243899999999996</v>
      </c>
      <c r="AH18" s="80">
        <v>7.8524830000000003</v>
      </c>
      <c r="AI18" s="80">
        <v>26.708819999999999</v>
      </c>
      <c r="AJ18" s="80">
        <v>46.257800000000003</v>
      </c>
      <c r="AK18" s="80">
        <v>6.3286870000000004</v>
      </c>
      <c r="AL18" s="80">
        <v>85.922280000000001</v>
      </c>
      <c r="AM18" s="80">
        <v>1.1333329999999999</v>
      </c>
      <c r="AN18" s="80"/>
      <c r="AO18" s="80">
        <v>10.976470000000001</v>
      </c>
      <c r="AP18" s="80">
        <v>36.116869999999999</v>
      </c>
      <c r="AQ18" s="80"/>
      <c r="AR18" s="80">
        <v>12.11483</v>
      </c>
      <c r="AS18" s="80">
        <v>8.0449970000000004</v>
      </c>
      <c r="AT18" s="80"/>
      <c r="AU18" s="4">
        <v>129.3331</v>
      </c>
      <c r="AV18" s="253">
        <v>31.991420000000002</v>
      </c>
    </row>
    <row r="19" spans="1:48" x14ac:dyDescent="0.25">
      <c r="A19" s="312" t="s">
        <v>622</v>
      </c>
      <c r="B19" s="312" t="s">
        <v>553</v>
      </c>
      <c r="C19" s="313" t="s">
        <v>524</v>
      </c>
      <c r="D19" s="204">
        <v>15</v>
      </c>
      <c r="E19" s="80">
        <v>29.799109999999999</v>
      </c>
      <c r="F19" s="80">
        <v>88.66816</v>
      </c>
      <c r="G19" s="80"/>
      <c r="H19" s="80">
        <v>44.85913</v>
      </c>
      <c r="I19" s="80"/>
      <c r="J19" s="80">
        <v>0</v>
      </c>
      <c r="K19" s="80"/>
      <c r="L19" s="80">
        <v>16.28229</v>
      </c>
      <c r="M19" s="80">
        <v>61.007510000000003</v>
      </c>
      <c r="N19" s="80">
        <v>11.83333</v>
      </c>
      <c r="O19" s="80"/>
      <c r="P19" s="80">
        <v>35.867449999999998</v>
      </c>
      <c r="Q19" s="80"/>
      <c r="R19" s="80">
        <v>336.06</v>
      </c>
      <c r="S19" s="80">
        <v>17.19454</v>
      </c>
      <c r="T19" s="80">
        <v>20.709510000000002</v>
      </c>
      <c r="U19" s="80"/>
      <c r="V19" s="80"/>
      <c r="W19" s="80">
        <v>16.166499999999999</v>
      </c>
      <c r="X19" s="80">
        <v>41.556150000000002</v>
      </c>
      <c r="Y19" s="80"/>
      <c r="Z19" s="80">
        <v>23.200900000000001</v>
      </c>
      <c r="AA19" s="80">
        <v>23.643529999999998</v>
      </c>
      <c r="AB19" s="80"/>
      <c r="AC19" s="80">
        <v>93.408330000000007</v>
      </c>
      <c r="AD19" s="80">
        <v>40.885420000000003</v>
      </c>
      <c r="AE19" s="80"/>
      <c r="AF19" s="80">
        <v>12.345610000000001</v>
      </c>
      <c r="AG19" s="80">
        <v>50.243899999999996</v>
      </c>
      <c r="AH19" s="80">
        <v>7.8524830000000003</v>
      </c>
      <c r="AI19" s="80">
        <v>26.708819999999999</v>
      </c>
      <c r="AJ19" s="80">
        <v>46.257800000000003</v>
      </c>
      <c r="AK19" s="80">
        <v>6.3286870000000004</v>
      </c>
      <c r="AL19" s="80">
        <v>85.922280000000001</v>
      </c>
      <c r="AM19" s="80">
        <v>1.1333329999999999</v>
      </c>
      <c r="AN19" s="80"/>
      <c r="AO19" s="80">
        <v>10.976470000000001</v>
      </c>
      <c r="AP19" s="80">
        <v>36.116869999999999</v>
      </c>
      <c r="AQ19" s="80"/>
      <c r="AR19" s="80">
        <v>12.11483</v>
      </c>
      <c r="AS19" s="80">
        <v>8.0449970000000004</v>
      </c>
      <c r="AT19" s="80"/>
      <c r="AU19" s="4">
        <v>129.3331</v>
      </c>
      <c r="AV19" s="253">
        <v>31.991420000000002</v>
      </c>
    </row>
    <row r="20" spans="1:48" x14ac:dyDescent="0.25">
      <c r="A20" s="312" t="s">
        <v>622</v>
      </c>
      <c r="B20" s="312" t="s">
        <v>553</v>
      </c>
      <c r="C20" s="313" t="s">
        <v>527</v>
      </c>
      <c r="D20" s="204">
        <v>16</v>
      </c>
      <c r="E20" s="80">
        <v>29.799109999999999</v>
      </c>
      <c r="F20" s="80">
        <v>88.66816</v>
      </c>
      <c r="G20" s="80"/>
      <c r="H20" s="80">
        <v>44.85913</v>
      </c>
      <c r="I20" s="80"/>
      <c r="J20" s="80">
        <v>0</v>
      </c>
      <c r="K20" s="80"/>
      <c r="L20" s="80">
        <v>16.28229</v>
      </c>
      <c r="M20" s="80">
        <v>61.007510000000003</v>
      </c>
      <c r="N20" s="80">
        <v>11.83333</v>
      </c>
      <c r="O20" s="80"/>
      <c r="P20" s="80">
        <v>35.867449999999998</v>
      </c>
      <c r="Q20" s="80"/>
      <c r="R20" s="80">
        <v>336.06</v>
      </c>
      <c r="S20" s="80">
        <v>17.19454</v>
      </c>
      <c r="T20" s="80">
        <v>20.709510000000002</v>
      </c>
      <c r="U20" s="80"/>
      <c r="V20" s="80"/>
      <c r="W20" s="80">
        <v>16.166499999999999</v>
      </c>
      <c r="X20" s="80">
        <v>41.556150000000002</v>
      </c>
      <c r="Y20" s="80"/>
      <c r="Z20" s="80">
        <v>23.200900000000001</v>
      </c>
      <c r="AA20" s="80">
        <v>23.643529999999998</v>
      </c>
      <c r="AB20" s="80"/>
      <c r="AC20" s="80">
        <v>93.408330000000007</v>
      </c>
      <c r="AD20" s="80">
        <v>40.885420000000003</v>
      </c>
      <c r="AE20" s="80"/>
      <c r="AF20" s="80">
        <v>12.345610000000001</v>
      </c>
      <c r="AG20" s="80">
        <v>50.243899999999996</v>
      </c>
      <c r="AH20" s="80">
        <v>7.8524830000000003</v>
      </c>
      <c r="AI20" s="80">
        <v>26.708819999999999</v>
      </c>
      <c r="AJ20" s="80">
        <v>46.257800000000003</v>
      </c>
      <c r="AK20" s="80">
        <v>6.3286870000000004</v>
      </c>
      <c r="AL20" s="80">
        <v>85.922280000000001</v>
      </c>
      <c r="AM20" s="80">
        <v>1.1333329999999999</v>
      </c>
      <c r="AN20" s="80"/>
      <c r="AO20" s="80">
        <v>10.976470000000001</v>
      </c>
      <c r="AP20" s="80">
        <v>36.116869999999999</v>
      </c>
      <c r="AQ20" s="80"/>
      <c r="AR20" s="80">
        <v>12.11483</v>
      </c>
      <c r="AS20" s="80">
        <v>8.0449970000000004</v>
      </c>
      <c r="AT20" s="80"/>
      <c r="AU20" s="4">
        <v>129.3331</v>
      </c>
      <c r="AV20" s="253">
        <v>31.991420000000002</v>
      </c>
    </row>
    <row r="21" spans="1:48" x14ac:dyDescent="0.25">
      <c r="A21" s="312" t="s">
        <v>622</v>
      </c>
      <c r="B21" s="312" t="s">
        <v>553</v>
      </c>
      <c r="C21" s="313" t="s">
        <v>530</v>
      </c>
      <c r="D21" s="204">
        <v>17</v>
      </c>
      <c r="E21" s="80">
        <v>29.799109999999999</v>
      </c>
      <c r="F21" s="80">
        <v>88.66816</v>
      </c>
      <c r="G21" s="80"/>
      <c r="H21" s="80">
        <v>44.85913</v>
      </c>
      <c r="I21" s="80"/>
      <c r="J21" s="80">
        <v>0</v>
      </c>
      <c r="K21" s="80"/>
      <c r="L21" s="80">
        <v>16.28229</v>
      </c>
      <c r="M21" s="80">
        <v>61.007510000000003</v>
      </c>
      <c r="N21" s="80">
        <v>11.83333</v>
      </c>
      <c r="O21" s="80"/>
      <c r="P21" s="80">
        <v>35.867449999999998</v>
      </c>
      <c r="Q21" s="80"/>
      <c r="R21" s="80">
        <v>336.06</v>
      </c>
      <c r="S21" s="80">
        <v>17.19454</v>
      </c>
      <c r="T21" s="80">
        <v>20.709510000000002</v>
      </c>
      <c r="U21" s="80"/>
      <c r="V21" s="80"/>
      <c r="W21" s="80">
        <v>16.166499999999999</v>
      </c>
      <c r="X21" s="80">
        <v>41.556150000000002</v>
      </c>
      <c r="Y21" s="80"/>
      <c r="Z21" s="80">
        <v>23.200900000000001</v>
      </c>
      <c r="AA21" s="80">
        <v>23.643529999999998</v>
      </c>
      <c r="AB21" s="80"/>
      <c r="AC21" s="80">
        <v>93.408330000000007</v>
      </c>
      <c r="AD21" s="80">
        <v>40.885420000000003</v>
      </c>
      <c r="AE21" s="80"/>
      <c r="AF21" s="80">
        <v>12.345610000000001</v>
      </c>
      <c r="AG21" s="80">
        <v>50.243899999999996</v>
      </c>
      <c r="AH21" s="80">
        <v>7.8524830000000003</v>
      </c>
      <c r="AI21" s="80">
        <v>26.708819999999999</v>
      </c>
      <c r="AJ21" s="80">
        <v>46.257800000000003</v>
      </c>
      <c r="AK21" s="80">
        <v>6.3286870000000004</v>
      </c>
      <c r="AL21" s="80">
        <v>85.922280000000001</v>
      </c>
      <c r="AM21" s="80">
        <v>1.1333329999999999</v>
      </c>
      <c r="AN21" s="80"/>
      <c r="AO21" s="80">
        <v>10.976470000000001</v>
      </c>
      <c r="AP21" s="80">
        <v>36.116869999999999</v>
      </c>
      <c r="AQ21" s="80"/>
      <c r="AR21" s="80">
        <v>12.11483</v>
      </c>
      <c r="AS21" s="80">
        <v>8.0449970000000004</v>
      </c>
      <c r="AT21" s="80"/>
      <c r="AU21" s="4">
        <v>129.3331</v>
      </c>
      <c r="AV21" s="253">
        <v>31.991420000000002</v>
      </c>
    </row>
    <row r="22" spans="1:48" x14ac:dyDescent="0.25">
      <c r="A22" s="312" t="s">
        <v>622</v>
      </c>
      <c r="B22" s="312" t="s">
        <v>553</v>
      </c>
      <c r="C22" s="313" t="s">
        <v>532</v>
      </c>
      <c r="D22" s="204">
        <v>18</v>
      </c>
      <c r="E22" s="80">
        <v>29.799109999999999</v>
      </c>
      <c r="F22" s="80">
        <v>88.66816</v>
      </c>
      <c r="G22" s="80"/>
      <c r="H22" s="80">
        <v>44.85913</v>
      </c>
      <c r="I22" s="80"/>
      <c r="J22" s="80">
        <v>0</v>
      </c>
      <c r="K22" s="80"/>
      <c r="L22" s="80">
        <v>16.28229</v>
      </c>
      <c r="M22" s="80">
        <v>61.007510000000003</v>
      </c>
      <c r="N22" s="80">
        <v>11.83333</v>
      </c>
      <c r="O22" s="80"/>
      <c r="P22" s="80">
        <v>35.867449999999998</v>
      </c>
      <c r="Q22" s="80"/>
      <c r="R22" s="80">
        <v>336.06</v>
      </c>
      <c r="S22" s="80">
        <v>17.19454</v>
      </c>
      <c r="T22" s="80">
        <v>20.709510000000002</v>
      </c>
      <c r="U22" s="80"/>
      <c r="V22" s="80"/>
      <c r="W22" s="80">
        <v>16.166499999999999</v>
      </c>
      <c r="X22" s="80">
        <v>41.556150000000002</v>
      </c>
      <c r="Y22" s="80"/>
      <c r="Z22" s="80">
        <v>23.200900000000001</v>
      </c>
      <c r="AA22" s="80">
        <v>23.643529999999998</v>
      </c>
      <c r="AB22" s="80"/>
      <c r="AC22" s="80">
        <v>93.408330000000007</v>
      </c>
      <c r="AD22" s="80">
        <v>40.885420000000003</v>
      </c>
      <c r="AE22" s="80"/>
      <c r="AF22" s="80">
        <v>12.345610000000001</v>
      </c>
      <c r="AG22" s="80">
        <v>50.243899999999996</v>
      </c>
      <c r="AH22" s="80">
        <v>7.8524830000000003</v>
      </c>
      <c r="AI22" s="80">
        <v>26.708819999999999</v>
      </c>
      <c r="AJ22" s="80">
        <v>46.257800000000003</v>
      </c>
      <c r="AK22" s="80">
        <v>6.3286870000000004</v>
      </c>
      <c r="AL22" s="80">
        <v>85.922280000000001</v>
      </c>
      <c r="AM22" s="80">
        <v>1.1333329999999999</v>
      </c>
      <c r="AN22" s="80"/>
      <c r="AO22" s="80">
        <v>10.976470000000001</v>
      </c>
      <c r="AP22" s="80">
        <v>36.116869999999999</v>
      </c>
      <c r="AQ22" s="80"/>
      <c r="AR22" s="80">
        <v>12.11483</v>
      </c>
      <c r="AS22" s="80">
        <v>8.0449970000000004</v>
      </c>
      <c r="AT22" s="80"/>
      <c r="AU22" s="4">
        <v>129.3331</v>
      </c>
      <c r="AV22" s="253">
        <v>31.991420000000002</v>
      </c>
    </row>
    <row r="23" spans="1:48" x14ac:dyDescent="0.25">
      <c r="A23" s="312" t="s">
        <v>622</v>
      </c>
      <c r="B23" s="312">
        <v>3031</v>
      </c>
      <c r="C23" s="313" t="s">
        <v>620</v>
      </c>
      <c r="D23" s="204">
        <v>19</v>
      </c>
      <c r="E23" s="80">
        <v>29.799109999999999</v>
      </c>
      <c r="F23" s="80">
        <v>88.66816</v>
      </c>
      <c r="G23" s="80"/>
      <c r="H23" s="80">
        <v>44.85913</v>
      </c>
      <c r="I23" s="80"/>
      <c r="J23" s="80">
        <v>0</v>
      </c>
      <c r="K23" s="80"/>
      <c r="L23" s="80">
        <v>16.28229</v>
      </c>
      <c r="M23" s="80">
        <v>61.007510000000003</v>
      </c>
      <c r="N23" s="80">
        <v>11.83333</v>
      </c>
      <c r="O23" s="80"/>
      <c r="P23" s="80">
        <v>35.867449999999998</v>
      </c>
      <c r="Q23" s="80"/>
      <c r="R23" s="80">
        <v>336.06</v>
      </c>
      <c r="S23" s="80">
        <v>17.19454</v>
      </c>
      <c r="T23" s="80">
        <v>20.709510000000002</v>
      </c>
      <c r="U23" s="80"/>
      <c r="V23" s="80"/>
      <c r="W23" s="80">
        <v>16.166499999999999</v>
      </c>
      <c r="X23" s="80">
        <v>41.556150000000002</v>
      </c>
      <c r="Y23" s="80"/>
      <c r="Z23" s="80">
        <v>23.200900000000001</v>
      </c>
      <c r="AA23" s="80">
        <v>23.643529999999998</v>
      </c>
      <c r="AB23" s="80"/>
      <c r="AC23" s="80">
        <v>93.408330000000007</v>
      </c>
      <c r="AD23" s="80">
        <v>40.885420000000003</v>
      </c>
      <c r="AE23" s="80"/>
      <c r="AF23" s="80">
        <v>12.345610000000001</v>
      </c>
      <c r="AG23" s="80">
        <v>50.243899999999996</v>
      </c>
      <c r="AH23" s="80">
        <v>7.8524830000000003</v>
      </c>
      <c r="AI23" s="80">
        <v>26.708819999999999</v>
      </c>
      <c r="AJ23" s="80">
        <v>46.257800000000003</v>
      </c>
      <c r="AK23" s="80">
        <v>6.3286870000000004</v>
      </c>
      <c r="AL23" s="80">
        <v>85.922280000000001</v>
      </c>
      <c r="AM23" s="80">
        <v>1.1333329999999999</v>
      </c>
      <c r="AN23" s="80"/>
      <c r="AO23" s="80">
        <v>10.976470000000001</v>
      </c>
      <c r="AP23" s="80">
        <v>36.116869999999999</v>
      </c>
      <c r="AQ23" s="80"/>
      <c r="AR23" s="80">
        <v>12.11483</v>
      </c>
      <c r="AS23" s="80">
        <v>8.0449970000000004</v>
      </c>
      <c r="AT23" s="80"/>
      <c r="AU23" s="4">
        <v>129.3331</v>
      </c>
      <c r="AV23" s="253">
        <v>31.991420000000002</v>
      </c>
    </row>
    <row r="24" spans="1:48" x14ac:dyDescent="0.25">
      <c r="A24" s="312" t="s">
        <v>622</v>
      </c>
      <c r="B24" s="312">
        <v>3031</v>
      </c>
      <c r="C24" s="313" t="s">
        <v>510</v>
      </c>
      <c r="D24" s="204">
        <v>20</v>
      </c>
      <c r="E24" s="80">
        <v>29.799109999999999</v>
      </c>
      <c r="F24" s="80">
        <v>88.66816</v>
      </c>
      <c r="G24" s="80"/>
      <c r="H24" s="80">
        <v>44.85913</v>
      </c>
      <c r="I24" s="80"/>
      <c r="J24" s="80">
        <v>0</v>
      </c>
      <c r="K24" s="80"/>
      <c r="L24" s="80">
        <v>16.28229</v>
      </c>
      <c r="M24" s="80">
        <v>61.007510000000003</v>
      </c>
      <c r="N24" s="80">
        <v>11.83333</v>
      </c>
      <c r="O24" s="80"/>
      <c r="P24" s="80">
        <v>35.867449999999998</v>
      </c>
      <c r="Q24" s="80"/>
      <c r="R24" s="80">
        <v>336.06</v>
      </c>
      <c r="S24" s="80">
        <v>17.19454</v>
      </c>
      <c r="T24" s="80">
        <v>20.709510000000002</v>
      </c>
      <c r="U24" s="80"/>
      <c r="V24" s="80"/>
      <c r="W24" s="80">
        <v>16.166499999999999</v>
      </c>
      <c r="X24" s="80">
        <v>41.556150000000002</v>
      </c>
      <c r="Y24" s="80"/>
      <c r="Z24" s="80">
        <v>23.200900000000001</v>
      </c>
      <c r="AA24" s="80">
        <v>23.643529999999998</v>
      </c>
      <c r="AB24" s="80"/>
      <c r="AC24" s="80">
        <v>93.408330000000007</v>
      </c>
      <c r="AD24" s="80">
        <v>40.885420000000003</v>
      </c>
      <c r="AE24" s="80"/>
      <c r="AF24" s="80">
        <v>12.345610000000001</v>
      </c>
      <c r="AG24" s="80">
        <v>50.243899999999996</v>
      </c>
      <c r="AH24" s="80">
        <v>7.8524830000000003</v>
      </c>
      <c r="AI24" s="80">
        <v>26.708819999999999</v>
      </c>
      <c r="AJ24" s="80">
        <v>46.257800000000003</v>
      </c>
      <c r="AK24" s="80">
        <v>6.3286870000000004</v>
      </c>
      <c r="AL24" s="80">
        <v>85.922280000000001</v>
      </c>
      <c r="AM24" s="80">
        <v>1.1333329999999999</v>
      </c>
      <c r="AN24" s="80"/>
      <c r="AO24" s="80">
        <v>10.976470000000001</v>
      </c>
      <c r="AP24" s="80">
        <v>36.116869999999999</v>
      </c>
      <c r="AQ24" s="80"/>
      <c r="AR24" s="80">
        <v>12.11483</v>
      </c>
      <c r="AS24" s="80">
        <v>8.0449970000000004</v>
      </c>
      <c r="AT24" s="80"/>
      <c r="AU24" s="4">
        <v>129.3331</v>
      </c>
      <c r="AV24" s="253">
        <v>31.991420000000002</v>
      </c>
    </row>
    <row r="25" spans="1:48" x14ac:dyDescent="0.25">
      <c r="A25" s="312" t="s">
        <v>622</v>
      </c>
      <c r="B25" s="312">
        <v>3031</v>
      </c>
      <c r="C25" s="313" t="s">
        <v>513</v>
      </c>
      <c r="D25" s="204">
        <v>21</v>
      </c>
      <c r="E25" s="80">
        <v>29.799109999999999</v>
      </c>
      <c r="F25" s="80">
        <v>88.66816</v>
      </c>
      <c r="G25" s="80"/>
      <c r="H25" s="80">
        <v>44.85913</v>
      </c>
      <c r="I25" s="80"/>
      <c r="J25" s="80">
        <v>0</v>
      </c>
      <c r="K25" s="80"/>
      <c r="L25" s="80">
        <v>16.28229</v>
      </c>
      <c r="M25" s="80">
        <v>61.007510000000003</v>
      </c>
      <c r="N25" s="80">
        <v>11.83333</v>
      </c>
      <c r="O25" s="80"/>
      <c r="P25" s="80">
        <v>35.867449999999998</v>
      </c>
      <c r="Q25" s="80"/>
      <c r="R25" s="80">
        <v>336.06</v>
      </c>
      <c r="S25" s="80">
        <v>17.19454</v>
      </c>
      <c r="T25" s="80">
        <v>20.709510000000002</v>
      </c>
      <c r="U25" s="80"/>
      <c r="V25" s="80"/>
      <c r="W25" s="80">
        <v>16.166499999999999</v>
      </c>
      <c r="X25" s="80">
        <v>41.556150000000002</v>
      </c>
      <c r="Y25" s="80"/>
      <c r="Z25" s="80">
        <v>23.200900000000001</v>
      </c>
      <c r="AA25" s="80">
        <v>23.643529999999998</v>
      </c>
      <c r="AB25" s="80"/>
      <c r="AC25" s="80">
        <v>93.408330000000007</v>
      </c>
      <c r="AD25" s="80">
        <v>40.885420000000003</v>
      </c>
      <c r="AE25" s="80"/>
      <c r="AF25" s="80">
        <v>12.345610000000001</v>
      </c>
      <c r="AG25" s="80">
        <v>50.243899999999996</v>
      </c>
      <c r="AH25" s="80">
        <v>7.8524830000000003</v>
      </c>
      <c r="AI25" s="80">
        <v>26.708819999999999</v>
      </c>
      <c r="AJ25" s="80">
        <v>46.257800000000003</v>
      </c>
      <c r="AK25" s="80">
        <v>6.3286870000000004</v>
      </c>
      <c r="AL25" s="80">
        <v>85.922280000000001</v>
      </c>
      <c r="AM25" s="80">
        <v>1.1333329999999999</v>
      </c>
      <c r="AN25" s="80"/>
      <c r="AO25" s="80">
        <v>10.976470000000001</v>
      </c>
      <c r="AP25" s="80">
        <v>36.116869999999999</v>
      </c>
      <c r="AQ25" s="80"/>
      <c r="AR25" s="80">
        <v>12.11483</v>
      </c>
      <c r="AS25" s="80">
        <v>8.0449970000000004</v>
      </c>
      <c r="AT25" s="80"/>
      <c r="AU25" s="4">
        <v>129.3331</v>
      </c>
      <c r="AV25" s="253">
        <v>31.991420000000002</v>
      </c>
    </row>
    <row r="26" spans="1:48" x14ac:dyDescent="0.25">
      <c r="A26" s="312" t="s">
        <v>622</v>
      </c>
      <c r="B26" s="312">
        <v>3031</v>
      </c>
      <c r="C26" s="313" t="s">
        <v>520</v>
      </c>
      <c r="D26" s="204">
        <v>22</v>
      </c>
      <c r="E26" s="80">
        <v>29.799109999999999</v>
      </c>
      <c r="F26" s="80">
        <v>88.66816</v>
      </c>
      <c r="G26" s="80"/>
      <c r="H26" s="80">
        <v>44.85913</v>
      </c>
      <c r="I26" s="80"/>
      <c r="J26" s="80">
        <v>0</v>
      </c>
      <c r="K26" s="80"/>
      <c r="L26" s="80">
        <v>16.28229</v>
      </c>
      <c r="M26" s="80">
        <v>61.007510000000003</v>
      </c>
      <c r="N26" s="80">
        <v>11.83333</v>
      </c>
      <c r="O26" s="80"/>
      <c r="P26" s="80">
        <v>35.867449999999998</v>
      </c>
      <c r="Q26" s="80"/>
      <c r="R26" s="80">
        <v>336.06</v>
      </c>
      <c r="S26" s="80">
        <v>17.19454</v>
      </c>
      <c r="T26" s="80">
        <v>20.709510000000002</v>
      </c>
      <c r="U26" s="80"/>
      <c r="V26" s="80"/>
      <c r="W26" s="80">
        <v>16.166499999999999</v>
      </c>
      <c r="X26" s="80">
        <v>41.556150000000002</v>
      </c>
      <c r="Y26" s="80"/>
      <c r="Z26" s="80">
        <v>23.200900000000001</v>
      </c>
      <c r="AA26" s="80">
        <v>23.643529999999998</v>
      </c>
      <c r="AB26" s="80"/>
      <c r="AC26" s="80">
        <v>93.408330000000007</v>
      </c>
      <c r="AD26" s="80">
        <v>40.885420000000003</v>
      </c>
      <c r="AE26" s="80"/>
      <c r="AF26" s="80">
        <v>12.345610000000001</v>
      </c>
      <c r="AG26" s="80">
        <v>50.243899999999996</v>
      </c>
      <c r="AH26" s="80">
        <v>7.8524830000000003</v>
      </c>
      <c r="AI26" s="80">
        <v>26.708819999999999</v>
      </c>
      <c r="AJ26" s="80">
        <v>46.257800000000003</v>
      </c>
      <c r="AK26" s="80">
        <v>6.3286870000000004</v>
      </c>
      <c r="AL26" s="80">
        <v>85.922280000000001</v>
      </c>
      <c r="AM26" s="80">
        <v>1.1333329999999999</v>
      </c>
      <c r="AN26" s="80"/>
      <c r="AO26" s="80">
        <v>10.976470000000001</v>
      </c>
      <c r="AP26" s="80">
        <v>36.116869999999999</v>
      </c>
      <c r="AQ26" s="80"/>
      <c r="AR26" s="80">
        <v>12.11483</v>
      </c>
      <c r="AS26" s="80">
        <v>8.0449970000000004</v>
      </c>
      <c r="AT26" s="80"/>
      <c r="AU26" s="4">
        <v>129.3331</v>
      </c>
      <c r="AV26" s="253">
        <v>31.991420000000002</v>
      </c>
    </row>
    <row r="27" spans="1:48" x14ac:dyDescent="0.25">
      <c r="A27" s="312" t="s">
        <v>622</v>
      </c>
      <c r="B27" s="312">
        <v>3031</v>
      </c>
      <c r="C27" s="313" t="s">
        <v>521</v>
      </c>
      <c r="D27" s="204">
        <v>23</v>
      </c>
      <c r="E27" s="80">
        <v>29.799109999999999</v>
      </c>
      <c r="F27" s="80">
        <v>88.66816</v>
      </c>
      <c r="G27" s="80"/>
      <c r="H27" s="80">
        <v>44.85913</v>
      </c>
      <c r="I27" s="80"/>
      <c r="J27" s="80">
        <v>0</v>
      </c>
      <c r="K27" s="80"/>
      <c r="L27" s="80">
        <v>16.28229</v>
      </c>
      <c r="M27" s="80">
        <v>61.007510000000003</v>
      </c>
      <c r="N27" s="80">
        <v>11.83333</v>
      </c>
      <c r="O27" s="80"/>
      <c r="P27" s="80">
        <v>35.867449999999998</v>
      </c>
      <c r="Q27" s="80"/>
      <c r="R27" s="80">
        <v>336.06</v>
      </c>
      <c r="S27" s="80">
        <v>17.19454</v>
      </c>
      <c r="T27" s="80">
        <v>20.709510000000002</v>
      </c>
      <c r="U27" s="80"/>
      <c r="V27" s="80"/>
      <c r="W27" s="80">
        <v>16.166499999999999</v>
      </c>
      <c r="X27" s="80">
        <v>41.556150000000002</v>
      </c>
      <c r="Y27" s="80"/>
      <c r="Z27" s="80">
        <v>23.200900000000001</v>
      </c>
      <c r="AA27" s="80">
        <v>23.643529999999998</v>
      </c>
      <c r="AB27" s="80"/>
      <c r="AC27" s="80">
        <v>93.408330000000007</v>
      </c>
      <c r="AD27" s="80">
        <v>40.885420000000003</v>
      </c>
      <c r="AE27" s="80"/>
      <c r="AF27" s="80">
        <v>12.345610000000001</v>
      </c>
      <c r="AG27" s="80">
        <v>50.243899999999996</v>
      </c>
      <c r="AH27" s="80">
        <v>7.8524830000000003</v>
      </c>
      <c r="AI27" s="80">
        <v>26.708819999999999</v>
      </c>
      <c r="AJ27" s="80">
        <v>46.257800000000003</v>
      </c>
      <c r="AK27" s="80">
        <v>6.3286870000000004</v>
      </c>
      <c r="AL27" s="80">
        <v>85.922280000000001</v>
      </c>
      <c r="AM27" s="80">
        <v>1.1333329999999999</v>
      </c>
      <c r="AN27" s="80"/>
      <c r="AO27" s="80">
        <v>10.976470000000001</v>
      </c>
      <c r="AP27" s="80">
        <v>36.116869999999999</v>
      </c>
      <c r="AQ27" s="80"/>
      <c r="AR27" s="80">
        <v>12.11483</v>
      </c>
      <c r="AS27" s="80">
        <v>8.0449970000000004</v>
      </c>
      <c r="AT27" s="80"/>
      <c r="AU27" s="4">
        <v>129.3331</v>
      </c>
      <c r="AV27" s="253">
        <v>31.991420000000002</v>
      </c>
    </row>
    <row r="28" spans="1:48" x14ac:dyDescent="0.25">
      <c r="A28" s="312" t="s">
        <v>622</v>
      </c>
      <c r="B28" s="312">
        <v>3031</v>
      </c>
      <c r="C28" s="313" t="s">
        <v>522</v>
      </c>
      <c r="D28" s="204">
        <v>24</v>
      </c>
      <c r="E28" s="80">
        <v>29.799109999999999</v>
      </c>
      <c r="F28" s="80">
        <v>88.66816</v>
      </c>
      <c r="G28" s="80"/>
      <c r="H28" s="80">
        <v>44.85913</v>
      </c>
      <c r="I28" s="80"/>
      <c r="J28" s="80">
        <v>0</v>
      </c>
      <c r="K28" s="80"/>
      <c r="L28" s="80">
        <v>16.28229</v>
      </c>
      <c r="M28" s="80">
        <v>61.007510000000003</v>
      </c>
      <c r="N28" s="80">
        <v>11.83333</v>
      </c>
      <c r="O28" s="80"/>
      <c r="P28" s="80">
        <v>35.867449999999998</v>
      </c>
      <c r="Q28" s="80"/>
      <c r="R28" s="80">
        <v>336.06</v>
      </c>
      <c r="S28" s="80">
        <v>17.19454</v>
      </c>
      <c r="T28" s="80">
        <v>20.709510000000002</v>
      </c>
      <c r="U28" s="80"/>
      <c r="V28" s="80"/>
      <c r="W28" s="80">
        <v>16.166499999999999</v>
      </c>
      <c r="X28" s="80">
        <v>41.556150000000002</v>
      </c>
      <c r="Y28" s="80"/>
      <c r="Z28" s="80">
        <v>23.200900000000001</v>
      </c>
      <c r="AA28" s="80">
        <v>23.643529999999998</v>
      </c>
      <c r="AB28" s="80"/>
      <c r="AC28" s="80">
        <v>93.408330000000007</v>
      </c>
      <c r="AD28" s="80">
        <v>40.885420000000003</v>
      </c>
      <c r="AE28" s="80"/>
      <c r="AF28" s="80">
        <v>12.345610000000001</v>
      </c>
      <c r="AG28" s="80">
        <v>50.243899999999996</v>
      </c>
      <c r="AH28" s="80">
        <v>7.8524830000000003</v>
      </c>
      <c r="AI28" s="80">
        <v>26.708819999999999</v>
      </c>
      <c r="AJ28" s="80">
        <v>46.257800000000003</v>
      </c>
      <c r="AK28" s="80">
        <v>6.3286870000000004</v>
      </c>
      <c r="AL28" s="80">
        <v>85.922280000000001</v>
      </c>
      <c r="AM28" s="80">
        <v>1.1333329999999999</v>
      </c>
      <c r="AN28" s="80"/>
      <c r="AO28" s="80">
        <v>10.976470000000001</v>
      </c>
      <c r="AP28" s="80">
        <v>36.116869999999999</v>
      </c>
      <c r="AQ28" s="80"/>
      <c r="AR28" s="80">
        <v>12.11483</v>
      </c>
      <c r="AS28" s="80">
        <v>8.0449970000000004</v>
      </c>
      <c r="AT28" s="80"/>
      <c r="AU28" s="4">
        <v>129.3331</v>
      </c>
      <c r="AV28" s="253">
        <v>31.991420000000002</v>
      </c>
    </row>
    <row r="29" spans="1:48" x14ac:dyDescent="0.25">
      <c r="A29" s="312" t="s">
        <v>622</v>
      </c>
      <c r="B29" s="312">
        <v>3031</v>
      </c>
      <c r="C29" s="313" t="s">
        <v>527</v>
      </c>
      <c r="D29" s="204">
        <v>25</v>
      </c>
      <c r="E29" s="80">
        <v>29.799109999999999</v>
      </c>
      <c r="F29" s="80">
        <v>88.66816</v>
      </c>
      <c r="G29" s="80"/>
      <c r="H29" s="80">
        <v>44.85913</v>
      </c>
      <c r="I29" s="80"/>
      <c r="J29" s="80">
        <v>0</v>
      </c>
      <c r="K29" s="80"/>
      <c r="L29" s="80">
        <v>16.28229</v>
      </c>
      <c r="M29" s="80">
        <v>61.007510000000003</v>
      </c>
      <c r="N29" s="80">
        <v>11.83333</v>
      </c>
      <c r="O29" s="80"/>
      <c r="P29" s="80">
        <v>35.867449999999998</v>
      </c>
      <c r="Q29" s="80"/>
      <c r="R29" s="80">
        <v>336.06</v>
      </c>
      <c r="S29" s="80">
        <v>17.19454</v>
      </c>
      <c r="T29" s="80">
        <v>20.709510000000002</v>
      </c>
      <c r="U29" s="80"/>
      <c r="V29" s="80"/>
      <c r="W29" s="80">
        <v>16.166499999999999</v>
      </c>
      <c r="X29" s="80">
        <v>41.556150000000002</v>
      </c>
      <c r="Y29" s="80"/>
      <c r="Z29" s="80">
        <v>23.200900000000001</v>
      </c>
      <c r="AA29" s="80">
        <v>23.643529999999998</v>
      </c>
      <c r="AB29" s="80"/>
      <c r="AC29" s="80">
        <v>93.408330000000007</v>
      </c>
      <c r="AD29" s="80">
        <v>40.885420000000003</v>
      </c>
      <c r="AE29" s="80"/>
      <c r="AF29" s="80">
        <v>12.345610000000001</v>
      </c>
      <c r="AG29" s="80">
        <v>50.243899999999996</v>
      </c>
      <c r="AH29" s="80">
        <v>7.8524830000000003</v>
      </c>
      <c r="AI29" s="80">
        <v>26.708819999999999</v>
      </c>
      <c r="AJ29" s="80">
        <v>46.257800000000003</v>
      </c>
      <c r="AK29" s="80">
        <v>6.3286870000000004</v>
      </c>
      <c r="AL29" s="80">
        <v>85.922280000000001</v>
      </c>
      <c r="AM29" s="80">
        <v>1.1333329999999999</v>
      </c>
      <c r="AN29" s="80"/>
      <c r="AO29" s="80">
        <v>10.976470000000001</v>
      </c>
      <c r="AP29" s="80">
        <v>36.116869999999999</v>
      </c>
      <c r="AQ29" s="80"/>
      <c r="AR29" s="80">
        <v>12.11483</v>
      </c>
      <c r="AS29" s="80">
        <v>8.0449970000000004</v>
      </c>
      <c r="AT29" s="80"/>
      <c r="AU29" s="4">
        <v>129.3331</v>
      </c>
      <c r="AV29" s="253">
        <v>31.991420000000002</v>
      </c>
    </row>
    <row r="30" spans="1:48" x14ac:dyDescent="0.25">
      <c r="A30" s="312" t="s">
        <v>622</v>
      </c>
      <c r="B30" s="312">
        <v>3031</v>
      </c>
      <c r="C30" s="313" t="s">
        <v>532</v>
      </c>
      <c r="D30" s="204">
        <v>26</v>
      </c>
      <c r="E30" s="80">
        <v>29.799109999999999</v>
      </c>
      <c r="F30" s="80">
        <v>88.66816</v>
      </c>
      <c r="G30" s="80"/>
      <c r="H30" s="80">
        <v>44.85913</v>
      </c>
      <c r="I30" s="80"/>
      <c r="J30" s="80">
        <v>0</v>
      </c>
      <c r="K30" s="80"/>
      <c r="L30" s="80">
        <v>16.28229</v>
      </c>
      <c r="M30" s="80">
        <v>61.007510000000003</v>
      </c>
      <c r="N30" s="80">
        <v>11.83333</v>
      </c>
      <c r="O30" s="80"/>
      <c r="P30" s="80">
        <v>35.867449999999998</v>
      </c>
      <c r="Q30" s="80"/>
      <c r="R30" s="80">
        <v>336.06</v>
      </c>
      <c r="S30" s="80">
        <v>17.19454</v>
      </c>
      <c r="T30" s="80">
        <v>20.709510000000002</v>
      </c>
      <c r="U30" s="80"/>
      <c r="V30" s="80"/>
      <c r="W30" s="80">
        <v>16.166499999999999</v>
      </c>
      <c r="X30" s="80">
        <v>41.556150000000002</v>
      </c>
      <c r="Y30" s="80"/>
      <c r="Z30" s="80">
        <v>23.200900000000001</v>
      </c>
      <c r="AA30" s="80">
        <v>23.643529999999998</v>
      </c>
      <c r="AB30" s="80"/>
      <c r="AC30" s="80">
        <v>93.408330000000007</v>
      </c>
      <c r="AD30" s="80">
        <v>40.885420000000003</v>
      </c>
      <c r="AE30" s="80"/>
      <c r="AF30" s="80">
        <v>12.345610000000001</v>
      </c>
      <c r="AG30" s="80">
        <v>50.243899999999996</v>
      </c>
      <c r="AH30" s="80">
        <v>7.8524830000000003</v>
      </c>
      <c r="AI30" s="80">
        <v>26.708819999999999</v>
      </c>
      <c r="AJ30" s="80">
        <v>46.257800000000003</v>
      </c>
      <c r="AK30" s="80">
        <v>6.3286870000000004</v>
      </c>
      <c r="AL30" s="80">
        <v>85.922280000000001</v>
      </c>
      <c r="AM30" s="80">
        <v>1.1333329999999999</v>
      </c>
      <c r="AN30" s="80"/>
      <c r="AO30" s="80">
        <v>10.976470000000001</v>
      </c>
      <c r="AP30" s="80">
        <v>36.116869999999999</v>
      </c>
      <c r="AQ30" s="80"/>
      <c r="AR30" s="80">
        <v>12.11483</v>
      </c>
      <c r="AS30" s="80">
        <v>8.0449970000000004</v>
      </c>
      <c r="AT30" s="80"/>
      <c r="AU30" s="4">
        <v>129.3331</v>
      </c>
      <c r="AV30" s="253">
        <v>31.991420000000002</v>
      </c>
    </row>
    <row r="31" spans="1:48" x14ac:dyDescent="0.25">
      <c r="A31" s="312" t="s">
        <v>622</v>
      </c>
      <c r="B31" s="312" t="s">
        <v>165</v>
      </c>
      <c r="C31" s="313" t="s">
        <v>500</v>
      </c>
      <c r="D31" s="204">
        <v>27</v>
      </c>
      <c r="E31" s="80"/>
      <c r="F31" s="80">
        <v>74.900000000000006</v>
      </c>
      <c r="G31" s="80">
        <v>10</v>
      </c>
      <c r="H31" s="80">
        <v>25.193660000000001</v>
      </c>
      <c r="I31" s="80"/>
      <c r="J31" s="80"/>
      <c r="K31" s="80">
        <v>29.989540000000002</v>
      </c>
      <c r="L31" s="80"/>
      <c r="M31" s="80"/>
      <c r="N31" s="80">
        <v>13.66028</v>
      </c>
      <c r="O31" s="80">
        <v>136.28290000000001</v>
      </c>
      <c r="P31" s="80">
        <v>38.375529999999998</v>
      </c>
      <c r="Q31" s="80">
        <v>101.114</v>
      </c>
      <c r="R31" s="80">
        <v>341.64260000000002</v>
      </c>
      <c r="S31" s="80">
        <v>17.219550000000002</v>
      </c>
      <c r="T31" s="80">
        <v>17.733889999999999</v>
      </c>
      <c r="U31" s="80">
        <v>28.27046</v>
      </c>
      <c r="V31" s="80"/>
      <c r="W31" s="80">
        <v>20.340779999999999</v>
      </c>
      <c r="X31" s="80">
        <v>33.415660000000003</v>
      </c>
      <c r="Y31" s="80">
        <v>25.81963</v>
      </c>
      <c r="Z31" s="80">
        <v>20.414390000000001</v>
      </c>
      <c r="AA31" s="80">
        <v>30.892430000000001</v>
      </c>
      <c r="AB31" s="80">
        <v>59.341670000000001</v>
      </c>
      <c r="AC31" s="80">
        <v>93.41001</v>
      </c>
      <c r="AD31" s="80">
        <v>86.542509999999993</v>
      </c>
      <c r="AE31" s="80"/>
      <c r="AF31" s="80">
        <v>22.407779999999999</v>
      </c>
      <c r="AG31" s="80">
        <v>47.608460000000001</v>
      </c>
      <c r="AH31" s="80">
        <v>9.2747580000000003</v>
      </c>
      <c r="AI31" s="80">
        <v>25.823920000000001</v>
      </c>
      <c r="AJ31" s="80"/>
      <c r="AK31" s="80">
        <v>8.7881490000000007</v>
      </c>
      <c r="AL31" s="80">
        <v>27.01276</v>
      </c>
      <c r="AM31" s="80">
        <v>9.9650619999999996</v>
      </c>
      <c r="AN31" s="80">
        <v>0</v>
      </c>
      <c r="AO31" s="80">
        <v>6.0996870000000003</v>
      </c>
      <c r="AP31" s="80">
        <v>41.888579999999997</v>
      </c>
      <c r="AQ31" s="80"/>
      <c r="AR31" s="80">
        <v>25.145109999999999</v>
      </c>
      <c r="AS31" s="80">
        <v>23.79327</v>
      </c>
      <c r="AT31" s="80"/>
      <c r="AU31" s="4">
        <v>90.310159999999996</v>
      </c>
      <c r="AV31" s="253">
        <v>33.761330000000001</v>
      </c>
    </row>
    <row r="32" spans="1:48" x14ac:dyDescent="0.25">
      <c r="A32" s="312" t="s">
        <v>622</v>
      </c>
      <c r="B32" s="312" t="s">
        <v>165</v>
      </c>
      <c r="C32" s="313" t="s">
        <v>502</v>
      </c>
      <c r="D32" s="204">
        <v>28</v>
      </c>
      <c r="E32" s="80"/>
      <c r="F32" s="80">
        <v>74.900000000000006</v>
      </c>
      <c r="G32" s="80">
        <v>10</v>
      </c>
      <c r="H32" s="80">
        <v>25.193660000000001</v>
      </c>
      <c r="I32" s="80"/>
      <c r="J32" s="80"/>
      <c r="K32" s="80">
        <v>29.989540000000002</v>
      </c>
      <c r="L32" s="80"/>
      <c r="M32" s="80"/>
      <c r="N32" s="80">
        <v>13.66028</v>
      </c>
      <c r="O32" s="80">
        <v>136.28290000000001</v>
      </c>
      <c r="P32" s="80">
        <v>38.375529999999998</v>
      </c>
      <c r="Q32" s="80">
        <v>101.114</v>
      </c>
      <c r="R32" s="80">
        <v>341.64260000000002</v>
      </c>
      <c r="S32" s="80">
        <v>17.219550000000002</v>
      </c>
      <c r="T32" s="80">
        <v>17.733889999999999</v>
      </c>
      <c r="U32" s="80">
        <v>28.27046</v>
      </c>
      <c r="V32" s="80"/>
      <c r="W32" s="80">
        <v>20.340779999999999</v>
      </c>
      <c r="X32" s="80">
        <v>33.415660000000003</v>
      </c>
      <c r="Y32" s="80">
        <v>25.81963</v>
      </c>
      <c r="Z32" s="80">
        <v>20.414390000000001</v>
      </c>
      <c r="AA32" s="80">
        <v>30.892430000000001</v>
      </c>
      <c r="AB32" s="80">
        <v>59.341670000000001</v>
      </c>
      <c r="AC32" s="80">
        <v>93.41001</v>
      </c>
      <c r="AD32" s="80">
        <v>86.542509999999993</v>
      </c>
      <c r="AE32" s="80"/>
      <c r="AF32" s="80">
        <v>22.407779999999999</v>
      </c>
      <c r="AG32" s="80">
        <v>47.608460000000001</v>
      </c>
      <c r="AH32" s="80">
        <v>9.2747580000000003</v>
      </c>
      <c r="AI32" s="80">
        <v>25.823920000000001</v>
      </c>
      <c r="AJ32" s="80"/>
      <c r="AK32" s="80">
        <v>8.7881490000000007</v>
      </c>
      <c r="AL32" s="80">
        <v>27.01276</v>
      </c>
      <c r="AM32" s="80">
        <v>9.9650619999999996</v>
      </c>
      <c r="AN32" s="80">
        <v>0</v>
      </c>
      <c r="AO32" s="80">
        <v>6.0996870000000003</v>
      </c>
      <c r="AP32" s="80">
        <v>41.888579999999997</v>
      </c>
      <c r="AQ32" s="80"/>
      <c r="AR32" s="80">
        <v>25.145109999999999</v>
      </c>
      <c r="AS32" s="80">
        <v>23.79327</v>
      </c>
      <c r="AT32" s="80"/>
      <c r="AU32" s="4">
        <v>90.310159999999996</v>
      </c>
      <c r="AV32" s="253">
        <v>33.761330000000001</v>
      </c>
    </row>
    <row r="33" spans="1:48" x14ac:dyDescent="0.25">
      <c r="A33" s="312" t="s">
        <v>622</v>
      </c>
      <c r="B33" s="312" t="s">
        <v>165</v>
      </c>
      <c r="C33" s="313" t="s">
        <v>505</v>
      </c>
      <c r="D33" s="204">
        <v>29</v>
      </c>
      <c r="E33" s="80"/>
      <c r="F33" s="80">
        <v>74.900000000000006</v>
      </c>
      <c r="G33" s="80">
        <v>10</v>
      </c>
      <c r="H33" s="80">
        <v>25.193660000000001</v>
      </c>
      <c r="I33" s="80"/>
      <c r="J33" s="80"/>
      <c r="K33" s="80">
        <v>29.989540000000002</v>
      </c>
      <c r="L33" s="80"/>
      <c r="M33" s="80"/>
      <c r="N33" s="80">
        <v>13.66028</v>
      </c>
      <c r="O33" s="80">
        <v>136.28290000000001</v>
      </c>
      <c r="P33" s="80">
        <v>38.375529999999998</v>
      </c>
      <c r="Q33" s="80">
        <v>101.114</v>
      </c>
      <c r="R33" s="80">
        <v>341.64260000000002</v>
      </c>
      <c r="S33" s="80">
        <v>17.219550000000002</v>
      </c>
      <c r="T33" s="80">
        <v>17.733889999999999</v>
      </c>
      <c r="U33" s="80">
        <v>28.27046</v>
      </c>
      <c r="V33" s="80"/>
      <c r="W33" s="80">
        <v>20.340779999999999</v>
      </c>
      <c r="X33" s="80">
        <v>33.415660000000003</v>
      </c>
      <c r="Y33" s="80">
        <v>25.81963</v>
      </c>
      <c r="Z33" s="80">
        <v>20.414390000000001</v>
      </c>
      <c r="AA33" s="80">
        <v>30.892430000000001</v>
      </c>
      <c r="AB33" s="80">
        <v>59.341670000000001</v>
      </c>
      <c r="AC33" s="80">
        <v>93.41001</v>
      </c>
      <c r="AD33" s="80">
        <v>86.542509999999993</v>
      </c>
      <c r="AE33" s="80"/>
      <c r="AF33" s="80">
        <v>22.407779999999999</v>
      </c>
      <c r="AG33" s="80">
        <v>47.608460000000001</v>
      </c>
      <c r="AH33" s="80">
        <v>9.2747580000000003</v>
      </c>
      <c r="AI33" s="80">
        <v>25.823920000000001</v>
      </c>
      <c r="AJ33" s="80"/>
      <c r="AK33" s="80">
        <v>8.7881490000000007</v>
      </c>
      <c r="AL33" s="80">
        <v>27.01276</v>
      </c>
      <c r="AM33" s="80">
        <v>9.9650619999999996</v>
      </c>
      <c r="AN33" s="80">
        <v>0</v>
      </c>
      <c r="AO33" s="80">
        <v>6.0996870000000003</v>
      </c>
      <c r="AP33" s="80">
        <v>41.888579999999997</v>
      </c>
      <c r="AQ33" s="80"/>
      <c r="AR33" s="80">
        <v>25.145109999999999</v>
      </c>
      <c r="AS33" s="80">
        <v>23.79327</v>
      </c>
      <c r="AT33" s="80"/>
      <c r="AU33" s="4">
        <v>90.310159999999996</v>
      </c>
      <c r="AV33" s="253">
        <v>33.761330000000001</v>
      </c>
    </row>
    <row r="34" spans="1:48" x14ac:dyDescent="0.25">
      <c r="A34" s="312" t="s">
        <v>622</v>
      </c>
      <c r="B34" s="312" t="s">
        <v>165</v>
      </c>
      <c r="C34" s="313" t="s">
        <v>506</v>
      </c>
      <c r="D34" s="204">
        <v>30</v>
      </c>
      <c r="E34" s="80"/>
      <c r="F34" s="80">
        <v>74.900000000000006</v>
      </c>
      <c r="G34" s="80">
        <v>10</v>
      </c>
      <c r="H34" s="80">
        <v>25.193660000000001</v>
      </c>
      <c r="I34" s="80"/>
      <c r="J34" s="80"/>
      <c r="K34" s="80">
        <v>29.989540000000002</v>
      </c>
      <c r="L34" s="80"/>
      <c r="M34" s="80"/>
      <c r="N34" s="80">
        <v>13.66028</v>
      </c>
      <c r="O34" s="80">
        <v>136.28290000000001</v>
      </c>
      <c r="P34" s="80">
        <v>38.375529999999998</v>
      </c>
      <c r="Q34" s="80">
        <v>101.114</v>
      </c>
      <c r="R34" s="80">
        <v>341.64260000000002</v>
      </c>
      <c r="S34" s="80">
        <v>17.219550000000002</v>
      </c>
      <c r="T34" s="80">
        <v>17.733889999999999</v>
      </c>
      <c r="U34" s="80">
        <v>28.27046</v>
      </c>
      <c r="V34" s="80"/>
      <c r="W34" s="80">
        <v>20.340779999999999</v>
      </c>
      <c r="X34" s="80">
        <v>33.415660000000003</v>
      </c>
      <c r="Y34" s="80">
        <v>25.81963</v>
      </c>
      <c r="Z34" s="80">
        <v>20.414390000000001</v>
      </c>
      <c r="AA34" s="80">
        <v>30.892430000000001</v>
      </c>
      <c r="AB34" s="80">
        <v>59.341670000000001</v>
      </c>
      <c r="AC34" s="80">
        <v>93.41001</v>
      </c>
      <c r="AD34" s="80">
        <v>86.542509999999993</v>
      </c>
      <c r="AE34" s="80"/>
      <c r="AF34" s="80">
        <v>22.407779999999999</v>
      </c>
      <c r="AG34" s="80">
        <v>47.608460000000001</v>
      </c>
      <c r="AH34" s="80">
        <v>9.2747580000000003</v>
      </c>
      <c r="AI34" s="80">
        <v>25.823920000000001</v>
      </c>
      <c r="AJ34" s="80"/>
      <c r="AK34" s="80">
        <v>8.7881490000000007</v>
      </c>
      <c r="AL34" s="80">
        <v>27.01276</v>
      </c>
      <c r="AM34" s="80">
        <v>9.9650619999999996</v>
      </c>
      <c r="AN34" s="80">
        <v>0</v>
      </c>
      <c r="AO34" s="80">
        <v>6.0996870000000003</v>
      </c>
      <c r="AP34" s="80">
        <v>41.888579999999997</v>
      </c>
      <c r="AQ34" s="80"/>
      <c r="AR34" s="80">
        <v>25.145109999999999</v>
      </c>
      <c r="AS34" s="80">
        <v>23.79327</v>
      </c>
      <c r="AT34" s="80"/>
      <c r="AU34" s="4">
        <v>90.310159999999996</v>
      </c>
      <c r="AV34" s="253">
        <v>33.761330000000001</v>
      </c>
    </row>
    <row r="35" spans="1:48" x14ac:dyDescent="0.25">
      <c r="A35" s="312" t="s">
        <v>622</v>
      </c>
      <c r="B35" s="312" t="s">
        <v>165</v>
      </c>
      <c r="C35" s="313" t="s">
        <v>507</v>
      </c>
      <c r="D35" s="204">
        <v>31</v>
      </c>
      <c r="E35" s="80"/>
      <c r="F35" s="80">
        <v>74.900000000000006</v>
      </c>
      <c r="G35" s="80">
        <v>10</v>
      </c>
      <c r="H35" s="80">
        <v>25.193660000000001</v>
      </c>
      <c r="I35" s="80"/>
      <c r="J35" s="80"/>
      <c r="K35" s="80">
        <v>29.989540000000002</v>
      </c>
      <c r="L35" s="80"/>
      <c r="M35" s="80"/>
      <c r="N35" s="80">
        <v>13.66028</v>
      </c>
      <c r="O35" s="80">
        <v>136.28290000000001</v>
      </c>
      <c r="P35" s="80">
        <v>38.375529999999998</v>
      </c>
      <c r="Q35" s="80">
        <v>101.114</v>
      </c>
      <c r="R35" s="80">
        <v>341.64260000000002</v>
      </c>
      <c r="S35" s="80">
        <v>17.219550000000002</v>
      </c>
      <c r="T35" s="80">
        <v>17.733889999999999</v>
      </c>
      <c r="U35" s="80">
        <v>28.27046</v>
      </c>
      <c r="V35" s="80"/>
      <c r="W35" s="80">
        <v>20.340779999999999</v>
      </c>
      <c r="X35" s="80">
        <v>33.415660000000003</v>
      </c>
      <c r="Y35" s="80">
        <v>25.81963</v>
      </c>
      <c r="Z35" s="80">
        <v>20.414390000000001</v>
      </c>
      <c r="AA35" s="80">
        <v>30.892430000000001</v>
      </c>
      <c r="AB35" s="80">
        <v>59.341670000000001</v>
      </c>
      <c r="AC35" s="80">
        <v>93.41001</v>
      </c>
      <c r="AD35" s="80">
        <v>86.542509999999993</v>
      </c>
      <c r="AE35" s="80"/>
      <c r="AF35" s="80">
        <v>22.407779999999999</v>
      </c>
      <c r="AG35" s="80">
        <v>47.608460000000001</v>
      </c>
      <c r="AH35" s="80">
        <v>9.2747580000000003</v>
      </c>
      <c r="AI35" s="80">
        <v>25.823920000000001</v>
      </c>
      <c r="AJ35" s="80"/>
      <c r="AK35" s="80">
        <v>8.7881490000000007</v>
      </c>
      <c r="AL35" s="80">
        <v>27.01276</v>
      </c>
      <c r="AM35" s="80">
        <v>9.9650619999999996</v>
      </c>
      <c r="AN35" s="80">
        <v>0</v>
      </c>
      <c r="AO35" s="80">
        <v>6.0996870000000003</v>
      </c>
      <c r="AP35" s="80">
        <v>41.888579999999997</v>
      </c>
      <c r="AQ35" s="80"/>
      <c r="AR35" s="80">
        <v>25.145109999999999</v>
      </c>
      <c r="AS35" s="80">
        <v>23.79327</v>
      </c>
      <c r="AT35" s="80"/>
      <c r="AU35" s="4">
        <v>90.310159999999996</v>
      </c>
      <c r="AV35" s="253">
        <v>33.761330000000001</v>
      </c>
    </row>
    <row r="36" spans="1:48" x14ac:dyDescent="0.25">
      <c r="A36" s="312" t="s">
        <v>622</v>
      </c>
      <c r="B36" s="312" t="s">
        <v>165</v>
      </c>
      <c r="C36" s="313" t="s">
        <v>621</v>
      </c>
      <c r="D36" s="204">
        <v>32</v>
      </c>
      <c r="E36" s="80"/>
      <c r="F36" s="80">
        <v>74.900000000000006</v>
      </c>
      <c r="G36" s="80">
        <v>10</v>
      </c>
      <c r="H36" s="80">
        <v>25.193660000000001</v>
      </c>
      <c r="I36" s="80"/>
      <c r="J36" s="80"/>
      <c r="K36" s="80">
        <v>29.989540000000002</v>
      </c>
      <c r="L36" s="80"/>
      <c r="M36" s="80"/>
      <c r="N36" s="80">
        <v>13.66028</v>
      </c>
      <c r="O36" s="80">
        <v>136.28290000000001</v>
      </c>
      <c r="P36" s="80">
        <v>38.375529999999998</v>
      </c>
      <c r="Q36" s="80">
        <v>101.114</v>
      </c>
      <c r="R36" s="80">
        <v>341.64260000000002</v>
      </c>
      <c r="S36" s="80">
        <v>17.219550000000002</v>
      </c>
      <c r="T36" s="80">
        <v>17.733889999999999</v>
      </c>
      <c r="U36" s="80">
        <v>28.27046</v>
      </c>
      <c r="V36" s="80"/>
      <c r="W36" s="80">
        <v>20.340779999999999</v>
      </c>
      <c r="X36" s="80">
        <v>33.415660000000003</v>
      </c>
      <c r="Y36" s="80">
        <v>25.81963</v>
      </c>
      <c r="Z36" s="80">
        <v>20.414390000000001</v>
      </c>
      <c r="AA36" s="80">
        <v>30.892430000000001</v>
      </c>
      <c r="AB36" s="80">
        <v>59.341670000000001</v>
      </c>
      <c r="AC36" s="80">
        <v>93.41001</v>
      </c>
      <c r="AD36" s="80">
        <v>86.542509999999993</v>
      </c>
      <c r="AE36" s="80"/>
      <c r="AF36" s="80">
        <v>22.407779999999999</v>
      </c>
      <c r="AG36" s="80">
        <v>47.608460000000001</v>
      </c>
      <c r="AH36" s="80">
        <v>9.2747580000000003</v>
      </c>
      <c r="AI36" s="80">
        <v>25.823920000000001</v>
      </c>
      <c r="AJ36" s="80"/>
      <c r="AK36" s="80">
        <v>8.7881490000000007</v>
      </c>
      <c r="AL36" s="80">
        <v>27.01276</v>
      </c>
      <c r="AM36" s="80">
        <v>9.9650619999999996</v>
      </c>
      <c r="AN36" s="80">
        <v>0</v>
      </c>
      <c r="AO36" s="80">
        <v>6.0996870000000003</v>
      </c>
      <c r="AP36" s="80">
        <v>41.888579999999997</v>
      </c>
      <c r="AQ36" s="80"/>
      <c r="AR36" s="80">
        <v>25.145109999999999</v>
      </c>
      <c r="AS36" s="80">
        <v>23.79327</v>
      </c>
      <c r="AT36" s="80"/>
      <c r="AU36" s="4">
        <v>90.310159999999996</v>
      </c>
      <c r="AV36" s="253">
        <v>33.761330000000001</v>
      </c>
    </row>
    <row r="37" spans="1:48" x14ac:dyDescent="0.25">
      <c r="A37" s="312" t="s">
        <v>622</v>
      </c>
      <c r="B37" s="312" t="s">
        <v>165</v>
      </c>
      <c r="C37" s="313" t="s">
        <v>512</v>
      </c>
      <c r="D37" s="204">
        <v>33</v>
      </c>
      <c r="E37" s="80"/>
      <c r="F37" s="80">
        <v>74.900000000000006</v>
      </c>
      <c r="G37" s="80">
        <v>10</v>
      </c>
      <c r="H37" s="80">
        <v>25.193660000000001</v>
      </c>
      <c r="I37" s="80"/>
      <c r="J37" s="80"/>
      <c r="K37" s="80">
        <v>29.989540000000002</v>
      </c>
      <c r="L37" s="80"/>
      <c r="M37" s="80"/>
      <c r="N37" s="80">
        <v>13.66028</v>
      </c>
      <c r="O37" s="80">
        <v>136.28290000000001</v>
      </c>
      <c r="P37" s="80">
        <v>38.375529999999998</v>
      </c>
      <c r="Q37" s="80">
        <v>101.114</v>
      </c>
      <c r="R37" s="80">
        <v>341.64260000000002</v>
      </c>
      <c r="S37" s="80">
        <v>17.219550000000002</v>
      </c>
      <c r="T37" s="80">
        <v>17.733889999999999</v>
      </c>
      <c r="U37" s="80">
        <v>28.27046</v>
      </c>
      <c r="V37" s="80"/>
      <c r="W37" s="80">
        <v>20.340779999999999</v>
      </c>
      <c r="X37" s="80">
        <v>33.415660000000003</v>
      </c>
      <c r="Y37" s="80">
        <v>25.81963</v>
      </c>
      <c r="Z37" s="80">
        <v>20.414390000000001</v>
      </c>
      <c r="AA37" s="80">
        <v>30.892430000000001</v>
      </c>
      <c r="AB37" s="80">
        <v>59.341670000000001</v>
      </c>
      <c r="AC37" s="80">
        <v>93.41001</v>
      </c>
      <c r="AD37" s="80">
        <v>86.542509999999993</v>
      </c>
      <c r="AE37" s="80"/>
      <c r="AF37" s="80">
        <v>22.407779999999999</v>
      </c>
      <c r="AG37" s="80">
        <v>47.608460000000001</v>
      </c>
      <c r="AH37" s="80">
        <v>9.2747580000000003</v>
      </c>
      <c r="AI37" s="80">
        <v>25.823920000000001</v>
      </c>
      <c r="AJ37" s="80"/>
      <c r="AK37" s="80">
        <v>8.7881490000000007</v>
      </c>
      <c r="AL37" s="80">
        <v>27.01276</v>
      </c>
      <c r="AM37" s="80">
        <v>9.9650619999999996</v>
      </c>
      <c r="AN37" s="80">
        <v>0</v>
      </c>
      <c r="AO37" s="80">
        <v>6.0996870000000003</v>
      </c>
      <c r="AP37" s="80">
        <v>41.888579999999997</v>
      </c>
      <c r="AQ37" s="80"/>
      <c r="AR37" s="80">
        <v>25.145109999999999</v>
      </c>
      <c r="AS37" s="80">
        <v>23.79327</v>
      </c>
      <c r="AT37" s="80"/>
      <c r="AU37" s="4">
        <v>90.310159999999996</v>
      </c>
      <c r="AV37" s="253">
        <v>33.761330000000001</v>
      </c>
    </row>
    <row r="38" spans="1:48" x14ac:dyDescent="0.25">
      <c r="A38" s="312" t="s">
        <v>622</v>
      </c>
      <c r="B38" s="312" t="s">
        <v>165</v>
      </c>
      <c r="C38" s="313" t="s">
        <v>517</v>
      </c>
      <c r="D38" s="204">
        <v>34</v>
      </c>
      <c r="E38" s="80"/>
      <c r="F38" s="80">
        <v>74.900000000000006</v>
      </c>
      <c r="G38" s="80">
        <v>10</v>
      </c>
      <c r="H38" s="80">
        <v>25.193660000000001</v>
      </c>
      <c r="I38" s="80"/>
      <c r="J38" s="80"/>
      <c r="K38" s="80">
        <v>29.989540000000002</v>
      </c>
      <c r="L38" s="80"/>
      <c r="M38" s="80"/>
      <c r="N38" s="80">
        <v>13.66028</v>
      </c>
      <c r="O38" s="80">
        <v>136.28290000000001</v>
      </c>
      <c r="P38" s="80">
        <v>38.375529999999998</v>
      </c>
      <c r="Q38" s="80">
        <v>101.114</v>
      </c>
      <c r="R38" s="80">
        <v>341.64260000000002</v>
      </c>
      <c r="S38" s="80">
        <v>17.219550000000002</v>
      </c>
      <c r="T38" s="80">
        <v>17.733889999999999</v>
      </c>
      <c r="U38" s="80">
        <v>28.27046</v>
      </c>
      <c r="V38" s="80"/>
      <c r="W38" s="80">
        <v>20.340779999999999</v>
      </c>
      <c r="X38" s="80">
        <v>33.415660000000003</v>
      </c>
      <c r="Y38" s="80">
        <v>25.81963</v>
      </c>
      <c r="Z38" s="80">
        <v>20.414390000000001</v>
      </c>
      <c r="AA38" s="80">
        <v>30.892430000000001</v>
      </c>
      <c r="AB38" s="80">
        <v>59.341670000000001</v>
      </c>
      <c r="AC38" s="80">
        <v>93.41001</v>
      </c>
      <c r="AD38" s="80">
        <v>86.542509999999993</v>
      </c>
      <c r="AE38" s="80"/>
      <c r="AF38" s="80">
        <v>22.407779999999999</v>
      </c>
      <c r="AG38" s="80">
        <v>47.608460000000001</v>
      </c>
      <c r="AH38" s="80">
        <v>9.2747580000000003</v>
      </c>
      <c r="AI38" s="80">
        <v>25.823920000000001</v>
      </c>
      <c r="AJ38" s="80"/>
      <c r="AK38" s="80">
        <v>8.7881490000000007</v>
      </c>
      <c r="AL38" s="80">
        <v>27.01276</v>
      </c>
      <c r="AM38" s="80">
        <v>9.9650619999999996</v>
      </c>
      <c r="AN38" s="80">
        <v>0</v>
      </c>
      <c r="AO38" s="80">
        <v>6.0996870000000003</v>
      </c>
      <c r="AP38" s="80">
        <v>41.888579999999997</v>
      </c>
      <c r="AQ38" s="80"/>
      <c r="AR38" s="80">
        <v>25.145109999999999</v>
      </c>
      <c r="AS38" s="80">
        <v>23.79327</v>
      </c>
      <c r="AT38" s="80"/>
      <c r="AU38" s="4">
        <v>90.310159999999996</v>
      </c>
      <c r="AV38" s="253">
        <v>33.761330000000001</v>
      </c>
    </row>
    <row r="39" spans="1:48" x14ac:dyDescent="0.25">
      <c r="A39" s="312" t="s">
        <v>622</v>
      </c>
      <c r="B39" s="312" t="s">
        <v>165</v>
      </c>
      <c r="C39" s="313" t="s">
        <v>522</v>
      </c>
      <c r="D39" s="204">
        <v>35</v>
      </c>
      <c r="E39" s="80"/>
      <c r="F39" s="80">
        <v>74.900000000000006</v>
      </c>
      <c r="G39" s="80">
        <v>10</v>
      </c>
      <c r="H39" s="80">
        <v>25.193660000000001</v>
      </c>
      <c r="I39" s="80"/>
      <c r="J39" s="80"/>
      <c r="K39" s="80">
        <v>29.989540000000002</v>
      </c>
      <c r="L39" s="80"/>
      <c r="M39" s="80"/>
      <c r="N39" s="80">
        <v>13.66028</v>
      </c>
      <c r="O39" s="80">
        <v>136.28290000000001</v>
      </c>
      <c r="P39" s="80">
        <v>38.375529999999998</v>
      </c>
      <c r="Q39" s="80">
        <v>101.114</v>
      </c>
      <c r="R39" s="80">
        <v>341.64260000000002</v>
      </c>
      <c r="S39" s="80">
        <v>17.219550000000002</v>
      </c>
      <c r="T39" s="80">
        <v>17.733889999999999</v>
      </c>
      <c r="U39" s="80">
        <v>28.27046</v>
      </c>
      <c r="V39" s="80"/>
      <c r="W39" s="80">
        <v>20.340779999999999</v>
      </c>
      <c r="X39" s="80">
        <v>33.415660000000003</v>
      </c>
      <c r="Y39" s="80">
        <v>25.81963</v>
      </c>
      <c r="Z39" s="80">
        <v>20.414390000000001</v>
      </c>
      <c r="AA39" s="80">
        <v>30.892430000000001</v>
      </c>
      <c r="AB39" s="80">
        <v>59.341670000000001</v>
      </c>
      <c r="AC39" s="80">
        <v>93.41001</v>
      </c>
      <c r="AD39" s="80">
        <v>86.542509999999993</v>
      </c>
      <c r="AE39" s="80"/>
      <c r="AF39" s="80">
        <v>22.407779999999999</v>
      </c>
      <c r="AG39" s="80">
        <v>47.608460000000001</v>
      </c>
      <c r="AH39" s="80">
        <v>9.2747580000000003</v>
      </c>
      <c r="AI39" s="80">
        <v>25.823920000000001</v>
      </c>
      <c r="AJ39" s="80"/>
      <c r="AK39" s="80">
        <v>8.7881490000000007</v>
      </c>
      <c r="AL39" s="80">
        <v>27.01276</v>
      </c>
      <c r="AM39" s="80">
        <v>9.9650619999999996</v>
      </c>
      <c r="AN39" s="80">
        <v>0</v>
      </c>
      <c r="AO39" s="80">
        <v>6.0996870000000003</v>
      </c>
      <c r="AP39" s="80">
        <v>41.888579999999997</v>
      </c>
      <c r="AQ39" s="80"/>
      <c r="AR39" s="80">
        <v>25.145109999999999</v>
      </c>
      <c r="AS39" s="80">
        <v>23.79327</v>
      </c>
      <c r="AT39" s="80"/>
      <c r="AU39" s="4">
        <v>90.310159999999996</v>
      </c>
      <c r="AV39" s="253">
        <v>33.761330000000001</v>
      </c>
    </row>
    <row r="40" spans="1:48" x14ac:dyDescent="0.25">
      <c r="A40" s="312" t="s">
        <v>622</v>
      </c>
      <c r="B40" s="312" t="s">
        <v>165</v>
      </c>
      <c r="C40" s="313" t="s">
        <v>523</v>
      </c>
      <c r="D40" s="204">
        <v>36</v>
      </c>
      <c r="E40" s="80"/>
      <c r="F40" s="80">
        <v>74.900000000000006</v>
      </c>
      <c r="G40" s="80">
        <v>10</v>
      </c>
      <c r="H40" s="80">
        <v>25.193660000000001</v>
      </c>
      <c r="I40" s="80"/>
      <c r="J40" s="80"/>
      <c r="K40" s="80">
        <v>29.989540000000002</v>
      </c>
      <c r="L40" s="80"/>
      <c r="M40" s="80"/>
      <c r="N40" s="80">
        <v>13.66028</v>
      </c>
      <c r="O40" s="80">
        <v>136.28290000000001</v>
      </c>
      <c r="P40" s="80">
        <v>38.375529999999998</v>
      </c>
      <c r="Q40" s="80">
        <v>101.114</v>
      </c>
      <c r="R40" s="80">
        <v>341.64260000000002</v>
      </c>
      <c r="S40" s="80">
        <v>17.219550000000002</v>
      </c>
      <c r="T40" s="80">
        <v>17.733889999999999</v>
      </c>
      <c r="U40" s="80">
        <v>28.27046</v>
      </c>
      <c r="V40" s="80"/>
      <c r="W40" s="80">
        <v>20.340779999999999</v>
      </c>
      <c r="X40" s="80">
        <v>33.415660000000003</v>
      </c>
      <c r="Y40" s="80">
        <v>25.81963</v>
      </c>
      <c r="Z40" s="80">
        <v>20.414390000000001</v>
      </c>
      <c r="AA40" s="80">
        <v>30.892430000000001</v>
      </c>
      <c r="AB40" s="80">
        <v>59.341670000000001</v>
      </c>
      <c r="AC40" s="80">
        <v>93.41001</v>
      </c>
      <c r="AD40" s="80">
        <v>86.542509999999993</v>
      </c>
      <c r="AE40" s="80"/>
      <c r="AF40" s="80">
        <v>22.407779999999999</v>
      </c>
      <c r="AG40" s="80">
        <v>47.608460000000001</v>
      </c>
      <c r="AH40" s="80">
        <v>9.2747580000000003</v>
      </c>
      <c r="AI40" s="80">
        <v>25.823920000000001</v>
      </c>
      <c r="AJ40" s="80"/>
      <c r="AK40" s="80">
        <v>8.7881490000000007</v>
      </c>
      <c r="AL40" s="80">
        <v>27.01276</v>
      </c>
      <c r="AM40" s="80">
        <v>9.9650619999999996</v>
      </c>
      <c r="AN40" s="80">
        <v>0</v>
      </c>
      <c r="AO40" s="80">
        <v>6.0996870000000003</v>
      </c>
      <c r="AP40" s="80">
        <v>41.888579999999997</v>
      </c>
      <c r="AQ40" s="80"/>
      <c r="AR40" s="80">
        <v>25.145109999999999</v>
      </c>
      <c r="AS40" s="80">
        <v>23.79327</v>
      </c>
      <c r="AT40" s="80"/>
      <c r="AU40" s="4">
        <v>90.310159999999996</v>
      </c>
      <c r="AV40" s="253">
        <v>33.761330000000001</v>
      </c>
    </row>
    <row r="41" spans="1:48" x14ac:dyDescent="0.25">
      <c r="A41" s="312" t="s">
        <v>622</v>
      </c>
      <c r="B41" s="312" t="s">
        <v>165</v>
      </c>
      <c r="C41" s="313" t="s">
        <v>528</v>
      </c>
      <c r="D41" s="204">
        <v>37</v>
      </c>
      <c r="E41" s="80"/>
      <c r="F41" s="80">
        <v>74.900000000000006</v>
      </c>
      <c r="G41" s="80">
        <v>10</v>
      </c>
      <c r="H41" s="80">
        <v>25.193660000000001</v>
      </c>
      <c r="I41" s="80"/>
      <c r="J41" s="80"/>
      <c r="K41" s="80">
        <v>29.989540000000002</v>
      </c>
      <c r="L41" s="80"/>
      <c r="M41" s="80"/>
      <c r="N41" s="80">
        <v>13.66028</v>
      </c>
      <c r="O41" s="80">
        <v>136.28290000000001</v>
      </c>
      <c r="P41" s="80">
        <v>38.375529999999998</v>
      </c>
      <c r="Q41" s="80">
        <v>101.114</v>
      </c>
      <c r="R41" s="80">
        <v>341.64260000000002</v>
      </c>
      <c r="S41" s="80">
        <v>17.219550000000002</v>
      </c>
      <c r="T41" s="80">
        <v>17.733889999999999</v>
      </c>
      <c r="U41" s="80">
        <v>28.27046</v>
      </c>
      <c r="V41" s="80"/>
      <c r="W41" s="80">
        <v>20.340779999999999</v>
      </c>
      <c r="X41" s="80">
        <v>33.415660000000003</v>
      </c>
      <c r="Y41" s="80">
        <v>25.81963</v>
      </c>
      <c r="Z41" s="80">
        <v>20.414390000000001</v>
      </c>
      <c r="AA41" s="80">
        <v>30.892430000000001</v>
      </c>
      <c r="AB41" s="80">
        <v>59.341670000000001</v>
      </c>
      <c r="AC41" s="80">
        <v>93.41001</v>
      </c>
      <c r="AD41" s="80">
        <v>86.542509999999993</v>
      </c>
      <c r="AE41" s="80"/>
      <c r="AF41" s="80">
        <v>22.407779999999999</v>
      </c>
      <c r="AG41" s="80">
        <v>47.608460000000001</v>
      </c>
      <c r="AH41" s="80">
        <v>9.2747580000000003</v>
      </c>
      <c r="AI41" s="80">
        <v>25.823920000000001</v>
      </c>
      <c r="AJ41" s="80"/>
      <c r="AK41" s="80">
        <v>8.7881490000000007</v>
      </c>
      <c r="AL41" s="80">
        <v>27.01276</v>
      </c>
      <c r="AM41" s="80">
        <v>9.9650619999999996</v>
      </c>
      <c r="AN41" s="80">
        <v>0</v>
      </c>
      <c r="AO41" s="80">
        <v>6.0996870000000003</v>
      </c>
      <c r="AP41" s="80">
        <v>41.888579999999997</v>
      </c>
      <c r="AQ41" s="80"/>
      <c r="AR41" s="80">
        <v>25.145109999999999</v>
      </c>
      <c r="AS41" s="80">
        <v>23.79327</v>
      </c>
      <c r="AT41" s="80"/>
      <c r="AU41" s="4">
        <v>90.310159999999996</v>
      </c>
      <c r="AV41" s="253">
        <v>33.761330000000001</v>
      </c>
    </row>
    <row r="42" spans="1:48" x14ac:dyDescent="0.25">
      <c r="A42" s="312" t="s">
        <v>622</v>
      </c>
      <c r="B42" s="312" t="s">
        <v>165</v>
      </c>
      <c r="C42" s="313" t="s">
        <v>529</v>
      </c>
      <c r="D42" s="204">
        <v>38</v>
      </c>
      <c r="E42" s="80"/>
      <c r="F42" s="80">
        <v>74.900000000000006</v>
      </c>
      <c r="G42" s="80">
        <v>10</v>
      </c>
      <c r="H42" s="80">
        <v>25.193660000000001</v>
      </c>
      <c r="I42" s="80"/>
      <c r="J42" s="80"/>
      <c r="K42" s="80">
        <v>29.989540000000002</v>
      </c>
      <c r="L42" s="80"/>
      <c r="M42" s="80"/>
      <c r="N42" s="80">
        <v>13.66028</v>
      </c>
      <c r="O42" s="80">
        <v>136.28290000000001</v>
      </c>
      <c r="P42" s="80">
        <v>38.375529999999998</v>
      </c>
      <c r="Q42" s="80">
        <v>101.114</v>
      </c>
      <c r="R42" s="80">
        <v>341.64260000000002</v>
      </c>
      <c r="S42" s="80">
        <v>17.219550000000002</v>
      </c>
      <c r="T42" s="80">
        <v>17.733889999999999</v>
      </c>
      <c r="U42" s="80">
        <v>28.27046</v>
      </c>
      <c r="V42" s="80"/>
      <c r="W42" s="80">
        <v>20.340779999999999</v>
      </c>
      <c r="X42" s="80">
        <v>33.415660000000003</v>
      </c>
      <c r="Y42" s="80">
        <v>25.81963</v>
      </c>
      <c r="Z42" s="80">
        <v>20.414390000000001</v>
      </c>
      <c r="AA42" s="80">
        <v>30.892430000000001</v>
      </c>
      <c r="AB42" s="80">
        <v>59.341670000000001</v>
      </c>
      <c r="AC42" s="80">
        <v>93.41001</v>
      </c>
      <c r="AD42" s="80">
        <v>86.542509999999993</v>
      </c>
      <c r="AE42" s="80"/>
      <c r="AF42" s="80">
        <v>22.407779999999999</v>
      </c>
      <c r="AG42" s="80">
        <v>47.608460000000001</v>
      </c>
      <c r="AH42" s="80">
        <v>9.2747580000000003</v>
      </c>
      <c r="AI42" s="80">
        <v>25.823920000000001</v>
      </c>
      <c r="AJ42" s="80"/>
      <c r="AK42" s="80">
        <v>8.7881490000000007</v>
      </c>
      <c r="AL42" s="80">
        <v>27.01276</v>
      </c>
      <c r="AM42" s="80">
        <v>9.9650619999999996</v>
      </c>
      <c r="AN42" s="80">
        <v>0</v>
      </c>
      <c r="AO42" s="80">
        <v>6.0996870000000003</v>
      </c>
      <c r="AP42" s="80">
        <v>41.888579999999997</v>
      </c>
      <c r="AQ42" s="80"/>
      <c r="AR42" s="80">
        <v>25.145109999999999</v>
      </c>
      <c r="AS42" s="80">
        <v>23.79327</v>
      </c>
      <c r="AT42" s="80"/>
      <c r="AU42" s="4">
        <v>90.310159999999996</v>
      </c>
      <c r="AV42" s="253">
        <v>33.761330000000001</v>
      </c>
    </row>
    <row r="43" spans="1:48" x14ac:dyDescent="0.25">
      <c r="A43" s="312" t="s">
        <v>622</v>
      </c>
      <c r="B43" s="312" t="s">
        <v>165</v>
      </c>
      <c r="C43" s="313" t="s">
        <v>531</v>
      </c>
      <c r="D43" s="204">
        <v>39</v>
      </c>
      <c r="E43" s="80"/>
      <c r="F43" s="80">
        <v>74.900000000000006</v>
      </c>
      <c r="G43" s="80">
        <v>10</v>
      </c>
      <c r="H43" s="80">
        <v>25.193660000000001</v>
      </c>
      <c r="I43" s="80"/>
      <c r="J43" s="80"/>
      <c r="K43" s="80">
        <v>29.989540000000002</v>
      </c>
      <c r="L43" s="80"/>
      <c r="M43" s="80"/>
      <c r="N43" s="80">
        <v>13.66028</v>
      </c>
      <c r="O43" s="80">
        <v>136.28290000000001</v>
      </c>
      <c r="P43" s="80">
        <v>38.375529999999998</v>
      </c>
      <c r="Q43" s="80">
        <v>101.114</v>
      </c>
      <c r="R43" s="80">
        <v>341.64260000000002</v>
      </c>
      <c r="S43" s="80">
        <v>17.219550000000002</v>
      </c>
      <c r="T43" s="80">
        <v>17.733889999999999</v>
      </c>
      <c r="U43" s="80">
        <v>28.27046</v>
      </c>
      <c r="V43" s="80"/>
      <c r="W43" s="80">
        <v>20.340779999999999</v>
      </c>
      <c r="X43" s="80">
        <v>33.415660000000003</v>
      </c>
      <c r="Y43" s="80">
        <v>25.81963</v>
      </c>
      <c r="Z43" s="80">
        <v>20.414390000000001</v>
      </c>
      <c r="AA43" s="80">
        <v>30.892430000000001</v>
      </c>
      <c r="AB43" s="80">
        <v>59.341670000000001</v>
      </c>
      <c r="AC43" s="80">
        <v>93.41001</v>
      </c>
      <c r="AD43" s="80">
        <v>86.542509999999993</v>
      </c>
      <c r="AE43" s="80"/>
      <c r="AF43" s="80">
        <v>22.407779999999999</v>
      </c>
      <c r="AG43" s="80">
        <v>47.608460000000001</v>
      </c>
      <c r="AH43" s="80">
        <v>9.2747580000000003</v>
      </c>
      <c r="AI43" s="80">
        <v>25.823920000000001</v>
      </c>
      <c r="AJ43" s="80"/>
      <c r="AK43" s="80">
        <v>8.7881490000000007</v>
      </c>
      <c r="AL43" s="80">
        <v>27.01276</v>
      </c>
      <c r="AM43" s="80">
        <v>9.9650619999999996</v>
      </c>
      <c r="AN43" s="80">
        <v>0</v>
      </c>
      <c r="AO43" s="80">
        <v>6.0996870000000003</v>
      </c>
      <c r="AP43" s="80">
        <v>41.888579999999997</v>
      </c>
      <c r="AQ43" s="80"/>
      <c r="AR43" s="80">
        <v>25.145109999999999</v>
      </c>
      <c r="AS43" s="80">
        <v>23.79327</v>
      </c>
      <c r="AT43" s="80"/>
      <c r="AU43" s="4">
        <v>90.310159999999996</v>
      </c>
      <c r="AV43" s="253">
        <v>33.761330000000001</v>
      </c>
    </row>
    <row r="44" spans="1:48" x14ac:dyDescent="0.25">
      <c r="A44" s="312" t="s">
        <v>622</v>
      </c>
      <c r="B44" s="312" t="s">
        <v>161</v>
      </c>
      <c r="C44" s="313" t="s">
        <v>489</v>
      </c>
      <c r="D44" s="204">
        <v>40</v>
      </c>
      <c r="E44" s="80"/>
      <c r="F44" s="80">
        <v>74.900000000000006</v>
      </c>
      <c r="G44" s="80">
        <v>10</v>
      </c>
      <c r="H44" s="80">
        <v>25.193660000000001</v>
      </c>
      <c r="I44" s="80"/>
      <c r="J44" s="80"/>
      <c r="K44" s="80">
        <v>29.989540000000002</v>
      </c>
      <c r="L44" s="80"/>
      <c r="M44" s="80"/>
      <c r="N44" s="80">
        <v>13.66028</v>
      </c>
      <c r="O44" s="80">
        <v>136.28290000000001</v>
      </c>
      <c r="P44" s="80">
        <v>38.375529999999998</v>
      </c>
      <c r="Q44" s="80">
        <v>101.114</v>
      </c>
      <c r="R44" s="80">
        <v>341.64260000000002</v>
      </c>
      <c r="S44" s="80">
        <v>17.219550000000002</v>
      </c>
      <c r="T44" s="80">
        <v>17.733889999999999</v>
      </c>
      <c r="U44" s="80">
        <v>28.27046</v>
      </c>
      <c r="V44" s="80"/>
      <c r="W44" s="80">
        <v>20.340779999999999</v>
      </c>
      <c r="X44" s="80">
        <v>33.415660000000003</v>
      </c>
      <c r="Y44" s="80">
        <v>25.81963</v>
      </c>
      <c r="Z44" s="80">
        <v>20.414390000000001</v>
      </c>
      <c r="AA44" s="80">
        <v>30.892430000000001</v>
      </c>
      <c r="AB44" s="80">
        <v>59.341670000000001</v>
      </c>
      <c r="AC44" s="80">
        <v>93.41001</v>
      </c>
      <c r="AD44" s="80">
        <v>86.542509999999993</v>
      </c>
      <c r="AE44" s="80"/>
      <c r="AF44" s="80">
        <v>22.407779999999999</v>
      </c>
      <c r="AG44" s="80">
        <v>47.608460000000001</v>
      </c>
      <c r="AH44" s="80">
        <v>9.2747580000000003</v>
      </c>
      <c r="AI44" s="80">
        <v>25.823920000000001</v>
      </c>
      <c r="AJ44" s="80"/>
      <c r="AK44" s="80">
        <v>8.7881490000000007</v>
      </c>
      <c r="AL44" s="80">
        <v>27.01276</v>
      </c>
      <c r="AM44" s="80">
        <v>9.9650619999999996</v>
      </c>
      <c r="AN44" s="80">
        <v>0</v>
      </c>
      <c r="AO44" s="80">
        <v>6.0996870000000003</v>
      </c>
      <c r="AP44" s="80">
        <v>41.888579999999997</v>
      </c>
      <c r="AQ44" s="80"/>
      <c r="AR44" s="80">
        <v>25.145109999999999</v>
      </c>
      <c r="AS44" s="80">
        <v>23.79327</v>
      </c>
      <c r="AT44" s="80"/>
      <c r="AU44" s="4">
        <v>90.310159999999996</v>
      </c>
      <c r="AV44" s="253">
        <v>33.761330000000001</v>
      </c>
    </row>
    <row r="45" spans="1:48" x14ac:dyDescent="0.25">
      <c r="A45" s="312" t="s">
        <v>622</v>
      </c>
      <c r="B45" s="312" t="s">
        <v>161</v>
      </c>
      <c r="C45" s="313" t="s">
        <v>500</v>
      </c>
      <c r="D45" s="204">
        <v>41</v>
      </c>
      <c r="E45" s="80"/>
      <c r="F45" s="80">
        <v>74.900000000000006</v>
      </c>
      <c r="G45" s="80">
        <v>10</v>
      </c>
      <c r="H45" s="80">
        <v>25.193660000000001</v>
      </c>
      <c r="I45" s="80"/>
      <c r="J45" s="80"/>
      <c r="K45" s="80">
        <v>29.989540000000002</v>
      </c>
      <c r="L45" s="80"/>
      <c r="M45" s="80"/>
      <c r="N45" s="80">
        <v>13.66028</v>
      </c>
      <c r="O45" s="80">
        <v>136.28290000000001</v>
      </c>
      <c r="P45" s="80">
        <v>38.375529999999998</v>
      </c>
      <c r="Q45" s="80">
        <v>101.114</v>
      </c>
      <c r="R45" s="80">
        <v>341.64260000000002</v>
      </c>
      <c r="S45" s="80">
        <v>17.219550000000002</v>
      </c>
      <c r="T45" s="80">
        <v>17.733889999999999</v>
      </c>
      <c r="U45" s="80">
        <v>28.27046</v>
      </c>
      <c r="V45" s="80"/>
      <c r="W45" s="80">
        <v>20.340779999999999</v>
      </c>
      <c r="X45" s="80">
        <v>33.415660000000003</v>
      </c>
      <c r="Y45" s="80">
        <v>25.81963</v>
      </c>
      <c r="Z45" s="80">
        <v>20.414390000000001</v>
      </c>
      <c r="AA45" s="80">
        <v>30.892430000000001</v>
      </c>
      <c r="AB45" s="80">
        <v>59.341670000000001</v>
      </c>
      <c r="AC45" s="80">
        <v>93.41001</v>
      </c>
      <c r="AD45" s="80">
        <v>86.542509999999993</v>
      </c>
      <c r="AE45" s="80"/>
      <c r="AF45" s="80">
        <v>22.407779999999999</v>
      </c>
      <c r="AG45" s="80">
        <v>47.608460000000001</v>
      </c>
      <c r="AH45" s="80">
        <v>9.2747580000000003</v>
      </c>
      <c r="AI45" s="80">
        <v>25.823920000000001</v>
      </c>
      <c r="AJ45" s="80"/>
      <c r="AK45" s="80">
        <v>8.7881490000000007</v>
      </c>
      <c r="AL45" s="80">
        <v>27.01276</v>
      </c>
      <c r="AM45" s="80">
        <v>9.9650619999999996</v>
      </c>
      <c r="AN45" s="80">
        <v>0</v>
      </c>
      <c r="AO45" s="80">
        <v>6.0996870000000003</v>
      </c>
      <c r="AP45" s="80">
        <v>41.888579999999997</v>
      </c>
      <c r="AQ45" s="80"/>
      <c r="AR45" s="80">
        <v>25.145109999999999</v>
      </c>
      <c r="AS45" s="80">
        <v>23.79327</v>
      </c>
      <c r="AT45" s="80"/>
      <c r="AU45" s="4">
        <v>90.310159999999996</v>
      </c>
      <c r="AV45" s="253">
        <v>33.761330000000001</v>
      </c>
    </row>
    <row r="46" spans="1:48" x14ac:dyDescent="0.25">
      <c r="A46" s="312" t="s">
        <v>622</v>
      </c>
      <c r="B46" s="312" t="s">
        <v>161</v>
      </c>
      <c r="C46" s="313" t="s">
        <v>502</v>
      </c>
      <c r="D46" s="204">
        <v>42</v>
      </c>
      <c r="E46" s="80"/>
      <c r="F46" s="80">
        <v>74.900000000000006</v>
      </c>
      <c r="G46" s="80">
        <v>10</v>
      </c>
      <c r="H46" s="80">
        <v>25.193660000000001</v>
      </c>
      <c r="I46" s="80"/>
      <c r="J46" s="80"/>
      <c r="K46" s="80">
        <v>29.989540000000002</v>
      </c>
      <c r="L46" s="80"/>
      <c r="M46" s="80"/>
      <c r="N46" s="80">
        <v>13.66028</v>
      </c>
      <c r="O46" s="80">
        <v>136.28290000000001</v>
      </c>
      <c r="P46" s="80">
        <v>38.375529999999998</v>
      </c>
      <c r="Q46" s="80">
        <v>101.114</v>
      </c>
      <c r="R46" s="80">
        <v>341.64260000000002</v>
      </c>
      <c r="S46" s="80">
        <v>17.219550000000002</v>
      </c>
      <c r="T46" s="80">
        <v>17.733889999999999</v>
      </c>
      <c r="U46" s="80">
        <v>28.27046</v>
      </c>
      <c r="V46" s="80"/>
      <c r="W46" s="80">
        <v>20.340779999999999</v>
      </c>
      <c r="X46" s="80">
        <v>33.415660000000003</v>
      </c>
      <c r="Y46" s="80">
        <v>25.81963</v>
      </c>
      <c r="Z46" s="80">
        <v>20.414390000000001</v>
      </c>
      <c r="AA46" s="80">
        <v>30.892430000000001</v>
      </c>
      <c r="AB46" s="80">
        <v>59.341670000000001</v>
      </c>
      <c r="AC46" s="80">
        <v>93.41001</v>
      </c>
      <c r="AD46" s="80">
        <v>86.542509999999993</v>
      </c>
      <c r="AE46" s="80"/>
      <c r="AF46" s="80">
        <v>22.407779999999999</v>
      </c>
      <c r="AG46" s="80">
        <v>47.608460000000001</v>
      </c>
      <c r="AH46" s="80">
        <v>9.2747580000000003</v>
      </c>
      <c r="AI46" s="80">
        <v>25.823920000000001</v>
      </c>
      <c r="AJ46" s="80"/>
      <c r="AK46" s="80">
        <v>8.7881490000000007</v>
      </c>
      <c r="AL46" s="80">
        <v>27.01276</v>
      </c>
      <c r="AM46" s="80">
        <v>9.9650619999999996</v>
      </c>
      <c r="AN46" s="80">
        <v>0</v>
      </c>
      <c r="AO46" s="80">
        <v>6.0996870000000003</v>
      </c>
      <c r="AP46" s="80">
        <v>41.888579999999997</v>
      </c>
      <c r="AQ46" s="80"/>
      <c r="AR46" s="80">
        <v>25.145109999999999</v>
      </c>
      <c r="AS46" s="80">
        <v>23.79327</v>
      </c>
      <c r="AT46" s="80"/>
      <c r="AU46" s="4">
        <v>90.310159999999996</v>
      </c>
      <c r="AV46" s="253">
        <v>33.761330000000001</v>
      </c>
    </row>
    <row r="47" spans="1:48" x14ac:dyDescent="0.25">
      <c r="A47" s="312" t="s">
        <v>622</v>
      </c>
      <c r="B47" s="312" t="s">
        <v>161</v>
      </c>
      <c r="C47" s="313" t="s">
        <v>505</v>
      </c>
      <c r="D47" s="204">
        <v>43</v>
      </c>
      <c r="E47" s="80"/>
      <c r="F47" s="80">
        <v>74.900000000000006</v>
      </c>
      <c r="G47" s="80">
        <v>10</v>
      </c>
      <c r="H47" s="80">
        <v>25.193660000000001</v>
      </c>
      <c r="I47" s="80"/>
      <c r="J47" s="80"/>
      <c r="K47" s="80">
        <v>29.989540000000002</v>
      </c>
      <c r="L47" s="80"/>
      <c r="M47" s="80"/>
      <c r="N47" s="80">
        <v>13.66028</v>
      </c>
      <c r="O47" s="80">
        <v>136.28290000000001</v>
      </c>
      <c r="P47" s="80">
        <v>38.375529999999998</v>
      </c>
      <c r="Q47" s="80">
        <v>101.114</v>
      </c>
      <c r="R47" s="80">
        <v>341.64260000000002</v>
      </c>
      <c r="S47" s="80">
        <v>17.219550000000002</v>
      </c>
      <c r="T47" s="80">
        <v>17.733889999999999</v>
      </c>
      <c r="U47" s="80">
        <v>28.27046</v>
      </c>
      <c r="V47" s="80"/>
      <c r="W47" s="80">
        <v>20.340779999999999</v>
      </c>
      <c r="X47" s="80">
        <v>33.415660000000003</v>
      </c>
      <c r="Y47" s="80">
        <v>25.81963</v>
      </c>
      <c r="Z47" s="80">
        <v>20.414390000000001</v>
      </c>
      <c r="AA47" s="80">
        <v>30.892430000000001</v>
      </c>
      <c r="AB47" s="80">
        <v>59.341670000000001</v>
      </c>
      <c r="AC47" s="80">
        <v>93.41001</v>
      </c>
      <c r="AD47" s="80">
        <v>86.542509999999993</v>
      </c>
      <c r="AE47" s="80"/>
      <c r="AF47" s="80">
        <v>22.407779999999999</v>
      </c>
      <c r="AG47" s="80">
        <v>47.608460000000001</v>
      </c>
      <c r="AH47" s="80">
        <v>9.2747580000000003</v>
      </c>
      <c r="AI47" s="80">
        <v>25.823920000000001</v>
      </c>
      <c r="AJ47" s="80"/>
      <c r="AK47" s="80">
        <v>8.7881490000000007</v>
      </c>
      <c r="AL47" s="80">
        <v>27.01276</v>
      </c>
      <c r="AM47" s="80">
        <v>9.9650619999999996</v>
      </c>
      <c r="AN47" s="80">
        <v>0</v>
      </c>
      <c r="AO47" s="80">
        <v>6.0996870000000003</v>
      </c>
      <c r="AP47" s="80">
        <v>41.888579999999997</v>
      </c>
      <c r="AQ47" s="80"/>
      <c r="AR47" s="80">
        <v>25.145109999999999</v>
      </c>
      <c r="AS47" s="80">
        <v>23.79327</v>
      </c>
      <c r="AT47" s="80"/>
      <c r="AU47" s="4">
        <v>90.310159999999996</v>
      </c>
      <c r="AV47" s="253">
        <v>33.761330000000001</v>
      </c>
    </row>
    <row r="48" spans="1:48" x14ac:dyDescent="0.25">
      <c r="A48" s="312" t="s">
        <v>622</v>
      </c>
      <c r="B48" s="312" t="s">
        <v>161</v>
      </c>
      <c r="C48" s="313" t="s">
        <v>507</v>
      </c>
      <c r="D48" s="204">
        <v>44</v>
      </c>
      <c r="E48" s="80"/>
      <c r="F48" s="80">
        <v>74.900000000000006</v>
      </c>
      <c r="G48" s="80">
        <v>10</v>
      </c>
      <c r="H48" s="80">
        <v>25.193660000000001</v>
      </c>
      <c r="I48" s="80"/>
      <c r="J48" s="80"/>
      <c r="K48" s="80">
        <v>29.989540000000002</v>
      </c>
      <c r="L48" s="80"/>
      <c r="M48" s="80"/>
      <c r="N48" s="80">
        <v>13.66028</v>
      </c>
      <c r="O48" s="80">
        <v>136.28290000000001</v>
      </c>
      <c r="P48" s="80">
        <v>38.375529999999998</v>
      </c>
      <c r="Q48" s="80">
        <v>101.114</v>
      </c>
      <c r="R48" s="80">
        <v>341.64260000000002</v>
      </c>
      <c r="S48" s="80">
        <v>17.219550000000002</v>
      </c>
      <c r="T48" s="80">
        <v>17.733889999999999</v>
      </c>
      <c r="U48" s="80">
        <v>28.27046</v>
      </c>
      <c r="V48" s="80"/>
      <c r="W48" s="80">
        <v>20.340779999999999</v>
      </c>
      <c r="X48" s="80">
        <v>33.415660000000003</v>
      </c>
      <c r="Y48" s="80">
        <v>25.81963</v>
      </c>
      <c r="Z48" s="80">
        <v>20.414390000000001</v>
      </c>
      <c r="AA48" s="80">
        <v>30.892430000000001</v>
      </c>
      <c r="AB48" s="80">
        <v>59.341670000000001</v>
      </c>
      <c r="AC48" s="80">
        <v>93.41001</v>
      </c>
      <c r="AD48" s="80">
        <v>86.542509999999993</v>
      </c>
      <c r="AE48" s="80"/>
      <c r="AF48" s="80">
        <v>22.407779999999999</v>
      </c>
      <c r="AG48" s="80">
        <v>47.608460000000001</v>
      </c>
      <c r="AH48" s="80">
        <v>9.2747580000000003</v>
      </c>
      <c r="AI48" s="80">
        <v>25.823920000000001</v>
      </c>
      <c r="AJ48" s="80"/>
      <c r="AK48" s="80">
        <v>8.7881490000000007</v>
      </c>
      <c r="AL48" s="80">
        <v>27.01276</v>
      </c>
      <c r="AM48" s="80">
        <v>9.9650619999999996</v>
      </c>
      <c r="AN48" s="80">
        <v>0</v>
      </c>
      <c r="AO48" s="80">
        <v>6.0996870000000003</v>
      </c>
      <c r="AP48" s="80">
        <v>41.888579999999997</v>
      </c>
      <c r="AQ48" s="80"/>
      <c r="AR48" s="80">
        <v>25.145109999999999</v>
      </c>
      <c r="AS48" s="80">
        <v>23.79327</v>
      </c>
      <c r="AT48" s="80"/>
      <c r="AU48" s="4">
        <v>90.310159999999996</v>
      </c>
      <c r="AV48" s="253">
        <v>33.761330000000001</v>
      </c>
    </row>
    <row r="49" spans="1:48" x14ac:dyDescent="0.25">
      <c r="A49" s="312" t="s">
        <v>622</v>
      </c>
      <c r="B49" s="312" t="s">
        <v>161</v>
      </c>
      <c r="C49" s="313" t="s">
        <v>508</v>
      </c>
      <c r="D49" s="204">
        <v>45</v>
      </c>
      <c r="E49" s="80"/>
      <c r="F49" s="80">
        <v>74.900000000000006</v>
      </c>
      <c r="G49" s="80">
        <v>10</v>
      </c>
      <c r="H49" s="80">
        <v>25.193660000000001</v>
      </c>
      <c r="I49" s="80"/>
      <c r="J49" s="80"/>
      <c r="K49" s="80">
        <v>29.989540000000002</v>
      </c>
      <c r="L49" s="80"/>
      <c r="M49" s="80"/>
      <c r="N49" s="80">
        <v>13.66028</v>
      </c>
      <c r="O49" s="80">
        <v>136.28290000000001</v>
      </c>
      <c r="P49" s="80">
        <v>38.375529999999998</v>
      </c>
      <c r="Q49" s="80">
        <v>101.114</v>
      </c>
      <c r="R49" s="80">
        <v>341.64260000000002</v>
      </c>
      <c r="S49" s="80">
        <v>17.219550000000002</v>
      </c>
      <c r="T49" s="80">
        <v>17.733889999999999</v>
      </c>
      <c r="U49" s="80">
        <v>28.27046</v>
      </c>
      <c r="V49" s="80"/>
      <c r="W49" s="80">
        <v>20.340779999999999</v>
      </c>
      <c r="X49" s="80">
        <v>33.415660000000003</v>
      </c>
      <c r="Y49" s="80">
        <v>25.81963</v>
      </c>
      <c r="Z49" s="80">
        <v>20.414390000000001</v>
      </c>
      <c r="AA49" s="80">
        <v>30.892430000000001</v>
      </c>
      <c r="AB49" s="80">
        <v>59.341670000000001</v>
      </c>
      <c r="AC49" s="80">
        <v>93.41001</v>
      </c>
      <c r="AD49" s="80">
        <v>86.542509999999993</v>
      </c>
      <c r="AE49" s="80"/>
      <c r="AF49" s="80">
        <v>22.407779999999999</v>
      </c>
      <c r="AG49" s="80">
        <v>47.608460000000001</v>
      </c>
      <c r="AH49" s="80">
        <v>9.2747580000000003</v>
      </c>
      <c r="AI49" s="80">
        <v>25.823920000000001</v>
      </c>
      <c r="AJ49" s="80"/>
      <c r="AK49" s="80">
        <v>8.7881490000000007</v>
      </c>
      <c r="AL49" s="80">
        <v>27.01276</v>
      </c>
      <c r="AM49" s="80">
        <v>9.9650619999999996</v>
      </c>
      <c r="AN49" s="80">
        <v>0</v>
      </c>
      <c r="AO49" s="80">
        <v>6.0996870000000003</v>
      </c>
      <c r="AP49" s="80">
        <v>41.888579999999997</v>
      </c>
      <c r="AQ49" s="80"/>
      <c r="AR49" s="80">
        <v>25.145109999999999</v>
      </c>
      <c r="AS49" s="80">
        <v>23.79327</v>
      </c>
      <c r="AT49" s="80"/>
      <c r="AU49" s="4">
        <v>90.310159999999996</v>
      </c>
      <c r="AV49" s="253">
        <v>33.761330000000001</v>
      </c>
    </row>
    <row r="50" spans="1:48" x14ac:dyDescent="0.25">
      <c r="A50" s="312" t="s">
        <v>622</v>
      </c>
      <c r="B50" s="312" t="s">
        <v>161</v>
      </c>
      <c r="C50" s="313" t="s">
        <v>511</v>
      </c>
      <c r="D50" s="204">
        <v>46</v>
      </c>
      <c r="E50" s="80"/>
      <c r="F50" s="80">
        <v>74.900000000000006</v>
      </c>
      <c r="G50" s="80">
        <v>10</v>
      </c>
      <c r="H50" s="80">
        <v>25.193660000000001</v>
      </c>
      <c r="I50" s="80"/>
      <c r="J50" s="80"/>
      <c r="K50" s="80">
        <v>29.989540000000002</v>
      </c>
      <c r="L50" s="80"/>
      <c r="M50" s="80"/>
      <c r="N50" s="80">
        <v>13.66028</v>
      </c>
      <c r="O50" s="80">
        <v>136.28290000000001</v>
      </c>
      <c r="P50" s="80">
        <v>38.375529999999998</v>
      </c>
      <c r="Q50" s="80">
        <v>101.114</v>
      </c>
      <c r="R50" s="80">
        <v>341.64260000000002</v>
      </c>
      <c r="S50" s="80">
        <v>17.219550000000002</v>
      </c>
      <c r="T50" s="80">
        <v>17.733889999999999</v>
      </c>
      <c r="U50" s="80">
        <v>28.27046</v>
      </c>
      <c r="V50" s="80"/>
      <c r="W50" s="80">
        <v>20.340779999999999</v>
      </c>
      <c r="X50" s="80">
        <v>33.415660000000003</v>
      </c>
      <c r="Y50" s="80">
        <v>25.81963</v>
      </c>
      <c r="Z50" s="80">
        <v>20.414390000000001</v>
      </c>
      <c r="AA50" s="80">
        <v>30.892430000000001</v>
      </c>
      <c r="AB50" s="80">
        <v>59.341670000000001</v>
      </c>
      <c r="AC50" s="80">
        <v>93.41001</v>
      </c>
      <c r="AD50" s="80">
        <v>86.542509999999993</v>
      </c>
      <c r="AE50" s="80"/>
      <c r="AF50" s="80">
        <v>22.407779999999999</v>
      </c>
      <c r="AG50" s="80">
        <v>47.608460000000001</v>
      </c>
      <c r="AH50" s="80">
        <v>9.2747580000000003</v>
      </c>
      <c r="AI50" s="80">
        <v>25.823920000000001</v>
      </c>
      <c r="AJ50" s="80"/>
      <c r="AK50" s="80">
        <v>8.7881490000000007</v>
      </c>
      <c r="AL50" s="80">
        <v>27.01276</v>
      </c>
      <c r="AM50" s="80">
        <v>9.9650619999999996</v>
      </c>
      <c r="AN50" s="80">
        <v>0</v>
      </c>
      <c r="AO50" s="80">
        <v>6.0996870000000003</v>
      </c>
      <c r="AP50" s="80">
        <v>41.888579999999997</v>
      </c>
      <c r="AQ50" s="80"/>
      <c r="AR50" s="80">
        <v>25.145109999999999</v>
      </c>
      <c r="AS50" s="80">
        <v>23.79327</v>
      </c>
      <c r="AT50" s="80"/>
      <c r="AU50" s="4">
        <v>90.310159999999996</v>
      </c>
      <c r="AV50" s="253">
        <v>33.761330000000001</v>
      </c>
    </row>
    <row r="51" spans="1:48" x14ac:dyDescent="0.25">
      <c r="A51" s="312" t="s">
        <v>622</v>
      </c>
      <c r="B51" s="312" t="s">
        <v>161</v>
      </c>
      <c r="C51" s="313" t="s">
        <v>512</v>
      </c>
      <c r="D51" s="204">
        <v>47</v>
      </c>
      <c r="E51" s="80"/>
      <c r="F51" s="80">
        <v>74.900000000000006</v>
      </c>
      <c r="G51" s="80">
        <v>10</v>
      </c>
      <c r="H51" s="80">
        <v>25.193660000000001</v>
      </c>
      <c r="I51" s="80"/>
      <c r="J51" s="80"/>
      <c r="K51" s="80">
        <v>29.989540000000002</v>
      </c>
      <c r="L51" s="80"/>
      <c r="M51" s="80"/>
      <c r="N51" s="80">
        <v>13.66028</v>
      </c>
      <c r="O51" s="80">
        <v>136.28290000000001</v>
      </c>
      <c r="P51" s="80">
        <v>38.375529999999998</v>
      </c>
      <c r="Q51" s="80">
        <v>101.114</v>
      </c>
      <c r="R51" s="80">
        <v>341.64260000000002</v>
      </c>
      <c r="S51" s="80">
        <v>17.219550000000002</v>
      </c>
      <c r="T51" s="80">
        <v>17.733889999999999</v>
      </c>
      <c r="U51" s="80">
        <v>28.27046</v>
      </c>
      <c r="V51" s="80"/>
      <c r="W51" s="80">
        <v>20.340779999999999</v>
      </c>
      <c r="X51" s="80">
        <v>33.415660000000003</v>
      </c>
      <c r="Y51" s="80">
        <v>25.81963</v>
      </c>
      <c r="Z51" s="80">
        <v>20.414390000000001</v>
      </c>
      <c r="AA51" s="80">
        <v>30.892430000000001</v>
      </c>
      <c r="AB51" s="80">
        <v>59.341670000000001</v>
      </c>
      <c r="AC51" s="80">
        <v>93.41001</v>
      </c>
      <c r="AD51" s="80">
        <v>86.542509999999993</v>
      </c>
      <c r="AE51" s="80"/>
      <c r="AF51" s="80">
        <v>22.407779999999999</v>
      </c>
      <c r="AG51" s="80">
        <v>47.608460000000001</v>
      </c>
      <c r="AH51" s="80">
        <v>9.2747580000000003</v>
      </c>
      <c r="AI51" s="80">
        <v>25.823920000000001</v>
      </c>
      <c r="AJ51" s="80"/>
      <c r="AK51" s="80">
        <v>8.7881490000000007</v>
      </c>
      <c r="AL51" s="80">
        <v>27.01276</v>
      </c>
      <c r="AM51" s="80">
        <v>9.9650619999999996</v>
      </c>
      <c r="AN51" s="80">
        <v>0</v>
      </c>
      <c r="AO51" s="80">
        <v>6.0996870000000003</v>
      </c>
      <c r="AP51" s="80">
        <v>41.888579999999997</v>
      </c>
      <c r="AQ51" s="80"/>
      <c r="AR51" s="80">
        <v>25.145109999999999</v>
      </c>
      <c r="AS51" s="80">
        <v>23.79327</v>
      </c>
      <c r="AT51" s="80"/>
      <c r="AU51" s="4">
        <v>90.310159999999996</v>
      </c>
      <c r="AV51" s="253">
        <v>33.761330000000001</v>
      </c>
    </row>
    <row r="52" spans="1:48" x14ac:dyDescent="0.25">
      <c r="A52" s="312" t="s">
        <v>622</v>
      </c>
      <c r="B52" s="312" t="s">
        <v>161</v>
      </c>
      <c r="C52" s="313" t="s">
        <v>513</v>
      </c>
      <c r="D52" s="204">
        <v>48</v>
      </c>
      <c r="E52" s="80"/>
      <c r="F52" s="80">
        <v>74.900000000000006</v>
      </c>
      <c r="G52" s="80">
        <v>10</v>
      </c>
      <c r="H52" s="80">
        <v>25.193660000000001</v>
      </c>
      <c r="I52" s="80"/>
      <c r="J52" s="80"/>
      <c r="K52" s="80">
        <v>29.989540000000002</v>
      </c>
      <c r="L52" s="80"/>
      <c r="M52" s="80"/>
      <c r="N52" s="80">
        <v>13.66028</v>
      </c>
      <c r="O52" s="80">
        <v>136.28290000000001</v>
      </c>
      <c r="P52" s="80">
        <v>38.375529999999998</v>
      </c>
      <c r="Q52" s="80">
        <v>101.114</v>
      </c>
      <c r="R52" s="80">
        <v>341.64260000000002</v>
      </c>
      <c r="S52" s="80">
        <v>17.219550000000002</v>
      </c>
      <c r="T52" s="80">
        <v>17.733889999999999</v>
      </c>
      <c r="U52" s="80">
        <v>28.27046</v>
      </c>
      <c r="V52" s="80"/>
      <c r="W52" s="80">
        <v>20.340779999999999</v>
      </c>
      <c r="X52" s="80">
        <v>33.415660000000003</v>
      </c>
      <c r="Y52" s="80">
        <v>25.81963</v>
      </c>
      <c r="Z52" s="80">
        <v>20.414390000000001</v>
      </c>
      <c r="AA52" s="80">
        <v>30.892430000000001</v>
      </c>
      <c r="AB52" s="80">
        <v>59.341670000000001</v>
      </c>
      <c r="AC52" s="80">
        <v>93.41001</v>
      </c>
      <c r="AD52" s="80">
        <v>86.542509999999993</v>
      </c>
      <c r="AE52" s="80"/>
      <c r="AF52" s="80">
        <v>22.407779999999999</v>
      </c>
      <c r="AG52" s="80">
        <v>47.608460000000001</v>
      </c>
      <c r="AH52" s="80">
        <v>9.2747580000000003</v>
      </c>
      <c r="AI52" s="80">
        <v>25.823920000000001</v>
      </c>
      <c r="AJ52" s="80"/>
      <c r="AK52" s="80">
        <v>8.7881490000000007</v>
      </c>
      <c r="AL52" s="80">
        <v>27.01276</v>
      </c>
      <c r="AM52" s="80">
        <v>9.9650619999999996</v>
      </c>
      <c r="AN52" s="80">
        <v>0</v>
      </c>
      <c r="AO52" s="80">
        <v>6.0996870000000003</v>
      </c>
      <c r="AP52" s="80">
        <v>41.888579999999997</v>
      </c>
      <c r="AQ52" s="80"/>
      <c r="AR52" s="80">
        <v>25.145109999999999</v>
      </c>
      <c r="AS52" s="80">
        <v>23.79327</v>
      </c>
      <c r="AT52" s="80"/>
      <c r="AU52" s="4">
        <v>90.310159999999996</v>
      </c>
      <c r="AV52" s="253">
        <v>33.761330000000001</v>
      </c>
    </row>
    <row r="53" spans="1:48" x14ac:dyDescent="0.25">
      <c r="A53" s="312" t="s">
        <v>622</v>
      </c>
      <c r="B53" s="312" t="s">
        <v>161</v>
      </c>
      <c r="C53" s="313" t="s">
        <v>518</v>
      </c>
      <c r="D53" s="204">
        <v>49</v>
      </c>
      <c r="E53" s="80"/>
      <c r="F53" s="80">
        <v>74.900000000000006</v>
      </c>
      <c r="G53" s="80">
        <v>10</v>
      </c>
      <c r="H53" s="80">
        <v>25.193660000000001</v>
      </c>
      <c r="I53" s="80"/>
      <c r="J53" s="80"/>
      <c r="K53" s="80">
        <v>29.989540000000002</v>
      </c>
      <c r="L53" s="80"/>
      <c r="M53" s="80"/>
      <c r="N53" s="80">
        <v>13.66028</v>
      </c>
      <c r="O53" s="80">
        <v>136.28290000000001</v>
      </c>
      <c r="P53" s="80">
        <v>38.375529999999998</v>
      </c>
      <c r="Q53" s="80">
        <v>101.114</v>
      </c>
      <c r="R53" s="80">
        <v>341.64260000000002</v>
      </c>
      <c r="S53" s="80">
        <v>17.219550000000002</v>
      </c>
      <c r="T53" s="80">
        <v>17.733889999999999</v>
      </c>
      <c r="U53" s="80">
        <v>28.27046</v>
      </c>
      <c r="V53" s="80"/>
      <c r="W53" s="80">
        <v>20.340779999999999</v>
      </c>
      <c r="X53" s="80">
        <v>33.415660000000003</v>
      </c>
      <c r="Y53" s="80">
        <v>25.81963</v>
      </c>
      <c r="Z53" s="80">
        <v>20.414390000000001</v>
      </c>
      <c r="AA53" s="80">
        <v>30.892430000000001</v>
      </c>
      <c r="AB53" s="80">
        <v>59.341670000000001</v>
      </c>
      <c r="AC53" s="80">
        <v>93.41001</v>
      </c>
      <c r="AD53" s="80">
        <v>86.542509999999993</v>
      </c>
      <c r="AE53" s="80"/>
      <c r="AF53" s="80">
        <v>22.407779999999999</v>
      </c>
      <c r="AG53" s="80">
        <v>47.608460000000001</v>
      </c>
      <c r="AH53" s="80">
        <v>9.2747580000000003</v>
      </c>
      <c r="AI53" s="80">
        <v>25.823920000000001</v>
      </c>
      <c r="AJ53" s="80"/>
      <c r="AK53" s="80">
        <v>8.7881490000000007</v>
      </c>
      <c r="AL53" s="80">
        <v>27.01276</v>
      </c>
      <c r="AM53" s="80">
        <v>9.9650619999999996</v>
      </c>
      <c r="AN53" s="80">
        <v>0</v>
      </c>
      <c r="AO53" s="80">
        <v>6.0996870000000003</v>
      </c>
      <c r="AP53" s="80">
        <v>41.888579999999997</v>
      </c>
      <c r="AQ53" s="80"/>
      <c r="AR53" s="80">
        <v>25.145109999999999</v>
      </c>
      <c r="AS53" s="80">
        <v>23.79327</v>
      </c>
      <c r="AT53" s="80"/>
      <c r="AU53" s="4">
        <v>90.310159999999996</v>
      </c>
      <c r="AV53" s="253">
        <v>33.761330000000001</v>
      </c>
    </row>
    <row r="54" spans="1:48" x14ac:dyDescent="0.25">
      <c r="A54" s="312" t="s">
        <v>622</v>
      </c>
      <c r="B54" s="312" t="s">
        <v>161</v>
      </c>
      <c r="C54" s="313" t="s">
        <v>522</v>
      </c>
      <c r="D54" s="204">
        <v>50</v>
      </c>
      <c r="E54" s="80"/>
      <c r="F54" s="80">
        <v>74.900000000000006</v>
      </c>
      <c r="G54" s="80">
        <v>10</v>
      </c>
      <c r="H54" s="80">
        <v>25.193660000000001</v>
      </c>
      <c r="I54" s="80"/>
      <c r="J54" s="80"/>
      <c r="K54" s="80">
        <v>29.989540000000002</v>
      </c>
      <c r="L54" s="80"/>
      <c r="M54" s="80"/>
      <c r="N54" s="80">
        <v>13.66028</v>
      </c>
      <c r="O54" s="80">
        <v>136.28290000000001</v>
      </c>
      <c r="P54" s="80">
        <v>38.375529999999998</v>
      </c>
      <c r="Q54" s="80">
        <v>101.114</v>
      </c>
      <c r="R54" s="80">
        <v>341.64260000000002</v>
      </c>
      <c r="S54" s="80">
        <v>17.219550000000002</v>
      </c>
      <c r="T54" s="80">
        <v>17.733889999999999</v>
      </c>
      <c r="U54" s="80">
        <v>28.27046</v>
      </c>
      <c r="V54" s="80"/>
      <c r="W54" s="80">
        <v>20.340779999999999</v>
      </c>
      <c r="X54" s="80">
        <v>33.415660000000003</v>
      </c>
      <c r="Y54" s="80">
        <v>25.81963</v>
      </c>
      <c r="Z54" s="80">
        <v>20.414390000000001</v>
      </c>
      <c r="AA54" s="80">
        <v>30.892430000000001</v>
      </c>
      <c r="AB54" s="80">
        <v>59.341670000000001</v>
      </c>
      <c r="AC54" s="80">
        <v>93.41001</v>
      </c>
      <c r="AD54" s="80">
        <v>86.542509999999993</v>
      </c>
      <c r="AE54" s="80"/>
      <c r="AF54" s="80">
        <v>22.407779999999999</v>
      </c>
      <c r="AG54" s="80">
        <v>47.608460000000001</v>
      </c>
      <c r="AH54" s="80">
        <v>9.2747580000000003</v>
      </c>
      <c r="AI54" s="80">
        <v>25.823920000000001</v>
      </c>
      <c r="AJ54" s="80"/>
      <c r="AK54" s="80">
        <v>8.7881490000000007</v>
      </c>
      <c r="AL54" s="80">
        <v>27.01276</v>
      </c>
      <c r="AM54" s="80">
        <v>9.9650619999999996</v>
      </c>
      <c r="AN54" s="80">
        <v>0</v>
      </c>
      <c r="AO54" s="80">
        <v>6.0996870000000003</v>
      </c>
      <c r="AP54" s="80">
        <v>41.888579999999997</v>
      </c>
      <c r="AQ54" s="80"/>
      <c r="AR54" s="80">
        <v>25.145109999999999</v>
      </c>
      <c r="AS54" s="80">
        <v>23.79327</v>
      </c>
      <c r="AT54" s="80"/>
      <c r="AU54" s="4">
        <v>90.310159999999996</v>
      </c>
      <c r="AV54" s="253">
        <v>33.761330000000001</v>
      </c>
    </row>
    <row r="55" spans="1:48" x14ac:dyDescent="0.25">
      <c r="A55" s="312" t="s">
        <v>622</v>
      </c>
      <c r="B55" s="312" t="s">
        <v>161</v>
      </c>
      <c r="C55" s="313" t="s">
        <v>528</v>
      </c>
      <c r="D55" s="204">
        <v>51</v>
      </c>
      <c r="E55" s="80"/>
      <c r="F55" s="80">
        <v>74.900000000000006</v>
      </c>
      <c r="G55" s="80">
        <v>10</v>
      </c>
      <c r="H55" s="80">
        <v>25.193660000000001</v>
      </c>
      <c r="I55" s="80"/>
      <c r="J55" s="80"/>
      <c r="K55" s="80">
        <v>29.989540000000002</v>
      </c>
      <c r="L55" s="80"/>
      <c r="M55" s="80"/>
      <c r="N55" s="80">
        <v>13.66028</v>
      </c>
      <c r="O55" s="80">
        <v>136.28290000000001</v>
      </c>
      <c r="P55" s="80">
        <v>38.375529999999998</v>
      </c>
      <c r="Q55" s="80">
        <v>101.114</v>
      </c>
      <c r="R55" s="80">
        <v>341.64260000000002</v>
      </c>
      <c r="S55" s="80">
        <v>17.219550000000002</v>
      </c>
      <c r="T55" s="80">
        <v>17.733889999999999</v>
      </c>
      <c r="U55" s="80">
        <v>28.27046</v>
      </c>
      <c r="V55" s="80"/>
      <c r="W55" s="80">
        <v>20.340779999999999</v>
      </c>
      <c r="X55" s="80">
        <v>33.415660000000003</v>
      </c>
      <c r="Y55" s="80">
        <v>25.81963</v>
      </c>
      <c r="Z55" s="80">
        <v>20.414390000000001</v>
      </c>
      <c r="AA55" s="80">
        <v>30.892430000000001</v>
      </c>
      <c r="AB55" s="80">
        <v>59.341670000000001</v>
      </c>
      <c r="AC55" s="80">
        <v>93.41001</v>
      </c>
      <c r="AD55" s="80">
        <v>86.542509999999993</v>
      </c>
      <c r="AE55" s="80"/>
      <c r="AF55" s="80">
        <v>22.407779999999999</v>
      </c>
      <c r="AG55" s="80">
        <v>47.608460000000001</v>
      </c>
      <c r="AH55" s="80">
        <v>9.2747580000000003</v>
      </c>
      <c r="AI55" s="80">
        <v>25.823920000000001</v>
      </c>
      <c r="AJ55" s="80"/>
      <c r="AK55" s="80">
        <v>8.7881490000000007</v>
      </c>
      <c r="AL55" s="80">
        <v>27.01276</v>
      </c>
      <c r="AM55" s="80">
        <v>9.9650619999999996</v>
      </c>
      <c r="AN55" s="80">
        <v>0</v>
      </c>
      <c r="AO55" s="80">
        <v>6.0996870000000003</v>
      </c>
      <c r="AP55" s="80">
        <v>41.888579999999997</v>
      </c>
      <c r="AQ55" s="80"/>
      <c r="AR55" s="80">
        <v>25.145109999999999</v>
      </c>
      <c r="AS55" s="80">
        <v>23.79327</v>
      </c>
      <c r="AT55" s="80"/>
      <c r="AU55" s="4">
        <v>90.310159999999996</v>
      </c>
      <c r="AV55" s="253">
        <v>33.761330000000001</v>
      </c>
    </row>
    <row r="56" spans="1:48" x14ac:dyDescent="0.25">
      <c r="A56" s="312" t="s">
        <v>622</v>
      </c>
      <c r="B56" s="312" t="s">
        <v>161</v>
      </c>
      <c r="C56" s="313" t="s">
        <v>529</v>
      </c>
      <c r="D56" s="204">
        <v>52</v>
      </c>
      <c r="E56" s="80"/>
      <c r="F56" s="80">
        <v>74.900000000000006</v>
      </c>
      <c r="G56" s="80">
        <v>10</v>
      </c>
      <c r="H56" s="80">
        <v>25.193660000000001</v>
      </c>
      <c r="I56" s="80"/>
      <c r="J56" s="80"/>
      <c r="K56" s="80">
        <v>29.989540000000002</v>
      </c>
      <c r="L56" s="80"/>
      <c r="M56" s="80"/>
      <c r="N56" s="80">
        <v>13.66028</v>
      </c>
      <c r="O56" s="80">
        <v>136.28290000000001</v>
      </c>
      <c r="P56" s="80">
        <v>38.375529999999998</v>
      </c>
      <c r="Q56" s="80">
        <v>101.114</v>
      </c>
      <c r="R56" s="80">
        <v>341.64260000000002</v>
      </c>
      <c r="S56" s="80">
        <v>17.219550000000002</v>
      </c>
      <c r="T56" s="80">
        <v>17.733889999999999</v>
      </c>
      <c r="U56" s="80">
        <v>28.27046</v>
      </c>
      <c r="V56" s="80"/>
      <c r="W56" s="80">
        <v>20.340779999999999</v>
      </c>
      <c r="X56" s="80">
        <v>33.415660000000003</v>
      </c>
      <c r="Y56" s="80">
        <v>25.81963</v>
      </c>
      <c r="Z56" s="80">
        <v>20.414390000000001</v>
      </c>
      <c r="AA56" s="80">
        <v>30.892430000000001</v>
      </c>
      <c r="AB56" s="80">
        <v>59.341670000000001</v>
      </c>
      <c r="AC56" s="80">
        <v>93.41001</v>
      </c>
      <c r="AD56" s="80">
        <v>86.542509999999993</v>
      </c>
      <c r="AE56" s="80"/>
      <c r="AF56" s="80">
        <v>22.407779999999999</v>
      </c>
      <c r="AG56" s="80">
        <v>47.608460000000001</v>
      </c>
      <c r="AH56" s="80">
        <v>9.2747580000000003</v>
      </c>
      <c r="AI56" s="80">
        <v>25.823920000000001</v>
      </c>
      <c r="AJ56" s="80"/>
      <c r="AK56" s="80">
        <v>8.7881490000000007</v>
      </c>
      <c r="AL56" s="80">
        <v>27.01276</v>
      </c>
      <c r="AM56" s="80">
        <v>9.9650619999999996</v>
      </c>
      <c r="AN56" s="80">
        <v>0</v>
      </c>
      <c r="AO56" s="80">
        <v>6.0996870000000003</v>
      </c>
      <c r="AP56" s="80">
        <v>41.888579999999997</v>
      </c>
      <c r="AQ56" s="80"/>
      <c r="AR56" s="80">
        <v>25.145109999999999</v>
      </c>
      <c r="AS56" s="80">
        <v>23.79327</v>
      </c>
      <c r="AT56" s="80"/>
      <c r="AU56" s="4">
        <v>90.310159999999996</v>
      </c>
      <c r="AV56" s="253">
        <v>33.761330000000001</v>
      </c>
    </row>
    <row r="57" spans="1:48" x14ac:dyDescent="0.25">
      <c r="A57" s="312" t="s">
        <v>622</v>
      </c>
      <c r="B57" s="312" t="s">
        <v>161</v>
      </c>
      <c r="C57" s="313" t="s">
        <v>530</v>
      </c>
      <c r="D57" s="204">
        <v>53</v>
      </c>
      <c r="E57" s="80"/>
      <c r="F57" s="80">
        <v>74.900000000000006</v>
      </c>
      <c r="G57" s="80">
        <v>10</v>
      </c>
      <c r="H57" s="80">
        <v>25.193660000000001</v>
      </c>
      <c r="I57" s="80"/>
      <c r="J57" s="80"/>
      <c r="K57" s="80">
        <v>29.989540000000002</v>
      </c>
      <c r="L57" s="80"/>
      <c r="M57" s="80"/>
      <c r="N57" s="80">
        <v>13.66028</v>
      </c>
      <c r="O57" s="80">
        <v>136.28290000000001</v>
      </c>
      <c r="P57" s="80">
        <v>38.375529999999998</v>
      </c>
      <c r="Q57" s="80">
        <v>101.114</v>
      </c>
      <c r="R57" s="80">
        <v>341.64260000000002</v>
      </c>
      <c r="S57" s="80">
        <v>17.219550000000002</v>
      </c>
      <c r="T57" s="80">
        <v>17.733889999999999</v>
      </c>
      <c r="U57" s="80">
        <v>28.27046</v>
      </c>
      <c r="V57" s="80"/>
      <c r="W57" s="80">
        <v>20.340779999999999</v>
      </c>
      <c r="X57" s="80">
        <v>33.415660000000003</v>
      </c>
      <c r="Y57" s="80">
        <v>25.81963</v>
      </c>
      <c r="Z57" s="80">
        <v>20.414390000000001</v>
      </c>
      <c r="AA57" s="80">
        <v>30.892430000000001</v>
      </c>
      <c r="AB57" s="80">
        <v>59.341670000000001</v>
      </c>
      <c r="AC57" s="80">
        <v>93.41001</v>
      </c>
      <c r="AD57" s="80">
        <v>86.542509999999993</v>
      </c>
      <c r="AE57" s="80"/>
      <c r="AF57" s="80">
        <v>22.407779999999999</v>
      </c>
      <c r="AG57" s="80">
        <v>47.608460000000001</v>
      </c>
      <c r="AH57" s="80">
        <v>9.2747580000000003</v>
      </c>
      <c r="AI57" s="80">
        <v>25.823920000000001</v>
      </c>
      <c r="AJ57" s="80"/>
      <c r="AK57" s="80">
        <v>8.7881490000000007</v>
      </c>
      <c r="AL57" s="80">
        <v>27.01276</v>
      </c>
      <c r="AM57" s="80">
        <v>9.9650619999999996</v>
      </c>
      <c r="AN57" s="80">
        <v>0</v>
      </c>
      <c r="AO57" s="80">
        <v>6.0996870000000003</v>
      </c>
      <c r="AP57" s="80">
        <v>41.888579999999997</v>
      </c>
      <c r="AQ57" s="80"/>
      <c r="AR57" s="80">
        <v>25.145109999999999</v>
      </c>
      <c r="AS57" s="80">
        <v>23.79327</v>
      </c>
      <c r="AT57" s="80"/>
      <c r="AU57" s="4">
        <v>90.310159999999996</v>
      </c>
      <c r="AV57" s="253">
        <v>33.761330000000001</v>
      </c>
    </row>
    <row r="58" spans="1:48" x14ac:dyDescent="0.25">
      <c r="A58" s="312" t="s">
        <v>622</v>
      </c>
      <c r="B58" s="312" t="s">
        <v>161</v>
      </c>
      <c r="C58" s="313" t="s">
        <v>532</v>
      </c>
      <c r="D58" s="204">
        <v>54</v>
      </c>
      <c r="E58" s="80"/>
      <c r="F58" s="80">
        <v>74.900000000000006</v>
      </c>
      <c r="G58" s="80">
        <v>10</v>
      </c>
      <c r="H58" s="80">
        <v>25.193660000000001</v>
      </c>
      <c r="I58" s="80"/>
      <c r="J58" s="80"/>
      <c r="K58" s="80">
        <v>29.989540000000002</v>
      </c>
      <c r="L58" s="80"/>
      <c r="M58" s="80"/>
      <c r="N58" s="80">
        <v>13.66028</v>
      </c>
      <c r="O58" s="80">
        <v>136.28290000000001</v>
      </c>
      <c r="P58" s="80">
        <v>38.375529999999998</v>
      </c>
      <c r="Q58" s="80">
        <v>101.114</v>
      </c>
      <c r="R58" s="80">
        <v>341.64260000000002</v>
      </c>
      <c r="S58" s="80">
        <v>17.219550000000002</v>
      </c>
      <c r="T58" s="80">
        <v>17.733889999999999</v>
      </c>
      <c r="U58" s="80">
        <v>28.27046</v>
      </c>
      <c r="V58" s="80"/>
      <c r="W58" s="80">
        <v>20.340779999999999</v>
      </c>
      <c r="X58" s="80">
        <v>33.415660000000003</v>
      </c>
      <c r="Y58" s="80">
        <v>25.81963</v>
      </c>
      <c r="Z58" s="80">
        <v>20.414390000000001</v>
      </c>
      <c r="AA58" s="80">
        <v>30.892430000000001</v>
      </c>
      <c r="AB58" s="80">
        <v>59.341670000000001</v>
      </c>
      <c r="AC58" s="80">
        <v>93.41001</v>
      </c>
      <c r="AD58" s="80">
        <v>86.542509999999993</v>
      </c>
      <c r="AE58" s="80"/>
      <c r="AF58" s="80">
        <v>22.407779999999999</v>
      </c>
      <c r="AG58" s="80">
        <v>47.608460000000001</v>
      </c>
      <c r="AH58" s="80">
        <v>9.2747580000000003</v>
      </c>
      <c r="AI58" s="80">
        <v>25.823920000000001</v>
      </c>
      <c r="AJ58" s="80"/>
      <c r="AK58" s="80">
        <v>8.7881490000000007</v>
      </c>
      <c r="AL58" s="80">
        <v>27.01276</v>
      </c>
      <c r="AM58" s="80">
        <v>9.9650619999999996</v>
      </c>
      <c r="AN58" s="80">
        <v>0</v>
      </c>
      <c r="AO58" s="80">
        <v>6.0996870000000003</v>
      </c>
      <c r="AP58" s="80">
        <v>41.888579999999997</v>
      </c>
      <c r="AQ58" s="80"/>
      <c r="AR58" s="80">
        <v>25.145109999999999</v>
      </c>
      <c r="AS58" s="80">
        <v>23.79327</v>
      </c>
      <c r="AT58" s="80"/>
      <c r="AU58" s="4">
        <v>90.310159999999996</v>
      </c>
      <c r="AV58" s="253">
        <v>33.761330000000001</v>
      </c>
    </row>
    <row r="59" spans="1:48" x14ac:dyDescent="0.25">
      <c r="A59" s="312" t="s">
        <v>623</v>
      </c>
      <c r="B59" s="312">
        <v>2224</v>
      </c>
      <c r="C59" s="313" t="s">
        <v>505</v>
      </c>
      <c r="D59" s="204">
        <v>55</v>
      </c>
      <c r="E59" s="80">
        <v>29.799109999999999</v>
      </c>
      <c r="F59" s="80">
        <v>88.66816</v>
      </c>
      <c r="G59" s="80"/>
      <c r="H59" s="80">
        <v>44.85913</v>
      </c>
      <c r="I59" s="80"/>
      <c r="J59" s="80">
        <v>0</v>
      </c>
      <c r="K59" s="80"/>
      <c r="L59" s="80">
        <v>16.28229</v>
      </c>
      <c r="M59" s="80">
        <v>61.007510000000003</v>
      </c>
      <c r="N59" s="80">
        <v>11.83333</v>
      </c>
      <c r="O59" s="80"/>
      <c r="P59" s="80">
        <v>35.867449999999998</v>
      </c>
      <c r="Q59" s="80"/>
      <c r="R59" s="80">
        <v>336.06</v>
      </c>
      <c r="S59" s="80">
        <v>17.19454</v>
      </c>
      <c r="T59" s="80">
        <v>20.709510000000002</v>
      </c>
      <c r="U59" s="80"/>
      <c r="V59" s="80"/>
      <c r="W59" s="80">
        <v>16.166499999999999</v>
      </c>
      <c r="X59" s="80">
        <v>41.556150000000002</v>
      </c>
      <c r="Y59" s="80"/>
      <c r="Z59" s="80">
        <v>23.200900000000001</v>
      </c>
      <c r="AA59" s="80">
        <v>23.643529999999998</v>
      </c>
      <c r="AB59" s="80"/>
      <c r="AC59" s="80">
        <v>93.408330000000007</v>
      </c>
      <c r="AD59" s="80">
        <v>40.885420000000003</v>
      </c>
      <c r="AE59" s="80"/>
      <c r="AF59" s="80">
        <v>12.345610000000001</v>
      </c>
      <c r="AG59" s="80">
        <v>50.243899999999996</v>
      </c>
      <c r="AH59" s="80">
        <v>7.8524830000000003</v>
      </c>
      <c r="AI59" s="80">
        <v>26.708819999999999</v>
      </c>
      <c r="AJ59" s="80">
        <v>46.257800000000003</v>
      </c>
      <c r="AK59" s="80">
        <v>6.3286870000000004</v>
      </c>
      <c r="AL59" s="80">
        <v>85.922280000000001</v>
      </c>
      <c r="AM59" s="80">
        <v>1.1333329999999999</v>
      </c>
      <c r="AN59" s="80"/>
      <c r="AO59" s="80">
        <v>10.976470000000001</v>
      </c>
      <c r="AP59" s="80">
        <v>36.116869999999999</v>
      </c>
      <c r="AQ59" s="80"/>
      <c r="AR59" s="80">
        <v>12.11483</v>
      </c>
      <c r="AS59" s="80">
        <v>8.0449970000000004</v>
      </c>
      <c r="AT59" s="80"/>
      <c r="AU59" s="4">
        <v>129.3331</v>
      </c>
      <c r="AV59" s="253">
        <v>31.991420000000002</v>
      </c>
    </row>
    <row r="60" spans="1:48" x14ac:dyDescent="0.25">
      <c r="A60" s="312" t="s">
        <v>623</v>
      </c>
      <c r="B60" s="312">
        <v>2224</v>
      </c>
      <c r="C60" s="313" t="s">
        <v>513</v>
      </c>
      <c r="D60" s="204">
        <v>56</v>
      </c>
      <c r="E60" s="80">
        <v>29.799109999999999</v>
      </c>
      <c r="F60" s="80">
        <v>88.66816</v>
      </c>
      <c r="G60" s="80"/>
      <c r="H60" s="80">
        <v>44.85913</v>
      </c>
      <c r="I60" s="80"/>
      <c r="J60" s="80">
        <v>0</v>
      </c>
      <c r="K60" s="80"/>
      <c r="L60" s="80">
        <v>16.28229</v>
      </c>
      <c r="M60" s="80">
        <v>61.007510000000003</v>
      </c>
      <c r="N60" s="80">
        <v>11.83333</v>
      </c>
      <c r="O60" s="80"/>
      <c r="P60" s="80">
        <v>35.867449999999998</v>
      </c>
      <c r="Q60" s="80"/>
      <c r="R60" s="80">
        <v>336.06</v>
      </c>
      <c r="S60" s="80">
        <v>17.19454</v>
      </c>
      <c r="T60" s="80">
        <v>20.709510000000002</v>
      </c>
      <c r="U60" s="80"/>
      <c r="V60" s="80"/>
      <c r="W60" s="80">
        <v>16.166499999999999</v>
      </c>
      <c r="X60" s="80">
        <v>41.556150000000002</v>
      </c>
      <c r="Y60" s="80"/>
      <c r="Z60" s="80">
        <v>23.200900000000001</v>
      </c>
      <c r="AA60" s="80">
        <v>23.643529999999998</v>
      </c>
      <c r="AB60" s="80"/>
      <c r="AC60" s="80">
        <v>93.408330000000007</v>
      </c>
      <c r="AD60" s="80">
        <v>40.885420000000003</v>
      </c>
      <c r="AE60" s="80"/>
      <c r="AF60" s="80">
        <v>12.345610000000001</v>
      </c>
      <c r="AG60" s="80">
        <v>50.243899999999996</v>
      </c>
      <c r="AH60" s="80">
        <v>7.8524830000000003</v>
      </c>
      <c r="AI60" s="80">
        <v>26.708819999999999</v>
      </c>
      <c r="AJ60" s="80">
        <v>46.257800000000003</v>
      </c>
      <c r="AK60" s="80">
        <v>6.3286870000000004</v>
      </c>
      <c r="AL60" s="80">
        <v>85.922280000000001</v>
      </c>
      <c r="AM60" s="80">
        <v>1.1333329999999999</v>
      </c>
      <c r="AN60" s="80"/>
      <c r="AO60" s="80">
        <v>10.976470000000001</v>
      </c>
      <c r="AP60" s="80">
        <v>36.116869999999999</v>
      </c>
      <c r="AQ60" s="80"/>
      <c r="AR60" s="80">
        <v>12.11483</v>
      </c>
      <c r="AS60" s="80">
        <v>8.0449970000000004</v>
      </c>
      <c r="AT60" s="80"/>
      <c r="AU60" s="4">
        <v>129.3331</v>
      </c>
      <c r="AV60" s="253">
        <v>31.991420000000002</v>
      </c>
    </row>
    <row r="61" spans="1:48" x14ac:dyDescent="0.25">
      <c r="A61" s="312" t="s">
        <v>623</v>
      </c>
      <c r="B61" s="312">
        <v>2224</v>
      </c>
      <c r="C61" s="313" t="s">
        <v>517</v>
      </c>
      <c r="D61" s="204">
        <v>57</v>
      </c>
      <c r="E61" s="80">
        <v>29.799109999999999</v>
      </c>
      <c r="F61" s="80">
        <v>88.66816</v>
      </c>
      <c r="G61" s="80"/>
      <c r="H61" s="80">
        <v>44.85913</v>
      </c>
      <c r="I61" s="80"/>
      <c r="J61" s="80">
        <v>0</v>
      </c>
      <c r="K61" s="80"/>
      <c r="L61" s="80">
        <v>16.28229</v>
      </c>
      <c r="M61" s="80">
        <v>61.007510000000003</v>
      </c>
      <c r="N61" s="80">
        <v>11.83333</v>
      </c>
      <c r="O61" s="80"/>
      <c r="P61" s="80">
        <v>35.867449999999998</v>
      </c>
      <c r="Q61" s="80"/>
      <c r="R61" s="80">
        <v>336.06</v>
      </c>
      <c r="S61" s="80">
        <v>17.19454</v>
      </c>
      <c r="T61" s="80">
        <v>20.709510000000002</v>
      </c>
      <c r="U61" s="80"/>
      <c r="V61" s="80"/>
      <c r="W61" s="80">
        <v>16.166499999999999</v>
      </c>
      <c r="X61" s="80">
        <v>41.556150000000002</v>
      </c>
      <c r="Y61" s="80"/>
      <c r="Z61" s="80">
        <v>23.200900000000001</v>
      </c>
      <c r="AA61" s="80">
        <v>23.643529999999998</v>
      </c>
      <c r="AB61" s="80"/>
      <c r="AC61" s="80">
        <v>93.408330000000007</v>
      </c>
      <c r="AD61" s="80">
        <v>40.885420000000003</v>
      </c>
      <c r="AE61" s="80"/>
      <c r="AF61" s="80">
        <v>12.345610000000001</v>
      </c>
      <c r="AG61" s="80">
        <v>50.243899999999996</v>
      </c>
      <c r="AH61" s="80">
        <v>7.8524830000000003</v>
      </c>
      <c r="AI61" s="80">
        <v>26.708819999999999</v>
      </c>
      <c r="AJ61" s="80">
        <v>46.257800000000003</v>
      </c>
      <c r="AK61" s="80">
        <v>6.3286870000000004</v>
      </c>
      <c r="AL61" s="80">
        <v>85.922280000000001</v>
      </c>
      <c r="AM61" s="80">
        <v>1.1333329999999999</v>
      </c>
      <c r="AN61" s="80"/>
      <c r="AO61" s="80">
        <v>10.976470000000001</v>
      </c>
      <c r="AP61" s="80">
        <v>36.116869999999999</v>
      </c>
      <c r="AQ61" s="80"/>
      <c r="AR61" s="80">
        <v>12.11483</v>
      </c>
      <c r="AS61" s="80">
        <v>8.0449970000000004</v>
      </c>
      <c r="AT61" s="80"/>
      <c r="AU61" s="4">
        <v>129.3331</v>
      </c>
      <c r="AV61" s="253">
        <v>31.991420000000002</v>
      </c>
    </row>
    <row r="62" spans="1:48" x14ac:dyDescent="0.25">
      <c r="A62" s="312" t="s">
        <v>623</v>
      </c>
      <c r="B62" s="312">
        <v>2224</v>
      </c>
      <c r="C62" s="313" t="s">
        <v>518</v>
      </c>
      <c r="D62" s="204">
        <v>58</v>
      </c>
      <c r="E62" s="80">
        <v>29.799109999999999</v>
      </c>
      <c r="F62" s="80">
        <v>88.66816</v>
      </c>
      <c r="G62" s="80"/>
      <c r="H62" s="80">
        <v>44.85913</v>
      </c>
      <c r="I62" s="80"/>
      <c r="J62" s="80">
        <v>0</v>
      </c>
      <c r="K62" s="80"/>
      <c r="L62" s="80">
        <v>16.28229</v>
      </c>
      <c r="M62" s="80">
        <v>61.007510000000003</v>
      </c>
      <c r="N62" s="80">
        <v>11.83333</v>
      </c>
      <c r="O62" s="80"/>
      <c r="P62" s="80">
        <v>35.867449999999998</v>
      </c>
      <c r="Q62" s="80"/>
      <c r="R62" s="80">
        <v>336.06</v>
      </c>
      <c r="S62" s="80">
        <v>17.19454</v>
      </c>
      <c r="T62" s="80">
        <v>20.709510000000002</v>
      </c>
      <c r="U62" s="80"/>
      <c r="V62" s="80"/>
      <c r="W62" s="80">
        <v>16.166499999999999</v>
      </c>
      <c r="X62" s="80">
        <v>41.556150000000002</v>
      </c>
      <c r="Y62" s="80"/>
      <c r="Z62" s="80">
        <v>23.200900000000001</v>
      </c>
      <c r="AA62" s="80">
        <v>23.643529999999998</v>
      </c>
      <c r="AB62" s="80"/>
      <c r="AC62" s="80">
        <v>93.408330000000007</v>
      </c>
      <c r="AD62" s="80">
        <v>40.885420000000003</v>
      </c>
      <c r="AE62" s="80"/>
      <c r="AF62" s="80">
        <v>12.345610000000001</v>
      </c>
      <c r="AG62" s="80">
        <v>50.243899999999996</v>
      </c>
      <c r="AH62" s="80">
        <v>7.8524830000000003</v>
      </c>
      <c r="AI62" s="80">
        <v>26.708819999999999</v>
      </c>
      <c r="AJ62" s="80">
        <v>46.257800000000003</v>
      </c>
      <c r="AK62" s="80">
        <v>6.3286870000000004</v>
      </c>
      <c r="AL62" s="80">
        <v>85.922280000000001</v>
      </c>
      <c r="AM62" s="80">
        <v>1.1333329999999999</v>
      </c>
      <c r="AN62" s="80"/>
      <c r="AO62" s="80">
        <v>10.976470000000001</v>
      </c>
      <c r="AP62" s="80">
        <v>36.116869999999999</v>
      </c>
      <c r="AQ62" s="80"/>
      <c r="AR62" s="80">
        <v>12.11483</v>
      </c>
      <c r="AS62" s="80">
        <v>8.0449970000000004</v>
      </c>
      <c r="AT62" s="80"/>
      <c r="AU62" s="4">
        <v>129.3331</v>
      </c>
      <c r="AV62" s="253">
        <v>31.991420000000002</v>
      </c>
    </row>
    <row r="63" spans="1:48" x14ac:dyDescent="0.25">
      <c r="A63" s="312" t="s">
        <v>623</v>
      </c>
      <c r="B63" s="312">
        <v>2224</v>
      </c>
      <c r="C63" s="313" t="s">
        <v>522</v>
      </c>
      <c r="D63" s="204">
        <v>59</v>
      </c>
      <c r="E63" s="80">
        <v>29.799109999999999</v>
      </c>
      <c r="F63" s="80">
        <v>88.66816</v>
      </c>
      <c r="G63" s="80"/>
      <c r="H63" s="80">
        <v>44.85913</v>
      </c>
      <c r="I63" s="80"/>
      <c r="J63" s="80">
        <v>0</v>
      </c>
      <c r="K63" s="80"/>
      <c r="L63" s="80">
        <v>16.28229</v>
      </c>
      <c r="M63" s="80">
        <v>61.007510000000003</v>
      </c>
      <c r="N63" s="80">
        <v>11.83333</v>
      </c>
      <c r="O63" s="80"/>
      <c r="P63" s="80">
        <v>35.867449999999998</v>
      </c>
      <c r="Q63" s="80"/>
      <c r="R63" s="80">
        <v>336.06</v>
      </c>
      <c r="S63" s="80">
        <v>17.19454</v>
      </c>
      <c r="T63" s="80">
        <v>20.709510000000002</v>
      </c>
      <c r="U63" s="80"/>
      <c r="V63" s="80"/>
      <c r="W63" s="80">
        <v>16.166499999999999</v>
      </c>
      <c r="X63" s="80">
        <v>41.556150000000002</v>
      </c>
      <c r="Y63" s="80"/>
      <c r="Z63" s="80">
        <v>23.200900000000001</v>
      </c>
      <c r="AA63" s="80">
        <v>23.643529999999998</v>
      </c>
      <c r="AB63" s="80"/>
      <c r="AC63" s="80">
        <v>93.408330000000007</v>
      </c>
      <c r="AD63" s="80">
        <v>40.885420000000003</v>
      </c>
      <c r="AE63" s="80"/>
      <c r="AF63" s="80">
        <v>12.345610000000001</v>
      </c>
      <c r="AG63" s="80">
        <v>50.243899999999996</v>
      </c>
      <c r="AH63" s="80">
        <v>7.8524830000000003</v>
      </c>
      <c r="AI63" s="80">
        <v>26.708819999999999</v>
      </c>
      <c r="AJ63" s="80">
        <v>46.257800000000003</v>
      </c>
      <c r="AK63" s="80">
        <v>6.3286870000000004</v>
      </c>
      <c r="AL63" s="80">
        <v>85.922280000000001</v>
      </c>
      <c r="AM63" s="80">
        <v>1.1333329999999999</v>
      </c>
      <c r="AN63" s="80"/>
      <c r="AO63" s="80">
        <v>10.976470000000001</v>
      </c>
      <c r="AP63" s="80">
        <v>36.116869999999999</v>
      </c>
      <c r="AQ63" s="80"/>
      <c r="AR63" s="80">
        <v>12.11483</v>
      </c>
      <c r="AS63" s="80">
        <v>8.0449970000000004</v>
      </c>
      <c r="AT63" s="80"/>
      <c r="AU63" s="4">
        <v>129.3331</v>
      </c>
      <c r="AV63" s="253">
        <v>31.991420000000002</v>
      </c>
    </row>
    <row r="64" spans="1:48" x14ac:dyDescent="0.25">
      <c r="A64" s="312" t="s">
        <v>623</v>
      </c>
      <c r="B64" s="312">
        <v>2224</v>
      </c>
      <c r="C64" s="313" t="s">
        <v>523</v>
      </c>
      <c r="D64" s="204">
        <v>60</v>
      </c>
      <c r="E64" s="80">
        <v>29.799109999999999</v>
      </c>
      <c r="F64" s="80">
        <v>88.66816</v>
      </c>
      <c r="G64" s="80"/>
      <c r="H64" s="80">
        <v>44.85913</v>
      </c>
      <c r="I64" s="80"/>
      <c r="J64" s="80">
        <v>0</v>
      </c>
      <c r="K64" s="80"/>
      <c r="L64" s="80">
        <v>16.28229</v>
      </c>
      <c r="M64" s="80">
        <v>61.007510000000003</v>
      </c>
      <c r="N64" s="80">
        <v>11.83333</v>
      </c>
      <c r="O64" s="80"/>
      <c r="P64" s="80">
        <v>35.867449999999998</v>
      </c>
      <c r="Q64" s="80"/>
      <c r="R64" s="80">
        <v>336.06</v>
      </c>
      <c r="S64" s="80">
        <v>17.19454</v>
      </c>
      <c r="T64" s="80">
        <v>20.709510000000002</v>
      </c>
      <c r="U64" s="80"/>
      <c r="V64" s="80"/>
      <c r="W64" s="80">
        <v>16.166499999999999</v>
      </c>
      <c r="X64" s="80">
        <v>41.556150000000002</v>
      </c>
      <c r="Y64" s="80"/>
      <c r="Z64" s="80">
        <v>23.200900000000001</v>
      </c>
      <c r="AA64" s="80">
        <v>23.643529999999998</v>
      </c>
      <c r="AB64" s="80"/>
      <c r="AC64" s="80">
        <v>93.408330000000007</v>
      </c>
      <c r="AD64" s="80">
        <v>40.885420000000003</v>
      </c>
      <c r="AE64" s="80"/>
      <c r="AF64" s="80">
        <v>12.345610000000001</v>
      </c>
      <c r="AG64" s="80">
        <v>50.243899999999996</v>
      </c>
      <c r="AH64" s="80">
        <v>7.8524830000000003</v>
      </c>
      <c r="AI64" s="80">
        <v>26.708819999999999</v>
      </c>
      <c r="AJ64" s="80">
        <v>46.257800000000003</v>
      </c>
      <c r="AK64" s="80">
        <v>6.3286870000000004</v>
      </c>
      <c r="AL64" s="80">
        <v>85.922280000000001</v>
      </c>
      <c r="AM64" s="80">
        <v>1.1333329999999999</v>
      </c>
      <c r="AN64" s="80"/>
      <c r="AO64" s="80">
        <v>10.976470000000001</v>
      </c>
      <c r="AP64" s="80">
        <v>36.116869999999999</v>
      </c>
      <c r="AQ64" s="80"/>
      <c r="AR64" s="80">
        <v>12.11483</v>
      </c>
      <c r="AS64" s="80">
        <v>8.0449970000000004</v>
      </c>
      <c r="AT64" s="80"/>
      <c r="AU64" s="4">
        <v>129.3331</v>
      </c>
      <c r="AV64" s="253">
        <v>31.991420000000002</v>
      </c>
    </row>
    <row r="65" spans="1:48" x14ac:dyDescent="0.25">
      <c r="A65" s="312" t="s">
        <v>623</v>
      </c>
      <c r="B65" s="312">
        <v>2224</v>
      </c>
      <c r="C65" s="313" t="s">
        <v>524</v>
      </c>
      <c r="D65" s="204">
        <v>61</v>
      </c>
      <c r="E65" s="80">
        <v>29.799109999999999</v>
      </c>
      <c r="F65" s="80">
        <v>88.66816</v>
      </c>
      <c r="G65" s="80"/>
      <c r="H65" s="80">
        <v>44.85913</v>
      </c>
      <c r="I65" s="80"/>
      <c r="J65" s="80">
        <v>0</v>
      </c>
      <c r="K65" s="80"/>
      <c r="L65" s="80">
        <v>16.28229</v>
      </c>
      <c r="M65" s="80">
        <v>61.007510000000003</v>
      </c>
      <c r="N65" s="80">
        <v>11.83333</v>
      </c>
      <c r="O65" s="80"/>
      <c r="P65" s="80">
        <v>35.867449999999998</v>
      </c>
      <c r="Q65" s="80"/>
      <c r="R65" s="80">
        <v>336.06</v>
      </c>
      <c r="S65" s="80">
        <v>17.19454</v>
      </c>
      <c r="T65" s="80">
        <v>20.709510000000002</v>
      </c>
      <c r="U65" s="80"/>
      <c r="V65" s="80"/>
      <c r="W65" s="80">
        <v>16.166499999999999</v>
      </c>
      <c r="X65" s="80">
        <v>41.556150000000002</v>
      </c>
      <c r="Y65" s="80"/>
      <c r="Z65" s="80">
        <v>23.200900000000001</v>
      </c>
      <c r="AA65" s="80">
        <v>23.643529999999998</v>
      </c>
      <c r="AB65" s="80"/>
      <c r="AC65" s="80">
        <v>93.408330000000007</v>
      </c>
      <c r="AD65" s="80">
        <v>40.885420000000003</v>
      </c>
      <c r="AE65" s="80"/>
      <c r="AF65" s="80">
        <v>12.345610000000001</v>
      </c>
      <c r="AG65" s="80">
        <v>50.243899999999996</v>
      </c>
      <c r="AH65" s="80">
        <v>7.8524830000000003</v>
      </c>
      <c r="AI65" s="80">
        <v>26.708819999999999</v>
      </c>
      <c r="AJ65" s="80">
        <v>46.257800000000003</v>
      </c>
      <c r="AK65" s="80">
        <v>6.3286870000000004</v>
      </c>
      <c r="AL65" s="80">
        <v>85.922280000000001</v>
      </c>
      <c r="AM65" s="80">
        <v>1.1333329999999999</v>
      </c>
      <c r="AN65" s="80"/>
      <c r="AO65" s="80">
        <v>10.976470000000001</v>
      </c>
      <c r="AP65" s="80">
        <v>36.116869999999999</v>
      </c>
      <c r="AQ65" s="80"/>
      <c r="AR65" s="80">
        <v>12.11483</v>
      </c>
      <c r="AS65" s="80">
        <v>8.0449970000000004</v>
      </c>
      <c r="AT65" s="80"/>
      <c r="AU65" s="4">
        <v>129.3331</v>
      </c>
      <c r="AV65" s="253">
        <v>31.991420000000002</v>
      </c>
    </row>
    <row r="66" spans="1:48" x14ac:dyDescent="0.25">
      <c r="A66" s="312" t="s">
        <v>623</v>
      </c>
      <c r="B66" s="312">
        <v>2224</v>
      </c>
      <c r="C66" s="313" t="s">
        <v>530</v>
      </c>
      <c r="D66" s="204">
        <v>62</v>
      </c>
      <c r="E66" s="80">
        <v>29.799109999999999</v>
      </c>
      <c r="F66" s="80">
        <v>88.66816</v>
      </c>
      <c r="G66" s="80"/>
      <c r="H66" s="80">
        <v>44.85913</v>
      </c>
      <c r="I66" s="80"/>
      <c r="J66" s="80">
        <v>0</v>
      </c>
      <c r="K66" s="80"/>
      <c r="L66" s="80">
        <v>16.28229</v>
      </c>
      <c r="M66" s="80">
        <v>61.007510000000003</v>
      </c>
      <c r="N66" s="80">
        <v>11.83333</v>
      </c>
      <c r="O66" s="80"/>
      <c r="P66" s="80">
        <v>35.867449999999998</v>
      </c>
      <c r="Q66" s="80"/>
      <c r="R66" s="80">
        <v>336.06</v>
      </c>
      <c r="S66" s="80">
        <v>17.19454</v>
      </c>
      <c r="T66" s="80">
        <v>20.709510000000002</v>
      </c>
      <c r="U66" s="80"/>
      <c r="V66" s="80"/>
      <c r="W66" s="80">
        <v>16.166499999999999</v>
      </c>
      <c r="X66" s="80">
        <v>41.556150000000002</v>
      </c>
      <c r="Y66" s="80"/>
      <c r="Z66" s="80">
        <v>23.200900000000001</v>
      </c>
      <c r="AA66" s="80">
        <v>23.643529999999998</v>
      </c>
      <c r="AB66" s="80"/>
      <c r="AC66" s="80">
        <v>93.408330000000007</v>
      </c>
      <c r="AD66" s="80">
        <v>40.885420000000003</v>
      </c>
      <c r="AE66" s="80"/>
      <c r="AF66" s="80">
        <v>12.345610000000001</v>
      </c>
      <c r="AG66" s="80">
        <v>50.243899999999996</v>
      </c>
      <c r="AH66" s="80">
        <v>7.8524830000000003</v>
      </c>
      <c r="AI66" s="80">
        <v>26.708819999999999</v>
      </c>
      <c r="AJ66" s="80">
        <v>46.257800000000003</v>
      </c>
      <c r="AK66" s="80">
        <v>6.3286870000000004</v>
      </c>
      <c r="AL66" s="80">
        <v>85.922280000000001</v>
      </c>
      <c r="AM66" s="80">
        <v>1.1333329999999999</v>
      </c>
      <c r="AN66" s="80"/>
      <c r="AO66" s="80">
        <v>10.976470000000001</v>
      </c>
      <c r="AP66" s="80">
        <v>36.116869999999999</v>
      </c>
      <c r="AQ66" s="80"/>
      <c r="AR66" s="80">
        <v>12.11483</v>
      </c>
      <c r="AS66" s="80">
        <v>8.0449970000000004</v>
      </c>
      <c r="AT66" s="80"/>
      <c r="AU66" s="4">
        <v>129.3331</v>
      </c>
      <c r="AV66" s="253">
        <v>31.991420000000002</v>
      </c>
    </row>
    <row r="67" spans="1:48" x14ac:dyDescent="0.25">
      <c r="A67" s="312" t="s">
        <v>623</v>
      </c>
      <c r="B67" s="312" t="s">
        <v>553</v>
      </c>
      <c r="C67" s="313" t="s">
        <v>505</v>
      </c>
      <c r="D67" s="204">
        <v>63</v>
      </c>
      <c r="E67" s="80">
        <v>29.799109999999999</v>
      </c>
      <c r="F67" s="80">
        <v>88.66816</v>
      </c>
      <c r="G67" s="80"/>
      <c r="H67" s="80">
        <v>44.85913</v>
      </c>
      <c r="I67" s="80"/>
      <c r="J67" s="80">
        <v>0</v>
      </c>
      <c r="K67" s="80"/>
      <c r="L67" s="80">
        <v>16.28229</v>
      </c>
      <c r="M67" s="80">
        <v>61.007510000000003</v>
      </c>
      <c r="N67" s="80">
        <v>11.83333</v>
      </c>
      <c r="O67" s="80"/>
      <c r="P67" s="80">
        <v>35.867449999999998</v>
      </c>
      <c r="Q67" s="80"/>
      <c r="R67" s="80">
        <v>336.06</v>
      </c>
      <c r="S67" s="80">
        <v>17.19454</v>
      </c>
      <c r="T67" s="80">
        <v>20.709510000000002</v>
      </c>
      <c r="U67" s="80"/>
      <c r="V67" s="80"/>
      <c r="W67" s="80">
        <v>16.166499999999999</v>
      </c>
      <c r="X67" s="80">
        <v>41.556150000000002</v>
      </c>
      <c r="Y67" s="80"/>
      <c r="Z67" s="80">
        <v>23.200900000000001</v>
      </c>
      <c r="AA67" s="80">
        <v>23.643529999999998</v>
      </c>
      <c r="AB67" s="80"/>
      <c r="AC67" s="80">
        <v>93.408330000000007</v>
      </c>
      <c r="AD67" s="80">
        <v>40.885420000000003</v>
      </c>
      <c r="AE67" s="80"/>
      <c r="AF67" s="80">
        <v>12.345610000000001</v>
      </c>
      <c r="AG67" s="80">
        <v>50.243899999999996</v>
      </c>
      <c r="AH67" s="80">
        <v>7.8524830000000003</v>
      </c>
      <c r="AI67" s="80">
        <v>26.708819999999999</v>
      </c>
      <c r="AJ67" s="80">
        <v>46.257800000000003</v>
      </c>
      <c r="AK67" s="80">
        <v>6.3286870000000004</v>
      </c>
      <c r="AL67" s="80">
        <v>85.922280000000001</v>
      </c>
      <c r="AM67" s="80">
        <v>1.1333329999999999</v>
      </c>
      <c r="AN67" s="80"/>
      <c r="AO67" s="80">
        <v>10.976470000000001</v>
      </c>
      <c r="AP67" s="80">
        <v>36.116869999999999</v>
      </c>
      <c r="AQ67" s="80"/>
      <c r="AR67" s="80">
        <v>12.11483</v>
      </c>
      <c r="AS67" s="80">
        <v>8.0449970000000004</v>
      </c>
      <c r="AT67" s="80"/>
      <c r="AU67" s="4">
        <v>129.3331</v>
      </c>
      <c r="AV67" s="253">
        <v>31.991420000000002</v>
      </c>
    </row>
    <row r="68" spans="1:48" x14ac:dyDescent="0.25">
      <c r="A68" s="312" t="s">
        <v>623</v>
      </c>
      <c r="B68" s="312" t="s">
        <v>553</v>
      </c>
      <c r="C68" s="313" t="s">
        <v>509</v>
      </c>
      <c r="D68" s="204">
        <v>64</v>
      </c>
      <c r="E68" s="80">
        <v>29.799109999999999</v>
      </c>
      <c r="F68" s="80">
        <v>88.66816</v>
      </c>
      <c r="G68" s="80"/>
      <c r="H68" s="80">
        <v>44.85913</v>
      </c>
      <c r="I68" s="80"/>
      <c r="J68" s="80">
        <v>0</v>
      </c>
      <c r="K68" s="80"/>
      <c r="L68" s="80">
        <v>16.28229</v>
      </c>
      <c r="M68" s="80">
        <v>61.007510000000003</v>
      </c>
      <c r="N68" s="80">
        <v>11.83333</v>
      </c>
      <c r="O68" s="80"/>
      <c r="P68" s="80">
        <v>35.867449999999998</v>
      </c>
      <c r="Q68" s="80"/>
      <c r="R68" s="80">
        <v>336.06</v>
      </c>
      <c r="S68" s="80">
        <v>17.19454</v>
      </c>
      <c r="T68" s="80">
        <v>20.709510000000002</v>
      </c>
      <c r="U68" s="80"/>
      <c r="V68" s="80"/>
      <c r="W68" s="80">
        <v>16.166499999999999</v>
      </c>
      <c r="X68" s="80">
        <v>41.556150000000002</v>
      </c>
      <c r="Y68" s="80"/>
      <c r="Z68" s="80">
        <v>23.200900000000001</v>
      </c>
      <c r="AA68" s="80">
        <v>23.643529999999998</v>
      </c>
      <c r="AB68" s="80"/>
      <c r="AC68" s="80">
        <v>93.408330000000007</v>
      </c>
      <c r="AD68" s="80">
        <v>40.885420000000003</v>
      </c>
      <c r="AE68" s="80"/>
      <c r="AF68" s="80">
        <v>12.345610000000001</v>
      </c>
      <c r="AG68" s="80">
        <v>50.243899999999996</v>
      </c>
      <c r="AH68" s="80">
        <v>7.8524830000000003</v>
      </c>
      <c r="AI68" s="80">
        <v>26.708819999999999</v>
      </c>
      <c r="AJ68" s="80">
        <v>46.257800000000003</v>
      </c>
      <c r="AK68" s="80">
        <v>6.3286870000000004</v>
      </c>
      <c r="AL68" s="80">
        <v>85.922280000000001</v>
      </c>
      <c r="AM68" s="80">
        <v>1.1333329999999999</v>
      </c>
      <c r="AN68" s="80"/>
      <c r="AO68" s="80">
        <v>10.976470000000001</v>
      </c>
      <c r="AP68" s="80">
        <v>36.116869999999999</v>
      </c>
      <c r="AQ68" s="80"/>
      <c r="AR68" s="80">
        <v>12.11483</v>
      </c>
      <c r="AS68" s="80">
        <v>8.0449970000000004</v>
      </c>
      <c r="AT68" s="80"/>
      <c r="AU68" s="4">
        <v>129.3331</v>
      </c>
      <c r="AV68" s="253">
        <v>31.991420000000002</v>
      </c>
    </row>
    <row r="69" spans="1:48" x14ac:dyDescent="0.25">
      <c r="A69" s="312" t="s">
        <v>623</v>
      </c>
      <c r="B69" s="312" t="s">
        <v>553</v>
      </c>
      <c r="C69" s="313" t="s">
        <v>513</v>
      </c>
      <c r="D69" s="204">
        <v>65</v>
      </c>
      <c r="E69" s="80">
        <v>29.799109999999999</v>
      </c>
      <c r="F69" s="80">
        <v>88.66816</v>
      </c>
      <c r="G69" s="80"/>
      <c r="H69" s="80">
        <v>44.85913</v>
      </c>
      <c r="I69" s="80"/>
      <c r="J69" s="80">
        <v>0</v>
      </c>
      <c r="K69" s="80"/>
      <c r="L69" s="80">
        <v>16.28229</v>
      </c>
      <c r="M69" s="80">
        <v>61.007510000000003</v>
      </c>
      <c r="N69" s="80">
        <v>11.83333</v>
      </c>
      <c r="O69" s="80"/>
      <c r="P69" s="80">
        <v>35.867449999999998</v>
      </c>
      <c r="Q69" s="80"/>
      <c r="R69" s="80">
        <v>336.06</v>
      </c>
      <c r="S69" s="80">
        <v>17.19454</v>
      </c>
      <c r="T69" s="80">
        <v>20.709510000000002</v>
      </c>
      <c r="U69" s="80"/>
      <c r="V69" s="80"/>
      <c r="W69" s="80">
        <v>16.166499999999999</v>
      </c>
      <c r="X69" s="80">
        <v>41.556150000000002</v>
      </c>
      <c r="Y69" s="80"/>
      <c r="Z69" s="80">
        <v>23.200900000000001</v>
      </c>
      <c r="AA69" s="80">
        <v>23.643529999999998</v>
      </c>
      <c r="AB69" s="80"/>
      <c r="AC69" s="80">
        <v>93.408330000000007</v>
      </c>
      <c r="AD69" s="80">
        <v>40.885420000000003</v>
      </c>
      <c r="AE69" s="80"/>
      <c r="AF69" s="80">
        <v>12.345610000000001</v>
      </c>
      <c r="AG69" s="80">
        <v>50.243899999999996</v>
      </c>
      <c r="AH69" s="80">
        <v>7.8524830000000003</v>
      </c>
      <c r="AI69" s="80">
        <v>26.708819999999999</v>
      </c>
      <c r="AJ69" s="80">
        <v>46.257800000000003</v>
      </c>
      <c r="AK69" s="80">
        <v>6.3286870000000004</v>
      </c>
      <c r="AL69" s="80">
        <v>85.922280000000001</v>
      </c>
      <c r="AM69" s="80">
        <v>1.1333329999999999</v>
      </c>
      <c r="AN69" s="80"/>
      <c r="AO69" s="80">
        <v>10.976470000000001</v>
      </c>
      <c r="AP69" s="80">
        <v>36.116869999999999</v>
      </c>
      <c r="AQ69" s="80"/>
      <c r="AR69" s="80">
        <v>12.11483</v>
      </c>
      <c r="AS69" s="80">
        <v>8.0449970000000004</v>
      </c>
      <c r="AT69" s="80"/>
      <c r="AU69" s="4">
        <v>129.3331</v>
      </c>
      <c r="AV69" s="253">
        <v>31.991420000000002</v>
      </c>
    </row>
    <row r="70" spans="1:48" x14ac:dyDescent="0.25">
      <c r="A70" s="312" t="s">
        <v>623</v>
      </c>
      <c r="B70" s="312" t="s">
        <v>553</v>
      </c>
      <c r="C70" s="313" t="s">
        <v>523</v>
      </c>
      <c r="D70" s="204">
        <v>66</v>
      </c>
      <c r="E70" s="80">
        <v>29.799109999999999</v>
      </c>
      <c r="F70" s="80">
        <v>88.66816</v>
      </c>
      <c r="G70" s="80"/>
      <c r="H70" s="80">
        <v>44.85913</v>
      </c>
      <c r="I70" s="80"/>
      <c r="J70" s="80">
        <v>0</v>
      </c>
      <c r="K70" s="80"/>
      <c r="L70" s="80">
        <v>16.28229</v>
      </c>
      <c r="M70" s="80">
        <v>61.007510000000003</v>
      </c>
      <c r="N70" s="80">
        <v>11.83333</v>
      </c>
      <c r="O70" s="80"/>
      <c r="P70" s="80">
        <v>35.867449999999998</v>
      </c>
      <c r="Q70" s="80"/>
      <c r="R70" s="80">
        <v>336.06</v>
      </c>
      <c r="S70" s="80">
        <v>17.19454</v>
      </c>
      <c r="T70" s="80">
        <v>20.709510000000002</v>
      </c>
      <c r="U70" s="80"/>
      <c r="V70" s="80"/>
      <c r="W70" s="80">
        <v>16.166499999999999</v>
      </c>
      <c r="X70" s="80">
        <v>41.556150000000002</v>
      </c>
      <c r="Y70" s="80"/>
      <c r="Z70" s="80">
        <v>23.200900000000001</v>
      </c>
      <c r="AA70" s="80">
        <v>23.643529999999998</v>
      </c>
      <c r="AB70" s="80"/>
      <c r="AC70" s="80">
        <v>93.408330000000007</v>
      </c>
      <c r="AD70" s="80">
        <v>40.885420000000003</v>
      </c>
      <c r="AE70" s="80"/>
      <c r="AF70" s="80">
        <v>12.345610000000001</v>
      </c>
      <c r="AG70" s="80">
        <v>50.243899999999996</v>
      </c>
      <c r="AH70" s="80">
        <v>7.8524830000000003</v>
      </c>
      <c r="AI70" s="80">
        <v>26.708819999999999</v>
      </c>
      <c r="AJ70" s="80">
        <v>46.257800000000003</v>
      </c>
      <c r="AK70" s="80">
        <v>6.3286870000000004</v>
      </c>
      <c r="AL70" s="80">
        <v>85.922280000000001</v>
      </c>
      <c r="AM70" s="80">
        <v>1.1333329999999999</v>
      </c>
      <c r="AN70" s="80"/>
      <c r="AO70" s="80">
        <v>10.976470000000001</v>
      </c>
      <c r="AP70" s="80">
        <v>36.116869999999999</v>
      </c>
      <c r="AQ70" s="80"/>
      <c r="AR70" s="80">
        <v>12.11483</v>
      </c>
      <c r="AS70" s="80">
        <v>8.0449970000000004</v>
      </c>
      <c r="AT70" s="80"/>
      <c r="AU70" s="4">
        <v>129.3331</v>
      </c>
      <c r="AV70" s="253">
        <v>31.991420000000002</v>
      </c>
    </row>
    <row r="71" spans="1:48" x14ac:dyDescent="0.25">
      <c r="A71" s="312" t="s">
        <v>623</v>
      </c>
      <c r="B71" s="312" t="s">
        <v>553</v>
      </c>
      <c r="C71" s="313" t="s">
        <v>524</v>
      </c>
      <c r="D71" s="204">
        <v>67</v>
      </c>
      <c r="E71" s="80">
        <v>29.799109999999999</v>
      </c>
      <c r="F71" s="80">
        <v>88.66816</v>
      </c>
      <c r="G71" s="80"/>
      <c r="H71" s="80">
        <v>44.85913</v>
      </c>
      <c r="I71" s="80"/>
      <c r="J71" s="80">
        <v>0</v>
      </c>
      <c r="K71" s="80"/>
      <c r="L71" s="80">
        <v>16.28229</v>
      </c>
      <c r="M71" s="80">
        <v>61.007510000000003</v>
      </c>
      <c r="N71" s="80">
        <v>11.83333</v>
      </c>
      <c r="O71" s="80"/>
      <c r="P71" s="80">
        <v>35.867449999999998</v>
      </c>
      <c r="Q71" s="80"/>
      <c r="R71" s="80">
        <v>336.06</v>
      </c>
      <c r="S71" s="80">
        <v>17.19454</v>
      </c>
      <c r="T71" s="80">
        <v>20.709510000000002</v>
      </c>
      <c r="U71" s="80"/>
      <c r="V71" s="80"/>
      <c r="W71" s="80">
        <v>16.166499999999999</v>
      </c>
      <c r="X71" s="80">
        <v>41.556150000000002</v>
      </c>
      <c r="Y71" s="80"/>
      <c r="Z71" s="80">
        <v>23.200900000000001</v>
      </c>
      <c r="AA71" s="80">
        <v>23.643529999999998</v>
      </c>
      <c r="AB71" s="80"/>
      <c r="AC71" s="80">
        <v>93.408330000000007</v>
      </c>
      <c r="AD71" s="80">
        <v>40.885420000000003</v>
      </c>
      <c r="AE71" s="80"/>
      <c r="AF71" s="80">
        <v>12.345610000000001</v>
      </c>
      <c r="AG71" s="80">
        <v>50.243899999999996</v>
      </c>
      <c r="AH71" s="80">
        <v>7.8524830000000003</v>
      </c>
      <c r="AI71" s="80">
        <v>26.708819999999999</v>
      </c>
      <c r="AJ71" s="80">
        <v>46.257800000000003</v>
      </c>
      <c r="AK71" s="80">
        <v>6.3286870000000004</v>
      </c>
      <c r="AL71" s="80">
        <v>85.922280000000001</v>
      </c>
      <c r="AM71" s="80">
        <v>1.1333329999999999</v>
      </c>
      <c r="AN71" s="80"/>
      <c r="AO71" s="80">
        <v>10.976470000000001</v>
      </c>
      <c r="AP71" s="80">
        <v>36.116869999999999</v>
      </c>
      <c r="AQ71" s="80"/>
      <c r="AR71" s="80">
        <v>12.11483</v>
      </c>
      <c r="AS71" s="80">
        <v>8.0449970000000004</v>
      </c>
      <c r="AT71" s="80"/>
      <c r="AU71" s="4">
        <v>129.3331</v>
      </c>
      <c r="AV71" s="253">
        <v>31.991420000000002</v>
      </c>
    </row>
    <row r="72" spans="1:48" x14ac:dyDescent="0.25">
      <c r="A72" s="312" t="s">
        <v>623</v>
      </c>
      <c r="B72" s="312" t="s">
        <v>553</v>
      </c>
      <c r="C72" s="313" t="s">
        <v>530</v>
      </c>
      <c r="D72" s="204">
        <v>68</v>
      </c>
      <c r="E72" s="80">
        <v>29.799109999999999</v>
      </c>
      <c r="F72" s="80">
        <v>88.66816</v>
      </c>
      <c r="G72" s="80"/>
      <c r="H72" s="80">
        <v>44.85913</v>
      </c>
      <c r="I72" s="80"/>
      <c r="J72" s="80">
        <v>0</v>
      </c>
      <c r="K72" s="80"/>
      <c r="L72" s="80">
        <v>16.28229</v>
      </c>
      <c r="M72" s="80">
        <v>61.007510000000003</v>
      </c>
      <c r="N72" s="80">
        <v>11.83333</v>
      </c>
      <c r="O72" s="80"/>
      <c r="P72" s="80">
        <v>35.867449999999998</v>
      </c>
      <c r="Q72" s="80"/>
      <c r="R72" s="80">
        <v>336.06</v>
      </c>
      <c r="S72" s="80">
        <v>17.19454</v>
      </c>
      <c r="T72" s="80">
        <v>20.709510000000002</v>
      </c>
      <c r="U72" s="80"/>
      <c r="V72" s="80"/>
      <c r="W72" s="80">
        <v>16.166499999999999</v>
      </c>
      <c r="X72" s="80">
        <v>41.556150000000002</v>
      </c>
      <c r="Y72" s="80"/>
      <c r="Z72" s="80">
        <v>23.200900000000001</v>
      </c>
      <c r="AA72" s="80">
        <v>23.643529999999998</v>
      </c>
      <c r="AB72" s="80"/>
      <c r="AC72" s="80">
        <v>93.408330000000007</v>
      </c>
      <c r="AD72" s="80">
        <v>40.885420000000003</v>
      </c>
      <c r="AE72" s="80"/>
      <c r="AF72" s="80">
        <v>12.345610000000001</v>
      </c>
      <c r="AG72" s="80">
        <v>50.243899999999996</v>
      </c>
      <c r="AH72" s="80">
        <v>7.8524830000000003</v>
      </c>
      <c r="AI72" s="80">
        <v>26.708819999999999</v>
      </c>
      <c r="AJ72" s="80">
        <v>46.257800000000003</v>
      </c>
      <c r="AK72" s="80">
        <v>6.3286870000000004</v>
      </c>
      <c r="AL72" s="80">
        <v>85.922280000000001</v>
      </c>
      <c r="AM72" s="80">
        <v>1.1333329999999999</v>
      </c>
      <c r="AN72" s="80"/>
      <c r="AO72" s="80">
        <v>10.976470000000001</v>
      </c>
      <c r="AP72" s="80">
        <v>36.116869999999999</v>
      </c>
      <c r="AQ72" s="80"/>
      <c r="AR72" s="80">
        <v>12.11483</v>
      </c>
      <c r="AS72" s="80">
        <v>8.0449970000000004</v>
      </c>
      <c r="AT72" s="80"/>
      <c r="AU72" s="4">
        <v>129.3331</v>
      </c>
      <c r="AV72" s="253">
        <v>31.991420000000002</v>
      </c>
    </row>
    <row r="73" spans="1:48" x14ac:dyDescent="0.25">
      <c r="A73" s="312" t="s">
        <v>623</v>
      </c>
      <c r="B73" s="312" t="s">
        <v>161</v>
      </c>
      <c r="C73" s="313" t="s">
        <v>500</v>
      </c>
      <c r="D73" s="204">
        <v>69</v>
      </c>
      <c r="E73" s="80"/>
      <c r="F73" s="80">
        <v>74.900000000000006</v>
      </c>
      <c r="G73" s="80">
        <v>10</v>
      </c>
      <c r="H73" s="80">
        <v>25.193660000000001</v>
      </c>
      <c r="I73" s="80"/>
      <c r="J73" s="80"/>
      <c r="K73" s="80">
        <v>29.989540000000002</v>
      </c>
      <c r="L73" s="80"/>
      <c r="M73" s="80"/>
      <c r="N73" s="80">
        <v>13.66028</v>
      </c>
      <c r="O73" s="80">
        <v>136.28290000000001</v>
      </c>
      <c r="P73" s="80">
        <v>38.375529999999998</v>
      </c>
      <c r="Q73" s="80">
        <v>101.114</v>
      </c>
      <c r="R73" s="80">
        <v>341.64260000000002</v>
      </c>
      <c r="S73" s="80">
        <v>17.219550000000002</v>
      </c>
      <c r="T73" s="80">
        <v>17.733889999999999</v>
      </c>
      <c r="U73" s="80">
        <v>28.27046</v>
      </c>
      <c r="V73" s="80"/>
      <c r="W73" s="80">
        <v>20.340779999999999</v>
      </c>
      <c r="X73" s="80">
        <v>33.415660000000003</v>
      </c>
      <c r="Y73" s="80">
        <v>25.81963</v>
      </c>
      <c r="Z73" s="80">
        <v>20.414390000000001</v>
      </c>
      <c r="AA73" s="80">
        <v>30.892430000000001</v>
      </c>
      <c r="AB73" s="80">
        <v>59.341670000000001</v>
      </c>
      <c r="AC73" s="80">
        <v>93.41001</v>
      </c>
      <c r="AD73" s="80">
        <v>86.542509999999993</v>
      </c>
      <c r="AE73" s="80"/>
      <c r="AF73" s="80">
        <v>22.407779999999999</v>
      </c>
      <c r="AG73" s="80">
        <v>47.608460000000001</v>
      </c>
      <c r="AH73" s="80">
        <v>9.2747580000000003</v>
      </c>
      <c r="AI73" s="80">
        <v>25.823920000000001</v>
      </c>
      <c r="AJ73" s="80"/>
      <c r="AK73" s="80">
        <v>8.7881490000000007</v>
      </c>
      <c r="AL73" s="80">
        <v>27.01276</v>
      </c>
      <c r="AM73" s="80">
        <v>9.9650619999999996</v>
      </c>
      <c r="AN73" s="80">
        <v>0</v>
      </c>
      <c r="AO73" s="80">
        <v>6.0996870000000003</v>
      </c>
      <c r="AP73" s="80">
        <v>41.888579999999997</v>
      </c>
      <c r="AQ73" s="80"/>
      <c r="AR73" s="80">
        <v>25.145109999999999</v>
      </c>
      <c r="AS73" s="80">
        <v>23.79327</v>
      </c>
      <c r="AT73" s="80"/>
      <c r="AU73" s="4">
        <v>90.310159999999996</v>
      </c>
      <c r="AV73" s="253">
        <v>33.761330000000001</v>
      </c>
    </row>
    <row r="74" spans="1:48" x14ac:dyDescent="0.25">
      <c r="A74" s="312" t="s">
        <v>623</v>
      </c>
      <c r="B74" s="312" t="s">
        <v>161</v>
      </c>
      <c r="C74" s="313" t="s">
        <v>502</v>
      </c>
      <c r="D74" s="204">
        <v>70</v>
      </c>
      <c r="E74" s="80"/>
      <c r="F74" s="80">
        <v>74.900000000000006</v>
      </c>
      <c r="G74" s="80">
        <v>10</v>
      </c>
      <c r="H74" s="80">
        <v>25.193660000000001</v>
      </c>
      <c r="I74" s="80"/>
      <c r="J74" s="80"/>
      <c r="K74" s="80">
        <v>29.989540000000002</v>
      </c>
      <c r="L74" s="80"/>
      <c r="M74" s="80"/>
      <c r="N74" s="80">
        <v>13.66028</v>
      </c>
      <c r="O74" s="80">
        <v>136.28290000000001</v>
      </c>
      <c r="P74" s="80">
        <v>38.375529999999998</v>
      </c>
      <c r="Q74" s="80">
        <v>101.114</v>
      </c>
      <c r="R74" s="80">
        <v>341.64260000000002</v>
      </c>
      <c r="S74" s="80">
        <v>17.219550000000002</v>
      </c>
      <c r="T74" s="80">
        <v>17.733889999999999</v>
      </c>
      <c r="U74" s="80">
        <v>28.27046</v>
      </c>
      <c r="V74" s="80"/>
      <c r="W74" s="80">
        <v>20.340779999999999</v>
      </c>
      <c r="X74" s="80">
        <v>33.415660000000003</v>
      </c>
      <c r="Y74" s="80">
        <v>25.81963</v>
      </c>
      <c r="Z74" s="80">
        <v>20.414390000000001</v>
      </c>
      <c r="AA74" s="80">
        <v>30.892430000000001</v>
      </c>
      <c r="AB74" s="80">
        <v>59.341670000000001</v>
      </c>
      <c r="AC74" s="80">
        <v>93.41001</v>
      </c>
      <c r="AD74" s="80">
        <v>86.542509999999993</v>
      </c>
      <c r="AE74" s="80"/>
      <c r="AF74" s="80">
        <v>22.407779999999999</v>
      </c>
      <c r="AG74" s="80">
        <v>47.608460000000001</v>
      </c>
      <c r="AH74" s="80">
        <v>9.2747580000000003</v>
      </c>
      <c r="AI74" s="80">
        <v>25.823920000000001</v>
      </c>
      <c r="AJ74" s="80"/>
      <c r="AK74" s="80">
        <v>8.7881490000000007</v>
      </c>
      <c r="AL74" s="80">
        <v>27.01276</v>
      </c>
      <c r="AM74" s="80">
        <v>9.9650619999999996</v>
      </c>
      <c r="AN74" s="80">
        <v>0</v>
      </c>
      <c r="AO74" s="80">
        <v>6.0996870000000003</v>
      </c>
      <c r="AP74" s="80">
        <v>41.888579999999997</v>
      </c>
      <c r="AQ74" s="80"/>
      <c r="AR74" s="80">
        <v>25.145109999999999</v>
      </c>
      <c r="AS74" s="80">
        <v>23.79327</v>
      </c>
      <c r="AT74" s="80"/>
      <c r="AU74" s="4">
        <v>90.310159999999996</v>
      </c>
      <c r="AV74" s="253">
        <v>33.761330000000001</v>
      </c>
    </row>
    <row r="75" spans="1:48" x14ac:dyDescent="0.25">
      <c r="A75" s="312" t="s">
        <v>623</v>
      </c>
      <c r="B75" s="312" t="s">
        <v>161</v>
      </c>
      <c r="C75" s="313" t="s">
        <v>505</v>
      </c>
      <c r="D75" s="204">
        <v>71</v>
      </c>
      <c r="E75" s="80"/>
      <c r="F75" s="80">
        <v>74.900000000000006</v>
      </c>
      <c r="G75" s="80">
        <v>10</v>
      </c>
      <c r="H75" s="80">
        <v>25.193660000000001</v>
      </c>
      <c r="I75" s="80"/>
      <c r="J75" s="80"/>
      <c r="K75" s="80">
        <v>29.989540000000002</v>
      </c>
      <c r="L75" s="80"/>
      <c r="M75" s="80"/>
      <c r="N75" s="80">
        <v>13.66028</v>
      </c>
      <c r="O75" s="80">
        <v>136.28290000000001</v>
      </c>
      <c r="P75" s="80">
        <v>38.375529999999998</v>
      </c>
      <c r="Q75" s="80">
        <v>101.114</v>
      </c>
      <c r="R75" s="80">
        <v>341.64260000000002</v>
      </c>
      <c r="S75" s="80">
        <v>17.219550000000002</v>
      </c>
      <c r="T75" s="80">
        <v>17.733889999999999</v>
      </c>
      <c r="U75" s="80">
        <v>28.27046</v>
      </c>
      <c r="V75" s="80"/>
      <c r="W75" s="80">
        <v>20.340779999999999</v>
      </c>
      <c r="X75" s="80">
        <v>33.415660000000003</v>
      </c>
      <c r="Y75" s="80">
        <v>25.81963</v>
      </c>
      <c r="Z75" s="80">
        <v>20.414390000000001</v>
      </c>
      <c r="AA75" s="80">
        <v>30.892430000000001</v>
      </c>
      <c r="AB75" s="80">
        <v>59.341670000000001</v>
      </c>
      <c r="AC75" s="80">
        <v>93.41001</v>
      </c>
      <c r="AD75" s="80">
        <v>86.542509999999993</v>
      </c>
      <c r="AE75" s="80"/>
      <c r="AF75" s="80">
        <v>22.407779999999999</v>
      </c>
      <c r="AG75" s="80">
        <v>47.608460000000001</v>
      </c>
      <c r="AH75" s="80">
        <v>9.2747580000000003</v>
      </c>
      <c r="AI75" s="80">
        <v>25.823920000000001</v>
      </c>
      <c r="AJ75" s="80"/>
      <c r="AK75" s="80">
        <v>8.7881490000000007</v>
      </c>
      <c r="AL75" s="80">
        <v>27.01276</v>
      </c>
      <c r="AM75" s="80">
        <v>9.9650619999999996</v>
      </c>
      <c r="AN75" s="80">
        <v>0</v>
      </c>
      <c r="AO75" s="80">
        <v>6.0996870000000003</v>
      </c>
      <c r="AP75" s="80">
        <v>41.888579999999997</v>
      </c>
      <c r="AQ75" s="80"/>
      <c r="AR75" s="80">
        <v>25.145109999999999</v>
      </c>
      <c r="AS75" s="80">
        <v>23.79327</v>
      </c>
      <c r="AT75" s="80"/>
      <c r="AU75" s="4">
        <v>90.310159999999996</v>
      </c>
      <c r="AV75" s="253">
        <v>33.761330000000001</v>
      </c>
    </row>
    <row r="76" spans="1:48" x14ac:dyDescent="0.25">
      <c r="A76" s="312" t="s">
        <v>623</v>
      </c>
      <c r="B76" s="312" t="s">
        <v>161</v>
      </c>
      <c r="C76" s="313" t="s">
        <v>518</v>
      </c>
      <c r="D76" s="204">
        <v>72</v>
      </c>
      <c r="E76" s="80"/>
      <c r="F76" s="80">
        <v>74.900000000000006</v>
      </c>
      <c r="G76" s="80">
        <v>10</v>
      </c>
      <c r="H76" s="80">
        <v>25.193660000000001</v>
      </c>
      <c r="I76" s="80"/>
      <c r="J76" s="80"/>
      <c r="K76" s="80">
        <v>29.989540000000002</v>
      </c>
      <c r="L76" s="80"/>
      <c r="M76" s="80"/>
      <c r="N76" s="80">
        <v>13.66028</v>
      </c>
      <c r="O76" s="80">
        <v>136.28290000000001</v>
      </c>
      <c r="P76" s="80">
        <v>38.375529999999998</v>
      </c>
      <c r="Q76" s="80">
        <v>101.114</v>
      </c>
      <c r="R76" s="80">
        <v>341.64260000000002</v>
      </c>
      <c r="S76" s="80">
        <v>17.219550000000002</v>
      </c>
      <c r="T76" s="80">
        <v>17.733889999999999</v>
      </c>
      <c r="U76" s="80">
        <v>28.27046</v>
      </c>
      <c r="V76" s="80"/>
      <c r="W76" s="80">
        <v>20.340779999999999</v>
      </c>
      <c r="X76" s="80">
        <v>33.415660000000003</v>
      </c>
      <c r="Y76" s="80">
        <v>25.81963</v>
      </c>
      <c r="Z76" s="80">
        <v>20.414390000000001</v>
      </c>
      <c r="AA76" s="80">
        <v>30.892430000000001</v>
      </c>
      <c r="AB76" s="80">
        <v>59.341670000000001</v>
      </c>
      <c r="AC76" s="80">
        <v>93.41001</v>
      </c>
      <c r="AD76" s="80">
        <v>86.542509999999993</v>
      </c>
      <c r="AE76" s="80"/>
      <c r="AF76" s="80">
        <v>22.407779999999999</v>
      </c>
      <c r="AG76" s="80">
        <v>47.608460000000001</v>
      </c>
      <c r="AH76" s="80">
        <v>9.2747580000000003</v>
      </c>
      <c r="AI76" s="80">
        <v>25.823920000000001</v>
      </c>
      <c r="AJ76" s="80"/>
      <c r="AK76" s="80">
        <v>8.7881490000000007</v>
      </c>
      <c r="AL76" s="80">
        <v>27.01276</v>
      </c>
      <c r="AM76" s="80">
        <v>9.9650619999999996</v>
      </c>
      <c r="AN76" s="80">
        <v>0</v>
      </c>
      <c r="AO76" s="80">
        <v>6.0996870000000003</v>
      </c>
      <c r="AP76" s="80">
        <v>41.888579999999997</v>
      </c>
      <c r="AQ76" s="80"/>
      <c r="AR76" s="80">
        <v>25.145109999999999</v>
      </c>
      <c r="AS76" s="80">
        <v>23.79327</v>
      </c>
      <c r="AT76" s="80"/>
      <c r="AU76" s="4">
        <v>90.310159999999996</v>
      </c>
      <c r="AV76" s="253">
        <v>33.761330000000001</v>
      </c>
    </row>
    <row r="77" spans="1:48" x14ac:dyDescent="0.25">
      <c r="A77" s="312" t="s">
        <v>623</v>
      </c>
      <c r="B77" s="312" t="s">
        <v>161</v>
      </c>
      <c r="C77" s="313" t="s">
        <v>530</v>
      </c>
      <c r="D77" s="204">
        <v>73</v>
      </c>
      <c r="E77" s="80"/>
      <c r="F77" s="80">
        <v>74.900000000000006</v>
      </c>
      <c r="G77" s="80">
        <v>10</v>
      </c>
      <c r="H77" s="80">
        <v>25.193660000000001</v>
      </c>
      <c r="I77" s="80"/>
      <c r="J77" s="80"/>
      <c r="K77" s="80">
        <v>29.989540000000002</v>
      </c>
      <c r="L77" s="80"/>
      <c r="M77" s="80"/>
      <c r="N77" s="80">
        <v>13.66028</v>
      </c>
      <c r="O77" s="80">
        <v>136.28290000000001</v>
      </c>
      <c r="P77" s="80">
        <v>38.375529999999998</v>
      </c>
      <c r="Q77" s="80">
        <v>101.114</v>
      </c>
      <c r="R77" s="80">
        <v>341.64260000000002</v>
      </c>
      <c r="S77" s="80">
        <v>17.219550000000002</v>
      </c>
      <c r="T77" s="80">
        <v>17.733889999999999</v>
      </c>
      <c r="U77" s="80">
        <v>28.27046</v>
      </c>
      <c r="V77" s="80"/>
      <c r="W77" s="80">
        <v>20.340779999999999</v>
      </c>
      <c r="X77" s="80">
        <v>33.415660000000003</v>
      </c>
      <c r="Y77" s="80">
        <v>25.81963</v>
      </c>
      <c r="Z77" s="80">
        <v>20.414390000000001</v>
      </c>
      <c r="AA77" s="80">
        <v>30.892430000000001</v>
      </c>
      <c r="AB77" s="80">
        <v>59.341670000000001</v>
      </c>
      <c r="AC77" s="80">
        <v>93.41001</v>
      </c>
      <c r="AD77" s="80">
        <v>86.542509999999993</v>
      </c>
      <c r="AE77" s="80"/>
      <c r="AF77" s="80">
        <v>22.407779999999999</v>
      </c>
      <c r="AG77" s="80">
        <v>47.608460000000001</v>
      </c>
      <c r="AH77" s="80">
        <v>9.2747580000000003</v>
      </c>
      <c r="AI77" s="80">
        <v>25.823920000000001</v>
      </c>
      <c r="AJ77" s="80"/>
      <c r="AK77" s="80">
        <v>8.7881490000000007</v>
      </c>
      <c r="AL77" s="80">
        <v>27.01276</v>
      </c>
      <c r="AM77" s="80">
        <v>9.9650619999999996</v>
      </c>
      <c r="AN77" s="80">
        <v>0</v>
      </c>
      <c r="AO77" s="80">
        <v>6.0996870000000003</v>
      </c>
      <c r="AP77" s="80">
        <v>41.888579999999997</v>
      </c>
      <c r="AQ77" s="80"/>
      <c r="AR77" s="80">
        <v>25.145109999999999</v>
      </c>
      <c r="AS77" s="80">
        <v>23.79327</v>
      </c>
      <c r="AT77" s="80"/>
      <c r="AU77" s="4">
        <v>90.310159999999996</v>
      </c>
      <c r="AV77" s="253">
        <v>33.761330000000001</v>
      </c>
    </row>
    <row r="78" spans="1:48" x14ac:dyDescent="0.25">
      <c r="A78" s="312" t="s">
        <v>624</v>
      </c>
      <c r="B78" s="312">
        <v>2224</v>
      </c>
      <c r="C78" s="313" t="s">
        <v>532</v>
      </c>
      <c r="D78" s="204">
        <v>74</v>
      </c>
      <c r="E78" s="80">
        <v>29.799109999999999</v>
      </c>
      <c r="F78" s="80">
        <v>88.66816</v>
      </c>
      <c r="G78" s="80"/>
      <c r="H78" s="80">
        <v>44.85913</v>
      </c>
      <c r="I78" s="80"/>
      <c r="J78" s="80">
        <v>0</v>
      </c>
      <c r="K78" s="80"/>
      <c r="L78" s="80">
        <v>16.28229</v>
      </c>
      <c r="M78" s="80">
        <v>61.007510000000003</v>
      </c>
      <c r="N78" s="80">
        <v>11.83333</v>
      </c>
      <c r="O78" s="80"/>
      <c r="P78" s="80">
        <v>35.867449999999998</v>
      </c>
      <c r="Q78" s="80"/>
      <c r="R78" s="80">
        <v>336.06</v>
      </c>
      <c r="S78" s="80">
        <v>17.19454</v>
      </c>
      <c r="T78" s="80">
        <v>20.709510000000002</v>
      </c>
      <c r="U78" s="80"/>
      <c r="V78" s="80"/>
      <c r="W78" s="80">
        <v>16.166499999999999</v>
      </c>
      <c r="X78" s="80">
        <v>41.556150000000002</v>
      </c>
      <c r="Y78" s="80"/>
      <c r="Z78" s="80">
        <v>23.200900000000001</v>
      </c>
      <c r="AA78" s="80">
        <v>23.643529999999998</v>
      </c>
      <c r="AB78" s="80"/>
      <c r="AC78" s="80">
        <v>93.408330000000007</v>
      </c>
      <c r="AD78" s="80">
        <v>40.885420000000003</v>
      </c>
      <c r="AE78" s="80"/>
      <c r="AF78" s="80">
        <v>12.345610000000001</v>
      </c>
      <c r="AG78" s="80">
        <v>50.243899999999996</v>
      </c>
      <c r="AH78" s="80">
        <v>7.8524830000000003</v>
      </c>
      <c r="AI78" s="80">
        <v>26.708819999999999</v>
      </c>
      <c r="AJ78" s="80">
        <v>46.257800000000003</v>
      </c>
      <c r="AK78" s="80">
        <v>6.3286870000000004</v>
      </c>
      <c r="AL78" s="80">
        <v>85.922280000000001</v>
      </c>
      <c r="AM78" s="80">
        <v>1.1333329999999999</v>
      </c>
      <c r="AN78" s="80"/>
      <c r="AO78" s="80">
        <v>10.976470000000001</v>
      </c>
      <c r="AP78" s="80">
        <v>36.116869999999999</v>
      </c>
      <c r="AQ78" s="80"/>
      <c r="AR78" s="80">
        <v>12.11483</v>
      </c>
      <c r="AS78" s="80">
        <v>8.0449970000000004</v>
      </c>
      <c r="AT78" s="80"/>
      <c r="AU78" s="4">
        <v>129.3331</v>
      </c>
      <c r="AV78" s="253">
        <v>31.991420000000002</v>
      </c>
    </row>
    <row r="79" spans="1:48" x14ac:dyDescent="0.25">
      <c r="A79" s="312" t="s">
        <v>624</v>
      </c>
      <c r="B79" s="312" t="s">
        <v>553</v>
      </c>
      <c r="C79" s="313" t="s">
        <v>490</v>
      </c>
      <c r="D79" s="204">
        <v>75</v>
      </c>
      <c r="E79" s="80">
        <v>29.799109999999999</v>
      </c>
      <c r="F79" s="80">
        <v>88.66816</v>
      </c>
      <c r="G79" s="80"/>
      <c r="H79" s="80">
        <v>44.85913</v>
      </c>
      <c r="I79" s="80"/>
      <c r="J79" s="80">
        <v>0</v>
      </c>
      <c r="K79" s="80"/>
      <c r="L79" s="80">
        <v>16.28229</v>
      </c>
      <c r="M79" s="80">
        <v>61.007510000000003</v>
      </c>
      <c r="N79" s="80">
        <v>11.83333</v>
      </c>
      <c r="O79" s="80"/>
      <c r="P79" s="80">
        <v>35.867449999999998</v>
      </c>
      <c r="Q79" s="80"/>
      <c r="R79" s="80">
        <v>336.06</v>
      </c>
      <c r="S79" s="80">
        <v>17.19454</v>
      </c>
      <c r="T79" s="80">
        <v>20.709510000000002</v>
      </c>
      <c r="U79" s="80"/>
      <c r="V79" s="80"/>
      <c r="W79" s="80">
        <v>16.166499999999999</v>
      </c>
      <c r="X79" s="80">
        <v>41.556150000000002</v>
      </c>
      <c r="Y79" s="80"/>
      <c r="Z79" s="80">
        <v>23.200900000000001</v>
      </c>
      <c r="AA79" s="80">
        <v>23.643529999999998</v>
      </c>
      <c r="AB79" s="80"/>
      <c r="AC79" s="80">
        <v>93.408330000000007</v>
      </c>
      <c r="AD79" s="80">
        <v>40.885420000000003</v>
      </c>
      <c r="AE79" s="80"/>
      <c r="AF79" s="80">
        <v>12.345610000000001</v>
      </c>
      <c r="AG79" s="80">
        <v>50.243899999999996</v>
      </c>
      <c r="AH79" s="80">
        <v>7.8524830000000003</v>
      </c>
      <c r="AI79" s="80">
        <v>26.708819999999999</v>
      </c>
      <c r="AJ79" s="80">
        <v>46.257800000000003</v>
      </c>
      <c r="AK79" s="80">
        <v>6.3286870000000004</v>
      </c>
      <c r="AL79" s="80">
        <v>85.922280000000001</v>
      </c>
      <c r="AM79" s="80">
        <v>1.1333329999999999</v>
      </c>
      <c r="AN79" s="80"/>
      <c r="AO79" s="80">
        <v>10.976470000000001</v>
      </c>
      <c r="AP79" s="80">
        <v>36.116869999999999</v>
      </c>
      <c r="AQ79" s="80"/>
      <c r="AR79" s="80">
        <v>12.11483</v>
      </c>
      <c r="AS79" s="80">
        <v>8.0449970000000004</v>
      </c>
      <c r="AT79" s="80"/>
      <c r="AU79" s="4">
        <v>129.3331</v>
      </c>
      <c r="AV79" s="253">
        <v>31.991420000000002</v>
      </c>
    </row>
    <row r="80" spans="1:48" x14ac:dyDescent="0.25">
      <c r="A80" s="312" t="s">
        <v>624</v>
      </c>
      <c r="B80" s="312" t="s">
        <v>553</v>
      </c>
      <c r="C80" s="313" t="s">
        <v>522</v>
      </c>
      <c r="D80" s="204">
        <v>76</v>
      </c>
      <c r="E80" s="80">
        <v>29.799109999999999</v>
      </c>
      <c r="F80" s="80">
        <v>88.66816</v>
      </c>
      <c r="G80" s="80"/>
      <c r="H80" s="80">
        <v>44.85913</v>
      </c>
      <c r="I80" s="80"/>
      <c r="J80" s="80">
        <v>0</v>
      </c>
      <c r="K80" s="80"/>
      <c r="L80" s="80">
        <v>16.28229</v>
      </c>
      <c r="M80" s="80">
        <v>61.007510000000003</v>
      </c>
      <c r="N80" s="80">
        <v>11.83333</v>
      </c>
      <c r="O80" s="80"/>
      <c r="P80" s="80">
        <v>35.867449999999998</v>
      </c>
      <c r="Q80" s="80"/>
      <c r="R80" s="80">
        <v>336.06</v>
      </c>
      <c r="S80" s="80">
        <v>17.19454</v>
      </c>
      <c r="T80" s="80">
        <v>20.709510000000002</v>
      </c>
      <c r="U80" s="80"/>
      <c r="V80" s="80"/>
      <c r="W80" s="80">
        <v>16.166499999999999</v>
      </c>
      <c r="X80" s="80">
        <v>41.556150000000002</v>
      </c>
      <c r="Y80" s="80"/>
      <c r="Z80" s="80">
        <v>23.200900000000001</v>
      </c>
      <c r="AA80" s="80">
        <v>23.643529999999998</v>
      </c>
      <c r="AB80" s="80"/>
      <c r="AC80" s="80">
        <v>93.408330000000007</v>
      </c>
      <c r="AD80" s="80">
        <v>40.885420000000003</v>
      </c>
      <c r="AE80" s="80"/>
      <c r="AF80" s="80">
        <v>12.345610000000001</v>
      </c>
      <c r="AG80" s="80">
        <v>50.243899999999996</v>
      </c>
      <c r="AH80" s="80">
        <v>7.8524830000000003</v>
      </c>
      <c r="AI80" s="80">
        <v>26.708819999999999</v>
      </c>
      <c r="AJ80" s="80">
        <v>46.257800000000003</v>
      </c>
      <c r="AK80" s="80">
        <v>6.3286870000000004</v>
      </c>
      <c r="AL80" s="80">
        <v>85.922280000000001</v>
      </c>
      <c r="AM80" s="80">
        <v>1.1333329999999999</v>
      </c>
      <c r="AN80" s="80"/>
      <c r="AO80" s="80">
        <v>10.976470000000001</v>
      </c>
      <c r="AP80" s="80">
        <v>36.116869999999999</v>
      </c>
      <c r="AQ80" s="80"/>
      <c r="AR80" s="80">
        <v>12.11483</v>
      </c>
      <c r="AS80" s="80">
        <v>8.0449970000000004</v>
      </c>
      <c r="AT80" s="80"/>
      <c r="AU80" s="4">
        <v>129.3331</v>
      </c>
      <c r="AV80" s="253">
        <v>31.991420000000002</v>
      </c>
    </row>
    <row r="81" spans="1:48" x14ac:dyDescent="0.25">
      <c r="A81" s="312" t="s">
        <v>624</v>
      </c>
      <c r="B81" s="312" t="s">
        <v>553</v>
      </c>
      <c r="C81" s="313" t="s">
        <v>523</v>
      </c>
      <c r="D81" s="204">
        <v>77</v>
      </c>
      <c r="E81" s="80">
        <v>29.799109999999999</v>
      </c>
      <c r="F81" s="80">
        <v>88.66816</v>
      </c>
      <c r="G81" s="80"/>
      <c r="H81" s="80">
        <v>44.85913</v>
      </c>
      <c r="I81" s="80"/>
      <c r="J81" s="80">
        <v>0</v>
      </c>
      <c r="K81" s="80"/>
      <c r="L81" s="80">
        <v>16.28229</v>
      </c>
      <c r="M81" s="80">
        <v>61.007510000000003</v>
      </c>
      <c r="N81" s="80">
        <v>11.83333</v>
      </c>
      <c r="O81" s="80"/>
      <c r="P81" s="80">
        <v>35.867449999999998</v>
      </c>
      <c r="Q81" s="80"/>
      <c r="R81" s="80">
        <v>336.06</v>
      </c>
      <c r="S81" s="80">
        <v>17.19454</v>
      </c>
      <c r="T81" s="80">
        <v>20.709510000000002</v>
      </c>
      <c r="U81" s="80"/>
      <c r="V81" s="80"/>
      <c r="W81" s="80">
        <v>16.166499999999999</v>
      </c>
      <c r="X81" s="80">
        <v>41.556150000000002</v>
      </c>
      <c r="Y81" s="80"/>
      <c r="Z81" s="80">
        <v>23.200900000000001</v>
      </c>
      <c r="AA81" s="80">
        <v>23.643529999999998</v>
      </c>
      <c r="AB81" s="80"/>
      <c r="AC81" s="80">
        <v>93.408330000000007</v>
      </c>
      <c r="AD81" s="80">
        <v>40.885420000000003</v>
      </c>
      <c r="AE81" s="80"/>
      <c r="AF81" s="80">
        <v>12.345610000000001</v>
      </c>
      <c r="AG81" s="80">
        <v>50.243899999999996</v>
      </c>
      <c r="AH81" s="80">
        <v>7.8524830000000003</v>
      </c>
      <c r="AI81" s="80">
        <v>26.708819999999999</v>
      </c>
      <c r="AJ81" s="80">
        <v>46.257800000000003</v>
      </c>
      <c r="AK81" s="80">
        <v>6.3286870000000004</v>
      </c>
      <c r="AL81" s="80">
        <v>85.922280000000001</v>
      </c>
      <c r="AM81" s="80">
        <v>1.1333329999999999</v>
      </c>
      <c r="AN81" s="80"/>
      <c r="AO81" s="80">
        <v>10.976470000000001</v>
      </c>
      <c r="AP81" s="80">
        <v>36.116869999999999</v>
      </c>
      <c r="AQ81" s="80"/>
      <c r="AR81" s="80">
        <v>12.11483</v>
      </c>
      <c r="AS81" s="80">
        <v>8.0449970000000004</v>
      </c>
      <c r="AT81" s="80"/>
      <c r="AU81" s="4">
        <v>129.3331</v>
      </c>
      <c r="AV81" s="253">
        <v>31.991420000000002</v>
      </c>
    </row>
    <row r="82" spans="1:48" x14ac:dyDescent="0.25">
      <c r="A82" s="312" t="s">
        <v>624</v>
      </c>
      <c r="B82" s="312" t="s">
        <v>553</v>
      </c>
      <c r="C82" s="313" t="s">
        <v>527</v>
      </c>
      <c r="D82" s="204">
        <v>78</v>
      </c>
      <c r="E82" s="80">
        <v>29.799109999999999</v>
      </c>
      <c r="F82" s="80">
        <v>88.66816</v>
      </c>
      <c r="G82" s="80"/>
      <c r="H82" s="80">
        <v>44.85913</v>
      </c>
      <c r="I82" s="80"/>
      <c r="J82" s="80">
        <v>0</v>
      </c>
      <c r="K82" s="80"/>
      <c r="L82" s="80">
        <v>16.28229</v>
      </c>
      <c r="M82" s="80">
        <v>61.007510000000003</v>
      </c>
      <c r="N82" s="80">
        <v>11.83333</v>
      </c>
      <c r="O82" s="80"/>
      <c r="P82" s="80">
        <v>35.867449999999998</v>
      </c>
      <c r="Q82" s="80"/>
      <c r="R82" s="80">
        <v>336.06</v>
      </c>
      <c r="S82" s="80">
        <v>17.19454</v>
      </c>
      <c r="T82" s="80">
        <v>20.709510000000002</v>
      </c>
      <c r="U82" s="80"/>
      <c r="V82" s="80"/>
      <c r="W82" s="80">
        <v>16.166499999999999</v>
      </c>
      <c r="X82" s="80">
        <v>41.556150000000002</v>
      </c>
      <c r="Y82" s="80"/>
      <c r="Z82" s="80">
        <v>23.200900000000001</v>
      </c>
      <c r="AA82" s="80">
        <v>23.643529999999998</v>
      </c>
      <c r="AB82" s="80"/>
      <c r="AC82" s="80">
        <v>93.408330000000007</v>
      </c>
      <c r="AD82" s="80">
        <v>40.885420000000003</v>
      </c>
      <c r="AE82" s="80"/>
      <c r="AF82" s="80">
        <v>12.345610000000001</v>
      </c>
      <c r="AG82" s="80">
        <v>50.243899999999996</v>
      </c>
      <c r="AH82" s="80">
        <v>7.8524830000000003</v>
      </c>
      <c r="AI82" s="80">
        <v>26.708819999999999</v>
      </c>
      <c r="AJ82" s="80">
        <v>46.257800000000003</v>
      </c>
      <c r="AK82" s="80">
        <v>6.3286870000000004</v>
      </c>
      <c r="AL82" s="80">
        <v>85.922280000000001</v>
      </c>
      <c r="AM82" s="80">
        <v>1.1333329999999999</v>
      </c>
      <c r="AN82" s="80"/>
      <c r="AO82" s="80">
        <v>10.976470000000001</v>
      </c>
      <c r="AP82" s="80">
        <v>36.116869999999999</v>
      </c>
      <c r="AQ82" s="80"/>
      <c r="AR82" s="80">
        <v>12.11483</v>
      </c>
      <c r="AS82" s="80">
        <v>8.0449970000000004</v>
      </c>
      <c r="AT82" s="80"/>
      <c r="AU82" s="4">
        <v>129.3331</v>
      </c>
      <c r="AV82" s="253">
        <v>31.991420000000002</v>
      </c>
    </row>
    <row r="83" spans="1:48" x14ac:dyDescent="0.25">
      <c r="A83" s="312" t="s">
        <v>624</v>
      </c>
      <c r="B83" s="312" t="s">
        <v>553</v>
      </c>
      <c r="C83" s="313" t="s">
        <v>530</v>
      </c>
      <c r="D83" s="204">
        <v>79</v>
      </c>
      <c r="E83" s="80">
        <v>29.799109999999999</v>
      </c>
      <c r="F83" s="80">
        <v>88.66816</v>
      </c>
      <c r="G83" s="80"/>
      <c r="H83" s="80">
        <v>44.85913</v>
      </c>
      <c r="I83" s="80"/>
      <c r="J83" s="80">
        <v>0</v>
      </c>
      <c r="K83" s="80"/>
      <c r="L83" s="80">
        <v>16.28229</v>
      </c>
      <c r="M83" s="80">
        <v>61.007510000000003</v>
      </c>
      <c r="N83" s="80">
        <v>11.83333</v>
      </c>
      <c r="O83" s="80"/>
      <c r="P83" s="80">
        <v>35.867449999999998</v>
      </c>
      <c r="Q83" s="80"/>
      <c r="R83" s="80">
        <v>336.06</v>
      </c>
      <c r="S83" s="80">
        <v>17.19454</v>
      </c>
      <c r="T83" s="80">
        <v>20.709510000000002</v>
      </c>
      <c r="U83" s="80"/>
      <c r="V83" s="80"/>
      <c r="W83" s="80">
        <v>16.166499999999999</v>
      </c>
      <c r="X83" s="80">
        <v>41.556150000000002</v>
      </c>
      <c r="Y83" s="80"/>
      <c r="Z83" s="80">
        <v>23.200900000000001</v>
      </c>
      <c r="AA83" s="80">
        <v>23.643529999999998</v>
      </c>
      <c r="AB83" s="80"/>
      <c r="AC83" s="80">
        <v>93.408330000000007</v>
      </c>
      <c r="AD83" s="80">
        <v>40.885420000000003</v>
      </c>
      <c r="AE83" s="80"/>
      <c r="AF83" s="80">
        <v>12.345610000000001</v>
      </c>
      <c r="AG83" s="80">
        <v>50.243899999999996</v>
      </c>
      <c r="AH83" s="80">
        <v>7.8524830000000003</v>
      </c>
      <c r="AI83" s="80">
        <v>26.708819999999999</v>
      </c>
      <c r="AJ83" s="80">
        <v>46.257800000000003</v>
      </c>
      <c r="AK83" s="80">
        <v>6.3286870000000004</v>
      </c>
      <c r="AL83" s="80">
        <v>85.922280000000001</v>
      </c>
      <c r="AM83" s="80">
        <v>1.1333329999999999</v>
      </c>
      <c r="AN83" s="80"/>
      <c r="AO83" s="80">
        <v>10.976470000000001</v>
      </c>
      <c r="AP83" s="80">
        <v>36.116869999999999</v>
      </c>
      <c r="AQ83" s="80"/>
      <c r="AR83" s="80">
        <v>12.11483</v>
      </c>
      <c r="AS83" s="80">
        <v>8.0449970000000004</v>
      </c>
      <c r="AT83" s="80"/>
      <c r="AU83" s="4">
        <v>129.3331</v>
      </c>
      <c r="AV83" s="253">
        <v>31.991420000000002</v>
      </c>
    </row>
    <row r="84" spans="1:48" x14ac:dyDescent="0.25">
      <c r="A84" s="312" t="s">
        <v>624</v>
      </c>
      <c r="B84" s="312" t="s">
        <v>553</v>
      </c>
      <c r="C84" s="313" t="s">
        <v>532</v>
      </c>
      <c r="D84" s="204">
        <v>80</v>
      </c>
      <c r="E84" s="80">
        <v>29.799109999999999</v>
      </c>
      <c r="F84" s="80">
        <v>88.66816</v>
      </c>
      <c r="G84" s="80"/>
      <c r="H84" s="80">
        <v>44.85913</v>
      </c>
      <c r="I84" s="80"/>
      <c r="J84" s="80">
        <v>0</v>
      </c>
      <c r="K84" s="80"/>
      <c r="L84" s="80">
        <v>16.28229</v>
      </c>
      <c r="M84" s="80">
        <v>61.007510000000003</v>
      </c>
      <c r="N84" s="80">
        <v>11.83333</v>
      </c>
      <c r="O84" s="80"/>
      <c r="P84" s="80">
        <v>35.867449999999998</v>
      </c>
      <c r="Q84" s="80"/>
      <c r="R84" s="80">
        <v>336.06</v>
      </c>
      <c r="S84" s="80">
        <v>17.19454</v>
      </c>
      <c r="T84" s="80">
        <v>20.709510000000002</v>
      </c>
      <c r="U84" s="80"/>
      <c r="V84" s="80"/>
      <c r="W84" s="80">
        <v>16.166499999999999</v>
      </c>
      <c r="X84" s="80">
        <v>41.556150000000002</v>
      </c>
      <c r="Y84" s="80"/>
      <c r="Z84" s="80">
        <v>23.200900000000001</v>
      </c>
      <c r="AA84" s="80">
        <v>23.643529999999998</v>
      </c>
      <c r="AB84" s="80"/>
      <c r="AC84" s="80">
        <v>93.408330000000007</v>
      </c>
      <c r="AD84" s="80">
        <v>40.885420000000003</v>
      </c>
      <c r="AE84" s="80"/>
      <c r="AF84" s="80">
        <v>12.345610000000001</v>
      </c>
      <c r="AG84" s="80">
        <v>50.243899999999996</v>
      </c>
      <c r="AH84" s="80">
        <v>7.8524830000000003</v>
      </c>
      <c r="AI84" s="80">
        <v>26.708819999999999</v>
      </c>
      <c r="AJ84" s="80">
        <v>46.257800000000003</v>
      </c>
      <c r="AK84" s="80">
        <v>6.3286870000000004</v>
      </c>
      <c r="AL84" s="80">
        <v>85.922280000000001</v>
      </c>
      <c r="AM84" s="80">
        <v>1.1333329999999999</v>
      </c>
      <c r="AN84" s="80"/>
      <c r="AO84" s="80">
        <v>10.976470000000001</v>
      </c>
      <c r="AP84" s="80">
        <v>36.116869999999999</v>
      </c>
      <c r="AQ84" s="80"/>
      <c r="AR84" s="80">
        <v>12.11483</v>
      </c>
      <c r="AS84" s="80">
        <v>8.0449970000000004</v>
      </c>
      <c r="AT84" s="80"/>
      <c r="AU84" s="4">
        <v>129.3331</v>
      </c>
      <c r="AV84" s="253">
        <v>31.991420000000002</v>
      </c>
    </row>
    <row r="85" spans="1:48" x14ac:dyDescent="0.25">
      <c r="A85" s="312" t="s">
        <v>625</v>
      </c>
      <c r="B85" s="312" t="s">
        <v>165</v>
      </c>
      <c r="C85" s="313" t="s">
        <v>500</v>
      </c>
      <c r="D85" s="204">
        <v>81</v>
      </c>
      <c r="E85" s="80"/>
      <c r="F85" s="80">
        <v>74.900000000000006</v>
      </c>
      <c r="G85" s="80">
        <v>10</v>
      </c>
      <c r="H85" s="80">
        <v>25.193660000000001</v>
      </c>
      <c r="I85" s="80"/>
      <c r="J85" s="80"/>
      <c r="K85" s="80">
        <v>29.989540000000002</v>
      </c>
      <c r="L85" s="80"/>
      <c r="M85" s="80"/>
      <c r="N85" s="80">
        <v>13.66028</v>
      </c>
      <c r="O85" s="80">
        <v>136.28290000000001</v>
      </c>
      <c r="P85" s="80">
        <v>38.375529999999998</v>
      </c>
      <c r="Q85" s="80">
        <v>101.114</v>
      </c>
      <c r="R85" s="80">
        <v>341.64260000000002</v>
      </c>
      <c r="S85" s="80">
        <v>17.219550000000002</v>
      </c>
      <c r="T85" s="80">
        <v>17.733889999999999</v>
      </c>
      <c r="U85" s="80">
        <v>28.27046</v>
      </c>
      <c r="V85" s="80"/>
      <c r="W85" s="80">
        <v>20.340779999999999</v>
      </c>
      <c r="X85" s="80">
        <v>33.415660000000003</v>
      </c>
      <c r="Y85" s="80">
        <v>25.81963</v>
      </c>
      <c r="Z85" s="80">
        <v>20.414390000000001</v>
      </c>
      <c r="AA85" s="80">
        <v>30.892430000000001</v>
      </c>
      <c r="AB85" s="80">
        <v>59.341670000000001</v>
      </c>
      <c r="AC85" s="80">
        <v>93.41001</v>
      </c>
      <c r="AD85" s="80">
        <v>86.542509999999993</v>
      </c>
      <c r="AE85" s="80"/>
      <c r="AF85" s="80">
        <v>22.407779999999999</v>
      </c>
      <c r="AG85" s="80">
        <v>47.608460000000001</v>
      </c>
      <c r="AH85" s="80">
        <v>9.2747580000000003</v>
      </c>
      <c r="AI85" s="80">
        <v>25.823920000000001</v>
      </c>
      <c r="AJ85" s="80"/>
      <c r="AK85" s="80">
        <v>8.7881490000000007</v>
      </c>
      <c r="AL85" s="80">
        <v>27.01276</v>
      </c>
      <c r="AM85" s="80">
        <v>9.9650619999999996</v>
      </c>
      <c r="AN85" s="80">
        <v>0</v>
      </c>
      <c r="AO85" s="80">
        <v>6.0996870000000003</v>
      </c>
      <c r="AP85" s="80">
        <v>41.888579999999997</v>
      </c>
      <c r="AQ85" s="80"/>
      <c r="AR85" s="80">
        <v>25.145109999999999</v>
      </c>
      <c r="AS85" s="80">
        <v>23.79327</v>
      </c>
      <c r="AT85" s="80"/>
      <c r="AU85" s="4">
        <v>90.310159999999996</v>
      </c>
      <c r="AV85" s="253">
        <v>33.761330000000001</v>
      </c>
    </row>
    <row r="86" spans="1:48" x14ac:dyDescent="0.25">
      <c r="A86" s="312" t="s">
        <v>625</v>
      </c>
      <c r="B86" s="312" t="s">
        <v>165</v>
      </c>
      <c r="C86" s="313" t="s">
        <v>528</v>
      </c>
      <c r="D86" s="204">
        <v>82</v>
      </c>
      <c r="E86" s="80"/>
      <c r="F86" s="80">
        <v>74.900000000000006</v>
      </c>
      <c r="G86" s="80">
        <v>10</v>
      </c>
      <c r="H86" s="80">
        <v>25.193660000000001</v>
      </c>
      <c r="I86" s="80"/>
      <c r="J86" s="80"/>
      <c r="K86" s="80">
        <v>29.989540000000002</v>
      </c>
      <c r="L86" s="80"/>
      <c r="M86" s="80"/>
      <c r="N86" s="80">
        <v>13.66028</v>
      </c>
      <c r="O86" s="80">
        <v>136.28290000000001</v>
      </c>
      <c r="P86" s="80">
        <v>38.375529999999998</v>
      </c>
      <c r="Q86" s="80">
        <v>101.114</v>
      </c>
      <c r="R86" s="80">
        <v>341.64260000000002</v>
      </c>
      <c r="S86" s="80">
        <v>17.219550000000002</v>
      </c>
      <c r="T86" s="80">
        <v>17.733889999999999</v>
      </c>
      <c r="U86" s="80">
        <v>28.27046</v>
      </c>
      <c r="V86" s="80"/>
      <c r="W86" s="80">
        <v>20.340779999999999</v>
      </c>
      <c r="X86" s="80">
        <v>33.415660000000003</v>
      </c>
      <c r="Y86" s="80">
        <v>25.81963</v>
      </c>
      <c r="Z86" s="80">
        <v>20.414390000000001</v>
      </c>
      <c r="AA86" s="80">
        <v>30.892430000000001</v>
      </c>
      <c r="AB86" s="80">
        <v>59.341670000000001</v>
      </c>
      <c r="AC86" s="80">
        <v>93.41001</v>
      </c>
      <c r="AD86" s="80">
        <v>86.542509999999993</v>
      </c>
      <c r="AE86" s="80"/>
      <c r="AF86" s="80">
        <v>22.407779999999999</v>
      </c>
      <c r="AG86" s="80">
        <v>47.608460000000001</v>
      </c>
      <c r="AH86" s="80">
        <v>9.2747580000000003</v>
      </c>
      <c r="AI86" s="80">
        <v>25.823920000000001</v>
      </c>
      <c r="AJ86" s="80"/>
      <c r="AK86" s="80">
        <v>8.7881490000000007</v>
      </c>
      <c r="AL86" s="80">
        <v>27.01276</v>
      </c>
      <c r="AM86" s="80">
        <v>9.9650619999999996</v>
      </c>
      <c r="AN86" s="80">
        <v>0</v>
      </c>
      <c r="AO86" s="80">
        <v>6.0996870000000003</v>
      </c>
      <c r="AP86" s="80">
        <v>41.888579999999997</v>
      </c>
      <c r="AQ86" s="80"/>
      <c r="AR86" s="80">
        <v>25.145109999999999</v>
      </c>
      <c r="AS86" s="80">
        <v>23.79327</v>
      </c>
      <c r="AT86" s="80"/>
      <c r="AU86" s="4">
        <v>90.310159999999996</v>
      </c>
      <c r="AV86" s="253">
        <v>33.761330000000001</v>
      </c>
    </row>
    <row r="87" spans="1:48" x14ac:dyDescent="0.25">
      <c r="A87" s="312" t="s">
        <v>625</v>
      </c>
      <c r="B87" s="312" t="s">
        <v>165</v>
      </c>
      <c r="C87" s="313" t="s">
        <v>529</v>
      </c>
      <c r="D87" s="204">
        <v>83</v>
      </c>
      <c r="E87" s="80"/>
      <c r="F87" s="80">
        <v>74.900000000000006</v>
      </c>
      <c r="G87" s="80">
        <v>10</v>
      </c>
      <c r="H87" s="80">
        <v>25.193660000000001</v>
      </c>
      <c r="I87" s="80"/>
      <c r="J87" s="80"/>
      <c r="K87" s="80">
        <v>29.989540000000002</v>
      </c>
      <c r="L87" s="80"/>
      <c r="M87" s="80"/>
      <c r="N87" s="80">
        <v>13.66028</v>
      </c>
      <c r="O87" s="80">
        <v>136.28290000000001</v>
      </c>
      <c r="P87" s="80">
        <v>38.375529999999998</v>
      </c>
      <c r="Q87" s="80">
        <v>101.114</v>
      </c>
      <c r="R87" s="80">
        <v>341.64260000000002</v>
      </c>
      <c r="S87" s="80">
        <v>17.219550000000002</v>
      </c>
      <c r="T87" s="80">
        <v>17.733889999999999</v>
      </c>
      <c r="U87" s="80">
        <v>28.27046</v>
      </c>
      <c r="V87" s="80"/>
      <c r="W87" s="80">
        <v>20.340779999999999</v>
      </c>
      <c r="X87" s="80">
        <v>33.415660000000003</v>
      </c>
      <c r="Y87" s="80">
        <v>25.81963</v>
      </c>
      <c r="Z87" s="80">
        <v>20.414390000000001</v>
      </c>
      <c r="AA87" s="80">
        <v>30.892430000000001</v>
      </c>
      <c r="AB87" s="80">
        <v>59.341670000000001</v>
      </c>
      <c r="AC87" s="80">
        <v>93.41001</v>
      </c>
      <c r="AD87" s="80">
        <v>86.542509999999993</v>
      </c>
      <c r="AE87" s="80"/>
      <c r="AF87" s="80">
        <v>22.407779999999999</v>
      </c>
      <c r="AG87" s="80">
        <v>47.608460000000001</v>
      </c>
      <c r="AH87" s="80">
        <v>9.2747580000000003</v>
      </c>
      <c r="AI87" s="80">
        <v>25.823920000000001</v>
      </c>
      <c r="AJ87" s="80"/>
      <c r="AK87" s="80">
        <v>8.7881490000000007</v>
      </c>
      <c r="AL87" s="80">
        <v>27.01276</v>
      </c>
      <c r="AM87" s="80">
        <v>9.9650619999999996</v>
      </c>
      <c r="AN87" s="80">
        <v>0</v>
      </c>
      <c r="AO87" s="80">
        <v>6.0996870000000003</v>
      </c>
      <c r="AP87" s="80">
        <v>41.888579999999997</v>
      </c>
      <c r="AQ87" s="80"/>
      <c r="AR87" s="80">
        <v>25.145109999999999</v>
      </c>
      <c r="AS87" s="80">
        <v>23.79327</v>
      </c>
      <c r="AT87" s="80"/>
      <c r="AU87" s="4">
        <v>90.310159999999996</v>
      </c>
      <c r="AV87" s="253">
        <v>33.761330000000001</v>
      </c>
    </row>
    <row r="88" spans="1:48" x14ac:dyDescent="0.25">
      <c r="A88" s="312" t="s">
        <v>625</v>
      </c>
      <c r="B88" s="312" t="s">
        <v>161</v>
      </c>
      <c r="C88" s="313" t="s">
        <v>489</v>
      </c>
      <c r="D88" s="204">
        <v>84</v>
      </c>
      <c r="E88" s="80"/>
      <c r="F88" s="80">
        <v>74.900000000000006</v>
      </c>
      <c r="G88" s="80">
        <v>10</v>
      </c>
      <c r="H88" s="80">
        <v>25.193660000000001</v>
      </c>
      <c r="I88" s="80"/>
      <c r="J88" s="80"/>
      <c r="K88" s="80">
        <v>29.989540000000002</v>
      </c>
      <c r="L88" s="80"/>
      <c r="M88" s="80"/>
      <c r="N88" s="80">
        <v>13.66028</v>
      </c>
      <c r="O88" s="80">
        <v>136.28290000000001</v>
      </c>
      <c r="P88" s="80">
        <v>38.375529999999998</v>
      </c>
      <c r="Q88" s="80">
        <v>101.114</v>
      </c>
      <c r="R88" s="80">
        <v>341.64260000000002</v>
      </c>
      <c r="S88" s="80">
        <v>17.219550000000002</v>
      </c>
      <c r="T88" s="80">
        <v>17.733889999999999</v>
      </c>
      <c r="U88" s="80">
        <v>28.27046</v>
      </c>
      <c r="V88" s="80"/>
      <c r="W88" s="80">
        <v>20.340779999999999</v>
      </c>
      <c r="X88" s="80">
        <v>33.415660000000003</v>
      </c>
      <c r="Y88" s="80">
        <v>25.81963</v>
      </c>
      <c r="Z88" s="80">
        <v>20.414390000000001</v>
      </c>
      <c r="AA88" s="80">
        <v>30.892430000000001</v>
      </c>
      <c r="AB88" s="80">
        <v>59.341670000000001</v>
      </c>
      <c r="AC88" s="80">
        <v>93.41001</v>
      </c>
      <c r="AD88" s="80">
        <v>86.542509999999993</v>
      </c>
      <c r="AE88" s="80"/>
      <c r="AF88" s="80">
        <v>22.407779999999999</v>
      </c>
      <c r="AG88" s="80">
        <v>47.608460000000001</v>
      </c>
      <c r="AH88" s="80">
        <v>9.2747580000000003</v>
      </c>
      <c r="AI88" s="80">
        <v>25.823920000000001</v>
      </c>
      <c r="AJ88" s="80"/>
      <c r="AK88" s="80">
        <v>8.7881490000000007</v>
      </c>
      <c r="AL88" s="80">
        <v>27.01276</v>
      </c>
      <c r="AM88" s="80">
        <v>9.9650619999999996</v>
      </c>
      <c r="AN88" s="80">
        <v>0</v>
      </c>
      <c r="AO88" s="80">
        <v>6.0996870000000003</v>
      </c>
      <c r="AP88" s="80">
        <v>41.888579999999997</v>
      </c>
      <c r="AQ88" s="80"/>
      <c r="AR88" s="80">
        <v>25.145109999999999</v>
      </c>
      <c r="AS88" s="80">
        <v>23.79327</v>
      </c>
      <c r="AT88" s="80"/>
      <c r="AU88" s="4">
        <v>90.310159999999996</v>
      </c>
      <c r="AV88" s="253">
        <v>33.761330000000001</v>
      </c>
    </row>
    <row r="89" spans="1:48" x14ac:dyDescent="0.25">
      <c r="A89" s="312" t="s">
        <v>625</v>
      </c>
      <c r="B89" s="312" t="s">
        <v>161</v>
      </c>
      <c r="C89" s="313" t="s">
        <v>493</v>
      </c>
      <c r="D89" s="204">
        <v>85</v>
      </c>
      <c r="E89" s="80"/>
      <c r="F89" s="80">
        <v>74.900000000000006</v>
      </c>
      <c r="G89" s="80">
        <v>10</v>
      </c>
      <c r="H89" s="80">
        <v>25.193660000000001</v>
      </c>
      <c r="I89" s="80"/>
      <c r="J89" s="80"/>
      <c r="K89" s="80">
        <v>29.989540000000002</v>
      </c>
      <c r="L89" s="80"/>
      <c r="M89" s="80"/>
      <c r="N89" s="80">
        <v>13.66028</v>
      </c>
      <c r="O89" s="80">
        <v>136.28290000000001</v>
      </c>
      <c r="P89" s="80">
        <v>38.375529999999998</v>
      </c>
      <c r="Q89" s="80">
        <v>101.114</v>
      </c>
      <c r="R89" s="80">
        <v>341.64260000000002</v>
      </c>
      <c r="S89" s="80">
        <v>17.219550000000002</v>
      </c>
      <c r="T89" s="80">
        <v>17.733889999999999</v>
      </c>
      <c r="U89" s="80">
        <v>28.27046</v>
      </c>
      <c r="V89" s="80"/>
      <c r="W89" s="80">
        <v>20.340779999999999</v>
      </c>
      <c r="X89" s="80">
        <v>33.415660000000003</v>
      </c>
      <c r="Y89" s="80">
        <v>25.81963</v>
      </c>
      <c r="Z89" s="80">
        <v>20.414390000000001</v>
      </c>
      <c r="AA89" s="80">
        <v>30.892430000000001</v>
      </c>
      <c r="AB89" s="80">
        <v>59.341670000000001</v>
      </c>
      <c r="AC89" s="80">
        <v>93.41001</v>
      </c>
      <c r="AD89" s="80">
        <v>86.542509999999993</v>
      </c>
      <c r="AE89" s="80"/>
      <c r="AF89" s="80">
        <v>22.407779999999999</v>
      </c>
      <c r="AG89" s="80">
        <v>47.608460000000001</v>
      </c>
      <c r="AH89" s="80">
        <v>9.2747580000000003</v>
      </c>
      <c r="AI89" s="80">
        <v>25.823920000000001</v>
      </c>
      <c r="AJ89" s="80"/>
      <c r="AK89" s="80">
        <v>8.7881490000000007</v>
      </c>
      <c r="AL89" s="80">
        <v>27.01276</v>
      </c>
      <c r="AM89" s="80">
        <v>9.9650619999999996</v>
      </c>
      <c r="AN89" s="80">
        <v>0</v>
      </c>
      <c r="AO89" s="80">
        <v>6.0996870000000003</v>
      </c>
      <c r="AP89" s="80">
        <v>41.888579999999997</v>
      </c>
      <c r="AQ89" s="80"/>
      <c r="AR89" s="80">
        <v>25.145109999999999</v>
      </c>
      <c r="AS89" s="80">
        <v>23.79327</v>
      </c>
      <c r="AT89" s="80"/>
      <c r="AU89" s="4">
        <v>90.310159999999996</v>
      </c>
      <c r="AV89" s="253">
        <v>33.761330000000001</v>
      </c>
    </row>
    <row r="90" spans="1:48" x14ac:dyDescent="0.25">
      <c r="A90" s="312" t="s">
        <v>625</v>
      </c>
      <c r="B90" s="312" t="s">
        <v>161</v>
      </c>
      <c r="C90" s="313" t="s">
        <v>495</v>
      </c>
      <c r="D90" s="204">
        <v>86</v>
      </c>
      <c r="E90" s="80"/>
      <c r="F90" s="80">
        <v>74.900000000000006</v>
      </c>
      <c r="G90" s="80">
        <v>10</v>
      </c>
      <c r="H90" s="80">
        <v>25.193660000000001</v>
      </c>
      <c r="I90" s="80"/>
      <c r="J90" s="80"/>
      <c r="K90" s="80">
        <v>29.989540000000002</v>
      </c>
      <c r="L90" s="80"/>
      <c r="M90" s="80"/>
      <c r="N90" s="80">
        <v>13.66028</v>
      </c>
      <c r="O90" s="80">
        <v>136.28290000000001</v>
      </c>
      <c r="P90" s="80">
        <v>38.375529999999998</v>
      </c>
      <c r="Q90" s="80">
        <v>101.114</v>
      </c>
      <c r="R90" s="80">
        <v>341.64260000000002</v>
      </c>
      <c r="S90" s="80">
        <v>17.219550000000002</v>
      </c>
      <c r="T90" s="80">
        <v>17.733889999999999</v>
      </c>
      <c r="U90" s="80">
        <v>28.27046</v>
      </c>
      <c r="V90" s="80"/>
      <c r="W90" s="80">
        <v>20.340779999999999</v>
      </c>
      <c r="X90" s="80">
        <v>33.415660000000003</v>
      </c>
      <c r="Y90" s="80">
        <v>25.81963</v>
      </c>
      <c r="Z90" s="80">
        <v>20.414390000000001</v>
      </c>
      <c r="AA90" s="80">
        <v>30.892430000000001</v>
      </c>
      <c r="AB90" s="80">
        <v>59.341670000000001</v>
      </c>
      <c r="AC90" s="80">
        <v>93.41001</v>
      </c>
      <c r="AD90" s="80">
        <v>86.542509999999993</v>
      </c>
      <c r="AE90" s="80"/>
      <c r="AF90" s="80">
        <v>22.407779999999999</v>
      </c>
      <c r="AG90" s="80">
        <v>47.608460000000001</v>
      </c>
      <c r="AH90" s="80">
        <v>9.2747580000000003</v>
      </c>
      <c r="AI90" s="80">
        <v>25.823920000000001</v>
      </c>
      <c r="AJ90" s="80"/>
      <c r="AK90" s="80">
        <v>8.7881490000000007</v>
      </c>
      <c r="AL90" s="80">
        <v>27.01276</v>
      </c>
      <c r="AM90" s="80">
        <v>9.9650619999999996</v>
      </c>
      <c r="AN90" s="80">
        <v>0</v>
      </c>
      <c r="AO90" s="80">
        <v>6.0996870000000003</v>
      </c>
      <c r="AP90" s="80">
        <v>41.888579999999997</v>
      </c>
      <c r="AQ90" s="80"/>
      <c r="AR90" s="80">
        <v>25.145109999999999</v>
      </c>
      <c r="AS90" s="80">
        <v>23.79327</v>
      </c>
      <c r="AT90" s="80"/>
      <c r="AU90" s="4">
        <v>90.310159999999996</v>
      </c>
      <c r="AV90" s="253">
        <v>33.761330000000001</v>
      </c>
    </row>
    <row r="91" spans="1:48" x14ac:dyDescent="0.25">
      <c r="A91" s="312" t="s">
        <v>625</v>
      </c>
      <c r="B91" s="312" t="s">
        <v>161</v>
      </c>
      <c r="C91" s="313" t="s">
        <v>500</v>
      </c>
      <c r="D91" s="204">
        <v>87</v>
      </c>
      <c r="E91" s="80"/>
      <c r="F91" s="80">
        <v>74.900000000000006</v>
      </c>
      <c r="G91" s="80">
        <v>10</v>
      </c>
      <c r="H91" s="80">
        <v>25.193660000000001</v>
      </c>
      <c r="I91" s="80"/>
      <c r="J91" s="80"/>
      <c r="K91" s="80">
        <v>29.989540000000002</v>
      </c>
      <c r="L91" s="80"/>
      <c r="M91" s="80"/>
      <c r="N91" s="80">
        <v>13.66028</v>
      </c>
      <c r="O91" s="80">
        <v>136.28290000000001</v>
      </c>
      <c r="P91" s="80">
        <v>38.375529999999998</v>
      </c>
      <c r="Q91" s="80">
        <v>101.114</v>
      </c>
      <c r="R91" s="80">
        <v>341.64260000000002</v>
      </c>
      <c r="S91" s="80">
        <v>17.219550000000002</v>
      </c>
      <c r="T91" s="80">
        <v>17.733889999999999</v>
      </c>
      <c r="U91" s="80">
        <v>28.27046</v>
      </c>
      <c r="V91" s="80"/>
      <c r="W91" s="80">
        <v>20.340779999999999</v>
      </c>
      <c r="X91" s="80">
        <v>33.415660000000003</v>
      </c>
      <c r="Y91" s="80">
        <v>25.81963</v>
      </c>
      <c r="Z91" s="80">
        <v>20.414390000000001</v>
      </c>
      <c r="AA91" s="80">
        <v>30.892430000000001</v>
      </c>
      <c r="AB91" s="80">
        <v>59.341670000000001</v>
      </c>
      <c r="AC91" s="80">
        <v>93.41001</v>
      </c>
      <c r="AD91" s="80">
        <v>86.542509999999993</v>
      </c>
      <c r="AE91" s="80"/>
      <c r="AF91" s="80">
        <v>22.407779999999999</v>
      </c>
      <c r="AG91" s="80">
        <v>47.608460000000001</v>
      </c>
      <c r="AH91" s="80">
        <v>9.2747580000000003</v>
      </c>
      <c r="AI91" s="80">
        <v>25.823920000000001</v>
      </c>
      <c r="AJ91" s="80"/>
      <c r="AK91" s="80">
        <v>8.7881490000000007</v>
      </c>
      <c r="AL91" s="80">
        <v>27.01276</v>
      </c>
      <c r="AM91" s="80">
        <v>9.9650619999999996</v>
      </c>
      <c r="AN91" s="80">
        <v>0</v>
      </c>
      <c r="AO91" s="80">
        <v>6.0996870000000003</v>
      </c>
      <c r="AP91" s="80">
        <v>41.888579999999997</v>
      </c>
      <c r="AQ91" s="80"/>
      <c r="AR91" s="80">
        <v>25.145109999999999</v>
      </c>
      <c r="AS91" s="80">
        <v>23.79327</v>
      </c>
      <c r="AT91" s="80"/>
      <c r="AU91" s="4">
        <v>90.310159999999996</v>
      </c>
      <c r="AV91" s="253">
        <v>33.761330000000001</v>
      </c>
    </row>
    <row r="92" spans="1:48" x14ac:dyDescent="0.25">
      <c r="A92" s="312" t="s">
        <v>625</v>
      </c>
      <c r="B92" s="312" t="s">
        <v>161</v>
      </c>
      <c r="C92" s="313" t="s">
        <v>502</v>
      </c>
      <c r="D92" s="204">
        <v>88</v>
      </c>
      <c r="E92" s="80"/>
      <c r="F92" s="80">
        <v>74.900000000000006</v>
      </c>
      <c r="G92" s="80">
        <v>10</v>
      </c>
      <c r="H92" s="80">
        <v>25.193660000000001</v>
      </c>
      <c r="I92" s="80"/>
      <c r="J92" s="80"/>
      <c r="K92" s="80">
        <v>29.989540000000002</v>
      </c>
      <c r="L92" s="80"/>
      <c r="M92" s="80"/>
      <c r="N92" s="80">
        <v>13.66028</v>
      </c>
      <c r="O92" s="80">
        <v>136.28290000000001</v>
      </c>
      <c r="P92" s="80">
        <v>38.375529999999998</v>
      </c>
      <c r="Q92" s="80">
        <v>101.114</v>
      </c>
      <c r="R92" s="80">
        <v>341.64260000000002</v>
      </c>
      <c r="S92" s="80">
        <v>17.219550000000002</v>
      </c>
      <c r="T92" s="80">
        <v>17.733889999999999</v>
      </c>
      <c r="U92" s="80">
        <v>28.27046</v>
      </c>
      <c r="V92" s="80"/>
      <c r="W92" s="80">
        <v>20.340779999999999</v>
      </c>
      <c r="X92" s="80">
        <v>33.415660000000003</v>
      </c>
      <c r="Y92" s="80">
        <v>25.81963</v>
      </c>
      <c r="Z92" s="80">
        <v>20.414390000000001</v>
      </c>
      <c r="AA92" s="80">
        <v>30.892430000000001</v>
      </c>
      <c r="AB92" s="80">
        <v>59.341670000000001</v>
      </c>
      <c r="AC92" s="80">
        <v>93.41001</v>
      </c>
      <c r="AD92" s="80">
        <v>86.542509999999993</v>
      </c>
      <c r="AE92" s="80"/>
      <c r="AF92" s="80">
        <v>22.407779999999999</v>
      </c>
      <c r="AG92" s="80">
        <v>47.608460000000001</v>
      </c>
      <c r="AH92" s="80">
        <v>9.2747580000000003</v>
      </c>
      <c r="AI92" s="80">
        <v>25.823920000000001</v>
      </c>
      <c r="AJ92" s="80"/>
      <c r="AK92" s="80">
        <v>8.7881490000000007</v>
      </c>
      <c r="AL92" s="80">
        <v>27.01276</v>
      </c>
      <c r="AM92" s="80">
        <v>9.9650619999999996</v>
      </c>
      <c r="AN92" s="80">
        <v>0</v>
      </c>
      <c r="AO92" s="80">
        <v>6.0996870000000003</v>
      </c>
      <c r="AP92" s="80">
        <v>41.888579999999997</v>
      </c>
      <c r="AQ92" s="80"/>
      <c r="AR92" s="80">
        <v>25.145109999999999</v>
      </c>
      <c r="AS92" s="80">
        <v>23.79327</v>
      </c>
      <c r="AT92" s="80"/>
      <c r="AU92" s="4">
        <v>90.310159999999996</v>
      </c>
      <c r="AV92" s="253">
        <v>33.761330000000001</v>
      </c>
    </row>
    <row r="93" spans="1:48" x14ac:dyDescent="0.25">
      <c r="A93" s="312" t="s">
        <v>625</v>
      </c>
      <c r="B93" s="312" t="s">
        <v>161</v>
      </c>
      <c r="C93" s="313" t="s">
        <v>505</v>
      </c>
      <c r="D93" s="204">
        <v>89</v>
      </c>
      <c r="E93" s="80"/>
      <c r="F93" s="80">
        <v>74.900000000000006</v>
      </c>
      <c r="G93" s="80">
        <v>10</v>
      </c>
      <c r="H93" s="80">
        <v>25.193660000000001</v>
      </c>
      <c r="I93" s="80"/>
      <c r="J93" s="80"/>
      <c r="K93" s="80">
        <v>29.989540000000002</v>
      </c>
      <c r="L93" s="80"/>
      <c r="M93" s="80"/>
      <c r="N93" s="80">
        <v>13.66028</v>
      </c>
      <c r="O93" s="80">
        <v>136.28290000000001</v>
      </c>
      <c r="P93" s="80">
        <v>38.375529999999998</v>
      </c>
      <c r="Q93" s="80">
        <v>101.114</v>
      </c>
      <c r="R93" s="80">
        <v>341.64260000000002</v>
      </c>
      <c r="S93" s="80">
        <v>17.219550000000002</v>
      </c>
      <c r="T93" s="80">
        <v>17.733889999999999</v>
      </c>
      <c r="U93" s="80">
        <v>28.27046</v>
      </c>
      <c r="V93" s="80"/>
      <c r="W93" s="80">
        <v>20.340779999999999</v>
      </c>
      <c r="X93" s="80">
        <v>33.415660000000003</v>
      </c>
      <c r="Y93" s="80">
        <v>25.81963</v>
      </c>
      <c r="Z93" s="80">
        <v>20.414390000000001</v>
      </c>
      <c r="AA93" s="80">
        <v>30.892430000000001</v>
      </c>
      <c r="AB93" s="80">
        <v>59.341670000000001</v>
      </c>
      <c r="AC93" s="80">
        <v>93.41001</v>
      </c>
      <c r="AD93" s="80">
        <v>86.542509999999993</v>
      </c>
      <c r="AE93" s="80"/>
      <c r="AF93" s="80">
        <v>22.407779999999999</v>
      </c>
      <c r="AG93" s="80">
        <v>47.608460000000001</v>
      </c>
      <c r="AH93" s="80">
        <v>9.2747580000000003</v>
      </c>
      <c r="AI93" s="80">
        <v>25.823920000000001</v>
      </c>
      <c r="AJ93" s="80"/>
      <c r="AK93" s="80">
        <v>8.7881490000000007</v>
      </c>
      <c r="AL93" s="80">
        <v>27.01276</v>
      </c>
      <c r="AM93" s="80">
        <v>9.9650619999999996</v>
      </c>
      <c r="AN93" s="80">
        <v>0</v>
      </c>
      <c r="AO93" s="80">
        <v>6.0996870000000003</v>
      </c>
      <c r="AP93" s="80">
        <v>41.888579999999997</v>
      </c>
      <c r="AQ93" s="80"/>
      <c r="AR93" s="80">
        <v>25.145109999999999</v>
      </c>
      <c r="AS93" s="80">
        <v>23.79327</v>
      </c>
      <c r="AT93" s="80"/>
      <c r="AU93" s="4">
        <v>90.310159999999996</v>
      </c>
      <c r="AV93" s="253">
        <v>33.761330000000001</v>
      </c>
    </row>
    <row r="94" spans="1:48" x14ac:dyDescent="0.25">
      <c r="A94" s="312" t="s">
        <v>625</v>
      </c>
      <c r="B94" s="312" t="s">
        <v>161</v>
      </c>
      <c r="C94" s="313" t="s">
        <v>507</v>
      </c>
      <c r="D94" s="204">
        <v>90</v>
      </c>
      <c r="E94" s="80"/>
      <c r="F94" s="80">
        <v>74.900000000000006</v>
      </c>
      <c r="G94" s="80">
        <v>10</v>
      </c>
      <c r="H94" s="80">
        <v>25.193660000000001</v>
      </c>
      <c r="I94" s="80"/>
      <c r="J94" s="80"/>
      <c r="K94" s="80">
        <v>29.989540000000002</v>
      </c>
      <c r="L94" s="80"/>
      <c r="M94" s="80"/>
      <c r="N94" s="80">
        <v>13.66028</v>
      </c>
      <c r="O94" s="80">
        <v>136.28290000000001</v>
      </c>
      <c r="P94" s="80">
        <v>38.375529999999998</v>
      </c>
      <c r="Q94" s="80">
        <v>101.114</v>
      </c>
      <c r="R94" s="80">
        <v>341.64260000000002</v>
      </c>
      <c r="S94" s="80">
        <v>17.219550000000002</v>
      </c>
      <c r="T94" s="80">
        <v>17.733889999999999</v>
      </c>
      <c r="U94" s="80">
        <v>28.27046</v>
      </c>
      <c r="V94" s="80"/>
      <c r="W94" s="80">
        <v>20.340779999999999</v>
      </c>
      <c r="X94" s="80">
        <v>33.415660000000003</v>
      </c>
      <c r="Y94" s="80">
        <v>25.81963</v>
      </c>
      <c r="Z94" s="80">
        <v>20.414390000000001</v>
      </c>
      <c r="AA94" s="80">
        <v>30.892430000000001</v>
      </c>
      <c r="AB94" s="80">
        <v>59.341670000000001</v>
      </c>
      <c r="AC94" s="80">
        <v>93.41001</v>
      </c>
      <c r="AD94" s="80">
        <v>86.542509999999993</v>
      </c>
      <c r="AE94" s="80"/>
      <c r="AF94" s="80">
        <v>22.407779999999999</v>
      </c>
      <c r="AG94" s="80">
        <v>47.608460000000001</v>
      </c>
      <c r="AH94" s="80">
        <v>9.2747580000000003</v>
      </c>
      <c r="AI94" s="80">
        <v>25.823920000000001</v>
      </c>
      <c r="AJ94" s="80"/>
      <c r="AK94" s="80">
        <v>8.7881490000000007</v>
      </c>
      <c r="AL94" s="80">
        <v>27.01276</v>
      </c>
      <c r="AM94" s="80">
        <v>9.9650619999999996</v>
      </c>
      <c r="AN94" s="80">
        <v>0</v>
      </c>
      <c r="AO94" s="80">
        <v>6.0996870000000003</v>
      </c>
      <c r="AP94" s="80">
        <v>41.888579999999997</v>
      </c>
      <c r="AQ94" s="80"/>
      <c r="AR94" s="80">
        <v>25.145109999999999</v>
      </c>
      <c r="AS94" s="80">
        <v>23.79327</v>
      </c>
      <c r="AT94" s="80"/>
      <c r="AU94" s="4">
        <v>90.310159999999996</v>
      </c>
      <c r="AV94" s="253">
        <v>33.761330000000001</v>
      </c>
    </row>
    <row r="95" spans="1:48" x14ac:dyDescent="0.25">
      <c r="A95" s="312" t="s">
        <v>625</v>
      </c>
      <c r="B95" s="312" t="s">
        <v>161</v>
      </c>
      <c r="C95" s="313" t="s">
        <v>508</v>
      </c>
      <c r="D95" s="204">
        <v>91</v>
      </c>
      <c r="E95" s="80"/>
      <c r="F95" s="80">
        <v>74.900000000000006</v>
      </c>
      <c r="G95" s="80">
        <v>10</v>
      </c>
      <c r="H95" s="80">
        <v>25.193660000000001</v>
      </c>
      <c r="I95" s="80"/>
      <c r="J95" s="80"/>
      <c r="K95" s="80">
        <v>29.989540000000002</v>
      </c>
      <c r="L95" s="80"/>
      <c r="M95" s="80"/>
      <c r="N95" s="80">
        <v>13.66028</v>
      </c>
      <c r="O95" s="80">
        <v>136.28290000000001</v>
      </c>
      <c r="P95" s="80">
        <v>38.375529999999998</v>
      </c>
      <c r="Q95" s="80">
        <v>101.114</v>
      </c>
      <c r="R95" s="80">
        <v>341.64260000000002</v>
      </c>
      <c r="S95" s="80">
        <v>17.219550000000002</v>
      </c>
      <c r="T95" s="80">
        <v>17.733889999999999</v>
      </c>
      <c r="U95" s="80">
        <v>28.27046</v>
      </c>
      <c r="V95" s="80"/>
      <c r="W95" s="80">
        <v>20.340779999999999</v>
      </c>
      <c r="X95" s="80">
        <v>33.415660000000003</v>
      </c>
      <c r="Y95" s="80">
        <v>25.81963</v>
      </c>
      <c r="Z95" s="80">
        <v>20.414390000000001</v>
      </c>
      <c r="AA95" s="80">
        <v>30.892430000000001</v>
      </c>
      <c r="AB95" s="80">
        <v>59.341670000000001</v>
      </c>
      <c r="AC95" s="80">
        <v>93.41001</v>
      </c>
      <c r="AD95" s="80">
        <v>86.542509999999993</v>
      </c>
      <c r="AE95" s="80"/>
      <c r="AF95" s="80">
        <v>22.407779999999999</v>
      </c>
      <c r="AG95" s="80">
        <v>47.608460000000001</v>
      </c>
      <c r="AH95" s="80">
        <v>9.2747580000000003</v>
      </c>
      <c r="AI95" s="80">
        <v>25.823920000000001</v>
      </c>
      <c r="AJ95" s="80"/>
      <c r="AK95" s="80">
        <v>8.7881490000000007</v>
      </c>
      <c r="AL95" s="80">
        <v>27.01276</v>
      </c>
      <c r="AM95" s="80">
        <v>9.9650619999999996</v>
      </c>
      <c r="AN95" s="80">
        <v>0</v>
      </c>
      <c r="AO95" s="80">
        <v>6.0996870000000003</v>
      </c>
      <c r="AP95" s="80">
        <v>41.888579999999997</v>
      </c>
      <c r="AQ95" s="80"/>
      <c r="AR95" s="80">
        <v>25.145109999999999</v>
      </c>
      <c r="AS95" s="80">
        <v>23.79327</v>
      </c>
      <c r="AT95" s="80"/>
      <c r="AU95" s="4">
        <v>90.310159999999996</v>
      </c>
      <c r="AV95" s="253">
        <v>33.761330000000001</v>
      </c>
    </row>
    <row r="96" spans="1:48" x14ac:dyDescent="0.25">
      <c r="A96" s="312" t="s">
        <v>625</v>
      </c>
      <c r="B96" s="312" t="s">
        <v>161</v>
      </c>
      <c r="C96" s="313" t="s">
        <v>511</v>
      </c>
      <c r="D96" s="204">
        <v>92</v>
      </c>
      <c r="E96" s="80"/>
      <c r="F96" s="80">
        <v>74.900000000000006</v>
      </c>
      <c r="G96" s="80">
        <v>10</v>
      </c>
      <c r="H96" s="80">
        <v>25.193660000000001</v>
      </c>
      <c r="I96" s="80"/>
      <c r="J96" s="80"/>
      <c r="K96" s="80">
        <v>29.989540000000002</v>
      </c>
      <c r="L96" s="80"/>
      <c r="M96" s="80"/>
      <c r="N96" s="80">
        <v>13.66028</v>
      </c>
      <c r="O96" s="80">
        <v>136.28290000000001</v>
      </c>
      <c r="P96" s="80">
        <v>38.375529999999998</v>
      </c>
      <c r="Q96" s="80">
        <v>101.114</v>
      </c>
      <c r="R96" s="80">
        <v>341.64260000000002</v>
      </c>
      <c r="S96" s="80">
        <v>17.219550000000002</v>
      </c>
      <c r="T96" s="80">
        <v>17.733889999999999</v>
      </c>
      <c r="U96" s="80">
        <v>28.27046</v>
      </c>
      <c r="V96" s="80"/>
      <c r="W96" s="80">
        <v>20.340779999999999</v>
      </c>
      <c r="X96" s="80">
        <v>33.415660000000003</v>
      </c>
      <c r="Y96" s="80">
        <v>25.81963</v>
      </c>
      <c r="Z96" s="80">
        <v>20.414390000000001</v>
      </c>
      <c r="AA96" s="80">
        <v>30.892430000000001</v>
      </c>
      <c r="AB96" s="80">
        <v>59.341670000000001</v>
      </c>
      <c r="AC96" s="80">
        <v>93.41001</v>
      </c>
      <c r="AD96" s="80">
        <v>86.542509999999993</v>
      </c>
      <c r="AE96" s="80"/>
      <c r="AF96" s="80">
        <v>22.407779999999999</v>
      </c>
      <c r="AG96" s="80">
        <v>47.608460000000001</v>
      </c>
      <c r="AH96" s="80">
        <v>9.2747580000000003</v>
      </c>
      <c r="AI96" s="80">
        <v>25.823920000000001</v>
      </c>
      <c r="AJ96" s="80"/>
      <c r="AK96" s="80">
        <v>8.7881490000000007</v>
      </c>
      <c r="AL96" s="80">
        <v>27.01276</v>
      </c>
      <c r="AM96" s="80">
        <v>9.9650619999999996</v>
      </c>
      <c r="AN96" s="80">
        <v>0</v>
      </c>
      <c r="AO96" s="80">
        <v>6.0996870000000003</v>
      </c>
      <c r="AP96" s="80">
        <v>41.888579999999997</v>
      </c>
      <c r="AQ96" s="80"/>
      <c r="AR96" s="80">
        <v>25.145109999999999</v>
      </c>
      <c r="AS96" s="80">
        <v>23.79327</v>
      </c>
      <c r="AT96" s="80"/>
      <c r="AU96" s="4">
        <v>90.310159999999996</v>
      </c>
      <c r="AV96" s="253">
        <v>33.761330000000001</v>
      </c>
    </row>
    <row r="97" spans="1:48" x14ac:dyDescent="0.25">
      <c r="A97" s="312" t="s">
        <v>625</v>
      </c>
      <c r="B97" s="312" t="s">
        <v>161</v>
      </c>
      <c r="C97" s="313" t="s">
        <v>512</v>
      </c>
      <c r="D97" s="204">
        <v>93</v>
      </c>
      <c r="E97" s="80"/>
      <c r="F97" s="80">
        <v>74.900000000000006</v>
      </c>
      <c r="G97" s="80">
        <v>10</v>
      </c>
      <c r="H97" s="80">
        <v>25.193660000000001</v>
      </c>
      <c r="I97" s="80"/>
      <c r="J97" s="80"/>
      <c r="K97" s="80">
        <v>29.989540000000002</v>
      </c>
      <c r="L97" s="80"/>
      <c r="M97" s="80"/>
      <c r="N97" s="80">
        <v>13.66028</v>
      </c>
      <c r="O97" s="80">
        <v>136.28290000000001</v>
      </c>
      <c r="P97" s="80">
        <v>38.375529999999998</v>
      </c>
      <c r="Q97" s="80">
        <v>101.114</v>
      </c>
      <c r="R97" s="80">
        <v>341.64260000000002</v>
      </c>
      <c r="S97" s="80">
        <v>17.219550000000002</v>
      </c>
      <c r="T97" s="80">
        <v>17.733889999999999</v>
      </c>
      <c r="U97" s="80">
        <v>28.27046</v>
      </c>
      <c r="V97" s="80"/>
      <c r="W97" s="80">
        <v>20.340779999999999</v>
      </c>
      <c r="X97" s="80">
        <v>33.415660000000003</v>
      </c>
      <c r="Y97" s="80">
        <v>25.81963</v>
      </c>
      <c r="Z97" s="80">
        <v>20.414390000000001</v>
      </c>
      <c r="AA97" s="80">
        <v>30.892430000000001</v>
      </c>
      <c r="AB97" s="80">
        <v>59.341670000000001</v>
      </c>
      <c r="AC97" s="80">
        <v>93.41001</v>
      </c>
      <c r="AD97" s="80">
        <v>86.542509999999993</v>
      </c>
      <c r="AE97" s="80"/>
      <c r="AF97" s="80">
        <v>22.407779999999999</v>
      </c>
      <c r="AG97" s="80">
        <v>47.608460000000001</v>
      </c>
      <c r="AH97" s="80">
        <v>9.2747580000000003</v>
      </c>
      <c r="AI97" s="80">
        <v>25.823920000000001</v>
      </c>
      <c r="AJ97" s="80"/>
      <c r="AK97" s="80">
        <v>8.7881490000000007</v>
      </c>
      <c r="AL97" s="80">
        <v>27.01276</v>
      </c>
      <c r="AM97" s="80">
        <v>9.9650619999999996</v>
      </c>
      <c r="AN97" s="80">
        <v>0</v>
      </c>
      <c r="AO97" s="80">
        <v>6.0996870000000003</v>
      </c>
      <c r="AP97" s="80">
        <v>41.888579999999997</v>
      </c>
      <c r="AQ97" s="80"/>
      <c r="AR97" s="80">
        <v>25.145109999999999</v>
      </c>
      <c r="AS97" s="80">
        <v>23.79327</v>
      </c>
      <c r="AT97" s="80"/>
      <c r="AU97" s="4">
        <v>90.310159999999996</v>
      </c>
      <c r="AV97" s="253">
        <v>33.761330000000001</v>
      </c>
    </row>
    <row r="98" spans="1:48" x14ac:dyDescent="0.25">
      <c r="A98" s="312" t="s">
        <v>625</v>
      </c>
      <c r="B98" s="312" t="s">
        <v>161</v>
      </c>
      <c r="C98" s="313" t="s">
        <v>517</v>
      </c>
      <c r="D98" s="204">
        <v>94</v>
      </c>
      <c r="E98" s="80"/>
      <c r="F98" s="80">
        <v>74.900000000000006</v>
      </c>
      <c r="G98" s="80">
        <v>10</v>
      </c>
      <c r="H98" s="80">
        <v>25.193660000000001</v>
      </c>
      <c r="I98" s="80"/>
      <c r="J98" s="80"/>
      <c r="K98" s="80">
        <v>29.989540000000002</v>
      </c>
      <c r="L98" s="80"/>
      <c r="M98" s="80"/>
      <c r="N98" s="80">
        <v>13.66028</v>
      </c>
      <c r="O98" s="80">
        <v>136.28290000000001</v>
      </c>
      <c r="P98" s="80">
        <v>38.375529999999998</v>
      </c>
      <c r="Q98" s="80">
        <v>101.114</v>
      </c>
      <c r="R98" s="80">
        <v>341.64260000000002</v>
      </c>
      <c r="S98" s="80">
        <v>17.219550000000002</v>
      </c>
      <c r="T98" s="80">
        <v>17.733889999999999</v>
      </c>
      <c r="U98" s="80">
        <v>28.27046</v>
      </c>
      <c r="V98" s="80"/>
      <c r="W98" s="80">
        <v>20.340779999999999</v>
      </c>
      <c r="X98" s="80">
        <v>33.415660000000003</v>
      </c>
      <c r="Y98" s="80">
        <v>25.81963</v>
      </c>
      <c r="Z98" s="80">
        <v>20.414390000000001</v>
      </c>
      <c r="AA98" s="80">
        <v>30.892430000000001</v>
      </c>
      <c r="AB98" s="80">
        <v>59.341670000000001</v>
      </c>
      <c r="AC98" s="80">
        <v>93.41001</v>
      </c>
      <c r="AD98" s="80">
        <v>86.542509999999993</v>
      </c>
      <c r="AE98" s="80"/>
      <c r="AF98" s="80">
        <v>22.407779999999999</v>
      </c>
      <c r="AG98" s="80">
        <v>47.608460000000001</v>
      </c>
      <c r="AH98" s="80">
        <v>9.2747580000000003</v>
      </c>
      <c r="AI98" s="80">
        <v>25.823920000000001</v>
      </c>
      <c r="AJ98" s="80"/>
      <c r="AK98" s="80">
        <v>8.7881490000000007</v>
      </c>
      <c r="AL98" s="80">
        <v>27.01276</v>
      </c>
      <c r="AM98" s="80">
        <v>9.9650619999999996</v>
      </c>
      <c r="AN98" s="80">
        <v>0</v>
      </c>
      <c r="AO98" s="80">
        <v>6.0996870000000003</v>
      </c>
      <c r="AP98" s="80">
        <v>41.888579999999997</v>
      </c>
      <c r="AQ98" s="80"/>
      <c r="AR98" s="80">
        <v>25.145109999999999</v>
      </c>
      <c r="AS98" s="80">
        <v>23.79327</v>
      </c>
      <c r="AT98" s="80"/>
      <c r="AU98" s="4">
        <v>90.310159999999996</v>
      </c>
      <c r="AV98" s="253">
        <v>33.761330000000001</v>
      </c>
    </row>
    <row r="99" spans="1:48" x14ac:dyDescent="0.25">
      <c r="A99" s="312" t="s">
        <v>625</v>
      </c>
      <c r="B99" s="312" t="s">
        <v>161</v>
      </c>
      <c r="C99" s="313" t="s">
        <v>522</v>
      </c>
      <c r="D99" s="204">
        <v>95</v>
      </c>
      <c r="E99" s="80"/>
      <c r="F99" s="80">
        <v>74.900000000000006</v>
      </c>
      <c r="G99" s="80">
        <v>10</v>
      </c>
      <c r="H99" s="80">
        <v>25.193660000000001</v>
      </c>
      <c r="I99" s="80"/>
      <c r="J99" s="80"/>
      <c r="K99" s="80">
        <v>29.989540000000002</v>
      </c>
      <c r="L99" s="80"/>
      <c r="M99" s="80"/>
      <c r="N99" s="80">
        <v>13.66028</v>
      </c>
      <c r="O99" s="80">
        <v>136.28290000000001</v>
      </c>
      <c r="P99" s="80">
        <v>38.375529999999998</v>
      </c>
      <c r="Q99" s="80">
        <v>101.114</v>
      </c>
      <c r="R99" s="80">
        <v>341.64260000000002</v>
      </c>
      <c r="S99" s="80">
        <v>17.219550000000002</v>
      </c>
      <c r="T99" s="80">
        <v>17.733889999999999</v>
      </c>
      <c r="U99" s="80">
        <v>28.27046</v>
      </c>
      <c r="V99" s="80"/>
      <c r="W99" s="80">
        <v>20.340779999999999</v>
      </c>
      <c r="X99" s="80">
        <v>33.415660000000003</v>
      </c>
      <c r="Y99" s="80">
        <v>25.81963</v>
      </c>
      <c r="Z99" s="80">
        <v>20.414390000000001</v>
      </c>
      <c r="AA99" s="80">
        <v>30.892430000000001</v>
      </c>
      <c r="AB99" s="80">
        <v>59.341670000000001</v>
      </c>
      <c r="AC99" s="80">
        <v>93.41001</v>
      </c>
      <c r="AD99" s="80">
        <v>86.542509999999993</v>
      </c>
      <c r="AE99" s="80"/>
      <c r="AF99" s="80">
        <v>22.407779999999999</v>
      </c>
      <c r="AG99" s="80">
        <v>47.608460000000001</v>
      </c>
      <c r="AH99" s="80">
        <v>9.2747580000000003</v>
      </c>
      <c r="AI99" s="80">
        <v>25.823920000000001</v>
      </c>
      <c r="AJ99" s="80"/>
      <c r="AK99" s="80">
        <v>8.7881490000000007</v>
      </c>
      <c r="AL99" s="80">
        <v>27.01276</v>
      </c>
      <c r="AM99" s="80">
        <v>9.9650619999999996</v>
      </c>
      <c r="AN99" s="80">
        <v>0</v>
      </c>
      <c r="AO99" s="80">
        <v>6.0996870000000003</v>
      </c>
      <c r="AP99" s="80">
        <v>41.888579999999997</v>
      </c>
      <c r="AQ99" s="80"/>
      <c r="AR99" s="80">
        <v>25.145109999999999</v>
      </c>
      <c r="AS99" s="80">
        <v>23.79327</v>
      </c>
      <c r="AT99" s="80"/>
      <c r="AU99" s="4">
        <v>90.310159999999996</v>
      </c>
      <c r="AV99" s="253">
        <v>33.761330000000001</v>
      </c>
    </row>
    <row r="100" spans="1:48" x14ac:dyDescent="0.25">
      <c r="A100" s="312" t="s">
        <v>625</v>
      </c>
      <c r="B100" s="312" t="s">
        <v>161</v>
      </c>
      <c r="C100" s="313" t="s">
        <v>528</v>
      </c>
      <c r="D100" s="204">
        <v>96</v>
      </c>
      <c r="E100" s="80"/>
      <c r="F100" s="80">
        <v>74.900000000000006</v>
      </c>
      <c r="G100" s="80">
        <v>10</v>
      </c>
      <c r="H100" s="80">
        <v>25.193660000000001</v>
      </c>
      <c r="I100" s="80"/>
      <c r="J100" s="80"/>
      <c r="K100" s="80">
        <v>29.989540000000002</v>
      </c>
      <c r="L100" s="80"/>
      <c r="M100" s="80"/>
      <c r="N100" s="80">
        <v>13.66028</v>
      </c>
      <c r="O100" s="80">
        <v>136.28290000000001</v>
      </c>
      <c r="P100" s="80">
        <v>38.375529999999998</v>
      </c>
      <c r="Q100" s="80">
        <v>101.114</v>
      </c>
      <c r="R100" s="80">
        <v>341.64260000000002</v>
      </c>
      <c r="S100" s="80">
        <v>17.219550000000002</v>
      </c>
      <c r="T100" s="80">
        <v>17.733889999999999</v>
      </c>
      <c r="U100" s="80">
        <v>28.27046</v>
      </c>
      <c r="V100" s="80"/>
      <c r="W100" s="80">
        <v>20.340779999999999</v>
      </c>
      <c r="X100" s="80">
        <v>33.415660000000003</v>
      </c>
      <c r="Y100" s="80">
        <v>25.81963</v>
      </c>
      <c r="Z100" s="80">
        <v>20.414390000000001</v>
      </c>
      <c r="AA100" s="80">
        <v>30.892430000000001</v>
      </c>
      <c r="AB100" s="80">
        <v>59.341670000000001</v>
      </c>
      <c r="AC100" s="80">
        <v>93.41001</v>
      </c>
      <c r="AD100" s="80">
        <v>86.542509999999993</v>
      </c>
      <c r="AE100" s="80"/>
      <c r="AF100" s="80">
        <v>22.407779999999999</v>
      </c>
      <c r="AG100" s="80">
        <v>47.608460000000001</v>
      </c>
      <c r="AH100" s="80">
        <v>9.2747580000000003</v>
      </c>
      <c r="AI100" s="80">
        <v>25.823920000000001</v>
      </c>
      <c r="AJ100" s="80"/>
      <c r="AK100" s="80">
        <v>8.7881490000000007</v>
      </c>
      <c r="AL100" s="80">
        <v>27.01276</v>
      </c>
      <c r="AM100" s="80">
        <v>9.9650619999999996</v>
      </c>
      <c r="AN100" s="80">
        <v>0</v>
      </c>
      <c r="AO100" s="80">
        <v>6.0996870000000003</v>
      </c>
      <c r="AP100" s="80">
        <v>41.888579999999997</v>
      </c>
      <c r="AQ100" s="80"/>
      <c r="AR100" s="80">
        <v>25.145109999999999</v>
      </c>
      <c r="AS100" s="80">
        <v>23.79327</v>
      </c>
      <c r="AT100" s="80"/>
      <c r="AU100" s="4">
        <v>90.310159999999996</v>
      </c>
      <c r="AV100" s="253">
        <v>33.761330000000001</v>
      </c>
    </row>
    <row r="101" spans="1:48" x14ac:dyDescent="0.25">
      <c r="A101" s="312" t="s">
        <v>625</v>
      </c>
      <c r="B101" s="312" t="s">
        <v>161</v>
      </c>
      <c r="C101" s="313" t="s">
        <v>529</v>
      </c>
      <c r="D101" s="204">
        <v>97</v>
      </c>
      <c r="E101" s="80"/>
      <c r="F101" s="80">
        <v>74.900000000000006</v>
      </c>
      <c r="G101" s="80">
        <v>10</v>
      </c>
      <c r="H101" s="80">
        <v>25.193660000000001</v>
      </c>
      <c r="I101" s="80"/>
      <c r="J101" s="80"/>
      <c r="K101" s="80">
        <v>29.989540000000002</v>
      </c>
      <c r="L101" s="80"/>
      <c r="M101" s="80"/>
      <c r="N101" s="80">
        <v>13.66028</v>
      </c>
      <c r="O101" s="80">
        <v>136.28290000000001</v>
      </c>
      <c r="P101" s="80">
        <v>38.375529999999998</v>
      </c>
      <c r="Q101" s="80">
        <v>101.114</v>
      </c>
      <c r="R101" s="80">
        <v>341.64260000000002</v>
      </c>
      <c r="S101" s="80">
        <v>17.219550000000002</v>
      </c>
      <c r="T101" s="80">
        <v>17.733889999999999</v>
      </c>
      <c r="U101" s="80">
        <v>28.27046</v>
      </c>
      <c r="V101" s="80"/>
      <c r="W101" s="80">
        <v>20.340779999999999</v>
      </c>
      <c r="X101" s="80">
        <v>33.415660000000003</v>
      </c>
      <c r="Y101" s="80">
        <v>25.81963</v>
      </c>
      <c r="Z101" s="80">
        <v>20.414390000000001</v>
      </c>
      <c r="AA101" s="80">
        <v>30.892430000000001</v>
      </c>
      <c r="AB101" s="80">
        <v>59.341670000000001</v>
      </c>
      <c r="AC101" s="80">
        <v>93.41001</v>
      </c>
      <c r="AD101" s="80">
        <v>86.542509999999993</v>
      </c>
      <c r="AE101" s="80"/>
      <c r="AF101" s="80">
        <v>22.407779999999999</v>
      </c>
      <c r="AG101" s="80">
        <v>47.608460000000001</v>
      </c>
      <c r="AH101" s="80">
        <v>9.2747580000000003</v>
      </c>
      <c r="AI101" s="80">
        <v>25.823920000000001</v>
      </c>
      <c r="AJ101" s="80"/>
      <c r="AK101" s="80">
        <v>8.7881490000000007</v>
      </c>
      <c r="AL101" s="80">
        <v>27.01276</v>
      </c>
      <c r="AM101" s="80">
        <v>9.9650619999999996</v>
      </c>
      <c r="AN101" s="80">
        <v>0</v>
      </c>
      <c r="AO101" s="80">
        <v>6.0996870000000003</v>
      </c>
      <c r="AP101" s="80">
        <v>41.888579999999997</v>
      </c>
      <c r="AQ101" s="80"/>
      <c r="AR101" s="80">
        <v>25.145109999999999</v>
      </c>
      <c r="AS101" s="80">
        <v>23.79327</v>
      </c>
      <c r="AT101" s="80"/>
      <c r="AU101" s="4">
        <v>90.310159999999996</v>
      </c>
      <c r="AV101" s="253">
        <v>33.761330000000001</v>
      </c>
    </row>
    <row r="102" spans="1:48" x14ac:dyDescent="0.25">
      <c r="A102" s="312" t="s">
        <v>625</v>
      </c>
      <c r="B102" s="312" t="s">
        <v>161</v>
      </c>
      <c r="C102" s="313" t="s">
        <v>532</v>
      </c>
      <c r="D102" s="204">
        <v>98</v>
      </c>
      <c r="E102" s="80"/>
      <c r="F102" s="80">
        <v>74.900000000000006</v>
      </c>
      <c r="G102" s="80">
        <v>10</v>
      </c>
      <c r="H102" s="80">
        <v>25.193660000000001</v>
      </c>
      <c r="I102" s="80"/>
      <c r="J102" s="80"/>
      <c r="K102" s="80">
        <v>29.989540000000002</v>
      </c>
      <c r="L102" s="80"/>
      <c r="M102" s="80"/>
      <c r="N102" s="80">
        <v>13.66028</v>
      </c>
      <c r="O102" s="80">
        <v>136.28290000000001</v>
      </c>
      <c r="P102" s="80">
        <v>38.375529999999998</v>
      </c>
      <c r="Q102" s="80">
        <v>101.114</v>
      </c>
      <c r="R102" s="80">
        <v>341.64260000000002</v>
      </c>
      <c r="S102" s="80">
        <v>17.219550000000002</v>
      </c>
      <c r="T102" s="80">
        <v>17.733889999999999</v>
      </c>
      <c r="U102" s="80">
        <v>28.27046</v>
      </c>
      <c r="V102" s="80"/>
      <c r="W102" s="80">
        <v>20.340779999999999</v>
      </c>
      <c r="X102" s="80">
        <v>33.415660000000003</v>
      </c>
      <c r="Y102" s="80">
        <v>25.81963</v>
      </c>
      <c r="Z102" s="80">
        <v>20.414390000000001</v>
      </c>
      <c r="AA102" s="80">
        <v>30.892430000000001</v>
      </c>
      <c r="AB102" s="80">
        <v>59.341670000000001</v>
      </c>
      <c r="AC102" s="80">
        <v>93.41001</v>
      </c>
      <c r="AD102" s="80">
        <v>86.542509999999993</v>
      </c>
      <c r="AE102" s="80"/>
      <c r="AF102" s="80">
        <v>22.407779999999999</v>
      </c>
      <c r="AG102" s="80">
        <v>47.608460000000001</v>
      </c>
      <c r="AH102" s="80">
        <v>9.2747580000000003</v>
      </c>
      <c r="AI102" s="80">
        <v>25.823920000000001</v>
      </c>
      <c r="AJ102" s="80"/>
      <c r="AK102" s="80">
        <v>8.7881490000000007</v>
      </c>
      <c r="AL102" s="80">
        <v>27.01276</v>
      </c>
      <c r="AM102" s="80">
        <v>9.9650619999999996</v>
      </c>
      <c r="AN102" s="80">
        <v>0</v>
      </c>
      <c r="AO102" s="80">
        <v>6.0996870000000003</v>
      </c>
      <c r="AP102" s="80">
        <v>41.888579999999997</v>
      </c>
      <c r="AQ102" s="80"/>
      <c r="AR102" s="80">
        <v>25.145109999999999</v>
      </c>
      <c r="AS102" s="80">
        <v>23.79327</v>
      </c>
      <c r="AT102" s="80"/>
      <c r="AU102" s="4">
        <v>90.310159999999996</v>
      </c>
      <c r="AV102" s="253">
        <v>33.761330000000001</v>
      </c>
    </row>
    <row r="103" spans="1:48" x14ac:dyDescent="0.25">
      <c r="A103" s="312" t="s">
        <v>626</v>
      </c>
      <c r="B103" s="312">
        <v>2224</v>
      </c>
      <c r="C103" s="313" t="s">
        <v>509</v>
      </c>
      <c r="D103" s="204">
        <v>99</v>
      </c>
      <c r="E103" s="80">
        <v>29.799109999999999</v>
      </c>
      <c r="F103" s="80">
        <v>88.66816</v>
      </c>
      <c r="G103" s="80"/>
      <c r="H103" s="80">
        <v>44.85913</v>
      </c>
      <c r="I103" s="80"/>
      <c r="J103" s="80">
        <v>0</v>
      </c>
      <c r="K103" s="80"/>
      <c r="L103" s="80">
        <v>16.28229</v>
      </c>
      <c r="M103" s="80">
        <v>61.007510000000003</v>
      </c>
      <c r="N103" s="80">
        <v>11.83333</v>
      </c>
      <c r="O103" s="80"/>
      <c r="P103" s="80">
        <v>35.867449999999998</v>
      </c>
      <c r="Q103" s="80"/>
      <c r="R103" s="80">
        <v>336.06</v>
      </c>
      <c r="S103" s="80">
        <v>17.19454</v>
      </c>
      <c r="T103" s="80">
        <v>20.709510000000002</v>
      </c>
      <c r="U103" s="80"/>
      <c r="V103" s="80"/>
      <c r="W103" s="80">
        <v>16.166499999999999</v>
      </c>
      <c r="X103" s="80">
        <v>41.556150000000002</v>
      </c>
      <c r="Y103" s="80"/>
      <c r="Z103" s="80">
        <v>23.200900000000001</v>
      </c>
      <c r="AA103" s="80">
        <v>23.643529999999998</v>
      </c>
      <c r="AB103" s="80"/>
      <c r="AC103" s="80">
        <v>93.408330000000007</v>
      </c>
      <c r="AD103" s="80">
        <v>40.885420000000003</v>
      </c>
      <c r="AE103" s="80"/>
      <c r="AF103" s="80">
        <v>12.345610000000001</v>
      </c>
      <c r="AG103" s="80">
        <v>50.243899999999996</v>
      </c>
      <c r="AH103" s="80">
        <v>7.8524830000000003</v>
      </c>
      <c r="AI103" s="80">
        <v>26.708819999999999</v>
      </c>
      <c r="AJ103" s="80">
        <v>46.257800000000003</v>
      </c>
      <c r="AK103" s="80">
        <v>6.3286870000000004</v>
      </c>
      <c r="AL103" s="80">
        <v>85.922280000000001</v>
      </c>
      <c r="AM103" s="80">
        <v>1.1333329999999999</v>
      </c>
      <c r="AN103" s="80"/>
      <c r="AO103" s="80">
        <v>10.976470000000001</v>
      </c>
      <c r="AP103" s="80">
        <v>36.116869999999999</v>
      </c>
      <c r="AQ103" s="80"/>
      <c r="AR103" s="80">
        <v>12.11483</v>
      </c>
      <c r="AS103" s="80">
        <v>8.0449970000000004</v>
      </c>
      <c r="AT103" s="80"/>
      <c r="AU103" s="4">
        <v>129.3331</v>
      </c>
      <c r="AV103" s="253">
        <v>31.991420000000002</v>
      </c>
    </row>
    <row r="104" spans="1:48" x14ac:dyDescent="0.25">
      <c r="A104" s="312" t="s">
        <v>626</v>
      </c>
      <c r="B104" s="312">
        <v>2224</v>
      </c>
      <c r="C104" s="313" t="s">
        <v>530</v>
      </c>
      <c r="D104" s="204">
        <v>100</v>
      </c>
      <c r="E104" s="80">
        <v>29.799109999999999</v>
      </c>
      <c r="F104" s="80">
        <v>88.66816</v>
      </c>
      <c r="G104" s="80"/>
      <c r="H104" s="80">
        <v>44.85913</v>
      </c>
      <c r="I104" s="80"/>
      <c r="J104" s="80">
        <v>0</v>
      </c>
      <c r="K104" s="80"/>
      <c r="L104" s="80">
        <v>16.28229</v>
      </c>
      <c r="M104" s="80">
        <v>61.007510000000003</v>
      </c>
      <c r="N104" s="80">
        <v>11.83333</v>
      </c>
      <c r="O104" s="80"/>
      <c r="P104" s="80">
        <v>35.867449999999998</v>
      </c>
      <c r="Q104" s="80"/>
      <c r="R104" s="80">
        <v>336.06</v>
      </c>
      <c r="S104" s="80">
        <v>17.19454</v>
      </c>
      <c r="T104" s="80">
        <v>20.709510000000002</v>
      </c>
      <c r="U104" s="80"/>
      <c r="V104" s="80"/>
      <c r="W104" s="80">
        <v>16.166499999999999</v>
      </c>
      <c r="X104" s="80">
        <v>41.556150000000002</v>
      </c>
      <c r="Y104" s="80"/>
      <c r="Z104" s="80">
        <v>23.200900000000001</v>
      </c>
      <c r="AA104" s="80">
        <v>23.643529999999998</v>
      </c>
      <c r="AB104" s="80"/>
      <c r="AC104" s="80">
        <v>93.408330000000007</v>
      </c>
      <c r="AD104" s="80">
        <v>40.885420000000003</v>
      </c>
      <c r="AE104" s="80"/>
      <c r="AF104" s="80">
        <v>12.345610000000001</v>
      </c>
      <c r="AG104" s="80">
        <v>50.243899999999996</v>
      </c>
      <c r="AH104" s="80">
        <v>7.8524830000000003</v>
      </c>
      <c r="AI104" s="80">
        <v>26.708819999999999</v>
      </c>
      <c r="AJ104" s="80">
        <v>46.257800000000003</v>
      </c>
      <c r="AK104" s="80">
        <v>6.3286870000000004</v>
      </c>
      <c r="AL104" s="80">
        <v>85.922280000000001</v>
      </c>
      <c r="AM104" s="80">
        <v>1.1333329999999999</v>
      </c>
      <c r="AN104" s="80"/>
      <c r="AO104" s="80">
        <v>10.976470000000001</v>
      </c>
      <c r="AP104" s="80">
        <v>36.116869999999999</v>
      </c>
      <c r="AQ104" s="80"/>
      <c r="AR104" s="80">
        <v>12.11483</v>
      </c>
      <c r="AS104" s="80">
        <v>8.0449970000000004</v>
      </c>
      <c r="AT104" s="80"/>
      <c r="AU104" s="4">
        <v>129.3331</v>
      </c>
      <c r="AV104" s="253">
        <v>31.991420000000002</v>
      </c>
    </row>
    <row r="105" spans="1:48" x14ac:dyDescent="0.25">
      <c r="A105" s="312" t="s">
        <v>626</v>
      </c>
      <c r="B105" s="312" t="s">
        <v>553</v>
      </c>
      <c r="C105" s="313" t="s">
        <v>509</v>
      </c>
      <c r="D105" s="204">
        <v>101</v>
      </c>
      <c r="E105" s="80">
        <v>29.799109999999999</v>
      </c>
      <c r="F105" s="80">
        <v>88.66816</v>
      </c>
      <c r="G105" s="80"/>
      <c r="H105" s="80">
        <v>44.85913</v>
      </c>
      <c r="I105" s="80"/>
      <c r="J105" s="80">
        <v>0</v>
      </c>
      <c r="K105" s="80"/>
      <c r="L105" s="80">
        <v>16.28229</v>
      </c>
      <c r="M105" s="80">
        <v>61.007510000000003</v>
      </c>
      <c r="N105" s="80">
        <v>11.83333</v>
      </c>
      <c r="O105" s="80"/>
      <c r="P105" s="80">
        <v>35.867449999999998</v>
      </c>
      <c r="Q105" s="80"/>
      <c r="R105" s="80">
        <v>336.06</v>
      </c>
      <c r="S105" s="80">
        <v>17.19454</v>
      </c>
      <c r="T105" s="80">
        <v>20.709510000000002</v>
      </c>
      <c r="U105" s="80"/>
      <c r="V105" s="80"/>
      <c r="W105" s="80">
        <v>16.166499999999999</v>
      </c>
      <c r="X105" s="80">
        <v>41.556150000000002</v>
      </c>
      <c r="Y105" s="80"/>
      <c r="Z105" s="80">
        <v>23.200900000000001</v>
      </c>
      <c r="AA105" s="80">
        <v>23.643529999999998</v>
      </c>
      <c r="AB105" s="80"/>
      <c r="AC105" s="80">
        <v>93.408330000000007</v>
      </c>
      <c r="AD105" s="80">
        <v>40.885420000000003</v>
      </c>
      <c r="AE105" s="80"/>
      <c r="AF105" s="80">
        <v>12.345610000000001</v>
      </c>
      <c r="AG105" s="80">
        <v>50.243899999999996</v>
      </c>
      <c r="AH105" s="80">
        <v>7.8524830000000003</v>
      </c>
      <c r="AI105" s="80">
        <v>26.708819999999999</v>
      </c>
      <c r="AJ105" s="80">
        <v>46.257800000000003</v>
      </c>
      <c r="AK105" s="80">
        <v>6.3286870000000004</v>
      </c>
      <c r="AL105" s="80">
        <v>85.922280000000001</v>
      </c>
      <c r="AM105" s="80">
        <v>1.1333329999999999</v>
      </c>
      <c r="AN105" s="80"/>
      <c r="AO105" s="80">
        <v>10.976470000000001</v>
      </c>
      <c r="AP105" s="80">
        <v>36.116869999999999</v>
      </c>
      <c r="AQ105" s="80"/>
      <c r="AR105" s="80">
        <v>12.11483</v>
      </c>
      <c r="AS105" s="80">
        <v>8.0449970000000004</v>
      </c>
      <c r="AT105" s="80"/>
      <c r="AU105" s="4">
        <v>129.3331</v>
      </c>
      <c r="AV105" s="253">
        <v>31.991420000000002</v>
      </c>
    </row>
    <row r="106" spans="1:48" x14ac:dyDescent="0.25">
      <c r="A106" s="312" t="s">
        <v>626</v>
      </c>
      <c r="B106" s="312" t="s">
        <v>553</v>
      </c>
      <c r="C106" s="313" t="s">
        <v>524</v>
      </c>
      <c r="D106" s="204">
        <v>102</v>
      </c>
      <c r="E106" s="80">
        <v>29.799109999999999</v>
      </c>
      <c r="F106" s="80">
        <v>88.66816</v>
      </c>
      <c r="G106" s="80"/>
      <c r="H106" s="80">
        <v>44.85913</v>
      </c>
      <c r="I106" s="80"/>
      <c r="J106" s="80">
        <v>0</v>
      </c>
      <c r="K106" s="80"/>
      <c r="L106" s="80">
        <v>16.28229</v>
      </c>
      <c r="M106" s="80">
        <v>61.007510000000003</v>
      </c>
      <c r="N106" s="80">
        <v>11.83333</v>
      </c>
      <c r="O106" s="80"/>
      <c r="P106" s="80">
        <v>35.867449999999998</v>
      </c>
      <c r="Q106" s="80"/>
      <c r="R106" s="80">
        <v>336.06</v>
      </c>
      <c r="S106" s="80">
        <v>17.19454</v>
      </c>
      <c r="T106" s="80">
        <v>20.709510000000002</v>
      </c>
      <c r="U106" s="80"/>
      <c r="V106" s="80"/>
      <c r="W106" s="80">
        <v>16.166499999999999</v>
      </c>
      <c r="X106" s="80">
        <v>41.556150000000002</v>
      </c>
      <c r="Y106" s="80"/>
      <c r="Z106" s="80">
        <v>23.200900000000001</v>
      </c>
      <c r="AA106" s="80">
        <v>23.643529999999998</v>
      </c>
      <c r="AB106" s="80"/>
      <c r="AC106" s="80">
        <v>93.408330000000007</v>
      </c>
      <c r="AD106" s="80">
        <v>40.885420000000003</v>
      </c>
      <c r="AE106" s="80"/>
      <c r="AF106" s="80">
        <v>12.345610000000001</v>
      </c>
      <c r="AG106" s="80">
        <v>50.243899999999996</v>
      </c>
      <c r="AH106" s="80">
        <v>7.8524830000000003</v>
      </c>
      <c r="AI106" s="80">
        <v>26.708819999999999</v>
      </c>
      <c r="AJ106" s="80">
        <v>46.257800000000003</v>
      </c>
      <c r="AK106" s="80">
        <v>6.3286870000000004</v>
      </c>
      <c r="AL106" s="80">
        <v>85.922280000000001</v>
      </c>
      <c r="AM106" s="80">
        <v>1.1333329999999999</v>
      </c>
      <c r="AN106" s="80"/>
      <c r="AO106" s="80">
        <v>10.976470000000001</v>
      </c>
      <c r="AP106" s="80">
        <v>36.116869999999999</v>
      </c>
      <c r="AQ106" s="80"/>
      <c r="AR106" s="80">
        <v>12.11483</v>
      </c>
      <c r="AS106" s="80">
        <v>8.0449970000000004</v>
      </c>
      <c r="AT106" s="80"/>
      <c r="AU106" s="4">
        <v>129.3331</v>
      </c>
      <c r="AV106" s="253">
        <v>31.991420000000002</v>
      </c>
    </row>
    <row r="107" spans="1:48" x14ac:dyDescent="0.25">
      <c r="A107" s="312" t="s">
        <v>626</v>
      </c>
      <c r="B107" s="312" t="s">
        <v>553</v>
      </c>
      <c r="C107" s="313" t="s">
        <v>530</v>
      </c>
      <c r="D107" s="204">
        <v>103</v>
      </c>
      <c r="E107" s="80">
        <v>29.799109999999999</v>
      </c>
      <c r="F107" s="80">
        <v>88.66816</v>
      </c>
      <c r="G107" s="80"/>
      <c r="H107" s="80">
        <v>44.85913</v>
      </c>
      <c r="I107" s="80"/>
      <c r="J107" s="80">
        <v>0</v>
      </c>
      <c r="K107" s="80"/>
      <c r="L107" s="80">
        <v>16.28229</v>
      </c>
      <c r="M107" s="80">
        <v>61.007510000000003</v>
      </c>
      <c r="N107" s="80">
        <v>11.83333</v>
      </c>
      <c r="O107" s="80"/>
      <c r="P107" s="80">
        <v>35.867449999999998</v>
      </c>
      <c r="Q107" s="80"/>
      <c r="R107" s="80">
        <v>336.06</v>
      </c>
      <c r="S107" s="80">
        <v>17.19454</v>
      </c>
      <c r="T107" s="80">
        <v>20.709510000000002</v>
      </c>
      <c r="U107" s="80"/>
      <c r="V107" s="80"/>
      <c r="W107" s="80">
        <v>16.166499999999999</v>
      </c>
      <c r="X107" s="80">
        <v>41.556150000000002</v>
      </c>
      <c r="Y107" s="80"/>
      <c r="Z107" s="80">
        <v>23.200900000000001</v>
      </c>
      <c r="AA107" s="80">
        <v>23.643529999999998</v>
      </c>
      <c r="AB107" s="80"/>
      <c r="AC107" s="80">
        <v>93.408330000000007</v>
      </c>
      <c r="AD107" s="80">
        <v>40.885420000000003</v>
      </c>
      <c r="AE107" s="80"/>
      <c r="AF107" s="80">
        <v>12.345610000000001</v>
      </c>
      <c r="AG107" s="80">
        <v>50.243899999999996</v>
      </c>
      <c r="AH107" s="80">
        <v>7.8524830000000003</v>
      </c>
      <c r="AI107" s="80">
        <v>26.708819999999999</v>
      </c>
      <c r="AJ107" s="80">
        <v>46.257800000000003</v>
      </c>
      <c r="AK107" s="80">
        <v>6.3286870000000004</v>
      </c>
      <c r="AL107" s="80">
        <v>85.922280000000001</v>
      </c>
      <c r="AM107" s="80">
        <v>1.1333329999999999</v>
      </c>
      <c r="AN107" s="80"/>
      <c r="AO107" s="80">
        <v>10.976470000000001</v>
      </c>
      <c r="AP107" s="80">
        <v>36.116869999999999</v>
      </c>
      <c r="AQ107" s="80"/>
      <c r="AR107" s="80">
        <v>12.11483</v>
      </c>
      <c r="AS107" s="80">
        <v>8.0449970000000004</v>
      </c>
      <c r="AT107" s="80"/>
      <c r="AU107" s="4">
        <v>129.3331</v>
      </c>
      <c r="AV107" s="253">
        <v>31.991420000000002</v>
      </c>
    </row>
    <row r="108" spans="1:48" x14ac:dyDescent="0.25">
      <c r="A108" s="312" t="s">
        <v>626</v>
      </c>
      <c r="B108" s="312">
        <v>3031</v>
      </c>
      <c r="C108" s="313" t="s">
        <v>510</v>
      </c>
      <c r="D108" s="204">
        <v>104</v>
      </c>
      <c r="E108" s="80">
        <v>29.799109999999999</v>
      </c>
      <c r="F108" s="80">
        <v>88.66816</v>
      </c>
      <c r="G108" s="80"/>
      <c r="H108" s="80">
        <v>44.85913</v>
      </c>
      <c r="I108" s="80"/>
      <c r="J108" s="80">
        <v>0</v>
      </c>
      <c r="K108" s="80"/>
      <c r="L108" s="80">
        <v>16.28229</v>
      </c>
      <c r="M108" s="80">
        <v>61.007510000000003</v>
      </c>
      <c r="N108" s="80">
        <v>11.83333</v>
      </c>
      <c r="O108" s="80"/>
      <c r="P108" s="80">
        <v>35.867449999999998</v>
      </c>
      <c r="Q108" s="80"/>
      <c r="R108" s="80">
        <v>336.06</v>
      </c>
      <c r="S108" s="80">
        <v>17.19454</v>
      </c>
      <c r="T108" s="80">
        <v>20.709510000000002</v>
      </c>
      <c r="U108" s="80"/>
      <c r="V108" s="80"/>
      <c r="W108" s="80">
        <v>16.166499999999999</v>
      </c>
      <c r="X108" s="80">
        <v>41.556150000000002</v>
      </c>
      <c r="Y108" s="80"/>
      <c r="Z108" s="80">
        <v>23.200900000000001</v>
      </c>
      <c r="AA108" s="80">
        <v>23.643529999999998</v>
      </c>
      <c r="AB108" s="80"/>
      <c r="AC108" s="80">
        <v>93.408330000000007</v>
      </c>
      <c r="AD108" s="80">
        <v>40.885420000000003</v>
      </c>
      <c r="AE108" s="80"/>
      <c r="AF108" s="80">
        <v>12.345610000000001</v>
      </c>
      <c r="AG108" s="80">
        <v>50.243899999999996</v>
      </c>
      <c r="AH108" s="80">
        <v>7.8524830000000003</v>
      </c>
      <c r="AI108" s="80">
        <v>26.708819999999999</v>
      </c>
      <c r="AJ108" s="80">
        <v>46.257800000000003</v>
      </c>
      <c r="AK108" s="80">
        <v>6.3286870000000004</v>
      </c>
      <c r="AL108" s="80">
        <v>85.922280000000001</v>
      </c>
      <c r="AM108" s="80">
        <v>1.1333329999999999</v>
      </c>
      <c r="AN108" s="80"/>
      <c r="AO108" s="80">
        <v>10.976470000000001</v>
      </c>
      <c r="AP108" s="80">
        <v>36.116869999999999</v>
      </c>
      <c r="AQ108" s="80"/>
      <c r="AR108" s="80">
        <v>12.11483</v>
      </c>
      <c r="AS108" s="80">
        <v>8.0449970000000004</v>
      </c>
      <c r="AT108" s="80"/>
      <c r="AU108" s="4">
        <v>129.3331</v>
      </c>
      <c r="AV108" s="253">
        <v>31.991420000000002</v>
      </c>
    </row>
    <row r="109" spans="1:48" x14ac:dyDescent="0.25">
      <c r="A109" s="312" t="s">
        <v>626</v>
      </c>
      <c r="B109" s="312">
        <v>3031</v>
      </c>
      <c r="C109" s="313" t="s">
        <v>521</v>
      </c>
      <c r="D109" s="204">
        <v>105</v>
      </c>
      <c r="E109" s="80">
        <v>29.799109999999999</v>
      </c>
      <c r="F109" s="80">
        <v>88.66816</v>
      </c>
      <c r="G109" s="80"/>
      <c r="H109" s="80">
        <v>44.85913</v>
      </c>
      <c r="I109" s="80"/>
      <c r="J109" s="80">
        <v>0</v>
      </c>
      <c r="K109" s="80"/>
      <c r="L109" s="80">
        <v>16.28229</v>
      </c>
      <c r="M109" s="80">
        <v>61.007510000000003</v>
      </c>
      <c r="N109" s="80">
        <v>11.83333</v>
      </c>
      <c r="O109" s="80"/>
      <c r="P109" s="80">
        <v>35.867449999999998</v>
      </c>
      <c r="Q109" s="80"/>
      <c r="R109" s="80">
        <v>336.06</v>
      </c>
      <c r="S109" s="80">
        <v>17.19454</v>
      </c>
      <c r="T109" s="80">
        <v>20.709510000000002</v>
      </c>
      <c r="U109" s="80"/>
      <c r="V109" s="80"/>
      <c r="W109" s="80">
        <v>16.166499999999999</v>
      </c>
      <c r="X109" s="80">
        <v>41.556150000000002</v>
      </c>
      <c r="Y109" s="80"/>
      <c r="Z109" s="80">
        <v>23.200900000000001</v>
      </c>
      <c r="AA109" s="80">
        <v>23.643529999999998</v>
      </c>
      <c r="AB109" s="80"/>
      <c r="AC109" s="80">
        <v>93.408330000000007</v>
      </c>
      <c r="AD109" s="80">
        <v>40.885420000000003</v>
      </c>
      <c r="AE109" s="80"/>
      <c r="AF109" s="80">
        <v>12.345610000000001</v>
      </c>
      <c r="AG109" s="80">
        <v>50.243899999999996</v>
      </c>
      <c r="AH109" s="80">
        <v>7.8524830000000003</v>
      </c>
      <c r="AI109" s="80">
        <v>26.708819999999999</v>
      </c>
      <c r="AJ109" s="80">
        <v>46.257800000000003</v>
      </c>
      <c r="AK109" s="80">
        <v>6.3286870000000004</v>
      </c>
      <c r="AL109" s="80">
        <v>85.922280000000001</v>
      </c>
      <c r="AM109" s="80">
        <v>1.1333329999999999</v>
      </c>
      <c r="AN109" s="80"/>
      <c r="AO109" s="80">
        <v>10.976470000000001</v>
      </c>
      <c r="AP109" s="80">
        <v>36.116869999999999</v>
      </c>
      <c r="AQ109" s="80"/>
      <c r="AR109" s="80">
        <v>12.11483</v>
      </c>
      <c r="AS109" s="80">
        <v>8.0449970000000004</v>
      </c>
      <c r="AT109" s="80"/>
      <c r="AU109" s="4">
        <v>129.3331</v>
      </c>
      <c r="AV109" s="253">
        <v>31.991420000000002</v>
      </c>
    </row>
    <row r="110" spans="1:48" x14ac:dyDescent="0.25">
      <c r="A110" s="312" t="s">
        <v>626</v>
      </c>
      <c r="B110" s="312">
        <v>3031</v>
      </c>
      <c r="C110" s="313" t="s">
        <v>527</v>
      </c>
      <c r="D110" s="204">
        <v>106</v>
      </c>
      <c r="E110" s="80">
        <v>29.799109999999999</v>
      </c>
      <c r="F110" s="80">
        <v>88.66816</v>
      </c>
      <c r="G110" s="80"/>
      <c r="H110" s="80">
        <v>44.85913</v>
      </c>
      <c r="I110" s="80"/>
      <c r="J110" s="80">
        <v>0</v>
      </c>
      <c r="K110" s="80"/>
      <c r="L110" s="80">
        <v>16.28229</v>
      </c>
      <c r="M110" s="80">
        <v>61.007510000000003</v>
      </c>
      <c r="N110" s="80">
        <v>11.83333</v>
      </c>
      <c r="O110" s="80"/>
      <c r="P110" s="80">
        <v>35.867449999999998</v>
      </c>
      <c r="Q110" s="80"/>
      <c r="R110" s="80">
        <v>336.06</v>
      </c>
      <c r="S110" s="80">
        <v>17.19454</v>
      </c>
      <c r="T110" s="80">
        <v>20.709510000000002</v>
      </c>
      <c r="U110" s="80"/>
      <c r="V110" s="80"/>
      <c r="W110" s="80">
        <v>16.166499999999999</v>
      </c>
      <c r="X110" s="80">
        <v>41.556150000000002</v>
      </c>
      <c r="Y110" s="80"/>
      <c r="Z110" s="80">
        <v>23.200900000000001</v>
      </c>
      <c r="AA110" s="80">
        <v>23.643529999999998</v>
      </c>
      <c r="AB110" s="80"/>
      <c r="AC110" s="80">
        <v>93.408330000000007</v>
      </c>
      <c r="AD110" s="80">
        <v>40.885420000000003</v>
      </c>
      <c r="AE110" s="80"/>
      <c r="AF110" s="80">
        <v>12.345610000000001</v>
      </c>
      <c r="AG110" s="80">
        <v>50.243899999999996</v>
      </c>
      <c r="AH110" s="80">
        <v>7.8524830000000003</v>
      </c>
      <c r="AI110" s="80">
        <v>26.708819999999999</v>
      </c>
      <c r="AJ110" s="80">
        <v>46.257800000000003</v>
      </c>
      <c r="AK110" s="80">
        <v>6.3286870000000004</v>
      </c>
      <c r="AL110" s="80">
        <v>85.922280000000001</v>
      </c>
      <c r="AM110" s="80">
        <v>1.1333329999999999</v>
      </c>
      <c r="AN110" s="80"/>
      <c r="AO110" s="80">
        <v>10.976470000000001</v>
      </c>
      <c r="AP110" s="80">
        <v>36.116869999999999</v>
      </c>
      <c r="AQ110" s="80"/>
      <c r="AR110" s="80">
        <v>12.11483</v>
      </c>
      <c r="AS110" s="80">
        <v>8.0449970000000004</v>
      </c>
      <c r="AT110" s="80"/>
      <c r="AU110" s="4">
        <v>129.3331</v>
      </c>
      <c r="AV110" s="253">
        <v>31.991420000000002</v>
      </c>
    </row>
    <row r="111" spans="1:48" x14ac:dyDescent="0.25">
      <c r="A111" s="312" t="s">
        <v>627</v>
      </c>
      <c r="B111" s="312">
        <v>3031</v>
      </c>
      <c r="C111" s="313" t="s">
        <v>510</v>
      </c>
      <c r="D111" s="204">
        <v>107</v>
      </c>
      <c r="E111" s="80">
        <v>29.799109999999999</v>
      </c>
      <c r="F111" s="80">
        <v>88.66816</v>
      </c>
      <c r="G111" s="80"/>
      <c r="H111" s="80">
        <v>44.85913</v>
      </c>
      <c r="I111" s="80"/>
      <c r="J111" s="80">
        <v>0</v>
      </c>
      <c r="K111" s="80"/>
      <c r="L111" s="80">
        <v>16.28229</v>
      </c>
      <c r="M111" s="80">
        <v>61.007510000000003</v>
      </c>
      <c r="N111" s="80">
        <v>11.83333</v>
      </c>
      <c r="O111" s="80"/>
      <c r="P111" s="80">
        <v>35.867449999999998</v>
      </c>
      <c r="Q111" s="80"/>
      <c r="R111" s="80">
        <v>336.06</v>
      </c>
      <c r="S111" s="80">
        <v>17.19454</v>
      </c>
      <c r="T111" s="80">
        <v>20.709510000000002</v>
      </c>
      <c r="U111" s="80"/>
      <c r="V111" s="80"/>
      <c r="W111" s="80">
        <v>16.166499999999999</v>
      </c>
      <c r="X111" s="80">
        <v>41.556150000000002</v>
      </c>
      <c r="Y111" s="80"/>
      <c r="Z111" s="80">
        <v>23.200900000000001</v>
      </c>
      <c r="AA111" s="80">
        <v>23.643529999999998</v>
      </c>
      <c r="AB111" s="80"/>
      <c r="AC111" s="80">
        <v>93.408330000000007</v>
      </c>
      <c r="AD111" s="80">
        <v>40.885420000000003</v>
      </c>
      <c r="AE111" s="80"/>
      <c r="AF111" s="80">
        <v>12.345610000000001</v>
      </c>
      <c r="AG111" s="80">
        <v>50.243899999999996</v>
      </c>
      <c r="AH111" s="80">
        <v>7.8524830000000003</v>
      </c>
      <c r="AI111" s="80">
        <v>26.708819999999999</v>
      </c>
      <c r="AJ111" s="80">
        <v>46.257800000000003</v>
      </c>
      <c r="AK111" s="80">
        <v>6.3286870000000004</v>
      </c>
      <c r="AL111" s="80">
        <v>85.922280000000001</v>
      </c>
      <c r="AM111" s="80">
        <v>1.1333329999999999</v>
      </c>
      <c r="AN111" s="80"/>
      <c r="AO111" s="80">
        <v>10.976470000000001</v>
      </c>
      <c r="AP111" s="80">
        <v>36.116869999999999</v>
      </c>
      <c r="AQ111" s="80"/>
      <c r="AR111" s="80">
        <v>12.11483</v>
      </c>
      <c r="AS111" s="80">
        <v>8.0449970000000004</v>
      </c>
      <c r="AT111" s="80"/>
      <c r="AU111" s="4">
        <v>129.3331</v>
      </c>
      <c r="AV111" s="253">
        <v>31.991420000000002</v>
      </c>
    </row>
    <row r="112" spans="1:48" x14ac:dyDescent="0.25">
      <c r="A112" s="312" t="s">
        <v>627</v>
      </c>
      <c r="B112" s="312">
        <v>3031</v>
      </c>
      <c r="C112" s="313" t="s">
        <v>515</v>
      </c>
      <c r="D112" s="204">
        <v>108</v>
      </c>
      <c r="E112" s="80">
        <v>29.799109999999999</v>
      </c>
      <c r="F112" s="80">
        <v>88.66816</v>
      </c>
      <c r="G112" s="80"/>
      <c r="H112" s="80">
        <v>44.85913</v>
      </c>
      <c r="I112" s="80"/>
      <c r="J112" s="80">
        <v>0</v>
      </c>
      <c r="K112" s="80"/>
      <c r="L112" s="80">
        <v>16.28229</v>
      </c>
      <c r="M112" s="80">
        <v>61.007510000000003</v>
      </c>
      <c r="N112" s="80">
        <v>11.83333</v>
      </c>
      <c r="O112" s="80"/>
      <c r="P112" s="80">
        <v>35.867449999999998</v>
      </c>
      <c r="Q112" s="80"/>
      <c r="R112" s="80">
        <v>336.06</v>
      </c>
      <c r="S112" s="80">
        <v>17.19454</v>
      </c>
      <c r="T112" s="80">
        <v>20.709510000000002</v>
      </c>
      <c r="U112" s="80"/>
      <c r="V112" s="80"/>
      <c r="W112" s="80">
        <v>16.166499999999999</v>
      </c>
      <c r="X112" s="80">
        <v>41.556150000000002</v>
      </c>
      <c r="Y112" s="80"/>
      <c r="Z112" s="80">
        <v>23.200900000000001</v>
      </c>
      <c r="AA112" s="80">
        <v>23.643529999999998</v>
      </c>
      <c r="AB112" s="80"/>
      <c r="AC112" s="80">
        <v>93.408330000000007</v>
      </c>
      <c r="AD112" s="80">
        <v>40.885420000000003</v>
      </c>
      <c r="AE112" s="80"/>
      <c r="AF112" s="80">
        <v>12.345610000000001</v>
      </c>
      <c r="AG112" s="80">
        <v>50.243899999999996</v>
      </c>
      <c r="AH112" s="80">
        <v>7.8524830000000003</v>
      </c>
      <c r="AI112" s="80">
        <v>26.708819999999999</v>
      </c>
      <c r="AJ112" s="80">
        <v>46.257800000000003</v>
      </c>
      <c r="AK112" s="80">
        <v>6.3286870000000004</v>
      </c>
      <c r="AL112" s="80">
        <v>85.922280000000001</v>
      </c>
      <c r="AM112" s="80">
        <v>1.1333329999999999</v>
      </c>
      <c r="AN112" s="80"/>
      <c r="AO112" s="80">
        <v>10.976470000000001</v>
      </c>
      <c r="AP112" s="80">
        <v>36.116869999999999</v>
      </c>
      <c r="AQ112" s="80"/>
      <c r="AR112" s="80">
        <v>12.11483</v>
      </c>
      <c r="AS112" s="80">
        <v>8.0449970000000004</v>
      </c>
      <c r="AT112" s="80"/>
      <c r="AU112" s="4">
        <v>129.3331</v>
      </c>
      <c r="AV112" s="253">
        <v>31.991420000000002</v>
      </c>
    </row>
    <row r="113" spans="1:48" x14ac:dyDescent="0.25">
      <c r="A113" s="312" t="s">
        <v>627</v>
      </c>
      <c r="B113" s="312">
        <v>3031</v>
      </c>
      <c r="C113" s="313" t="s">
        <v>520</v>
      </c>
      <c r="D113" s="204">
        <v>109</v>
      </c>
      <c r="E113" s="80">
        <v>29.799109999999999</v>
      </c>
      <c r="F113" s="80">
        <v>88.66816</v>
      </c>
      <c r="G113" s="80"/>
      <c r="H113" s="80">
        <v>44.85913</v>
      </c>
      <c r="I113" s="80"/>
      <c r="J113" s="80">
        <v>0</v>
      </c>
      <c r="K113" s="80"/>
      <c r="L113" s="80">
        <v>16.28229</v>
      </c>
      <c r="M113" s="80">
        <v>61.007510000000003</v>
      </c>
      <c r="N113" s="80">
        <v>11.83333</v>
      </c>
      <c r="O113" s="80"/>
      <c r="P113" s="80">
        <v>35.867449999999998</v>
      </c>
      <c r="Q113" s="80"/>
      <c r="R113" s="80">
        <v>336.06</v>
      </c>
      <c r="S113" s="80">
        <v>17.19454</v>
      </c>
      <c r="T113" s="80">
        <v>20.709510000000002</v>
      </c>
      <c r="U113" s="80"/>
      <c r="V113" s="80"/>
      <c r="W113" s="80">
        <v>16.166499999999999</v>
      </c>
      <c r="X113" s="80">
        <v>41.556150000000002</v>
      </c>
      <c r="Y113" s="80"/>
      <c r="Z113" s="80">
        <v>23.200900000000001</v>
      </c>
      <c r="AA113" s="80">
        <v>23.643529999999998</v>
      </c>
      <c r="AB113" s="80"/>
      <c r="AC113" s="80">
        <v>93.408330000000007</v>
      </c>
      <c r="AD113" s="80">
        <v>40.885420000000003</v>
      </c>
      <c r="AE113" s="80"/>
      <c r="AF113" s="80">
        <v>12.345610000000001</v>
      </c>
      <c r="AG113" s="80">
        <v>50.243899999999996</v>
      </c>
      <c r="AH113" s="80">
        <v>7.8524830000000003</v>
      </c>
      <c r="AI113" s="80">
        <v>26.708819999999999</v>
      </c>
      <c r="AJ113" s="80">
        <v>46.257800000000003</v>
      </c>
      <c r="AK113" s="80">
        <v>6.3286870000000004</v>
      </c>
      <c r="AL113" s="80">
        <v>85.922280000000001</v>
      </c>
      <c r="AM113" s="80">
        <v>1.1333329999999999</v>
      </c>
      <c r="AN113" s="80"/>
      <c r="AO113" s="80">
        <v>10.976470000000001</v>
      </c>
      <c r="AP113" s="80">
        <v>36.116869999999999</v>
      </c>
      <c r="AQ113" s="80"/>
      <c r="AR113" s="80">
        <v>12.11483</v>
      </c>
      <c r="AS113" s="80">
        <v>8.0449970000000004</v>
      </c>
      <c r="AT113" s="80"/>
      <c r="AU113" s="4">
        <v>129.3331</v>
      </c>
      <c r="AV113" s="253">
        <v>31.991420000000002</v>
      </c>
    </row>
    <row r="114" spans="1:48" x14ac:dyDescent="0.25">
      <c r="A114" s="312" t="s">
        <v>627</v>
      </c>
      <c r="B114" s="312">
        <v>3031</v>
      </c>
      <c r="C114" s="313" t="s">
        <v>521</v>
      </c>
      <c r="D114" s="204">
        <v>110</v>
      </c>
      <c r="E114" s="80">
        <v>29.799109999999999</v>
      </c>
      <c r="F114" s="80">
        <v>88.66816</v>
      </c>
      <c r="G114" s="80"/>
      <c r="H114" s="80">
        <v>44.85913</v>
      </c>
      <c r="I114" s="80"/>
      <c r="J114" s="80">
        <v>0</v>
      </c>
      <c r="K114" s="80"/>
      <c r="L114" s="80">
        <v>16.28229</v>
      </c>
      <c r="M114" s="80">
        <v>61.007510000000003</v>
      </c>
      <c r="N114" s="80">
        <v>11.83333</v>
      </c>
      <c r="O114" s="80"/>
      <c r="P114" s="80">
        <v>35.867449999999998</v>
      </c>
      <c r="Q114" s="80"/>
      <c r="R114" s="80">
        <v>336.06</v>
      </c>
      <c r="S114" s="80">
        <v>17.19454</v>
      </c>
      <c r="T114" s="80">
        <v>20.709510000000002</v>
      </c>
      <c r="U114" s="80"/>
      <c r="V114" s="80"/>
      <c r="W114" s="80">
        <v>16.166499999999999</v>
      </c>
      <c r="X114" s="80">
        <v>41.556150000000002</v>
      </c>
      <c r="Y114" s="80"/>
      <c r="Z114" s="80">
        <v>23.200900000000001</v>
      </c>
      <c r="AA114" s="80">
        <v>23.643529999999998</v>
      </c>
      <c r="AB114" s="80"/>
      <c r="AC114" s="80">
        <v>93.408330000000007</v>
      </c>
      <c r="AD114" s="80">
        <v>40.885420000000003</v>
      </c>
      <c r="AE114" s="80"/>
      <c r="AF114" s="80">
        <v>12.345610000000001</v>
      </c>
      <c r="AG114" s="80">
        <v>50.243899999999996</v>
      </c>
      <c r="AH114" s="80">
        <v>7.8524830000000003</v>
      </c>
      <c r="AI114" s="80">
        <v>26.708819999999999</v>
      </c>
      <c r="AJ114" s="80">
        <v>46.257800000000003</v>
      </c>
      <c r="AK114" s="80">
        <v>6.3286870000000004</v>
      </c>
      <c r="AL114" s="80">
        <v>85.922280000000001</v>
      </c>
      <c r="AM114" s="80">
        <v>1.1333329999999999</v>
      </c>
      <c r="AN114" s="80"/>
      <c r="AO114" s="80">
        <v>10.976470000000001</v>
      </c>
      <c r="AP114" s="80">
        <v>36.116869999999999</v>
      </c>
      <c r="AQ114" s="80"/>
      <c r="AR114" s="80">
        <v>12.11483</v>
      </c>
      <c r="AS114" s="80">
        <v>8.0449970000000004</v>
      </c>
      <c r="AT114" s="80"/>
      <c r="AU114" s="4">
        <v>129.3331</v>
      </c>
      <c r="AV114" s="253">
        <v>31.991420000000002</v>
      </c>
    </row>
    <row r="115" spans="1:48" x14ac:dyDescent="0.25">
      <c r="A115" s="312" t="s">
        <v>627</v>
      </c>
      <c r="B115" s="312">
        <v>3031</v>
      </c>
      <c r="C115" s="313" t="s">
        <v>522</v>
      </c>
      <c r="D115" s="204">
        <v>111</v>
      </c>
      <c r="E115" s="80">
        <v>29.799109999999999</v>
      </c>
      <c r="F115" s="80">
        <v>88.66816</v>
      </c>
      <c r="G115" s="80"/>
      <c r="H115" s="80">
        <v>44.85913</v>
      </c>
      <c r="I115" s="80"/>
      <c r="J115" s="80">
        <v>0</v>
      </c>
      <c r="K115" s="80"/>
      <c r="L115" s="80">
        <v>16.28229</v>
      </c>
      <c r="M115" s="80">
        <v>61.007510000000003</v>
      </c>
      <c r="N115" s="80">
        <v>11.83333</v>
      </c>
      <c r="O115" s="80"/>
      <c r="P115" s="80">
        <v>35.867449999999998</v>
      </c>
      <c r="Q115" s="80"/>
      <c r="R115" s="80">
        <v>336.06</v>
      </c>
      <c r="S115" s="80">
        <v>17.19454</v>
      </c>
      <c r="T115" s="80">
        <v>20.709510000000002</v>
      </c>
      <c r="U115" s="80"/>
      <c r="V115" s="80"/>
      <c r="W115" s="80">
        <v>16.166499999999999</v>
      </c>
      <c r="X115" s="80">
        <v>41.556150000000002</v>
      </c>
      <c r="Y115" s="80"/>
      <c r="Z115" s="80">
        <v>23.200900000000001</v>
      </c>
      <c r="AA115" s="80">
        <v>23.643529999999998</v>
      </c>
      <c r="AB115" s="80"/>
      <c r="AC115" s="80">
        <v>93.408330000000007</v>
      </c>
      <c r="AD115" s="80">
        <v>40.885420000000003</v>
      </c>
      <c r="AE115" s="80"/>
      <c r="AF115" s="80">
        <v>12.345610000000001</v>
      </c>
      <c r="AG115" s="80">
        <v>50.243899999999996</v>
      </c>
      <c r="AH115" s="80">
        <v>7.8524830000000003</v>
      </c>
      <c r="AI115" s="80">
        <v>26.708819999999999</v>
      </c>
      <c r="AJ115" s="80">
        <v>46.257800000000003</v>
      </c>
      <c r="AK115" s="80">
        <v>6.3286870000000004</v>
      </c>
      <c r="AL115" s="80">
        <v>85.922280000000001</v>
      </c>
      <c r="AM115" s="80">
        <v>1.1333329999999999</v>
      </c>
      <c r="AN115" s="80"/>
      <c r="AO115" s="80">
        <v>10.976470000000001</v>
      </c>
      <c r="AP115" s="80">
        <v>36.116869999999999</v>
      </c>
      <c r="AQ115" s="80"/>
      <c r="AR115" s="80">
        <v>12.11483</v>
      </c>
      <c r="AS115" s="80">
        <v>8.0449970000000004</v>
      </c>
      <c r="AT115" s="80"/>
      <c r="AU115" s="4">
        <v>129.3331</v>
      </c>
      <c r="AV115" s="253">
        <v>31.991420000000002</v>
      </c>
    </row>
    <row r="116" spans="1:48" x14ac:dyDescent="0.25">
      <c r="A116" s="312" t="s">
        <v>627</v>
      </c>
      <c r="B116" s="312">
        <v>3031</v>
      </c>
      <c r="C116" s="313" t="s">
        <v>527</v>
      </c>
      <c r="D116" s="204">
        <v>112</v>
      </c>
      <c r="E116" s="80">
        <v>29.799109999999999</v>
      </c>
      <c r="F116" s="80">
        <v>88.66816</v>
      </c>
      <c r="G116" s="80"/>
      <c r="H116" s="80">
        <v>44.85913</v>
      </c>
      <c r="I116" s="80"/>
      <c r="J116" s="80">
        <v>0</v>
      </c>
      <c r="K116" s="80"/>
      <c r="L116" s="80">
        <v>16.28229</v>
      </c>
      <c r="M116" s="80">
        <v>61.007510000000003</v>
      </c>
      <c r="N116" s="80">
        <v>11.83333</v>
      </c>
      <c r="O116" s="80"/>
      <c r="P116" s="80">
        <v>35.867449999999998</v>
      </c>
      <c r="Q116" s="80"/>
      <c r="R116" s="80">
        <v>336.06</v>
      </c>
      <c r="S116" s="80">
        <v>17.19454</v>
      </c>
      <c r="T116" s="80">
        <v>20.709510000000002</v>
      </c>
      <c r="U116" s="80"/>
      <c r="V116" s="80"/>
      <c r="W116" s="80">
        <v>16.166499999999999</v>
      </c>
      <c r="X116" s="80">
        <v>41.556150000000002</v>
      </c>
      <c r="Y116" s="80"/>
      <c r="Z116" s="80">
        <v>23.200900000000001</v>
      </c>
      <c r="AA116" s="80">
        <v>23.643529999999998</v>
      </c>
      <c r="AB116" s="80"/>
      <c r="AC116" s="80">
        <v>93.408330000000007</v>
      </c>
      <c r="AD116" s="80">
        <v>40.885420000000003</v>
      </c>
      <c r="AE116" s="80"/>
      <c r="AF116" s="80">
        <v>12.345610000000001</v>
      </c>
      <c r="AG116" s="80">
        <v>50.243899999999996</v>
      </c>
      <c r="AH116" s="80">
        <v>7.8524830000000003</v>
      </c>
      <c r="AI116" s="80">
        <v>26.708819999999999</v>
      </c>
      <c r="AJ116" s="80">
        <v>46.257800000000003</v>
      </c>
      <c r="AK116" s="80">
        <v>6.3286870000000004</v>
      </c>
      <c r="AL116" s="80">
        <v>85.922280000000001</v>
      </c>
      <c r="AM116" s="80">
        <v>1.1333329999999999</v>
      </c>
      <c r="AN116" s="80"/>
      <c r="AO116" s="80">
        <v>10.976470000000001</v>
      </c>
      <c r="AP116" s="80">
        <v>36.116869999999999</v>
      </c>
      <c r="AQ116" s="80"/>
      <c r="AR116" s="80">
        <v>12.11483</v>
      </c>
      <c r="AS116" s="80">
        <v>8.0449970000000004</v>
      </c>
      <c r="AT116" s="80"/>
      <c r="AU116" s="4">
        <v>129.3331</v>
      </c>
      <c r="AV116" s="253">
        <v>31.991420000000002</v>
      </c>
    </row>
    <row r="117" spans="1:48" x14ac:dyDescent="0.25">
      <c r="A117" s="312" t="s">
        <v>628</v>
      </c>
      <c r="B117" s="312">
        <v>2224</v>
      </c>
      <c r="C117" s="313" t="s">
        <v>505</v>
      </c>
      <c r="D117" s="204">
        <v>113</v>
      </c>
      <c r="E117" s="80">
        <v>29.799109999999999</v>
      </c>
      <c r="F117" s="80">
        <v>88.66816</v>
      </c>
      <c r="G117" s="80"/>
      <c r="H117" s="80">
        <v>44.85913</v>
      </c>
      <c r="I117" s="80"/>
      <c r="J117" s="80">
        <v>0</v>
      </c>
      <c r="K117" s="80"/>
      <c r="L117" s="80">
        <v>16.28229</v>
      </c>
      <c r="M117" s="80">
        <v>61.007510000000003</v>
      </c>
      <c r="N117" s="80">
        <v>11.83333</v>
      </c>
      <c r="O117" s="80"/>
      <c r="P117" s="80">
        <v>35.867449999999998</v>
      </c>
      <c r="Q117" s="80"/>
      <c r="R117" s="80">
        <v>336.06</v>
      </c>
      <c r="S117" s="80">
        <v>17.19454</v>
      </c>
      <c r="T117" s="80">
        <v>20.709510000000002</v>
      </c>
      <c r="U117" s="80"/>
      <c r="V117" s="80"/>
      <c r="W117" s="80">
        <v>16.166499999999999</v>
      </c>
      <c r="X117" s="80">
        <v>41.556150000000002</v>
      </c>
      <c r="Y117" s="80"/>
      <c r="Z117" s="80">
        <v>23.200900000000001</v>
      </c>
      <c r="AA117" s="80">
        <v>23.643529999999998</v>
      </c>
      <c r="AB117" s="80"/>
      <c r="AC117" s="80">
        <v>93.408330000000007</v>
      </c>
      <c r="AD117" s="80">
        <v>40.885420000000003</v>
      </c>
      <c r="AE117" s="80"/>
      <c r="AF117" s="80">
        <v>12.345610000000001</v>
      </c>
      <c r="AG117" s="80">
        <v>50.243899999999996</v>
      </c>
      <c r="AH117" s="80">
        <v>7.8524830000000003</v>
      </c>
      <c r="AI117" s="80">
        <v>26.708819999999999</v>
      </c>
      <c r="AJ117" s="80">
        <v>46.257800000000003</v>
      </c>
      <c r="AK117" s="80">
        <v>6.3286870000000004</v>
      </c>
      <c r="AL117" s="80">
        <v>85.922280000000001</v>
      </c>
      <c r="AM117" s="80">
        <v>1.1333329999999999</v>
      </c>
      <c r="AN117" s="80"/>
      <c r="AO117" s="80">
        <v>10.976470000000001</v>
      </c>
      <c r="AP117" s="80">
        <v>36.116869999999999</v>
      </c>
      <c r="AQ117" s="80"/>
      <c r="AR117" s="80">
        <v>12.11483</v>
      </c>
      <c r="AS117" s="80">
        <v>8.0449970000000004</v>
      </c>
      <c r="AT117" s="80"/>
      <c r="AU117" s="4">
        <v>129.3331</v>
      </c>
      <c r="AV117" s="253">
        <v>31.991420000000002</v>
      </c>
    </row>
    <row r="118" spans="1:48" x14ac:dyDescent="0.25">
      <c r="A118" s="312" t="s">
        <v>628</v>
      </c>
      <c r="B118" s="312">
        <v>2224</v>
      </c>
      <c r="C118" s="313" t="s">
        <v>522</v>
      </c>
      <c r="D118" s="204">
        <v>114</v>
      </c>
      <c r="E118" s="80">
        <v>29.799109999999999</v>
      </c>
      <c r="F118" s="80">
        <v>88.66816</v>
      </c>
      <c r="G118" s="80"/>
      <c r="H118" s="80">
        <v>44.85913</v>
      </c>
      <c r="I118" s="80"/>
      <c r="J118" s="80">
        <v>0</v>
      </c>
      <c r="K118" s="80"/>
      <c r="L118" s="80">
        <v>16.28229</v>
      </c>
      <c r="M118" s="80">
        <v>61.007510000000003</v>
      </c>
      <c r="N118" s="80">
        <v>11.83333</v>
      </c>
      <c r="O118" s="80"/>
      <c r="P118" s="80">
        <v>35.867449999999998</v>
      </c>
      <c r="Q118" s="80"/>
      <c r="R118" s="80">
        <v>336.06</v>
      </c>
      <c r="S118" s="80">
        <v>17.19454</v>
      </c>
      <c r="T118" s="80">
        <v>20.709510000000002</v>
      </c>
      <c r="U118" s="80"/>
      <c r="V118" s="80"/>
      <c r="W118" s="80">
        <v>16.166499999999999</v>
      </c>
      <c r="X118" s="80">
        <v>41.556150000000002</v>
      </c>
      <c r="Y118" s="80"/>
      <c r="Z118" s="80">
        <v>23.200900000000001</v>
      </c>
      <c r="AA118" s="80">
        <v>23.643529999999998</v>
      </c>
      <c r="AB118" s="80"/>
      <c r="AC118" s="80">
        <v>93.408330000000007</v>
      </c>
      <c r="AD118" s="80">
        <v>40.885420000000003</v>
      </c>
      <c r="AE118" s="80"/>
      <c r="AF118" s="80">
        <v>12.345610000000001</v>
      </c>
      <c r="AG118" s="80">
        <v>50.243899999999996</v>
      </c>
      <c r="AH118" s="80">
        <v>7.8524830000000003</v>
      </c>
      <c r="AI118" s="80">
        <v>26.708819999999999</v>
      </c>
      <c r="AJ118" s="80">
        <v>46.257800000000003</v>
      </c>
      <c r="AK118" s="80">
        <v>6.3286870000000004</v>
      </c>
      <c r="AL118" s="80">
        <v>85.922280000000001</v>
      </c>
      <c r="AM118" s="80">
        <v>1.1333329999999999</v>
      </c>
      <c r="AN118" s="80"/>
      <c r="AO118" s="80">
        <v>10.976470000000001</v>
      </c>
      <c r="AP118" s="80">
        <v>36.116869999999999</v>
      </c>
      <c r="AQ118" s="80"/>
      <c r="AR118" s="80">
        <v>12.11483</v>
      </c>
      <c r="AS118" s="80">
        <v>8.0449970000000004</v>
      </c>
      <c r="AT118" s="80"/>
      <c r="AU118" s="4">
        <v>129.3331</v>
      </c>
      <c r="AV118" s="253">
        <v>31.991420000000002</v>
      </c>
    </row>
    <row r="119" spans="1:48" x14ac:dyDescent="0.25">
      <c r="A119" s="312" t="s">
        <v>628</v>
      </c>
      <c r="B119" s="312">
        <v>2224</v>
      </c>
      <c r="C119" s="313" t="s">
        <v>530</v>
      </c>
      <c r="D119" s="204">
        <v>115</v>
      </c>
      <c r="E119" s="80">
        <v>29.799109999999999</v>
      </c>
      <c r="F119" s="80">
        <v>88.66816</v>
      </c>
      <c r="G119" s="80"/>
      <c r="H119" s="80">
        <v>44.85913</v>
      </c>
      <c r="I119" s="80"/>
      <c r="J119" s="80">
        <v>0</v>
      </c>
      <c r="K119" s="80"/>
      <c r="L119" s="80">
        <v>16.28229</v>
      </c>
      <c r="M119" s="80">
        <v>61.007510000000003</v>
      </c>
      <c r="N119" s="80">
        <v>11.83333</v>
      </c>
      <c r="O119" s="80"/>
      <c r="P119" s="80">
        <v>35.867449999999998</v>
      </c>
      <c r="Q119" s="80"/>
      <c r="R119" s="80">
        <v>336.06</v>
      </c>
      <c r="S119" s="80">
        <v>17.19454</v>
      </c>
      <c r="T119" s="80">
        <v>20.709510000000002</v>
      </c>
      <c r="U119" s="80"/>
      <c r="V119" s="80"/>
      <c r="W119" s="80">
        <v>16.166499999999999</v>
      </c>
      <c r="X119" s="80">
        <v>41.556150000000002</v>
      </c>
      <c r="Y119" s="80"/>
      <c r="Z119" s="80">
        <v>23.200900000000001</v>
      </c>
      <c r="AA119" s="80">
        <v>23.643529999999998</v>
      </c>
      <c r="AB119" s="80"/>
      <c r="AC119" s="80">
        <v>93.408330000000007</v>
      </c>
      <c r="AD119" s="80">
        <v>40.885420000000003</v>
      </c>
      <c r="AE119" s="80"/>
      <c r="AF119" s="80">
        <v>12.345610000000001</v>
      </c>
      <c r="AG119" s="80">
        <v>50.243899999999996</v>
      </c>
      <c r="AH119" s="80">
        <v>7.8524830000000003</v>
      </c>
      <c r="AI119" s="80">
        <v>26.708819999999999</v>
      </c>
      <c r="AJ119" s="80">
        <v>46.257800000000003</v>
      </c>
      <c r="AK119" s="80">
        <v>6.3286870000000004</v>
      </c>
      <c r="AL119" s="80">
        <v>85.922280000000001</v>
      </c>
      <c r="AM119" s="80">
        <v>1.1333329999999999</v>
      </c>
      <c r="AN119" s="80"/>
      <c r="AO119" s="80">
        <v>10.976470000000001</v>
      </c>
      <c r="AP119" s="80">
        <v>36.116869999999999</v>
      </c>
      <c r="AQ119" s="80"/>
      <c r="AR119" s="80">
        <v>12.11483</v>
      </c>
      <c r="AS119" s="80">
        <v>8.0449970000000004</v>
      </c>
      <c r="AT119" s="80"/>
      <c r="AU119" s="4">
        <v>129.3331</v>
      </c>
      <c r="AV119" s="253">
        <v>31.991420000000002</v>
      </c>
    </row>
    <row r="120" spans="1:48" x14ac:dyDescent="0.25">
      <c r="A120" s="312" t="s">
        <v>628</v>
      </c>
      <c r="B120" s="312" t="s">
        <v>165</v>
      </c>
      <c r="C120" s="313" t="s">
        <v>505</v>
      </c>
      <c r="D120" s="204">
        <v>116</v>
      </c>
      <c r="E120" s="80"/>
      <c r="F120" s="80">
        <v>74.900000000000006</v>
      </c>
      <c r="G120" s="80">
        <v>10</v>
      </c>
      <c r="H120" s="80">
        <v>25.193660000000001</v>
      </c>
      <c r="I120" s="80"/>
      <c r="J120" s="80"/>
      <c r="K120" s="80">
        <v>29.989540000000002</v>
      </c>
      <c r="L120" s="80"/>
      <c r="M120" s="80"/>
      <c r="N120" s="80">
        <v>13.66028</v>
      </c>
      <c r="O120" s="80">
        <v>136.28290000000001</v>
      </c>
      <c r="P120" s="80">
        <v>38.375529999999998</v>
      </c>
      <c r="Q120" s="80">
        <v>101.114</v>
      </c>
      <c r="R120" s="80">
        <v>341.64260000000002</v>
      </c>
      <c r="S120" s="80">
        <v>17.219550000000002</v>
      </c>
      <c r="T120" s="80">
        <v>17.733889999999999</v>
      </c>
      <c r="U120" s="80">
        <v>28.27046</v>
      </c>
      <c r="V120" s="80"/>
      <c r="W120" s="80">
        <v>20.340779999999999</v>
      </c>
      <c r="X120" s="80">
        <v>33.415660000000003</v>
      </c>
      <c r="Y120" s="80">
        <v>25.81963</v>
      </c>
      <c r="Z120" s="80">
        <v>20.414390000000001</v>
      </c>
      <c r="AA120" s="80">
        <v>30.892430000000001</v>
      </c>
      <c r="AB120" s="80">
        <v>59.341670000000001</v>
      </c>
      <c r="AC120" s="80">
        <v>93.41001</v>
      </c>
      <c r="AD120" s="80">
        <v>86.542509999999993</v>
      </c>
      <c r="AE120" s="80"/>
      <c r="AF120" s="80">
        <v>22.407779999999999</v>
      </c>
      <c r="AG120" s="80">
        <v>47.608460000000001</v>
      </c>
      <c r="AH120" s="80">
        <v>9.2747580000000003</v>
      </c>
      <c r="AI120" s="80">
        <v>25.823920000000001</v>
      </c>
      <c r="AJ120" s="80"/>
      <c r="AK120" s="80">
        <v>8.7881490000000007</v>
      </c>
      <c r="AL120" s="80">
        <v>27.01276</v>
      </c>
      <c r="AM120" s="80">
        <v>9.9650619999999996</v>
      </c>
      <c r="AN120" s="80">
        <v>0</v>
      </c>
      <c r="AO120" s="80">
        <v>6.0996870000000003</v>
      </c>
      <c r="AP120" s="80">
        <v>41.888579999999997</v>
      </c>
      <c r="AQ120" s="80"/>
      <c r="AR120" s="80">
        <v>25.145109999999999</v>
      </c>
      <c r="AS120" s="80">
        <v>23.79327</v>
      </c>
      <c r="AT120" s="80"/>
      <c r="AU120" s="4">
        <v>90.310159999999996</v>
      </c>
      <c r="AV120" s="253">
        <v>33.761330000000001</v>
      </c>
    </row>
    <row r="121" spans="1:48" x14ac:dyDescent="0.25">
      <c r="A121" s="312" t="s">
        <v>628</v>
      </c>
      <c r="B121" s="312" t="s">
        <v>165</v>
      </c>
      <c r="C121" s="313" t="s">
        <v>531</v>
      </c>
      <c r="D121" s="204">
        <v>117</v>
      </c>
      <c r="E121" s="80"/>
      <c r="F121" s="80">
        <v>74.900000000000006</v>
      </c>
      <c r="G121" s="80">
        <v>10</v>
      </c>
      <c r="H121" s="80">
        <v>25.193660000000001</v>
      </c>
      <c r="I121" s="80"/>
      <c r="J121" s="80"/>
      <c r="K121" s="80">
        <v>29.989540000000002</v>
      </c>
      <c r="L121" s="80"/>
      <c r="M121" s="80"/>
      <c r="N121" s="80">
        <v>13.66028</v>
      </c>
      <c r="O121" s="80">
        <v>136.28290000000001</v>
      </c>
      <c r="P121" s="80">
        <v>38.375529999999998</v>
      </c>
      <c r="Q121" s="80">
        <v>101.114</v>
      </c>
      <c r="R121" s="80">
        <v>341.64260000000002</v>
      </c>
      <c r="S121" s="80">
        <v>17.219550000000002</v>
      </c>
      <c r="T121" s="80">
        <v>17.733889999999999</v>
      </c>
      <c r="U121" s="80">
        <v>28.27046</v>
      </c>
      <c r="V121" s="80"/>
      <c r="W121" s="80">
        <v>20.340779999999999</v>
      </c>
      <c r="X121" s="80">
        <v>33.415660000000003</v>
      </c>
      <c r="Y121" s="80">
        <v>25.81963</v>
      </c>
      <c r="Z121" s="80">
        <v>20.414390000000001</v>
      </c>
      <c r="AA121" s="80">
        <v>30.892430000000001</v>
      </c>
      <c r="AB121" s="80">
        <v>59.341670000000001</v>
      </c>
      <c r="AC121" s="80">
        <v>93.41001</v>
      </c>
      <c r="AD121" s="80">
        <v>86.542509999999993</v>
      </c>
      <c r="AE121" s="80"/>
      <c r="AF121" s="80">
        <v>22.407779999999999</v>
      </c>
      <c r="AG121" s="80">
        <v>47.608460000000001</v>
      </c>
      <c r="AH121" s="80">
        <v>9.2747580000000003</v>
      </c>
      <c r="AI121" s="80">
        <v>25.823920000000001</v>
      </c>
      <c r="AJ121" s="80"/>
      <c r="AK121" s="80">
        <v>8.7881490000000007</v>
      </c>
      <c r="AL121" s="80">
        <v>27.01276</v>
      </c>
      <c r="AM121" s="80">
        <v>9.9650619999999996</v>
      </c>
      <c r="AN121" s="80">
        <v>0</v>
      </c>
      <c r="AO121" s="80">
        <v>6.0996870000000003</v>
      </c>
      <c r="AP121" s="80">
        <v>41.888579999999997</v>
      </c>
      <c r="AQ121" s="80"/>
      <c r="AR121" s="80">
        <v>25.145109999999999</v>
      </c>
      <c r="AS121" s="80">
        <v>23.79327</v>
      </c>
      <c r="AT121" s="80"/>
      <c r="AU121" s="4">
        <v>90.310159999999996</v>
      </c>
      <c r="AV121" s="253">
        <v>33.761330000000001</v>
      </c>
    </row>
    <row r="122" spans="1:48" x14ac:dyDescent="0.25">
      <c r="A122" s="312" t="s">
        <v>629</v>
      </c>
      <c r="B122" s="312">
        <v>2224</v>
      </c>
      <c r="C122" s="313" t="s">
        <v>524</v>
      </c>
      <c r="D122" s="204">
        <v>118</v>
      </c>
      <c r="E122" s="80">
        <v>29.799109999999999</v>
      </c>
      <c r="F122" s="80">
        <v>88.66816</v>
      </c>
      <c r="G122" s="80"/>
      <c r="H122" s="80">
        <v>44.85913</v>
      </c>
      <c r="I122" s="80"/>
      <c r="J122" s="80">
        <v>0</v>
      </c>
      <c r="K122" s="80"/>
      <c r="L122" s="80">
        <v>16.28229</v>
      </c>
      <c r="M122" s="80">
        <v>61.007510000000003</v>
      </c>
      <c r="N122" s="80">
        <v>11.83333</v>
      </c>
      <c r="O122" s="80"/>
      <c r="P122" s="80">
        <v>35.867449999999998</v>
      </c>
      <c r="Q122" s="80"/>
      <c r="R122" s="80">
        <v>336.06</v>
      </c>
      <c r="S122" s="80">
        <v>17.19454</v>
      </c>
      <c r="T122" s="80">
        <v>20.709510000000002</v>
      </c>
      <c r="U122" s="80"/>
      <c r="V122" s="80"/>
      <c r="W122" s="80">
        <v>16.166499999999999</v>
      </c>
      <c r="X122" s="80">
        <v>41.556150000000002</v>
      </c>
      <c r="Y122" s="80"/>
      <c r="Z122" s="80">
        <v>23.200900000000001</v>
      </c>
      <c r="AA122" s="80">
        <v>23.643529999999998</v>
      </c>
      <c r="AB122" s="80"/>
      <c r="AC122" s="80">
        <v>93.408330000000007</v>
      </c>
      <c r="AD122" s="80">
        <v>40.885420000000003</v>
      </c>
      <c r="AE122" s="80"/>
      <c r="AF122" s="80">
        <v>12.345610000000001</v>
      </c>
      <c r="AG122" s="80">
        <v>50.243899999999996</v>
      </c>
      <c r="AH122" s="80">
        <v>7.8524830000000003</v>
      </c>
      <c r="AI122" s="80">
        <v>26.708819999999999</v>
      </c>
      <c r="AJ122" s="80">
        <v>46.257800000000003</v>
      </c>
      <c r="AK122" s="80">
        <v>6.3286870000000004</v>
      </c>
      <c r="AL122" s="80">
        <v>85.922280000000001</v>
      </c>
      <c r="AM122" s="80">
        <v>1.1333329999999999</v>
      </c>
      <c r="AN122" s="80"/>
      <c r="AO122" s="80">
        <v>10.976470000000001</v>
      </c>
      <c r="AP122" s="80">
        <v>36.116869999999999</v>
      </c>
      <c r="AQ122" s="80"/>
      <c r="AR122" s="80">
        <v>12.11483</v>
      </c>
      <c r="AS122" s="80">
        <v>8.0449970000000004</v>
      </c>
      <c r="AT122" s="80"/>
      <c r="AU122" s="4">
        <v>129.3331</v>
      </c>
      <c r="AV122" s="253">
        <v>31.991420000000002</v>
      </c>
    </row>
    <row r="123" spans="1:48" x14ac:dyDescent="0.25">
      <c r="A123" s="312" t="s">
        <v>629</v>
      </c>
      <c r="B123" s="312">
        <v>2224</v>
      </c>
      <c r="C123" s="313" t="s">
        <v>530</v>
      </c>
      <c r="D123" s="204">
        <v>119</v>
      </c>
      <c r="E123" s="80">
        <v>29.799109999999999</v>
      </c>
      <c r="F123" s="80">
        <v>88.66816</v>
      </c>
      <c r="G123" s="80"/>
      <c r="H123" s="80">
        <v>44.85913</v>
      </c>
      <c r="I123" s="80"/>
      <c r="J123" s="80">
        <v>0</v>
      </c>
      <c r="K123" s="80"/>
      <c r="L123" s="80">
        <v>16.28229</v>
      </c>
      <c r="M123" s="80">
        <v>61.007510000000003</v>
      </c>
      <c r="N123" s="80">
        <v>11.83333</v>
      </c>
      <c r="O123" s="80"/>
      <c r="P123" s="80">
        <v>35.867449999999998</v>
      </c>
      <c r="Q123" s="80"/>
      <c r="R123" s="80">
        <v>336.06</v>
      </c>
      <c r="S123" s="80">
        <v>17.19454</v>
      </c>
      <c r="T123" s="80">
        <v>20.709510000000002</v>
      </c>
      <c r="U123" s="80"/>
      <c r="V123" s="80"/>
      <c r="W123" s="80">
        <v>16.166499999999999</v>
      </c>
      <c r="X123" s="80">
        <v>41.556150000000002</v>
      </c>
      <c r="Y123" s="80"/>
      <c r="Z123" s="80">
        <v>23.200900000000001</v>
      </c>
      <c r="AA123" s="80">
        <v>23.643529999999998</v>
      </c>
      <c r="AB123" s="80"/>
      <c r="AC123" s="80">
        <v>93.408330000000007</v>
      </c>
      <c r="AD123" s="80">
        <v>40.885420000000003</v>
      </c>
      <c r="AE123" s="80"/>
      <c r="AF123" s="80">
        <v>12.345610000000001</v>
      </c>
      <c r="AG123" s="80">
        <v>50.243899999999996</v>
      </c>
      <c r="AH123" s="80">
        <v>7.8524830000000003</v>
      </c>
      <c r="AI123" s="80">
        <v>26.708819999999999</v>
      </c>
      <c r="AJ123" s="80">
        <v>46.257800000000003</v>
      </c>
      <c r="AK123" s="80">
        <v>6.3286870000000004</v>
      </c>
      <c r="AL123" s="80">
        <v>85.922280000000001</v>
      </c>
      <c r="AM123" s="80">
        <v>1.1333329999999999</v>
      </c>
      <c r="AN123" s="80"/>
      <c r="AO123" s="80">
        <v>10.976470000000001</v>
      </c>
      <c r="AP123" s="80">
        <v>36.116869999999999</v>
      </c>
      <c r="AQ123" s="80"/>
      <c r="AR123" s="80">
        <v>12.11483</v>
      </c>
      <c r="AS123" s="80">
        <v>8.0449970000000004</v>
      </c>
      <c r="AT123" s="80"/>
      <c r="AU123" s="4">
        <v>129.3331</v>
      </c>
      <c r="AV123" s="253">
        <v>31.991420000000002</v>
      </c>
    </row>
    <row r="124" spans="1:48" x14ac:dyDescent="0.25">
      <c r="A124" s="312" t="s">
        <v>629</v>
      </c>
      <c r="B124" s="312" t="s">
        <v>553</v>
      </c>
      <c r="C124" s="313" t="s">
        <v>524</v>
      </c>
      <c r="D124" s="204">
        <v>120</v>
      </c>
      <c r="E124" s="80">
        <v>29.799109999999999</v>
      </c>
      <c r="F124" s="80">
        <v>88.66816</v>
      </c>
      <c r="G124" s="80"/>
      <c r="H124" s="80">
        <v>44.85913</v>
      </c>
      <c r="I124" s="80"/>
      <c r="J124" s="80">
        <v>0</v>
      </c>
      <c r="K124" s="80"/>
      <c r="L124" s="80">
        <v>16.28229</v>
      </c>
      <c r="M124" s="80">
        <v>61.007510000000003</v>
      </c>
      <c r="N124" s="80">
        <v>11.83333</v>
      </c>
      <c r="O124" s="80"/>
      <c r="P124" s="80">
        <v>35.867449999999998</v>
      </c>
      <c r="Q124" s="80"/>
      <c r="R124" s="80">
        <v>336.06</v>
      </c>
      <c r="S124" s="80">
        <v>17.19454</v>
      </c>
      <c r="T124" s="80">
        <v>20.709510000000002</v>
      </c>
      <c r="U124" s="80"/>
      <c r="V124" s="80"/>
      <c r="W124" s="80">
        <v>16.166499999999999</v>
      </c>
      <c r="X124" s="80">
        <v>41.556150000000002</v>
      </c>
      <c r="Y124" s="80"/>
      <c r="Z124" s="80">
        <v>23.200900000000001</v>
      </c>
      <c r="AA124" s="80">
        <v>23.643529999999998</v>
      </c>
      <c r="AB124" s="80"/>
      <c r="AC124" s="80">
        <v>93.408330000000007</v>
      </c>
      <c r="AD124" s="80">
        <v>40.885420000000003</v>
      </c>
      <c r="AE124" s="80"/>
      <c r="AF124" s="80">
        <v>12.345610000000001</v>
      </c>
      <c r="AG124" s="80">
        <v>50.243899999999996</v>
      </c>
      <c r="AH124" s="80">
        <v>7.8524830000000003</v>
      </c>
      <c r="AI124" s="80">
        <v>26.708819999999999</v>
      </c>
      <c r="AJ124" s="80">
        <v>46.257800000000003</v>
      </c>
      <c r="AK124" s="80">
        <v>6.3286870000000004</v>
      </c>
      <c r="AL124" s="80">
        <v>85.922280000000001</v>
      </c>
      <c r="AM124" s="80">
        <v>1.1333329999999999</v>
      </c>
      <c r="AN124" s="80"/>
      <c r="AO124" s="80">
        <v>10.976470000000001</v>
      </c>
      <c r="AP124" s="80">
        <v>36.116869999999999</v>
      </c>
      <c r="AQ124" s="80"/>
      <c r="AR124" s="80">
        <v>12.11483</v>
      </c>
      <c r="AS124" s="80">
        <v>8.0449970000000004</v>
      </c>
      <c r="AT124" s="80"/>
      <c r="AU124" s="4">
        <v>129.3331</v>
      </c>
      <c r="AV124" s="253">
        <v>31.991420000000002</v>
      </c>
    </row>
    <row r="125" spans="1:48" x14ac:dyDescent="0.25">
      <c r="A125" s="312" t="s">
        <v>629</v>
      </c>
      <c r="B125" s="312" t="s">
        <v>553</v>
      </c>
      <c r="C125" s="313" t="s">
        <v>530</v>
      </c>
      <c r="D125" s="204">
        <v>121</v>
      </c>
      <c r="E125" s="80">
        <v>29.799109999999999</v>
      </c>
      <c r="F125" s="80">
        <v>88.66816</v>
      </c>
      <c r="G125" s="80"/>
      <c r="H125" s="80">
        <v>44.85913</v>
      </c>
      <c r="I125" s="80"/>
      <c r="J125" s="80">
        <v>0</v>
      </c>
      <c r="K125" s="80"/>
      <c r="L125" s="80">
        <v>16.28229</v>
      </c>
      <c r="M125" s="80">
        <v>61.007510000000003</v>
      </c>
      <c r="N125" s="80">
        <v>11.83333</v>
      </c>
      <c r="O125" s="80"/>
      <c r="P125" s="80">
        <v>35.867449999999998</v>
      </c>
      <c r="Q125" s="80"/>
      <c r="R125" s="80">
        <v>336.06</v>
      </c>
      <c r="S125" s="80">
        <v>17.19454</v>
      </c>
      <c r="T125" s="80">
        <v>20.709510000000002</v>
      </c>
      <c r="U125" s="80"/>
      <c r="V125" s="80"/>
      <c r="W125" s="80">
        <v>16.166499999999999</v>
      </c>
      <c r="X125" s="80">
        <v>41.556150000000002</v>
      </c>
      <c r="Y125" s="80"/>
      <c r="Z125" s="80">
        <v>23.200900000000001</v>
      </c>
      <c r="AA125" s="80">
        <v>23.643529999999998</v>
      </c>
      <c r="AB125" s="80"/>
      <c r="AC125" s="80">
        <v>93.408330000000007</v>
      </c>
      <c r="AD125" s="80">
        <v>40.885420000000003</v>
      </c>
      <c r="AE125" s="80"/>
      <c r="AF125" s="80">
        <v>12.345610000000001</v>
      </c>
      <c r="AG125" s="80">
        <v>50.243899999999996</v>
      </c>
      <c r="AH125" s="80">
        <v>7.8524830000000003</v>
      </c>
      <c r="AI125" s="80">
        <v>26.708819999999999</v>
      </c>
      <c r="AJ125" s="80">
        <v>46.257800000000003</v>
      </c>
      <c r="AK125" s="80">
        <v>6.3286870000000004</v>
      </c>
      <c r="AL125" s="80">
        <v>85.922280000000001</v>
      </c>
      <c r="AM125" s="80">
        <v>1.1333329999999999</v>
      </c>
      <c r="AN125" s="80"/>
      <c r="AO125" s="80">
        <v>10.976470000000001</v>
      </c>
      <c r="AP125" s="80">
        <v>36.116869999999999</v>
      </c>
      <c r="AQ125" s="80"/>
      <c r="AR125" s="80">
        <v>12.11483</v>
      </c>
      <c r="AS125" s="80">
        <v>8.0449970000000004</v>
      </c>
      <c r="AT125" s="80"/>
      <c r="AU125" s="4">
        <v>129.3331</v>
      </c>
      <c r="AV125" s="253">
        <v>31.991420000000002</v>
      </c>
    </row>
    <row r="126" spans="1:48" x14ac:dyDescent="0.25">
      <c r="A126" s="312" t="s">
        <v>629</v>
      </c>
      <c r="B126" s="312" t="s">
        <v>163</v>
      </c>
      <c r="C126" s="313" t="s">
        <v>518</v>
      </c>
      <c r="D126" s="204">
        <v>122</v>
      </c>
      <c r="E126" s="80"/>
      <c r="F126" s="80">
        <v>74.900000000000006</v>
      </c>
      <c r="G126" s="80">
        <v>10</v>
      </c>
      <c r="H126" s="80">
        <v>25.193660000000001</v>
      </c>
      <c r="I126" s="80"/>
      <c r="J126" s="80"/>
      <c r="K126" s="80">
        <v>29.989540000000002</v>
      </c>
      <c r="L126" s="80"/>
      <c r="M126" s="80"/>
      <c r="N126" s="80">
        <v>13.66028</v>
      </c>
      <c r="O126" s="80">
        <v>136.28290000000001</v>
      </c>
      <c r="P126" s="80">
        <v>38.375529999999998</v>
      </c>
      <c r="Q126" s="80">
        <v>101.114</v>
      </c>
      <c r="R126" s="80">
        <v>341.64260000000002</v>
      </c>
      <c r="S126" s="80">
        <v>17.219550000000002</v>
      </c>
      <c r="T126" s="80">
        <v>17.733889999999999</v>
      </c>
      <c r="U126" s="80">
        <v>28.27046</v>
      </c>
      <c r="V126" s="80"/>
      <c r="W126" s="80">
        <v>20.340779999999999</v>
      </c>
      <c r="X126" s="80">
        <v>33.415660000000003</v>
      </c>
      <c r="Y126" s="80">
        <v>25.81963</v>
      </c>
      <c r="Z126" s="80">
        <v>20.414390000000001</v>
      </c>
      <c r="AA126" s="80">
        <v>30.892430000000001</v>
      </c>
      <c r="AB126" s="80">
        <v>59.341670000000001</v>
      </c>
      <c r="AC126" s="80">
        <v>93.41001</v>
      </c>
      <c r="AD126" s="80">
        <v>86.542509999999993</v>
      </c>
      <c r="AE126" s="80"/>
      <c r="AF126" s="80">
        <v>22.407779999999999</v>
      </c>
      <c r="AG126" s="80">
        <v>47.608460000000001</v>
      </c>
      <c r="AH126" s="80">
        <v>9.2747580000000003</v>
      </c>
      <c r="AI126" s="80">
        <v>25.823920000000001</v>
      </c>
      <c r="AJ126" s="80"/>
      <c r="AK126" s="80">
        <v>8.7881490000000007</v>
      </c>
      <c r="AL126" s="80">
        <v>27.01276</v>
      </c>
      <c r="AM126" s="80">
        <v>9.9650619999999996</v>
      </c>
      <c r="AN126" s="80">
        <v>0</v>
      </c>
      <c r="AO126" s="80">
        <v>6.0996870000000003</v>
      </c>
      <c r="AP126" s="80">
        <v>41.888579999999997</v>
      </c>
      <c r="AQ126" s="80"/>
      <c r="AR126" s="80">
        <v>25.145109999999999</v>
      </c>
      <c r="AS126" s="80">
        <v>23.79327</v>
      </c>
      <c r="AT126" s="80"/>
      <c r="AU126" s="4">
        <v>90.310159999999996</v>
      </c>
      <c r="AV126" s="253">
        <v>33.761330000000001</v>
      </c>
    </row>
    <row r="127" spans="1:48" x14ac:dyDescent="0.25">
      <c r="A127" s="312" t="s">
        <v>629</v>
      </c>
      <c r="B127" s="312" t="s">
        <v>163</v>
      </c>
      <c r="C127" s="313" t="s">
        <v>524</v>
      </c>
      <c r="D127" s="204">
        <v>123</v>
      </c>
      <c r="E127" s="80"/>
      <c r="F127" s="80">
        <v>74.900000000000006</v>
      </c>
      <c r="G127" s="80">
        <v>10</v>
      </c>
      <c r="H127" s="80">
        <v>25.193660000000001</v>
      </c>
      <c r="I127" s="80"/>
      <c r="J127" s="80"/>
      <c r="K127" s="80">
        <v>29.989540000000002</v>
      </c>
      <c r="L127" s="80"/>
      <c r="M127" s="80"/>
      <c r="N127" s="80">
        <v>13.66028</v>
      </c>
      <c r="O127" s="80">
        <v>136.28290000000001</v>
      </c>
      <c r="P127" s="80">
        <v>38.375529999999998</v>
      </c>
      <c r="Q127" s="80">
        <v>101.114</v>
      </c>
      <c r="R127" s="80">
        <v>341.64260000000002</v>
      </c>
      <c r="S127" s="80">
        <v>17.219550000000002</v>
      </c>
      <c r="T127" s="80">
        <v>17.733889999999999</v>
      </c>
      <c r="U127" s="80">
        <v>28.27046</v>
      </c>
      <c r="V127" s="80"/>
      <c r="W127" s="80">
        <v>20.340779999999999</v>
      </c>
      <c r="X127" s="80">
        <v>33.415660000000003</v>
      </c>
      <c r="Y127" s="80">
        <v>25.81963</v>
      </c>
      <c r="Z127" s="80">
        <v>20.414390000000001</v>
      </c>
      <c r="AA127" s="80">
        <v>30.892430000000001</v>
      </c>
      <c r="AB127" s="80">
        <v>59.341670000000001</v>
      </c>
      <c r="AC127" s="80">
        <v>93.41001</v>
      </c>
      <c r="AD127" s="80">
        <v>86.542509999999993</v>
      </c>
      <c r="AE127" s="80"/>
      <c r="AF127" s="80">
        <v>22.407779999999999</v>
      </c>
      <c r="AG127" s="80">
        <v>47.608460000000001</v>
      </c>
      <c r="AH127" s="80">
        <v>9.2747580000000003</v>
      </c>
      <c r="AI127" s="80">
        <v>25.823920000000001</v>
      </c>
      <c r="AJ127" s="80"/>
      <c r="AK127" s="80">
        <v>8.7881490000000007</v>
      </c>
      <c r="AL127" s="80">
        <v>27.01276</v>
      </c>
      <c r="AM127" s="80">
        <v>9.9650619999999996</v>
      </c>
      <c r="AN127" s="80">
        <v>0</v>
      </c>
      <c r="AO127" s="80">
        <v>6.0996870000000003</v>
      </c>
      <c r="AP127" s="80">
        <v>41.888579999999997</v>
      </c>
      <c r="AQ127" s="80"/>
      <c r="AR127" s="80">
        <v>25.145109999999999</v>
      </c>
      <c r="AS127" s="80">
        <v>23.79327</v>
      </c>
      <c r="AT127" s="80"/>
      <c r="AU127" s="4">
        <v>90.310159999999996</v>
      </c>
      <c r="AV127" s="253">
        <v>33.761330000000001</v>
      </c>
    </row>
    <row r="128" spans="1:48" x14ac:dyDescent="0.25">
      <c r="A128" s="312" t="s">
        <v>630</v>
      </c>
      <c r="B128" s="312" t="s">
        <v>165</v>
      </c>
      <c r="C128" s="313" t="s">
        <v>491</v>
      </c>
      <c r="D128" s="204">
        <v>124</v>
      </c>
      <c r="E128" s="80"/>
      <c r="F128" s="80">
        <v>86.6</v>
      </c>
      <c r="G128" s="80"/>
      <c r="H128" s="80">
        <v>42.640929999999997</v>
      </c>
      <c r="I128" s="80">
        <v>1.7</v>
      </c>
      <c r="J128" s="80"/>
      <c r="K128" s="80">
        <v>15.978529999999999</v>
      </c>
      <c r="L128" s="80"/>
      <c r="M128" s="80"/>
      <c r="N128" s="80">
        <v>13.373749999999999</v>
      </c>
      <c r="O128" s="80">
        <v>91.348789999999994</v>
      </c>
      <c r="P128" s="80">
        <v>37.632249999999999</v>
      </c>
      <c r="Q128" s="80">
        <v>100.84869999999999</v>
      </c>
      <c r="R128" s="80">
        <v>336.26249999999999</v>
      </c>
      <c r="S128" s="80">
        <v>16.811699999999998</v>
      </c>
      <c r="T128" s="80">
        <v>16.070450000000001</v>
      </c>
      <c r="U128" s="80">
        <v>23.020189999999999</v>
      </c>
      <c r="V128" s="80">
        <v>0</v>
      </c>
      <c r="W128" s="80">
        <v>21.89949</v>
      </c>
      <c r="X128" s="80"/>
      <c r="Y128" s="80">
        <v>36.949800000000003</v>
      </c>
      <c r="Z128" s="80">
        <v>22.987200000000001</v>
      </c>
      <c r="AA128" s="80">
        <v>8.4615709999999993</v>
      </c>
      <c r="AB128" s="80">
        <v>51.318269999999998</v>
      </c>
      <c r="AC128" s="80">
        <v>93.41</v>
      </c>
      <c r="AD128" s="80">
        <v>83.480999999999995</v>
      </c>
      <c r="AE128" s="80">
        <v>3.1320000000000001</v>
      </c>
      <c r="AF128" s="80">
        <v>21.93798</v>
      </c>
      <c r="AG128" s="80">
        <v>45.03022</v>
      </c>
      <c r="AH128" s="80">
        <v>6.4814920000000003</v>
      </c>
      <c r="AI128" s="80">
        <v>27.88043</v>
      </c>
      <c r="AJ128" s="80"/>
      <c r="AK128" s="80">
        <v>6.7413090000000002</v>
      </c>
      <c r="AL128" s="80">
        <v>40.012149999999998</v>
      </c>
      <c r="AM128" s="80">
        <v>6.5335349999999996</v>
      </c>
      <c r="AN128" s="80"/>
      <c r="AO128" s="80">
        <v>4.1268549999999999</v>
      </c>
      <c r="AP128" s="80">
        <v>46.706629999999997</v>
      </c>
      <c r="AQ128" s="80">
        <v>2.495806</v>
      </c>
      <c r="AR128" s="80">
        <v>26.562329999999999</v>
      </c>
      <c r="AS128" s="80">
        <v>20.019850000000002</v>
      </c>
      <c r="AT128" s="80">
        <v>0</v>
      </c>
      <c r="AU128" s="4">
        <v>84.238339999999994</v>
      </c>
      <c r="AV128" s="253"/>
    </row>
    <row r="129" spans="1:48" x14ac:dyDescent="0.25">
      <c r="A129" s="312" t="s">
        <v>630</v>
      </c>
      <c r="B129" s="312" t="s">
        <v>165</v>
      </c>
      <c r="C129" s="313" t="s">
        <v>493</v>
      </c>
      <c r="D129" s="204">
        <v>125</v>
      </c>
      <c r="E129" s="80"/>
      <c r="F129" s="80">
        <v>86.6</v>
      </c>
      <c r="G129" s="80"/>
      <c r="H129" s="80">
        <v>42.640929999999997</v>
      </c>
      <c r="I129" s="80">
        <v>1.7</v>
      </c>
      <c r="J129" s="80"/>
      <c r="K129" s="80">
        <v>15.978529999999999</v>
      </c>
      <c r="L129" s="80"/>
      <c r="M129" s="80"/>
      <c r="N129" s="80">
        <v>13.373749999999999</v>
      </c>
      <c r="O129" s="80">
        <v>91.348789999999994</v>
      </c>
      <c r="P129" s="80">
        <v>37.632249999999999</v>
      </c>
      <c r="Q129" s="80">
        <v>100.84869999999999</v>
      </c>
      <c r="R129" s="80">
        <v>336.26249999999999</v>
      </c>
      <c r="S129" s="80">
        <v>16.811699999999998</v>
      </c>
      <c r="T129" s="80">
        <v>16.070450000000001</v>
      </c>
      <c r="U129" s="80">
        <v>23.020189999999999</v>
      </c>
      <c r="V129" s="80">
        <v>0</v>
      </c>
      <c r="W129" s="80">
        <v>21.89949</v>
      </c>
      <c r="X129" s="80"/>
      <c r="Y129" s="80">
        <v>36.949800000000003</v>
      </c>
      <c r="Z129" s="80">
        <v>22.987200000000001</v>
      </c>
      <c r="AA129" s="80">
        <v>8.4615709999999993</v>
      </c>
      <c r="AB129" s="80">
        <v>51.318269999999998</v>
      </c>
      <c r="AC129" s="80">
        <v>93.41</v>
      </c>
      <c r="AD129" s="80">
        <v>83.480999999999995</v>
      </c>
      <c r="AE129" s="80">
        <v>3.1320000000000001</v>
      </c>
      <c r="AF129" s="80">
        <v>21.93798</v>
      </c>
      <c r="AG129" s="80">
        <v>45.03022</v>
      </c>
      <c r="AH129" s="80">
        <v>6.4814920000000003</v>
      </c>
      <c r="AI129" s="80">
        <v>27.88043</v>
      </c>
      <c r="AJ129" s="80"/>
      <c r="AK129" s="80">
        <v>6.7413090000000002</v>
      </c>
      <c r="AL129" s="80">
        <v>40.012149999999998</v>
      </c>
      <c r="AM129" s="80">
        <v>6.5335349999999996</v>
      </c>
      <c r="AN129" s="80"/>
      <c r="AO129" s="80">
        <v>4.1268549999999999</v>
      </c>
      <c r="AP129" s="80">
        <v>46.706629999999997</v>
      </c>
      <c r="AQ129" s="80">
        <v>2.495806</v>
      </c>
      <c r="AR129" s="80">
        <v>26.562329999999999</v>
      </c>
      <c r="AS129" s="80">
        <v>20.019850000000002</v>
      </c>
      <c r="AT129" s="80">
        <v>0</v>
      </c>
      <c r="AU129" s="4">
        <v>84.238339999999994</v>
      </c>
      <c r="AV129" s="253"/>
    </row>
    <row r="130" spans="1:48" x14ac:dyDescent="0.25">
      <c r="A130" s="312" t="s">
        <v>630</v>
      </c>
      <c r="B130" s="312" t="s">
        <v>161</v>
      </c>
      <c r="C130" s="313" t="s">
        <v>491</v>
      </c>
      <c r="D130" s="204">
        <v>126</v>
      </c>
      <c r="E130" s="80"/>
      <c r="F130" s="80">
        <v>86.6</v>
      </c>
      <c r="G130" s="80"/>
      <c r="H130" s="80">
        <v>42.640929999999997</v>
      </c>
      <c r="I130" s="80">
        <v>1.7</v>
      </c>
      <c r="J130" s="80"/>
      <c r="K130" s="80">
        <v>15.978529999999999</v>
      </c>
      <c r="L130" s="80"/>
      <c r="M130" s="80"/>
      <c r="N130" s="80">
        <v>13.373749999999999</v>
      </c>
      <c r="O130" s="80">
        <v>91.348789999999994</v>
      </c>
      <c r="P130" s="80">
        <v>37.632249999999999</v>
      </c>
      <c r="Q130" s="80">
        <v>100.84869999999999</v>
      </c>
      <c r="R130" s="80">
        <v>336.26249999999999</v>
      </c>
      <c r="S130" s="80">
        <v>16.811699999999998</v>
      </c>
      <c r="T130" s="80">
        <v>16.070450000000001</v>
      </c>
      <c r="U130" s="80">
        <v>23.020189999999999</v>
      </c>
      <c r="V130" s="80">
        <v>0</v>
      </c>
      <c r="W130" s="80">
        <v>21.89949</v>
      </c>
      <c r="X130" s="80"/>
      <c r="Y130" s="80">
        <v>36.949800000000003</v>
      </c>
      <c r="Z130" s="80">
        <v>22.987200000000001</v>
      </c>
      <c r="AA130" s="80">
        <v>8.4615709999999993</v>
      </c>
      <c r="AB130" s="80">
        <v>51.318269999999998</v>
      </c>
      <c r="AC130" s="80">
        <v>93.41</v>
      </c>
      <c r="AD130" s="80">
        <v>83.480999999999995</v>
      </c>
      <c r="AE130" s="80">
        <v>3.1320000000000001</v>
      </c>
      <c r="AF130" s="80">
        <v>21.93798</v>
      </c>
      <c r="AG130" s="80">
        <v>45.03022</v>
      </c>
      <c r="AH130" s="80">
        <v>6.4814920000000003</v>
      </c>
      <c r="AI130" s="80">
        <v>27.88043</v>
      </c>
      <c r="AJ130" s="80"/>
      <c r="AK130" s="80">
        <v>6.7413090000000002</v>
      </c>
      <c r="AL130" s="80">
        <v>40.012149999999998</v>
      </c>
      <c r="AM130" s="80">
        <v>6.5335349999999996</v>
      </c>
      <c r="AN130" s="80"/>
      <c r="AO130" s="80">
        <v>4.1268549999999999</v>
      </c>
      <c r="AP130" s="80">
        <v>46.706629999999997</v>
      </c>
      <c r="AQ130" s="80">
        <v>2.495806</v>
      </c>
      <c r="AR130" s="80">
        <v>26.562329999999999</v>
      </c>
      <c r="AS130" s="80">
        <v>20.019850000000002</v>
      </c>
      <c r="AT130" s="80">
        <v>0</v>
      </c>
      <c r="AU130" s="4">
        <v>84.238339999999994</v>
      </c>
      <c r="AV130" s="253"/>
    </row>
    <row r="131" spans="1:48" x14ac:dyDescent="0.25">
      <c r="A131" s="312" t="s">
        <v>630</v>
      </c>
      <c r="B131" s="312" t="s">
        <v>161</v>
      </c>
      <c r="C131" s="313" t="s">
        <v>493</v>
      </c>
      <c r="D131" s="204">
        <v>127</v>
      </c>
      <c r="E131" s="80"/>
      <c r="F131" s="80">
        <v>86.6</v>
      </c>
      <c r="G131" s="80"/>
      <c r="H131" s="80">
        <v>42.640929999999997</v>
      </c>
      <c r="I131" s="80">
        <v>1.7</v>
      </c>
      <c r="J131" s="80"/>
      <c r="K131" s="80">
        <v>15.978529999999999</v>
      </c>
      <c r="L131" s="80"/>
      <c r="M131" s="80"/>
      <c r="N131" s="80">
        <v>13.373749999999999</v>
      </c>
      <c r="O131" s="80">
        <v>91.348789999999994</v>
      </c>
      <c r="P131" s="80">
        <v>37.632249999999999</v>
      </c>
      <c r="Q131" s="80">
        <v>100.84869999999999</v>
      </c>
      <c r="R131" s="80">
        <v>336.26249999999999</v>
      </c>
      <c r="S131" s="80">
        <v>16.811699999999998</v>
      </c>
      <c r="T131" s="80">
        <v>16.070450000000001</v>
      </c>
      <c r="U131" s="80">
        <v>23.020189999999999</v>
      </c>
      <c r="V131" s="80">
        <v>0</v>
      </c>
      <c r="W131" s="80">
        <v>21.89949</v>
      </c>
      <c r="X131" s="80"/>
      <c r="Y131" s="80">
        <v>36.949800000000003</v>
      </c>
      <c r="Z131" s="80">
        <v>22.987200000000001</v>
      </c>
      <c r="AA131" s="80">
        <v>8.4615709999999993</v>
      </c>
      <c r="AB131" s="80">
        <v>51.318269999999998</v>
      </c>
      <c r="AC131" s="80">
        <v>93.41</v>
      </c>
      <c r="AD131" s="80">
        <v>83.480999999999995</v>
      </c>
      <c r="AE131" s="80">
        <v>3.1320000000000001</v>
      </c>
      <c r="AF131" s="80">
        <v>21.93798</v>
      </c>
      <c r="AG131" s="80">
        <v>45.03022</v>
      </c>
      <c r="AH131" s="80">
        <v>6.4814920000000003</v>
      </c>
      <c r="AI131" s="80">
        <v>27.88043</v>
      </c>
      <c r="AJ131" s="80"/>
      <c r="AK131" s="80">
        <v>6.7413090000000002</v>
      </c>
      <c r="AL131" s="80">
        <v>40.012149999999998</v>
      </c>
      <c r="AM131" s="80">
        <v>6.5335349999999996</v>
      </c>
      <c r="AN131" s="80"/>
      <c r="AO131" s="80">
        <v>4.1268549999999999</v>
      </c>
      <c r="AP131" s="80">
        <v>46.706629999999997</v>
      </c>
      <c r="AQ131" s="80">
        <v>2.495806</v>
      </c>
      <c r="AR131" s="80">
        <v>26.562329999999999</v>
      </c>
      <c r="AS131" s="80">
        <v>20.019850000000002</v>
      </c>
      <c r="AT131" s="80">
        <v>0</v>
      </c>
      <c r="AU131" s="4">
        <v>84.238339999999994</v>
      </c>
      <c r="AV131" s="253"/>
    </row>
    <row r="132" spans="1:48" x14ac:dyDescent="0.25">
      <c r="A132" s="312" t="s">
        <v>630</v>
      </c>
      <c r="B132" s="312" t="s">
        <v>161</v>
      </c>
      <c r="C132" s="313" t="s">
        <v>494</v>
      </c>
      <c r="D132" s="204">
        <v>128</v>
      </c>
      <c r="E132" s="80"/>
      <c r="F132" s="80">
        <v>86.6</v>
      </c>
      <c r="G132" s="80"/>
      <c r="H132" s="80">
        <v>42.640929999999997</v>
      </c>
      <c r="I132" s="80">
        <v>1.7</v>
      </c>
      <c r="J132" s="80"/>
      <c r="K132" s="80">
        <v>15.978529999999999</v>
      </c>
      <c r="L132" s="80"/>
      <c r="M132" s="80"/>
      <c r="N132" s="80">
        <v>13.373749999999999</v>
      </c>
      <c r="O132" s="80">
        <v>91.348789999999994</v>
      </c>
      <c r="P132" s="80">
        <v>37.632249999999999</v>
      </c>
      <c r="Q132" s="80">
        <v>100.84869999999999</v>
      </c>
      <c r="R132" s="80">
        <v>336.26249999999999</v>
      </c>
      <c r="S132" s="80">
        <v>16.811699999999998</v>
      </c>
      <c r="T132" s="80">
        <v>16.070450000000001</v>
      </c>
      <c r="U132" s="80">
        <v>23.020189999999999</v>
      </c>
      <c r="V132" s="80">
        <v>0</v>
      </c>
      <c r="W132" s="80">
        <v>21.89949</v>
      </c>
      <c r="X132" s="80"/>
      <c r="Y132" s="80">
        <v>36.949800000000003</v>
      </c>
      <c r="Z132" s="80">
        <v>22.987200000000001</v>
      </c>
      <c r="AA132" s="80">
        <v>8.4615709999999993</v>
      </c>
      <c r="AB132" s="80">
        <v>51.318269999999998</v>
      </c>
      <c r="AC132" s="80">
        <v>93.41</v>
      </c>
      <c r="AD132" s="80">
        <v>83.480999999999995</v>
      </c>
      <c r="AE132" s="80">
        <v>3.1320000000000001</v>
      </c>
      <c r="AF132" s="80">
        <v>21.93798</v>
      </c>
      <c r="AG132" s="80">
        <v>45.03022</v>
      </c>
      <c r="AH132" s="80">
        <v>6.4814920000000003</v>
      </c>
      <c r="AI132" s="80">
        <v>27.88043</v>
      </c>
      <c r="AJ132" s="80"/>
      <c r="AK132" s="80">
        <v>6.7413090000000002</v>
      </c>
      <c r="AL132" s="80">
        <v>40.012149999999998</v>
      </c>
      <c r="AM132" s="80">
        <v>6.5335349999999996</v>
      </c>
      <c r="AN132" s="80"/>
      <c r="AO132" s="80">
        <v>4.1268549999999999</v>
      </c>
      <c r="AP132" s="80">
        <v>46.706629999999997</v>
      </c>
      <c r="AQ132" s="80">
        <v>2.495806</v>
      </c>
      <c r="AR132" s="80">
        <v>26.562329999999999</v>
      </c>
      <c r="AS132" s="80">
        <v>20.019850000000002</v>
      </c>
      <c r="AT132" s="80">
        <v>0</v>
      </c>
      <c r="AU132" s="4">
        <v>84.238339999999994</v>
      </c>
      <c r="AV132" s="253"/>
    </row>
    <row r="133" spans="1:48" x14ac:dyDescent="0.25">
      <c r="A133" s="312" t="s">
        <v>630</v>
      </c>
      <c r="B133" s="312" t="s">
        <v>161</v>
      </c>
      <c r="C133" s="313" t="s">
        <v>495</v>
      </c>
      <c r="D133" s="204">
        <v>129</v>
      </c>
      <c r="E133" s="80"/>
      <c r="F133" s="80">
        <v>86.6</v>
      </c>
      <c r="G133" s="80"/>
      <c r="H133" s="80">
        <v>42.640929999999997</v>
      </c>
      <c r="I133" s="80">
        <v>1.7</v>
      </c>
      <c r="J133" s="80"/>
      <c r="K133" s="80">
        <v>15.978529999999999</v>
      </c>
      <c r="L133" s="80"/>
      <c r="M133" s="80"/>
      <c r="N133" s="80">
        <v>13.373749999999999</v>
      </c>
      <c r="O133" s="80">
        <v>91.348789999999994</v>
      </c>
      <c r="P133" s="80">
        <v>37.632249999999999</v>
      </c>
      <c r="Q133" s="80">
        <v>100.84869999999999</v>
      </c>
      <c r="R133" s="80">
        <v>336.26249999999999</v>
      </c>
      <c r="S133" s="80">
        <v>16.811699999999998</v>
      </c>
      <c r="T133" s="80">
        <v>16.070450000000001</v>
      </c>
      <c r="U133" s="80">
        <v>23.020189999999999</v>
      </c>
      <c r="V133" s="80">
        <v>0</v>
      </c>
      <c r="W133" s="80">
        <v>21.89949</v>
      </c>
      <c r="X133" s="80"/>
      <c r="Y133" s="80">
        <v>36.949800000000003</v>
      </c>
      <c r="Z133" s="80">
        <v>22.987200000000001</v>
      </c>
      <c r="AA133" s="80">
        <v>8.4615709999999993</v>
      </c>
      <c r="AB133" s="80">
        <v>51.318269999999998</v>
      </c>
      <c r="AC133" s="80">
        <v>93.41</v>
      </c>
      <c r="AD133" s="80">
        <v>83.480999999999995</v>
      </c>
      <c r="AE133" s="80">
        <v>3.1320000000000001</v>
      </c>
      <c r="AF133" s="80">
        <v>21.93798</v>
      </c>
      <c r="AG133" s="80">
        <v>45.03022</v>
      </c>
      <c r="AH133" s="80">
        <v>6.4814920000000003</v>
      </c>
      <c r="AI133" s="80">
        <v>27.88043</v>
      </c>
      <c r="AJ133" s="80"/>
      <c r="AK133" s="80">
        <v>6.7413090000000002</v>
      </c>
      <c r="AL133" s="80">
        <v>40.012149999999998</v>
      </c>
      <c r="AM133" s="80">
        <v>6.5335349999999996</v>
      </c>
      <c r="AN133" s="80"/>
      <c r="AO133" s="80">
        <v>4.1268549999999999</v>
      </c>
      <c r="AP133" s="80">
        <v>46.706629999999997</v>
      </c>
      <c r="AQ133" s="80">
        <v>2.495806</v>
      </c>
      <c r="AR133" s="80">
        <v>26.562329999999999</v>
      </c>
      <c r="AS133" s="80">
        <v>20.019850000000002</v>
      </c>
      <c r="AT133" s="80">
        <v>0</v>
      </c>
      <c r="AU133" s="4">
        <v>84.238339999999994</v>
      </c>
      <c r="AV133" s="253"/>
    </row>
    <row r="134" spans="1:48" x14ac:dyDescent="0.25">
      <c r="A134" s="312" t="s">
        <v>630</v>
      </c>
      <c r="B134" s="312" t="s">
        <v>161</v>
      </c>
      <c r="C134" s="313" t="s">
        <v>500</v>
      </c>
      <c r="D134" s="204">
        <v>130</v>
      </c>
      <c r="E134" s="80"/>
      <c r="F134" s="80">
        <v>86.6</v>
      </c>
      <c r="G134" s="80"/>
      <c r="H134" s="80">
        <v>42.640929999999997</v>
      </c>
      <c r="I134" s="80">
        <v>1.7</v>
      </c>
      <c r="J134" s="80"/>
      <c r="K134" s="80">
        <v>15.978529999999999</v>
      </c>
      <c r="L134" s="80"/>
      <c r="M134" s="80"/>
      <c r="N134" s="80">
        <v>13.373749999999999</v>
      </c>
      <c r="O134" s="80">
        <v>91.348789999999994</v>
      </c>
      <c r="P134" s="80">
        <v>37.632249999999999</v>
      </c>
      <c r="Q134" s="80">
        <v>100.84869999999999</v>
      </c>
      <c r="R134" s="80">
        <v>336.26249999999999</v>
      </c>
      <c r="S134" s="80">
        <v>16.811699999999998</v>
      </c>
      <c r="T134" s="80">
        <v>16.070450000000001</v>
      </c>
      <c r="U134" s="80">
        <v>23.020189999999999</v>
      </c>
      <c r="V134" s="80">
        <v>0</v>
      </c>
      <c r="W134" s="80">
        <v>21.89949</v>
      </c>
      <c r="X134" s="80"/>
      <c r="Y134" s="80">
        <v>36.949800000000003</v>
      </c>
      <c r="Z134" s="80">
        <v>22.987200000000001</v>
      </c>
      <c r="AA134" s="80">
        <v>8.4615709999999993</v>
      </c>
      <c r="AB134" s="80">
        <v>51.318269999999998</v>
      </c>
      <c r="AC134" s="80">
        <v>93.41</v>
      </c>
      <c r="AD134" s="80">
        <v>83.480999999999995</v>
      </c>
      <c r="AE134" s="80">
        <v>3.1320000000000001</v>
      </c>
      <c r="AF134" s="80">
        <v>21.93798</v>
      </c>
      <c r="AG134" s="80">
        <v>45.03022</v>
      </c>
      <c r="AH134" s="80">
        <v>6.4814920000000003</v>
      </c>
      <c r="AI134" s="80">
        <v>27.88043</v>
      </c>
      <c r="AJ134" s="80"/>
      <c r="AK134" s="80">
        <v>6.7413090000000002</v>
      </c>
      <c r="AL134" s="80">
        <v>40.012149999999998</v>
      </c>
      <c r="AM134" s="80">
        <v>6.5335349999999996</v>
      </c>
      <c r="AN134" s="80"/>
      <c r="AO134" s="80">
        <v>4.1268549999999999</v>
      </c>
      <c r="AP134" s="80">
        <v>46.706629999999997</v>
      </c>
      <c r="AQ134" s="80">
        <v>2.495806</v>
      </c>
      <c r="AR134" s="80">
        <v>26.562329999999999</v>
      </c>
      <c r="AS134" s="80">
        <v>20.019850000000002</v>
      </c>
      <c r="AT134" s="80">
        <v>0</v>
      </c>
      <c r="AU134" s="4">
        <v>84.238339999999994</v>
      </c>
      <c r="AV134" s="253"/>
    </row>
    <row r="135" spans="1:48" x14ac:dyDescent="0.25">
      <c r="A135" s="312" t="s">
        <v>630</v>
      </c>
      <c r="B135" s="312" t="s">
        <v>161</v>
      </c>
      <c r="C135" s="313" t="s">
        <v>518</v>
      </c>
      <c r="D135" s="204">
        <v>131</v>
      </c>
      <c r="E135" s="80"/>
      <c r="F135" s="80">
        <v>86.6</v>
      </c>
      <c r="G135" s="80"/>
      <c r="H135" s="80">
        <v>42.640929999999997</v>
      </c>
      <c r="I135" s="80">
        <v>1.7</v>
      </c>
      <c r="J135" s="80"/>
      <c r="K135" s="80">
        <v>15.978529999999999</v>
      </c>
      <c r="L135" s="80"/>
      <c r="M135" s="80"/>
      <c r="N135" s="80">
        <v>13.373749999999999</v>
      </c>
      <c r="O135" s="80">
        <v>91.348789999999994</v>
      </c>
      <c r="P135" s="80">
        <v>37.632249999999999</v>
      </c>
      <c r="Q135" s="80">
        <v>100.84869999999999</v>
      </c>
      <c r="R135" s="80">
        <v>336.26249999999999</v>
      </c>
      <c r="S135" s="80">
        <v>16.811699999999998</v>
      </c>
      <c r="T135" s="80">
        <v>16.070450000000001</v>
      </c>
      <c r="U135" s="80">
        <v>23.020189999999999</v>
      </c>
      <c r="V135" s="80">
        <v>0</v>
      </c>
      <c r="W135" s="80">
        <v>21.89949</v>
      </c>
      <c r="X135" s="80"/>
      <c r="Y135" s="80">
        <v>36.949800000000003</v>
      </c>
      <c r="Z135" s="80">
        <v>22.987200000000001</v>
      </c>
      <c r="AA135" s="80">
        <v>8.4615709999999993</v>
      </c>
      <c r="AB135" s="80">
        <v>51.318269999999998</v>
      </c>
      <c r="AC135" s="80">
        <v>93.41</v>
      </c>
      <c r="AD135" s="80">
        <v>83.480999999999995</v>
      </c>
      <c r="AE135" s="80">
        <v>3.1320000000000001</v>
      </c>
      <c r="AF135" s="80">
        <v>21.93798</v>
      </c>
      <c r="AG135" s="80">
        <v>45.03022</v>
      </c>
      <c r="AH135" s="80">
        <v>6.4814920000000003</v>
      </c>
      <c r="AI135" s="80">
        <v>27.88043</v>
      </c>
      <c r="AJ135" s="80"/>
      <c r="AK135" s="80">
        <v>6.7413090000000002</v>
      </c>
      <c r="AL135" s="80">
        <v>40.012149999999998</v>
      </c>
      <c r="AM135" s="80">
        <v>6.5335349999999996</v>
      </c>
      <c r="AN135" s="80"/>
      <c r="AO135" s="80">
        <v>4.1268549999999999</v>
      </c>
      <c r="AP135" s="80">
        <v>46.706629999999997</v>
      </c>
      <c r="AQ135" s="80">
        <v>2.495806</v>
      </c>
      <c r="AR135" s="80">
        <v>26.562329999999999</v>
      </c>
      <c r="AS135" s="80">
        <v>20.019850000000002</v>
      </c>
      <c r="AT135" s="80">
        <v>0</v>
      </c>
      <c r="AU135" s="4">
        <v>84.238339999999994</v>
      </c>
      <c r="AV135" s="253"/>
    </row>
    <row r="136" spans="1:48" x14ac:dyDescent="0.25">
      <c r="A136" s="312" t="s">
        <v>631</v>
      </c>
      <c r="B136" s="312">
        <v>2224</v>
      </c>
      <c r="C136" s="313" t="s">
        <v>492</v>
      </c>
      <c r="D136" s="204">
        <v>132</v>
      </c>
      <c r="E136" s="80">
        <v>27.082129999999999</v>
      </c>
      <c r="F136" s="80">
        <v>81.170410000000004</v>
      </c>
      <c r="G136" s="80"/>
      <c r="H136" s="80"/>
      <c r="I136" s="80"/>
      <c r="J136" s="80"/>
      <c r="K136" s="80"/>
      <c r="L136" s="80">
        <v>13.38762</v>
      </c>
      <c r="M136" s="80"/>
      <c r="N136" s="80"/>
      <c r="O136" s="80"/>
      <c r="P136" s="80"/>
      <c r="Q136" s="80"/>
      <c r="R136" s="80"/>
      <c r="S136" s="80"/>
      <c r="T136" s="80"/>
      <c r="U136" s="80"/>
      <c r="V136" s="80"/>
      <c r="W136" s="80"/>
      <c r="X136" s="80">
        <v>52.581569999999999</v>
      </c>
      <c r="Y136" s="80"/>
      <c r="Z136" s="80"/>
      <c r="AA136" s="80">
        <v>20</v>
      </c>
      <c r="AB136" s="80">
        <v>37.306249999999999</v>
      </c>
      <c r="AC136" s="80"/>
      <c r="AD136" s="80">
        <v>35.278080000000003</v>
      </c>
      <c r="AE136" s="80"/>
      <c r="AF136" s="80">
        <v>8.5174660000000006</v>
      </c>
      <c r="AG136" s="80">
        <v>41.382339999999999</v>
      </c>
      <c r="AH136" s="80">
        <v>4.2377209999999996</v>
      </c>
      <c r="AI136" s="80">
        <v>24.692990000000002</v>
      </c>
      <c r="AJ136" s="80">
        <v>46.257800000000003</v>
      </c>
      <c r="AK136" s="80">
        <v>3.6510379999999998</v>
      </c>
      <c r="AL136" s="80"/>
      <c r="AM136" s="80">
        <v>2.1698770000000001</v>
      </c>
      <c r="AN136" s="80"/>
      <c r="AO136" s="80">
        <v>6.2215030000000002</v>
      </c>
      <c r="AP136" s="80"/>
      <c r="AQ136" s="80"/>
      <c r="AR136" s="80">
        <v>11.56066</v>
      </c>
      <c r="AS136" s="80">
        <v>8.0432830000000006</v>
      </c>
      <c r="AT136" s="80"/>
      <c r="AV136" s="253">
        <v>31.202000000000002</v>
      </c>
    </row>
    <row r="137" spans="1:48" x14ac:dyDescent="0.25">
      <c r="A137" s="312" t="s">
        <v>631</v>
      </c>
      <c r="B137" s="312" t="s">
        <v>553</v>
      </c>
      <c r="C137" s="313" t="s">
        <v>492</v>
      </c>
      <c r="D137" s="204">
        <v>133</v>
      </c>
      <c r="E137" s="80">
        <v>27.082129999999999</v>
      </c>
      <c r="F137" s="80">
        <v>81.170410000000004</v>
      </c>
      <c r="G137" s="80"/>
      <c r="H137" s="80"/>
      <c r="I137" s="80"/>
      <c r="J137" s="80"/>
      <c r="K137" s="80"/>
      <c r="L137" s="80">
        <v>13.38762</v>
      </c>
      <c r="M137" s="80"/>
      <c r="N137" s="80"/>
      <c r="O137" s="80"/>
      <c r="P137" s="80"/>
      <c r="Q137" s="80"/>
      <c r="R137" s="80"/>
      <c r="S137" s="80"/>
      <c r="T137" s="80"/>
      <c r="U137" s="80"/>
      <c r="V137" s="80"/>
      <c r="W137" s="80"/>
      <c r="X137" s="80">
        <v>52.581569999999999</v>
      </c>
      <c r="Y137" s="80"/>
      <c r="Z137" s="80"/>
      <c r="AA137" s="80">
        <v>20</v>
      </c>
      <c r="AB137" s="80">
        <v>37.306249999999999</v>
      </c>
      <c r="AC137" s="80"/>
      <c r="AD137" s="80">
        <v>35.278080000000003</v>
      </c>
      <c r="AE137" s="80"/>
      <c r="AF137" s="80">
        <v>8.5174660000000006</v>
      </c>
      <c r="AG137" s="80">
        <v>41.382339999999999</v>
      </c>
      <c r="AH137" s="80">
        <v>4.2377209999999996</v>
      </c>
      <c r="AI137" s="80">
        <v>24.692990000000002</v>
      </c>
      <c r="AJ137" s="80">
        <v>46.257800000000003</v>
      </c>
      <c r="AK137" s="80">
        <v>3.6510379999999998</v>
      </c>
      <c r="AL137" s="80"/>
      <c r="AM137" s="80">
        <v>2.1698770000000001</v>
      </c>
      <c r="AN137" s="80"/>
      <c r="AO137" s="80">
        <v>6.2215030000000002</v>
      </c>
      <c r="AP137" s="80"/>
      <c r="AQ137" s="80"/>
      <c r="AR137" s="80">
        <v>11.56066</v>
      </c>
      <c r="AS137" s="80">
        <v>8.0432830000000006</v>
      </c>
      <c r="AT137" s="80"/>
      <c r="AV137" s="253">
        <v>31.202000000000002</v>
      </c>
    </row>
    <row r="138" spans="1:48" x14ac:dyDescent="0.25">
      <c r="A138" s="312" t="s">
        <v>631</v>
      </c>
      <c r="B138" s="312" t="s">
        <v>553</v>
      </c>
      <c r="C138" s="313" t="s">
        <v>514</v>
      </c>
      <c r="D138" s="204">
        <v>134</v>
      </c>
      <c r="E138" s="80">
        <v>27.082129999999999</v>
      </c>
      <c r="F138" s="80">
        <v>81.170410000000004</v>
      </c>
      <c r="G138" s="80"/>
      <c r="H138" s="80"/>
      <c r="I138" s="80"/>
      <c r="J138" s="80"/>
      <c r="K138" s="80"/>
      <c r="L138" s="80">
        <v>13.38762</v>
      </c>
      <c r="M138" s="80"/>
      <c r="N138" s="80"/>
      <c r="O138" s="80"/>
      <c r="P138" s="80"/>
      <c r="Q138" s="80"/>
      <c r="R138" s="80"/>
      <c r="S138" s="80"/>
      <c r="T138" s="80"/>
      <c r="U138" s="80"/>
      <c r="V138" s="80"/>
      <c r="W138" s="80"/>
      <c r="X138" s="80">
        <v>52.581569999999999</v>
      </c>
      <c r="Y138" s="80"/>
      <c r="Z138" s="80"/>
      <c r="AA138" s="80">
        <v>20</v>
      </c>
      <c r="AB138" s="80">
        <v>37.306249999999999</v>
      </c>
      <c r="AC138" s="80"/>
      <c r="AD138" s="80">
        <v>35.278080000000003</v>
      </c>
      <c r="AE138" s="80"/>
      <c r="AF138" s="80">
        <v>8.5174660000000006</v>
      </c>
      <c r="AG138" s="80">
        <v>41.382339999999999</v>
      </c>
      <c r="AH138" s="80">
        <v>4.2377209999999996</v>
      </c>
      <c r="AI138" s="80">
        <v>24.692990000000002</v>
      </c>
      <c r="AJ138" s="80">
        <v>46.257800000000003</v>
      </c>
      <c r="AK138" s="80">
        <v>3.6510379999999998</v>
      </c>
      <c r="AL138" s="80"/>
      <c r="AM138" s="80">
        <v>2.1698770000000001</v>
      </c>
      <c r="AN138" s="80"/>
      <c r="AO138" s="80">
        <v>6.2215030000000002</v>
      </c>
      <c r="AP138" s="80"/>
      <c r="AQ138" s="80"/>
      <c r="AR138" s="80">
        <v>11.56066</v>
      </c>
      <c r="AS138" s="80">
        <v>8.0432830000000006</v>
      </c>
      <c r="AT138" s="80"/>
      <c r="AV138" s="253">
        <v>31.202000000000002</v>
      </c>
    </row>
    <row r="139" spans="1:48" x14ac:dyDescent="0.25">
      <c r="A139" s="312" t="s">
        <v>631</v>
      </c>
      <c r="B139" s="312" t="s">
        <v>553</v>
      </c>
      <c r="C139" s="313" t="s">
        <v>522</v>
      </c>
      <c r="D139" s="204">
        <v>135</v>
      </c>
      <c r="E139" s="80">
        <v>27.082129999999999</v>
      </c>
      <c r="F139" s="80">
        <v>81.170410000000004</v>
      </c>
      <c r="G139" s="80"/>
      <c r="H139" s="80"/>
      <c r="I139" s="80"/>
      <c r="J139" s="80"/>
      <c r="K139" s="80"/>
      <c r="L139" s="80">
        <v>13.38762</v>
      </c>
      <c r="M139" s="80"/>
      <c r="N139" s="80"/>
      <c r="O139" s="80"/>
      <c r="P139" s="80"/>
      <c r="Q139" s="80"/>
      <c r="R139" s="80"/>
      <c r="S139" s="80"/>
      <c r="T139" s="80"/>
      <c r="U139" s="80"/>
      <c r="V139" s="80"/>
      <c r="W139" s="80"/>
      <c r="X139" s="80">
        <v>52.581569999999999</v>
      </c>
      <c r="Y139" s="80"/>
      <c r="Z139" s="80"/>
      <c r="AA139" s="80">
        <v>20</v>
      </c>
      <c r="AB139" s="80">
        <v>37.306249999999999</v>
      </c>
      <c r="AC139" s="80"/>
      <c r="AD139" s="80">
        <v>35.278080000000003</v>
      </c>
      <c r="AE139" s="80"/>
      <c r="AF139" s="80">
        <v>8.5174660000000006</v>
      </c>
      <c r="AG139" s="80">
        <v>41.382339999999999</v>
      </c>
      <c r="AH139" s="80">
        <v>4.2377209999999996</v>
      </c>
      <c r="AI139" s="80">
        <v>24.692990000000002</v>
      </c>
      <c r="AJ139" s="80">
        <v>46.257800000000003</v>
      </c>
      <c r="AK139" s="80">
        <v>3.6510379999999998</v>
      </c>
      <c r="AL139" s="80"/>
      <c r="AM139" s="80">
        <v>2.1698770000000001</v>
      </c>
      <c r="AN139" s="80"/>
      <c r="AO139" s="80">
        <v>6.2215030000000002</v>
      </c>
      <c r="AP139" s="80"/>
      <c r="AQ139" s="80"/>
      <c r="AR139" s="80">
        <v>11.56066</v>
      </c>
      <c r="AS139" s="80">
        <v>8.0432830000000006</v>
      </c>
      <c r="AT139" s="80"/>
      <c r="AV139" s="253">
        <v>31.202000000000002</v>
      </c>
    </row>
    <row r="140" spans="1:48" x14ac:dyDescent="0.25">
      <c r="A140" s="312" t="s">
        <v>631</v>
      </c>
      <c r="B140" s="312" t="s">
        <v>553</v>
      </c>
      <c r="C140" s="313" t="s">
        <v>526</v>
      </c>
      <c r="D140" s="204">
        <v>136</v>
      </c>
      <c r="E140" s="80">
        <v>27.082129999999999</v>
      </c>
      <c r="F140" s="80">
        <v>81.170410000000004</v>
      </c>
      <c r="G140" s="80"/>
      <c r="H140" s="80"/>
      <c r="I140" s="80"/>
      <c r="J140" s="80"/>
      <c r="K140" s="80"/>
      <c r="L140" s="80">
        <v>13.38762</v>
      </c>
      <c r="M140" s="80"/>
      <c r="N140" s="80"/>
      <c r="O140" s="80"/>
      <c r="P140" s="80"/>
      <c r="Q140" s="80"/>
      <c r="R140" s="80"/>
      <c r="S140" s="80"/>
      <c r="T140" s="80"/>
      <c r="U140" s="80"/>
      <c r="V140" s="80"/>
      <c r="W140" s="80"/>
      <c r="X140" s="80">
        <v>52.581569999999999</v>
      </c>
      <c r="Y140" s="80"/>
      <c r="Z140" s="80"/>
      <c r="AA140" s="80">
        <v>20</v>
      </c>
      <c r="AB140" s="80">
        <v>37.306249999999999</v>
      </c>
      <c r="AC140" s="80"/>
      <c r="AD140" s="80">
        <v>35.278080000000003</v>
      </c>
      <c r="AE140" s="80"/>
      <c r="AF140" s="80">
        <v>8.5174660000000006</v>
      </c>
      <c r="AG140" s="80">
        <v>41.382339999999999</v>
      </c>
      <c r="AH140" s="80">
        <v>4.2377209999999996</v>
      </c>
      <c r="AI140" s="80">
        <v>24.692990000000002</v>
      </c>
      <c r="AJ140" s="80">
        <v>46.257800000000003</v>
      </c>
      <c r="AK140" s="80">
        <v>3.6510379999999998</v>
      </c>
      <c r="AL140" s="80"/>
      <c r="AM140" s="80">
        <v>2.1698770000000001</v>
      </c>
      <c r="AN140" s="80"/>
      <c r="AO140" s="80">
        <v>6.2215030000000002</v>
      </c>
      <c r="AP140" s="80"/>
      <c r="AQ140" s="80"/>
      <c r="AR140" s="80">
        <v>11.56066</v>
      </c>
      <c r="AS140" s="80">
        <v>8.0432830000000006</v>
      </c>
      <c r="AT140" s="80"/>
      <c r="AV140" s="253">
        <v>31.202000000000002</v>
      </c>
    </row>
    <row r="141" spans="1:48" x14ac:dyDescent="0.25">
      <c r="A141" s="312" t="s">
        <v>631</v>
      </c>
      <c r="B141" s="312">
        <v>3031</v>
      </c>
      <c r="C141" s="313" t="s">
        <v>492</v>
      </c>
      <c r="D141" s="204">
        <v>137</v>
      </c>
      <c r="E141" s="80">
        <v>27.082129999999999</v>
      </c>
      <c r="F141" s="80">
        <v>81.170410000000004</v>
      </c>
      <c r="G141" s="80"/>
      <c r="H141" s="80"/>
      <c r="I141" s="80"/>
      <c r="J141" s="80"/>
      <c r="K141" s="80"/>
      <c r="L141" s="80">
        <v>13.38762</v>
      </c>
      <c r="M141" s="80"/>
      <c r="N141" s="80"/>
      <c r="O141" s="80"/>
      <c r="P141" s="80"/>
      <c r="Q141" s="80"/>
      <c r="R141" s="80"/>
      <c r="S141" s="80"/>
      <c r="T141" s="80"/>
      <c r="U141" s="80"/>
      <c r="V141" s="80"/>
      <c r="W141" s="80"/>
      <c r="X141" s="80">
        <v>52.581569999999999</v>
      </c>
      <c r="Y141" s="80"/>
      <c r="Z141" s="80"/>
      <c r="AA141" s="80">
        <v>20</v>
      </c>
      <c r="AB141" s="80">
        <v>37.306249999999999</v>
      </c>
      <c r="AC141" s="80"/>
      <c r="AD141" s="80">
        <v>35.278080000000003</v>
      </c>
      <c r="AE141" s="80"/>
      <c r="AF141" s="80">
        <v>8.5174660000000006</v>
      </c>
      <c r="AG141" s="80">
        <v>41.382339999999999</v>
      </c>
      <c r="AH141" s="80">
        <v>4.2377209999999996</v>
      </c>
      <c r="AI141" s="80">
        <v>24.692990000000002</v>
      </c>
      <c r="AJ141" s="80">
        <v>46.257800000000003</v>
      </c>
      <c r="AK141" s="80">
        <v>3.6510379999999998</v>
      </c>
      <c r="AL141" s="80"/>
      <c r="AM141" s="80">
        <v>2.1698770000000001</v>
      </c>
      <c r="AN141" s="80"/>
      <c r="AO141" s="80">
        <v>6.2215030000000002</v>
      </c>
      <c r="AP141" s="80"/>
      <c r="AQ141" s="80"/>
      <c r="AR141" s="80">
        <v>11.56066</v>
      </c>
      <c r="AS141" s="80">
        <v>8.0432830000000006</v>
      </c>
      <c r="AT141" s="80"/>
      <c r="AV141" s="253">
        <v>31.202000000000002</v>
      </c>
    </row>
    <row r="142" spans="1:48" x14ac:dyDescent="0.25">
      <c r="A142" s="312" t="s">
        <v>631</v>
      </c>
      <c r="B142" s="312">
        <v>3031</v>
      </c>
      <c r="C142" s="313" t="s">
        <v>522</v>
      </c>
      <c r="D142" s="204">
        <v>138</v>
      </c>
      <c r="E142" s="80">
        <v>27.082129999999999</v>
      </c>
      <c r="F142" s="80">
        <v>81.170410000000004</v>
      </c>
      <c r="G142" s="80"/>
      <c r="H142" s="80"/>
      <c r="I142" s="80"/>
      <c r="J142" s="80"/>
      <c r="K142" s="80"/>
      <c r="L142" s="80">
        <v>13.38762</v>
      </c>
      <c r="M142" s="80"/>
      <c r="N142" s="80"/>
      <c r="O142" s="80"/>
      <c r="P142" s="80"/>
      <c r="Q142" s="80"/>
      <c r="R142" s="80"/>
      <c r="S142" s="80"/>
      <c r="T142" s="80"/>
      <c r="U142" s="80"/>
      <c r="V142" s="80"/>
      <c r="W142" s="80"/>
      <c r="X142" s="80">
        <v>52.581569999999999</v>
      </c>
      <c r="Y142" s="80"/>
      <c r="Z142" s="80"/>
      <c r="AA142" s="80">
        <v>20</v>
      </c>
      <c r="AB142" s="80">
        <v>37.306249999999999</v>
      </c>
      <c r="AC142" s="80"/>
      <c r="AD142" s="80">
        <v>35.278080000000003</v>
      </c>
      <c r="AE142" s="80"/>
      <c r="AF142" s="80">
        <v>8.5174660000000006</v>
      </c>
      <c r="AG142" s="80">
        <v>41.382339999999999</v>
      </c>
      <c r="AH142" s="80">
        <v>4.2377209999999996</v>
      </c>
      <c r="AI142" s="80">
        <v>24.692990000000002</v>
      </c>
      <c r="AJ142" s="80">
        <v>46.257800000000003</v>
      </c>
      <c r="AK142" s="80">
        <v>3.6510379999999998</v>
      </c>
      <c r="AL142" s="80"/>
      <c r="AM142" s="80">
        <v>2.1698770000000001</v>
      </c>
      <c r="AN142" s="80"/>
      <c r="AO142" s="80">
        <v>6.2215030000000002</v>
      </c>
      <c r="AP142" s="80"/>
      <c r="AQ142" s="80"/>
      <c r="AR142" s="80">
        <v>11.56066</v>
      </c>
      <c r="AS142" s="80">
        <v>8.0432830000000006</v>
      </c>
      <c r="AT142" s="80"/>
      <c r="AV142" s="253">
        <v>31.202000000000002</v>
      </c>
    </row>
    <row r="143" spans="1:48" x14ac:dyDescent="0.25">
      <c r="A143" s="312" t="s">
        <v>631</v>
      </c>
      <c r="B143" s="312" t="s">
        <v>161</v>
      </c>
      <c r="C143" s="313" t="s">
        <v>502</v>
      </c>
      <c r="D143" s="204">
        <v>139</v>
      </c>
      <c r="E143" s="80"/>
      <c r="F143" s="80">
        <v>86.6</v>
      </c>
      <c r="G143" s="80"/>
      <c r="H143" s="80">
        <v>42.640929999999997</v>
      </c>
      <c r="I143" s="80">
        <v>1.7</v>
      </c>
      <c r="J143" s="80"/>
      <c r="K143" s="80">
        <v>15.978529999999999</v>
      </c>
      <c r="L143" s="80"/>
      <c r="M143" s="80"/>
      <c r="N143" s="80">
        <v>13.373749999999999</v>
      </c>
      <c r="O143" s="80">
        <v>91.348789999999994</v>
      </c>
      <c r="P143" s="80">
        <v>37.632249999999999</v>
      </c>
      <c r="Q143" s="80">
        <v>100.84869999999999</v>
      </c>
      <c r="R143" s="80">
        <v>336.26249999999999</v>
      </c>
      <c r="S143" s="80">
        <v>16.811699999999998</v>
      </c>
      <c r="T143" s="80">
        <v>16.070450000000001</v>
      </c>
      <c r="U143" s="80">
        <v>23.020189999999999</v>
      </c>
      <c r="V143" s="80">
        <v>0</v>
      </c>
      <c r="W143" s="80">
        <v>21.89949</v>
      </c>
      <c r="X143" s="80"/>
      <c r="Y143" s="80">
        <v>36.949800000000003</v>
      </c>
      <c r="Z143" s="80">
        <v>22.987200000000001</v>
      </c>
      <c r="AA143" s="80">
        <v>8.4615709999999993</v>
      </c>
      <c r="AB143" s="80">
        <v>51.318269999999998</v>
      </c>
      <c r="AC143" s="80">
        <v>93.41</v>
      </c>
      <c r="AD143" s="80">
        <v>83.480999999999995</v>
      </c>
      <c r="AE143" s="80">
        <v>3.1320000000000001</v>
      </c>
      <c r="AF143" s="80">
        <v>21.93798</v>
      </c>
      <c r="AG143" s="80">
        <v>45.03022</v>
      </c>
      <c r="AH143" s="80">
        <v>6.4814920000000003</v>
      </c>
      <c r="AI143" s="80">
        <v>27.88043</v>
      </c>
      <c r="AJ143" s="80"/>
      <c r="AK143" s="80">
        <v>6.7413090000000002</v>
      </c>
      <c r="AL143" s="80">
        <v>40.012149999999998</v>
      </c>
      <c r="AM143" s="80">
        <v>6.5335349999999996</v>
      </c>
      <c r="AN143" s="80"/>
      <c r="AO143" s="80">
        <v>4.1268549999999999</v>
      </c>
      <c r="AP143" s="80">
        <v>46.706629999999997</v>
      </c>
      <c r="AQ143" s="80">
        <v>2.495806</v>
      </c>
      <c r="AR143" s="80">
        <v>26.562329999999999</v>
      </c>
      <c r="AS143" s="80">
        <v>20.019850000000002</v>
      </c>
      <c r="AT143" s="80">
        <v>0</v>
      </c>
      <c r="AU143" s="4">
        <v>84.238339999999994</v>
      </c>
      <c r="AV143" s="253"/>
    </row>
    <row r="144" spans="1:48" x14ac:dyDescent="0.25">
      <c r="A144" s="312" t="s">
        <v>631</v>
      </c>
      <c r="B144" s="312" t="s">
        <v>161</v>
      </c>
      <c r="C144" s="313" t="s">
        <v>508</v>
      </c>
      <c r="D144" s="204">
        <v>140</v>
      </c>
      <c r="E144" s="80"/>
      <c r="F144" s="80">
        <v>86.6</v>
      </c>
      <c r="G144" s="80"/>
      <c r="H144" s="80">
        <v>42.640929999999997</v>
      </c>
      <c r="I144" s="80">
        <v>1.7</v>
      </c>
      <c r="J144" s="80"/>
      <c r="K144" s="80">
        <v>15.978529999999999</v>
      </c>
      <c r="L144" s="80"/>
      <c r="M144" s="80"/>
      <c r="N144" s="80">
        <v>13.373749999999999</v>
      </c>
      <c r="O144" s="80">
        <v>91.348789999999994</v>
      </c>
      <c r="P144" s="80">
        <v>37.632249999999999</v>
      </c>
      <c r="Q144" s="80">
        <v>100.84869999999999</v>
      </c>
      <c r="R144" s="80">
        <v>336.26249999999999</v>
      </c>
      <c r="S144" s="80">
        <v>16.811699999999998</v>
      </c>
      <c r="T144" s="80">
        <v>16.070450000000001</v>
      </c>
      <c r="U144" s="80">
        <v>23.020189999999999</v>
      </c>
      <c r="V144" s="80">
        <v>0</v>
      </c>
      <c r="W144" s="80">
        <v>21.89949</v>
      </c>
      <c r="X144" s="80"/>
      <c r="Y144" s="80">
        <v>36.949800000000003</v>
      </c>
      <c r="Z144" s="80">
        <v>22.987200000000001</v>
      </c>
      <c r="AA144" s="80">
        <v>8.4615709999999993</v>
      </c>
      <c r="AB144" s="80">
        <v>51.318269999999998</v>
      </c>
      <c r="AC144" s="80">
        <v>93.41</v>
      </c>
      <c r="AD144" s="80">
        <v>83.480999999999995</v>
      </c>
      <c r="AE144" s="80">
        <v>3.1320000000000001</v>
      </c>
      <c r="AF144" s="80">
        <v>21.93798</v>
      </c>
      <c r="AG144" s="80">
        <v>45.03022</v>
      </c>
      <c r="AH144" s="80">
        <v>6.4814920000000003</v>
      </c>
      <c r="AI144" s="80">
        <v>27.88043</v>
      </c>
      <c r="AJ144" s="80"/>
      <c r="AK144" s="80">
        <v>6.7413090000000002</v>
      </c>
      <c r="AL144" s="80">
        <v>40.012149999999998</v>
      </c>
      <c r="AM144" s="80">
        <v>6.5335349999999996</v>
      </c>
      <c r="AN144" s="80"/>
      <c r="AO144" s="80">
        <v>4.1268549999999999</v>
      </c>
      <c r="AP144" s="80">
        <v>46.706629999999997</v>
      </c>
      <c r="AQ144" s="80">
        <v>2.495806</v>
      </c>
      <c r="AR144" s="80">
        <v>26.562329999999999</v>
      </c>
      <c r="AS144" s="80">
        <v>20.019850000000002</v>
      </c>
      <c r="AT144" s="80">
        <v>0</v>
      </c>
      <c r="AU144" s="4">
        <v>84.238339999999994</v>
      </c>
      <c r="AV144" s="253"/>
    </row>
    <row r="145" spans="1:48" x14ac:dyDescent="0.25">
      <c r="A145" s="312" t="s">
        <v>631</v>
      </c>
      <c r="B145" s="312" t="s">
        <v>161</v>
      </c>
      <c r="C145" s="313" t="s">
        <v>512</v>
      </c>
      <c r="D145" s="204">
        <v>141</v>
      </c>
      <c r="E145" s="80"/>
      <c r="F145" s="80">
        <v>86.6</v>
      </c>
      <c r="G145" s="80"/>
      <c r="H145" s="80">
        <v>42.640929999999997</v>
      </c>
      <c r="I145" s="80">
        <v>1.7</v>
      </c>
      <c r="J145" s="80"/>
      <c r="K145" s="80">
        <v>15.978529999999999</v>
      </c>
      <c r="L145" s="80"/>
      <c r="M145" s="80"/>
      <c r="N145" s="80">
        <v>13.373749999999999</v>
      </c>
      <c r="O145" s="80">
        <v>91.348789999999994</v>
      </c>
      <c r="P145" s="80">
        <v>37.632249999999999</v>
      </c>
      <c r="Q145" s="80">
        <v>100.84869999999999</v>
      </c>
      <c r="R145" s="80">
        <v>336.26249999999999</v>
      </c>
      <c r="S145" s="80">
        <v>16.811699999999998</v>
      </c>
      <c r="T145" s="80">
        <v>16.070450000000001</v>
      </c>
      <c r="U145" s="80">
        <v>23.020189999999999</v>
      </c>
      <c r="V145" s="80">
        <v>0</v>
      </c>
      <c r="W145" s="80">
        <v>21.89949</v>
      </c>
      <c r="X145" s="80"/>
      <c r="Y145" s="80">
        <v>36.949800000000003</v>
      </c>
      <c r="Z145" s="80">
        <v>22.987200000000001</v>
      </c>
      <c r="AA145" s="80">
        <v>8.4615709999999993</v>
      </c>
      <c r="AB145" s="80">
        <v>51.318269999999998</v>
      </c>
      <c r="AC145" s="80">
        <v>93.41</v>
      </c>
      <c r="AD145" s="80">
        <v>83.480999999999995</v>
      </c>
      <c r="AE145" s="80">
        <v>3.1320000000000001</v>
      </c>
      <c r="AF145" s="80">
        <v>21.93798</v>
      </c>
      <c r="AG145" s="80">
        <v>45.03022</v>
      </c>
      <c r="AH145" s="80">
        <v>6.4814920000000003</v>
      </c>
      <c r="AI145" s="80">
        <v>27.88043</v>
      </c>
      <c r="AJ145" s="80"/>
      <c r="AK145" s="80">
        <v>6.7413090000000002</v>
      </c>
      <c r="AL145" s="80">
        <v>40.012149999999998</v>
      </c>
      <c r="AM145" s="80">
        <v>6.5335349999999996</v>
      </c>
      <c r="AN145" s="80"/>
      <c r="AO145" s="80">
        <v>4.1268549999999999</v>
      </c>
      <c r="AP145" s="80">
        <v>46.706629999999997</v>
      </c>
      <c r="AQ145" s="80">
        <v>2.495806</v>
      </c>
      <c r="AR145" s="80">
        <v>26.562329999999999</v>
      </c>
      <c r="AS145" s="80">
        <v>20.019850000000002</v>
      </c>
      <c r="AT145" s="80">
        <v>0</v>
      </c>
      <c r="AU145" s="4">
        <v>84.238339999999994</v>
      </c>
      <c r="AV145" s="253"/>
    </row>
    <row r="146" spans="1:48" x14ac:dyDescent="0.25">
      <c r="A146" s="312" t="s">
        <v>631</v>
      </c>
      <c r="B146" s="312" t="s">
        <v>161</v>
      </c>
      <c r="C146" s="313" t="s">
        <v>518</v>
      </c>
      <c r="D146" s="204">
        <v>142</v>
      </c>
      <c r="E146" s="80"/>
      <c r="F146" s="80">
        <v>86.6</v>
      </c>
      <c r="G146" s="80"/>
      <c r="H146" s="80">
        <v>42.640929999999997</v>
      </c>
      <c r="I146" s="80">
        <v>1.7</v>
      </c>
      <c r="J146" s="80"/>
      <c r="K146" s="80">
        <v>15.978529999999999</v>
      </c>
      <c r="L146" s="80"/>
      <c r="M146" s="80"/>
      <c r="N146" s="80">
        <v>13.373749999999999</v>
      </c>
      <c r="O146" s="80">
        <v>91.348789999999994</v>
      </c>
      <c r="P146" s="80">
        <v>37.632249999999999</v>
      </c>
      <c r="Q146" s="80">
        <v>100.84869999999999</v>
      </c>
      <c r="R146" s="80">
        <v>336.26249999999999</v>
      </c>
      <c r="S146" s="80">
        <v>16.811699999999998</v>
      </c>
      <c r="T146" s="80">
        <v>16.070450000000001</v>
      </c>
      <c r="U146" s="80">
        <v>23.020189999999999</v>
      </c>
      <c r="V146" s="80">
        <v>0</v>
      </c>
      <c r="W146" s="80">
        <v>21.89949</v>
      </c>
      <c r="X146" s="80"/>
      <c r="Y146" s="80">
        <v>36.949800000000003</v>
      </c>
      <c r="Z146" s="80">
        <v>22.987200000000001</v>
      </c>
      <c r="AA146" s="80">
        <v>8.4615709999999993</v>
      </c>
      <c r="AB146" s="80">
        <v>51.318269999999998</v>
      </c>
      <c r="AC146" s="80">
        <v>93.41</v>
      </c>
      <c r="AD146" s="80">
        <v>83.480999999999995</v>
      </c>
      <c r="AE146" s="80">
        <v>3.1320000000000001</v>
      </c>
      <c r="AF146" s="80">
        <v>21.93798</v>
      </c>
      <c r="AG146" s="80">
        <v>45.03022</v>
      </c>
      <c r="AH146" s="80">
        <v>6.4814920000000003</v>
      </c>
      <c r="AI146" s="80">
        <v>27.88043</v>
      </c>
      <c r="AJ146" s="80"/>
      <c r="AK146" s="80">
        <v>6.7413090000000002</v>
      </c>
      <c r="AL146" s="80">
        <v>40.012149999999998</v>
      </c>
      <c r="AM146" s="80">
        <v>6.5335349999999996</v>
      </c>
      <c r="AN146" s="80"/>
      <c r="AO146" s="80">
        <v>4.1268549999999999</v>
      </c>
      <c r="AP146" s="80">
        <v>46.706629999999997</v>
      </c>
      <c r="AQ146" s="80">
        <v>2.495806</v>
      </c>
      <c r="AR146" s="80">
        <v>26.562329999999999</v>
      </c>
      <c r="AS146" s="80">
        <v>20.019850000000002</v>
      </c>
      <c r="AT146" s="80">
        <v>0</v>
      </c>
      <c r="AU146" s="4">
        <v>84.238339999999994</v>
      </c>
      <c r="AV146" s="253"/>
    </row>
    <row r="147" spans="1:48" x14ac:dyDescent="0.25">
      <c r="A147" s="312" t="s">
        <v>632</v>
      </c>
      <c r="B147" s="312" t="s">
        <v>553</v>
      </c>
      <c r="C147" s="313" t="s">
        <v>499</v>
      </c>
      <c r="D147" s="204">
        <v>143</v>
      </c>
      <c r="E147" s="80">
        <v>27.082129999999999</v>
      </c>
      <c r="F147" s="80">
        <v>81.170410000000004</v>
      </c>
      <c r="G147" s="80"/>
      <c r="H147" s="80"/>
      <c r="I147" s="80"/>
      <c r="J147" s="80"/>
      <c r="K147" s="80"/>
      <c r="L147" s="80">
        <v>13.38762</v>
      </c>
      <c r="M147" s="80"/>
      <c r="N147" s="80"/>
      <c r="O147" s="80"/>
      <c r="P147" s="80"/>
      <c r="Q147" s="80"/>
      <c r="R147" s="80"/>
      <c r="S147" s="80"/>
      <c r="T147" s="80"/>
      <c r="U147" s="80"/>
      <c r="V147" s="80"/>
      <c r="W147" s="80"/>
      <c r="X147" s="80">
        <v>52.581569999999999</v>
      </c>
      <c r="Y147" s="80"/>
      <c r="Z147" s="80"/>
      <c r="AA147" s="80">
        <v>20</v>
      </c>
      <c r="AB147" s="80">
        <v>37.306249999999999</v>
      </c>
      <c r="AC147" s="80"/>
      <c r="AD147" s="80">
        <v>35.278080000000003</v>
      </c>
      <c r="AE147" s="80"/>
      <c r="AF147" s="80">
        <v>8.5174660000000006</v>
      </c>
      <c r="AG147" s="80">
        <v>41.382339999999999</v>
      </c>
      <c r="AH147" s="80">
        <v>4.2377209999999996</v>
      </c>
      <c r="AI147" s="80">
        <v>24.692990000000002</v>
      </c>
      <c r="AJ147" s="80">
        <v>46.257800000000003</v>
      </c>
      <c r="AK147" s="80">
        <v>3.6510379999999998</v>
      </c>
      <c r="AL147" s="80"/>
      <c r="AM147" s="80">
        <v>2.1698770000000001</v>
      </c>
      <c r="AN147" s="80"/>
      <c r="AO147" s="80">
        <v>6.2215030000000002</v>
      </c>
      <c r="AP147" s="80"/>
      <c r="AQ147" s="80"/>
      <c r="AR147" s="80">
        <v>11.56066</v>
      </c>
      <c r="AS147" s="80">
        <v>8.0432830000000006</v>
      </c>
      <c r="AT147" s="80"/>
      <c r="AV147" s="253">
        <v>31.202000000000002</v>
      </c>
    </row>
    <row r="148" spans="1:48" x14ac:dyDescent="0.25">
      <c r="A148" s="312" t="s">
        <v>632</v>
      </c>
      <c r="B148" s="312" t="s">
        <v>165</v>
      </c>
      <c r="C148" s="313" t="s">
        <v>491</v>
      </c>
      <c r="D148" s="204">
        <v>144</v>
      </c>
      <c r="E148" s="80"/>
      <c r="F148" s="80">
        <v>86.6</v>
      </c>
      <c r="G148" s="80"/>
      <c r="H148" s="80">
        <v>42.640929999999997</v>
      </c>
      <c r="I148" s="80">
        <v>1.7</v>
      </c>
      <c r="J148" s="80"/>
      <c r="K148" s="80">
        <v>15.978529999999999</v>
      </c>
      <c r="L148" s="80"/>
      <c r="M148" s="80"/>
      <c r="N148" s="80">
        <v>13.373749999999999</v>
      </c>
      <c r="O148" s="80">
        <v>91.348789999999994</v>
      </c>
      <c r="P148" s="80">
        <v>37.632249999999999</v>
      </c>
      <c r="Q148" s="80">
        <v>100.84869999999999</v>
      </c>
      <c r="R148" s="80">
        <v>336.26249999999999</v>
      </c>
      <c r="S148" s="80">
        <v>16.811699999999998</v>
      </c>
      <c r="T148" s="80">
        <v>16.070450000000001</v>
      </c>
      <c r="U148" s="80">
        <v>23.020189999999999</v>
      </c>
      <c r="V148" s="80">
        <v>0</v>
      </c>
      <c r="W148" s="80">
        <v>21.89949</v>
      </c>
      <c r="X148" s="80"/>
      <c r="Y148" s="80">
        <v>36.949800000000003</v>
      </c>
      <c r="Z148" s="80">
        <v>22.987200000000001</v>
      </c>
      <c r="AA148" s="80">
        <v>8.4615709999999993</v>
      </c>
      <c r="AB148" s="80">
        <v>51.318269999999998</v>
      </c>
      <c r="AC148" s="80">
        <v>93.41</v>
      </c>
      <c r="AD148" s="80">
        <v>83.480999999999995</v>
      </c>
      <c r="AE148" s="80">
        <v>3.1320000000000001</v>
      </c>
      <c r="AF148" s="80">
        <v>21.93798</v>
      </c>
      <c r="AG148" s="80">
        <v>45.03022</v>
      </c>
      <c r="AH148" s="80">
        <v>6.4814920000000003</v>
      </c>
      <c r="AI148" s="80">
        <v>27.88043</v>
      </c>
      <c r="AJ148" s="80"/>
      <c r="AK148" s="80">
        <v>6.7413090000000002</v>
      </c>
      <c r="AL148" s="80">
        <v>40.012149999999998</v>
      </c>
      <c r="AM148" s="80">
        <v>6.5335349999999996</v>
      </c>
      <c r="AN148" s="80"/>
      <c r="AO148" s="80">
        <v>4.1268549999999999</v>
      </c>
      <c r="AP148" s="80">
        <v>46.706629999999997</v>
      </c>
      <c r="AQ148" s="80">
        <v>2.495806</v>
      </c>
      <c r="AR148" s="80">
        <v>26.562329999999999</v>
      </c>
      <c r="AS148" s="80">
        <v>20.019850000000002</v>
      </c>
      <c r="AT148" s="80">
        <v>0</v>
      </c>
      <c r="AU148" s="4">
        <v>84.238339999999994</v>
      </c>
      <c r="AV148" s="253"/>
    </row>
    <row r="149" spans="1:48" x14ac:dyDescent="0.25">
      <c r="A149" s="312" t="s">
        <v>632</v>
      </c>
      <c r="B149" s="312" t="s">
        <v>161</v>
      </c>
      <c r="C149" s="313" t="s">
        <v>491</v>
      </c>
      <c r="D149" s="204">
        <v>145</v>
      </c>
      <c r="E149" s="80"/>
      <c r="F149" s="80">
        <v>86.6</v>
      </c>
      <c r="G149" s="80"/>
      <c r="H149" s="80">
        <v>42.640929999999997</v>
      </c>
      <c r="I149" s="80">
        <v>1.7</v>
      </c>
      <c r="J149" s="80"/>
      <c r="K149" s="80">
        <v>15.978529999999999</v>
      </c>
      <c r="L149" s="80"/>
      <c r="M149" s="80"/>
      <c r="N149" s="80">
        <v>13.373749999999999</v>
      </c>
      <c r="O149" s="80">
        <v>91.348789999999994</v>
      </c>
      <c r="P149" s="80">
        <v>37.632249999999999</v>
      </c>
      <c r="Q149" s="80">
        <v>100.84869999999999</v>
      </c>
      <c r="R149" s="80">
        <v>336.26249999999999</v>
      </c>
      <c r="S149" s="80">
        <v>16.811699999999998</v>
      </c>
      <c r="T149" s="80">
        <v>16.070450000000001</v>
      </c>
      <c r="U149" s="80">
        <v>23.020189999999999</v>
      </c>
      <c r="V149" s="80">
        <v>0</v>
      </c>
      <c r="W149" s="80">
        <v>21.89949</v>
      </c>
      <c r="X149" s="80"/>
      <c r="Y149" s="80">
        <v>36.949800000000003</v>
      </c>
      <c r="Z149" s="80">
        <v>22.987200000000001</v>
      </c>
      <c r="AA149" s="80">
        <v>8.4615709999999993</v>
      </c>
      <c r="AB149" s="80">
        <v>51.318269999999998</v>
      </c>
      <c r="AC149" s="80">
        <v>93.41</v>
      </c>
      <c r="AD149" s="80">
        <v>83.480999999999995</v>
      </c>
      <c r="AE149" s="80">
        <v>3.1320000000000001</v>
      </c>
      <c r="AF149" s="80">
        <v>21.93798</v>
      </c>
      <c r="AG149" s="80">
        <v>45.03022</v>
      </c>
      <c r="AH149" s="80">
        <v>6.4814920000000003</v>
      </c>
      <c r="AI149" s="80">
        <v>27.88043</v>
      </c>
      <c r="AJ149" s="80"/>
      <c r="AK149" s="80">
        <v>6.7413090000000002</v>
      </c>
      <c r="AL149" s="80">
        <v>40.012149999999998</v>
      </c>
      <c r="AM149" s="80">
        <v>6.5335349999999996</v>
      </c>
      <c r="AN149" s="80"/>
      <c r="AO149" s="80">
        <v>4.1268549999999999</v>
      </c>
      <c r="AP149" s="80">
        <v>46.706629999999997</v>
      </c>
      <c r="AQ149" s="80">
        <v>2.495806</v>
      </c>
      <c r="AR149" s="80">
        <v>26.562329999999999</v>
      </c>
      <c r="AS149" s="80">
        <v>20.019850000000002</v>
      </c>
      <c r="AT149" s="80">
        <v>0</v>
      </c>
      <c r="AU149" s="4">
        <v>84.238339999999994</v>
      </c>
      <c r="AV149" s="253"/>
    </row>
    <row r="150" spans="1:48" x14ac:dyDescent="0.25">
      <c r="A150" s="312" t="s">
        <v>632</v>
      </c>
      <c r="B150" s="312" t="s">
        <v>161</v>
      </c>
      <c r="C150" s="313" t="s">
        <v>493</v>
      </c>
      <c r="D150" s="204">
        <v>146</v>
      </c>
      <c r="E150" s="80"/>
      <c r="F150" s="80">
        <v>86.6</v>
      </c>
      <c r="G150" s="80"/>
      <c r="H150" s="80">
        <v>42.640929999999997</v>
      </c>
      <c r="I150" s="80">
        <v>1.7</v>
      </c>
      <c r="J150" s="80"/>
      <c r="K150" s="80">
        <v>15.978529999999999</v>
      </c>
      <c r="L150" s="80"/>
      <c r="M150" s="80"/>
      <c r="N150" s="80">
        <v>13.373749999999999</v>
      </c>
      <c r="O150" s="80">
        <v>91.348789999999994</v>
      </c>
      <c r="P150" s="80">
        <v>37.632249999999999</v>
      </c>
      <c r="Q150" s="80">
        <v>100.84869999999999</v>
      </c>
      <c r="R150" s="80">
        <v>336.26249999999999</v>
      </c>
      <c r="S150" s="80">
        <v>16.811699999999998</v>
      </c>
      <c r="T150" s="80">
        <v>16.070450000000001</v>
      </c>
      <c r="U150" s="80">
        <v>23.020189999999999</v>
      </c>
      <c r="V150" s="80">
        <v>0</v>
      </c>
      <c r="W150" s="80">
        <v>21.89949</v>
      </c>
      <c r="X150" s="80"/>
      <c r="Y150" s="80">
        <v>36.949800000000003</v>
      </c>
      <c r="Z150" s="80">
        <v>22.987200000000001</v>
      </c>
      <c r="AA150" s="80">
        <v>8.4615709999999993</v>
      </c>
      <c r="AB150" s="80">
        <v>51.318269999999998</v>
      </c>
      <c r="AC150" s="80">
        <v>93.41</v>
      </c>
      <c r="AD150" s="80">
        <v>83.480999999999995</v>
      </c>
      <c r="AE150" s="80">
        <v>3.1320000000000001</v>
      </c>
      <c r="AF150" s="80">
        <v>21.93798</v>
      </c>
      <c r="AG150" s="80">
        <v>45.03022</v>
      </c>
      <c r="AH150" s="80">
        <v>6.4814920000000003</v>
      </c>
      <c r="AI150" s="80">
        <v>27.88043</v>
      </c>
      <c r="AJ150" s="80"/>
      <c r="AK150" s="80">
        <v>6.7413090000000002</v>
      </c>
      <c r="AL150" s="80">
        <v>40.012149999999998</v>
      </c>
      <c r="AM150" s="80">
        <v>6.5335349999999996</v>
      </c>
      <c r="AN150" s="80"/>
      <c r="AO150" s="80">
        <v>4.1268549999999999</v>
      </c>
      <c r="AP150" s="80">
        <v>46.706629999999997</v>
      </c>
      <c r="AQ150" s="80">
        <v>2.495806</v>
      </c>
      <c r="AR150" s="80">
        <v>26.562329999999999</v>
      </c>
      <c r="AS150" s="80">
        <v>20.019850000000002</v>
      </c>
      <c r="AT150" s="80">
        <v>0</v>
      </c>
      <c r="AU150" s="4">
        <v>84.238339999999994</v>
      </c>
      <c r="AV150" s="253"/>
    </row>
    <row r="151" spans="1:48" x14ac:dyDescent="0.25">
      <c r="A151" s="312" t="s">
        <v>632</v>
      </c>
      <c r="B151" s="312" t="s">
        <v>161</v>
      </c>
      <c r="C151" s="313" t="s">
        <v>494</v>
      </c>
      <c r="D151" s="204">
        <v>147</v>
      </c>
      <c r="E151" s="80"/>
      <c r="F151" s="80">
        <v>86.6</v>
      </c>
      <c r="G151" s="80"/>
      <c r="H151" s="80">
        <v>42.640929999999997</v>
      </c>
      <c r="I151" s="80">
        <v>1.7</v>
      </c>
      <c r="J151" s="80"/>
      <c r="K151" s="80">
        <v>15.978529999999999</v>
      </c>
      <c r="L151" s="80"/>
      <c r="M151" s="80"/>
      <c r="N151" s="80">
        <v>13.373749999999999</v>
      </c>
      <c r="O151" s="80">
        <v>91.348789999999994</v>
      </c>
      <c r="P151" s="80">
        <v>37.632249999999999</v>
      </c>
      <c r="Q151" s="80">
        <v>100.84869999999999</v>
      </c>
      <c r="R151" s="80">
        <v>336.26249999999999</v>
      </c>
      <c r="S151" s="80">
        <v>16.811699999999998</v>
      </c>
      <c r="T151" s="80">
        <v>16.070450000000001</v>
      </c>
      <c r="U151" s="80">
        <v>23.020189999999999</v>
      </c>
      <c r="V151" s="80">
        <v>0</v>
      </c>
      <c r="W151" s="80">
        <v>21.89949</v>
      </c>
      <c r="X151" s="80"/>
      <c r="Y151" s="80">
        <v>36.949800000000003</v>
      </c>
      <c r="Z151" s="80">
        <v>22.987200000000001</v>
      </c>
      <c r="AA151" s="80">
        <v>8.4615709999999993</v>
      </c>
      <c r="AB151" s="80">
        <v>51.318269999999998</v>
      </c>
      <c r="AC151" s="80">
        <v>93.41</v>
      </c>
      <c r="AD151" s="80">
        <v>83.480999999999995</v>
      </c>
      <c r="AE151" s="80">
        <v>3.1320000000000001</v>
      </c>
      <c r="AF151" s="80">
        <v>21.93798</v>
      </c>
      <c r="AG151" s="80">
        <v>45.03022</v>
      </c>
      <c r="AH151" s="80">
        <v>6.4814920000000003</v>
      </c>
      <c r="AI151" s="80">
        <v>27.88043</v>
      </c>
      <c r="AJ151" s="80"/>
      <c r="AK151" s="80">
        <v>6.7413090000000002</v>
      </c>
      <c r="AL151" s="80">
        <v>40.012149999999998</v>
      </c>
      <c r="AM151" s="80">
        <v>6.5335349999999996</v>
      </c>
      <c r="AN151" s="80"/>
      <c r="AO151" s="80">
        <v>4.1268549999999999</v>
      </c>
      <c r="AP151" s="80">
        <v>46.706629999999997</v>
      </c>
      <c r="AQ151" s="80">
        <v>2.495806</v>
      </c>
      <c r="AR151" s="80">
        <v>26.562329999999999</v>
      </c>
      <c r="AS151" s="80">
        <v>20.019850000000002</v>
      </c>
      <c r="AT151" s="80">
        <v>0</v>
      </c>
      <c r="AU151" s="4">
        <v>84.238339999999994</v>
      </c>
      <c r="AV151" s="253"/>
    </row>
    <row r="152" spans="1:48" x14ac:dyDescent="0.25">
      <c r="A152" s="312" t="s">
        <v>632</v>
      </c>
      <c r="B152" s="312" t="s">
        <v>161</v>
      </c>
      <c r="C152" s="313" t="s">
        <v>495</v>
      </c>
      <c r="D152" s="204">
        <v>148</v>
      </c>
      <c r="E152" s="80"/>
      <c r="F152" s="80">
        <v>86.6</v>
      </c>
      <c r="G152" s="80"/>
      <c r="H152" s="80">
        <v>42.640929999999997</v>
      </c>
      <c r="I152" s="80">
        <v>1.7</v>
      </c>
      <c r="J152" s="80"/>
      <c r="K152" s="80">
        <v>15.978529999999999</v>
      </c>
      <c r="L152" s="80"/>
      <c r="M152" s="80"/>
      <c r="N152" s="80">
        <v>13.373749999999999</v>
      </c>
      <c r="O152" s="80">
        <v>91.348789999999994</v>
      </c>
      <c r="P152" s="80">
        <v>37.632249999999999</v>
      </c>
      <c r="Q152" s="80">
        <v>100.84869999999999</v>
      </c>
      <c r="R152" s="80">
        <v>336.26249999999999</v>
      </c>
      <c r="S152" s="80">
        <v>16.811699999999998</v>
      </c>
      <c r="T152" s="80">
        <v>16.070450000000001</v>
      </c>
      <c r="U152" s="80">
        <v>23.020189999999999</v>
      </c>
      <c r="V152" s="80">
        <v>0</v>
      </c>
      <c r="W152" s="80">
        <v>21.89949</v>
      </c>
      <c r="X152" s="80"/>
      <c r="Y152" s="80">
        <v>36.949800000000003</v>
      </c>
      <c r="Z152" s="80">
        <v>22.987200000000001</v>
      </c>
      <c r="AA152" s="80">
        <v>8.4615709999999993</v>
      </c>
      <c r="AB152" s="80">
        <v>51.318269999999998</v>
      </c>
      <c r="AC152" s="80">
        <v>93.41</v>
      </c>
      <c r="AD152" s="80">
        <v>83.480999999999995</v>
      </c>
      <c r="AE152" s="80">
        <v>3.1320000000000001</v>
      </c>
      <c r="AF152" s="80">
        <v>21.93798</v>
      </c>
      <c r="AG152" s="80">
        <v>45.03022</v>
      </c>
      <c r="AH152" s="80">
        <v>6.4814920000000003</v>
      </c>
      <c r="AI152" s="80">
        <v>27.88043</v>
      </c>
      <c r="AJ152" s="80"/>
      <c r="AK152" s="80">
        <v>6.7413090000000002</v>
      </c>
      <c r="AL152" s="80">
        <v>40.012149999999998</v>
      </c>
      <c r="AM152" s="80">
        <v>6.5335349999999996</v>
      </c>
      <c r="AN152" s="80"/>
      <c r="AO152" s="80">
        <v>4.1268549999999999</v>
      </c>
      <c r="AP152" s="80">
        <v>46.706629999999997</v>
      </c>
      <c r="AQ152" s="80">
        <v>2.495806</v>
      </c>
      <c r="AR152" s="80">
        <v>26.562329999999999</v>
      </c>
      <c r="AS152" s="80">
        <v>20.019850000000002</v>
      </c>
      <c r="AT152" s="80">
        <v>0</v>
      </c>
      <c r="AU152" s="4">
        <v>84.238339999999994</v>
      </c>
      <c r="AV152" s="253"/>
    </row>
    <row r="153" spans="1:48" x14ac:dyDescent="0.25">
      <c r="A153" s="312" t="s">
        <v>633</v>
      </c>
      <c r="B153" s="312" t="s">
        <v>553</v>
      </c>
      <c r="C153" s="313" t="s">
        <v>498</v>
      </c>
      <c r="D153" s="204">
        <v>149</v>
      </c>
      <c r="E153" s="80">
        <v>27.082129999999999</v>
      </c>
      <c r="F153" s="80">
        <v>81.170410000000004</v>
      </c>
      <c r="G153" s="80"/>
      <c r="H153" s="80"/>
      <c r="I153" s="80"/>
      <c r="J153" s="80"/>
      <c r="K153" s="80"/>
      <c r="L153" s="80">
        <v>13.38762</v>
      </c>
      <c r="M153" s="80"/>
      <c r="N153" s="80"/>
      <c r="O153" s="80"/>
      <c r="P153" s="80"/>
      <c r="Q153" s="80"/>
      <c r="R153" s="80"/>
      <c r="S153" s="80"/>
      <c r="T153" s="80"/>
      <c r="U153" s="80"/>
      <c r="V153" s="80"/>
      <c r="W153" s="80"/>
      <c r="X153" s="80">
        <v>52.581569999999999</v>
      </c>
      <c r="Y153" s="80"/>
      <c r="Z153" s="80"/>
      <c r="AA153" s="80">
        <v>20</v>
      </c>
      <c r="AB153" s="80">
        <v>37.306249999999999</v>
      </c>
      <c r="AC153" s="80"/>
      <c r="AD153" s="80">
        <v>35.278080000000003</v>
      </c>
      <c r="AE153" s="80"/>
      <c r="AF153" s="80">
        <v>8.5174660000000006</v>
      </c>
      <c r="AG153" s="80">
        <v>41.382339999999999</v>
      </c>
      <c r="AH153" s="80">
        <v>4.2377209999999996</v>
      </c>
      <c r="AI153" s="80">
        <v>24.692990000000002</v>
      </c>
      <c r="AJ153" s="80">
        <v>46.257800000000003</v>
      </c>
      <c r="AK153" s="80">
        <v>3.6510379999999998</v>
      </c>
      <c r="AL153" s="80"/>
      <c r="AM153" s="80">
        <v>2.1698770000000001</v>
      </c>
      <c r="AN153" s="80"/>
      <c r="AO153" s="80">
        <v>6.2215030000000002</v>
      </c>
      <c r="AP153" s="80"/>
      <c r="AQ153" s="80"/>
      <c r="AR153" s="80">
        <v>11.56066</v>
      </c>
      <c r="AS153" s="80">
        <v>8.0432830000000006</v>
      </c>
      <c r="AT153" s="80"/>
      <c r="AV153" s="253">
        <v>31.202000000000002</v>
      </c>
    </row>
    <row r="154" spans="1:48" x14ac:dyDescent="0.25">
      <c r="A154" s="312" t="s">
        <v>633</v>
      </c>
      <c r="B154" s="312" t="s">
        <v>553</v>
      </c>
      <c r="C154" s="313" t="s">
        <v>499</v>
      </c>
      <c r="D154" s="204">
        <v>150</v>
      </c>
      <c r="E154" s="80">
        <v>27.082129999999999</v>
      </c>
      <c r="F154" s="80">
        <v>81.170410000000004</v>
      </c>
      <c r="G154" s="80"/>
      <c r="H154" s="80"/>
      <c r="I154" s="80"/>
      <c r="J154" s="80"/>
      <c r="K154" s="80"/>
      <c r="L154" s="80">
        <v>13.38762</v>
      </c>
      <c r="M154" s="80"/>
      <c r="N154" s="80"/>
      <c r="O154" s="80"/>
      <c r="P154" s="80"/>
      <c r="Q154" s="80"/>
      <c r="R154" s="80"/>
      <c r="S154" s="80"/>
      <c r="T154" s="80"/>
      <c r="U154" s="80"/>
      <c r="V154" s="80"/>
      <c r="W154" s="80"/>
      <c r="X154" s="80">
        <v>52.581569999999999</v>
      </c>
      <c r="Y154" s="80"/>
      <c r="Z154" s="80"/>
      <c r="AA154" s="80">
        <v>20</v>
      </c>
      <c r="AB154" s="80">
        <v>37.306249999999999</v>
      </c>
      <c r="AC154" s="80"/>
      <c r="AD154" s="80">
        <v>35.278080000000003</v>
      </c>
      <c r="AE154" s="80"/>
      <c r="AF154" s="80">
        <v>8.5174660000000006</v>
      </c>
      <c r="AG154" s="80">
        <v>41.382339999999999</v>
      </c>
      <c r="AH154" s="80">
        <v>4.2377209999999996</v>
      </c>
      <c r="AI154" s="80">
        <v>24.692990000000002</v>
      </c>
      <c r="AJ154" s="80">
        <v>46.257800000000003</v>
      </c>
      <c r="AK154" s="80">
        <v>3.6510379999999998</v>
      </c>
      <c r="AL154" s="80"/>
      <c r="AM154" s="80">
        <v>2.1698770000000001</v>
      </c>
      <c r="AN154" s="80"/>
      <c r="AO154" s="80">
        <v>6.2215030000000002</v>
      </c>
      <c r="AP154" s="80"/>
      <c r="AQ154" s="80"/>
      <c r="AR154" s="80">
        <v>11.56066</v>
      </c>
      <c r="AS154" s="80">
        <v>8.0432830000000006</v>
      </c>
      <c r="AT154" s="80"/>
      <c r="AV154" s="253">
        <v>31.202000000000002</v>
      </c>
    </row>
    <row r="155" spans="1:48" x14ac:dyDescent="0.25">
      <c r="A155" s="312" t="s">
        <v>633</v>
      </c>
      <c r="B155" s="312" t="s">
        <v>553</v>
      </c>
      <c r="C155" s="313" t="s">
        <v>509</v>
      </c>
      <c r="D155" s="204">
        <v>151</v>
      </c>
      <c r="E155" s="80">
        <v>27.082129999999999</v>
      </c>
      <c r="F155" s="80">
        <v>81.170410000000004</v>
      </c>
      <c r="G155" s="80"/>
      <c r="H155" s="80"/>
      <c r="I155" s="80"/>
      <c r="J155" s="80"/>
      <c r="K155" s="80"/>
      <c r="L155" s="80">
        <v>13.38762</v>
      </c>
      <c r="M155" s="80"/>
      <c r="N155" s="80"/>
      <c r="O155" s="80"/>
      <c r="P155" s="80"/>
      <c r="Q155" s="80"/>
      <c r="R155" s="80"/>
      <c r="S155" s="80"/>
      <c r="T155" s="80"/>
      <c r="U155" s="80"/>
      <c r="V155" s="80"/>
      <c r="W155" s="80"/>
      <c r="X155" s="80">
        <v>52.581569999999999</v>
      </c>
      <c r="Y155" s="80"/>
      <c r="Z155" s="80"/>
      <c r="AA155" s="80">
        <v>20</v>
      </c>
      <c r="AB155" s="80">
        <v>37.306249999999999</v>
      </c>
      <c r="AC155" s="80"/>
      <c r="AD155" s="80">
        <v>35.278080000000003</v>
      </c>
      <c r="AE155" s="80"/>
      <c r="AF155" s="80">
        <v>8.5174660000000006</v>
      </c>
      <c r="AG155" s="80">
        <v>41.382339999999999</v>
      </c>
      <c r="AH155" s="80">
        <v>4.2377209999999996</v>
      </c>
      <c r="AI155" s="80">
        <v>24.692990000000002</v>
      </c>
      <c r="AJ155" s="80">
        <v>46.257800000000003</v>
      </c>
      <c r="AK155" s="80">
        <v>3.6510379999999998</v>
      </c>
      <c r="AL155" s="80"/>
      <c r="AM155" s="80">
        <v>2.1698770000000001</v>
      </c>
      <c r="AN155" s="80"/>
      <c r="AO155" s="80">
        <v>6.2215030000000002</v>
      </c>
      <c r="AP155" s="80"/>
      <c r="AQ155" s="80"/>
      <c r="AR155" s="80">
        <v>11.56066</v>
      </c>
      <c r="AS155" s="80">
        <v>8.0432830000000006</v>
      </c>
      <c r="AT155" s="80"/>
      <c r="AV155" s="253">
        <v>31.202000000000002</v>
      </c>
    </row>
    <row r="156" spans="1:48" x14ac:dyDescent="0.25">
      <c r="A156" s="312" t="s">
        <v>633</v>
      </c>
      <c r="B156" s="312">
        <v>3031</v>
      </c>
      <c r="C156" s="313" t="s">
        <v>492</v>
      </c>
      <c r="D156" s="204">
        <v>152</v>
      </c>
      <c r="E156" s="80">
        <v>27.082129999999999</v>
      </c>
      <c r="F156" s="80">
        <v>81.170410000000004</v>
      </c>
      <c r="G156" s="80"/>
      <c r="H156" s="80"/>
      <c r="I156" s="80"/>
      <c r="J156" s="80"/>
      <c r="K156" s="80"/>
      <c r="L156" s="80">
        <v>13.38762</v>
      </c>
      <c r="M156" s="80"/>
      <c r="N156" s="80"/>
      <c r="O156" s="80"/>
      <c r="P156" s="80"/>
      <c r="Q156" s="80"/>
      <c r="R156" s="80"/>
      <c r="S156" s="80"/>
      <c r="T156" s="80"/>
      <c r="U156" s="80"/>
      <c r="V156" s="80"/>
      <c r="W156" s="80"/>
      <c r="X156" s="80">
        <v>52.581569999999999</v>
      </c>
      <c r="Y156" s="80"/>
      <c r="Z156" s="80"/>
      <c r="AA156" s="80">
        <v>20</v>
      </c>
      <c r="AB156" s="80">
        <v>37.306249999999999</v>
      </c>
      <c r="AC156" s="80"/>
      <c r="AD156" s="80">
        <v>35.278080000000003</v>
      </c>
      <c r="AE156" s="80"/>
      <c r="AF156" s="80">
        <v>8.5174660000000006</v>
      </c>
      <c r="AG156" s="80">
        <v>41.382339999999999</v>
      </c>
      <c r="AH156" s="80">
        <v>4.2377209999999996</v>
      </c>
      <c r="AI156" s="80">
        <v>24.692990000000002</v>
      </c>
      <c r="AJ156" s="80">
        <v>46.257800000000003</v>
      </c>
      <c r="AK156" s="80">
        <v>3.6510379999999998</v>
      </c>
      <c r="AL156" s="80"/>
      <c r="AM156" s="80">
        <v>2.1698770000000001</v>
      </c>
      <c r="AN156" s="80"/>
      <c r="AO156" s="80">
        <v>6.2215030000000002</v>
      </c>
      <c r="AP156" s="80"/>
      <c r="AQ156" s="80"/>
      <c r="AR156" s="80">
        <v>11.56066</v>
      </c>
      <c r="AS156" s="80">
        <v>8.0432830000000006</v>
      </c>
      <c r="AT156" s="80"/>
      <c r="AV156" s="253">
        <v>31.202000000000002</v>
      </c>
    </row>
    <row r="157" spans="1:48" x14ac:dyDescent="0.25">
      <c r="A157" s="312" t="s">
        <v>633</v>
      </c>
      <c r="B157" s="312">
        <v>3031</v>
      </c>
      <c r="C157" s="313" t="s">
        <v>515</v>
      </c>
      <c r="D157" s="204">
        <v>153</v>
      </c>
      <c r="E157" s="80">
        <v>27.082129999999999</v>
      </c>
      <c r="F157" s="80">
        <v>81.170410000000004</v>
      </c>
      <c r="G157" s="80"/>
      <c r="H157" s="80"/>
      <c r="I157" s="80"/>
      <c r="J157" s="80"/>
      <c r="K157" s="80"/>
      <c r="L157" s="80">
        <v>13.38762</v>
      </c>
      <c r="M157" s="80"/>
      <c r="N157" s="80"/>
      <c r="O157" s="80"/>
      <c r="P157" s="80"/>
      <c r="Q157" s="80"/>
      <c r="R157" s="80"/>
      <c r="S157" s="80"/>
      <c r="T157" s="80"/>
      <c r="U157" s="80"/>
      <c r="V157" s="80"/>
      <c r="W157" s="80"/>
      <c r="X157" s="80">
        <v>52.581569999999999</v>
      </c>
      <c r="Y157" s="80"/>
      <c r="Z157" s="80"/>
      <c r="AA157" s="80">
        <v>20</v>
      </c>
      <c r="AB157" s="80">
        <v>37.306249999999999</v>
      </c>
      <c r="AC157" s="80"/>
      <c r="AD157" s="80">
        <v>35.278080000000003</v>
      </c>
      <c r="AE157" s="80"/>
      <c r="AF157" s="80">
        <v>8.5174660000000006</v>
      </c>
      <c r="AG157" s="80">
        <v>41.382339999999999</v>
      </c>
      <c r="AH157" s="80">
        <v>4.2377209999999996</v>
      </c>
      <c r="AI157" s="80">
        <v>24.692990000000002</v>
      </c>
      <c r="AJ157" s="80">
        <v>46.257800000000003</v>
      </c>
      <c r="AK157" s="80">
        <v>3.6510379999999998</v>
      </c>
      <c r="AL157" s="80"/>
      <c r="AM157" s="80">
        <v>2.1698770000000001</v>
      </c>
      <c r="AN157" s="80"/>
      <c r="AO157" s="80">
        <v>6.2215030000000002</v>
      </c>
      <c r="AP157" s="80"/>
      <c r="AQ157" s="80"/>
      <c r="AR157" s="80">
        <v>11.56066</v>
      </c>
      <c r="AS157" s="80">
        <v>8.0432830000000006</v>
      </c>
      <c r="AT157" s="80"/>
      <c r="AV157" s="253">
        <v>31.202000000000002</v>
      </c>
    </row>
    <row r="158" spans="1:48" x14ac:dyDescent="0.25">
      <c r="A158" s="312" t="s">
        <v>634</v>
      </c>
      <c r="B158" s="312">
        <v>2224</v>
      </c>
      <c r="C158" s="312" t="s">
        <v>498</v>
      </c>
      <c r="D158" s="204">
        <v>154</v>
      </c>
      <c r="E158" s="80">
        <v>27.082129999999999</v>
      </c>
      <c r="F158" s="80">
        <v>81.170410000000004</v>
      </c>
      <c r="G158" s="80"/>
      <c r="H158" s="80"/>
      <c r="I158" s="80"/>
      <c r="J158" s="80"/>
      <c r="K158" s="80"/>
      <c r="L158" s="80">
        <v>13.38762</v>
      </c>
      <c r="M158" s="80"/>
      <c r="N158" s="80"/>
      <c r="O158" s="80"/>
      <c r="P158" s="80"/>
      <c r="Q158" s="80"/>
      <c r="R158" s="80"/>
      <c r="S158" s="80"/>
      <c r="T158" s="80"/>
      <c r="U158" s="80"/>
      <c r="V158" s="80"/>
      <c r="W158" s="80"/>
      <c r="X158" s="80">
        <v>52.581569999999999</v>
      </c>
      <c r="Y158" s="80"/>
      <c r="Z158" s="80"/>
      <c r="AA158" s="80">
        <v>20</v>
      </c>
      <c r="AB158" s="80">
        <v>37.306249999999999</v>
      </c>
      <c r="AC158" s="80"/>
      <c r="AD158" s="80">
        <v>35.278080000000003</v>
      </c>
      <c r="AE158" s="80"/>
      <c r="AF158" s="80">
        <v>8.5174660000000006</v>
      </c>
      <c r="AG158" s="80">
        <v>41.382339999999999</v>
      </c>
      <c r="AH158" s="80">
        <v>4.2377209999999996</v>
      </c>
      <c r="AI158" s="80">
        <v>24.692990000000002</v>
      </c>
      <c r="AJ158" s="80">
        <v>46.257800000000003</v>
      </c>
      <c r="AK158" s="80">
        <v>3.6510379999999998</v>
      </c>
      <c r="AL158" s="80"/>
      <c r="AM158" s="80">
        <v>2.1698770000000001</v>
      </c>
      <c r="AN158" s="80"/>
      <c r="AO158" s="80">
        <v>6.2215030000000002</v>
      </c>
      <c r="AP158" s="80"/>
      <c r="AQ158" s="80"/>
      <c r="AR158" s="80">
        <v>11.56066</v>
      </c>
      <c r="AS158" s="80">
        <v>8.0432830000000006</v>
      </c>
      <c r="AT158" s="80"/>
      <c r="AV158" s="253">
        <v>31.202000000000002</v>
      </c>
    </row>
    <row r="159" spans="1:48" x14ac:dyDescent="0.25">
      <c r="A159" s="312" t="s">
        <v>634</v>
      </c>
      <c r="B159" s="312" t="s">
        <v>553</v>
      </c>
      <c r="C159" s="312" t="s">
        <v>498</v>
      </c>
      <c r="D159" s="204">
        <v>155</v>
      </c>
      <c r="E159" s="80">
        <v>27.082129999999999</v>
      </c>
      <c r="F159" s="80">
        <v>81.170410000000004</v>
      </c>
      <c r="G159" s="80"/>
      <c r="H159" s="80"/>
      <c r="I159" s="80"/>
      <c r="J159" s="80"/>
      <c r="K159" s="80"/>
      <c r="L159" s="80">
        <v>13.38762</v>
      </c>
      <c r="M159" s="80"/>
      <c r="N159" s="80"/>
      <c r="O159" s="80"/>
      <c r="P159" s="80"/>
      <c r="Q159" s="80"/>
      <c r="R159" s="80"/>
      <c r="S159" s="80"/>
      <c r="T159" s="80"/>
      <c r="U159" s="80"/>
      <c r="V159" s="80"/>
      <c r="W159" s="80"/>
      <c r="X159" s="80">
        <v>52.581569999999999</v>
      </c>
      <c r="Y159" s="80"/>
      <c r="Z159" s="80"/>
      <c r="AA159" s="80">
        <v>20</v>
      </c>
      <c r="AB159" s="80">
        <v>37.306249999999999</v>
      </c>
      <c r="AC159" s="80"/>
      <c r="AD159" s="80">
        <v>35.278080000000003</v>
      </c>
      <c r="AE159" s="80"/>
      <c r="AF159" s="80">
        <v>8.5174660000000006</v>
      </c>
      <c r="AG159" s="80">
        <v>41.382339999999999</v>
      </c>
      <c r="AH159" s="80">
        <v>4.2377209999999996</v>
      </c>
      <c r="AI159" s="80">
        <v>24.692990000000002</v>
      </c>
      <c r="AJ159" s="80">
        <v>46.257800000000003</v>
      </c>
      <c r="AK159" s="80">
        <v>3.6510379999999998</v>
      </c>
      <c r="AL159" s="80"/>
      <c r="AM159" s="80">
        <v>2.1698770000000001</v>
      </c>
      <c r="AN159" s="80"/>
      <c r="AO159" s="80">
        <v>6.2215030000000002</v>
      </c>
      <c r="AP159" s="80"/>
      <c r="AQ159" s="80"/>
      <c r="AR159" s="80">
        <v>11.56066</v>
      </c>
      <c r="AS159" s="80">
        <v>8.0432830000000006</v>
      </c>
      <c r="AT159" s="80"/>
      <c r="AV159" s="253">
        <v>31.202000000000002</v>
      </c>
    </row>
    <row r="160" spans="1:48" x14ac:dyDescent="0.25">
      <c r="A160" s="312" t="s">
        <v>634</v>
      </c>
      <c r="B160" s="312" t="s">
        <v>553</v>
      </c>
      <c r="C160" s="312" t="s">
        <v>499</v>
      </c>
      <c r="D160" s="204">
        <v>156</v>
      </c>
      <c r="E160" s="80">
        <v>27.082129999999999</v>
      </c>
      <c r="F160" s="80">
        <v>81.170410000000004</v>
      </c>
      <c r="G160" s="80"/>
      <c r="H160" s="80"/>
      <c r="I160" s="80"/>
      <c r="J160" s="80"/>
      <c r="K160" s="80"/>
      <c r="L160" s="80">
        <v>13.38762</v>
      </c>
      <c r="M160" s="80"/>
      <c r="N160" s="80"/>
      <c r="O160" s="80"/>
      <c r="P160" s="80"/>
      <c r="Q160" s="80"/>
      <c r="R160" s="80"/>
      <c r="S160" s="80"/>
      <c r="T160" s="80"/>
      <c r="U160" s="80"/>
      <c r="V160" s="80"/>
      <c r="W160" s="80"/>
      <c r="X160" s="80">
        <v>52.581569999999999</v>
      </c>
      <c r="Y160" s="80"/>
      <c r="Z160" s="80"/>
      <c r="AA160" s="80">
        <v>20</v>
      </c>
      <c r="AB160" s="80">
        <v>37.306249999999999</v>
      </c>
      <c r="AC160" s="80"/>
      <c r="AD160" s="80">
        <v>35.278080000000003</v>
      </c>
      <c r="AE160" s="80"/>
      <c r="AF160" s="80">
        <v>8.5174660000000006</v>
      </c>
      <c r="AG160" s="80">
        <v>41.382339999999999</v>
      </c>
      <c r="AH160" s="80">
        <v>4.2377209999999996</v>
      </c>
      <c r="AI160" s="80">
        <v>24.692990000000002</v>
      </c>
      <c r="AJ160" s="80">
        <v>46.257800000000003</v>
      </c>
      <c r="AK160" s="80">
        <v>3.6510379999999998</v>
      </c>
      <c r="AL160" s="80"/>
      <c r="AM160" s="80">
        <v>2.1698770000000001</v>
      </c>
      <c r="AN160" s="80"/>
      <c r="AO160" s="80">
        <v>6.2215030000000002</v>
      </c>
      <c r="AP160" s="80"/>
      <c r="AQ160" s="80"/>
      <c r="AR160" s="80">
        <v>11.56066</v>
      </c>
      <c r="AS160" s="80">
        <v>8.0432830000000006</v>
      </c>
      <c r="AT160" s="80"/>
      <c r="AV160" s="253">
        <v>31.202000000000002</v>
      </c>
    </row>
    <row r="161" spans="1:48" x14ac:dyDescent="0.25">
      <c r="A161" s="312" t="s">
        <v>533</v>
      </c>
      <c r="B161" s="312" t="s">
        <v>553</v>
      </c>
      <c r="C161" s="312" t="s">
        <v>498</v>
      </c>
      <c r="D161" s="204">
        <v>157</v>
      </c>
      <c r="E161" s="80">
        <v>27.082129999999999</v>
      </c>
      <c r="F161" s="80">
        <v>81.170410000000004</v>
      </c>
      <c r="G161" s="80"/>
      <c r="H161" s="80"/>
      <c r="I161" s="80"/>
      <c r="J161" s="80"/>
      <c r="K161" s="80"/>
      <c r="L161" s="80">
        <v>13.38762</v>
      </c>
      <c r="M161" s="80"/>
      <c r="N161" s="80"/>
      <c r="O161" s="80"/>
      <c r="P161" s="80"/>
      <c r="Q161" s="80"/>
      <c r="R161" s="80"/>
      <c r="S161" s="80"/>
      <c r="T161" s="80"/>
      <c r="U161" s="80"/>
      <c r="V161" s="80"/>
      <c r="W161" s="80"/>
      <c r="X161" s="80">
        <v>52.581569999999999</v>
      </c>
      <c r="Y161" s="80"/>
      <c r="Z161" s="80"/>
      <c r="AA161" s="80">
        <v>20</v>
      </c>
      <c r="AB161" s="80">
        <v>37.306249999999999</v>
      </c>
      <c r="AC161" s="80"/>
      <c r="AD161" s="80">
        <v>35.278080000000003</v>
      </c>
      <c r="AE161" s="80"/>
      <c r="AF161" s="80">
        <v>8.5174660000000006</v>
      </c>
      <c r="AG161" s="80">
        <v>41.382339999999999</v>
      </c>
      <c r="AH161" s="80">
        <v>4.2377209999999996</v>
      </c>
      <c r="AI161" s="80">
        <v>24.692990000000002</v>
      </c>
      <c r="AJ161" s="80">
        <v>46.257800000000003</v>
      </c>
      <c r="AK161" s="80">
        <v>3.6510379999999998</v>
      </c>
      <c r="AL161" s="80"/>
      <c r="AM161" s="80">
        <v>2.1698770000000001</v>
      </c>
      <c r="AN161" s="80"/>
      <c r="AO161" s="80">
        <v>6.2215030000000002</v>
      </c>
      <c r="AP161" s="80"/>
      <c r="AQ161" s="80"/>
      <c r="AR161" s="80">
        <v>11.56066</v>
      </c>
      <c r="AS161" s="80">
        <v>8.0432830000000006</v>
      </c>
      <c r="AT161" s="80"/>
      <c r="AV161" s="253">
        <v>31.202000000000002</v>
      </c>
    </row>
    <row r="162" spans="1:48" x14ac:dyDescent="0.25">
      <c r="A162" s="312" t="s">
        <v>533</v>
      </c>
      <c r="B162" s="312" t="s">
        <v>165</v>
      </c>
      <c r="C162" s="312" t="s">
        <v>491</v>
      </c>
      <c r="D162" s="204">
        <v>158</v>
      </c>
      <c r="E162" s="80"/>
      <c r="F162" s="80">
        <v>86.6</v>
      </c>
      <c r="G162" s="80"/>
      <c r="H162" s="80">
        <v>42.640929999999997</v>
      </c>
      <c r="I162" s="80">
        <v>1.7</v>
      </c>
      <c r="J162" s="80"/>
      <c r="K162" s="80">
        <v>15.978529999999999</v>
      </c>
      <c r="L162" s="80"/>
      <c r="M162" s="80"/>
      <c r="N162" s="80">
        <v>13.373749999999999</v>
      </c>
      <c r="O162" s="80">
        <v>91.348789999999994</v>
      </c>
      <c r="P162" s="80">
        <v>37.632249999999999</v>
      </c>
      <c r="Q162" s="80">
        <v>100.84869999999999</v>
      </c>
      <c r="R162" s="80">
        <v>336.26249999999999</v>
      </c>
      <c r="S162" s="80">
        <v>16.811699999999998</v>
      </c>
      <c r="T162" s="80">
        <v>16.070450000000001</v>
      </c>
      <c r="U162" s="80">
        <v>23.020189999999999</v>
      </c>
      <c r="V162" s="80">
        <v>0</v>
      </c>
      <c r="W162" s="80">
        <v>21.89949</v>
      </c>
      <c r="X162" s="80"/>
      <c r="Y162" s="80">
        <v>36.949800000000003</v>
      </c>
      <c r="Z162" s="80">
        <v>22.987200000000001</v>
      </c>
      <c r="AA162" s="80">
        <v>8.4615709999999993</v>
      </c>
      <c r="AB162" s="80">
        <v>51.318269999999998</v>
      </c>
      <c r="AC162" s="80">
        <v>93.41</v>
      </c>
      <c r="AD162" s="80">
        <v>83.480999999999995</v>
      </c>
      <c r="AE162" s="80">
        <v>3.1320000000000001</v>
      </c>
      <c r="AF162" s="80">
        <v>21.93798</v>
      </c>
      <c r="AG162" s="80">
        <v>45.03022</v>
      </c>
      <c r="AH162" s="80">
        <v>6.4814920000000003</v>
      </c>
      <c r="AI162" s="80">
        <v>27.88043</v>
      </c>
      <c r="AJ162" s="80"/>
      <c r="AK162" s="80">
        <v>6.7413090000000002</v>
      </c>
      <c r="AL162" s="80">
        <v>40.012149999999998</v>
      </c>
      <c r="AM162" s="80">
        <v>6.5335349999999996</v>
      </c>
      <c r="AN162" s="80"/>
      <c r="AO162" s="80">
        <v>4.1268549999999999</v>
      </c>
      <c r="AP162" s="80">
        <v>46.706629999999997</v>
      </c>
      <c r="AQ162" s="80">
        <v>2.495806</v>
      </c>
      <c r="AR162" s="80">
        <v>26.562329999999999</v>
      </c>
      <c r="AS162" s="80">
        <v>20.019850000000002</v>
      </c>
      <c r="AT162" s="80">
        <v>0</v>
      </c>
      <c r="AU162" s="4">
        <v>84.238339999999994</v>
      </c>
      <c r="AV162" s="253"/>
    </row>
    <row r="163" spans="1:48" x14ac:dyDescent="0.25">
      <c r="A163" s="312" t="s">
        <v>533</v>
      </c>
      <c r="B163" s="312" t="s">
        <v>165</v>
      </c>
      <c r="C163" s="312" t="s">
        <v>493</v>
      </c>
      <c r="D163" s="204">
        <v>159</v>
      </c>
      <c r="E163" s="80"/>
      <c r="F163" s="80">
        <v>86.6</v>
      </c>
      <c r="G163" s="80"/>
      <c r="H163" s="80">
        <v>42.640929999999997</v>
      </c>
      <c r="I163" s="80">
        <v>1.7</v>
      </c>
      <c r="J163" s="80"/>
      <c r="K163" s="80">
        <v>15.978529999999999</v>
      </c>
      <c r="L163" s="80"/>
      <c r="M163" s="80"/>
      <c r="N163" s="80">
        <v>13.373749999999999</v>
      </c>
      <c r="O163" s="80">
        <v>91.348789999999994</v>
      </c>
      <c r="P163" s="80">
        <v>37.632249999999999</v>
      </c>
      <c r="Q163" s="80">
        <v>100.84869999999999</v>
      </c>
      <c r="R163" s="80">
        <v>336.26249999999999</v>
      </c>
      <c r="S163" s="80">
        <v>16.811699999999998</v>
      </c>
      <c r="T163" s="80">
        <v>16.070450000000001</v>
      </c>
      <c r="U163" s="80">
        <v>23.020189999999999</v>
      </c>
      <c r="V163" s="80">
        <v>0</v>
      </c>
      <c r="W163" s="80">
        <v>21.89949</v>
      </c>
      <c r="X163" s="80"/>
      <c r="Y163" s="80">
        <v>36.949800000000003</v>
      </c>
      <c r="Z163" s="80">
        <v>22.987200000000001</v>
      </c>
      <c r="AA163" s="80">
        <v>8.4615709999999993</v>
      </c>
      <c r="AB163" s="80">
        <v>51.318269999999998</v>
      </c>
      <c r="AC163" s="80">
        <v>93.41</v>
      </c>
      <c r="AD163" s="80">
        <v>83.480999999999995</v>
      </c>
      <c r="AE163" s="80">
        <v>3.1320000000000001</v>
      </c>
      <c r="AF163" s="80">
        <v>21.93798</v>
      </c>
      <c r="AG163" s="80">
        <v>45.03022</v>
      </c>
      <c r="AH163" s="80">
        <v>6.4814920000000003</v>
      </c>
      <c r="AI163" s="80">
        <v>27.88043</v>
      </c>
      <c r="AJ163" s="80"/>
      <c r="AK163" s="80">
        <v>6.7413090000000002</v>
      </c>
      <c r="AL163" s="80">
        <v>40.012149999999998</v>
      </c>
      <c r="AM163" s="80">
        <v>6.5335349999999996</v>
      </c>
      <c r="AN163" s="80"/>
      <c r="AO163" s="80">
        <v>4.1268549999999999</v>
      </c>
      <c r="AP163" s="80">
        <v>46.706629999999997</v>
      </c>
      <c r="AQ163" s="80">
        <v>2.495806</v>
      </c>
      <c r="AR163" s="80">
        <v>26.562329999999999</v>
      </c>
      <c r="AS163" s="80">
        <v>20.019850000000002</v>
      </c>
      <c r="AT163" s="80">
        <v>0</v>
      </c>
      <c r="AU163" s="4">
        <v>84.238339999999994</v>
      </c>
      <c r="AV163" s="253"/>
    </row>
    <row r="164" spans="1:48" x14ac:dyDescent="0.25">
      <c r="A164" s="312" t="s">
        <v>533</v>
      </c>
      <c r="B164" s="312" t="s">
        <v>161</v>
      </c>
      <c r="C164" s="312" t="s">
        <v>491</v>
      </c>
      <c r="D164" s="204">
        <v>160</v>
      </c>
      <c r="E164" s="80"/>
      <c r="F164" s="80">
        <v>86.6</v>
      </c>
      <c r="G164" s="80"/>
      <c r="H164" s="80">
        <v>42.640929999999997</v>
      </c>
      <c r="I164" s="80">
        <v>1.7</v>
      </c>
      <c r="J164" s="80"/>
      <c r="K164" s="80">
        <v>15.978529999999999</v>
      </c>
      <c r="L164" s="80"/>
      <c r="M164" s="80"/>
      <c r="N164" s="80">
        <v>13.373749999999999</v>
      </c>
      <c r="O164" s="80">
        <v>91.348789999999994</v>
      </c>
      <c r="P164" s="80">
        <v>37.632249999999999</v>
      </c>
      <c r="Q164" s="80">
        <v>100.84869999999999</v>
      </c>
      <c r="R164" s="80">
        <v>336.26249999999999</v>
      </c>
      <c r="S164" s="80">
        <v>16.811699999999998</v>
      </c>
      <c r="T164" s="80">
        <v>16.070450000000001</v>
      </c>
      <c r="U164" s="80">
        <v>23.020189999999999</v>
      </c>
      <c r="V164" s="80">
        <v>0</v>
      </c>
      <c r="W164" s="80">
        <v>21.89949</v>
      </c>
      <c r="X164" s="80"/>
      <c r="Y164" s="80">
        <v>36.949800000000003</v>
      </c>
      <c r="Z164" s="80">
        <v>22.987200000000001</v>
      </c>
      <c r="AA164" s="80">
        <v>8.4615709999999993</v>
      </c>
      <c r="AB164" s="80">
        <v>51.318269999999998</v>
      </c>
      <c r="AC164" s="80">
        <v>93.41</v>
      </c>
      <c r="AD164" s="80">
        <v>83.480999999999995</v>
      </c>
      <c r="AE164" s="80">
        <v>3.1320000000000001</v>
      </c>
      <c r="AF164" s="80">
        <v>21.93798</v>
      </c>
      <c r="AG164" s="80">
        <v>45.03022</v>
      </c>
      <c r="AH164" s="80">
        <v>6.4814920000000003</v>
      </c>
      <c r="AI164" s="80">
        <v>27.88043</v>
      </c>
      <c r="AJ164" s="80"/>
      <c r="AK164" s="80">
        <v>6.7413090000000002</v>
      </c>
      <c r="AL164" s="80">
        <v>40.012149999999998</v>
      </c>
      <c r="AM164" s="80">
        <v>6.5335349999999996</v>
      </c>
      <c r="AN164" s="80"/>
      <c r="AO164" s="80">
        <v>4.1268549999999999</v>
      </c>
      <c r="AP164" s="80">
        <v>46.706629999999997</v>
      </c>
      <c r="AQ164" s="80">
        <v>2.495806</v>
      </c>
      <c r="AR164" s="80">
        <v>26.562329999999999</v>
      </c>
      <c r="AS164" s="80">
        <v>20.019850000000002</v>
      </c>
      <c r="AT164" s="80">
        <v>0</v>
      </c>
      <c r="AU164" s="4">
        <v>84.238339999999994</v>
      </c>
      <c r="AV164" s="253"/>
    </row>
    <row r="165" spans="1:48" x14ac:dyDescent="0.25">
      <c r="A165" s="312" t="s">
        <v>533</v>
      </c>
      <c r="B165" s="312" t="s">
        <v>161</v>
      </c>
      <c r="C165" s="312" t="s">
        <v>493</v>
      </c>
      <c r="D165" s="204">
        <v>161</v>
      </c>
      <c r="E165" s="80"/>
      <c r="F165" s="80">
        <v>86.6</v>
      </c>
      <c r="G165" s="80"/>
      <c r="H165" s="80">
        <v>42.640929999999997</v>
      </c>
      <c r="I165" s="80">
        <v>1.7</v>
      </c>
      <c r="J165" s="80"/>
      <c r="K165" s="80">
        <v>15.978529999999999</v>
      </c>
      <c r="L165" s="80"/>
      <c r="M165" s="80"/>
      <c r="N165" s="80">
        <v>13.373749999999999</v>
      </c>
      <c r="O165" s="80">
        <v>91.348789999999994</v>
      </c>
      <c r="P165" s="80">
        <v>37.632249999999999</v>
      </c>
      <c r="Q165" s="80">
        <v>100.84869999999999</v>
      </c>
      <c r="R165" s="80">
        <v>336.26249999999999</v>
      </c>
      <c r="S165" s="80">
        <v>16.811699999999998</v>
      </c>
      <c r="T165" s="80">
        <v>16.070450000000001</v>
      </c>
      <c r="U165" s="80">
        <v>23.020189999999999</v>
      </c>
      <c r="V165" s="80">
        <v>0</v>
      </c>
      <c r="W165" s="80">
        <v>21.89949</v>
      </c>
      <c r="X165" s="80"/>
      <c r="Y165" s="80">
        <v>36.949800000000003</v>
      </c>
      <c r="Z165" s="80">
        <v>22.987200000000001</v>
      </c>
      <c r="AA165" s="80">
        <v>8.4615709999999993</v>
      </c>
      <c r="AB165" s="80">
        <v>51.318269999999998</v>
      </c>
      <c r="AC165" s="80">
        <v>93.41</v>
      </c>
      <c r="AD165" s="80">
        <v>83.480999999999995</v>
      </c>
      <c r="AE165" s="80">
        <v>3.1320000000000001</v>
      </c>
      <c r="AF165" s="80">
        <v>21.93798</v>
      </c>
      <c r="AG165" s="80">
        <v>45.03022</v>
      </c>
      <c r="AH165" s="80">
        <v>6.4814920000000003</v>
      </c>
      <c r="AI165" s="80">
        <v>27.88043</v>
      </c>
      <c r="AJ165" s="80"/>
      <c r="AK165" s="80">
        <v>6.7413090000000002</v>
      </c>
      <c r="AL165" s="80">
        <v>40.012149999999998</v>
      </c>
      <c r="AM165" s="80">
        <v>6.5335349999999996</v>
      </c>
      <c r="AN165" s="80"/>
      <c r="AO165" s="80">
        <v>4.1268549999999999</v>
      </c>
      <c r="AP165" s="80">
        <v>46.706629999999997</v>
      </c>
      <c r="AQ165" s="80">
        <v>2.495806</v>
      </c>
      <c r="AR165" s="80">
        <v>26.562329999999999</v>
      </c>
      <c r="AS165" s="80">
        <v>20.019850000000002</v>
      </c>
      <c r="AT165" s="80">
        <v>0</v>
      </c>
      <c r="AU165" s="4">
        <v>84.238339999999994</v>
      </c>
      <c r="AV165" s="253"/>
    </row>
    <row r="166" spans="1:48" x14ac:dyDescent="0.25">
      <c r="A166" s="312" t="s">
        <v>533</v>
      </c>
      <c r="B166" s="312" t="s">
        <v>161</v>
      </c>
      <c r="C166" s="312" t="s">
        <v>495</v>
      </c>
      <c r="D166" s="204">
        <v>162</v>
      </c>
      <c r="E166" s="80"/>
      <c r="F166" s="80">
        <v>86.6</v>
      </c>
      <c r="G166" s="80"/>
      <c r="H166" s="80">
        <v>42.640929999999997</v>
      </c>
      <c r="I166" s="80">
        <v>1.7</v>
      </c>
      <c r="J166" s="80"/>
      <c r="K166" s="80">
        <v>15.978529999999999</v>
      </c>
      <c r="L166" s="80"/>
      <c r="M166" s="80"/>
      <c r="N166" s="80">
        <v>13.373749999999999</v>
      </c>
      <c r="O166" s="80">
        <v>91.348789999999994</v>
      </c>
      <c r="P166" s="80">
        <v>37.632249999999999</v>
      </c>
      <c r="Q166" s="80">
        <v>100.84869999999999</v>
      </c>
      <c r="R166" s="80">
        <v>336.26249999999999</v>
      </c>
      <c r="S166" s="80">
        <v>16.811699999999998</v>
      </c>
      <c r="T166" s="80">
        <v>16.070450000000001</v>
      </c>
      <c r="U166" s="80">
        <v>23.020189999999999</v>
      </c>
      <c r="V166" s="80">
        <v>0</v>
      </c>
      <c r="W166" s="80">
        <v>21.89949</v>
      </c>
      <c r="X166" s="80"/>
      <c r="Y166" s="80">
        <v>36.949800000000003</v>
      </c>
      <c r="Z166" s="80">
        <v>22.987200000000001</v>
      </c>
      <c r="AA166" s="80">
        <v>8.4615709999999993</v>
      </c>
      <c r="AB166" s="80">
        <v>51.318269999999998</v>
      </c>
      <c r="AC166" s="80">
        <v>93.41</v>
      </c>
      <c r="AD166" s="80">
        <v>83.480999999999995</v>
      </c>
      <c r="AE166" s="80">
        <v>3.1320000000000001</v>
      </c>
      <c r="AF166" s="80">
        <v>21.93798</v>
      </c>
      <c r="AG166" s="80">
        <v>45.03022</v>
      </c>
      <c r="AH166" s="80">
        <v>6.4814920000000003</v>
      </c>
      <c r="AI166" s="80">
        <v>27.88043</v>
      </c>
      <c r="AJ166" s="80"/>
      <c r="AK166" s="80">
        <v>6.7413090000000002</v>
      </c>
      <c r="AL166" s="80">
        <v>40.012149999999998</v>
      </c>
      <c r="AM166" s="80">
        <v>6.5335349999999996</v>
      </c>
      <c r="AN166" s="80"/>
      <c r="AO166" s="80">
        <v>4.1268549999999999</v>
      </c>
      <c r="AP166" s="80">
        <v>46.706629999999997</v>
      </c>
      <c r="AQ166" s="80">
        <v>2.495806</v>
      </c>
      <c r="AR166" s="80">
        <v>26.562329999999999</v>
      </c>
      <c r="AS166" s="80">
        <v>20.019850000000002</v>
      </c>
      <c r="AT166" s="80">
        <v>0</v>
      </c>
      <c r="AU166" s="4">
        <v>84.238339999999994</v>
      </c>
      <c r="AV166" s="253"/>
    </row>
    <row r="167" spans="1:48" x14ac:dyDescent="0.25">
      <c r="A167" s="312" t="s">
        <v>533</v>
      </c>
      <c r="B167" s="312" t="s">
        <v>161</v>
      </c>
      <c r="C167" s="312" t="s">
        <v>511</v>
      </c>
      <c r="D167" s="204">
        <v>163</v>
      </c>
      <c r="E167" s="80"/>
      <c r="F167" s="80">
        <v>86.6</v>
      </c>
      <c r="G167" s="80"/>
      <c r="H167" s="80">
        <v>42.640929999999997</v>
      </c>
      <c r="I167" s="80">
        <v>1.7</v>
      </c>
      <c r="J167" s="80"/>
      <c r="K167" s="80">
        <v>15.978529999999999</v>
      </c>
      <c r="L167" s="80"/>
      <c r="M167" s="80"/>
      <c r="N167" s="80">
        <v>13.373749999999999</v>
      </c>
      <c r="O167" s="80">
        <v>91.348789999999994</v>
      </c>
      <c r="P167" s="80">
        <v>37.632249999999999</v>
      </c>
      <c r="Q167" s="80">
        <v>100.84869999999999</v>
      </c>
      <c r="R167" s="80">
        <v>336.26249999999999</v>
      </c>
      <c r="S167" s="80">
        <v>16.811699999999998</v>
      </c>
      <c r="T167" s="80">
        <v>16.070450000000001</v>
      </c>
      <c r="U167" s="80">
        <v>23.020189999999999</v>
      </c>
      <c r="V167" s="80">
        <v>0</v>
      </c>
      <c r="W167" s="80">
        <v>21.89949</v>
      </c>
      <c r="X167" s="80"/>
      <c r="Y167" s="80">
        <v>36.949800000000003</v>
      </c>
      <c r="Z167" s="80">
        <v>22.987200000000001</v>
      </c>
      <c r="AA167" s="80">
        <v>8.4615709999999993</v>
      </c>
      <c r="AB167" s="80">
        <v>51.318269999999998</v>
      </c>
      <c r="AC167" s="80">
        <v>93.41</v>
      </c>
      <c r="AD167" s="80">
        <v>83.480999999999995</v>
      </c>
      <c r="AE167" s="80">
        <v>3.1320000000000001</v>
      </c>
      <c r="AF167" s="80">
        <v>21.93798</v>
      </c>
      <c r="AG167" s="80">
        <v>45.03022</v>
      </c>
      <c r="AH167" s="80">
        <v>6.4814920000000003</v>
      </c>
      <c r="AI167" s="80">
        <v>27.88043</v>
      </c>
      <c r="AJ167" s="80"/>
      <c r="AK167" s="80">
        <v>6.7413090000000002</v>
      </c>
      <c r="AL167" s="80">
        <v>40.012149999999998</v>
      </c>
      <c r="AM167" s="80">
        <v>6.5335349999999996</v>
      </c>
      <c r="AN167" s="80"/>
      <c r="AO167" s="80">
        <v>4.1268549999999999</v>
      </c>
      <c r="AP167" s="80">
        <v>46.706629999999997</v>
      </c>
      <c r="AQ167" s="80">
        <v>2.495806</v>
      </c>
      <c r="AR167" s="80">
        <v>26.562329999999999</v>
      </c>
      <c r="AS167" s="80">
        <v>20.019850000000002</v>
      </c>
      <c r="AT167" s="80">
        <v>0</v>
      </c>
      <c r="AU167" s="4">
        <v>84.238339999999994</v>
      </c>
      <c r="AV167" s="253"/>
    </row>
    <row r="168" spans="1:48" x14ac:dyDescent="0.25">
      <c r="A168" s="312" t="s">
        <v>534</v>
      </c>
      <c r="B168" s="312" t="s">
        <v>553</v>
      </c>
      <c r="C168" s="312" t="s">
        <v>530</v>
      </c>
      <c r="D168" s="204">
        <v>164</v>
      </c>
      <c r="E168" s="80">
        <v>27.082129999999999</v>
      </c>
      <c r="F168" s="80">
        <v>81.170410000000004</v>
      </c>
      <c r="G168" s="80"/>
      <c r="H168" s="80"/>
      <c r="I168" s="80"/>
      <c r="J168" s="80"/>
      <c r="K168" s="80"/>
      <c r="L168" s="80">
        <v>13.38762</v>
      </c>
      <c r="M168" s="80"/>
      <c r="N168" s="80"/>
      <c r="O168" s="80"/>
      <c r="P168" s="80"/>
      <c r="Q168" s="80"/>
      <c r="R168" s="80"/>
      <c r="S168" s="80"/>
      <c r="T168" s="80"/>
      <c r="U168" s="80"/>
      <c r="V168" s="80"/>
      <c r="W168" s="80"/>
      <c r="X168" s="80">
        <v>52.581569999999999</v>
      </c>
      <c r="Y168" s="80"/>
      <c r="Z168" s="80"/>
      <c r="AA168" s="80">
        <v>20</v>
      </c>
      <c r="AB168" s="80">
        <v>37.306249999999999</v>
      </c>
      <c r="AC168" s="80"/>
      <c r="AD168" s="80">
        <v>35.278080000000003</v>
      </c>
      <c r="AE168" s="80"/>
      <c r="AF168" s="80">
        <v>8.5174660000000006</v>
      </c>
      <c r="AG168" s="80">
        <v>41.382339999999999</v>
      </c>
      <c r="AH168" s="80">
        <v>4.2377209999999996</v>
      </c>
      <c r="AI168" s="80">
        <v>24.692990000000002</v>
      </c>
      <c r="AJ168" s="80">
        <v>46.257800000000003</v>
      </c>
      <c r="AK168" s="80">
        <v>3.6510379999999998</v>
      </c>
      <c r="AL168" s="80"/>
      <c r="AM168" s="80">
        <v>2.1698770000000001</v>
      </c>
      <c r="AN168" s="80"/>
      <c r="AO168" s="80">
        <v>6.2215030000000002</v>
      </c>
      <c r="AP168" s="80"/>
      <c r="AQ168" s="80"/>
      <c r="AR168" s="80">
        <v>11.56066</v>
      </c>
      <c r="AS168" s="80">
        <v>8.0432830000000006</v>
      </c>
      <c r="AT168" s="80"/>
      <c r="AV168" s="253">
        <v>31.202000000000002</v>
      </c>
    </row>
    <row r="169" spans="1:48" x14ac:dyDescent="0.25">
      <c r="A169" s="312" t="s">
        <v>534</v>
      </c>
      <c r="B169" s="312">
        <v>3031</v>
      </c>
      <c r="C169" s="312" t="s">
        <v>515</v>
      </c>
      <c r="D169" s="204">
        <v>165</v>
      </c>
      <c r="E169" s="80">
        <v>27.082129999999999</v>
      </c>
      <c r="F169" s="80">
        <v>81.170410000000004</v>
      </c>
      <c r="G169" s="80"/>
      <c r="H169" s="80"/>
      <c r="I169" s="80"/>
      <c r="J169" s="80"/>
      <c r="K169" s="80"/>
      <c r="L169" s="80">
        <v>13.38762</v>
      </c>
      <c r="M169" s="80"/>
      <c r="N169" s="80"/>
      <c r="O169" s="80"/>
      <c r="P169" s="80"/>
      <c r="Q169" s="80"/>
      <c r="R169" s="80"/>
      <c r="S169" s="80"/>
      <c r="T169" s="80"/>
      <c r="U169" s="80"/>
      <c r="V169" s="80"/>
      <c r="W169" s="80"/>
      <c r="X169" s="80">
        <v>52.581569999999999</v>
      </c>
      <c r="Y169" s="80"/>
      <c r="Z169" s="80"/>
      <c r="AA169" s="80">
        <v>20</v>
      </c>
      <c r="AB169" s="80">
        <v>37.306249999999999</v>
      </c>
      <c r="AC169" s="80"/>
      <c r="AD169" s="80">
        <v>35.278080000000003</v>
      </c>
      <c r="AE169" s="80"/>
      <c r="AF169" s="80">
        <v>8.5174660000000006</v>
      </c>
      <c r="AG169" s="80">
        <v>41.382339999999999</v>
      </c>
      <c r="AH169" s="80">
        <v>4.2377209999999996</v>
      </c>
      <c r="AI169" s="80">
        <v>24.692990000000002</v>
      </c>
      <c r="AJ169" s="80">
        <v>46.257800000000003</v>
      </c>
      <c r="AK169" s="80">
        <v>3.6510379999999998</v>
      </c>
      <c r="AL169" s="80"/>
      <c r="AM169" s="80">
        <v>2.1698770000000001</v>
      </c>
      <c r="AN169" s="80"/>
      <c r="AO169" s="80">
        <v>6.2215030000000002</v>
      </c>
      <c r="AP169" s="80"/>
      <c r="AQ169" s="80"/>
      <c r="AR169" s="80">
        <v>11.56066</v>
      </c>
      <c r="AS169" s="80">
        <v>8.0432830000000006</v>
      </c>
      <c r="AT169" s="80"/>
      <c r="AV169" s="253">
        <v>31.202000000000002</v>
      </c>
    </row>
    <row r="170" spans="1:48" x14ac:dyDescent="0.25">
      <c r="A170" s="312" t="s">
        <v>534</v>
      </c>
      <c r="B170" s="312">
        <v>3031</v>
      </c>
      <c r="C170" s="312" t="s">
        <v>516</v>
      </c>
      <c r="D170" s="204">
        <v>166</v>
      </c>
      <c r="E170" s="80">
        <v>27.082129999999999</v>
      </c>
      <c r="F170" s="80">
        <v>81.170410000000004</v>
      </c>
      <c r="G170" s="80"/>
      <c r="H170" s="80"/>
      <c r="I170" s="80"/>
      <c r="J170" s="80"/>
      <c r="K170" s="80"/>
      <c r="L170" s="80">
        <v>13.38762</v>
      </c>
      <c r="M170" s="80"/>
      <c r="N170" s="80"/>
      <c r="O170" s="80"/>
      <c r="P170" s="80"/>
      <c r="Q170" s="80"/>
      <c r="R170" s="80"/>
      <c r="S170" s="80"/>
      <c r="T170" s="80"/>
      <c r="U170" s="80"/>
      <c r="V170" s="80"/>
      <c r="W170" s="80"/>
      <c r="X170" s="80">
        <v>52.581569999999999</v>
      </c>
      <c r="Y170" s="80"/>
      <c r="Z170" s="80"/>
      <c r="AA170" s="80">
        <v>20</v>
      </c>
      <c r="AB170" s="80">
        <v>37.306249999999999</v>
      </c>
      <c r="AC170" s="80"/>
      <c r="AD170" s="80">
        <v>35.278080000000003</v>
      </c>
      <c r="AE170" s="80"/>
      <c r="AF170" s="80">
        <v>8.5174660000000006</v>
      </c>
      <c r="AG170" s="80">
        <v>41.382339999999999</v>
      </c>
      <c r="AH170" s="80">
        <v>4.2377209999999996</v>
      </c>
      <c r="AI170" s="80">
        <v>24.692990000000002</v>
      </c>
      <c r="AJ170" s="80">
        <v>46.257800000000003</v>
      </c>
      <c r="AK170" s="80">
        <v>3.6510379999999998</v>
      </c>
      <c r="AL170" s="80"/>
      <c r="AM170" s="80">
        <v>2.1698770000000001</v>
      </c>
      <c r="AN170" s="80"/>
      <c r="AO170" s="80">
        <v>6.2215030000000002</v>
      </c>
      <c r="AP170" s="80"/>
      <c r="AQ170" s="80"/>
      <c r="AR170" s="80">
        <v>11.56066</v>
      </c>
      <c r="AS170" s="80">
        <v>8.0432830000000006</v>
      </c>
      <c r="AT170" s="80"/>
      <c r="AV170" s="253">
        <v>31.202000000000002</v>
      </c>
    </row>
    <row r="171" spans="1:48" x14ac:dyDescent="0.25">
      <c r="A171" s="312" t="s">
        <v>534</v>
      </c>
      <c r="B171" s="312">
        <v>3031</v>
      </c>
      <c r="C171" s="312" t="s">
        <v>522</v>
      </c>
      <c r="D171" s="204">
        <v>167</v>
      </c>
      <c r="E171" s="80">
        <v>27.082129999999999</v>
      </c>
      <c r="F171" s="80">
        <v>81.170410000000004</v>
      </c>
      <c r="G171" s="80"/>
      <c r="H171" s="80"/>
      <c r="I171" s="80"/>
      <c r="J171" s="80"/>
      <c r="K171" s="80"/>
      <c r="L171" s="80">
        <v>13.38762</v>
      </c>
      <c r="M171" s="80"/>
      <c r="N171" s="80"/>
      <c r="O171" s="80"/>
      <c r="P171" s="80"/>
      <c r="Q171" s="80"/>
      <c r="R171" s="80"/>
      <c r="S171" s="80"/>
      <c r="T171" s="80"/>
      <c r="U171" s="80"/>
      <c r="V171" s="80"/>
      <c r="W171" s="80"/>
      <c r="X171" s="80">
        <v>52.581569999999999</v>
      </c>
      <c r="Y171" s="80"/>
      <c r="Z171" s="80"/>
      <c r="AA171" s="80">
        <v>20</v>
      </c>
      <c r="AB171" s="80">
        <v>37.306249999999999</v>
      </c>
      <c r="AC171" s="80"/>
      <c r="AD171" s="80">
        <v>35.278080000000003</v>
      </c>
      <c r="AE171" s="80"/>
      <c r="AF171" s="80">
        <v>8.5174660000000006</v>
      </c>
      <c r="AG171" s="80">
        <v>41.382339999999999</v>
      </c>
      <c r="AH171" s="80">
        <v>4.2377209999999996</v>
      </c>
      <c r="AI171" s="80">
        <v>24.692990000000002</v>
      </c>
      <c r="AJ171" s="80">
        <v>46.257800000000003</v>
      </c>
      <c r="AK171" s="80">
        <v>3.6510379999999998</v>
      </c>
      <c r="AL171" s="80"/>
      <c r="AM171" s="80">
        <v>2.1698770000000001</v>
      </c>
      <c r="AN171" s="80"/>
      <c r="AO171" s="80">
        <v>6.2215030000000002</v>
      </c>
      <c r="AP171" s="80"/>
      <c r="AQ171" s="80"/>
      <c r="AR171" s="80">
        <v>11.56066</v>
      </c>
      <c r="AS171" s="80">
        <v>8.0432830000000006</v>
      </c>
      <c r="AT171" s="80"/>
      <c r="AV171" s="253">
        <v>31.202000000000002</v>
      </c>
    </row>
    <row r="172" spans="1:48" x14ac:dyDescent="0.25">
      <c r="A172" s="312" t="s">
        <v>635</v>
      </c>
      <c r="B172" s="312" t="s">
        <v>553</v>
      </c>
      <c r="C172" s="312" t="s">
        <v>498</v>
      </c>
      <c r="D172" s="204">
        <v>168</v>
      </c>
      <c r="E172" s="80">
        <v>27.082129999999999</v>
      </c>
      <c r="F172" s="80">
        <v>81.170410000000004</v>
      </c>
      <c r="G172" s="80"/>
      <c r="H172" s="80"/>
      <c r="I172" s="80"/>
      <c r="J172" s="80"/>
      <c r="K172" s="80"/>
      <c r="L172" s="80">
        <v>13.38762</v>
      </c>
      <c r="M172" s="80"/>
      <c r="N172" s="80"/>
      <c r="O172" s="80"/>
      <c r="P172" s="80"/>
      <c r="Q172" s="80"/>
      <c r="R172" s="80"/>
      <c r="S172" s="80"/>
      <c r="T172" s="80"/>
      <c r="U172" s="80"/>
      <c r="V172" s="80"/>
      <c r="W172" s="80"/>
      <c r="X172" s="80">
        <v>52.581569999999999</v>
      </c>
      <c r="Y172" s="80"/>
      <c r="Z172" s="80"/>
      <c r="AA172" s="80">
        <v>20</v>
      </c>
      <c r="AB172" s="80">
        <v>37.306249999999999</v>
      </c>
      <c r="AC172" s="80"/>
      <c r="AD172" s="80">
        <v>35.278080000000003</v>
      </c>
      <c r="AE172" s="80"/>
      <c r="AF172" s="80">
        <v>8.5174660000000006</v>
      </c>
      <c r="AG172" s="80">
        <v>41.382339999999999</v>
      </c>
      <c r="AH172" s="80">
        <v>4.2377209999999996</v>
      </c>
      <c r="AI172" s="80">
        <v>24.692990000000002</v>
      </c>
      <c r="AJ172" s="80">
        <v>46.257800000000003</v>
      </c>
      <c r="AK172" s="80">
        <v>3.6510379999999998</v>
      </c>
      <c r="AL172" s="80"/>
      <c r="AM172" s="80">
        <v>2.1698770000000001</v>
      </c>
      <c r="AN172" s="80"/>
      <c r="AO172" s="80">
        <v>6.2215030000000002</v>
      </c>
      <c r="AP172" s="80"/>
      <c r="AQ172" s="80"/>
      <c r="AR172" s="80">
        <v>11.56066</v>
      </c>
      <c r="AS172" s="80">
        <v>8.0432830000000006</v>
      </c>
      <c r="AV172" s="253">
        <v>31.202000000000002</v>
      </c>
    </row>
    <row r="173" spans="1:48" x14ac:dyDescent="0.25">
      <c r="A173" s="312" t="s">
        <v>635</v>
      </c>
      <c r="B173" s="312" t="s">
        <v>553</v>
      </c>
      <c r="C173" s="312" t="s">
        <v>526</v>
      </c>
      <c r="D173" s="204">
        <v>169</v>
      </c>
      <c r="E173" s="80">
        <v>27.082129999999999</v>
      </c>
      <c r="F173" s="80">
        <v>81.170410000000004</v>
      </c>
      <c r="G173" s="80"/>
      <c r="H173" s="80"/>
      <c r="I173" s="80"/>
      <c r="J173" s="80"/>
      <c r="K173" s="80"/>
      <c r="L173" s="80">
        <v>13.38762</v>
      </c>
      <c r="M173" s="80"/>
      <c r="N173" s="80"/>
      <c r="O173" s="80"/>
      <c r="P173" s="80"/>
      <c r="Q173" s="80"/>
      <c r="R173" s="80"/>
      <c r="S173" s="80"/>
      <c r="T173" s="80"/>
      <c r="U173" s="80"/>
      <c r="V173" s="80"/>
      <c r="W173" s="80"/>
      <c r="X173" s="80">
        <v>52.581569999999999</v>
      </c>
      <c r="Y173" s="80"/>
      <c r="Z173" s="80"/>
      <c r="AA173" s="80">
        <v>20</v>
      </c>
      <c r="AB173" s="80">
        <v>37.306249999999999</v>
      </c>
      <c r="AC173" s="80"/>
      <c r="AD173" s="80">
        <v>35.278080000000003</v>
      </c>
      <c r="AE173" s="80"/>
      <c r="AF173" s="80">
        <v>8.5174660000000006</v>
      </c>
      <c r="AG173" s="80">
        <v>41.382339999999999</v>
      </c>
      <c r="AH173" s="80">
        <v>4.2377209999999996</v>
      </c>
      <c r="AI173" s="80">
        <v>24.692990000000002</v>
      </c>
      <c r="AJ173" s="80">
        <v>46.257800000000003</v>
      </c>
      <c r="AK173" s="80">
        <v>3.6510379999999998</v>
      </c>
      <c r="AL173" s="80"/>
      <c r="AM173" s="80">
        <v>2.1698770000000001</v>
      </c>
      <c r="AN173" s="80"/>
      <c r="AO173" s="80">
        <v>6.2215030000000002</v>
      </c>
      <c r="AP173" s="80"/>
      <c r="AQ173" s="80"/>
      <c r="AR173" s="80">
        <v>11.56066</v>
      </c>
      <c r="AS173" s="80">
        <v>8.0432830000000006</v>
      </c>
      <c r="AT173" s="80"/>
      <c r="AV173" s="253">
        <v>31.202000000000002</v>
      </c>
    </row>
    <row r="174" spans="1:48" x14ac:dyDescent="0.25">
      <c r="A174" s="312" t="s">
        <v>635</v>
      </c>
      <c r="B174" s="312">
        <v>3031</v>
      </c>
      <c r="C174" s="312" t="s">
        <v>492</v>
      </c>
      <c r="D174" s="204">
        <v>170</v>
      </c>
      <c r="E174" s="80">
        <v>27.082129999999999</v>
      </c>
      <c r="F174" s="80">
        <v>81.170410000000004</v>
      </c>
      <c r="G174" s="80"/>
      <c r="H174" s="80"/>
      <c r="I174" s="80"/>
      <c r="J174" s="80"/>
      <c r="K174" s="80"/>
      <c r="L174" s="80">
        <v>13.38762</v>
      </c>
      <c r="M174" s="80"/>
      <c r="N174" s="80"/>
      <c r="O174" s="80"/>
      <c r="P174" s="80"/>
      <c r="Q174" s="80"/>
      <c r="R174" s="80"/>
      <c r="S174" s="80"/>
      <c r="T174" s="80"/>
      <c r="U174" s="80"/>
      <c r="V174" s="80"/>
      <c r="W174" s="80"/>
      <c r="X174" s="80">
        <v>52.581569999999999</v>
      </c>
      <c r="Y174" s="80"/>
      <c r="Z174" s="80"/>
      <c r="AA174" s="80">
        <v>20</v>
      </c>
      <c r="AB174" s="80">
        <v>37.306249999999999</v>
      </c>
      <c r="AC174" s="80"/>
      <c r="AD174" s="80">
        <v>35.278080000000003</v>
      </c>
      <c r="AE174" s="80"/>
      <c r="AF174" s="80">
        <v>8.5174660000000006</v>
      </c>
      <c r="AG174" s="80">
        <v>41.382339999999999</v>
      </c>
      <c r="AH174" s="80">
        <v>4.2377209999999996</v>
      </c>
      <c r="AI174" s="80">
        <v>24.692990000000002</v>
      </c>
      <c r="AJ174" s="80">
        <v>46.257800000000003</v>
      </c>
      <c r="AK174" s="80">
        <v>3.6510379999999998</v>
      </c>
      <c r="AL174" s="80"/>
      <c r="AM174" s="80">
        <v>2.1698770000000001</v>
      </c>
      <c r="AN174" s="80"/>
      <c r="AO174" s="80">
        <v>6.2215030000000002</v>
      </c>
      <c r="AP174" s="80"/>
      <c r="AQ174" s="80"/>
      <c r="AR174" s="80">
        <v>11.56066</v>
      </c>
      <c r="AS174" s="80">
        <v>8.0432830000000006</v>
      </c>
      <c r="AT174" s="80"/>
      <c r="AV174" s="253">
        <v>31.202000000000002</v>
      </c>
    </row>
    <row r="175" spans="1:48" x14ac:dyDescent="0.25">
      <c r="A175" s="312" t="s">
        <v>635</v>
      </c>
      <c r="B175" s="312" t="s">
        <v>165</v>
      </c>
      <c r="C175" s="312" t="s">
        <v>491</v>
      </c>
      <c r="D175" s="204">
        <v>171</v>
      </c>
      <c r="E175" s="80"/>
      <c r="F175" s="80">
        <v>86.6</v>
      </c>
      <c r="G175" s="80"/>
      <c r="H175" s="80">
        <v>42.640929999999997</v>
      </c>
      <c r="I175" s="80">
        <v>1.7</v>
      </c>
      <c r="J175" s="80"/>
      <c r="K175" s="80">
        <v>15.978529999999999</v>
      </c>
      <c r="L175" s="80"/>
      <c r="M175" s="80"/>
      <c r="N175" s="80">
        <v>13.373749999999999</v>
      </c>
      <c r="O175" s="80">
        <v>91.348789999999994</v>
      </c>
      <c r="P175" s="80">
        <v>37.632249999999999</v>
      </c>
      <c r="Q175" s="80">
        <v>100.84869999999999</v>
      </c>
      <c r="R175" s="80">
        <v>336.26249999999999</v>
      </c>
      <c r="S175" s="80">
        <v>16.811699999999998</v>
      </c>
      <c r="T175" s="80">
        <v>16.070450000000001</v>
      </c>
      <c r="U175" s="80">
        <v>23.020189999999999</v>
      </c>
      <c r="V175" s="80">
        <v>0</v>
      </c>
      <c r="W175" s="80">
        <v>21.89949</v>
      </c>
      <c r="X175" s="80"/>
      <c r="Y175" s="80">
        <v>36.949800000000003</v>
      </c>
      <c r="Z175" s="80">
        <v>22.987200000000001</v>
      </c>
      <c r="AA175" s="80">
        <v>8.4615709999999993</v>
      </c>
      <c r="AB175" s="80">
        <v>51.318269999999998</v>
      </c>
      <c r="AC175" s="80">
        <v>93.41</v>
      </c>
      <c r="AD175" s="80">
        <v>83.480999999999995</v>
      </c>
      <c r="AE175" s="80">
        <v>3.1320000000000001</v>
      </c>
      <c r="AF175" s="80">
        <v>21.93798</v>
      </c>
      <c r="AG175" s="80">
        <v>45.03022</v>
      </c>
      <c r="AH175" s="80">
        <v>6.4814920000000003</v>
      </c>
      <c r="AI175" s="80">
        <v>27.88043</v>
      </c>
      <c r="AJ175" s="80"/>
      <c r="AK175" s="80">
        <v>6.7413090000000002</v>
      </c>
      <c r="AL175" s="80">
        <v>40.012149999999998</v>
      </c>
      <c r="AM175" s="80">
        <v>6.5335349999999996</v>
      </c>
      <c r="AN175" s="80"/>
      <c r="AO175" s="80">
        <v>4.1268549999999999</v>
      </c>
      <c r="AP175" s="80">
        <v>46.706629999999997</v>
      </c>
      <c r="AQ175" s="80">
        <v>2.495806</v>
      </c>
      <c r="AR175" s="80">
        <v>26.562329999999999</v>
      </c>
      <c r="AS175" s="80">
        <v>20.019850000000002</v>
      </c>
      <c r="AT175" s="80">
        <v>0</v>
      </c>
      <c r="AU175" s="4">
        <v>84.238339999999994</v>
      </c>
      <c r="AV175" s="253"/>
    </row>
    <row r="176" spans="1:48" x14ac:dyDescent="0.25">
      <c r="A176" s="312" t="s">
        <v>635</v>
      </c>
      <c r="B176" s="312" t="s">
        <v>165</v>
      </c>
      <c r="C176" s="312" t="s">
        <v>493</v>
      </c>
      <c r="D176" s="204">
        <v>172</v>
      </c>
      <c r="E176" s="80"/>
      <c r="F176" s="80">
        <v>86.6</v>
      </c>
      <c r="G176" s="80"/>
      <c r="H176" s="80">
        <v>42.640929999999997</v>
      </c>
      <c r="I176" s="80">
        <v>1.7</v>
      </c>
      <c r="J176" s="80"/>
      <c r="K176" s="80">
        <v>15.978529999999999</v>
      </c>
      <c r="L176" s="80"/>
      <c r="M176" s="80"/>
      <c r="N176" s="80">
        <v>13.373749999999999</v>
      </c>
      <c r="O176" s="80">
        <v>91.348789999999994</v>
      </c>
      <c r="P176" s="80">
        <v>37.632249999999999</v>
      </c>
      <c r="Q176" s="80">
        <v>100.84869999999999</v>
      </c>
      <c r="R176" s="80">
        <v>336.26249999999999</v>
      </c>
      <c r="S176" s="80">
        <v>16.811699999999998</v>
      </c>
      <c r="T176" s="80">
        <v>16.070450000000001</v>
      </c>
      <c r="U176" s="80">
        <v>23.020189999999999</v>
      </c>
      <c r="V176" s="80">
        <v>0</v>
      </c>
      <c r="W176" s="80">
        <v>21.89949</v>
      </c>
      <c r="X176" s="80"/>
      <c r="Y176" s="80">
        <v>36.949800000000003</v>
      </c>
      <c r="Z176" s="80">
        <v>22.987200000000001</v>
      </c>
      <c r="AA176" s="80">
        <v>8.4615709999999993</v>
      </c>
      <c r="AB176" s="80">
        <v>51.318269999999998</v>
      </c>
      <c r="AC176" s="80">
        <v>93.41</v>
      </c>
      <c r="AD176" s="80">
        <v>83.480999999999995</v>
      </c>
      <c r="AE176" s="80">
        <v>3.1320000000000001</v>
      </c>
      <c r="AF176" s="80">
        <v>21.93798</v>
      </c>
      <c r="AG176" s="80">
        <v>45.03022</v>
      </c>
      <c r="AH176" s="80">
        <v>6.4814920000000003</v>
      </c>
      <c r="AI176" s="80">
        <v>27.88043</v>
      </c>
      <c r="AJ176" s="80"/>
      <c r="AK176" s="80">
        <v>6.7413090000000002</v>
      </c>
      <c r="AL176" s="80">
        <v>40.012149999999998</v>
      </c>
      <c r="AM176" s="80">
        <v>6.5335349999999996</v>
      </c>
      <c r="AN176" s="80"/>
      <c r="AO176" s="80">
        <v>4.1268549999999999</v>
      </c>
      <c r="AP176" s="80">
        <v>46.706629999999997</v>
      </c>
      <c r="AQ176" s="80">
        <v>2.495806</v>
      </c>
      <c r="AR176" s="80">
        <v>26.562329999999999</v>
      </c>
      <c r="AS176" s="80">
        <v>20.019850000000002</v>
      </c>
      <c r="AT176" s="80">
        <v>0</v>
      </c>
      <c r="AU176" s="4">
        <v>84.238339999999994</v>
      </c>
      <c r="AV176" s="253"/>
    </row>
    <row r="177" spans="1:101" x14ac:dyDescent="0.25">
      <c r="A177" s="312" t="s">
        <v>635</v>
      </c>
      <c r="B177" s="312" t="s">
        <v>163</v>
      </c>
      <c r="C177" s="312" t="s">
        <v>494</v>
      </c>
      <c r="D177" s="204">
        <v>173</v>
      </c>
      <c r="E177" s="80"/>
      <c r="F177" s="80">
        <v>86.6</v>
      </c>
      <c r="G177" s="80"/>
      <c r="H177" s="80">
        <v>42.640929999999997</v>
      </c>
      <c r="I177" s="80">
        <v>1.7</v>
      </c>
      <c r="J177" s="80"/>
      <c r="K177" s="80">
        <v>15.978529999999999</v>
      </c>
      <c r="L177" s="80"/>
      <c r="M177" s="80"/>
      <c r="N177" s="80">
        <v>13.373749999999999</v>
      </c>
      <c r="O177" s="80">
        <v>91.348789999999994</v>
      </c>
      <c r="P177" s="80">
        <v>37.632249999999999</v>
      </c>
      <c r="Q177" s="80">
        <v>100.84869999999999</v>
      </c>
      <c r="R177" s="80">
        <v>336.26249999999999</v>
      </c>
      <c r="S177" s="80">
        <v>16.811699999999998</v>
      </c>
      <c r="T177" s="80">
        <v>16.070450000000001</v>
      </c>
      <c r="U177" s="80">
        <v>23.020189999999999</v>
      </c>
      <c r="V177" s="80">
        <v>0</v>
      </c>
      <c r="W177" s="80">
        <v>21.89949</v>
      </c>
      <c r="X177" s="80"/>
      <c r="Y177" s="80">
        <v>36.949800000000003</v>
      </c>
      <c r="Z177" s="80">
        <v>22.987200000000001</v>
      </c>
      <c r="AA177" s="80">
        <v>8.4615709999999993</v>
      </c>
      <c r="AB177" s="80">
        <v>51.318269999999998</v>
      </c>
      <c r="AC177" s="80">
        <v>93.41</v>
      </c>
      <c r="AD177" s="80">
        <v>83.480999999999995</v>
      </c>
      <c r="AE177" s="80">
        <v>3.1320000000000001</v>
      </c>
      <c r="AF177" s="80">
        <v>21.93798</v>
      </c>
      <c r="AG177" s="80">
        <v>45.03022</v>
      </c>
      <c r="AH177" s="80">
        <v>6.4814920000000003</v>
      </c>
      <c r="AI177" s="80">
        <v>27.88043</v>
      </c>
      <c r="AJ177" s="80"/>
      <c r="AK177" s="80">
        <v>6.7413090000000002</v>
      </c>
      <c r="AL177" s="80">
        <v>40.012149999999998</v>
      </c>
      <c r="AM177" s="80">
        <v>6.5335349999999996</v>
      </c>
      <c r="AN177" s="80"/>
      <c r="AO177" s="80">
        <v>4.1268549999999999</v>
      </c>
      <c r="AP177" s="80">
        <v>46.706629999999997</v>
      </c>
      <c r="AQ177" s="80">
        <v>2.495806</v>
      </c>
      <c r="AR177" s="80">
        <v>26.562329999999999</v>
      </c>
      <c r="AS177" s="80">
        <v>20.019850000000002</v>
      </c>
      <c r="AT177" s="80">
        <v>0</v>
      </c>
      <c r="AU177" s="4">
        <v>84.238339999999994</v>
      </c>
      <c r="AV177" s="253"/>
    </row>
    <row r="178" spans="1:101" x14ac:dyDescent="0.25">
      <c r="A178" s="312" t="s">
        <v>635</v>
      </c>
      <c r="B178" s="312" t="s">
        <v>163</v>
      </c>
      <c r="C178" s="312" t="s">
        <v>525</v>
      </c>
      <c r="D178" s="204">
        <v>174</v>
      </c>
      <c r="E178" s="80"/>
      <c r="F178" s="80">
        <v>86.6</v>
      </c>
      <c r="G178" s="80"/>
      <c r="H178" s="80">
        <v>42.640929999999997</v>
      </c>
      <c r="I178" s="80">
        <v>1.7</v>
      </c>
      <c r="J178" s="80"/>
      <c r="K178" s="80">
        <v>15.978529999999999</v>
      </c>
      <c r="L178" s="80"/>
      <c r="M178" s="80"/>
      <c r="N178" s="80">
        <v>13.373749999999999</v>
      </c>
      <c r="O178" s="80">
        <v>91.348789999999994</v>
      </c>
      <c r="P178" s="80">
        <v>37.632249999999999</v>
      </c>
      <c r="Q178" s="80">
        <v>100.84869999999999</v>
      </c>
      <c r="R178" s="80">
        <v>336.26249999999999</v>
      </c>
      <c r="S178" s="80">
        <v>16.811699999999998</v>
      </c>
      <c r="T178" s="80">
        <v>16.070450000000001</v>
      </c>
      <c r="U178" s="80">
        <v>23.020189999999999</v>
      </c>
      <c r="V178" s="80">
        <v>0</v>
      </c>
      <c r="W178" s="80">
        <v>21.89949</v>
      </c>
      <c r="X178" s="80"/>
      <c r="Y178" s="80">
        <v>36.949800000000003</v>
      </c>
      <c r="Z178" s="80">
        <v>22.987200000000001</v>
      </c>
      <c r="AA178" s="80">
        <v>8.4615709999999993</v>
      </c>
      <c r="AB178" s="80">
        <v>51.318269999999998</v>
      </c>
      <c r="AC178" s="80">
        <v>93.41</v>
      </c>
      <c r="AD178" s="80">
        <v>83.480999999999995</v>
      </c>
      <c r="AE178" s="80">
        <v>3.1320000000000001</v>
      </c>
      <c r="AF178" s="80">
        <v>21.93798</v>
      </c>
      <c r="AG178" s="80">
        <v>45.03022</v>
      </c>
      <c r="AH178" s="80">
        <v>6.4814920000000003</v>
      </c>
      <c r="AI178" s="80">
        <v>27.88043</v>
      </c>
      <c r="AJ178" s="80"/>
      <c r="AK178" s="80">
        <v>6.7413090000000002</v>
      </c>
      <c r="AL178" s="80">
        <v>40.012149999999998</v>
      </c>
      <c r="AM178" s="80">
        <v>6.5335349999999996</v>
      </c>
      <c r="AN178" s="80"/>
      <c r="AO178" s="80">
        <v>4.1268549999999999</v>
      </c>
      <c r="AP178" s="80">
        <v>46.706629999999997</v>
      </c>
      <c r="AQ178" s="80">
        <v>2.495806</v>
      </c>
      <c r="AR178" s="80">
        <v>26.562329999999999</v>
      </c>
      <c r="AS178" s="80">
        <v>20.019850000000002</v>
      </c>
      <c r="AT178" s="80">
        <v>0</v>
      </c>
      <c r="AU178" s="4">
        <v>84.238339999999994</v>
      </c>
      <c r="AV178" s="253"/>
    </row>
    <row r="179" spans="1:101" x14ac:dyDescent="0.25">
      <c r="A179" s="312" t="s">
        <v>635</v>
      </c>
      <c r="B179" s="312" t="s">
        <v>161</v>
      </c>
      <c r="C179" s="312" t="s">
        <v>491</v>
      </c>
      <c r="D179" s="204">
        <v>175</v>
      </c>
      <c r="E179" s="80"/>
      <c r="F179" s="80">
        <v>86.6</v>
      </c>
      <c r="G179" s="80"/>
      <c r="H179" s="80">
        <v>42.640929999999997</v>
      </c>
      <c r="I179" s="80">
        <v>1.7</v>
      </c>
      <c r="J179" s="80"/>
      <c r="K179" s="80">
        <v>15.978529999999999</v>
      </c>
      <c r="L179" s="80"/>
      <c r="M179" s="80"/>
      <c r="N179" s="80">
        <v>13.373749999999999</v>
      </c>
      <c r="O179" s="80">
        <v>91.348789999999994</v>
      </c>
      <c r="P179" s="80">
        <v>37.632249999999999</v>
      </c>
      <c r="Q179" s="80">
        <v>100.84869999999999</v>
      </c>
      <c r="R179" s="80">
        <v>336.26249999999999</v>
      </c>
      <c r="S179" s="80">
        <v>16.811699999999998</v>
      </c>
      <c r="T179" s="80">
        <v>16.070450000000001</v>
      </c>
      <c r="U179" s="80">
        <v>23.020189999999999</v>
      </c>
      <c r="V179" s="80">
        <v>0</v>
      </c>
      <c r="W179" s="80">
        <v>21.89949</v>
      </c>
      <c r="X179" s="80"/>
      <c r="Y179" s="80">
        <v>36.949800000000003</v>
      </c>
      <c r="Z179" s="80">
        <v>22.987200000000001</v>
      </c>
      <c r="AA179" s="80">
        <v>8.4615709999999993</v>
      </c>
      <c r="AB179" s="80">
        <v>51.318269999999998</v>
      </c>
      <c r="AC179" s="80">
        <v>93.41</v>
      </c>
      <c r="AD179" s="80">
        <v>83.480999999999995</v>
      </c>
      <c r="AE179" s="80">
        <v>3.1320000000000001</v>
      </c>
      <c r="AF179" s="80">
        <v>21.93798</v>
      </c>
      <c r="AG179" s="80">
        <v>45.03022</v>
      </c>
      <c r="AH179" s="80">
        <v>6.4814920000000003</v>
      </c>
      <c r="AI179" s="80">
        <v>27.88043</v>
      </c>
      <c r="AJ179" s="80"/>
      <c r="AK179" s="80">
        <v>6.7413090000000002</v>
      </c>
      <c r="AL179" s="80">
        <v>40.012149999999998</v>
      </c>
      <c r="AM179" s="80">
        <v>6.5335349999999996</v>
      </c>
      <c r="AN179" s="80"/>
      <c r="AO179" s="80">
        <v>4.1268549999999999</v>
      </c>
      <c r="AP179" s="80">
        <v>46.706629999999997</v>
      </c>
      <c r="AQ179" s="80">
        <v>2.495806</v>
      </c>
      <c r="AR179" s="80">
        <v>26.562329999999999</v>
      </c>
      <c r="AS179" s="80">
        <v>20.019850000000002</v>
      </c>
      <c r="AT179" s="80">
        <v>0</v>
      </c>
      <c r="AU179" s="4">
        <v>84.238339999999994</v>
      </c>
      <c r="AV179" s="253"/>
    </row>
    <row r="180" spans="1:101" x14ac:dyDescent="0.25">
      <c r="A180" s="312" t="s">
        <v>635</v>
      </c>
      <c r="B180" s="312" t="s">
        <v>161</v>
      </c>
      <c r="C180" s="312" t="s">
        <v>493</v>
      </c>
      <c r="D180" s="204">
        <v>176</v>
      </c>
      <c r="E180" s="80"/>
      <c r="F180" s="80">
        <v>86.6</v>
      </c>
      <c r="G180" s="80"/>
      <c r="H180" s="80">
        <v>42.640929999999997</v>
      </c>
      <c r="I180" s="80">
        <v>1.7</v>
      </c>
      <c r="J180" s="80"/>
      <c r="K180" s="80">
        <v>15.978529999999999</v>
      </c>
      <c r="L180" s="80"/>
      <c r="M180" s="80"/>
      <c r="N180" s="80">
        <v>13.373749999999999</v>
      </c>
      <c r="O180" s="80">
        <v>91.348789999999994</v>
      </c>
      <c r="P180" s="80">
        <v>37.632249999999999</v>
      </c>
      <c r="Q180" s="80">
        <v>100.84869999999999</v>
      </c>
      <c r="R180" s="80">
        <v>336.26249999999999</v>
      </c>
      <c r="S180" s="80">
        <v>16.811699999999998</v>
      </c>
      <c r="T180" s="80">
        <v>16.070450000000001</v>
      </c>
      <c r="U180" s="80">
        <v>23.020189999999999</v>
      </c>
      <c r="V180" s="80">
        <v>0</v>
      </c>
      <c r="W180" s="80">
        <v>21.89949</v>
      </c>
      <c r="X180" s="80"/>
      <c r="Y180" s="80">
        <v>36.949800000000003</v>
      </c>
      <c r="Z180" s="80">
        <v>22.987200000000001</v>
      </c>
      <c r="AA180" s="80">
        <v>8.4615709999999993</v>
      </c>
      <c r="AB180" s="80">
        <v>51.318269999999998</v>
      </c>
      <c r="AC180" s="80">
        <v>93.41</v>
      </c>
      <c r="AD180" s="80">
        <v>83.480999999999995</v>
      </c>
      <c r="AE180" s="80">
        <v>3.1320000000000001</v>
      </c>
      <c r="AF180" s="80">
        <v>21.93798</v>
      </c>
      <c r="AG180" s="80">
        <v>45.03022</v>
      </c>
      <c r="AH180" s="80">
        <v>6.4814920000000003</v>
      </c>
      <c r="AI180" s="80">
        <v>27.88043</v>
      </c>
      <c r="AJ180" s="80"/>
      <c r="AK180" s="80">
        <v>6.7413090000000002</v>
      </c>
      <c r="AL180" s="80">
        <v>40.012149999999998</v>
      </c>
      <c r="AM180" s="80">
        <v>6.5335349999999996</v>
      </c>
      <c r="AN180" s="80"/>
      <c r="AO180" s="80">
        <v>4.1268549999999999</v>
      </c>
      <c r="AP180" s="80">
        <v>46.706629999999997</v>
      </c>
      <c r="AQ180" s="80">
        <v>2.495806</v>
      </c>
      <c r="AR180" s="80">
        <v>26.562329999999999</v>
      </c>
      <c r="AS180" s="80">
        <v>20.019850000000002</v>
      </c>
      <c r="AT180" s="80">
        <v>0</v>
      </c>
      <c r="AU180" s="4">
        <v>84.238339999999994</v>
      </c>
      <c r="AV180" s="253"/>
    </row>
    <row r="181" spans="1:101" x14ac:dyDescent="0.25">
      <c r="A181" s="312" t="s">
        <v>635</v>
      </c>
      <c r="B181" s="312" t="s">
        <v>161</v>
      </c>
      <c r="C181" s="312" t="s">
        <v>494</v>
      </c>
      <c r="D181" s="204">
        <v>177</v>
      </c>
      <c r="E181" s="80"/>
      <c r="F181" s="80">
        <v>86.6</v>
      </c>
      <c r="G181" s="80"/>
      <c r="H181" s="80">
        <v>42.640929999999997</v>
      </c>
      <c r="I181" s="80">
        <v>1.7</v>
      </c>
      <c r="J181" s="80"/>
      <c r="K181" s="80">
        <v>15.978529999999999</v>
      </c>
      <c r="L181" s="80"/>
      <c r="M181" s="80"/>
      <c r="N181" s="80">
        <v>13.373749999999999</v>
      </c>
      <c r="O181" s="80">
        <v>91.348789999999994</v>
      </c>
      <c r="P181" s="80">
        <v>37.632249999999999</v>
      </c>
      <c r="Q181" s="80">
        <v>100.84869999999999</v>
      </c>
      <c r="R181" s="80">
        <v>336.26249999999999</v>
      </c>
      <c r="S181" s="80">
        <v>16.811699999999998</v>
      </c>
      <c r="T181" s="80">
        <v>16.070450000000001</v>
      </c>
      <c r="U181" s="80">
        <v>23.020189999999999</v>
      </c>
      <c r="V181" s="80">
        <v>0</v>
      </c>
      <c r="W181" s="80">
        <v>21.89949</v>
      </c>
      <c r="X181" s="80"/>
      <c r="Y181" s="80">
        <v>36.949800000000003</v>
      </c>
      <c r="Z181" s="80">
        <v>22.987200000000001</v>
      </c>
      <c r="AA181" s="80">
        <v>8.4615709999999993</v>
      </c>
      <c r="AB181" s="80">
        <v>51.318269999999998</v>
      </c>
      <c r="AC181" s="80">
        <v>93.41</v>
      </c>
      <c r="AD181" s="80">
        <v>83.480999999999995</v>
      </c>
      <c r="AE181" s="80">
        <v>3.1320000000000001</v>
      </c>
      <c r="AF181" s="80">
        <v>21.93798</v>
      </c>
      <c r="AG181" s="80">
        <v>45.03022</v>
      </c>
      <c r="AH181" s="80">
        <v>6.4814920000000003</v>
      </c>
      <c r="AI181" s="80">
        <v>27.88043</v>
      </c>
      <c r="AJ181" s="80"/>
      <c r="AK181" s="80">
        <v>6.7413090000000002</v>
      </c>
      <c r="AL181" s="80">
        <v>40.012149999999998</v>
      </c>
      <c r="AM181" s="80">
        <v>6.5335349999999996</v>
      </c>
      <c r="AN181" s="80"/>
      <c r="AO181" s="80">
        <v>4.1268549999999999</v>
      </c>
      <c r="AP181" s="80">
        <v>46.706629999999997</v>
      </c>
      <c r="AQ181" s="80">
        <v>2.495806</v>
      </c>
      <c r="AR181" s="80">
        <v>26.562329999999999</v>
      </c>
      <c r="AS181" s="80">
        <v>20.019850000000002</v>
      </c>
      <c r="AT181" s="80">
        <v>0</v>
      </c>
      <c r="AU181" s="4">
        <v>84.238339999999994</v>
      </c>
      <c r="AV181" s="253"/>
    </row>
    <row r="182" spans="1:101" x14ac:dyDescent="0.25">
      <c r="A182" s="312" t="s">
        <v>635</v>
      </c>
      <c r="B182" s="312" t="s">
        <v>161</v>
      </c>
      <c r="C182" s="312" t="s">
        <v>497</v>
      </c>
      <c r="D182" s="204">
        <v>178</v>
      </c>
      <c r="E182" s="80"/>
      <c r="F182" s="80">
        <v>86.6</v>
      </c>
      <c r="G182" s="80"/>
      <c r="H182" s="80">
        <v>42.640929999999997</v>
      </c>
      <c r="I182" s="80">
        <v>1.7</v>
      </c>
      <c r="J182" s="80"/>
      <c r="K182" s="80">
        <v>15.978529999999999</v>
      </c>
      <c r="L182" s="80"/>
      <c r="M182" s="80"/>
      <c r="N182" s="80">
        <v>13.373749999999999</v>
      </c>
      <c r="O182" s="80">
        <v>91.348789999999994</v>
      </c>
      <c r="P182" s="80">
        <v>37.632249999999999</v>
      </c>
      <c r="Q182" s="80">
        <v>100.84869999999999</v>
      </c>
      <c r="R182" s="80">
        <v>336.26249999999999</v>
      </c>
      <c r="S182" s="80">
        <v>16.811699999999998</v>
      </c>
      <c r="T182" s="80">
        <v>16.070450000000001</v>
      </c>
      <c r="U182" s="80">
        <v>23.020189999999999</v>
      </c>
      <c r="V182" s="80">
        <v>0</v>
      </c>
      <c r="W182" s="80">
        <v>21.89949</v>
      </c>
      <c r="X182" s="80"/>
      <c r="Y182" s="80">
        <v>36.949800000000003</v>
      </c>
      <c r="Z182" s="80">
        <v>22.987200000000001</v>
      </c>
      <c r="AA182" s="80">
        <v>8.4615709999999993</v>
      </c>
      <c r="AB182" s="80">
        <v>51.318269999999998</v>
      </c>
      <c r="AC182" s="80">
        <v>93.41</v>
      </c>
      <c r="AD182" s="80">
        <v>83.480999999999995</v>
      </c>
      <c r="AE182" s="80">
        <v>3.1320000000000001</v>
      </c>
      <c r="AF182" s="80">
        <v>21.93798</v>
      </c>
      <c r="AG182" s="80">
        <v>45.03022</v>
      </c>
      <c r="AH182" s="80">
        <v>6.4814920000000003</v>
      </c>
      <c r="AI182" s="80">
        <v>27.88043</v>
      </c>
      <c r="AJ182" s="80"/>
      <c r="AK182" s="80">
        <v>6.7413090000000002</v>
      </c>
      <c r="AL182" s="80">
        <v>40.012149999999998</v>
      </c>
      <c r="AM182" s="80">
        <v>6.5335349999999996</v>
      </c>
      <c r="AN182" s="80"/>
      <c r="AO182" s="80">
        <v>4.1268549999999999</v>
      </c>
      <c r="AP182" s="80">
        <v>46.706629999999997</v>
      </c>
      <c r="AQ182" s="80">
        <v>2.495806</v>
      </c>
      <c r="AR182" s="80">
        <v>26.562329999999999</v>
      </c>
      <c r="AS182" s="80">
        <v>20.019850000000002</v>
      </c>
      <c r="AT182" s="80">
        <v>0</v>
      </c>
      <c r="AU182" s="4">
        <v>84.238339999999994</v>
      </c>
      <c r="AV182" s="253"/>
    </row>
    <row r="183" spans="1:101" x14ac:dyDescent="0.25">
      <c r="A183" s="312" t="s">
        <v>635</v>
      </c>
      <c r="B183" s="312" t="s">
        <v>161</v>
      </c>
      <c r="C183" s="312" t="s">
        <v>525</v>
      </c>
      <c r="D183" s="204">
        <v>179</v>
      </c>
      <c r="E183" s="80"/>
      <c r="F183" s="80">
        <v>86.6</v>
      </c>
      <c r="G183" s="80"/>
      <c r="H183" s="80">
        <v>42.640929999999997</v>
      </c>
      <c r="I183" s="80">
        <v>1.7</v>
      </c>
      <c r="J183" s="80"/>
      <c r="K183" s="80">
        <v>15.978529999999999</v>
      </c>
      <c r="L183" s="80"/>
      <c r="M183" s="80"/>
      <c r="N183" s="80">
        <v>13.373749999999999</v>
      </c>
      <c r="O183" s="80">
        <v>91.348789999999994</v>
      </c>
      <c r="P183" s="80">
        <v>37.632249999999999</v>
      </c>
      <c r="Q183" s="80">
        <v>100.84869999999999</v>
      </c>
      <c r="R183" s="80">
        <v>336.26249999999999</v>
      </c>
      <c r="S183" s="80">
        <v>16.811699999999998</v>
      </c>
      <c r="T183" s="80">
        <v>16.070450000000001</v>
      </c>
      <c r="U183" s="80">
        <v>23.020189999999999</v>
      </c>
      <c r="V183" s="80">
        <v>0</v>
      </c>
      <c r="W183" s="80">
        <v>21.89949</v>
      </c>
      <c r="X183" s="80"/>
      <c r="Y183" s="80">
        <v>36.949800000000003</v>
      </c>
      <c r="Z183" s="80">
        <v>22.987200000000001</v>
      </c>
      <c r="AA183" s="80">
        <v>8.4615709999999993</v>
      </c>
      <c r="AB183" s="80">
        <v>51.318269999999998</v>
      </c>
      <c r="AC183" s="80">
        <v>93.41</v>
      </c>
      <c r="AD183" s="80">
        <v>83.480999999999995</v>
      </c>
      <c r="AE183" s="80">
        <v>3.1320000000000001</v>
      </c>
      <c r="AF183" s="80">
        <v>21.93798</v>
      </c>
      <c r="AG183" s="80">
        <v>45.03022</v>
      </c>
      <c r="AH183" s="80">
        <v>6.4814920000000003</v>
      </c>
      <c r="AI183" s="80">
        <v>27.88043</v>
      </c>
      <c r="AJ183" s="80"/>
      <c r="AK183" s="80">
        <v>6.7413090000000002</v>
      </c>
      <c r="AL183" s="80">
        <v>40.012149999999998</v>
      </c>
      <c r="AM183" s="80">
        <v>6.5335349999999996</v>
      </c>
      <c r="AN183" s="80"/>
      <c r="AO183" s="80">
        <v>4.1268549999999999</v>
      </c>
      <c r="AP183" s="80">
        <v>46.706629999999997</v>
      </c>
      <c r="AQ183" s="80">
        <v>2.495806</v>
      </c>
      <c r="AR183" s="80">
        <v>26.562329999999999</v>
      </c>
      <c r="AS183" s="80">
        <v>20.019850000000002</v>
      </c>
      <c r="AT183" s="80">
        <v>0</v>
      </c>
      <c r="AU183" s="4">
        <v>84.238339999999994</v>
      </c>
      <c r="AV183" s="253"/>
    </row>
    <row r="184" spans="1:101" x14ac:dyDescent="0.25">
      <c r="A184" s="312" t="s">
        <v>535</v>
      </c>
      <c r="B184" s="312" t="s">
        <v>163</v>
      </c>
      <c r="C184" s="312" t="s">
        <v>494</v>
      </c>
      <c r="D184" s="204">
        <v>180</v>
      </c>
      <c r="E184" s="80"/>
      <c r="F184" s="80">
        <v>86.6</v>
      </c>
      <c r="G184" s="80"/>
      <c r="H184" s="80">
        <v>42.640929999999997</v>
      </c>
      <c r="I184" s="80">
        <v>1.7</v>
      </c>
      <c r="J184" s="80"/>
      <c r="K184" s="80">
        <v>15.978529999999999</v>
      </c>
      <c r="L184" s="80"/>
      <c r="M184" s="80"/>
      <c r="N184" s="80">
        <v>13.373749999999999</v>
      </c>
      <c r="O184" s="80">
        <v>91.348789999999994</v>
      </c>
      <c r="P184" s="80">
        <v>37.632249999999999</v>
      </c>
      <c r="Q184" s="80">
        <v>100.84869999999999</v>
      </c>
      <c r="R184" s="80">
        <v>336.26249999999999</v>
      </c>
      <c r="S184" s="80">
        <v>16.811699999999998</v>
      </c>
      <c r="T184" s="80">
        <v>16.070450000000001</v>
      </c>
      <c r="U184" s="80">
        <v>23.020189999999999</v>
      </c>
      <c r="V184" s="80">
        <v>0</v>
      </c>
      <c r="W184" s="80">
        <v>21.89949</v>
      </c>
      <c r="X184" s="80"/>
      <c r="Y184" s="80">
        <v>36.949800000000003</v>
      </c>
      <c r="Z184" s="80">
        <v>22.987200000000001</v>
      </c>
      <c r="AA184" s="80">
        <v>8.4615709999999993</v>
      </c>
      <c r="AB184" s="80">
        <v>51.318269999999998</v>
      </c>
      <c r="AC184" s="80">
        <v>93.41</v>
      </c>
      <c r="AD184" s="80">
        <v>83.480999999999995</v>
      </c>
      <c r="AE184" s="80">
        <v>3.1320000000000001</v>
      </c>
      <c r="AF184" s="80">
        <v>21.93798</v>
      </c>
      <c r="AG184" s="80">
        <v>45.03022</v>
      </c>
      <c r="AH184" s="80">
        <v>6.4814920000000003</v>
      </c>
      <c r="AI184" s="80">
        <v>27.88043</v>
      </c>
      <c r="AJ184" s="80"/>
      <c r="AK184" s="80">
        <v>6.7413090000000002</v>
      </c>
      <c r="AL184" s="80">
        <v>40.012149999999998</v>
      </c>
      <c r="AM184" s="80">
        <v>6.5335349999999996</v>
      </c>
      <c r="AN184" s="80"/>
      <c r="AO184" s="80">
        <v>4.1268549999999999</v>
      </c>
      <c r="AP184" s="80">
        <v>46.706629999999997</v>
      </c>
      <c r="AQ184" s="80">
        <v>2.495806</v>
      </c>
      <c r="AR184" s="80">
        <v>26.562329999999999</v>
      </c>
      <c r="AS184" s="80">
        <v>20.019850000000002</v>
      </c>
      <c r="AT184" s="80">
        <v>0</v>
      </c>
      <c r="AU184" s="4">
        <v>84.238339999999994</v>
      </c>
      <c r="AV184" s="253"/>
    </row>
    <row r="185" spans="1:101" x14ac:dyDescent="0.25">
      <c r="A185" s="312" t="s">
        <v>535</v>
      </c>
      <c r="B185" s="312" t="s">
        <v>161</v>
      </c>
      <c r="C185" s="312" t="s">
        <v>491</v>
      </c>
      <c r="D185" s="204">
        <v>181</v>
      </c>
      <c r="E185" s="80"/>
      <c r="F185" s="80">
        <v>86.6</v>
      </c>
      <c r="G185" s="80"/>
      <c r="H185" s="80">
        <v>42.640929999999997</v>
      </c>
      <c r="I185" s="80">
        <v>1.7</v>
      </c>
      <c r="J185" s="80"/>
      <c r="K185" s="80">
        <v>15.978529999999999</v>
      </c>
      <c r="L185" s="80"/>
      <c r="M185" s="80"/>
      <c r="N185" s="80">
        <v>13.373749999999999</v>
      </c>
      <c r="O185" s="80">
        <v>91.348789999999994</v>
      </c>
      <c r="P185" s="80">
        <v>37.632249999999999</v>
      </c>
      <c r="Q185" s="80">
        <v>100.84869999999999</v>
      </c>
      <c r="R185" s="80">
        <v>336.26249999999999</v>
      </c>
      <c r="S185" s="80">
        <v>16.811699999999998</v>
      </c>
      <c r="T185" s="80">
        <v>16.070450000000001</v>
      </c>
      <c r="U185" s="80">
        <v>23.020189999999999</v>
      </c>
      <c r="V185" s="80">
        <v>0</v>
      </c>
      <c r="W185" s="80">
        <v>21.89949</v>
      </c>
      <c r="X185" s="80"/>
      <c r="Y185" s="80">
        <v>36.949800000000003</v>
      </c>
      <c r="Z185" s="80">
        <v>22.987200000000001</v>
      </c>
      <c r="AA185" s="80">
        <v>8.4615709999999993</v>
      </c>
      <c r="AB185" s="80">
        <v>51.318269999999998</v>
      </c>
      <c r="AC185" s="80">
        <v>93.41</v>
      </c>
      <c r="AD185" s="80">
        <v>83.480999999999995</v>
      </c>
      <c r="AE185" s="80">
        <v>3.1320000000000001</v>
      </c>
      <c r="AF185" s="80">
        <v>21.93798</v>
      </c>
      <c r="AG185" s="80">
        <v>45.03022</v>
      </c>
      <c r="AH185" s="80">
        <v>6.4814920000000003</v>
      </c>
      <c r="AI185" s="80">
        <v>27.88043</v>
      </c>
      <c r="AJ185" s="80"/>
      <c r="AK185" s="80">
        <v>6.7413090000000002</v>
      </c>
      <c r="AL185" s="80">
        <v>40.012149999999998</v>
      </c>
      <c r="AM185" s="80">
        <v>6.5335349999999996</v>
      </c>
      <c r="AN185" s="80"/>
      <c r="AO185" s="80">
        <v>4.1268549999999999</v>
      </c>
      <c r="AP185" s="80">
        <v>46.706629999999997</v>
      </c>
      <c r="AQ185" s="80">
        <v>2.495806</v>
      </c>
      <c r="AR185" s="80">
        <v>26.562329999999999</v>
      </c>
      <c r="AS185" s="80">
        <v>20.019850000000002</v>
      </c>
      <c r="AT185" s="80">
        <v>0</v>
      </c>
      <c r="AU185" s="4">
        <v>84.238339999999994</v>
      </c>
      <c r="AV185" s="253"/>
    </row>
    <row r="186" spans="1:101" x14ac:dyDescent="0.25">
      <c r="A186" s="312" t="s">
        <v>535</v>
      </c>
      <c r="B186" s="312" t="s">
        <v>161</v>
      </c>
      <c r="C186" s="312" t="s">
        <v>493</v>
      </c>
      <c r="D186" s="204">
        <v>182</v>
      </c>
      <c r="E186" s="80"/>
      <c r="F186" s="80">
        <v>86.6</v>
      </c>
      <c r="G186" s="80"/>
      <c r="H186" s="80">
        <v>42.640929999999997</v>
      </c>
      <c r="I186" s="80">
        <v>1.7</v>
      </c>
      <c r="J186" s="80"/>
      <c r="K186" s="80">
        <v>15.978529999999999</v>
      </c>
      <c r="L186" s="80"/>
      <c r="M186" s="80"/>
      <c r="N186" s="80">
        <v>13.373749999999999</v>
      </c>
      <c r="O186" s="80">
        <v>91.348789999999994</v>
      </c>
      <c r="P186" s="80">
        <v>37.632249999999999</v>
      </c>
      <c r="Q186" s="80">
        <v>100.84869999999999</v>
      </c>
      <c r="R186" s="80">
        <v>336.26249999999999</v>
      </c>
      <c r="S186" s="80">
        <v>16.811699999999998</v>
      </c>
      <c r="T186" s="80">
        <v>16.070450000000001</v>
      </c>
      <c r="U186" s="80">
        <v>23.020189999999999</v>
      </c>
      <c r="V186" s="80">
        <v>0</v>
      </c>
      <c r="W186" s="80">
        <v>21.89949</v>
      </c>
      <c r="X186" s="80"/>
      <c r="Y186" s="80">
        <v>36.949800000000003</v>
      </c>
      <c r="Z186" s="80">
        <v>22.987200000000001</v>
      </c>
      <c r="AA186" s="80">
        <v>8.4615709999999993</v>
      </c>
      <c r="AB186" s="80">
        <v>51.318269999999998</v>
      </c>
      <c r="AC186" s="80">
        <v>93.41</v>
      </c>
      <c r="AD186" s="80">
        <v>83.480999999999995</v>
      </c>
      <c r="AE186" s="80">
        <v>3.1320000000000001</v>
      </c>
      <c r="AF186" s="80">
        <v>21.93798</v>
      </c>
      <c r="AG186" s="80">
        <v>45.03022</v>
      </c>
      <c r="AH186" s="80">
        <v>6.4814920000000003</v>
      </c>
      <c r="AI186" s="80">
        <v>27.88043</v>
      </c>
      <c r="AJ186" s="80"/>
      <c r="AK186" s="80">
        <v>6.7413090000000002</v>
      </c>
      <c r="AL186" s="80">
        <v>40.012149999999998</v>
      </c>
      <c r="AM186" s="80">
        <v>6.5335349999999996</v>
      </c>
      <c r="AN186" s="80"/>
      <c r="AO186" s="80">
        <v>4.1268549999999999</v>
      </c>
      <c r="AP186" s="80">
        <v>46.706629999999997</v>
      </c>
      <c r="AQ186" s="80">
        <v>2.495806</v>
      </c>
      <c r="AR186" s="80">
        <v>26.562329999999999</v>
      </c>
      <c r="AS186" s="80">
        <v>20.019850000000002</v>
      </c>
      <c r="AT186" s="80">
        <v>0</v>
      </c>
      <c r="AU186" s="4">
        <v>84.238339999999994</v>
      </c>
      <c r="AV186" s="253"/>
    </row>
    <row r="187" spans="1:101" x14ac:dyDescent="0.25">
      <c r="A187" s="271" t="s">
        <v>535</v>
      </c>
      <c r="B187" s="271" t="s">
        <v>161</v>
      </c>
      <c r="C187" s="271" t="s">
        <v>494</v>
      </c>
      <c r="D187" s="204">
        <v>183</v>
      </c>
      <c r="E187" s="80"/>
      <c r="F187" s="80">
        <v>86.6</v>
      </c>
      <c r="G187" s="80"/>
      <c r="H187" s="80">
        <v>42.640929999999997</v>
      </c>
      <c r="I187" s="80">
        <v>1.7</v>
      </c>
      <c r="J187" s="80"/>
      <c r="K187" s="80">
        <v>15.978529999999999</v>
      </c>
      <c r="L187" s="80"/>
      <c r="M187" s="80"/>
      <c r="N187" s="80">
        <v>13.373749999999999</v>
      </c>
      <c r="O187" s="80">
        <v>91.348789999999994</v>
      </c>
      <c r="P187" s="80">
        <v>37.632249999999999</v>
      </c>
      <c r="Q187" s="80">
        <v>100.84869999999999</v>
      </c>
      <c r="R187" s="80">
        <v>336.26249999999999</v>
      </c>
      <c r="S187" s="80">
        <v>16.811699999999998</v>
      </c>
      <c r="T187" s="80">
        <v>16.070450000000001</v>
      </c>
      <c r="U187" s="80">
        <v>23.020189999999999</v>
      </c>
      <c r="V187" s="80">
        <v>0</v>
      </c>
      <c r="W187" s="80">
        <v>21.89949</v>
      </c>
      <c r="X187" s="80"/>
      <c r="Y187" s="80">
        <v>36.949800000000003</v>
      </c>
      <c r="Z187" s="80">
        <v>22.987200000000001</v>
      </c>
      <c r="AA187" s="80">
        <v>8.4615709999999993</v>
      </c>
      <c r="AB187" s="80">
        <v>51.318269999999998</v>
      </c>
      <c r="AC187" s="80">
        <v>93.41</v>
      </c>
      <c r="AD187" s="80">
        <v>83.480999999999995</v>
      </c>
      <c r="AE187" s="80">
        <v>3.1320000000000001</v>
      </c>
      <c r="AF187" s="80">
        <v>21.93798</v>
      </c>
      <c r="AG187" s="80">
        <v>45.03022</v>
      </c>
      <c r="AH187" s="80">
        <v>6.4814920000000003</v>
      </c>
      <c r="AI187" s="80">
        <v>27.88043</v>
      </c>
      <c r="AJ187" s="80"/>
      <c r="AK187" s="80">
        <v>6.7413090000000002</v>
      </c>
      <c r="AL187" s="80">
        <v>40.012149999999998</v>
      </c>
      <c r="AM187" s="80">
        <v>6.5335349999999996</v>
      </c>
      <c r="AN187" s="80"/>
      <c r="AO187" s="80">
        <v>4.1268549999999999</v>
      </c>
      <c r="AP187" s="80">
        <v>46.706629999999997</v>
      </c>
      <c r="AQ187" s="80">
        <v>2.495806</v>
      </c>
      <c r="AR187" s="80">
        <v>26.562329999999999</v>
      </c>
      <c r="AS187" s="80">
        <v>20.019850000000002</v>
      </c>
      <c r="AT187" s="80">
        <v>0</v>
      </c>
      <c r="AU187" s="4">
        <v>84.238339999999994</v>
      </c>
      <c r="AV187" s="253"/>
    </row>
    <row r="188" spans="1:101" s="21" customFormat="1" x14ac:dyDescent="0.25">
      <c r="A188" s="271" t="s">
        <v>535</v>
      </c>
      <c r="B188" s="271" t="s">
        <v>161</v>
      </c>
      <c r="C188" s="271" t="s">
        <v>495</v>
      </c>
      <c r="D188" s="204">
        <v>184</v>
      </c>
      <c r="E188" s="80"/>
      <c r="F188" s="80">
        <v>86.6</v>
      </c>
      <c r="G188" s="80"/>
      <c r="H188" s="80">
        <v>42.640929999999997</v>
      </c>
      <c r="I188" s="80">
        <v>1.7</v>
      </c>
      <c r="J188" s="80"/>
      <c r="K188" s="80">
        <v>15.978529999999999</v>
      </c>
      <c r="L188" s="80"/>
      <c r="M188" s="80"/>
      <c r="N188" s="80">
        <v>13.373749999999999</v>
      </c>
      <c r="O188" s="80">
        <v>91.348789999999994</v>
      </c>
      <c r="P188" s="80">
        <v>37.632249999999999</v>
      </c>
      <c r="Q188" s="80">
        <v>100.84869999999999</v>
      </c>
      <c r="R188" s="80">
        <v>336.26249999999999</v>
      </c>
      <c r="S188" s="80">
        <v>16.811699999999998</v>
      </c>
      <c r="T188" s="80">
        <v>16.070450000000001</v>
      </c>
      <c r="U188" s="80">
        <v>23.020189999999999</v>
      </c>
      <c r="V188" s="80">
        <v>0</v>
      </c>
      <c r="W188" s="80">
        <v>21.89949</v>
      </c>
      <c r="X188" s="80"/>
      <c r="Y188" s="80">
        <v>36.949800000000003</v>
      </c>
      <c r="Z188" s="80">
        <v>22.987200000000001</v>
      </c>
      <c r="AA188" s="80">
        <v>8.4615709999999993</v>
      </c>
      <c r="AB188" s="80">
        <v>51.318269999999998</v>
      </c>
      <c r="AC188" s="80">
        <v>93.41</v>
      </c>
      <c r="AD188" s="80">
        <v>83.480999999999995</v>
      </c>
      <c r="AE188" s="80">
        <v>3.1320000000000001</v>
      </c>
      <c r="AF188" s="80">
        <v>21.93798</v>
      </c>
      <c r="AG188" s="80">
        <v>45.03022</v>
      </c>
      <c r="AH188" s="80">
        <v>6.4814920000000003</v>
      </c>
      <c r="AI188" s="80">
        <v>27.88043</v>
      </c>
      <c r="AJ188" s="80"/>
      <c r="AK188" s="80">
        <v>6.7413090000000002</v>
      </c>
      <c r="AL188" s="80">
        <v>40.012149999999998</v>
      </c>
      <c r="AM188" s="80">
        <v>6.5335349999999996</v>
      </c>
      <c r="AN188" s="80"/>
      <c r="AO188" s="80">
        <v>4.1268549999999999</v>
      </c>
      <c r="AP188" s="80">
        <v>46.706629999999997</v>
      </c>
      <c r="AQ188" s="80">
        <v>2.495806</v>
      </c>
      <c r="AR188" s="80">
        <v>26.562329999999999</v>
      </c>
      <c r="AS188" s="80">
        <v>20.019850000000002</v>
      </c>
      <c r="AT188" s="20">
        <v>0</v>
      </c>
      <c r="AU188" s="21">
        <v>84.238339999999994</v>
      </c>
      <c r="AV188" s="114"/>
      <c r="CV188" s="32"/>
      <c r="CW188" s="32"/>
    </row>
    <row r="189" spans="1:101" s="21" customFormat="1" x14ac:dyDescent="0.25">
      <c r="A189" s="271" t="s">
        <v>535</v>
      </c>
      <c r="B189" s="271" t="s">
        <v>161</v>
      </c>
      <c r="C189" s="271" t="s">
        <v>497</v>
      </c>
      <c r="D189" s="204">
        <v>185</v>
      </c>
      <c r="E189" s="80"/>
      <c r="F189" s="80">
        <v>86.6</v>
      </c>
      <c r="G189" s="80"/>
      <c r="H189" s="80">
        <v>42.640929999999997</v>
      </c>
      <c r="I189" s="80">
        <v>1.7</v>
      </c>
      <c r="J189" s="80"/>
      <c r="K189" s="80">
        <v>15.978529999999999</v>
      </c>
      <c r="L189" s="80"/>
      <c r="M189" s="80"/>
      <c r="N189" s="80">
        <v>13.373749999999999</v>
      </c>
      <c r="O189" s="80">
        <v>91.348789999999994</v>
      </c>
      <c r="P189" s="80">
        <v>37.632249999999999</v>
      </c>
      <c r="Q189" s="80">
        <v>100.84869999999999</v>
      </c>
      <c r="R189" s="80">
        <v>336.26249999999999</v>
      </c>
      <c r="S189" s="80">
        <v>16.811699999999998</v>
      </c>
      <c r="T189" s="80">
        <v>16.070450000000001</v>
      </c>
      <c r="U189" s="80">
        <v>23.020189999999999</v>
      </c>
      <c r="V189" s="80">
        <v>0</v>
      </c>
      <c r="W189" s="80">
        <v>21.89949</v>
      </c>
      <c r="X189" s="80"/>
      <c r="Y189" s="80">
        <v>36.949800000000003</v>
      </c>
      <c r="Z189" s="80">
        <v>22.987200000000001</v>
      </c>
      <c r="AA189" s="80">
        <v>8.4615709999999993</v>
      </c>
      <c r="AB189" s="80">
        <v>51.318269999999998</v>
      </c>
      <c r="AC189" s="80">
        <v>93.41</v>
      </c>
      <c r="AD189" s="80">
        <v>83.480999999999995</v>
      </c>
      <c r="AE189" s="80">
        <v>3.1320000000000001</v>
      </c>
      <c r="AF189" s="80">
        <v>21.93798</v>
      </c>
      <c r="AG189" s="80">
        <v>45.03022</v>
      </c>
      <c r="AH189" s="80">
        <v>6.4814920000000003</v>
      </c>
      <c r="AI189" s="80">
        <v>27.88043</v>
      </c>
      <c r="AJ189" s="80"/>
      <c r="AK189" s="80">
        <v>6.7413090000000002</v>
      </c>
      <c r="AL189" s="80">
        <v>40.012149999999998</v>
      </c>
      <c r="AM189" s="80">
        <v>6.5335349999999996</v>
      </c>
      <c r="AN189" s="80"/>
      <c r="AO189" s="80">
        <v>4.1268549999999999</v>
      </c>
      <c r="AP189" s="80">
        <v>46.706629999999997</v>
      </c>
      <c r="AQ189" s="80">
        <v>2.495806</v>
      </c>
      <c r="AR189" s="80">
        <v>26.562329999999999</v>
      </c>
      <c r="AS189" s="80">
        <v>20.019850000000002</v>
      </c>
      <c r="AT189" s="20">
        <v>0</v>
      </c>
      <c r="AU189" s="21">
        <v>84.238339999999994</v>
      </c>
      <c r="AV189" s="114"/>
      <c r="CV189" s="32"/>
      <c r="CW189" s="32"/>
    </row>
    <row r="190" spans="1:101" s="21" customFormat="1" x14ac:dyDescent="0.25">
      <c r="A190" s="271" t="s">
        <v>535</v>
      </c>
      <c r="B190" s="271" t="s">
        <v>161</v>
      </c>
      <c r="C190" s="271" t="s">
        <v>501</v>
      </c>
      <c r="D190" s="204">
        <v>186</v>
      </c>
      <c r="E190" s="80"/>
      <c r="F190" s="80">
        <v>86.6</v>
      </c>
      <c r="G190" s="80"/>
      <c r="H190" s="80">
        <v>42.640929999999997</v>
      </c>
      <c r="I190" s="80">
        <v>1.7</v>
      </c>
      <c r="J190" s="80"/>
      <c r="K190" s="80">
        <v>15.978529999999999</v>
      </c>
      <c r="L190" s="80"/>
      <c r="M190" s="80"/>
      <c r="N190" s="80">
        <v>13.373749999999999</v>
      </c>
      <c r="O190" s="80">
        <v>91.348789999999994</v>
      </c>
      <c r="P190" s="80">
        <v>37.632249999999999</v>
      </c>
      <c r="Q190" s="80">
        <v>100.84869999999999</v>
      </c>
      <c r="R190" s="80">
        <v>336.26249999999999</v>
      </c>
      <c r="S190" s="80">
        <v>16.811699999999998</v>
      </c>
      <c r="T190" s="80">
        <v>16.070450000000001</v>
      </c>
      <c r="U190" s="80">
        <v>23.020189999999999</v>
      </c>
      <c r="V190" s="80">
        <v>0</v>
      </c>
      <c r="W190" s="80">
        <v>21.89949</v>
      </c>
      <c r="X190" s="80"/>
      <c r="Y190" s="80">
        <v>36.949800000000003</v>
      </c>
      <c r="Z190" s="80">
        <v>22.987200000000001</v>
      </c>
      <c r="AA190" s="80">
        <v>8.4615709999999993</v>
      </c>
      <c r="AB190" s="80">
        <v>51.318269999999998</v>
      </c>
      <c r="AC190" s="80">
        <v>93.41</v>
      </c>
      <c r="AD190" s="80">
        <v>83.480999999999995</v>
      </c>
      <c r="AE190" s="80">
        <v>3.1320000000000001</v>
      </c>
      <c r="AF190" s="80">
        <v>21.93798</v>
      </c>
      <c r="AG190" s="80">
        <v>45.03022</v>
      </c>
      <c r="AH190" s="80">
        <v>6.4814920000000003</v>
      </c>
      <c r="AI190" s="80">
        <v>27.88043</v>
      </c>
      <c r="AJ190" s="80"/>
      <c r="AK190" s="80">
        <v>6.7413090000000002</v>
      </c>
      <c r="AL190" s="80">
        <v>40.012149999999998</v>
      </c>
      <c r="AM190" s="80">
        <v>6.5335349999999996</v>
      </c>
      <c r="AN190" s="80"/>
      <c r="AO190" s="80">
        <v>4.1268549999999999</v>
      </c>
      <c r="AP190" s="80">
        <v>46.706629999999997</v>
      </c>
      <c r="AQ190" s="80">
        <v>2.495806</v>
      </c>
      <c r="AR190" s="80">
        <v>26.562329999999999</v>
      </c>
      <c r="AS190" s="80">
        <v>20.019850000000002</v>
      </c>
      <c r="AT190" s="20">
        <v>0</v>
      </c>
      <c r="AU190" s="21">
        <v>84.238339999999994</v>
      </c>
      <c r="AV190" s="114"/>
      <c r="CV190" s="32"/>
      <c r="CW190" s="32"/>
    </row>
    <row r="191" spans="1:101" s="21" customFormat="1" x14ac:dyDescent="0.25">
      <c r="A191" s="271" t="s">
        <v>536</v>
      </c>
      <c r="B191" s="271">
        <v>2224</v>
      </c>
      <c r="C191" s="271" t="s">
        <v>498</v>
      </c>
      <c r="D191" s="204">
        <v>187</v>
      </c>
      <c r="E191" s="80">
        <v>27.082129999999999</v>
      </c>
      <c r="F191" s="80">
        <v>81.170410000000004</v>
      </c>
      <c r="G191" s="80"/>
      <c r="H191" s="80"/>
      <c r="I191" s="80"/>
      <c r="J191" s="80"/>
      <c r="K191" s="80"/>
      <c r="L191" s="80">
        <v>13.38762</v>
      </c>
      <c r="M191" s="80"/>
      <c r="N191" s="80"/>
      <c r="O191" s="80"/>
      <c r="P191" s="80"/>
      <c r="Q191" s="80"/>
      <c r="R191" s="80"/>
      <c r="S191" s="80"/>
      <c r="T191" s="80"/>
      <c r="U191" s="80"/>
      <c r="V191" s="80"/>
      <c r="W191" s="80"/>
      <c r="X191" s="80">
        <v>52.581569999999999</v>
      </c>
      <c r="Y191" s="80"/>
      <c r="Z191" s="80"/>
      <c r="AA191" s="80">
        <v>20</v>
      </c>
      <c r="AB191" s="80">
        <v>37.306249999999999</v>
      </c>
      <c r="AC191" s="80"/>
      <c r="AD191" s="80">
        <v>35.278080000000003</v>
      </c>
      <c r="AE191" s="80"/>
      <c r="AF191" s="80">
        <v>8.5174660000000006</v>
      </c>
      <c r="AG191" s="80">
        <v>41.382339999999999</v>
      </c>
      <c r="AH191" s="80">
        <v>4.2377209999999996</v>
      </c>
      <c r="AI191" s="80">
        <v>24.692990000000002</v>
      </c>
      <c r="AJ191" s="80">
        <v>46.257800000000003</v>
      </c>
      <c r="AK191" s="80">
        <v>3.6510379999999998</v>
      </c>
      <c r="AL191" s="80"/>
      <c r="AM191" s="80">
        <v>2.1698770000000001</v>
      </c>
      <c r="AN191" s="80"/>
      <c r="AO191" s="80">
        <v>6.2215030000000002</v>
      </c>
      <c r="AP191" s="80"/>
      <c r="AQ191" s="80"/>
      <c r="AR191" s="80">
        <v>11.56066</v>
      </c>
      <c r="AS191" s="80">
        <v>8.0432830000000006</v>
      </c>
      <c r="AT191" s="20"/>
      <c r="AV191" s="114">
        <v>31.202000000000002</v>
      </c>
      <c r="CV191" s="32"/>
      <c r="CW191" s="32"/>
    </row>
    <row r="192" spans="1:101" s="21" customFormat="1" x14ac:dyDescent="0.25">
      <c r="A192" s="271" t="s">
        <v>536</v>
      </c>
      <c r="B192" s="271">
        <v>2224</v>
      </c>
      <c r="C192" s="271" t="s">
        <v>499</v>
      </c>
      <c r="D192" s="204">
        <v>188</v>
      </c>
      <c r="E192" s="80">
        <v>27.082129999999999</v>
      </c>
      <c r="F192" s="80">
        <v>81.170410000000004</v>
      </c>
      <c r="G192" s="80"/>
      <c r="H192" s="80"/>
      <c r="I192" s="80"/>
      <c r="J192" s="80"/>
      <c r="K192" s="80"/>
      <c r="L192" s="80">
        <v>13.38762</v>
      </c>
      <c r="M192" s="80"/>
      <c r="N192" s="80"/>
      <c r="O192" s="80"/>
      <c r="P192" s="80"/>
      <c r="Q192" s="80"/>
      <c r="R192" s="80"/>
      <c r="S192" s="80"/>
      <c r="T192" s="80"/>
      <c r="U192" s="80"/>
      <c r="V192" s="80"/>
      <c r="W192" s="80"/>
      <c r="X192" s="80">
        <v>52.581569999999999</v>
      </c>
      <c r="Y192" s="80"/>
      <c r="Z192" s="80"/>
      <c r="AA192" s="80">
        <v>20</v>
      </c>
      <c r="AB192" s="80">
        <v>37.306249999999999</v>
      </c>
      <c r="AC192" s="80"/>
      <c r="AD192" s="80">
        <v>35.278080000000003</v>
      </c>
      <c r="AE192" s="80"/>
      <c r="AF192" s="80">
        <v>8.5174660000000006</v>
      </c>
      <c r="AG192" s="80">
        <v>41.382339999999999</v>
      </c>
      <c r="AH192" s="80">
        <v>4.2377209999999996</v>
      </c>
      <c r="AI192" s="80">
        <v>24.692990000000002</v>
      </c>
      <c r="AJ192" s="80">
        <v>46.257800000000003</v>
      </c>
      <c r="AK192" s="80">
        <v>3.6510379999999998</v>
      </c>
      <c r="AL192" s="80"/>
      <c r="AM192" s="80">
        <v>2.1698770000000001</v>
      </c>
      <c r="AN192" s="80"/>
      <c r="AO192" s="80">
        <v>6.2215030000000002</v>
      </c>
      <c r="AP192" s="80"/>
      <c r="AQ192" s="80"/>
      <c r="AR192" s="80">
        <v>11.56066</v>
      </c>
      <c r="AS192" s="80">
        <v>8.0432830000000006</v>
      </c>
      <c r="AT192" s="20"/>
      <c r="AV192" s="114">
        <v>31.202000000000002</v>
      </c>
      <c r="CV192" s="32"/>
      <c r="CW192" s="32"/>
    </row>
    <row r="193" spans="1:101" s="21" customFormat="1" x14ac:dyDescent="0.25">
      <c r="A193" s="271" t="s">
        <v>536</v>
      </c>
      <c r="B193" s="271" t="s">
        <v>553</v>
      </c>
      <c r="C193" s="271" t="s">
        <v>498</v>
      </c>
      <c r="D193" s="204">
        <v>189</v>
      </c>
      <c r="E193" s="80">
        <v>27.082129999999999</v>
      </c>
      <c r="F193" s="80">
        <v>81.170410000000004</v>
      </c>
      <c r="G193" s="80"/>
      <c r="H193" s="80"/>
      <c r="I193" s="80"/>
      <c r="J193" s="80"/>
      <c r="K193" s="80"/>
      <c r="L193" s="80">
        <v>13.38762</v>
      </c>
      <c r="M193" s="80"/>
      <c r="N193" s="80"/>
      <c r="O193" s="80"/>
      <c r="P193" s="80"/>
      <c r="Q193" s="80"/>
      <c r="R193" s="80"/>
      <c r="S193" s="80"/>
      <c r="T193" s="80"/>
      <c r="U193" s="80"/>
      <c r="V193" s="80"/>
      <c r="W193" s="80"/>
      <c r="X193" s="80">
        <v>52.581569999999999</v>
      </c>
      <c r="Y193" s="80"/>
      <c r="Z193" s="80"/>
      <c r="AA193" s="80">
        <v>20</v>
      </c>
      <c r="AB193" s="80">
        <v>37.306249999999999</v>
      </c>
      <c r="AC193" s="80"/>
      <c r="AD193" s="80">
        <v>35.278080000000003</v>
      </c>
      <c r="AE193" s="80"/>
      <c r="AF193" s="80">
        <v>8.5174660000000006</v>
      </c>
      <c r="AG193" s="80">
        <v>41.382339999999999</v>
      </c>
      <c r="AH193" s="80">
        <v>4.2377209999999996</v>
      </c>
      <c r="AI193" s="80">
        <v>24.692990000000002</v>
      </c>
      <c r="AJ193" s="80">
        <v>46.257800000000003</v>
      </c>
      <c r="AK193" s="80">
        <v>3.6510379999999998</v>
      </c>
      <c r="AL193" s="80"/>
      <c r="AM193" s="80">
        <v>2.1698770000000001</v>
      </c>
      <c r="AN193" s="80"/>
      <c r="AO193" s="80">
        <v>6.2215030000000002</v>
      </c>
      <c r="AP193" s="80"/>
      <c r="AQ193" s="80"/>
      <c r="AR193" s="80">
        <v>11.56066</v>
      </c>
      <c r="AS193" s="80">
        <v>8.0432830000000006</v>
      </c>
      <c r="AT193" s="20"/>
      <c r="AV193" s="114">
        <v>31.202000000000002</v>
      </c>
      <c r="CV193" s="32"/>
      <c r="CW193" s="32"/>
    </row>
    <row r="194" spans="1:101" s="21" customFormat="1" x14ac:dyDescent="0.25">
      <c r="A194" s="271" t="s">
        <v>536</v>
      </c>
      <c r="B194" s="271" t="s">
        <v>553</v>
      </c>
      <c r="C194" s="271" t="s">
        <v>499</v>
      </c>
      <c r="D194" s="204">
        <v>190</v>
      </c>
      <c r="E194" s="80">
        <v>27.082129999999999</v>
      </c>
      <c r="F194" s="80">
        <v>81.170410000000004</v>
      </c>
      <c r="G194" s="80"/>
      <c r="H194" s="80"/>
      <c r="I194" s="80"/>
      <c r="J194" s="80"/>
      <c r="K194" s="80"/>
      <c r="L194" s="80">
        <v>13.38762</v>
      </c>
      <c r="M194" s="80"/>
      <c r="N194" s="80"/>
      <c r="O194" s="80"/>
      <c r="P194" s="80"/>
      <c r="Q194" s="80"/>
      <c r="R194" s="80"/>
      <c r="S194" s="80"/>
      <c r="T194" s="80"/>
      <c r="U194" s="80"/>
      <c r="V194" s="80"/>
      <c r="W194" s="80"/>
      <c r="X194" s="80">
        <v>52.581569999999999</v>
      </c>
      <c r="Y194" s="80"/>
      <c r="Z194" s="80"/>
      <c r="AA194" s="80">
        <v>20</v>
      </c>
      <c r="AB194" s="80">
        <v>37.306249999999999</v>
      </c>
      <c r="AC194" s="80"/>
      <c r="AD194" s="80">
        <v>35.278080000000003</v>
      </c>
      <c r="AE194" s="80"/>
      <c r="AF194" s="80">
        <v>8.5174660000000006</v>
      </c>
      <c r="AG194" s="80">
        <v>41.382339999999999</v>
      </c>
      <c r="AH194" s="80">
        <v>4.2377209999999996</v>
      </c>
      <c r="AI194" s="80">
        <v>24.692990000000002</v>
      </c>
      <c r="AJ194" s="80">
        <v>46.257800000000003</v>
      </c>
      <c r="AK194" s="80">
        <v>3.6510379999999998</v>
      </c>
      <c r="AL194" s="80"/>
      <c r="AM194" s="80">
        <v>2.1698770000000001</v>
      </c>
      <c r="AN194" s="80"/>
      <c r="AO194" s="80">
        <v>6.2215030000000002</v>
      </c>
      <c r="AP194" s="80"/>
      <c r="AQ194" s="80"/>
      <c r="AR194" s="80">
        <v>11.56066</v>
      </c>
      <c r="AS194" s="80">
        <v>8.0432830000000006</v>
      </c>
      <c r="AT194" s="20"/>
      <c r="AV194" s="114">
        <v>31.202000000000002</v>
      </c>
      <c r="CV194" s="32"/>
      <c r="CW194" s="32"/>
    </row>
    <row r="195" spans="1:101" s="21" customFormat="1" x14ac:dyDescent="0.25">
      <c r="A195" s="271" t="s">
        <v>536</v>
      </c>
      <c r="B195" s="271" t="s">
        <v>553</v>
      </c>
      <c r="C195" s="271" t="s">
        <v>504</v>
      </c>
      <c r="D195" s="204">
        <v>191</v>
      </c>
      <c r="E195" s="80">
        <v>27.082129999999999</v>
      </c>
      <c r="F195" s="80">
        <v>81.170410000000004</v>
      </c>
      <c r="G195" s="80"/>
      <c r="H195" s="80"/>
      <c r="I195" s="80"/>
      <c r="J195" s="80"/>
      <c r="K195" s="80"/>
      <c r="L195" s="80">
        <v>13.38762</v>
      </c>
      <c r="M195" s="80"/>
      <c r="N195" s="80"/>
      <c r="O195" s="80"/>
      <c r="P195" s="80"/>
      <c r="Q195" s="80"/>
      <c r="R195" s="80"/>
      <c r="S195" s="80"/>
      <c r="T195" s="80"/>
      <c r="U195" s="80"/>
      <c r="V195" s="80"/>
      <c r="W195" s="80"/>
      <c r="X195" s="80">
        <v>52.581569999999999</v>
      </c>
      <c r="Y195" s="80"/>
      <c r="Z195" s="80"/>
      <c r="AA195" s="80">
        <v>20</v>
      </c>
      <c r="AB195" s="80">
        <v>37.306249999999999</v>
      </c>
      <c r="AC195" s="80"/>
      <c r="AD195" s="80">
        <v>35.278080000000003</v>
      </c>
      <c r="AE195" s="80"/>
      <c r="AF195" s="80">
        <v>8.5174660000000006</v>
      </c>
      <c r="AG195" s="80">
        <v>41.382339999999999</v>
      </c>
      <c r="AH195" s="80">
        <v>4.2377209999999996</v>
      </c>
      <c r="AI195" s="80">
        <v>24.692990000000002</v>
      </c>
      <c r="AJ195" s="80">
        <v>46.257800000000003</v>
      </c>
      <c r="AK195" s="80">
        <v>3.6510379999999998</v>
      </c>
      <c r="AL195" s="80"/>
      <c r="AM195" s="80">
        <v>2.1698770000000001</v>
      </c>
      <c r="AN195" s="80"/>
      <c r="AO195" s="80">
        <v>6.2215030000000002</v>
      </c>
      <c r="AP195" s="80"/>
      <c r="AQ195" s="80"/>
      <c r="AR195" s="80">
        <v>11.56066</v>
      </c>
      <c r="AS195" s="80">
        <v>8.0432830000000006</v>
      </c>
      <c r="AT195" s="20"/>
      <c r="AV195" s="114">
        <v>31.202000000000002</v>
      </c>
      <c r="CV195" s="32"/>
      <c r="CW195" s="32"/>
    </row>
    <row r="196" spans="1:101" s="21" customFormat="1" x14ac:dyDescent="0.25">
      <c r="A196" s="271" t="s">
        <v>536</v>
      </c>
      <c r="B196" s="271" t="s">
        <v>165</v>
      </c>
      <c r="C196" s="271" t="s">
        <v>491</v>
      </c>
      <c r="D196" s="204">
        <v>192</v>
      </c>
      <c r="E196" s="80"/>
      <c r="F196" s="80">
        <v>86.6</v>
      </c>
      <c r="G196" s="80"/>
      <c r="H196" s="80">
        <v>42.640929999999997</v>
      </c>
      <c r="I196" s="80">
        <v>1.7</v>
      </c>
      <c r="J196" s="80"/>
      <c r="K196" s="80">
        <v>15.978529999999999</v>
      </c>
      <c r="L196" s="80"/>
      <c r="M196" s="80"/>
      <c r="N196" s="80">
        <v>13.373749999999999</v>
      </c>
      <c r="O196" s="80">
        <v>91.348789999999994</v>
      </c>
      <c r="P196" s="80">
        <v>37.632249999999999</v>
      </c>
      <c r="Q196" s="80">
        <v>100.84869999999999</v>
      </c>
      <c r="R196" s="80">
        <v>336.26249999999999</v>
      </c>
      <c r="S196" s="80">
        <v>16.811699999999998</v>
      </c>
      <c r="T196" s="80">
        <v>16.070450000000001</v>
      </c>
      <c r="U196" s="80">
        <v>23.020189999999999</v>
      </c>
      <c r="V196" s="80">
        <v>0</v>
      </c>
      <c r="W196" s="80">
        <v>21.89949</v>
      </c>
      <c r="X196" s="80"/>
      <c r="Y196" s="80">
        <v>36.949800000000003</v>
      </c>
      <c r="Z196" s="80">
        <v>22.987200000000001</v>
      </c>
      <c r="AA196" s="80">
        <v>8.4615709999999993</v>
      </c>
      <c r="AB196" s="80">
        <v>51.318269999999998</v>
      </c>
      <c r="AC196" s="80">
        <v>93.41</v>
      </c>
      <c r="AD196" s="80">
        <v>83.480999999999995</v>
      </c>
      <c r="AE196" s="80">
        <v>3.1320000000000001</v>
      </c>
      <c r="AF196" s="80">
        <v>21.93798</v>
      </c>
      <c r="AG196" s="80">
        <v>45.03022</v>
      </c>
      <c r="AH196" s="80">
        <v>6.4814920000000003</v>
      </c>
      <c r="AI196" s="80">
        <v>27.88043</v>
      </c>
      <c r="AJ196" s="80"/>
      <c r="AK196" s="80">
        <v>6.7413090000000002</v>
      </c>
      <c r="AL196" s="80">
        <v>40.012149999999998</v>
      </c>
      <c r="AM196" s="80">
        <v>6.5335349999999996</v>
      </c>
      <c r="AN196" s="80"/>
      <c r="AO196" s="80">
        <v>4.1268549999999999</v>
      </c>
      <c r="AP196" s="80">
        <v>46.706629999999997</v>
      </c>
      <c r="AQ196" s="80">
        <v>2.495806</v>
      </c>
      <c r="AR196" s="80">
        <v>26.562329999999999</v>
      </c>
      <c r="AS196" s="80">
        <v>20.019850000000002</v>
      </c>
      <c r="AT196" s="20">
        <v>0</v>
      </c>
      <c r="AU196" s="21">
        <v>84.238339999999994</v>
      </c>
      <c r="AV196" s="114"/>
      <c r="CV196" s="32"/>
      <c r="CW196" s="32"/>
    </row>
    <row r="197" spans="1:101" s="21" customFormat="1" x14ac:dyDescent="0.25">
      <c r="A197" s="271" t="s">
        <v>536</v>
      </c>
      <c r="B197" s="271" t="s">
        <v>165</v>
      </c>
      <c r="C197" s="271" t="s">
        <v>493</v>
      </c>
      <c r="D197" s="204">
        <v>193</v>
      </c>
      <c r="E197" s="80"/>
      <c r="F197" s="80">
        <v>86.6</v>
      </c>
      <c r="G197" s="80"/>
      <c r="H197" s="80">
        <v>42.640929999999997</v>
      </c>
      <c r="I197" s="80">
        <v>1.7</v>
      </c>
      <c r="J197" s="80"/>
      <c r="K197" s="80">
        <v>15.978529999999999</v>
      </c>
      <c r="L197" s="80"/>
      <c r="M197" s="80"/>
      <c r="N197" s="80">
        <v>13.373749999999999</v>
      </c>
      <c r="O197" s="80">
        <v>91.348789999999994</v>
      </c>
      <c r="P197" s="80">
        <v>37.632249999999999</v>
      </c>
      <c r="Q197" s="80">
        <v>100.84869999999999</v>
      </c>
      <c r="R197" s="80">
        <v>336.26249999999999</v>
      </c>
      <c r="S197" s="80">
        <v>16.811699999999998</v>
      </c>
      <c r="T197" s="80">
        <v>16.070450000000001</v>
      </c>
      <c r="U197" s="80">
        <v>23.020189999999999</v>
      </c>
      <c r="V197" s="80">
        <v>0</v>
      </c>
      <c r="W197" s="80">
        <v>21.89949</v>
      </c>
      <c r="X197" s="80"/>
      <c r="Y197" s="80">
        <v>36.949800000000003</v>
      </c>
      <c r="Z197" s="80">
        <v>22.987200000000001</v>
      </c>
      <c r="AA197" s="80">
        <v>8.4615709999999993</v>
      </c>
      <c r="AB197" s="80">
        <v>51.318269999999998</v>
      </c>
      <c r="AC197" s="80">
        <v>93.41</v>
      </c>
      <c r="AD197" s="80">
        <v>83.480999999999995</v>
      </c>
      <c r="AE197" s="80">
        <v>3.1320000000000001</v>
      </c>
      <c r="AF197" s="80">
        <v>21.93798</v>
      </c>
      <c r="AG197" s="80">
        <v>45.03022</v>
      </c>
      <c r="AH197" s="80">
        <v>6.4814920000000003</v>
      </c>
      <c r="AI197" s="80">
        <v>27.88043</v>
      </c>
      <c r="AJ197" s="80"/>
      <c r="AK197" s="80">
        <v>6.7413090000000002</v>
      </c>
      <c r="AL197" s="80">
        <v>40.012149999999998</v>
      </c>
      <c r="AM197" s="80">
        <v>6.5335349999999996</v>
      </c>
      <c r="AN197" s="80"/>
      <c r="AO197" s="80">
        <v>4.1268549999999999</v>
      </c>
      <c r="AP197" s="80">
        <v>46.706629999999997</v>
      </c>
      <c r="AQ197" s="80">
        <v>2.495806</v>
      </c>
      <c r="AR197" s="80">
        <v>26.562329999999999</v>
      </c>
      <c r="AS197" s="80">
        <v>20.019850000000002</v>
      </c>
      <c r="AT197" s="20">
        <v>0</v>
      </c>
      <c r="AU197" s="21">
        <v>84.238339999999994</v>
      </c>
      <c r="AV197" s="114"/>
      <c r="CV197" s="32"/>
      <c r="CW197" s="32"/>
    </row>
    <row r="198" spans="1:101" s="21" customFormat="1" x14ac:dyDescent="0.25">
      <c r="A198" s="271" t="s">
        <v>536</v>
      </c>
      <c r="B198" s="271" t="s">
        <v>163</v>
      </c>
      <c r="C198" s="271" t="s">
        <v>491</v>
      </c>
      <c r="D198" s="204">
        <v>194</v>
      </c>
      <c r="E198" s="80"/>
      <c r="F198" s="80">
        <v>86.6</v>
      </c>
      <c r="G198" s="80"/>
      <c r="H198" s="80">
        <v>42.640929999999997</v>
      </c>
      <c r="I198" s="80">
        <v>1.7</v>
      </c>
      <c r="J198" s="80"/>
      <c r="K198" s="80">
        <v>15.978529999999999</v>
      </c>
      <c r="L198" s="80"/>
      <c r="M198" s="80"/>
      <c r="N198" s="80">
        <v>13.373749999999999</v>
      </c>
      <c r="O198" s="80">
        <v>91.348789999999994</v>
      </c>
      <c r="P198" s="80">
        <v>37.632249999999999</v>
      </c>
      <c r="Q198" s="80">
        <v>100.84869999999999</v>
      </c>
      <c r="R198" s="80">
        <v>336.26249999999999</v>
      </c>
      <c r="S198" s="80">
        <v>16.811699999999998</v>
      </c>
      <c r="T198" s="80">
        <v>16.070450000000001</v>
      </c>
      <c r="U198" s="80">
        <v>23.020189999999999</v>
      </c>
      <c r="V198" s="80">
        <v>0</v>
      </c>
      <c r="W198" s="80">
        <v>21.89949</v>
      </c>
      <c r="X198" s="80"/>
      <c r="Y198" s="80">
        <v>36.949800000000003</v>
      </c>
      <c r="Z198" s="80">
        <v>22.987200000000001</v>
      </c>
      <c r="AA198" s="80">
        <v>8.4615709999999993</v>
      </c>
      <c r="AB198" s="80">
        <v>51.318269999999998</v>
      </c>
      <c r="AC198" s="80">
        <v>93.41</v>
      </c>
      <c r="AD198" s="80">
        <v>83.480999999999995</v>
      </c>
      <c r="AE198" s="80">
        <v>3.1320000000000001</v>
      </c>
      <c r="AF198" s="80">
        <v>21.93798</v>
      </c>
      <c r="AG198" s="80">
        <v>45.03022</v>
      </c>
      <c r="AH198" s="80">
        <v>6.4814920000000003</v>
      </c>
      <c r="AI198" s="80">
        <v>27.88043</v>
      </c>
      <c r="AJ198" s="80"/>
      <c r="AK198" s="80">
        <v>6.7413090000000002</v>
      </c>
      <c r="AL198" s="80">
        <v>40.012149999999998</v>
      </c>
      <c r="AM198" s="80">
        <v>6.5335349999999996</v>
      </c>
      <c r="AN198" s="80"/>
      <c r="AO198" s="80">
        <v>4.1268549999999999</v>
      </c>
      <c r="AP198" s="80">
        <v>46.706629999999997</v>
      </c>
      <c r="AQ198" s="80">
        <v>2.495806</v>
      </c>
      <c r="AR198" s="80">
        <v>26.562329999999999</v>
      </c>
      <c r="AS198" s="80">
        <v>20.019850000000002</v>
      </c>
      <c r="AT198" s="20">
        <v>0</v>
      </c>
      <c r="AU198" s="21">
        <v>84.238339999999994</v>
      </c>
      <c r="AV198" s="114"/>
      <c r="CV198" s="32"/>
      <c r="CW198" s="32"/>
    </row>
    <row r="199" spans="1:101" s="21" customFormat="1" x14ac:dyDescent="0.25">
      <c r="A199" s="271" t="s">
        <v>536</v>
      </c>
      <c r="B199" s="271" t="s">
        <v>161</v>
      </c>
      <c r="C199" s="271" t="s">
        <v>491</v>
      </c>
      <c r="D199" s="204">
        <v>195</v>
      </c>
      <c r="E199" s="80"/>
      <c r="F199" s="80">
        <v>86.6</v>
      </c>
      <c r="G199" s="80"/>
      <c r="H199" s="80">
        <v>42.640929999999997</v>
      </c>
      <c r="I199" s="80">
        <v>1.7</v>
      </c>
      <c r="J199" s="80"/>
      <c r="K199" s="80">
        <v>15.978529999999999</v>
      </c>
      <c r="L199" s="80"/>
      <c r="M199" s="80"/>
      <c r="N199" s="80">
        <v>13.373749999999999</v>
      </c>
      <c r="O199" s="80">
        <v>91.348789999999994</v>
      </c>
      <c r="P199" s="80">
        <v>37.632249999999999</v>
      </c>
      <c r="Q199" s="80">
        <v>100.84869999999999</v>
      </c>
      <c r="R199" s="80">
        <v>336.26249999999999</v>
      </c>
      <c r="S199" s="80">
        <v>16.811699999999998</v>
      </c>
      <c r="T199" s="80">
        <v>16.070450000000001</v>
      </c>
      <c r="U199" s="80">
        <v>23.020189999999999</v>
      </c>
      <c r="V199" s="80">
        <v>0</v>
      </c>
      <c r="W199" s="80">
        <v>21.89949</v>
      </c>
      <c r="X199" s="80"/>
      <c r="Y199" s="80">
        <v>36.949800000000003</v>
      </c>
      <c r="Z199" s="80">
        <v>22.987200000000001</v>
      </c>
      <c r="AA199" s="80">
        <v>8.4615709999999993</v>
      </c>
      <c r="AB199" s="80">
        <v>51.318269999999998</v>
      </c>
      <c r="AC199" s="80">
        <v>93.41</v>
      </c>
      <c r="AD199" s="80">
        <v>83.480999999999995</v>
      </c>
      <c r="AE199" s="80">
        <v>3.1320000000000001</v>
      </c>
      <c r="AF199" s="80">
        <v>21.93798</v>
      </c>
      <c r="AG199" s="80">
        <v>45.03022</v>
      </c>
      <c r="AH199" s="80">
        <v>6.4814920000000003</v>
      </c>
      <c r="AI199" s="80">
        <v>27.88043</v>
      </c>
      <c r="AJ199" s="80"/>
      <c r="AK199" s="80">
        <v>6.7413090000000002</v>
      </c>
      <c r="AL199" s="80">
        <v>40.012149999999998</v>
      </c>
      <c r="AM199" s="80">
        <v>6.5335349999999996</v>
      </c>
      <c r="AN199" s="80"/>
      <c r="AO199" s="80">
        <v>4.1268549999999999</v>
      </c>
      <c r="AP199" s="80">
        <v>46.706629999999997</v>
      </c>
      <c r="AQ199" s="80">
        <v>2.495806</v>
      </c>
      <c r="AR199" s="80">
        <v>26.562329999999999</v>
      </c>
      <c r="AS199" s="80">
        <v>20.019850000000002</v>
      </c>
      <c r="AT199" s="20">
        <v>0</v>
      </c>
      <c r="AU199" s="21">
        <v>84.238339999999994</v>
      </c>
      <c r="AV199" s="114"/>
      <c r="CV199" s="32"/>
      <c r="CW199" s="32"/>
    </row>
    <row r="200" spans="1:101" s="21" customFormat="1" x14ac:dyDescent="0.25">
      <c r="A200" s="271" t="s">
        <v>636</v>
      </c>
      <c r="B200" s="271">
        <v>2224</v>
      </c>
      <c r="C200" s="271" t="s">
        <v>498</v>
      </c>
      <c r="D200" s="204">
        <v>196</v>
      </c>
      <c r="E200" s="80">
        <v>27.082129999999999</v>
      </c>
      <c r="F200" s="80">
        <v>81.170410000000004</v>
      </c>
      <c r="G200" s="80"/>
      <c r="H200" s="80"/>
      <c r="I200" s="80"/>
      <c r="J200" s="80"/>
      <c r="K200" s="80"/>
      <c r="L200" s="80">
        <v>13.38762</v>
      </c>
      <c r="M200" s="80"/>
      <c r="N200" s="80"/>
      <c r="O200" s="80"/>
      <c r="P200" s="80"/>
      <c r="Q200" s="80"/>
      <c r="R200" s="80"/>
      <c r="S200" s="80"/>
      <c r="T200" s="80"/>
      <c r="U200" s="80"/>
      <c r="V200" s="80"/>
      <c r="W200" s="80"/>
      <c r="X200" s="80">
        <v>52.581569999999999</v>
      </c>
      <c r="Y200" s="80"/>
      <c r="Z200" s="80"/>
      <c r="AA200" s="80">
        <v>20</v>
      </c>
      <c r="AB200" s="80">
        <v>37.306249999999999</v>
      </c>
      <c r="AC200" s="80"/>
      <c r="AD200" s="80">
        <v>35.278080000000003</v>
      </c>
      <c r="AE200" s="80"/>
      <c r="AF200" s="80">
        <v>8.5174660000000006</v>
      </c>
      <c r="AG200" s="80">
        <v>41.382339999999999</v>
      </c>
      <c r="AH200" s="80">
        <v>4.2377209999999996</v>
      </c>
      <c r="AI200" s="80">
        <v>24.692990000000002</v>
      </c>
      <c r="AJ200" s="80">
        <v>46.257800000000003</v>
      </c>
      <c r="AK200" s="80">
        <v>3.6510379999999998</v>
      </c>
      <c r="AL200" s="80"/>
      <c r="AM200" s="80">
        <v>2.1698770000000001</v>
      </c>
      <c r="AN200" s="80"/>
      <c r="AO200" s="80">
        <v>6.2215030000000002</v>
      </c>
      <c r="AP200" s="80"/>
      <c r="AQ200" s="80"/>
      <c r="AR200" s="80">
        <v>11.56066</v>
      </c>
      <c r="AS200" s="80">
        <v>8.0432830000000006</v>
      </c>
      <c r="AT200" s="20"/>
      <c r="AV200" s="114">
        <v>31.202000000000002</v>
      </c>
      <c r="CV200" s="32"/>
      <c r="CW200" s="32"/>
    </row>
    <row r="201" spans="1:101" s="21" customFormat="1" x14ac:dyDescent="0.25">
      <c r="A201" s="271" t="s">
        <v>636</v>
      </c>
      <c r="B201" s="271" t="s">
        <v>553</v>
      </c>
      <c r="C201" s="271" t="s">
        <v>498</v>
      </c>
      <c r="D201" s="204">
        <v>197</v>
      </c>
      <c r="E201" s="80">
        <v>27.082129999999999</v>
      </c>
      <c r="F201" s="80">
        <v>81.170410000000004</v>
      </c>
      <c r="G201" s="80"/>
      <c r="H201" s="80"/>
      <c r="I201" s="80"/>
      <c r="J201" s="80"/>
      <c r="K201" s="80"/>
      <c r="L201" s="80">
        <v>13.38762</v>
      </c>
      <c r="M201" s="80"/>
      <c r="N201" s="80"/>
      <c r="O201" s="80"/>
      <c r="P201" s="80"/>
      <c r="Q201" s="80"/>
      <c r="R201" s="80"/>
      <c r="S201" s="80"/>
      <c r="T201" s="80"/>
      <c r="U201" s="80"/>
      <c r="V201" s="80"/>
      <c r="W201" s="80"/>
      <c r="X201" s="80">
        <v>52.581569999999999</v>
      </c>
      <c r="Y201" s="80"/>
      <c r="Z201" s="80"/>
      <c r="AA201" s="80">
        <v>20</v>
      </c>
      <c r="AB201" s="80">
        <v>37.306249999999999</v>
      </c>
      <c r="AC201" s="80"/>
      <c r="AD201" s="80">
        <v>35.278080000000003</v>
      </c>
      <c r="AE201" s="80"/>
      <c r="AF201" s="80">
        <v>8.5174660000000006</v>
      </c>
      <c r="AG201" s="80">
        <v>41.382339999999999</v>
      </c>
      <c r="AH201" s="80">
        <v>4.2377209999999996</v>
      </c>
      <c r="AI201" s="80">
        <v>24.692990000000002</v>
      </c>
      <c r="AJ201" s="80">
        <v>46.257800000000003</v>
      </c>
      <c r="AK201" s="80">
        <v>3.6510379999999998</v>
      </c>
      <c r="AL201" s="80"/>
      <c r="AM201" s="80">
        <v>2.1698770000000001</v>
      </c>
      <c r="AN201" s="80"/>
      <c r="AO201" s="80">
        <v>6.2215030000000002</v>
      </c>
      <c r="AP201" s="80"/>
      <c r="AQ201" s="80"/>
      <c r="AR201" s="80">
        <v>11.56066</v>
      </c>
      <c r="AS201" s="80">
        <v>8.0432830000000006</v>
      </c>
      <c r="AT201" s="20"/>
      <c r="AV201" s="114">
        <v>31.202000000000002</v>
      </c>
      <c r="CV201" s="32"/>
      <c r="CW201" s="32"/>
    </row>
    <row r="202" spans="1:101" s="21" customFormat="1" x14ac:dyDescent="0.25">
      <c r="A202" s="271" t="s">
        <v>636</v>
      </c>
      <c r="B202" s="271" t="s">
        <v>165</v>
      </c>
      <c r="C202" s="271" t="s">
        <v>491</v>
      </c>
      <c r="D202" s="204">
        <v>198</v>
      </c>
      <c r="E202" s="80"/>
      <c r="F202" s="80">
        <v>86.6</v>
      </c>
      <c r="G202" s="80"/>
      <c r="H202" s="80">
        <v>42.640929999999997</v>
      </c>
      <c r="I202" s="80">
        <v>1.7</v>
      </c>
      <c r="J202" s="80"/>
      <c r="K202" s="80">
        <v>15.978529999999999</v>
      </c>
      <c r="L202" s="80"/>
      <c r="M202" s="80"/>
      <c r="N202" s="80">
        <v>13.373749999999999</v>
      </c>
      <c r="O202" s="80">
        <v>91.348789999999994</v>
      </c>
      <c r="P202" s="80">
        <v>37.632249999999999</v>
      </c>
      <c r="Q202" s="80">
        <v>100.84869999999999</v>
      </c>
      <c r="R202" s="80">
        <v>336.26249999999999</v>
      </c>
      <c r="S202" s="80">
        <v>16.811699999999998</v>
      </c>
      <c r="T202" s="80">
        <v>16.070450000000001</v>
      </c>
      <c r="U202" s="80">
        <v>23.020189999999999</v>
      </c>
      <c r="V202" s="80">
        <v>0</v>
      </c>
      <c r="W202" s="80">
        <v>21.89949</v>
      </c>
      <c r="X202" s="80"/>
      <c r="Y202" s="80">
        <v>36.949800000000003</v>
      </c>
      <c r="Z202" s="80">
        <v>22.987200000000001</v>
      </c>
      <c r="AA202" s="80">
        <v>8.4615709999999993</v>
      </c>
      <c r="AB202" s="80">
        <v>51.318269999999998</v>
      </c>
      <c r="AC202" s="80">
        <v>93.41</v>
      </c>
      <c r="AD202" s="80">
        <v>83.480999999999995</v>
      </c>
      <c r="AE202" s="80">
        <v>3.1320000000000001</v>
      </c>
      <c r="AF202" s="80">
        <v>21.93798</v>
      </c>
      <c r="AG202" s="80">
        <v>45.03022</v>
      </c>
      <c r="AH202" s="80">
        <v>6.4814920000000003</v>
      </c>
      <c r="AI202" s="80">
        <v>27.88043</v>
      </c>
      <c r="AJ202" s="80"/>
      <c r="AK202" s="80">
        <v>6.7413090000000002</v>
      </c>
      <c r="AL202" s="80">
        <v>40.012149999999998</v>
      </c>
      <c r="AM202" s="80">
        <v>6.5335349999999996</v>
      </c>
      <c r="AN202" s="80"/>
      <c r="AO202" s="80">
        <v>4.1268549999999999</v>
      </c>
      <c r="AP202" s="80">
        <v>46.706629999999997</v>
      </c>
      <c r="AQ202" s="80">
        <v>2.495806</v>
      </c>
      <c r="AR202" s="80">
        <v>26.562329999999999</v>
      </c>
      <c r="AS202" s="80">
        <v>20.019850000000002</v>
      </c>
      <c r="AT202" s="20">
        <v>0</v>
      </c>
      <c r="AU202" s="21">
        <v>84.238339999999994</v>
      </c>
      <c r="AV202" s="114"/>
      <c r="CV202" s="32"/>
      <c r="CW202" s="32"/>
    </row>
    <row r="203" spans="1:101" s="21" customFormat="1" x14ac:dyDescent="0.25">
      <c r="A203" s="271" t="s">
        <v>636</v>
      </c>
      <c r="B203" s="271" t="s">
        <v>165</v>
      </c>
      <c r="C203" s="271" t="s">
        <v>493</v>
      </c>
      <c r="D203" s="204">
        <v>199</v>
      </c>
      <c r="E203" s="80"/>
      <c r="F203" s="80">
        <v>86.6</v>
      </c>
      <c r="G203" s="80"/>
      <c r="H203" s="80">
        <v>42.640929999999997</v>
      </c>
      <c r="I203" s="80">
        <v>1.7</v>
      </c>
      <c r="J203" s="80"/>
      <c r="K203" s="80">
        <v>15.978529999999999</v>
      </c>
      <c r="L203" s="80"/>
      <c r="M203" s="80"/>
      <c r="N203" s="80">
        <v>13.373749999999999</v>
      </c>
      <c r="O203" s="80">
        <v>91.348789999999994</v>
      </c>
      <c r="P203" s="80">
        <v>37.632249999999999</v>
      </c>
      <c r="Q203" s="80">
        <v>100.84869999999999</v>
      </c>
      <c r="R203" s="80">
        <v>336.26249999999999</v>
      </c>
      <c r="S203" s="80">
        <v>16.811699999999998</v>
      </c>
      <c r="T203" s="80">
        <v>16.070450000000001</v>
      </c>
      <c r="U203" s="80">
        <v>23.020189999999999</v>
      </c>
      <c r="V203" s="80">
        <v>0</v>
      </c>
      <c r="W203" s="80">
        <v>21.89949</v>
      </c>
      <c r="X203" s="80"/>
      <c r="Y203" s="80">
        <v>36.949800000000003</v>
      </c>
      <c r="Z203" s="80">
        <v>22.987200000000001</v>
      </c>
      <c r="AA203" s="80">
        <v>8.4615709999999993</v>
      </c>
      <c r="AB203" s="80">
        <v>51.318269999999998</v>
      </c>
      <c r="AC203" s="80">
        <v>93.41</v>
      </c>
      <c r="AD203" s="80">
        <v>83.480999999999995</v>
      </c>
      <c r="AE203" s="80">
        <v>3.1320000000000001</v>
      </c>
      <c r="AF203" s="80">
        <v>21.93798</v>
      </c>
      <c r="AG203" s="80">
        <v>45.03022</v>
      </c>
      <c r="AH203" s="80">
        <v>6.4814920000000003</v>
      </c>
      <c r="AI203" s="80">
        <v>27.88043</v>
      </c>
      <c r="AJ203" s="80"/>
      <c r="AK203" s="80">
        <v>6.7413090000000002</v>
      </c>
      <c r="AL203" s="80">
        <v>40.012149999999998</v>
      </c>
      <c r="AM203" s="80">
        <v>6.5335349999999996</v>
      </c>
      <c r="AN203" s="80"/>
      <c r="AO203" s="80">
        <v>4.1268549999999999</v>
      </c>
      <c r="AP203" s="80">
        <v>46.706629999999997</v>
      </c>
      <c r="AQ203" s="80">
        <v>2.495806</v>
      </c>
      <c r="AR203" s="80">
        <v>26.562329999999999</v>
      </c>
      <c r="AS203" s="80">
        <v>20.019850000000002</v>
      </c>
      <c r="AT203" s="20">
        <v>0</v>
      </c>
      <c r="AU203" s="21">
        <v>84.238339999999994</v>
      </c>
      <c r="AV203" s="114"/>
      <c r="CV203" s="32"/>
      <c r="CW203" s="32"/>
    </row>
    <row r="204" spans="1:101" s="21" customFormat="1" x14ac:dyDescent="0.25">
      <c r="A204" s="271" t="s">
        <v>636</v>
      </c>
      <c r="B204" s="271" t="s">
        <v>161</v>
      </c>
      <c r="C204" s="271" t="s">
        <v>491</v>
      </c>
      <c r="D204" s="204">
        <v>200</v>
      </c>
      <c r="E204" s="80"/>
      <c r="F204" s="80">
        <v>86.6</v>
      </c>
      <c r="G204" s="80"/>
      <c r="H204" s="80">
        <v>42.640929999999997</v>
      </c>
      <c r="I204" s="80">
        <v>1.7</v>
      </c>
      <c r="J204" s="80"/>
      <c r="K204" s="80">
        <v>15.978529999999999</v>
      </c>
      <c r="L204" s="80"/>
      <c r="M204" s="80"/>
      <c r="N204" s="80">
        <v>13.373749999999999</v>
      </c>
      <c r="O204" s="80">
        <v>91.348789999999994</v>
      </c>
      <c r="P204" s="80">
        <v>37.632249999999999</v>
      </c>
      <c r="Q204" s="80">
        <v>100.84869999999999</v>
      </c>
      <c r="R204" s="80">
        <v>336.26249999999999</v>
      </c>
      <c r="S204" s="80">
        <v>16.811699999999998</v>
      </c>
      <c r="T204" s="80">
        <v>16.070450000000001</v>
      </c>
      <c r="U204" s="80">
        <v>23.020189999999999</v>
      </c>
      <c r="V204" s="80">
        <v>0</v>
      </c>
      <c r="W204" s="80">
        <v>21.89949</v>
      </c>
      <c r="X204" s="80"/>
      <c r="Y204" s="80">
        <v>36.949800000000003</v>
      </c>
      <c r="Z204" s="80">
        <v>22.987200000000001</v>
      </c>
      <c r="AA204" s="80">
        <v>8.4615709999999993</v>
      </c>
      <c r="AB204" s="80">
        <v>51.318269999999998</v>
      </c>
      <c r="AC204" s="80">
        <v>93.41</v>
      </c>
      <c r="AD204" s="80">
        <v>83.480999999999995</v>
      </c>
      <c r="AE204" s="80">
        <v>3.1320000000000001</v>
      </c>
      <c r="AF204" s="80">
        <v>21.93798</v>
      </c>
      <c r="AG204" s="80">
        <v>45.03022</v>
      </c>
      <c r="AH204" s="80">
        <v>6.4814920000000003</v>
      </c>
      <c r="AI204" s="80">
        <v>27.88043</v>
      </c>
      <c r="AJ204" s="80"/>
      <c r="AK204" s="80">
        <v>6.7413090000000002</v>
      </c>
      <c r="AL204" s="80">
        <v>40.012149999999998</v>
      </c>
      <c r="AM204" s="80">
        <v>6.5335349999999996</v>
      </c>
      <c r="AN204" s="80"/>
      <c r="AO204" s="80">
        <v>4.1268549999999999</v>
      </c>
      <c r="AP204" s="80">
        <v>46.706629999999997</v>
      </c>
      <c r="AQ204" s="80">
        <v>2.495806</v>
      </c>
      <c r="AR204" s="80">
        <v>26.562329999999999</v>
      </c>
      <c r="AS204" s="80">
        <v>20.019850000000002</v>
      </c>
      <c r="AT204" s="20">
        <v>0</v>
      </c>
      <c r="AU204" s="21">
        <v>84.238339999999994</v>
      </c>
      <c r="AV204" s="114"/>
      <c r="CV204" s="32"/>
      <c r="CW204" s="32"/>
    </row>
    <row r="205" spans="1:101" s="21" customFormat="1" x14ac:dyDescent="0.25">
      <c r="A205" s="271" t="s">
        <v>636</v>
      </c>
      <c r="B205" s="271" t="s">
        <v>161</v>
      </c>
      <c r="C205" s="271" t="s">
        <v>493</v>
      </c>
      <c r="D205" s="204">
        <v>201</v>
      </c>
      <c r="E205" s="80"/>
      <c r="F205" s="80">
        <v>86.6</v>
      </c>
      <c r="G205" s="80"/>
      <c r="H205" s="80">
        <v>42.640929999999997</v>
      </c>
      <c r="I205" s="80">
        <v>1.7</v>
      </c>
      <c r="J205" s="80"/>
      <c r="K205" s="80">
        <v>15.978529999999999</v>
      </c>
      <c r="L205" s="80"/>
      <c r="M205" s="80"/>
      <c r="N205" s="80">
        <v>13.373749999999999</v>
      </c>
      <c r="O205" s="80">
        <v>91.348789999999994</v>
      </c>
      <c r="P205" s="80">
        <v>37.632249999999999</v>
      </c>
      <c r="Q205" s="80">
        <v>100.84869999999999</v>
      </c>
      <c r="R205" s="80">
        <v>336.26249999999999</v>
      </c>
      <c r="S205" s="80">
        <v>16.811699999999998</v>
      </c>
      <c r="T205" s="80">
        <v>16.070450000000001</v>
      </c>
      <c r="U205" s="80">
        <v>23.020189999999999</v>
      </c>
      <c r="V205" s="80">
        <v>0</v>
      </c>
      <c r="W205" s="80">
        <v>21.89949</v>
      </c>
      <c r="X205" s="80"/>
      <c r="Y205" s="80">
        <v>36.949800000000003</v>
      </c>
      <c r="Z205" s="80">
        <v>22.987200000000001</v>
      </c>
      <c r="AA205" s="80">
        <v>8.4615709999999993</v>
      </c>
      <c r="AB205" s="80">
        <v>51.318269999999998</v>
      </c>
      <c r="AC205" s="80">
        <v>93.41</v>
      </c>
      <c r="AD205" s="80">
        <v>83.480999999999995</v>
      </c>
      <c r="AE205" s="80">
        <v>3.1320000000000001</v>
      </c>
      <c r="AF205" s="80">
        <v>21.93798</v>
      </c>
      <c r="AG205" s="80">
        <v>45.03022</v>
      </c>
      <c r="AH205" s="80">
        <v>6.4814920000000003</v>
      </c>
      <c r="AI205" s="80">
        <v>27.88043</v>
      </c>
      <c r="AJ205" s="80"/>
      <c r="AK205" s="80">
        <v>6.7413090000000002</v>
      </c>
      <c r="AL205" s="80">
        <v>40.012149999999998</v>
      </c>
      <c r="AM205" s="80">
        <v>6.5335349999999996</v>
      </c>
      <c r="AN205" s="80"/>
      <c r="AO205" s="80">
        <v>4.1268549999999999</v>
      </c>
      <c r="AP205" s="80">
        <v>46.706629999999997</v>
      </c>
      <c r="AQ205" s="80">
        <v>2.495806</v>
      </c>
      <c r="AR205" s="80">
        <v>26.562329999999999</v>
      </c>
      <c r="AS205" s="80">
        <v>20.019850000000002</v>
      </c>
      <c r="AT205" s="20">
        <v>0</v>
      </c>
      <c r="AU205" s="21">
        <v>84.238339999999994</v>
      </c>
      <c r="AV205" s="114"/>
      <c r="CV205" s="32"/>
      <c r="CW205" s="32"/>
    </row>
    <row r="206" spans="1:101" s="21" customFormat="1" x14ac:dyDescent="0.25">
      <c r="A206" s="271" t="s">
        <v>636</v>
      </c>
      <c r="B206" s="271" t="s">
        <v>161</v>
      </c>
      <c r="C206" s="271" t="s">
        <v>494</v>
      </c>
      <c r="D206" s="204">
        <v>202</v>
      </c>
      <c r="E206" s="80"/>
      <c r="F206" s="80">
        <v>86.6</v>
      </c>
      <c r="G206" s="80"/>
      <c r="H206" s="80">
        <v>42.640929999999997</v>
      </c>
      <c r="I206" s="80">
        <v>1.7</v>
      </c>
      <c r="J206" s="80"/>
      <c r="K206" s="80">
        <v>15.978529999999999</v>
      </c>
      <c r="L206" s="80"/>
      <c r="M206" s="80"/>
      <c r="N206" s="80">
        <v>13.373749999999999</v>
      </c>
      <c r="O206" s="80">
        <v>91.348789999999994</v>
      </c>
      <c r="P206" s="80">
        <v>37.632249999999999</v>
      </c>
      <c r="Q206" s="80">
        <v>100.84869999999999</v>
      </c>
      <c r="R206" s="80">
        <v>336.26249999999999</v>
      </c>
      <c r="S206" s="80">
        <v>16.811699999999998</v>
      </c>
      <c r="T206" s="80">
        <v>16.070450000000001</v>
      </c>
      <c r="U206" s="80">
        <v>23.020189999999999</v>
      </c>
      <c r="V206" s="80">
        <v>0</v>
      </c>
      <c r="W206" s="80">
        <v>21.89949</v>
      </c>
      <c r="X206" s="80"/>
      <c r="Y206" s="80">
        <v>36.949800000000003</v>
      </c>
      <c r="Z206" s="80">
        <v>22.987200000000001</v>
      </c>
      <c r="AA206" s="80">
        <v>8.4615709999999993</v>
      </c>
      <c r="AB206" s="80">
        <v>51.318269999999998</v>
      </c>
      <c r="AC206" s="80">
        <v>93.41</v>
      </c>
      <c r="AD206" s="80">
        <v>83.480999999999995</v>
      </c>
      <c r="AE206" s="80">
        <v>3.1320000000000001</v>
      </c>
      <c r="AF206" s="80">
        <v>21.93798</v>
      </c>
      <c r="AG206" s="80">
        <v>45.03022</v>
      </c>
      <c r="AH206" s="80">
        <v>6.4814920000000003</v>
      </c>
      <c r="AI206" s="80">
        <v>27.88043</v>
      </c>
      <c r="AJ206" s="80"/>
      <c r="AK206" s="80">
        <v>6.7413090000000002</v>
      </c>
      <c r="AL206" s="80">
        <v>40.012149999999998</v>
      </c>
      <c r="AM206" s="80">
        <v>6.5335349999999996</v>
      </c>
      <c r="AN206" s="80"/>
      <c r="AO206" s="80">
        <v>4.1268549999999999</v>
      </c>
      <c r="AP206" s="80">
        <v>46.706629999999997</v>
      </c>
      <c r="AQ206" s="80">
        <v>2.495806</v>
      </c>
      <c r="AR206" s="80">
        <v>26.562329999999999</v>
      </c>
      <c r="AS206" s="80">
        <v>20.019850000000002</v>
      </c>
      <c r="AT206" s="20">
        <v>0</v>
      </c>
      <c r="AU206" s="21">
        <v>84.238339999999994</v>
      </c>
      <c r="AV206" s="114"/>
      <c r="CV206" s="32"/>
      <c r="CW206" s="32"/>
    </row>
    <row r="207" spans="1:101" s="21" customFormat="1" x14ac:dyDescent="0.25">
      <c r="A207" s="271" t="s">
        <v>636</v>
      </c>
      <c r="B207" s="271" t="s">
        <v>161</v>
      </c>
      <c r="C207" s="271" t="s">
        <v>495</v>
      </c>
      <c r="D207" s="204">
        <v>203</v>
      </c>
      <c r="E207" s="80"/>
      <c r="F207" s="80">
        <v>86.6</v>
      </c>
      <c r="G207" s="80"/>
      <c r="H207" s="80">
        <v>42.640929999999997</v>
      </c>
      <c r="I207" s="80">
        <v>1.7</v>
      </c>
      <c r="J207" s="80"/>
      <c r="K207" s="80">
        <v>15.978529999999999</v>
      </c>
      <c r="L207" s="80"/>
      <c r="M207" s="80"/>
      <c r="N207" s="80">
        <v>13.373749999999999</v>
      </c>
      <c r="O207" s="80">
        <v>91.348789999999994</v>
      </c>
      <c r="P207" s="80">
        <v>37.632249999999999</v>
      </c>
      <c r="Q207" s="80">
        <v>100.84869999999999</v>
      </c>
      <c r="R207" s="80">
        <v>336.26249999999999</v>
      </c>
      <c r="S207" s="80">
        <v>16.811699999999998</v>
      </c>
      <c r="T207" s="80">
        <v>16.070450000000001</v>
      </c>
      <c r="U207" s="80">
        <v>23.020189999999999</v>
      </c>
      <c r="V207" s="80">
        <v>0</v>
      </c>
      <c r="W207" s="80">
        <v>21.89949</v>
      </c>
      <c r="X207" s="80"/>
      <c r="Y207" s="80">
        <v>36.949800000000003</v>
      </c>
      <c r="Z207" s="80">
        <v>22.987200000000001</v>
      </c>
      <c r="AA207" s="80">
        <v>8.4615709999999993</v>
      </c>
      <c r="AB207" s="80">
        <v>51.318269999999998</v>
      </c>
      <c r="AC207" s="80">
        <v>93.41</v>
      </c>
      <c r="AD207" s="80">
        <v>83.480999999999995</v>
      </c>
      <c r="AE207" s="80">
        <v>3.1320000000000001</v>
      </c>
      <c r="AF207" s="80">
        <v>21.93798</v>
      </c>
      <c r="AG207" s="80">
        <v>45.03022</v>
      </c>
      <c r="AH207" s="80">
        <v>6.4814920000000003</v>
      </c>
      <c r="AI207" s="80">
        <v>27.88043</v>
      </c>
      <c r="AJ207" s="80"/>
      <c r="AK207" s="80">
        <v>6.7413090000000002</v>
      </c>
      <c r="AL207" s="80">
        <v>40.012149999999998</v>
      </c>
      <c r="AM207" s="80">
        <v>6.5335349999999996</v>
      </c>
      <c r="AN207" s="80"/>
      <c r="AO207" s="80">
        <v>4.1268549999999999</v>
      </c>
      <c r="AP207" s="80">
        <v>46.706629999999997</v>
      </c>
      <c r="AQ207" s="80">
        <v>2.495806</v>
      </c>
      <c r="AR207" s="80">
        <v>26.562329999999999</v>
      </c>
      <c r="AS207" s="80">
        <v>20.019850000000002</v>
      </c>
      <c r="AT207" s="20">
        <v>0</v>
      </c>
      <c r="AU207" s="21">
        <v>84.238339999999994</v>
      </c>
      <c r="AV207" s="114"/>
      <c r="CV207" s="32"/>
      <c r="CW207" s="32"/>
    </row>
    <row r="208" spans="1:101" s="21" customFormat="1" x14ac:dyDescent="0.25">
      <c r="A208" s="271" t="s">
        <v>637</v>
      </c>
      <c r="B208" s="271">
        <v>2224</v>
      </c>
      <c r="C208" s="271" t="s">
        <v>498</v>
      </c>
      <c r="D208" s="204">
        <v>204</v>
      </c>
      <c r="E208" s="80">
        <v>27.082129999999999</v>
      </c>
      <c r="F208" s="80">
        <v>81.170410000000004</v>
      </c>
      <c r="G208" s="80"/>
      <c r="H208" s="80"/>
      <c r="I208" s="80"/>
      <c r="J208" s="80"/>
      <c r="K208" s="80"/>
      <c r="L208" s="80">
        <v>13.38762</v>
      </c>
      <c r="M208" s="80"/>
      <c r="N208" s="80"/>
      <c r="O208" s="80"/>
      <c r="P208" s="80"/>
      <c r="Q208" s="80"/>
      <c r="R208" s="80"/>
      <c r="S208" s="80"/>
      <c r="T208" s="80"/>
      <c r="U208" s="80"/>
      <c r="V208" s="80"/>
      <c r="W208" s="80"/>
      <c r="X208" s="80">
        <v>52.581569999999999</v>
      </c>
      <c r="Y208" s="80"/>
      <c r="Z208" s="80"/>
      <c r="AA208" s="80">
        <v>20</v>
      </c>
      <c r="AB208" s="80">
        <v>37.306249999999999</v>
      </c>
      <c r="AC208" s="80"/>
      <c r="AD208" s="80">
        <v>35.278080000000003</v>
      </c>
      <c r="AE208" s="80"/>
      <c r="AF208" s="80">
        <v>8.5174660000000006</v>
      </c>
      <c r="AG208" s="80">
        <v>41.382339999999999</v>
      </c>
      <c r="AH208" s="80">
        <v>4.2377209999999996</v>
      </c>
      <c r="AI208" s="80">
        <v>24.692990000000002</v>
      </c>
      <c r="AJ208" s="80">
        <v>46.257800000000003</v>
      </c>
      <c r="AK208" s="80">
        <v>3.6510379999999998</v>
      </c>
      <c r="AL208" s="80"/>
      <c r="AM208" s="80">
        <v>2.1698770000000001</v>
      </c>
      <c r="AN208" s="80"/>
      <c r="AO208" s="80">
        <v>6.2215030000000002</v>
      </c>
      <c r="AP208" s="80"/>
      <c r="AQ208" s="80"/>
      <c r="AR208" s="80">
        <v>11.56066</v>
      </c>
      <c r="AS208" s="80">
        <v>8.0432830000000006</v>
      </c>
      <c r="AT208" s="20"/>
      <c r="AV208" s="114">
        <v>31.202000000000002</v>
      </c>
      <c r="CV208" s="32"/>
      <c r="CW208" s="32"/>
    </row>
    <row r="209" spans="1:101" s="21" customFormat="1" x14ac:dyDescent="0.25">
      <c r="A209" s="271" t="s">
        <v>637</v>
      </c>
      <c r="B209" s="271">
        <v>2224</v>
      </c>
      <c r="C209" s="271" t="s">
        <v>499</v>
      </c>
      <c r="D209" s="204">
        <v>205</v>
      </c>
      <c r="E209" s="80">
        <v>27.082129999999999</v>
      </c>
      <c r="F209" s="80">
        <v>81.170410000000004</v>
      </c>
      <c r="G209" s="80"/>
      <c r="H209" s="80"/>
      <c r="I209" s="80"/>
      <c r="J209" s="80"/>
      <c r="K209" s="80"/>
      <c r="L209" s="80">
        <v>13.38762</v>
      </c>
      <c r="M209" s="80"/>
      <c r="N209" s="80"/>
      <c r="O209" s="80"/>
      <c r="P209" s="80"/>
      <c r="Q209" s="80"/>
      <c r="R209" s="80"/>
      <c r="S209" s="80"/>
      <c r="T209" s="80"/>
      <c r="U209" s="80"/>
      <c r="V209" s="80"/>
      <c r="W209" s="80"/>
      <c r="X209" s="80">
        <v>52.581569999999999</v>
      </c>
      <c r="Y209" s="80"/>
      <c r="Z209" s="80"/>
      <c r="AA209" s="80">
        <v>20</v>
      </c>
      <c r="AB209" s="80">
        <v>37.306249999999999</v>
      </c>
      <c r="AC209" s="80"/>
      <c r="AD209" s="80">
        <v>35.278080000000003</v>
      </c>
      <c r="AE209" s="80"/>
      <c r="AF209" s="80">
        <v>8.5174660000000006</v>
      </c>
      <c r="AG209" s="80">
        <v>41.382339999999999</v>
      </c>
      <c r="AH209" s="80">
        <v>4.2377209999999996</v>
      </c>
      <c r="AI209" s="80">
        <v>24.692990000000002</v>
      </c>
      <c r="AJ209" s="80">
        <v>46.257800000000003</v>
      </c>
      <c r="AK209" s="80">
        <v>3.6510379999999998</v>
      </c>
      <c r="AL209" s="80"/>
      <c r="AM209" s="80">
        <v>2.1698770000000001</v>
      </c>
      <c r="AN209" s="80"/>
      <c r="AO209" s="80">
        <v>6.2215030000000002</v>
      </c>
      <c r="AP209" s="80"/>
      <c r="AQ209" s="80"/>
      <c r="AR209" s="80">
        <v>11.56066</v>
      </c>
      <c r="AS209" s="80">
        <v>8.0432830000000006</v>
      </c>
      <c r="AT209" s="20"/>
      <c r="AV209" s="114">
        <v>31.202000000000002</v>
      </c>
      <c r="CV209" s="32"/>
      <c r="CW209" s="32"/>
    </row>
    <row r="210" spans="1:101" s="21" customFormat="1" x14ac:dyDescent="0.25">
      <c r="A210" s="271" t="s">
        <v>637</v>
      </c>
      <c r="B210" s="271" t="s">
        <v>553</v>
      </c>
      <c r="C210" s="271" t="s">
        <v>498</v>
      </c>
      <c r="D210" s="204">
        <v>206</v>
      </c>
      <c r="E210" s="80">
        <v>27.082129999999999</v>
      </c>
      <c r="F210" s="80">
        <v>81.170410000000004</v>
      </c>
      <c r="G210" s="80"/>
      <c r="H210" s="80"/>
      <c r="I210" s="80"/>
      <c r="J210" s="80"/>
      <c r="K210" s="80"/>
      <c r="L210" s="80">
        <v>13.38762</v>
      </c>
      <c r="M210" s="80"/>
      <c r="N210" s="80"/>
      <c r="O210" s="80"/>
      <c r="P210" s="80"/>
      <c r="Q210" s="80"/>
      <c r="R210" s="80"/>
      <c r="S210" s="80"/>
      <c r="T210" s="80"/>
      <c r="U210" s="80"/>
      <c r="V210" s="80"/>
      <c r="W210" s="80"/>
      <c r="X210" s="80">
        <v>52.581569999999999</v>
      </c>
      <c r="Y210" s="80"/>
      <c r="Z210" s="80"/>
      <c r="AA210" s="80">
        <v>20</v>
      </c>
      <c r="AB210" s="80">
        <v>37.306249999999999</v>
      </c>
      <c r="AC210" s="80"/>
      <c r="AD210" s="80">
        <v>35.278080000000003</v>
      </c>
      <c r="AE210" s="80"/>
      <c r="AF210" s="80">
        <v>8.5174660000000006</v>
      </c>
      <c r="AG210" s="80">
        <v>41.382339999999999</v>
      </c>
      <c r="AH210" s="80">
        <v>4.2377209999999996</v>
      </c>
      <c r="AI210" s="80">
        <v>24.692990000000002</v>
      </c>
      <c r="AJ210" s="80">
        <v>46.257800000000003</v>
      </c>
      <c r="AK210" s="80">
        <v>3.6510379999999998</v>
      </c>
      <c r="AL210" s="80"/>
      <c r="AM210" s="80">
        <v>2.1698770000000001</v>
      </c>
      <c r="AN210" s="80"/>
      <c r="AO210" s="80">
        <v>6.2215030000000002</v>
      </c>
      <c r="AP210" s="80"/>
      <c r="AQ210" s="80"/>
      <c r="AR210" s="80">
        <v>11.56066</v>
      </c>
      <c r="AS210" s="80">
        <v>8.0432830000000006</v>
      </c>
      <c r="AT210" s="20"/>
      <c r="AV210" s="114">
        <v>31.202000000000002</v>
      </c>
      <c r="CV210" s="32"/>
      <c r="CW210" s="32"/>
    </row>
    <row r="211" spans="1:101" s="21" customFormat="1" x14ac:dyDescent="0.25">
      <c r="A211" s="271" t="s">
        <v>637</v>
      </c>
      <c r="B211" s="271" t="s">
        <v>553</v>
      </c>
      <c r="C211" s="271" t="s">
        <v>499</v>
      </c>
      <c r="D211" s="204">
        <v>207</v>
      </c>
      <c r="E211" s="80">
        <v>27.082129999999999</v>
      </c>
      <c r="F211" s="80">
        <v>81.170410000000004</v>
      </c>
      <c r="G211" s="80"/>
      <c r="H211" s="80"/>
      <c r="I211" s="80"/>
      <c r="J211" s="80"/>
      <c r="K211" s="80"/>
      <c r="L211" s="80">
        <v>13.38762</v>
      </c>
      <c r="M211" s="80"/>
      <c r="N211" s="80"/>
      <c r="O211" s="80"/>
      <c r="P211" s="80"/>
      <c r="Q211" s="80"/>
      <c r="R211" s="80"/>
      <c r="S211" s="80"/>
      <c r="T211" s="80"/>
      <c r="U211" s="80"/>
      <c r="V211" s="80"/>
      <c r="W211" s="80"/>
      <c r="X211" s="80">
        <v>52.581569999999999</v>
      </c>
      <c r="Y211" s="80"/>
      <c r="Z211" s="80"/>
      <c r="AA211" s="80">
        <v>20</v>
      </c>
      <c r="AB211" s="80">
        <v>37.306249999999999</v>
      </c>
      <c r="AC211" s="80"/>
      <c r="AD211" s="80">
        <v>35.278080000000003</v>
      </c>
      <c r="AE211" s="80"/>
      <c r="AF211" s="80">
        <v>8.5174660000000006</v>
      </c>
      <c r="AG211" s="80">
        <v>41.382339999999999</v>
      </c>
      <c r="AH211" s="80">
        <v>4.2377209999999996</v>
      </c>
      <c r="AI211" s="80">
        <v>24.692990000000002</v>
      </c>
      <c r="AJ211" s="80">
        <v>46.257800000000003</v>
      </c>
      <c r="AK211" s="80">
        <v>3.6510379999999998</v>
      </c>
      <c r="AL211" s="80"/>
      <c r="AM211" s="80">
        <v>2.1698770000000001</v>
      </c>
      <c r="AN211" s="80"/>
      <c r="AO211" s="80">
        <v>6.2215030000000002</v>
      </c>
      <c r="AP211" s="80"/>
      <c r="AQ211" s="80"/>
      <c r="AR211" s="80">
        <v>11.56066</v>
      </c>
      <c r="AS211" s="80">
        <v>8.0432830000000006</v>
      </c>
      <c r="AT211" s="20"/>
      <c r="AV211" s="114">
        <v>31.202000000000002</v>
      </c>
      <c r="CV211" s="32"/>
      <c r="CW211" s="32"/>
    </row>
    <row r="212" spans="1:101" s="21" customFormat="1" x14ac:dyDescent="0.25">
      <c r="A212" s="271" t="s">
        <v>637</v>
      </c>
      <c r="B212" s="271">
        <v>3031</v>
      </c>
      <c r="C212" s="271" t="s">
        <v>492</v>
      </c>
      <c r="D212" s="204">
        <v>208</v>
      </c>
      <c r="E212" s="80">
        <v>27.082129999999999</v>
      </c>
      <c r="F212" s="80">
        <v>81.170410000000004</v>
      </c>
      <c r="G212" s="80"/>
      <c r="H212" s="80"/>
      <c r="I212" s="80"/>
      <c r="J212" s="80"/>
      <c r="K212" s="80"/>
      <c r="L212" s="80">
        <v>13.38762</v>
      </c>
      <c r="M212" s="80"/>
      <c r="N212" s="80"/>
      <c r="O212" s="80"/>
      <c r="P212" s="80"/>
      <c r="Q212" s="80"/>
      <c r="R212" s="80"/>
      <c r="S212" s="80"/>
      <c r="T212" s="80"/>
      <c r="U212" s="80"/>
      <c r="V212" s="80"/>
      <c r="W212" s="80"/>
      <c r="X212" s="80">
        <v>52.581569999999999</v>
      </c>
      <c r="Y212" s="80"/>
      <c r="Z212" s="80"/>
      <c r="AA212" s="80">
        <v>20</v>
      </c>
      <c r="AB212" s="80">
        <v>37.306249999999999</v>
      </c>
      <c r="AC212" s="80"/>
      <c r="AD212" s="80">
        <v>35.278080000000003</v>
      </c>
      <c r="AE212" s="80"/>
      <c r="AF212" s="80">
        <v>8.5174660000000006</v>
      </c>
      <c r="AG212" s="80">
        <v>41.382339999999999</v>
      </c>
      <c r="AH212" s="80">
        <v>4.2377209999999996</v>
      </c>
      <c r="AI212" s="80">
        <v>24.692990000000002</v>
      </c>
      <c r="AJ212" s="80">
        <v>46.257800000000003</v>
      </c>
      <c r="AK212" s="80">
        <v>3.6510379999999998</v>
      </c>
      <c r="AL212" s="80"/>
      <c r="AM212" s="80">
        <v>2.1698770000000001</v>
      </c>
      <c r="AN212" s="80"/>
      <c r="AO212" s="80">
        <v>6.2215030000000002</v>
      </c>
      <c r="AP212" s="80"/>
      <c r="AQ212" s="80"/>
      <c r="AR212" s="80">
        <v>11.56066</v>
      </c>
      <c r="AS212" s="80">
        <v>8.0432830000000006</v>
      </c>
      <c r="AT212" s="20"/>
      <c r="AV212" s="114">
        <v>31.202000000000002</v>
      </c>
      <c r="CV212" s="32"/>
      <c r="CW212" s="32"/>
    </row>
    <row r="213" spans="1:101" s="21" customFormat="1" x14ac:dyDescent="0.25">
      <c r="A213" s="271" t="s">
        <v>637</v>
      </c>
      <c r="B213" s="271" t="s">
        <v>163</v>
      </c>
      <c r="C213" s="271" t="s">
        <v>491</v>
      </c>
      <c r="D213" s="204">
        <v>209</v>
      </c>
      <c r="E213" s="80"/>
      <c r="F213" s="80">
        <v>86.6</v>
      </c>
      <c r="G213" s="80"/>
      <c r="H213" s="80">
        <v>42.640929999999997</v>
      </c>
      <c r="I213" s="80">
        <v>1.7</v>
      </c>
      <c r="J213" s="80"/>
      <c r="K213" s="80">
        <v>15.978529999999999</v>
      </c>
      <c r="L213" s="80"/>
      <c r="M213" s="80"/>
      <c r="N213" s="80">
        <v>13.373749999999999</v>
      </c>
      <c r="O213" s="80">
        <v>91.348789999999994</v>
      </c>
      <c r="P213" s="80">
        <v>37.632249999999999</v>
      </c>
      <c r="Q213" s="80">
        <v>100.84869999999999</v>
      </c>
      <c r="R213" s="80">
        <v>336.26249999999999</v>
      </c>
      <c r="S213" s="80">
        <v>16.811699999999998</v>
      </c>
      <c r="T213" s="80">
        <v>16.070450000000001</v>
      </c>
      <c r="U213" s="80">
        <v>23.020189999999999</v>
      </c>
      <c r="V213" s="80">
        <v>0</v>
      </c>
      <c r="W213" s="80">
        <v>21.89949</v>
      </c>
      <c r="X213" s="80"/>
      <c r="Y213" s="80">
        <v>36.949800000000003</v>
      </c>
      <c r="Z213" s="80">
        <v>22.987200000000001</v>
      </c>
      <c r="AA213" s="80">
        <v>8.4615709999999993</v>
      </c>
      <c r="AB213" s="80">
        <v>51.318269999999998</v>
      </c>
      <c r="AC213" s="80">
        <v>93.41</v>
      </c>
      <c r="AD213" s="80">
        <v>83.480999999999995</v>
      </c>
      <c r="AE213" s="80">
        <v>3.1320000000000001</v>
      </c>
      <c r="AF213" s="80">
        <v>21.93798</v>
      </c>
      <c r="AG213" s="80">
        <v>45.03022</v>
      </c>
      <c r="AH213" s="80">
        <v>6.4814920000000003</v>
      </c>
      <c r="AI213" s="80">
        <v>27.88043</v>
      </c>
      <c r="AJ213" s="80"/>
      <c r="AK213" s="80">
        <v>6.7413090000000002</v>
      </c>
      <c r="AL213" s="80">
        <v>40.012149999999998</v>
      </c>
      <c r="AM213" s="80">
        <v>6.5335349999999996</v>
      </c>
      <c r="AN213" s="80"/>
      <c r="AO213" s="80">
        <v>4.1268549999999999</v>
      </c>
      <c r="AP213" s="80">
        <v>46.706629999999997</v>
      </c>
      <c r="AQ213" s="80">
        <v>2.495806</v>
      </c>
      <c r="AR213" s="80">
        <v>26.562329999999999</v>
      </c>
      <c r="AS213" s="80">
        <v>20.019850000000002</v>
      </c>
      <c r="AT213" s="20">
        <v>0</v>
      </c>
      <c r="AU213" s="21">
        <v>84.238339999999994</v>
      </c>
      <c r="AV213" s="114"/>
      <c r="CV213" s="32"/>
      <c r="CW213" s="32"/>
    </row>
    <row r="214" spans="1:101" s="21" customFormat="1" x14ac:dyDescent="0.25">
      <c r="A214" s="271" t="s">
        <v>637</v>
      </c>
      <c r="B214" s="271" t="s">
        <v>161</v>
      </c>
      <c r="C214" s="271" t="s">
        <v>491</v>
      </c>
      <c r="D214" s="204">
        <v>210</v>
      </c>
      <c r="E214" s="80"/>
      <c r="F214" s="80">
        <v>86.6</v>
      </c>
      <c r="G214" s="80"/>
      <c r="H214" s="80">
        <v>42.640929999999997</v>
      </c>
      <c r="I214" s="80">
        <v>1.7</v>
      </c>
      <c r="J214" s="80"/>
      <c r="K214" s="80">
        <v>15.978529999999999</v>
      </c>
      <c r="L214" s="80"/>
      <c r="M214" s="80"/>
      <c r="N214" s="80">
        <v>13.373749999999999</v>
      </c>
      <c r="O214" s="80">
        <v>91.348789999999994</v>
      </c>
      <c r="P214" s="80">
        <v>37.632249999999999</v>
      </c>
      <c r="Q214" s="80">
        <v>100.84869999999999</v>
      </c>
      <c r="R214" s="80">
        <v>336.26249999999999</v>
      </c>
      <c r="S214" s="80">
        <v>16.811699999999998</v>
      </c>
      <c r="T214" s="80">
        <v>16.070450000000001</v>
      </c>
      <c r="U214" s="80">
        <v>23.020189999999999</v>
      </c>
      <c r="V214" s="80">
        <v>0</v>
      </c>
      <c r="W214" s="80">
        <v>21.89949</v>
      </c>
      <c r="X214" s="80"/>
      <c r="Y214" s="80">
        <v>36.949800000000003</v>
      </c>
      <c r="Z214" s="80">
        <v>22.987200000000001</v>
      </c>
      <c r="AA214" s="80">
        <v>8.4615709999999993</v>
      </c>
      <c r="AB214" s="80">
        <v>51.318269999999998</v>
      </c>
      <c r="AC214" s="80">
        <v>93.41</v>
      </c>
      <c r="AD214" s="80">
        <v>83.480999999999995</v>
      </c>
      <c r="AE214" s="80">
        <v>3.1320000000000001</v>
      </c>
      <c r="AF214" s="80">
        <v>21.93798</v>
      </c>
      <c r="AG214" s="80">
        <v>45.03022</v>
      </c>
      <c r="AH214" s="80">
        <v>6.4814920000000003</v>
      </c>
      <c r="AI214" s="80">
        <v>27.88043</v>
      </c>
      <c r="AJ214" s="80"/>
      <c r="AK214" s="80">
        <v>6.7413090000000002</v>
      </c>
      <c r="AL214" s="80">
        <v>40.012149999999998</v>
      </c>
      <c r="AM214" s="80">
        <v>6.5335349999999996</v>
      </c>
      <c r="AN214" s="80"/>
      <c r="AO214" s="80">
        <v>4.1268549999999999</v>
      </c>
      <c r="AP214" s="80">
        <v>46.706629999999997</v>
      </c>
      <c r="AQ214" s="80">
        <v>2.495806</v>
      </c>
      <c r="AR214" s="80">
        <v>26.562329999999999</v>
      </c>
      <c r="AS214" s="80">
        <v>20.019850000000002</v>
      </c>
      <c r="AT214" s="20">
        <v>0</v>
      </c>
      <c r="AU214" s="21">
        <v>84.238339999999994</v>
      </c>
      <c r="AV214" s="114"/>
      <c r="CV214" s="32"/>
      <c r="CW214" s="32"/>
    </row>
    <row r="215" spans="1:101" s="21" customFormat="1" x14ac:dyDescent="0.25">
      <c r="A215" s="271" t="s">
        <v>638</v>
      </c>
      <c r="B215" s="271" t="s">
        <v>163</v>
      </c>
      <c r="C215" s="271" t="s">
        <v>494</v>
      </c>
      <c r="D215" s="204">
        <v>211</v>
      </c>
      <c r="E215" s="80"/>
      <c r="F215" s="80">
        <v>86.6</v>
      </c>
      <c r="G215" s="80"/>
      <c r="H215" s="80">
        <v>42.640929999999997</v>
      </c>
      <c r="I215" s="80">
        <v>1.7</v>
      </c>
      <c r="J215" s="80"/>
      <c r="K215" s="80">
        <v>15.978529999999999</v>
      </c>
      <c r="L215" s="80"/>
      <c r="M215" s="80"/>
      <c r="N215" s="80">
        <v>13.373749999999999</v>
      </c>
      <c r="O215" s="80">
        <v>91.348789999999994</v>
      </c>
      <c r="P215" s="80">
        <v>37.632249999999999</v>
      </c>
      <c r="Q215" s="80">
        <v>100.84869999999999</v>
      </c>
      <c r="R215" s="80">
        <v>336.26249999999999</v>
      </c>
      <c r="S215" s="80">
        <v>16.811699999999998</v>
      </c>
      <c r="T215" s="80">
        <v>16.070450000000001</v>
      </c>
      <c r="U215" s="80">
        <v>23.020189999999999</v>
      </c>
      <c r="V215" s="80">
        <v>0</v>
      </c>
      <c r="W215" s="80">
        <v>21.89949</v>
      </c>
      <c r="X215" s="80"/>
      <c r="Y215" s="80">
        <v>36.949800000000003</v>
      </c>
      <c r="Z215" s="80">
        <v>22.987200000000001</v>
      </c>
      <c r="AA215" s="80">
        <v>8.4615709999999993</v>
      </c>
      <c r="AB215" s="80">
        <v>51.318269999999998</v>
      </c>
      <c r="AC215" s="80">
        <v>93.41</v>
      </c>
      <c r="AD215" s="80">
        <v>83.480999999999995</v>
      </c>
      <c r="AE215" s="80">
        <v>3.1320000000000001</v>
      </c>
      <c r="AF215" s="80">
        <v>21.93798</v>
      </c>
      <c r="AG215" s="80">
        <v>45.03022</v>
      </c>
      <c r="AH215" s="80">
        <v>6.4814920000000003</v>
      </c>
      <c r="AI215" s="80">
        <v>27.88043</v>
      </c>
      <c r="AJ215" s="80"/>
      <c r="AK215" s="80">
        <v>6.7413090000000002</v>
      </c>
      <c r="AL215" s="80">
        <v>40.012149999999998</v>
      </c>
      <c r="AM215" s="80">
        <v>6.5335349999999996</v>
      </c>
      <c r="AN215" s="80"/>
      <c r="AO215" s="80">
        <v>4.1268549999999999</v>
      </c>
      <c r="AP215" s="80">
        <v>46.706629999999997</v>
      </c>
      <c r="AQ215" s="80">
        <v>2.495806</v>
      </c>
      <c r="AR215" s="80">
        <v>26.562329999999999</v>
      </c>
      <c r="AS215" s="80">
        <v>20.019850000000002</v>
      </c>
      <c r="AT215" s="20">
        <v>0</v>
      </c>
      <c r="AU215" s="21">
        <v>84.238339999999994</v>
      </c>
      <c r="AV215" s="114"/>
      <c r="CV215" s="32"/>
      <c r="CW215" s="32"/>
    </row>
    <row r="216" spans="1:101" s="21" customFormat="1" x14ac:dyDescent="0.25">
      <c r="A216" s="271" t="s">
        <v>638</v>
      </c>
      <c r="B216" s="271" t="s">
        <v>163</v>
      </c>
      <c r="C216" s="271" t="s">
        <v>495</v>
      </c>
      <c r="D216" s="204">
        <v>212</v>
      </c>
      <c r="E216" s="80"/>
      <c r="F216" s="80">
        <v>86.6</v>
      </c>
      <c r="G216" s="80"/>
      <c r="H216" s="80">
        <v>42.640929999999997</v>
      </c>
      <c r="I216" s="80">
        <v>1.7</v>
      </c>
      <c r="J216" s="80"/>
      <c r="K216" s="80">
        <v>15.978529999999999</v>
      </c>
      <c r="L216" s="80"/>
      <c r="M216" s="80"/>
      <c r="N216" s="80">
        <v>13.373749999999999</v>
      </c>
      <c r="O216" s="80">
        <v>91.348789999999994</v>
      </c>
      <c r="P216" s="80">
        <v>37.632249999999999</v>
      </c>
      <c r="Q216" s="80">
        <v>100.84869999999999</v>
      </c>
      <c r="R216" s="80">
        <v>336.26249999999999</v>
      </c>
      <c r="S216" s="80">
        <v>16.811699999999998</v>
      </c>
      <c r="T216" s="80">
        <v>16.070450000000001</v>
      </c>
      <c r="U216" s="80">
        <v>23.020189999999999</v>
      </c>
      <c r="V216" s="80">
        <v>0</v>
      </c>
      <c r="W216" s="80">
        <v>21.89949</v>
      </c>
      <c r="X216" s="80"/>
      <c r="Y216" s="80">
        <v>36.949800000000003</v>
      </c>
      <c r="Z216" s="80">
        <v>22.987200000000001</v>
      </c>
      <c r="AA216" s="80">
        <v>8.4615709999999993</v>
      </c>
      <c r="AB216" s="80">
        <v>51.318269999999998</v>
      </c>
      <c r="AC216" s="80">
        <v>93.41</v>
      </c>
      <c r="AD216" s="80">
        <v>83.480999999999995</v>
      </c>
      <c r="AE216" s="80">
        <v>3.1320000000000001</v>
      </c>
      <c r="AF216" s="80">
        <v>21.93798</v>
      </c>
      <c r="AG216" s="80">
        <v>45.03022</v>
      </c>
      <c r="AH216" s="80">
        <v>6.4814920000000003</v>
      </c>
      <c r="AI216" s="80">
        <v>27.88043</v>
      </c>
      <c r="AJ216" s="80"/>
      <c r="AK216" s="80">
        <v>6.7413090000000002</v>
      </c>
      <c r="AL216" s="80">
        <v>40.012149999999998</v>
      </c>
      <c r="AM216" s="80">
        <v>6.5335349999999996</v>
      </c>
      <c r="AN216" s="80"/>
      <c r="AO216" s="80">
        <v>4.1268549999999999</v>
      </c>
      <c r="AP216" s="80">
        <v>46.706629999999997</v>
      </c>
      <c r="AQ216" s="80">
        <v>2.495806</v>
      </c>
      <c r="AR216" s="80">
        <v>26.562329999999999</v>
      </c>
      <c r="AS216" s="80">
        <v>20.019850000000002</v>
      </c>
      <c r="AT216" s="20">
        <v>0</v>
      </c>
      <c r="AU216" s="21">
        <v>84.238339999999994</v>
      </c>
      <c r="AV216" s="114"/>
      <c r="CV216" s="32"/>
      <c r="CW216" s="32"/>
    </row>
    <row r="217" spans="1:101" s="21" customFormat="1" x14ac:dyDescent="0.25">
      <c r="A217" s="271" t="s">
        <v>638</v>
      </c>
      <c r="B217" s="271" t="s">
        <v>163</v>
      </c>
      <c r="C217" s="271" t="s">
        <v>497</v>
      </c>
      <c r="D217" s="204">
        <v>213</v>
      </c>
      <c r="E217" s="80"/>
      <c r="F217" s="80">
        <v>86.6</v>
      </c>
      <c r="G217" s="80"/>
      <c r="H217" s="80">
        <v>42.640929999999997</v>
      </c>
      <c r="I217" s="80">
        <v>1.7</v>
      </c>
      <c r="J217" s="80"/>
      <c r="K217" s="80">
        <v>15.978529999999999</v>
      </c>
      <c r="L217" s="80"/>
      <c r="M217" s="80"/>
      <c r="N217" s="80">
        <v>13.373749999999999</v>
      </c>
      <c r="O217" s="80">
        <v>91.348789999999994</v>
      </c>
      <c r="P217" s="80">
        <v>37.632249999999999</v>
      </c>
      <c r="Q217" s="80">
        <v>100.84869999999999</v>
      </c>
      <c r="R217" s="80">
        <v>336.26249999999999</v>
      </c>
      <c r="S217" s="80">
        <v>16.811699999999998</v>
      </c>
      <c r="T217" s="80">
        <v>16.070450000000001</v>
      </c>
      <c r="U217" s="80">
        <v>23.020189999999999</v>
      </c>
      <c r="V217" s="80">
        <v>0</v>
      </c>
      <c r="W217" s="80">
        <v>21.89949</v>
      </c>
      <c r="X217" s="80"/>
      <c r="Y217" s="80">
        <v>36.949800000000003</v>
      </c>
      <c r="Z217" s="80">
        <v>22.987200000000001</v>
      </c>
      <c r="AA217" s="80">
        <v>8.4615709999999993</v>
      </c>
      <c r="AB217" s="80">
        <v>51.318269999999998</v>
      </c>
      <c r="AC217" s="80">
        <v>93.41</v>
      </c>
      <c r="AD217" s="80">
        <v>83.480999999999995</v>
      </c>
      <c r="AE217" s="80">
        <v>3.1320000000000001</v>
      </c>
      <c r="AF217" s="80">
        <v>21.93798</v>
      </c>
      <c r="AG217" s="80">
        <v>45.03022</v>
      </c>
      <c r="AH217" s="80">
        <v>6.4814920000000003</v>
      </c>
      <c r="AI217" s="80">
        <v>27.88043</v>
      </c>
      <c r="AJ217" s="80"/>
      <c r="AK217" s="80">
        <v>6.7413090000000002</v>
      </c>
      <c r="AL217" s="80">
        <v>40.012149999999998</v>
      </c>
      <c r="AM217" s="80">
        <v>6.5335349999999996</v>
      </c>
      <c r="AN217" s="80"/>
      <c r="AO217" s="80">
        <v>4.1268549999999999</v>
      </c>
      <c r="AP217" s="80">
        <v>46.706629999999997</v>
      </c>
      <c r="AQ217" s="80">
        <v>2.495806</v>
      </c>
      <c r="AR217" s="80">
        <v>26.562329999999999</v>
      </c>
      <c r="AS217" s="80">
        <v>20.019850000000002</v>
      </c>
      <c r="AT217" s="20">
        <v>0</v>
      </c>
      <c r="AU217" s="21">
        <v>84.238339999999994</v>
      </c>
      <c r="AV217" s="114"/>
      <c r="CV217" s="32"/>
      <c r="CW217" s="32"/>
    </row>
    <row r="218" spans="1:101" s="21" customFormat="1" x14ac:dyDescent="0.25">
      <c r="A218" s="271" t="s">
        <v>638</v>
      </c>
      <c r="B218" s="271" t="s">
        <v>161</v>
      </c>
      <c r="C218" s="271" t="s">
        <v>491</v>
      </c>
      <c r="D218" s="204">
        <v>214</v>
      </c>
      <c r="E218" s="20"/>
      <c r="F218" s="20">
        <v>86.6</v>
      </c>
      <c r="G218" s="20"/>
      <c r="H218" s="20">
        <v>42.640929999999997</v>
      </c>
      <c r="I218" s="20">
        <v>1.7</v>
      </c>
      <c r="J218" s="20"/>
      <c r="K218" s="20">
        <v>15.978529999999999</v>
      </c>
      <c r="L218" s="20"/>
      <c r="M218" s="20"/>
      <c r="N218" s="20">
        <v>13.373749999999999</v>
      </c>
      <c r="O218" s="20">
        <v>91.348789999999994</v>
      </c>
      <c r="P218" s="20">
        <v>37.632249999999999</v>
      </c>
      <c r="Q218" s="20">
        <v>100.84869999999999</v>
      </c>
      <c r="R218" s="20">
        <v>336.26249999999999</v>
      </c>
      <c r="S218" s="20">
        <v>16.811699999999998</v>
      </c>
      <c r="T218" s="20">
        <v>16.070450000000001</v>
      </c>
      <c r="U218" s="20">
        <v>23.020189999999999</v>
      </c>
      <c r="V218" s="20">
        <v>0</v>
      </c>
      <c r="W218" s="20">
        <v>21.89949</v>
      </c>
      <c r="X218" s="20"/>
      <c r="Y218" s="20">
        <v>36.949800000000003</v>
      </c>
      <c r="Z218" s="20">
        <v>22.987200000000001</v>
      </c>
      <c r="AA218" s="20">
        <v>8.4615709999999993</v>
      </c>
      <c r="AB218" s="20">
        <v>51.318269999999998</v>
      </c>
      <c r="AC218" s="20">
        <v>93.41</v>
      </c>
      <c r="AD218" s="20">
        <v>83.480999999999995</v>
      </c>
      <c r="AE218" s="20">
        <v>3.1320000000000001</v>
      </c>
      <c r="AF218" s="20">
        <v>21.93798</v>
      </c>
      <c r="AG218" s="20">
        <v>45.03022</v>
      </c>
      <c r="AH218" s="20">
        <v>6.4814920000000003</v>
      </c>
      <c r="AI218" s="20">
        <v>27.88043</v>
      </c>
      <c r="AJ218" s="20"/>
      <c r="AK218" s="20">
        <v>6.7413090000000002</v>
      </c>
      <c r="AL218" s="20">
        <v>40.012149999999998</v>
      </c>
      <c r="AM218" s="20">
        <v>6.5335349999999996</v>
      </c>
      <c r="AN218" s="20"/>
      <c r="AO218" s="20">
        <v>4.1268549999999999</v>
      </c>
      <c r="AP218" s="20">
        <v>46.706629999999997</v>
      </c>
      <c r="AQ218" s="20">
        <v>2.495806</v>
      </c>
      <c r="AR218" s="20">
        <v>26.562329999999999</v>
      </c>
      <c r="AS218" s="20">
        <v>20.019850000000002</v>
      </c>
      <c r="AT218" s="20">
        <v>0</v>
      </c>
      <c r="AU218" s="21">
        <v>84.238339999999994</v>
      </c>
      <c r="AV218" s="114"/>
      <c r="CV218" s="32"/>
      <c r="CW218" s="32"/>
    </row>
    <row r="219" spans="1:101" s="21" customFormat="1" x14ac:dyDescent="0.25">
      <c r="A219" s="271" t="s">
        <v>638</v>
      </c>
      <c r="B219" s="271" t="s">
        <v>161</v>
      </c>
      <c r="C219" s="271" t="s">
        <v>494</v>
      </c>
      <c r="D219" s="204">
        <v>215</v>
      </c>
      <c r="E219" s="20"/>
      <c r="F219" s="20">
        <v>86.6</v>
      </c>
      <c r="G219" s="20"/>
      <c r="H219" s="20">
        <v>42.640929999999997</v>
      </c>
      <c r="I219" s="20">
        <v>1.7</v>
      </c>
      <c r="J219" s="20"/>
      <c r="K219" s="20">
        <v>15.978529999999999</v>
      </c>
      <c r="L219" s="20"/>
      <c r="M219" s="20"/>
      <c r="N219" s="20">
        <v>13.373749999999999</v>
      </c>
      <c r="O219" s="20">
        <v>91.348789999999994</v>
      </c>
      <c r="P219" s="20">
        <v>37.632249999999999</v>
      </c>
      <c r="Q219" s="20">
        <v>100.84869999999999</v>
      </c>
      <c r="R219" s="20">
        <v>336.26249999999999</v>
      </c>
      <c r="S219" s="20">
        <v>16.811699999999998</v>
      </c>
      <c r="T219" s="20">
        <v>16.070450000000001</v>
      </c>
      <c r="U219" s="20">
        <v>23.020189999999999</v>
      </c>
      <c r="V219" s="20">
        <v>0</v>
      </c>
      <c r="W219" s="20">
        <v>21.89949</v>
      </c>
      <c r="X219" s="20"/>
      <c r="Y219" s="20">
        <v>36.949800000000003</v>
      </c>
      <c r="Z219" s="20">
        <v>22.987200000000001</v>
      </c>
      <c r="AA219" s="20">
        <v>8.4615709999999993</v>
      </c>
      <c r="AB219" s="20">
        <v>51.318269999999998</v>
      </c>
      <c r="AC219" s="20">
        <v>93.41</v>
      </c>
      <c r="AD219" s="20">
        <v>83.480999999999995</v>
      </c>
      <c r="AE219" s="20">
        <v>3.1320000000000001</v>
      </c>
      <c r="AF219" s="20">
        <v>21.93798</v>
      </c>
      <c r="AG219" s="20">
        <v>45.03022</v>
      </c>
      <c r="AH219" s="20">
        <v>6.4814920000000003</v>
      </c>
      <c r="AI219" s="20">
        <v>27.88043</v>
      </c>
      <c r="AJ219" s="20"/>
      <c r="AK219" s="20">
        <v>6.7413090000000002</v>
      </c>
      <c r="AL219" s="20">
        <v>40.012149999999998</v>
      </c>
      <c r="AM219" s="20">
        <v>6.5335349999999996</v>
      </c>
      <c r="AN219" s="20"/>
      <c r="AO219" s="20">
        <v>4.1268549999999999</v>
      </c>
      <c r="AP219" s="20">
        <v>46.706629999999997</v>
      </c>
      <c r="AQ219" s="20">
        <v>2.495806</v>
      </c>
      <c r="AR219" s="20">
        <v>26.562329999999999</v>
      </c>
      <c r="AS219" s="20">
        <v>20.019850000000002</v>
      </c>
      <c r="AT219" s="20">
        <v>0</v>
      </c>
      <c r="AU219" s="21">
        <v>84.238339999999994</v>
      </c>
      <c r="AV219" s="114"/>
      <c r="CV219" s="32"/>
      <c r="CW219" s="32"/>
    </row>
    <row r="220" spans="1:101" s="21" customFormat="1" x14ac:dyDescent="0.25">
      <c r="A220" s="271" t="s">
        <v>638</v>
      </c>
      <c r="B220" s="271" t="s">
        <v>161</v>
      </c>
      <c r="C220" s="312" t="s">
        <v>495</v>
      </c>
      <c r="D220" s="204">
        <v>216</v>
      </c>
      <c r="E220" s="4"/>
      <c r="F220" s="4">
        <v>86.6</v>
      </c>
      <c r="G220" s="4"/>
      <c r="H220" s="4">
        <v>42.640929999999997</v>
      </c>
      <c r="I220" s="4">
        <v>1.7</v>
      </c>
      <c r="J220" s="4"/>
      <c r="K220" s="4">
        <v>15.978529999999999</v>
      </c>
      <c r="L220" s="4"/>
      <c r="M220" s="4"/>
      <c r="N220" s="4">
        <v>13.373749999999999</v>
      </c>
      <c r="O220" s="4">
        <v>91.348789999999994</v>
      </c>
      <c r="P220" s="4">
        <v>37.632249999999999</v>
      </c>
      <c r="Q220" s="4">
        <v>100.84869999999999</v>
      </c>
      <c r="R220" s="4">
        <v>336.26249999999999</v>
      </c>
      <c r="S220" s="4">
        <v>16.811699999999998</v>
      </c>
      <c r="T220" s="4">
        <v>16.070450000000001</v>
      </c>
      <c r="U220" s="4">
        <v>23.020189999999999</v>
      </c>
      <c r="V220" s="4">
        <v>0</v>
      </c>
      <c r="W220" s="4">
        <v>21.89949</v>
      </c>
      <c r="X220" s="4"/>
      <c r="Y220" s="4">
        <v>36.949800000000003</v>
      </c>
      <c r="Z220" s="4">
        <v>22.987200000000001</v>
      </c>
      <c r="AA220" s="4">
        <v>8.4615709999999993</v>
      </c>
      <c r="AB220" s="4">
        <v>51.318269999999998</v>
      </c>
      <c r="AC220" s="4">
        <v>93.41</v>
      </c>
      <c r="AD220" s="4">
        <v>83.480999999999995</v>
      </c>
      <c r="AE220" s="4">
        <v>3.1320000000000001</v>
      </c>
      <c r="AF220" s="4">
        <v>21.93798</v>
      </c>
      <c r="AG220" s="4">
        <v>45.03022</v>
      </c>
      <c r="AH220" s="4">
        <v>6.4814920000000003</v>
      </c>
      <c r="AI220" s="4">
        <v>27.88043</v>
      </c>
      <c r="AJ220" s="4"/>
      <c r="AK220" s="4">
        <v>6.7413090000000002</v>
      </c>
      <c r="AL220" s="4">
        <v>40.012149999999998</v>
      </c>
      <c r="AM220" s="4">
        <v>6.5335349999999996</v>
      </c>
      <c r="AN220" s="4"/>
      <c r="AO220" s="4">
        <v>4.1268549999999999</v>
      </c>
      <c r="AP220" s="4">
        <v>46.706629999999997</v>
      </c>
      <c r="AQ220" s="4">
        <v>2.495806</v>
      </c>
      <c r="AR220" s="4">
        <v>26.562329999999999</v>
      </c>
      <c r="AS220" s="21">
        <v>20.019850000000002</v>
      </c>
      <c r="AT220" s="21">
        <v>0</v>
      </c>
      <c r="AU220" s="21">
        <v>84.238339999999994</v>
      </c>
      <c r="AV220" s="114"/>
      <c r="CV220" s="32"/>
      <c r="CW220" s="32"/>
    </row>
    <row r="221" spans="1:101" x14ac:dyDescent="0.25">
      <c r="A221" s="312" t="s">
        <v>638</v>
      </c>
      <c r="B221" s="312" t="s">
        <v>161</v>
      </c>
      <c r="C221" s="312" t="s">
        <v>497</v>
      </c>
      <c r="D221" s="204">
        <v>217</v>
      </c>
      <c r="F221" s="4">
        <v>86.6</v>
      </c>
      <c r="H221" s="4">
        <v>42.640929999999997</v>
      </c>
      <c r="I221" s="4">
        <v>1.7</v>
      </c>
      <c r="K221" s="4">
        <v>15.978529999999999</v>
      </c>
      <c r="N221" s="4">
        <v>13.373749999999999</v>
      </c>
      <c r="O221" s="4">
        <v>91.348789999999994</v>
      </c>
      <c r="P221" s="4">
        <v>37.632249999999999</v>
      </c>
      <c r="Q221" s="4">
        <v>100.84869999999999</v>
      </c>
      <c r="R221" s="4">
        <v>336.26249999999999</v>
      </c>
      <c r="S221" s="4">
        <v>16.811699999999998</v>
      </c>
      <c r="T221" s="4">
        <v>16.070450000000001</v>
      </c>
      <c r="U221" s="4">
        <v>23.020189999999999</v>
      </c>
      <c r="V221" s="4">
        <v>0</v>
      </c>
      <c r="W221" s="4">
        <v>21.89949</v>
      </c>
      <c r="Y221" s="4">
        <v>36.949800000000003</v>
      </c>
      <c r="Z221" s="4">
        <v>22.987200000000001</v>
      </c>
      <c r="AA221" s="4">
        <v>8.4615709999999993</v>
      </c>
      <c r="AB221" s="4">
        <v>51.318269999999998</v>
      </c>
      <c r="AC221" s="4">
        <v>93.41</v>
      </c>
      <c r="AD221" s="4">
        <v>83.480999999999995</v>
      </c>
      <c r="AE221" s="4">
        <v>3.1320000000000001</v>
      </c>
      <c r="AF221" s="4">
        <v>21.93798</v>
      </c>
      <c r="AG221" s="4">
        <v>45.03022</v>
      </c>
      <c r="AH221" s="4">
        <v>6.4814920000000003</v>
      </c>
      <c r="AI221" s="4">
        <v>27.88043</v>
      </c>
      <c r="AK221" s="4">
        <v>6.7413090000000002</v>
      </c>
      <c r="AL221" s="4">
        <v>40.012149999999998</v>
      </c>
      <c r="AM221" s="4">
        <v>6.5335349999999996</v>
      </c>
      <c r="AO221" s="4">
        <v>4.1268549999999999</v>
      </c>
      <c r="AP221" s="4">
        <v>46.706629999999997</v>
      </c>
      <c r="AQ221" s="4">
        <v>2.495806</v>
      </c>
      <c r="AR221" s="4">
        <v>26.562329999999999</v>
      </c>
      <c r="AS221" s="21">
        <v>20.019850000000002</v>
      </c>
      <c r="AT221" s="21">
        <v>0</v>
      </c>
      <c r="AU221" s="4">
        <v>84.238339999999994</v>
      </c>
      <c r="AV221" s="253"/>
    </row>
    <row r="222" spans="1:101" x14ac:dyDescent="0.25">
      <c r="A222" s="312" t="s">
        <v>639</v>
      </c>
      <c r="B222" s="312" t="s">
        <v>553</v>
      </c>
      <c r="C222" s="312" t="s">
        <v>492</v>
      </c>
      <c r="D222" s="204">
        <v>218</v>
      </c>
      <c r="E222" s="4">
        <v>27.082129999999999</v>
      </c>
      <c r="F222" s="4">
        <v>81.170410000000004</v>
      </c>
      <c r="L222" s="4">
        <v>13.38762</v>
      </c>
      <c r="X222" s="4">
        <v>52.581569999999999</v>
      </c>
      <c r="AA222" s="4">
        <v>20</v>
      </c>
      <c r="AB222" s="4">
        <v>37.306249999999999</v>
      </c>
      <c r="AD222" s="4">
        <v>35.278080000000003</v>
      </c>
      <c r="AF222" s="4">
        <v>8.5174660000000006</v>
      </c>
      <c r="AG222" s="4">
        <v>41.382339999999999</v>
      </c>
      <c r="AH222" s="4">
        <v>4.2377209999999996</v>
      </c>
      <c r="AI222" s="4">
        <v>24.692990000000002</v>
      </c>
      <c r="AJ222" s="4">
        <v>46.257800000000003</v>
      </c>
      <c r="AK222" s="4">
        <v>3.6510379999999998</v>
      </c>
      <c r="AM222" s="4">
        <v>2.1698770000000001</v>
      </c>
      <c r="AO222" s="4">
        <v>6.2215030000000002</v>
      </c>
      <c r="AR222" s="4">
        <v>11.56066</v>
      </c>
      <c r="AS222" s="21">
        <v>8.0432830000000006</v>
      </c>
      <c r="AV222" s="253">
        <v>31.202000000000002</v>
      </c>
    </row>
    <row r="223" spans="1:101" x14ac:dyDescent="0.25">
      <c r="A223" s="312" t="s">
        <v>639</v>
      </c>
      <c r="B223" s="312" t="s">
        <v>161</v>
      </c>
      <c r="C223" s="312" t="s">
        <v>493</v>
      </c>
      <c r="D223" s="204">
        <v>219</v>
      </c>
      <c r="F223" s="4">
        <v>86.6</v>
      </c>
      <c r="H223" s="4">
        <v>42.640929999999997</v>
      </c>
      <c r="I223" s="4">
        <v>1.7</v>
      </c>
      <c r="K223" s="4">
        <v>15.978529999999999</v>
      </c>
      <c r="N223" s="4">
        <v>13.373749999999999</v>
      </c>
      <c r="O223" s="4">
        <v>91.348789999999994</v>
      </c>
      <c r="P223" s="4">
        <v>37.632249999999999</v>
      </c>
      <c r="Q223" s="4">
        <v>100.84869999999999</v>
      </c>
      <c r="R223" s="4">
        <v>336.26249999999999</v>
      </c>
      <c r="S223" s="4">
        <v>16.811699999999998</v>
      </c>
      <c r="T223" s="4">
        <v>16.070450000000001</v>
      </c>
      <c r="U223" s="4">
        <v>23.020189999999999</v>
      </c>
      <c r="V223" s="4">
        <v>0</v>
      </c>
      <c r="W223" s="4">
        <v>21.89949</v>
      </c>
      <c r="Y223" s="4">
        <v>36.949800000000003</v>
      </c>
      <c r="Z223" s="4">
        <v>22.987200000000001</v>
      </c>
      <c r="AA223" s="4">
        <v>8.4615709999999993</v>
      </c>
      <c r="AB223" s="4">
        <v>51.318269999999998</v>
      </c>
      <c r="AC223" s="4">
        <v>93.41</v>
      </c>
      <c r="AD223" s="4">
        <v>83.480999999999995</v>
      </c>
      <c r="AE223" s="4">
        <v>3.1320000000000001</v>
      </c>
      <c r="AF223" s="4">
        <v>21.93798</v>
      </c>
      <c r="AG223" s="4">
        <v>45.03022</v>
      </c>
      <c r="AH223" s="4">
        <v>6.4814920000000003</v>
      </c>
      <c r="AI223" s="4">
        <v>27.88043</v>
      </c>
      <c r="AK223" s="4">
        <v>6.7413090000000002</v>
      </c>
      <c r="AL223" s="4">
        <v>40.012149999999998</v>
      </c>
      <c r="AM223" s="4">
        <v>6.5335349999999996</v>
      </c>
      <c r="AO223" s="4">
        <v>4.1268549999999999</v>
      </c>
      <c r="AP223" s="4">
        <v>46.706629999999997</v>
      </c>
      <c r="AQ223" s="4">
        <v>2.495806</v>
      </c>
      <c r="AR223" s="4">
        <v>26.562329999999999</v>
      </c>
      <c r="AS223" s="21">
        <v>20.019850000000002</v>
      </c>
      <c r="AT223" s="21">
        <v>0</v>
      </c>
      <c r="AU223" s="4">
        <v>84.238339999999994</v>
      </c>
      <c r="AV223" s="253"/>
    </row>
    <row r="224" spans="1:101" x14ac:dyDescent="0.25">
      <c r="A224" s="312" t="s">
        <v>640</v>
      </c>
      <c r="B224" s="312">
        <v>2224</v>
      </c>
      <c r="C224" s="312" t="s">
        <v>498</v>
      </c>
      <c r="D224" s="204">
        <v>220</v>
      </c>
      <c r="E224" s="4">
        <v>27.082129999999999</v>
      </c>
      <c r="F224" s="4">
        <v>81.170410000000004</v>
      </c>
      <c r="L224" s="4">
        <v>13.38762</v>
      </c>
      <c r="X224" s="4">
        <v>52.581569999999999</v>
      </c>
      <c r="AA224" s="4">
        <v>20</v>
      </c>
      <c r="AB224" s="4">
        <v>37.306249999999999</v>
      </c>
      <c r="AD224" s="4">
        <v>35.278080000000003</v>
      </c>
      <c r="AF224" s="4">
        <v>8.5174660000000006</v>
      </c>
      <c r="AG224" s="4">
        <v>41.382339999999999</v>
      </c>
      <c r="AH224" s="4">
        <v>4.2377209999999996</v>
      </c>
      <c r="AI224" s="4">
        <v>24.692990000000002</v>
      </c>
      <c r="AJ224" s="4">
        <v>46.257800000000003</v>
      </c>
      <c r="AK224" s="4">
        <v>3.6510379999999998</v>
      </c>
      <c r="AM224" s="4">
        <v>2.1698770000000001</v>
      </c>
      <c r="AO224" s="4">
        <v>6.2215030000000002</v>
      </c>
      <c r="AR224" s="4">
        <v>11.56066</v>
      </c>
      <c r="AS224" s="21">
        <v>8.0432830000000006</v>
      </c>
      <c r="AV224" s="253">
        <v>31.202000000000002</v>
      </c>
    </row>
    <row r="225" spans="1:48" x14ac:dyDescent="0.25">
      <c r="A225" s="312" t="s">
        <v>640</v>
      </c>
      <c r="B225" s="312" t="s">
        <v>553</v>
      </c>
      <c r="C225" s="312" t="s">
        <v>492</v>
      </c>
      <c r="D225" s="204">
        <v>221</v>
      </c>
      <c r="E225" s="4">
        <v>27.082129999999999</v>
      </c>
      <c r="F225" s="4">
        <v>81.170410000000004</v>
      </c>
      <c r="L225" s="4">
        <v>13.38762</v>
      </c>
      <c r="X225" s="4">
        <v>52.581569999999999</v>
      </c>
      <c r="AA225" s="4">
        <v>20</v>
      </c>
      <c r="AB225" s="4">
        <v>37.306249999999999</v>
      </c>
      <c r="AD225" s="4">
        <v>35.278080000000003</v>
      </c>
      <c r="AF225" s="4">
        <v>8.5174660000000006</v>
      </c>
      <c r="AG225" s="4">
        <v>41.382339999999999</v>
      </c>
      <c r="AH225" s="4">
        <v>4.2377209999999996</v>
      </c>
      <c r="AI225" s="4">
        <v>24.692990000000002</v>
      </c>
      <c r="AJ225" s="4">
        <v>46.257800000000003</v>
      </c>
      <c r="AK225" s="4">
        <v>3.6510379999999998</v>
      </c>
      <c r="AM225" s="4">
        <v>2.1698770000000001</v>
      </c>
      <c r="AO225" s="4">
        <v>6.2215030000000002</v>
      </c>
      <c r="AR225" s="4">
        <v>11.56066</v>
      </c>
      <c r="AS225" s="21">
        <v>8.0432830000000006</v>
      </c>
      <c r="AV225" s="253">
        <v>31.202000000000002</v>
      </c>
    </row>
    <row r="226" spans="1:48" x14ac:dyDescent="0.25">
      <c r="A226" s="312" t="s">
        <v>640</v>
      </c>
      <c r="B226" s="312" t="s">
        <v>553</v>
      </c>
      <c r="C226" s="312" t="s">
        <v>498</v>
      </c>
      <c r="D226" s="204">
        <v>222</v>
      </c>
      <c r="E226" s="4">
        <v>27.082129999999999</v>
      </c>
      <c r="F226" s="4">
        <v>81.170410000000004</v>
      </c>
      <c r="L226" s="4">
        <v>13.38762</v>
      </c>
      <c r="X226" s="4">
        <v>52.581569999999999</v>
      </c>
      <c r="AA226" s="4">
        <v>20</v>
      </c>
      <c r="AB226" s="4">
        <v>37.306249999999999</v>
      </c>
      <c r="AD226" s="4">
        <v>35.278080000000003</v>
      </c>
      <c r="AF226" s="4">
        <v>8.5174660000000006</v>
      </c>
      <c r="AG226" s="4">
        <v>41.382339999999999</v>
      </c>
      <c r="AH226" s="4">
        <v>4.2377209999999996</v>
      </c>
      <c r="AI226" s="4">
        <v>24.692990000000002</v>
      </c>
      <c r="AJ226" s="4">
        <v>46.257800000000003</v>
      </c>
      <c r="AK226" s="4">
        <v>3.6510379999999998</v>
      </c>
      <c r="AM226" s="4">
        <v>2.1698770000000001</v>
      </c>
      <c r="AO226" s="4">
        <v>6.2215030000000002</v>
      </c>
      <c r="AR226" s="4">
        <v>11.56066</v>
      </c>
      <c r="AS226" s="21">
        <v>8.0432830000000006</v>
      </c>
      <c r="AV226" s="253">
        <v>31.202000000000002</v>
      </c>
    </row>
    <row r="227" spans="1:48" x14ac:dyDescent="0.25">
      <c r="A227" s="312" t="s">
        <v>640</v>
      </c>
      <c r="B227" s="312" t="s">
        <v>553</v>
      </c>
      <c r="C227" s="312" t="s">
        <v>503</v>
      </c>
      <c r="D227" s="204">
        <v>223</v>
      </c>
      <c r="E227" s="4">
        <v>27.082129999999999</v>
      </c>
      <c r="F227" s="4">
        <v>81.170410000000004</v>
      </c>
      <c r="L227" s="4">
        <v>13.38762</v>
      </c>
      <c r="X227" s="4">
        <v>52.581569999999999</v>
      </c>
      <c r="AA227" s="4">
        <v>20</v>
      </c>
      <c r="AB227" s="4">
        <v>37.306249999999999</v>
      </c>
      <c r="AD227" s="4">
        <v>35.278080000000003</v>
      </c>
      <c r="AF227" s="4">
        <v>8.5174660000000006</v>
      </c>
      <c r="AG227" s="4">
        <v>41.382339999999999</v>
      </c>
      <c r="AH227" s="4">
        <v>4.2377209999999996</v>
      </c>
      <c r="AI227" s="4">
        <v>24.692990000000002</v>
      </c>
      <c r="AJ227" s="4">
        <v>46.257800000000003</v>
      </c>
      <c r="AK227" s="4">
        <v>3.6510379999999998</v>
      </c>
      <c r="AM227" s="4">
        <v>2.1698770000000001</v>
      </c>
      <c r="AO227" s="4">
        <v>6.2215030000000002</v>
      </c>
      <c r="AR227" s="4">
        <v>11.56066</v>
      </c>
      <c r="AS227" s="21">
        <v>8.0432830000000006</v>
      </c>
      <c r="AV227" s="253">
        <v>31.202000000000002</v>
      </c>
    </row>
    <row r="228" spans="1:48" x14ac:dyDescent="0.25">
      <c r="A228" s="312" t="s">
        <v>640</v>
      </c>
      <c r="B228" s="312" t="s">
        <v>553</v>
      </c>
      <c r="C228" s="312" t="s">
        <v>516</v>
      </c>
      <c r="D228" s="204">
        <v>224</v>
      </c>
      <c r="E228" s="4">
        <v>27.082129999999999</v>
      </c>
      <c r="F228" s="4">
        <v>81.170410000000004</v>
      </c>
      <c r="L228" s="4">
        <v>13.38762</v>
      </c>
      <c r="X228" s="4">
        <v>52.581569999999999</v>
      </c>
      <c r="AA228" s="4">
        <v>20</v>
      </c>
      <c r="AB228" s="4">
        <v>37.306249999999999</v>
      </c>
      <c r="AD228" s="4">
        <v>35.278080000000003</v>
      </c>
      <c r="AF228" s="4">
        <v>8.5174660000000006</v>
      </c>
      <c r="AG228" s="4">
        <v>41.382339999999999</v>
      </c>
      <c r="AH228" s="4">
        <v>4.2377209999999996</v>
      </c>
      <c r="AI228" s="4">
        <v>24.692990000000002</v>
      </c>
      <c r="AJ228" s="4">
        <v>46.257800000000003</v>
      </c>
      <c r="AK228" s="4">
        <v>3.6510379999999998</v>
      </c>
      <c r="AM228" s="4">
        <v>2.1698770000000001</v>
      </c>
      <c r="AO228" s="4">
        <v>6.2215030000000002</v>
      </c>
      <c r="AR228" s="4">
        <v>11.56066</v>
      </c>
      <c r="AS228" s="21">
        <v>8.0432830000000006</v>
      </c>
      <c r="AV228" s="253">
        <v>31.202000000000002</v>
      </c>
    </row>
    <row r="229" spans="1:48" x14ac:dyDescent="0.25">
      <c r="A229" s="312" t="s">
        <v>640</v>
      </c>
      <c r="B229" s="312" t="s">
        <v>165</v>
      </c>
      <c r="C229" s="312" t="s">
        <v>493</v>
      </c>
      <c r="D229" s="204">
        <v>225</v>
      </c>
      <c r="F229" s="4">
        <v>86.6</v>
      </c>
      <c r="H229" s="4">
        <v>42.640929999999997</v>
      </c>
      <c r="I229" s="4">
        <v>1.7</v>
      </c>
      <c r="K229" s="4">
        <v>15.978529999999999</v>
      </c>
      <c r="N229" s="4">
        <v>13.373749999999999</v>
      </c>
      <c r="O229" s="4">
        <v>91.348789999999994</v>
      </c>
      <c r="P229" s="4">
        <v>37.632249999999999</v>
      </c>
      <c r="Q229" s="4">
        <v>100.84869999999999</v>
      </c>
      <c r="R229" s="4">
        <v>336.26249999999999</v>
      </c>
      <c r="S229" s="4">
        <v>16.811699999999998</v>
      </c>
      <c r="T229" s="4">
        <v>16.070450000000001</v>
      </c>
      <c r="U229" s="4">
        <v>23.020189999999999</v>
      </c>
      <c r="V229" s="4">
        <v>0</v>
      </c>
      <c r="W229" s="4">
        <v>21.89949</v>
      </c>
      <c r="Y229" s="4">
        <v>36.949800000000003</v>
      </c>
      <c r="Z229" s="4">
        <v>22.987200000000001</v>
      </c>
      <c r="AA229" s="4">
        <v>8.4615709999999993</v>
      </c>
      <c r="AB229" s="4">
        <v>51.318269999999998</v>
      </c>
      <c r="AC229" s="4">
        <v>93.41</v>
      </c>
      <c r="AD229" s="4">
        <v>83.480999999999995</v>
      </c>
      <c r="AE229" s="4">
        <v>3.1320000000000001</v>
      </c>
      <c r="AF229" s="4">
        <v>21.93798</v>
      </c>
      <c r="AG229" s="4">
        <v>45.03022</v>
      </c>
      <c r="AH229" s="4">
        <v>6.4814920000000003</v>
      </c>
      <c r="AI229" s="4">
        <v>27.88043</v>
      </c>
      <c r="AK229" s="4">
        <v>6.7413090000000002</v>
      </c>
      <c r="AL229" s="4">
        <v>40.012149999999998</v>
      </c>
      <c r="AM229" s="4">
        <v>6.5335349999999996</v>
      </c>
      <c r="AO229" s="4">
        <v>4.1268549999999999</v>
      </c>
      <c r="AP229" s="4">
        <v>46.706629999999997</v>
      </c>
      <c r="AQ229" s="4">
        <v>2.495806</v>
      </c>
      <c r="AR229" s="4">
        <v>26.562329999999999</v>
      </c>
      <c r="AS229" s="21">
        <v>20.019850000000002</v>
      </c>
      <c r="AT229" s="21">
        <v>0</v>
      </c>
      <c r="AU229" s="4">
        <v>84.238339999999994</v>
      </c>
      <c r="AV229" s="253"/>
    </row>
    <row r="230" spans="1:48" x14ac:dyDescent="0.25">
      <c r="A230" s="312" t="s">
        <v>640</v>
      </c>
      <c r="B230" s="312" t="s">
        <v>163</v>
      </c>
      <c r="C230" s="312" t="s">
        <v>491</v>
      </c>
      <c r="D230" s="204">
        <v>226</v>
      </c>
      <c r="F230" s="4">
        <v>86.6</v>
      </c>
      <c r="H230" s="4">
        <v>42.640929999999997</v>
      </c>
      <c r="I230" s="4">
        <v>1.7</v>
      </c>
      <c r="K230" s="4">
        <v>15.978529999999999</v>
      </c>
      <c r="N230" s="4">
        <v>13.373749999999999</v>
      </c>
      <c r="O230" s="4">
        <v>91.348789999999994</v>
      </c>
      <c r="P230" s="4">
        <v>37.632249999999999</v>
      </c>
      <c r="Q230" s="4">
        <v>100.84869999999999</v>
      </c>
      <c r="R230" s="4">
        <v>336.26249999999999</v>
      </c>
      <c r="S230" s="4">
        <v>16.811699999999998</v>
      </c>
      <c r="T230" s="4">
        <v>16.070450000000001</v>
      </c>
      <c r="U230" s="4">
        <v>23.020189999999999</v>
      </c>
      <c r="V230" s="4">
        <v>0</v>
      </c>
      <c r="W230" s="4">
        <v>21.89949</v>
      </c>
      <c r="Y230" s="4">
        <v>36.949800000000003</v>
      </c>
      <c r="Z230" s="4">
        <v>22.987200000000001</v>
      </c>
      <c r="AA230" s="4">
        <v>8.4615709999999993</v>
      </c>
      <c r="AB230" s="4">
        <v>51.318269999999998</v>
      </c>
      <c r="AC230" s="4">
        <v>93.41</v>
      </c>
      <c r="AD230" s="4">
        <v>83.480999999999995</v>
      </c>
      <c r="AE230" s="4">
        <v>3.1320000000000001</v>
      </c>
      <c r="AF230" s="4">
        <v>21.93798</v>
      </c>
      <c r="AG230" s="4">
        <v>45.03022</v>
      </c>
      <c r="AH230" s="4">
        <v>6.4814920000000003</v>
      </c>
      <c r="AI230" s="4">
        <v>27.88043</v>
      </c>
      <c r="AK230" s="4">
        <v>6.7413090000000002</v>
      </c>
      <c r="AL230" s="4">
        <v>40.012149999999998</v>
      </c>
      <c r="AM230" s="4">
        <v>6.5335349999999996</v>
      </c>
      <c r="AO230" s="4">
        <v>4.1268549999999999</v>
      </c>
      <c r="AP230" s="4">
        <v>46.706629999999997</v>
      </c>
      <c r="AQ230" s="4">
        <v>2.495806</v>
      </c>
      <c r="AR230" s="4">
        <v>26.562329999999999</v>
      </c>
      <c r="AS230" s="21">
        <v>20.019850000000002</v>
      </c>
      <c r="AT230" s="21">
        <v>0</v>
      </c>
      <c r="AU230" s="4">
        <v>84.238339999999994</v>
      </c>
      <c r="AV230" s="253"/>
    </row>
    <row r="231" spans="1:48" x14ac:dyDescent="0.25">
      <c r="A231" s="312" t="s">
        <v>640</v>
      </c>
      <c r="B231" s="312" t="s">
        <v>161</v>
      </c>
      <c r="C231" s="312" t="s">
        <v>491</v>
      </c>
      <c r="D231" s="204">
        <v>227</v>
      </c>
      <c r="F231" s="4">
        <v>86.6</v>
      </c>
      <c r="H231" s="4">
        <v>42.640929999999997</v>
      </c>
      <c r="I231" s="4">
        <v>1.7</v>
      </c>
      <c r="K231" s="4">
        <v>15.978529999999999</v>
      </c>
      <c r="N231" s="4">
        <v>13.373749999999999</v>
      </c>
      <c r="O231" s="4">
        <v>91.348789999999994</v>
      </c>
      <c r="P231" s="4">
        <v>37.632249999999999</v>
      </c>
      <c r="Q231" s="4">
        <v>100.84869999999999</v>
      </c>
      <c r="R231" s="4">
        <v>336.26249999999999</v>
      </c>
      <c r="S231" s="4">
        <v>16.811699999999998</v>
      </c>
      <c r="T231" s="4">
        <v>16.070450000000001</v>
      </c>
      <c r="U231" s="4">
        <v>23.020189999999999</v>
      </c>
      <c r="V231" s="4">
        <v>0</v>
      </c>
      <c r="W231" s="4">
        <v>21.89949</v>
      </c>
      <c r="Y231" s="4">
        <v>36.949800000000003</v>
      </c>
      <c r="Z231" s="4">
        <v>22.987200000000001</v>
      </c>
      <c r="AA231" s="4">
        <v>8.4615709999999993</v>
      </c>
      <c r="AB231" s="4">
        <v>51.318269999999998</v>
      </c>
      <c r="AC231" s="4">
        <v>93.41</v>
      </c>
      <c r="AD231" s="4">
        <v>83.480999999999995</v>
      </c>
      <c r="AE231" s="4">
        <v>3.1320000000000001</v>
      </c>
      <c r="AF231" s="4">
        <v>21.93798</v>
      </c>
      <c r="AG231" s="4">
        <v>45.03022</v>
      </c>
      <c r="AH231" s="4">
        <v>6.4814920000000003</v>
      </c>
      <c r="AI231" s="4">
        <v>27.88043</v>
      </c>
      <c r="AK231" s="4">
        <v>6.7413090000000002</v>
      </c>
      <c r="AL231" s="4">
        <v>40.012149999999998</v>
      </c>
      <c r="AM231" s="4">
        <v>6.5335349999999996</v>
      </c>
      <c r="AO231" s="4">
        <v>4.1268549999999999</v>
      </c>
      <c r="AP231" s="4">
        <v>46.706629999999997</v>
      </c>
      <c r="AQ231" s="4">
        <v>2.495806</v>
      </c>
      <c r="AR231" s="4">
        <v>26.562329999999999</v>
      </c>
      <c r="AS231" s="21">
        <v>20.019850000000002</v>
      </c>
      <c r="AT231" s="21">
        <v>0</v>
      </c>
      <c r="AU231" s="4">
        <v>84.238339999999994</v>
      </c>
      <c r="AV231" s="253"/>
    </row>
    <row r="232" spans="1:48" x14ac:dyDescent="0.25">
      <c r="A232" s="312" t="s">
        <v>640</v>
      </c>
      <c r="B232" s="312" t="s">
        <v>161</v>
      </c>
      <c r="C232" s="312" t="s">
        <v>493</v>
      </c>
      <c r="D232" s="204">
        <v>228</v>
      </c>
      <c r="F232" s="4">
        <v>86.6</v>
      </c>
      <c r="H232" s="4">
        <v>42.640929999999997</v>
      </c>
      <c r="I232" s="4">
        <v>1.7</v>
      </c>
      <c r="K232" s="4">
        <v>15.978529999999999</v>
      </c>
      <c r="N232" s="4">
        <v>13.373749999999999</v>
      </c>
      <c r="O232" s="4">
        <v>91.348789999999994</v>
      </c>
      <c r="P232" s="4">
        <v>37.632249999999999</v>
      </c>
      <c r="Q232" s="4">
        <v>100.84869999999999</v>
      </c>
      <c r="R232" s="4">
        <v>336.26249999999999</v>
      </c>
      <c r="S232" s="4">
        <v>16.811699999999998</v>
      </c>
      <c r="T232" s="4">
        <v>16.070450000000001</v>
      </c>
      <c r="U232" s="4">
        <v>23.020189999999999</v>
      </c>
      <c r="V232" s="4">
        <v>0</v>
      </c>
      <c r="W232" s="4">
        <v>21.89949</v>
      </c>
      <c r="Y232" s="4">
        <v>36.949800000000003</v>
      </c>
      <c r="Z232" s="4">
        <v>22.987200000000001</v>
      </c>
      <c r="AA232" s="4">
        <v>8.4615709999999993</v>
      </c>
      <c r="AB232" s="4">
        <v>51.318269999999998</v>
      </c>
      <c r="AC232" s="4">
        <v>93.41</v>
      </c>
      <c r="AD232" s="4">
        <v>83.480999999999995</v>
      </c>
      <c r="AE232" s="4">
        <v>3.1320000000000001</v>
      </c>
      <c r="AF232" s="4">
        <v>21.93798</v>
      </c>
      <c r="AG232" s="4">
        <v>45.03022</v>
      </c>
      <c r="AH232" s="4">
        <v>6.4814920000000003</v>
      </c>
      <c r="AI232" s="4">
        <v>27.88043</v>
      </c>
      <c r="AK232" s="4">
        <v>6.7413090000000002</v>
      </c>
      <c r="AL232" s="4">
        <v>40.012149999999998</v>
      </c>
      <c r="AM232" s="4">
        <v>6.5335349999999996</v>
      </c>
      <c r="AO232" s="4">
        <v>4.1268549999999999</v>
      </c>
      <c r="AP232" s="4">
        <v>46.706629999999997</v>
      </c>
      <c r="AQ232" s="4">
        <v>2.495806</v>
      </c>
      <c r="AR232" s="4">
        <v>26.562329999999999</v>
      </c>
      <c r="AS232" s="21">
        <v>20.019850000000002</v>
      </c>
      <c r="AT232" s="21">
        <v>0</v>
      </c>
      <c r="AU232" s="4">
        <v>84.238339999999994</v>
      </c>
      <c r="AV232" s="253"/>
    </row>
    <row r="233" spans="1:48" x14ac:dyDescent="0.25">
      <c r="A233" s="312" t="s">
        <v>640</v>
      </c>
      <c r="B233" s="312" t="s">
        <v>161</v>
      </c>
      <c r="C233" s="312" t="s">
        <v>516</v>
      </c>
      <c r="D233" s="204">
        <v>229</v>
      </c>
      <c r="F233" s="4">
        <v>86.6</v>
      </c>
      <c r="H233" s="4">
        <v>42.640929999999997</v>
      </c>
      <c r="I233" s="4">
        <v>1.7</v>
      </c>
      <c r="K233" s="4">
        <v>15.978529999999999</v>
      </c>
      <c r="N233" s="4">
        <v>13.373749999999999</v>
      </c>
      <c r="O233" s="4">
        <v>91.348789999999994</v>
      </c>
      <c r="P233" s="4">
        <v>37.632249999999999</v>
      </c>
      <c r="Q233" s="4">
        <v>100.84869999999999</v>
      </c>
      <c r="R233" s="4">
        <v>336.26249999999999</v>
      </c>
      <c r="S233" s="4">
        <v>16.811699999999998</v>
      </c>
      <c r="T233" s="4">
        <v>16.070450000000001</v>
      </c>
      <c r="U233" s="4">
        <v>23.020189999999999</v>
      </c>
      <c r="V233" s="4">
        <v>0</v>
      </c>
      <c r="W233" s="4">
        <v>21.89949</v>
      </c>
      <c r="Y233" s="4">
        <v>36.949800000000003</v>
      </c>
      <c r="Z233" s="4">
        <v>22.987200000000001</v>
      </c>
      <c r="AA233" s="4">
        <v>8.4615709999999993</v>
      </c>
      <c r="AB233" s="4">
        <v>51.318269999999998</v>
      </c>
      <c r="AC233" s="4">
        <v>93.41</v>
      </c>
      <c r="AD233" s="4">
        <v>83.480999999999995</v>
      </c>
      <c r="AE233" s="4">
        <v>3.1320000000000001</v>
      </c>
      <c r="AF233" s="4">
        <v>21.93798</v>
      </c>
      <c r="AG233" s="4">
        <v>45.03022</v>
      </c>
      <c r="AH233" s="4">
        <v>6.4814920000000003</v>
      </c>
      <c r="AI233" s="4">
        <v>27.88043</v>
      </c>
      <c r="AK233" s="4">
        <v>6.7413090000000002</v>
      </c>
      <c r="AL233" s="4">
        <v>40.012149999999998</v>
      </c>
      <c r="AM233" s="4">
        <v>6.5335349999999996</v>
      </c>
      <c r="AO233" s="4">
        <v>4.1268549999999999</v>
      </c>
      <c r="AP233" s="4">
        <v>46.706629999999997</v>
      </c>
      <c r="AQ233" s="4">
        <v>2.495806</v>
      </c>
      <c r="AR233" s="4">
        <v>26.562329999999999</v>
      </c>
      <c r="AS233" s="21">
        <v>20.019850000000002</v>
      </c>
      <c r="AT233" s="21">
        <v>0</v>
      </c>
      <c r="AU233" s="4">
        <v>84.238339999999994</v>
      </c>
      <c r="AV233" s="253"/>
    </row>
    <row r="234" spans="1:48" x14ac:dyDescent="0.25">
      <c r="A234" s="312" t="s">
        <v>641</v>
      </c>
      <c r="B234" s="312">
        <v>2224</v>
      </c>
      <c r="C234" s="312" t="s">
        <v>516</v>
      </c>
      <c r="D234" s="204">
        <v>230</v>
      </c>
      <c r="E234" s="4">
        <v>27.082129999999999</v>
      </c>
      <c r="F234" s="4">
        <v>81.170410000000004</v>
      </c>
      <c r="L234" s="4">
        <v>13.38762</v>
      </c>
      <c r="X234" s="4">
        <v>52.581569999999999</v>
      </c>
      <c r="AA234" s="4">
        <v>20</v>
      </c>
      <c r="AB234" s="4">
        <v>37.306249999999999</v>
      </c>
      <c r="AD234" s="4">
        <v>35.278080000000003</v>
      </c>
      <c r="AF234" s="4">
        <v>8.5174660000000006</v>
      </c>
      <c r="AG234" s="4">
        <v>41.382339999999999</v>
      </c>
      <c r="AH234" s="4">
        <v>4.2377209999999996</v>
      </c>
      <c r="AI234" s="4">
        <v>24.692990000000002</v>
      </c>
      <c r="AJ234" s="4">
        <v>46.257800000000003</v>
      </c>
      <c r="AK234" s="4">
        <v>3.6510379999999998</v>
      </c>
      <c r="AM234" s="4">
        <v>2.1698770000000001</v>
      </c>
      <c r="AO234" s="4">
        <v>6.2215030000000002</v>
      </c>
      <c r="AR234" s="4">
        <v>11.56066</v>
      </c>
      <c r="AS234" s="21">
        <v>8.0432830000000006</v>
      </c>
      <c r="AV234" s="253">
        <v>31.202000000000002</v>
      </c>
    </row>
    <row r="235" spans="1:48" x14ac:dyDescent="0.25">
      <c r="A235" s="312" t="s">
        <v>641</v>
      </c>
      <c r="B235" s="312" t="s">
        <v>553</v>
      </c>
      <c r="C235" s="312" t="s">
        <v>492</v>
      </c>
      <c r="D235" s="204">
        <v>231</v>
      </c>
      <c r="E235" s="4">
        <v>27.082129999999999</v>
      </c>
      <c r="F235" s="4">
        <v>81.170410000000004</v>
      </c>
      <c r="L235" s="4">
        <v>13.38762</v>
      </c>
      <c r="X235" s="4">
        <v>52.581569999999999</v>
      </c>
      <c r="AA235" s="4">
        <v>20</v>
      </c>
      <c r="AB235" s="4">
        <v>37.306249999999999</v>
      </c>
      <c r="AD235" s="4">
        <v>35.278080000000003</v>
      </c>
      <c r="AF235" s="4">
        <v>8.5174660000000006</v>
      </c>
      <c r="AG235" s="4">
        <v>41.382339999999999</v>
      </c>
      <c r="AH235" s="4">
        <v>4.2377209999999996</v>
      </c>
      <c r="AI235" s="4">
        <v>24.692990000000002</v>
      </c>
      <c r="AJ235" s="4">
        <v>46.257800000000003</v>
      </c>
      <c r="AK235" s="4">
        <v>3.6510379999999998</v>
      </c>
      <c r="AM235" s="4">
        <v>2.1698770000000001</v>
      </c>
      <c r="AO235" s="4">
        <v>6.2215030000000002</v>
      </c>
      <c r="AR235" s="4">
        <v>11.56066</v>
      </c>
      <c r="AS235" s="21">
        <v>8.0432830000000006</v>
      </c>
      <c r="AV235" s="253">
        <v>31.202000000000002</v>
      </c>
    </row>
    <row r="236" spans="1:48" x14ac:dyDescent="0.25">
      <c r="A236" s="312" t="s">
        <v>641</v>
      </c>
      <c r="B236" s="312" t="s">
        <v>553</v>
      </c>
      <c r="C236" s="312" t="s">
        <v>498</v>
      </c>
      <c r="D236" s="204">
        <v>232</v>
      </c>
      <c r="E236" s="4">
        <v>27.082129999999999</v>
      </c>
      <c r="F236" s="4">
        <v>81.170410000000004</v>
      </c>
      <c r="L236" s="4">
        <v>13.38762</v>
      </c>
      <c r="X236" s="4">
        <v>52.581569999999999</v>
      </c>
      <c r="AA236" s="4">
        <v>20</v>
      </c>
      <c r="AB236" s="4">
        <v>37.306249999999999</v>
      </c>
      <c r="AD236" s="4">
        <v>35.278080000000003</v>
      </c>
      <c r="AF236" s="4">
        <v>8.5174660000000006</v>
      </c>
      <c r="AG236" s="4">
        <v>41.382339999999999</v>
      </c>
      <c r="AH236" s="4">
        <v>4.2377209999999996</v>
      </c>
      <c r="AI236" s="4">
        <v>24.692990000000002</v>
      </c>
      <c r="AJ236" s="4">
        <v>46.257800000000003</v>
      </c>
      <c r="AK236" s="4">
        <v>3.6510379999999998</v>
      </c>
      <c r="AM236" s="4">
        <v>2.1698770000000001</v>
      </c>
      <c r="AO236" s="4">
        <v>6.2215030000000002</v>
      </c>
      <c r="AR236" s="4">
        <v>11.56066</v>
      </c>
      <c r="AS236" s="21">
        <v>8.0432830000000006</v>
      </c>
      <c r="AV236" s="253">
        <v>31.202000000000002</v>
      </c>
    </row>
    <row r="237" spans="1:48" x14ac:dyDescent="0.25">
      <c r="A237" s="312" t="s">
        <v>641</v>
      </c>
      <c r="B237" s="312" t="s">
        <v>553</v>
      </c>
      <c r="C237" s="312" t="s">
        <v>503</v>
      </c>
      <c r="D237" s="204">
        <v>233</v>
      </c>
      <c r="E237" s="4">
        <v>27.082129999999999</v>
      </c>
      <c r="F237" s="4">
        <v>81.170410000000004</v>
      </c>
      <c r="L237" s="4">
        <v>13.38762</v>
      </c>
      <c r="X237" s="4">
        <v>52.581569999999999</v>
      </c>
      <c r="AA237" s="4">
        <v>20</v>
      </c>
      <c r="AB237" s="4">
        <v>37.306249999999999</v>
      </c>
      <c r="AD237" s="4">
        <v>35.278080000000003</v>
      </c>
      <c r="AF237" s="4">
        <v>8.5174660000000006</v>
      </c>
      <c r="AG237" s="4">
        <v>41.382339999999999</v>
      </c>
      <c r="AH237" s="4">
        <v>4.2377209999999996</v>
      </c>
      <c r="AI237" s="4">
        <v>24.692990000000002</v>
      </c>
      <c r="AJ237" s="4">
        <v>46.257800000000003</v>
      </c>
      <c r="AK237" s="4">
        <v>3.6510379999999998</v>
      </c>
      <c r="AM237" s="4">
        <v>2.1698770000000001</v>
      </c>
      <c r="AO237" s="4">
        <v>6.2215030000000002</v>
      </c>
      <c r="AR237" s="4">
        <v>11.56066</v>
      </c>
      <c r="AS237" s="21">
        <v>8.0432830000000006</v>
      </c>
      <c r="AV237" s="253">
        <v>31.202000000000002</v>
      </c>
    </row>
    <row r="238" spans="1:48" x14ac:dyDescent="0.25">
      <c r="A238" s="312" t="s">
        <v>641</v>
      </c>
      <c r="B238" s="312" t="s">
        <v>553</v>
      </c>
      <c r="C238" s="312" t="s">
        <v>516</v>
      </c>
      <c r="D238" s="204">
        <v>234</v>
      </c>
      <c r="E238" s="4">
        <v>27.082129999999999</v>
      </c>
      <c r="F238" s="4">
        <v>81.170410000000004</v>
      </c>
      <c r="L238" s="4">
        <v>13.38762</v>
      </c>
      <c r="X238" s="4">
        <v>52.581569999999999</v>
      </c>
      <c r="AA238" s="4">
        <v>20</v>
      </c>
      <c r="AB238" s="4">
        <v>37.306249999999999</v>
      </c>
      <c r="AD238" s="4">
        <v>35.278080000000003</v>
      </c>
      <c r="AF238" s="4">
        <v>8.5174660000000006</v>
      </c>
      <c r="AG238" s="4">
        <v>41.382339999999999</v>
      </c>
      <c r="AH238" s="4">
        <v>4.2377209999999996</v>
      </c>
      <c r="AI238" s="4">
        <v>24.692990000000002</v>
      </c>
      <c r="AJ238" s="4">
        <v>46.257800000000003</v>
      </c>
      <c r="AK238" s="4">
        <v>3.6510379999999998</v>
      </c>
      <c r="AM238" s="4">
        <v>2.1698770000000001</v>
      </c>
      <c r="AO238" s="4">
        <v>6.2215030000000002</v>
      </c>
      <c r="AR238" s="4">
        <v>11.56066</v>
      </c>
      <c r="AS238" s="21">
        <v>8.0432830000000006</v>
      </c>
      <c r="AV238" s="253">
        <v>31.202000000000002</v>
      </c>
    </row>
    <row r="239" spans="1:48" x14ac:dyDescent="0.25">
      <c r="A239" s="312" t="s">
        <v>641</v>
      </c>
      <c r="B239" s="312">
        <v>3031</v>
      </c>
      <c r="C239" s="312" t="s">
        <v>503</v>
      </c>
      <c r="D239" s="204">
        <v>235</v>
      </c>
      <c r="E239" s="4">
        <v>27.082129999999999</v>
      </c>
      <c r="F239" s="4">
        <v>81.170410000000004</v>
      </c>
      <c r="L239" s="4">
        <v>13.38762</v>
      </c>
      <c r="X239" s="4">
        <v>52.581569999999999</v>
      </c>
      <c r="AA239" s="4">
        <v>20</v>
      </c>
      <c r="AB239" s="4">
        <v>37.306249999999999</v>
      </c>
      <c r="AD239" s="4">
        <v>35.278080000000003</v>
      </c>
      <c r="AF239" s="4">
        <v>8.5174660000000006</v>
      </c>
      <c r="AG239" s="4">
        <v>41.382339999999999</v>
      </c>
      <c r="AH239" s="4">
        <v>4.2377209999999996</v>
      </c>
      <c r="AI239" s="4">
        <v>24.692990000000002</v>
      </c>
      <c r="AJ239" s="4">
        <v>46.257800000000003</v>
      </c>
      <c r="AK239" s="4">
        <v>3.6510379999999998</v>
      </c>
      <c r="AM239" s="4">
        <v>2.1698770000000001</v>
      </c>
      <c r="AO239" s="4">
        <v>6.2215030000000002</v>
      </c>
      <c r="AR239" s="4">
        <v>11.56066</v>
      </c>
      <c r="AS239" s="21">
        <v>8.0432830000000006</v>
      </c>
      <c r="AV239" s="253">
        <v>31.202000000000002</v>
      </c>
    </row>
    <row r="240" spans="1:48" x14ac:dyDescent="0.25">
      <c r="A240" s="312" t="s">
        <v>641</v>
      </c>
      <c r="B240" s="312">
        <v>3031</v>
      </c>
      <c r="C240" s="312" t="s">
        <v>516</v>
      </c>
      <c r="D240" s="204">
        <v>236</v>
      </c>
      <c r="E240" s="4">
        <v>27.082129999999999</v>
      </c>
      <c r="F240" s="4">
        <v>81.170410000000004</v>
      </c>
      <c r="L240" s="4">
        <v>13.38762</v>
      </c>
      <c r="X240" s="4">
        <v>52.581569999999999</v>
      </c>
      <c r="AA240" s="4">
        <v>20</v>
      </c>
      <c r="AB240" s="4">
        <v>37.306249999999999</v>
      </c>
      <c r="AD240" s="4">
        <v>35.278080000000003</v>
      </c>
      <c r="AF240" s="4">
        <v>8.5174660000000006</v>
      </c>
      <c r="AG240" s="4">
        <v>41.382339999999999</v>
      </c>
      <c r="AH240" s="4">
        <v>4.2377209999999996</v>
      </c>
      <c r="AI240" s="4">
        <v>24.692990000000002</v>
      </c>
      <c r="AJ240" s="4">
        <v>46.257800000000003</v>
      </c>
      <c r="AK240" s="4">
        <v>3.6510379999999998</v>
      </c>
      <c r="AM240" s="4">
        <v>2.1698770000000001</v>
      </c>
      <c r="AO240" s="4">
        <v>6.2215030000000002</v>
      </c>
      <c r="AR240" s="4">
        <v>11.56066</v>
      </c>
      <c r="AS240" s="21">
        <v>8.0432830000000006</v>
      </c>
      <c r="AV240" s="253">
        <v>31.202000000000002</v>
      </c>
    </row>
    <row r="241" spans="1:48" x14ac:dyDescent="0.25">
      <c r="A241" s="312" t="s">
        <v>641</v>
      </c>
      <c r="B241" s="312" t="s">
        <v>165</v>
      </c>
      <c r="C241" s="312" t="s">
        <v>491</v>
      </c>
      <c r="D241" s="204">
        <v>237</v>
      </c>
      <c r="F241" s="4">
        <v>86.6</v>
      </c>
      <c r="H241" s="4">
        <v>42.640929999999997</v>
      </c>
      <c r="I241" s="4">
        <v>1.7</v>
      </c>
      <c r="K241" s="4">
        <v>15.978529999999999</v>
      </c>
      <c r="N241" s="4">
        <v>13.373749999999999</v>
      </c>
      <c r="O241" s="4">
        <v>91.348789999999994</v>
      </c>
      <c r="P241" s="4">
        <v>37.632249999999999</v>
      </c>
      <c r="Q241" s="4">
        <v>100.84869999999999</v>
      </c>
      <c r="R241" s="4">
        <v>336.26249999999999</v>
      </c>
      <c r="S241" s="4">
        <v>16.811699999999998</v>
      </c>
      <c r="T241" s="4">
        <v>16.070450000000001</v>
      </c>
      <c r="U241" s="4">
        <v>23.020189999999999</v>
      </c>
      <c r="V241" s="4">
        <v>0</v>
      </c>
      <c r="W241" s="4">
        <v>21.89949</v>
      </c>
      <c r="Y241" s="4">
        <v>36.949800000000003</v>
      </c>
      <c r="Z241" s="4">
        <v>22.987200000000001</v>
      </c>
      <c r="AA241" s="4">
        <v>8.4615709999999993</v>
      </c>
      <c r="AB241" s="4">
        <v>51.318269999999998</v>
      </c>
      <c r="AC241" s="4">
        <v>93.41</v>
      </c>
      <c r="AD241" s="4">
        <v>83.480999999999995</v>
      </c>
      <c r="AE241" s="4">
        <v>3.1320000000000001</v>
      </c>
      <c r="AF241" s="4">
        <v>21.93798</v>
      </c>
      <c r="AG241" s="4">
        <v>45.03022</v>
      </c>
      <c r="AH241" s="4">
        <v>6.4814920000000003</v>
      </c>
      <c r="AI241" s="4">
        <v>27.88043</v>
      </c>
      <c r="AK241" s="4">
        <v>6.7413090000000002</v>
      </c>
      <c r="AL241" s="4">
        <v>40.012149999999998</v>
      </c>
      <c r="AM241" s="4">
        <v>6.5335349999999996</v>
      </c>
      <c r="AO241" s="4">
        <v>4.1268549999999999</v>
      </c>
      <c r="AP241" s="4">
        <v>46.706629999999997</v>
      </c>
      <c r="AQ241" s="4">
        <v>2.495806</v>
      </c>
      <c r="AR241" s="4">
        <v>26.562329999999999</v>
      </c>
      <c r="AS241" s="21">
        <v>20.019850000000002</v>
      </c>
      <c r="AT241" s="21">
        <v>0</v>
      </c>
      <c r="AU241" s="4">
        <v>84.238339999999994</v>
      </c>
      <c r="AV241" s="253"/>
    </row>
    <row r="242" spans="1:48" x14ac:dyDescent="0.25">
      <c r="A242" s="312" t="s">
        <v>641</v>
      </c>
      <c r="B242" s="312" t="s">
        <v>165</v>
      </c>
      <c r="C242" s="312" t="s">
        <v>493</v>
      </c>
      <c r="D242" s="204">
        <v>238</v>
      </c>
      <c r="F242" s="4">
        <v>86.6</v>
      </c>
      <c r="H242" s="4">
        <v>42.640929999999997</v>
      </c>
      <c r="I242" s="4">
        <v>1.7</v>
      </c>
      <c r="K242" s="4">
        <v>15.978529999999999</v>
      </c>
      <c r="N242" s="4">
        <v>13.373749999999999</v>
      </c>
      <c r="O242" s="4">
        <v>91.348789999999994</v>
      </c>
      <c r="P242" s="4">
        <v>37.632249999999999</v>
      </c>
      <c r="Q242" s="4">
        <v>100.84869999999999</v>
      </c>
      <c r="R242" s="4">
        <v>336.26249999999999</v>
      </c>
      <c r="S242" s="4">
        <v>16.811699999999998</v>
      </c>
      <c r="T242" s="4">
        <v>16.070450000000001</v>
      </c>
      <c r="U242" s="4">
        <v>23.020189999999999</v>
      </c>
      <c r="V242" s="4">
        <v>0</v>
      </c>
      <c r="W242" s="4">
        <v>21.89949</v>
      </c>
      <c r="Y242" s="4">
        <v>36.949800000000003</v>
      </c>
      <c r="Z242" s="4">
        <v>22.987200000000001</v>
      </c>
      <c r="AA242" s="4">
        <v>8.4615709999999993</v>
      </c>
      <c r="AB242" s="4">
        <v>51.318269999999998</v>
      </c>
      <c r="AC242" s="4">
        <v>93.41</v>
      </c>
      <c r="AD242" s="4">
        <v>83.480999999999995</v>
      </c>
      <c r="AE242" s="4">
        <v>3.1320000000000001</v>
      </c>
      <c r="AF242" s="4">
        <v>21.93798</v>
      </c>
      <c r="AG242" s="4">
        <v>45.03022</v>
      </c>
      <c r="AH242" s="4">
        <v>6.4814920000000003</v>
      </c>
      <c r="AI242" s="4">
        <v>27.88043</v>
      </c>
      <c r="AK242" s="4">
        <v>6.7413090000000002</v>
      </c>
      <c r="AL242" s="4">
        <v>40.012149999999998</v>
      </c>
      <c r="AM242" s="4">
        <v>6.5335349999999996</v>
      </c>
      <c r="AO242" s="4">
        <v>4.1268549999999999</v>
      </c>
      <c r="AP242" s="4">
        <v>46.706629999999997</v>
      </c>
      <c r="AQ242" s="4">
        <v>2.495806</v>
      </c>
      <c r="AR242" s="4">
        <v>26.562329999999999</v>
      </c>
      <c r="AS242" s="21">
        <v>20.019850000000002</v>
      </c>
      <c r="AT242" s="21">
        <v>0</v>
      </c>
      <c r="AU242" s="4">
        <v>84.238339999999994</v>
      </c>
      <c r="AV242" s="253"/>
    </row>
    <row r="243" spans="1:48" x14ac:dyDescent="0.25">
      <c r="A243" s="312" t="s">
        <v>641</v>
      </c>
      <c r="B243" s="312" t="s">
        <v>165</v>
      </c>
      <c r="C243" s="312" t="s">
        <v>503</v>
      </c>
      <c r="D243" s="204">
        <v>239</v>
      </c>
      <c r="F243" s="4">
        <v>86.6</v>
      </c>
      <c r="H243" s="4">
        <v>42.640929999999997</v>
      </c>
      <c r="I243" s="4">
        <v>1.7</v>
      </c>
      <c r="K243" s="4">
        <v>15.978529999999999</v>
      </c>
      <c r="N243" s="4">
        <v>13.373749999999999</v>
      </c>
      <c r="O243" s="4">
        <v>91.348789999999994</v>
      </c>
      <c r="P243" s="4">
        <v>37.632249999999999</v>
      </c>
      <c r="Q243" s="4">
        <v>100.84869999999999</v>
      </c>
      <c r="R243" s="4">
        <v>336.26249999999999</v>
      </c>
      <c r="S243" s="4">
        <v>16.811699999999998</v>
      </c>
      <c r="T243" s="4">
        <v>16.070450000000001</v>
      </c>
      <c r="U243" s="4">
        <v>23.020189999999999</v>
      </c>
      <c r="V243" s="4">
        <v>0</v>
      </c>
      <c r="W243" s="4">
        <v>21.89949</v>
      </c>
      <c r="Y243" s="4">
        <v>36.949800000000003</v>
      </c>
      <c r="Z243" s="4">
        <v>22.987200000000001</v>
      </c>
      <c r="AA243" s="4">
        <v>8.4615709999999993</v>
      </c>
      <c r="AB243" s="4">
        <v>51.318269999999998</v>
      </c>
      <c r="AC243" s="4">
        <v>93.41</v>
      </c>
      <c r="AD243" s="4">
        <v>83.480999999999995</v>
      </c>
      <c r="AE243" s="4">
        <v>3.1320000000000001</v>
      </c>
      <c r="AF243" s="4">
        <v>21.93798</v>
      </c>
      <c r="AG243" s="4">
        <v>45.03022</v>
      </c>
      <c r="AH243" s="4">
        <v>6.4814920000000003</v>
      </c>
      <c r="AI243" s="4">
        <v>27.88043</v>
      </c>
      <c r="AK243" s="4">
        <v>6.7413090000000002</v>
      </c>
      <c r="AL243" s="4">
        <v>40.012149999999998</v>
      </c>
      <c r="AM243" s="4">
        <v>6.5335349999999996</v>
      </c>
      <c r="AO243" s="4">
        <v>4.1268549999999999</v>
      </c>
      <c r="AP243" s="4">
        <v>46.706629999999997</v>
      </c>
      <c r="AQ243" s="4">
        <v>2.495806</v>
      </c>
      <c r="AR243" s="4">
        <v>26.562329999999999</v>
      </c>
      <c r="AS243" s="21">
        <v>20.019850000000002</v>
      </c>
      <c r="AT243" s="21">
        <v>0</v>
      </c>
      <c r="AU243" s="4">
        <v>84.238339999999994</v>
      </c>
      <c r="AV243" s="253"/>
    </row>
    <row r="244" spans="1:48" x14ac:dyDescent="0.25">
      <c r="A244" s="312" t="s">
        <v>641</v>
      </c>
      <c r="B244" s="312" t="s">
        <v>163</v>
      </c>
      <c r="C244" s="312" t="s">
        <v>491</v>
      </c>
      <c r="D244" s="204">
        <v>240</v>
      </c>
      <c r="F244" s="4">
        <v>86.6</v>
      </c>
      <c r="H244" s="4">
        <v>42.640929999999997</v>
      </c>
      <c r="I244" s="4">
        <v>1.7</v>
      </c>
      <c r="K244" s="4">
        <v>15.978529999999999</v>
      </c>
      <c r="N244" s="4">
        <v>13.373749999999999</v>
      </c>
      <c r="O244" s="4">
        <v>91.348789999999994</v>
      </c>
      <c r="P244" s="4">
        <v>37.632249999999999</v>
      </c>
      <c r="Q244" s="4">
        <v>100.84869999999999</v>
      </c>
      <c r="R244" s="4">
        <v>336.26249999999999</v>
      </c>
      <c r="S244" s="4">
        <v>16.811699999999998</v>
      </c>
      <c r="T244" s="4">
        <v>16.070450000000001</v>
      </c>
      <c r="U244" s="4">
        <v>23.020189999999999</v>
      </c>
      <c r="V244" s="4">
        <v>0</v>
      </c>
      <c r="W244" s="4">
        <v>21.89949</v>
      </c>
      <c r="Y244" s="4">
        <v>36.949800000000003</v>
      </c>
      <c r="Z244" s="4">
        <v>22.987200000000001</v>
      </c>
      <c r="AA244" s="4">
        <v>8.4615709999999993</v>
      </c>
      <c r="AB244" s="4">
        <v>51.318269999999998</v>
      </c>
      <c r="AC244" s="4">
        <v>93.41</v>
      </c>
      <c r="AD244" s="4">
        <v>83.480999999999995</v>
      </c>
      <c r="AE244" s="4">
        <v>3.1320000000000001</v>
      </c>
      <c r="AF244" s="4">
        <v>21.93798</v>
      </c>
      <c r="AG244" s="4">
        <v>45.03022</v>
      </c>
      <c r="AH244" s="4">
        <v>6.4814920000000003</v>
      </c>
      <c r="AI244" s="4">
        <v>27.88043</v>
      </c>
      <c r="AK244" s="4">
        <v>6.7413090000000002</v>
      </c>
      <c r="AL244" s="4">
        <v>40.012149999999998</v>
      </c>
      <c r="AM244" s="4">
        <v>6.5335349999999996</v>
      </c>
      <c r="AO244" s="4">
        <v>4.1268549999999999</v>
      </c>
      <c r="AP244" s="4">
        <v>46.706629999999997</v>
      </c>
      <c r="AQ244" s="4">
        <v>2.495806</v>
      </c>
      <c r="AR244" s="4">
        <v>26.562329999999999</v>
      </c>
      <c r="AS244" s="21">
        <v>20.019850000000002</v>
      </c>
      <c r="AT244" s="21">
        <v>0</v>
      </c>
      <c r="AU244" s="4">
        <v>84.238339999999994</v>
      </c>
      <c r="AV244" s="253"/>
    </row>
    <row r="245" spans="1:48" x14ac:dyDescent="0.25">
      <c r="A245" s="312" t="s">
        <v>641</v>
      </c>
      <c r="B245" s="312" t="s">
        <v>163</v>
      </c>
      <c r="C245" s="312" t="s">
        <v>496</v>
      </c>
      <c r="D245" s="204">
        <v>241</v>
      </c>
      <c r="F245" s="4">
        <v>86.6</v>
      </c>
      <c r="H245" s="4">
        <v>42.640929999999997</v>
      </c>
      <c r="I245" s="4">
        <v>1.7</v>
      </c>
      <c r="K245" s="4">
        <v>15.978529999999999</v>
      </c>
      <c r="N245" s="4">
        <v>13.373749999999999</v>
      </c>
      <c r="O245" s="4">
        <v>91.348789999999994</v>
      </c>
      <c r="P245" s="4">
        <v>37.632249999999999</v>
      </c>
      <c r="Q245" s="4">
        <v>100.84869999999999</v>
      </c>
      <c r="R245" s="4">
        <v>336.26249999999999</v>
      </c>
      <c r="S245" s="4">
        <v>16.811699999999998</v>
      </c>
      <c r="T245" s="4">
        <v>16.070450000000001</v>
      </c>
      <c r="U245" s="4">
        <v>23.020189999999999</v>
      </c>
      <c r="V245" s="4">
        <v>0</v>
      </c>
      <c r="W245" s="4">
        <v>21.89949</v>
      </c>
      <c r="Y245" s="4">
        <v>36.949800000000003</v>
      </c>
      <c r="Z245" s="4">
        <v>22.987200000000001</v>
      </c>
      <c r="AA245" s="4">
        <v>8.4615709999999993</v>
      </c>
      <c r="AB245" s="4">
        <v>51.318269999999998</v>
      </c>
      <c r="AC245" s="4">
        <v>93.41</v>
      </c>
      <c r="AD245" s="4">
        <v>83.480999999999995</v>
      </c>
      <c r="AE245" s="4">
        <v>3.1320000000000001</v>
      </c>
      <c r="AF245" s="4">
        <v>21.93798</v>
      </c>
      <c r="AG245" s="4">
        <v>45.03022</v>
      </c>
      <c r="AH245" s="4">
        <v>6.4814920000000003</v>
      </c>
      <c r="AI245" s="4">
        <v>27.88043</v>
      </c>
      <c r="AK245" s="4">
        <v>6.7413090000000002</v>
      </c>
      <c r="AL245" s="4">
        <v>40.012149999999998</v>
      </c>
      <c r="AM245" s="4">
        <v>6.5335349999999996</v>
      </c>
      <c r="AO245" s="4">
        <v>4.1268549999999999</v>
      </c>
      <c r="AP245" s="4">
        <v>46.706629999999997</v>
      </c>
      <c r="AQ245" s="4">
        <v>2.495806</v>
      </c>
      <c r="AR245" s="4">
        <v>26.562329999999999</v>
      </c>
      <c r="AS245" s="21">
        <v>20.019850000000002</v>
      </c>
      <c r="AT245" s="21">
        <v>0</v>
      </c>
      <c r="AU245" s="4">
        <v>84.238339999999994</v>
      </c>
      <c r="AV245" s="253"/>
    </row>
    <row r="246" spans="1:48" x14ac:dyDescent="0.25">
      <c r="A246" s="312" t="s">
        <v>641</v>
      </c>
      <c r="B246" s="312" t="s">
        <v>163</v>
      </c>
      <c r="C246" s="312" t="s">
        <v>503</v>
      </c>
      <c r="D246" s="204">
        <v>242</v>
      </c>
      <c r="F246" s="4">
        <v>86.6</v>
      </c>
      <c r="H246" s="4">
        <v>42.640929999999997</v>
      </c>
      <c r="I246" s="4">
        <v>1.7</v>
      </c>
      <c r="K246" s="4">
        <v>15.978529999999999</v>
      </c>
      <c r="N246" s="4">
        <v>13.373749999999999</v>
      </c>
      <c r="O246" s="4">
        <v>91.348789999999994</v>
      </c>
      <c r="P246" s="4">
        <v>37.632249999999999</v>
      </c>
      <c r="Q246" s="4">
        <v>100.84869999999999</v>
      </c>
      <c r="R246" s="4">
        <v>336.26249999999999</v>
      </c>
      <c r="S246" s="4">
        <v>16.811699999999998</v>
      </c>
      <c r="T246" s="4">
        <v>16.070450000000001</v>
      </c>
      <c r="U246" s="4">
        <v>23.020189999999999</v>
      </c>
      <c r="V246" s="4">
        <v>0</v>
      </c>
      <c r="W246" s="4">
        <v>21.89949</v>
      </c>
      <c r="Y246" s="4">
        <v>36.949800000000003</v>
      </c>
      <c r="Z246" s="4">
        <v>22.987200000000001</v>
      </c>
      <c r="AA246" s="4">
        <v>8.4615709999999993</v>
      </c>
      <c r="AB246" s="4">
        <v>51.318269999999998</v>
      </c>
      <c r="AC246" s="4">
        <v>93.41</v>
      </c>
      <c r="AD246" s="4">
        <v>83.480999999999995</v>
      </c>
      <c r="AE246" s="4">
        <v>3.1320000000000001</v>
      </c>
      <c r="AF246" s="4">
        <v>21.93798</v>
      </c>
      <c r="AG246" s="4">
        <v>45.03022</v>
      </c>
      <c r="AH246" s="4">
        <v>6.4814920000000003</v>
      </c>
      <c r="AI246" s="4">
        <v>27.88043</v>
      </c>
      <c r="AK246" s="4">
        <v>6.7413090000000002</v>
      </c>
      <c r="AL246" s="4">
        <v>40.012149999999998</v>
      </c>
      <c r="AM246" s="4">
        <v>6.5335349999999996</v>
      </c>
      <c r="AO246" s="4">
        <v>4.1268549999999999</v>
      </c>
      <c r="AP246" s="4">
        <v>46.706629999999997</v>
      </c>
      <c r="AQ246" s="4">
        <v>2.495806</v>
      </c>
      <c r="AR246" s="4">
        <v>26.562329999999999</v>
      </c>
      <c r="AS246" s="21">
        <v>20.019850000000002</v>
      </c>
      <c r="AT246" s="21">
        <v>0</v>
      </c>
      <c r="AU246" s="4">
        <v>84.238339999999994</v>
      </c>
      <c r="AV246" s="253"/>
    </row>
    <row r="247" spans="1:48" x14ac:dyDescent="0.25">
      <c r="A247" s="312" t="s">
        <v>641</v>
      </c>
      <c r="B247" s="312" t="s">
        <v>163</v>
      </c>
      <c r="C247" s="312" t="s">
        <v>516</v>
      </c>
      <c r="D247" s="204">
        <v>243</v>
      </c>
      <c r="F247" s="4">
        <v>86.6</v>
      </c>
      <c r="H247" s="4">
        <v>42.640929999999997</v>
      </c>
      <c r="I247" s="4">
        <v>1.7</v>
      </c>
      <c r="K247" s="4">
        <v>15.978529999999999</v>
      </c>
      <c r="N247" s="4">
        <v>13.373749999999999</v>
      </c>
      <c r="O247" s="4">
        <v>91.348789999999994</v>
      </c>
      <c r="P247" s="4">
        <v>37.632249999999999</v>
      </c>
      <c r="Q247" s="4">
        <v>100.84869999999999</v>
      </c>
      <c r="R247" s="4">
        <v>336.26249999999999</v>
      </c>
      <c r="S247" s="4">
        <v>16.811699999999998</v>
      </c>
      <c r="T247" s="4">
        <v>16.070450000000001</v>
      </c>
      <c r="U247" s="4">
        <v>23.020189999999999</v>
      </c>
      <c r="V247" s="4">
        <v>0</v>
      </c>
      <c r="W247" s="4">
        <v>21.89949</v>
      </c>
      <c r="Y247" s="4">
        <v>36.949800000000003</v>
      </c>
      <c r="Z247" s="4">
        <v>22.987200000000001</v>
      </c>
      <c r="AA247" s="4">
        <v>8.4615709999999993</v>
      </c>
      <c r="AB247" s="4">
        <v>51.318269999999998</v>
      </c>
      <c r="AC247" s="4">
        <v>93.41</v>
      </c>
      <c r="AD247" s="4">
        <v>83.480999999999995</v>
      </c>
      <c r="AE247" s="4">
        <v>3.1320000000000001</v>
      </c>
      <c r="AF247" s="4">
        <v>21.93798</v>
      </c>
      <c r="AG247" s="4">
        <v>45.03022</v>
      </c>
      <c r="AH247" s="4">
        <v>6.4814920000000003</v>
      </c>
      <c r="AI247" s="4">
        <v>27.88043</v>
      </c>
      <c r="AK247" s="4">
        <v>6.7413090000000002</v>
      </c>
      <c r="AL247" s="4">
        <v>40.012149999999998</v>
      </c>
      <c r="AM247" s="4">
        <v>6.5335349999999996</v>
      </c>
      <c r="AO247" s="4">
        <v>4.1268549999999999</v>
      </c>
      <c r="AP247" s="4">
        <v>46.706629999999997</v>
      </c>
      <c r="AQ247" s="4">
        <v>2.495806</v>
      </c>
      <c r="AR247" s="4">
        <v>26.562329999999999</v>
      </c>
      <c r="AS247" s="21">
        <v>20.019850000000002</v>
      </c>
      <c r="AT247" s="21">
        <v>0</v>
      </c>
      <c r="AU247" s="4">
        <v>84.238339999999994</v>
      </c>
      <c r="AV247" s="253"/>
    </row>
    <row r="248" spans="1:48" x14ac:dyDescent="0.25">
      <c r="A248" s="312" t="s">
        <v>641</v>
      </c>
      <c r="B248" s="312" t="s">
        <v>163</v>
      </c>
      <c r="C248" s="312" t="s">
        <v>519</v>
      </c>
      <c r="D248" s="204">
        <v>244</v>
      </c>
      <c r="F248" s="4">
        <v>86.6</v>
      </c>
      <c r="H248" s="4">
        <v>42.640929999999997</v>
      </c>
      <c r="I248" s="4">
        <v>1.7</v>
      </c>
      <c r="K248" s="4">
        <v>15.978529999999999</v>
      </c>
      <c r="N248" s="4">
        <v>13.373749999999999</v>
      </c>
      <c r="O248" s="4">
        <v>91.348789999999994</v>
      </c>
      <c r="P248" s="4">
        <v>37.632249999999999</v>
      </c>
      <c r="Q248" s="4">
        <v>100.84869999999999</v>
      </c>
      <c r="R248" s="4">
        <v>336.26249999999999</v>
      </c>
      <c r="S248" s="4">
        <v>16.811699999999998</v>
      </c>
      <c r="T248" s="4">
        <v>16.070450000000001</v>
      </c>
      <c r="U248" s="4">
        <v>23.020189999999999</v>
      </c>
      <c r="V248" s="4">
        <v>0</v>
      </c>
      <c r="W248" s="4">
        <v>21.89949</v>
      </c>
      <c r="Y248" s="4">
        <v>36.949800000000003</v>
      </c>
      <c r="Z248" s="4">
        <v>22.987200000000001</v>
      </c>
      <c r="AA248" s="4">
        <v>8.4615709999999993</v>
      </c>
      <c r="AB248" s="4">
        <v>51.318269999999998</v>
      </c>
      <c r="AC248" s="4">
        <v>93.41</v>
      </c>
      <c r="AD248" s="4">
        <v>83.480999999999995</v>
      </c>
      <c r="AE248" s="4">
        <v>3.1320000000000001</v>
      </c>
      <c r="AF248" s="4">
        <v>21.93798</v>
      </c>
      <c r="AG248" s="4">
        <v>45.03022</v>
      </c>
      <c r="AH248" s="4">
        <v>6.4814920000000003</v>
      </c>
      <c r="AI248" s="4">
        <v>27.88043</v>
      </c>
      <c r="AK248" s="4">
        <v>6.7413090000000002</v>
      </c>
      <c r="AL248" s="4">
        <v>40.012149999999998</v>
      </c>
      <c r="AM248" s="4">
        <v>6.5335349999999996</v>
      </c>
      <c r="AO248" s="4">
        <v>4.1268549999999999</v>
      </c>
      <c r="AP248" s="4">
        <v>46.706629999999997</v>
      </c>
      <c r="AQ248" s="4">
        <v>2.495806</v>
      </c>
      <c r="AR248" s="4">
        <v>26.562329999999999</v>
      </c>
      <c r="AS248" s="21">
        <v>20.019850000000002</v>
      </c>
      <c r="AT248" s="21">
        <v>0</v>
      </c>
      <c r="AU248" s="4">
        <v>84.238339999999994</v>
      </c>
      <c r="AV248" s="253"/>
    </row>
    <row r="249" spans="1:48" x14ac:dyDescent="0.25">
      <c r="A249" s="312" t="s">
        <v>641</v>
      </c>
      <c r="B249" s="312" t="s">
        <v>161</v>
      </c>
      <c r="C249" s="312" t="s">
        <v>503</v>
      </c>
      <c r="D249" s="204">
        <v>245</v>
      </c>
      <c r="F249" s="4">
        <v>86.6</v>
      </c>
      <c r="H249" s="4">
        <v>42.640929999999997</v>
      </c>
      <c r="I249" s="4">
        <v>1.7</v>
      </c>
      <c r="K249" s="4">
        <v>15.978529999999999</v>
      </c>
      <c r="N249" s="4">
        <v>13.373749999999999</v>
      </c>
      <c r="O249" s="4">
        <v>91.348789999999994</v>
      </c>
      <c r="P249" s="4">
        <v>37.632249999999999</v>
      </c>
      <c r="Q249" s="4">
        <v>100.84869999999999</v>
      </c>
      <c r="R249" s="4">
        <v>336.26249999999999</v>
      </c>
      <c r="S249" s="4">
        <v>16.811699999999998</v>
      </c>
      <c r="T249" s="4">
        <v>16.070450000000001</v>
      </c>
      <c r="U249" s="4">
        <v>23.020189999999999</v>
      </c>
      <c r="V249" s="4">
        <v>0</v>
      </c>
      <c r="W249" s="4">
        <v>21.89949</v>
      </c>
      <c r="Y249" s="4">
        <v>36.949800000000003</v>
      </c>
      <c r="Z249" s="4">
        <v>22.987200000000001</v>
      </c>
      <c r="AA249" s="4">
        <v>8.4615709999999993</v>
      </c>
      <c r="AB249" s="4">
        <v>51.318269999999998</v>
      </c>
      <c r="AC249" s="4">
        <v>93.41</v>
      </c>
      <c r="AD249" s="4">
        <v>83.480999999999995</v>
      </c>
      <c r="AE249" s="4">
        <v>3.1320000000000001</v>
      </c>
      <c r="AF249" s="4">
        <v>21.93798</v>
      </c>
      <c r="AG249" s="4">
        <v>45.03022</v>
      </c>
      <c r="AH249" s="4">
        <v>6.4814920000000003</v>
      </c>
      <c r="AI249" s="4">
        <v>27.88043</v>
      </c>
      <c r="AK249" s="4">
        <v>6.7413090000000002</v>
      </c>
      <c r="AL249" s="4">
        <v>40.012149999999998</v>
      </c>
      <c r="AM249" s="4">
        <v>6.5335349999999996</v>
      </c>
      <c r="AO249" s="4">
        <v>4.1268549999999999</v>
      </c>
      <c r="AP249" s="4">
        <v>46.706629999999997</v>
      </c>
      <c r="AQ249" s="4">
        <v>2.495806</v>
      </c>
      <c r="AR249" s="4">
        <v>26.562329999999999</v>
      </c>
      <c r="AS249" s="21">
        <v>20.019850000000002</v>
      </c>
      <c r="AT249" s="21">
        <v>0</v>
      </c>
      <c r="AU249" s="4">
        <v>84.238339999999994</v>
      </c>
      <c r="AV249" s="253"/>
    </row>
    <row r="250" spans="1:48" x14ac:dyDescent="0.25">
      <c r="A250" s="312" t="s">
        <v>641</v>
      </c>
      <c r="B250" s="312" t="s">
        <v>161</v>
      </c>
      <c r="C250" s="312" t="s">
        <v>516</v>
      </c>
      <c r="D250" s="204">
        <v>246</v>
      </c>
      <c r="F250" s="4">
        <v>86.6</v>
      </c>
      <c r="H250" s="4">
        <v>42.640929999999997</v>
      </c>
      <c r="I250" s="4">
        <v>1.7</v>
      </c>
      <c r="K250" s="4">
        <v>15.978529999999999</v>
      </c>
      <c r="N250" s="4">
        <v>13.373749999999999</v>
      </c>
      <c r="O250" s="4">
        <v>91.348789999999994</v>
      </c>
      <c r="P250" s="4">
        <v>37.632249999999999</v>
      </c>
      <c r="Q250" s="4">
        <v>100.84869999999999</v>
      </c>
      <c r="R250" s="4">
        <v>336.26249999999999</v>
      </c>
      <c r="S250" s="4">
        <v>16.811699999999998</v>
      </c>
      <c r="T250" s="4">
        <v>16.070450000000001</v>
      </c>
      <c r="U250" s="4">
        <v>23.020189999999999</v>
      </c>
      <c r="V250" s="4">
        <v>0</v>
      </c>
      <c r="W250" s="4">
        <v>21.89949</v>
      </c>
      <c r="Y250" s="4">
        <v>36.949800000000003</v>
      </c>
      <c r="Z250" s="4">
        <v>22.987200000000001</v>
      </c>
      <c r="AA250" s="4">
        <v>8.4615709999999993</v>
      </c>
      <c r="AB250" s="4">
        <v>51.318269999999998</v>
      </c>
      <c r="AC250" s="4">
        <v>93.41</v>
      </c>
      <c r="AD250" s="4">
        <v>83.480999999999995</v>
      </c>
      <c r="AE250" s="4">
        <v>3.1320000000000001</v>
      </c>
      <c r="AF250" s="4">
        <v>21.93798</v>
      </c>
      <c r="AG250" s="4">
        <v>45.03022</v>
      </c>
      <c r="AH250" s="4">
        <v>6.4814920000000003</v>
      </c>
      <c r="AI250" s="4">
        <v>27.88043</v>
      </c>
      <c r="AK250" s="4">
        <v>6.7413090000000002</v>
      </c>
      <c r="AL250" s="4">
        <v>40.012149999999998</v>
      </c>
      <c r="AM250" s="4">
        <v>6.5335349999999996</v>
      </c>
      <c r="AO250" s="4">
        <v>4.1268549999999999</v>
      </c>
      <c r="AP250" s="4">
        <v>46.706629999999997</v>
      </c>
      <c r="AQ250" s="4">
        <v>2.495806</v>
      </c>
      <c r="AR250" s="4">
        <v>26.562329999999999</v>
      </c>
      <c r="AS250" s="21">
        <v>20.019850000000002</v>
      </c>
      <c r="AT250" s="21">
        <v>0</v>
      </c>
      <c r="AU250" s="4">
        <v>84.238339999999994</v>
      </c>
      <c r="AV250" s="253"/>
    </row>
    <row r="251" spans="1:48" x14ac:dyDescent="0.25">
      <c r="A251" s="312" t="s">
        <v>641</v>
      </c>
      <c r="B251" s="312" t="s">
        <v>161</v>
      </c>
      <c r="C251" s="312" t="s">
        <v>526</v>
      </c>
      <c r="D251" s="264">
        <v>247</v>
      </c>
      <c r="E251" s="173"/>
      <c r="F251" s="173">
        <v>86.6</v>
      </c>
      <c r="G251" s="173"/>
      <c r="H251" s="173">
        <v>42.640929999999997</v>
      </c>
      <c r="I251" s="173">
        <v>1.7</v>
      </c>
      <c r="J251" s="173"/>
      <c r="K251" s="173">
        <v>15.978529999999999</v>
      </c>
      <c r="L251" s="173"/>
      <c r="M251" s="173"/>
      <c r="N251" s="173">
        <v>13.373749999999999</v>
      </c>
      <c r="O251" s="173">
        <v>91.348789999999994</v>
      </c>
      <c r="P251" s="173">
        <v>37.632249999999999</v>
      </c>
      <c r="Q251" s="173">
        <v>100.84869999999999</v>
      </c>
      <c r="R251" s="173">
        <v>336.26249999999999</v>
      </c>
      <c r="S251" s="173">
        <v>16.811699999999998</v>
      </c>
      <c r="T251" s="173">
        <v>16.070450000000001</v>
      </c>
      <c r="U251" s="173">
        <v>23.020189999999999</v>
      </c>
      <c r="V251" s="173">
        <v>0</v>
      </c>
      <c r="W251" s="173">
        <v>21.89949</v>
      </c>
      <c r="X251" s="173"/>
      <c r="Y251" s="173">
        <v>36.949800000000003</v>
      </c>
      <c r="Z251" s="173">
        <v>22.987200000000001</v>
      </c>
      <c r="AA251" s="173">
        <v>8.4615709999999993</v>
      </c>
      <c r="AB251" s="173">
        <v>51.318269999999998</v>
      </c>
      <c r="AC251" s="173">
        <v>93.41</v>
      </c>
      <c r="AD251" s="173">
        <v>83.480999999999995</v>
      </c>
      <c r="AE251" s="173">
        <v>3.1320000000000001</v>
      </c>
      <c r="AF251" s="173">
        <v>21.93798</v>
      </c>
      <c r="AG251" s="173">
        <v>45.03022</v>
      </c>
      <c r="AH251" s="173">
        <v>6.4814920000000003</v>
      </c>
      <c r="AI251" s="173">
        <v>27.88043</v>
      </c>
      <c r="AJ251" s="173"/>
      <c r="AK251" s="173">
        <v>6.7413090000000002</v>
      </c>
      <c r="AL251" s="173">
        <v>40.012149999999998</v>
      </c>
      <c r="AM251" s="173">
        <v>6.5335349999999996</v>
      </c>
      <c r="AN251" s="173"/>
      <c r="AO251" s="173">
        <v>4.1268549999999999</v>
      </c>
      <c r="AP251" s="173">
        <v>46.706629999999997</v>
      </c>
      <c r="AQ251" s="173">
        <v>2.495806</v>
      </c>
      <c r="AR251" s="173">
        <v>26.562329999999999</v>
      </c>
      <c r="AS251" s="265">
        <v>20.019850000000002</v>
      </c>
      <c r="AT251" s="265">
        <v>0</v>
      </c>
      <c r="AU251" s="173">
        <v>84.238339999999994</v>
      </c>
      <c r="AV251" s="266"/>
    </row>
    <row r="252" spans="1:48" x14ac:dyDescent="0.25">
      <c r="D252" s="18"/>
      <c r="E252" s="21"/>
      <c r="F252" s="21"/>
      <c r="G252" s="21"/>
      <c r="H252" s="21"/>
      <c r="I252" s="21"/>
      <c r="J252" s="21"/>
      <c r="K252" s="21"/>
      <c r="L252" s="21"/>
      <c r="M252" s="21"/>
      <c r="N252" s="21"/>
      <c r="O252" s="21"/>
      <c r="P252" s="21"/>
      <c r="Q252" s="21"/>
      <c r="R252" s="21"/>
      <c r="S252" s="21"/>
      <c r="T252" s="21"/>
      <c r="U252" s="21"/>
      <c r="V252" s="21"/>
      <c r="W252" s="21"/>
      <c r="X252" s="21"/>
      <c r="Y252" s="21"/>
      <c r="Z252" s="21"/>
      <c r="AA252" s="21"/>
      <c r="AB252" s="21"/>
      <c r="AC252" s="21"/>
      <c r="AD252" s="21"/>
      <c r="AE252" s="21"/>
      <c r="AF252" s="21"/>
      <c r="AG252" s="21"/>
      <c r="AH252" s="21"/>
      <c r="AI252" s="21"/>
      <c r="AJ252" s="21"/>
      <c r="AK252" s="21"/>
      <c r="AL252" s="21"/>
      <c r="AM252" s="21"/>
      <c r="AN252" s="21"/>
      <c r="AO252" s="21"/>
      <c r="AP252" s="21"/>
      <c r="AQ252" s="21"/>
      <c r="AR252" s="21"/>
      <c r="AU252" s="21"/>
      <c r="AV252" s="21"/>
    </row>
    <row r="253" spans="1:48" x14ac:dyDescent="0.25">
      <c r="D253" s="18"/>
      <c r="E253" s="21"/>
      <c r="F253" s="21"/>
      <c r="G253" s="21"/>
      <c r="H253" s="21"/>
      <c r="I253" s="21"/>
      <c r="J253" s="21"/>
      <c r="K253" s="21"/>
      <c r="L253" s="21"/>
      <c r="M253" s="21"/>
      <c r="N253" s="21"/>
      <c r="O253" s="21"/>
      <c r="P253" s="21"/>
      <c r="Q253" s="21"/>
      <c r="R253" s="21"/>
      <c r="S253" s="21"/>
      <c r="T253" s="21"/>
      <c r="U253" s="21"/>
      <c r="V253" s="21"/>
      <c r="W253" s="21"/>
      <c r="X253" s="21"/>
      <c r="Y253" s="21"/>
      <c r="Z253" s="21"/>
      <c r="AA253" s="21"/>
      <c r="AB253" s="21"/>
      <c r="AC253" s="21"/>
      <c r="AD253" s="21"/>
      <c r="AE253" s="21"/>
      <c r="AF253" s="21"/>
      <c r="AG253" s="21"/>
      <c r="AH253" s="21"/>
      <c r="AI253" s="21"/>
      <c r="AJ253" s="21"/>
      <c r="AK253" s="21"/>
      <c r="AL253" s="21"/>
      <c r="AM253" s="21"/>
      <c r="AN253" s="21"/>
      <c r="AO253" s="21"/>
      <c r="AP253" s="21"/>
      <c r="AQ253" s="21"/>
      <c r="AR253" s="21"/>
      <c r="AU253" s="21"/>
      <c r="AV253" s="21"/>
    </row>
    <row r="254" spans="1:48" x14ac:dyDescent="0.25">
      <c r="D254" s="18"/>
      <c r="E254" s="21"/>
      <c r="F254" s="21"/>
      <c r="G254" s="21"/>
      <c r="H254" s="21"/>
      <c r="I254" s="21"/>
      <c r="J254" s="21"/>
      <c r="K254" s="21"/>
      <c r="L254" s="21"/>
      <c r="M254" s="21"/>
      <c r="N254" s="21"/>
      <c r="O254" s="21"/>
      <c r="P254" s="21"/>
      <c r="Q254" s="21"/>
      <c r="R254" s="21"/>
      <c r="S254" s="21"/>
      <c r="T254" s="21"/>
      <c r="U254" s="21"/>
      <c r="V254" s="21"/>
      <c r="W254" s="21"/>
      <c r="X254" s="21"/>
      <c r="Y254" s="21"/>
      <c r="Z254" s="21"/>
      <c r="AA254" s="21"/>
      <c r="AB254" s="21"/>
      <c r="AC254" s="21"/>
      <c r="AD254" s="21"/>
      <c r="AE254" s="21"/>
      <c r="AF254" s="21"/>
      <c r="AG254" s="21"/>
      <c r="AH254" s="21"/>
      <c r="AI254" s="21"/>
      <c r="AJ254" s="21"/>
      <c r="AK254" s="21"/>
      <c r="AL254" s="21"/>
      <c r="AM254" s="21"/>
      <c r="AN254" s="21"/>
      <c r="AO254" s="21"/>
      <c r="AP254" s="21"/>
      <c r="AQ254" s="21"/>
      <c r="AR254" s="21"/>
      <c r="AU254" s="21"/>
      <c r="AV254" s="21"/>
    </row>
    <row r="255" spans="1:48" x14ac:dyDescent="0.25">
      <c r="D255" s="18"/>
      <c r="E255" s="21"/>
      <c r="F255" s="21"/>
      <c r="G255" s="21"/>
      <c r="H255" s="21"/>
      <c r="I255" s="21"/>
      <c r="J255" s="21"/>
      <c r="K255" s="21"/>
      <c r="L255" s="21"/>
      <c r="M255" s="21"/>
      <c r="N255" s="21"/>
      <c r="O255" s="21"/>
      <c r="P255" s="21"/>
      <c r="Q255" s="21"/>
      <c r="R255" s="21"/>
      <c r="S255" s="21"/>
      <c r="T255" s="21"/>
      <c r="U255" s="21"/>
      <c r="V255" s="21"/>
      <c r="W255" s="21"/>
      <c r="X255" s="21"/>
      <c r="Y255" s="21"/>
      <c r="Z255" s="21"/>
      <c r="AA255" s="21"/>
      <c r="AB255" s="21"/>
      <c r="AC255" s="21"/>
      <c r="AD255" s="21"/>
      <c r="AE255" s="21"/>
      <c r="AF255" s="21"/>
      <c r="AG255" s="21"/>
      <c r="AH255" s="21"/>
      <c r="AI255" s="21"/>
      <c r="AJ255" s="21"/>
      <c r="AK255" s="21"/>
      <c r="AL255" s="21"/>
      <c r="AM255" s="21"/>
      <c r="AN255" s="21"/>
      <c r="AO255" s="21"/>
      <c r="AP255" s="21"/>
      <c r="AQ255" s="21"/>
      <c r="AR255" s="21"/>
      <c r="AU255" s="21"/>
      <c r="AV255" s="21"/>
    </row>
    <row r="256" spans="1:48" x14ac:dyDescent="0.25">
      <c r="D256" s="18"/>
      <c r="E256" s="21"/>
      <c r="F256" s="21"/>
      <c r="G256" s="21"/>
      <c r="H256" s="21"/>
      <c r="I256" s="21"/>
      <c r="J256" s="21"/>
      <c r="K256" s="21"/>
      <c r="L256" s="21"/>
      <c r="M256" s="21"/>
      <c r="N256" s="21"/>
      <c r="O256" s="21"/>
      <c r="P256" s="21"/>
      <c r="Q256" s="21"/>
      <c r="R256" s="21"/>
      <c r="S256" s="21"/>
      <c r="T256" s="21"/>
      <c r="U256" s="21"/>
      <c r="V256" s="21"/>
      <c r="W256" s="21"/>
      <c r="X256" s="21"/>
      <c r="Y256" s="21"/>
      <c r="Z256" s="21"/>
      <c r="AA256" s="21"/>
      <c r="AB256" s="21"/>
      <c r="AC256" s="21"/>
      <c r="AD256" s="21"/>
      <c r="AE256" s="21"/>
      <c r="AF256" s="21"/>
      <c r="AG256" s="21"/>
      <c r="AH256" s="21"/>
      <c r="AI256" s="21"/>
      <c r="AJ256" s="21"/>
      <c r="AK256" s="21"/>
      <c r="AL256" s="21"/>
      <c r="AM256" s="21"/>
      <c r="AN256" s="21"/>
      <c r="AO256" s="21"/>
      <c r="AP256" s="21"/>
      <c r="AQ256" s="21"/>
      <c r="AR256" s="21"/>
      <c r="AU256" s="21"/>
      <c r="AV256" s="21"/>
    </row>
    <row r="257" spans="4:48" x14ac:dyDescent="0.25">
      <c r="D257" s="18"/>
      <c r="E257" s="21"/>
      <c r="F257" s="21"/>
      <c r="G257" s="21"/>
      <c r="H257" s="21"/>
      <c r="I257" s="21"/>
      <c r="J257" s="21"/>
      <c r="K257" s="21"/>
      <c r="L257" s="21"/>
      <c r="M257" s="21"/>
      <c r="N257" s="21"/>
      <c r="O257" s="21"/>
      <c r="P257" s="21"/>
      <c r="Q257" s="21"/>
      <c r="R257" s="21"/>
      <c r="S257" s="21"/>
      <c r="T257" s="21"/>
      <c r="U257" s="21"/>
      <c r="V257" s="21"/>
      <c r="W257" s="21"/>
      <c r="X257" s="21"/>
      <c r="Y257" s="21"/>
      <c r="Z257" s="21"/>
      <c r="AA257" s="21"/>
      <c r="AB257" s="21"/>
      <c r="AC257" s="21"/>
      <c r="AD257" s="21"/>
      <c r="AE257" s="21"/>
      <c r="AF257" s="21"/>
      <c r="AG257" s="21"/>
      <c r="AH257" s="21"/>
      <c r="AI257" s="21"/>
      <c r="AJ257" s="21"/>
      <c r="AK257" s="21"/>
      <c r="AL257" s="21"/>
      <c r="AM257" s="21"/>
      <c r="AN257" s="21"/>
      <c r="AO257" s="21"/>
      <c r="AP257" s="21"/>
      <c r="AQ257" s="21"/>
      <c r="AR257" s="21"/>
      <c r="AU257" s="21"/>
      <c r="AV257" s="21"/>
    </row>
    <row r="258" spans="4:48" x14ac:dyDescent="0.25">
      <c r="D258" s="18"/>
      <c r="E258" s="21"/>
      <c r="F258" s="21"/>
      <c r="G258" s="21"/>
      <c r="H258" s="21"/>
      <c r="I258" s="21"/>
      <c r="J258" s="21"/>
      <c r="K258" s="21"/>
      <c r="L258" s="21"/>
      <c r="M258" s="21"/>
      <c r="N258" s="21"/>
      <c r="O258" s="21"/>
      <c r="P258" s="21"/>
      <c r="Q258" s="21"/>
      <c r="R258" s="21"/>
      <c r="S258" s="21"/>
      <c r="T258" s="21"/>
      <c r="U258" s="21"/>
      <c r="V258" s="21"/>
      <c r="W258" s="21"/>
      <c r="X258" s="21"/>
      <c r="Y258" s="21"/>
      <c r="Z258" s="21"/>
      <c r="AA258" s="21"/>
      <c r="AB258" s="21"/>
      <c r="AC258" s="21"/>
      <c r="AD258" s="21"/>
      <c r="AE258" s="21"/>
      <c r="AF258" s="21"/>
      <c r="AG258" s="21"/>
      <c r="AH258" s="21"/>
      <c r="AI258" s="21"/>
      <c r="AJ258" s="21"/>
      <c r="AK258" s="21"/>
      <c r="AL258" s="21"/>
      <c r="AM258" s="21"/>
      <c r="AN258" s="21"/>
      <c r="AO258" s="21"/>
      <c r="AP258" s="21"/>
      <c r="AQ258" s="21"/>
      <c r="AR258" s="21"/>
      <c r="AU258" s="21"/>
      <c r="AV258" s="21"/>
    </row>
    <row r="259" spans="4:48" x14ac:dyDescent="0.25">
      <c r="D259" s="18"/>
      <c r="E259" s="21"/>
      <c r="F259" s="21"/>
      <c r="G259" s="21"/>
      <c r="H259" s="21"/>
      <c r="I259" s="21"/>
      <c r="J259" s="21"/>
      <c r="K259" s="21"/>
      <c r="L259" s="21"/>
      <c r="M259" s="21"/>
      <c r="N259" s="21"/>
      <c r="O259" s="21"/>
      <c r="P259" s="21"/>
      <c r="Q259" s="21"/>
      <c r="R259" s="21"/>
      <c r="S259" s="21"/>
      <c r="T259" s="21"/>
      <c r="U259" s="21"/>
      <c r="V259" s="21"/>
      <c r="W259" s="21"/>
      <c r="X259" s="21"/>
      <c r="Y259" s="21"/>
      <c r="Z259" s="21"/>
      <c r="AA259" s="21"/>
      <c r="AB259" s="21"/>
      <c r="AC259" s="21"/>
      <c r="AD259" s="21"/>
      <c r="AE259" s="21"/>
      <c r="AF259" s="21"/>
      <c r="AG259" s="21"/>
      <c r="AH259" s="21"/>
      <c r="AI259" s="21"/>
      <c r="AJ259" s="21"/>
      <c r="AK259" s="21"/>
      <c r="AL259" s="21"/>
      <c r="AM259" s="21"/>
      <c r="AN259" s="21"/>
      <c r="AO259" s="21"/>
      <c r="AP259" s="21"/>
      <c r="AQ259" s="21"/>
      <c r="AR259" s="21"/>
      <c r="AU259" s="21"/>
      <c r="AV259" s="21"/>
    </row>
    <row r="260" spans="4:48" x14ac:dyDescent="0.25">
      <c r="D260" s="18"/>
      <c r="E260" s="21"/>
      <c r="F260" s="21"/>
      <c r="G260" s="21"/>
      <c r="H260" s="21"/>
      <c r="I260" s="21"/>
      <c r="J260" s="21"/>
      <c r="K260" s="21"/>
      <c r="L260" s="21"/>
      <c r="M260" s="21"/>
      <c r="N260" s="21"/>
      <c r="O260" s="21"/>
      <c r="P260" s="21"/>
      <c r="Q260" s="21"/>
      <c r="R260" s="21"/>
      <c r="S260" s="21"/>
      <c r="T260" s="21"/>
      <c r="U260" s="21"/>
      <c r="V260" s="21"/>
      <c r="W260" s="21"/>
      <c r="X260" s="21"/>
      <c r="Y260" s="21"/>
      <c r="Z260" s="21"/>
      <c r="AA260" s="21"/>
      <c r="AB260" s="21"/>
      <c r="AC260" s="21"/>
      <c r="AD260" s="21"/>
      <c r="AE260" s="21"/>
      <c r="AF260" s="21"/>
      <c r="AG260" s="21"/>
      <c r="AH260" s="21"/>
      <c r="AI260" s="21"/>
      <c r="AJ260" s="21"/>
      <c r="AK260" s="21"/>
      <c r="AL260" s="21"/>
      <c r="AM260" s="21"/>
      <c r="AN260" s="21"/>
      <c r="AO260" s="21"/>
      <c r="AP260" s="21"/>
      <c r="AQ260" s="21"/>
      <c r="AR260" s="21"/>
      <c r="AU260" s="21"/>
      <c r="AV260" s="21"/>
    </row>
    <row r="261" spans="4:48" x14ac:dyDescent="0.25">
      <c r="D261" s="18"/>
      <c r="E261" s="21"/>
      <c r="F261" s="21"/>
      <c r="G261" s="21"/>
      <c r="H261" s="21"/>
      <c r="I261" s="21"/>
      <c r="J261" s="21"/>
      <c r="K261" s="21"/>
      <c r="L261" s="21"/>
      <c r="M261" s="21"/>
      <c r="N261" s="21"/>
      <c r="O261" s="21"/>
      <c r="P261" s="21"/>
      <c r="Q261" s="21"/>
      <c r="R261" s="21"/>
      <c r="S261" s="21"/>
      <c r="T261" s="21"/>
      <c r="U261" s="21"/>
      <c r="V261" s="21"/>
      <c r="W261" s="21"/>
      <c r="X261" s="21"/>
      <c r="Y261" s="21"/>
      <c r="Z261" s="21"/>
      <c r="AA261" s="21"/>
      <c r="AB261" s="21"/>
      <c r="AC261" s="21"/>
      <c r="AD261" s="21"/>
      <c r="AE261" s="21"/>
      <c r="AF261" s="21"/>
      <c r="AG261" s="21"/>
      <c r="AH261" s="21"/>
      <c r="AI261" s="21"/>
      <c r="AJ261" s="21"/>
      <c r="AK261" s="21"/>
      <c r="AL261" s="21"/>
      <c r="AM261" s="21"/>
      <c r="AN261" s="21"/>
      <c r="AO261" s="21"/>
      <c r="AP261" s="21"/>
      <c r="AQ261" s="21"/>
      <c r="AR261" s="21"/>
      <c r="AU261" s="21"/>
      <c r="AV261" s="21"/>
    </row>
    <row r="262" spans="4:48" x14ac:dyDescent="0.25">
      <c r="D262" s="18"/>
      <c r="E262" s="21"/>
      <c r="F262" s="21"/>
      <c r="G262" s="21"/>
      <c r="H262" s="21"/>
      <c r="I262" s="21"/>
      <c r="J262" s="21"/>
      <c r="K262" s="21"/>
      <c r="L262" s="21"/>
      <c r="M262" s="21"/>
      <c r="N262" s="21"/>
      <c r="O262" s="21"/>
      <c r="P262" s="21"/>
      <c r="Q262" s="21"/>
      <c r="R262" s="21"/>
      <c r="S262" s="21"/>
      <c r="T262" s="21"/>
      <c r="U262" s="21"/>
      <c r="V262" s="21"/>
      <c r="W262" s="21"/>
      <c r="X262" s="21"/>
      <c r="Y262" s="21"/>
      <c r="Z262" s="21"/>
      <c r="AA262" s="21"/>
      <c r="AB262" s="21"/>
      <c r="AC262" s="21"/>
      <c r="AD262" s="21"/>
      <c r="AE262" s="21"/>
      <c r="AF262" s="21"/>
      <c r="AG262" s="21"/>
      <c r="AH262" s="21"/>
      <c r="AI262" s="21"/>
      <c r="AJ262" s="21"/>
      <c r="AK262" s="21"/>
      <c r="AL262" s="21"/>
      <c r="AM262" s="21"/>
      <c r="AN262" s="21"/>
      <c r="AO262" s="21"/>
      <c r="AP262" s="21"/>
      <c r="AQ262" s="21"/>
      <c r="AR262" s="21"/>
      <c r="AU262" s="21"/>
      <c r="AV262" s="21"/>
    </row>
    <row r="263" spans="4:48" x14ac:dyDescent="0.25">
      <c r="D263" s="18"/>
      <c r="E263" s="21"/>
      <c r="F263" s="21"/>
      <c r="G263" s="21"/>
      <c r="H263" s="21"/>
      <c r="I263" s="21"/>
      <c r="J263" s="21"/>
      <c r="K263" s="21"/>
      <c r="L263" s="21"/>
      <c r="M263" s="21"/>
      <c r="N263" s="21"/>
      <c r="O263" s="21"/>
      <c r="P263" s="21"/>
      <c r="Q263" s="21"/>
      <c r="R263" s="21"/>
      <c r="S263" s="21"/>
      <c r="T263" s="21"/>
      <c r="U263" s="21"/>
      <c r="V263" s="21"/>
      <c r="W263" s="21"/>
      <c r="X263" s="21"/>
      <c r="Y263" s="21"/>
      <c r="Z263" s="21"/>
      <c r="AA263" s="21"/>
      <c r="AB263" s="21"/>
      <c r="AC263" s="21"/>
      <c r="AD263" s="21"/>
      <c r="AE263" s="21"/>
      <c r="AF263" s="21"/>
      <c r="AG263" s="21"/>
      <c r="AH263" s="21"/>
      <c r="AI263" s="21"/>
      <c r="AJ263" s="21"/>
      <c r="AK263" s="21"/>
      <c r="AL263" s="21"/>
      <c r="AM263" s="21"/>
      <c r="AN263" s="21"/>
      <c r="AO263" s="21"/>
      <c r="AP263" s="21"/>
      <c r="AQ263" s="21"/>
      <c r="AR263" s="21"/>
      <c r="AU263" s="21"/>
      <c r="AV263" s="21"/>
    </row>
    <row r="264" spans="4:48" x14ac:dyDescent="0.25">
      <c r="D264" s="18"/>
      <c r="E264" s="21"/>
      <c r="F264" s="21"/>
      <c r="G264" s="21"/>
      <c r="H264" s="21"/>
      <c r="I264" s="21"/>
      <c r="J264" s="21"/>
      <c r="K264" s="21"/>
      <c r="L264" s="21"/>
      <c r="M264" s="21"/>
      <c r="N264" s="21"/>
      <c r="O264" s="21"/>
      <c r="P264" s="21"/>
      <c r="Q264" s="21"/>
      <c r="R264" s="21"/>
      <c r="S264" s="21"/>
      <c r="T264" s="21"/>
      <c r="U264" s="21"/>
      <c r="V264" s="21"/>
      <c r="W264" s="21"/>
      <c r="X264" s="21"/>
      <c r="Y264" s="21"/>
      <c r="Z264" s="21"/>
      <c r="AA264" s="21"/>
      <c r="AB264" s="21"/>
      <c r="AC264" s="21"/>
      <c r="AD264" s="21"/>
      <c r="AE264" s="21"/>
      <c r="AF264" s="21"/>
      <c r="AG264" s="21"/>
      <c r="AH264" s="21"/>
      <c r="AI264" s="21"/>
      <c r="AJ264" s="21"/>
      <c r="AK264" s="21"/>
      <c r="AL264" s="21"/>
      <c r="AM264" s="21"/>
      <c r="AN264" s="21"/>
      <c r="AO264" s="21"/>
      <c r="AP264" s="21"/>
      <c r="AQ264" s="21"/>
      <c r="AR264" s="21"/>
      <c r="AU264" s="21"/>
      <c r="AV264" s="21"/>
    </row>
    <row r="265" spans="4:48" x14ac:dyDescent="0.25">
      <c r="D265" s="18"/>
      <c r="E265" s="21"/>
      <c r="F265" s="21"/>
      <c r="G265" s="21"/>
      <c r="H265" s="21"/>
      <c r="I265" s="21"/>
      <c r="J265" s="21"/>
      <c r="K265" s="21"/>
      <c r="L265" s="21"/>
      <c r="M265" s="21"/>
      <c r="N265" s="21"/>
      <c r="O265" s="21"/>
      <c r="P265" s="21"/>
      <c r="Q265" s="21"/>
      <c r="R265" s="21"/>
      <c r="S265" s="21"/>
      <c r="T265" s="21"/>
      <c r="U265" s="21"/>
      <c r="V265" s="21"/>
      <c r="W265" s="21"/>
      <c r="X265" s="21"/>
      <c r="Y265" s="21"/>
      <c r="Z265" s="21"/>
      <c r="AA265" s="21"/>
      <c r="AB265" s="21"/>
      <c r="AC265" s="21"/>
      <c r="AD265" s="21"/>
      <c r="AE265" s="21"/>
      <c r="AF265" s="21"/>
      <c r="AG265" s="21"/>
      <c r="AH265" s="21"/>
      <c r="AI265" s="21"/>
      <c r="AJ265" s="21"/>
      <c r="AK265" s="21"/>
      <c r="AL265" s="21"/>
      <c r="AM265" s="21"/>
      <c r="AN265" s="21"/>
      <c r="AO265" s="21"/>
      <c r="AP265" s="21"/>
      <c r="AQ265" s="21"/>
      <c r="AR265" s="21"/>
      <c r="AU265" s="21"/>
      <c r="AV265" s="21"/>
    </row>
    <row r="266" spans="4:48" x14ac:dyDescent="0.25">
      <c r="D266" s="18"/>
      <c r="E266" s="21"/>
      <c r="F266" s="21"/>
      <c r="G266" s="21"/>
      <c r="H266" s="21"/>
      <c r="I266" s="21"/>
      <c r="J266" s="21"/>
      <c r="K266" s="21"/>
      <c r="L266" s="21"/>
      <c r="M266" s="21"/>
      <c r="N266" s="21"/>
      <c r="O266" s="21"/>
      <c r="P266" s="21"/>
      <c r="Q266" s="21"/>
      <c r="R266" s="21"/>
      <c r="S266" s="21"/>
      <c r="T266" s="21"/>
      <c r="U266" s="21"/>
      <c r="V266" s="21"/>
      <c r="W266" s="21"/>
      <c r="X266" s="21"/>
      <c r="Y266" s="21"/>
      <c r="Z266" s="21"/>
      <c r="AA266" s="21"/>
      <c r="AB266" s="21"/>
      <c r="AC266" s="21"/>
      <c r="AD266" s="21"/>
      <c r="AE266" s="21"/>
      <c r="AF266" s="21"/>
      <c r="AG266" s="21"/>
      <c r="AH266" s="21"/>
      <c r="AI266" s="21"/>
      <c r="AJ266" s="21"/>
      <c r="AK266" s="21"/>
      <c r="AL266" s="21"/>
      <c r="AM266" s="21"/>
      <c r="AN266" s="21"/>
      <c r="AO266" s="21"/>
      <c r="AP266" s="21"/>
      <c r="AQ266" s="21"/>
      <c r="AR266" s="21"/>
      <c r="AU266" s="21"/>
      <c r="AV266" s="21"/>
    </row>
    <row r="267" spans="4:48" x14ac:dyDescent="0.25">
      <c r="D267" s="18"/>
      <c r="E267" s="21"/>
      <c r="F267" s="21"/>
      <c r="G267" s="21"/>
      <c r="H267" s="21"/>
      <c r="I267" s="21"/>
      <c r="J267" s="21"/>
      <c r="K267" s="21"/>
      <c r="L267" s="21"/>
      <c r="M267" s="21"/>
      <c r="N267" s="21"/>
      <c r="O267" s="21"/>
      <c r="P267" s="21"/>
      <c r="Q267" s="21"/>
      <c r="R267" s="21"/>
      <c r="S267" s="21"/>
      <c r="T267" s="21"/>
      <c r="U267" s="21"/>
      <c r="V267" s="21"/>
      <c r="W267" s="21"/>
      <c r="X267" s="21"/>
      <c r="Y267" s="21"/>
      <c r="Z267" s="21"/>
      <c r="AA267" s="21"/>
      <c r="AB267" s="21"/>
      <c r="AC267" s="21"/>
      <c r="AD267" s="21"/>
      <c r="AE267" s="21"/>
      <c r="AF267" s="21"/>
      <c r="AG267" s="21"/>
      <c r="AH267" s="21"/>
      <c r="AI267" s="21"/>
      <c r="AJ267" s="21"/>
      <c r="AK267" s="21"/>
      <c r="AL267" s="21"/>
      <c r="AM267" s="21"/>
      <c r="AN267" s="21"/>
      <c r="AO267" s="21"/>
      <c r="AP267" s="21"/>
      <c r="AQ267" s="21"/>
      <c r="AR267" s="21"/>
      <c r="AU267" s="21"/>
      <c r="AV267" s="21"/>
    </row>
    <row r="268" spans="4:48" x14ac:dyDescent="0.25">
      <c r="D268" s="18"/>
      <c r="E268" s="21"/>
      <c r="F268" s="21"/>
      <c r="G268" s="21"/>
      <c r="H268" s="21"/>
      <c r="I268" s="21"/>
      <c r="J268" s="21"/>
      <c r="K268" s="21"/>
      <c r="L268" s="21"/>
      <c r="M268" s="21"/>
      <c r="N268" s="21"/>
      <c r="O268" s="21"/>
      <c r="P268" s="21"/>
      <c r="Q268" s="21"/>
      <c r="R268" s="21"/>
      <c r="S268" s="21"/>
      <c r="T268" s="21"/>
      <c r="U268" s="21"/>
      <c r="V268" s="21"/>
      <c r="W268" s="21"/>
      <c r="X268" s="21"/>
      <c r="Y268" s="21"/>
      <c r="Z268" s="21"/>
      <c r="AA268" s="21"/>
      <c r="AB268" s="21"/>
      <c r="AC268" s="21"/>
      <c r="AD268" s="21"/>
      <c r="AE268" s="21"/>
      <c r="AF268" s="21"/>
      <c r="AG268" s="21"/>
      <c r="AH268" s="21"/>
      <c r="AI268" s="21"/>
      <c r="AJ268" s="21"/>
      <c r="AK268" s="21"/>
      <c r="AL268" s="21"/>
      <c r="AM268" s="21"/>
      <c r="AN268" s="21"/>
      <c r="AO268" s="21"/>
      <c r="AP268" s="21"/>
      <c r="AQ268" s="21"/>
      <c r="AR268" s="21"/>
      <c r="AU268" s="21"/>
      <c r="AV268" s="21"/>
    </row>
    <row r="269" spans="4:48" x14ac:dyDescent="0.25">
      <c r="D269" s="18"/>
      <c r="E269" s="21"/>
      <c r="F269" s="21"/>
      <c r="G269" s="21"/>
      <c r="H269" s="21"/>
      <c r="I269" s="21"/>
      <c r="J269" s="21"/>
      <c r="K269" s="21"/>
      <c r="L269" s="21"/>
      <c r="M269" s="21"/>
      <c r="N269" s="21"/>
      <c r="O269" s="21"/>
      <c r="P269" s="21"/>
      <c r="Q269" s="21"/>
      <c r="R269" s="21"/>
      <c r="S269" s="21"/>
      <c r="T269" s="21"/>
      <c r="U269" s="21"/>
      <c r="V269" s="21"/>
      <c r="W269" s="21"/>
      <c r="X269" s="21"/>
      <c r="Y269" s="21"/>
      <c r="Z269" s="21"/>
      <c r="AA269" s="21"/>
      <c r="AB269" s="21"/>
      <c r="AC269" s="21"/>
      <c r="AD269" s="21"/>
      <c r="AE269" s="21"/>
      <c r="AF269" s="21"/>
      <c r="AG269" s="21"/>
      <c r="AH269" s="21"/>
      <c r="AI269" s="21"/>
      <c r="AJ269" s="21"/>
      <c r="AK269" s="21"/>
      <c r="AL269" s="21"/>
      <c r="AM269" s="21"/>
      <c r="AN269" s="21"/>
      <c r="AO269" s="21"/>
      <c r="AP269" s="21"/>
      <c r="AQ269" s="21"/>
      <c r="AR269" s="21"/>
      <c r="AU269" s="21"/>
      <c r="AV269" s="21"/>
    </row>
    <row r="270" spans="4:48" x14ac:dyDescent="0.25">
      <c r="D270" s="18"/>
      <c r="E270" s="21"/>
      <c r="F270" s="21"/>
      <c r="G270" s="21"/>
      <c r="H270" s="21"/>
      <c r="I270" s="21"/>
      <c r="J270" s="21"/>
      <c r="K270" s="21"/>
      <c r="L270" s="21"/>
      <c r="M270" s="21"/>
      <c r="N270" s="21"/>
      <c r="O270" s="21"/>
      <c r="P270" s="21"/>
      <c r="Q270" s="21"/>
      <c r="R270" s="21"/>
      <c r="S270" s="21"/>
      <c r="T270" s="21"/>
      <c r="U270" s="21"/>
      <c r="V270" s="21"/>
      <c r="W270" s="21"/>
      <c r="X270" s="21"/>
      <c r="Y270" s="21"/>
      <c r="Z270" s="21"/>
      <c r="AA270" s="21"/>
      <c r="AB270" s="21"/>
      <c r="AC270" s="21"/>
      <c r="AD270" s="21"/>
      <c r="AE270" s="21"/>
      <c r="AF270" s="21"/>
      <c r="AG270" s="21"/>
      <c r="AH270" s="21"/>
      <c r="AI270" s="21"/>
      <c r="AJ270" s="21"/>
      <c r="AK270" s="21"/>
      <c r="AL270" s="21"/>
      <c r="AM270" s="21"/>
      <c r="AN270" s="21"/>
      <c r="AO270" s="21"/>
      <c r="AP270" s="21"/>
      <c r="AQ270" s="21"/>
      <c r="AR270" s="21"/>
      <c r="AU270" s="21"/>
      <c r="AV270" s="21"/>
    </row>
    <row r="271" spans="4:48" x14ac:dyDescent="0.25">
      <c r="D271" s="18"/>
      <c r="E271" s="21"/>
      <c r="F271" s="21"/>
      <c r="G271" s="21"/>
      <c r="H271" s="21"/>
      <c r="I271" s="21"/>
      <c r="J271" s="21"/>
      <c r="K271" s="21"/>
      <c r="L271" s="21"/>
      <c r="M271" s="21"/>
      <c r="N271" s="21"/>
      <c r="O271" s="21"/>
      <c r="P271" s="21"/>
      <c r="Q271" s="21"/>
      <c r="R271" s="21"/>
      <c r="S271" s="21"/>
      <c r="T271" s="21"/>
      <c r="U271" s="21"/>
      <c r="V271" s="21"/>
      <c r="W271" s="21"/>
      <c r="X271" s="21"/>
      <c r="Y271" s="21"/>
      <c r="Z271" s="21"/>
      <c r="AA271" s="21"/>
      <c r="AB271" s="21"/>
      <c r="AC271" s="21"/>
      <c r="AD271" s="21"/>
      <c r="AE271" s="21"/>
      <c r="AF271" s="21"/>
      <c r="AG271" s="21"/>
      <c r="AH271" s="21"/>
      <c r="AI271" s="21"/>
      <c r="AJ271" s="21"/>
      <c r="AK271" s="21"/>
      <c r="AL271" s="21"/>
      <c r="AM271" s="21"/>
      <c r="AN271" s="21"/>
      <c r="AO271" s="21"/>
      <c r="AP271" s="21"/>
      <c r="AQ271" s="21"/>
      <c r="AR271" s="21"/>
      <c r="AU271" s="21"/>
      <c r="AV271" s="21"/>
    </row>
    <row r="272" spans="4:48" x14ac:dyDescent="0.25">
      <c r="D272" s="18"/>
      <c r="E272" s="21"/>
      <c r="F272" s="21"/>
      <c r="G272" s="21"/>
      <c r="H272" s="21"/>
      <c r="I272" s="21"/>
      <c r="J272" s="21"/>
      <c r="K272" s="21"/>
      <c r="L272" s="21"/>
      <c r="M272" s="21"/>
      <c r="N272" s="21"/>
      <c r="O272" s="21"/>
      <c r="P272" s="21"/>
      <c r="Q272" s="21"/>
      <c r="R272" s="21"/>
      <c r="S272" s="21"/>
      <c r="T272" s="21"/>
      <c r="U272" s="21"/>
      <c r="V272" s="21"/>
      <c r="W272" s="21"/>
      <c r="X272" s="21"/>
      <c r="Y272" s="21"/>
      <c r="Z272" s="21"/>
      <c r="AA272" s="21"/>
      <c r="AB272" s="21"/>
      <c r="AC272" s="21"/>
      <c r="AD272" s="21"/>
      <c r="AE272" s="21"/>
      <c r="AF272" s="21"/>
      <c r="AG272" s="21"/>
      <c r="AH272" s="21"/>
      <c r="AI272" s="21"/>
      <c r="AJ272" s="21"/>
      <c r="AK272" s="21"/>
      <c r="AL272" s="21"/>
      <c r="AM272" s="21"/>
      <c r="AN272" s="21"/>
      <c r="AO272" s="21"/>
      <c r="AP272" s="21"/>
      <c r="AQ272" s="21"/>
      <c r="AR272" s="21"/>
      <c r="AU272" s="21"/>
      <c r="AV272" s="21"/>
    </row>
    <row r="273" spans="4:48" x14ac:dyDescent="0.25">
      <c r="D273" s="18"/>
      <c r="E273" s="21"/>
      <c r="F273" s="21"/>
      <c r="G273" s="21"/>
      <c r="H273" s="21"/>
      <c r="I273" s="21"/>
      <c r="J273" s="21"/>
      <c r="K273" s="21"/>
      <c r="L273" s="21"/>
      <c r="M273" s="21"/>
      <c r="N273" s="21"/>
      <c r="O273" s="21"/>
      <c r="P273" s="21"/>
      <c r="Q273" s="21"/>
      <c r="R273" s="21"/>
      <c r="S273" s="21"/>
      <c r="T273" s="21"/>
      <c r="U273" s="21"/>
      <c r="V273" s="21"/>
      <c r="W273" s="21"/>
      <c r="X273" s="21"/>
      <c r="Y273" s="21"/>
      <c r="Z273" s="21"/>
      <c r="AA273" s="21"/>
      <c r="AB273" s="21"/>
      <c r="AC273" s="21"/>
      <c r="AD273" s="21"/>
      <c r="AE273" s="21"/>
      <c r="AF273" s="21"/>
      <c r="AG273" s="21"/>
      <c r="AH273" s="21"/>
      <c r="AI273" s="21"/>
      <c r="AJ273" s="21"/>
      <c r="AK273" s="21"/>
      <c r="AL273" s="21"/>
      <c r="AM273" s="21"/>
      <c r="AN273" s="21"/>
      <c r="AO273" s="21"/>
      <c r="AP273" s="21"/>
      <c r="AQ273" s="21"/>
      <c r="AR273" s="21"/>
      <c r="AU273" s="21"/>
      <c r="AV273" s="21"/>
    </row>
    <row r="274" spans="4:48" x14ac:dyDescent="0.25">
      <c r="D274" s="18"/>
      <c r="E274" s="21"/>
      <c r="F274" s="21"/>
      <c r="G274" s="21"/>
      <c r="H274" s="21"/>
      <c r="I274" s="21"/>
      <c r="J274" s="21"/>
      <c r="K274" s="21"/>
      <c r="L274" s="21"/>
      <c r="M274" s="21"/>
      <c r="N274" s="21"/>
      <c r="O274" s="21"/>
      <c r="P274" s="21"/>
      <c r="Q274" s="21"/>
      <c r="R274" s="21"/>
      <c r="S274" s="21"/>
      <c r="T274" s="21"/>
      <c r="U274" s="21"/>
      <c r="V274" s="21"/>
      <c r="W274" s="21"/>
      <c r="X274" s="21"/>
      <c r="Y274" s="21"/>
      <c r="Z274" s="21"/>
      <c r="AA274" s="21"/>
      <c r="AB274" s="21"/>
      <c r="AC274" s="21"/>
      <c r="AD274" s="21"/>
      <c r="AE274" s="21"/>
      <c r="AF274" s="21"/>
      <c r="AG274" s="21"/>
      <c r="AH274" s="21"/>
      <c r="AI274" s="21"/>
      <c r="AJ274" s="21"/>
      <c r="AK274" s="21"/>
      <c r="AL274" s="21"/>
      <c r="AM274" s="21"/>
      <c r="AN274" s="21"/>
      <c r="AO274" s="21"/>
      <c r="AP274" s="21"/>
      <c r="AQ274" s="21"/>
      <c r="AR274" s="21"/>
      <c r="AU274" s="21"/>
      <c r="AV274" s="21"/>
    </row>
    <row r="275" spans="4:48" x14ac:dyDescent="0.25">
      <c r="D275" s="18"/>
      <c r="E275" s="21"/>
      <c r="F275" s="21"/>
      <c r="G275" s="21"/>
      <c r="H275" s="21"/>
      <c r="I275" s="21"/>
      <c r="J275" s="21"/>
      <c r="K275" s="21"/>
      <c r="L275" s="21"/>
      <c r="M275" s="21"/>
      <c r="N275" s="21"/>
      <c r="O275" s="21"/>
      <c r="P275" s="21"/>
      <c r="Q275" s="21"/>
      <c r="R275" s="21"/>
      <c r="S275" s="21"/>
      <c r="T275" s="21"/>
      <c r="U275" s="21"/>
      <c r="V275" s="21"/>
      <c r="W275" s="21"/>
      <c r="X275" s="21"/>
      <c r="Y275" s="21"/>
      <c r="Z275" s="21"/>
      <c r="AA275" s="21"/>
      <c r="AB275" s="21"/>
      <c r="AC275" s="21"/>
      <c r="AD275" s="21"/>
      <c r="AE275" s="21"/>
      <c r="AF275" s="21"/>
      <c r="AG275" s="21"/>
      <c r="AH275" s="21"/>
      <c r="AI275" s="21"/>
      <c r="AJ275" s="21"/>
      <c r="AK275" s="21"/>
      <c r="AL275" s="21"/>
      <c r="AM275" s="21"/>
      <c r="AN275" s="21"/>
      <c r="AO275" s="21"/>
      <c r="AP275" s="21"/>
      <c r="AQ275" s="21"/>
      <c r="AR275" s="21"/>
      <c r="AU275" s="21"/>
      <c r="AV275" s="21"/>
    </row>
    <row r="276" spans="4:48" x14ac:dyDescent="0.25">
      <c r="D276" s="18"/>
      <c r="E276" s="21"/>
      <c r="F276" s="21"/>
      <c r="G276" s="21"/>
      <c r="H276" s="21"/>
      <c r="I276" s="21"/>
      <c r="J276" s="21"/>
      <c r="K276" s="21"/>
      <c r="L276" s="21"/>
      <c r="M276" s="21"/>
      <c r="N276" s="21"/>
      <c r="O276" s="21"/>
      <c r="P276" s="21"/>
      <c r="Q276" s="21"/>
      <c r="R276" s="21"/>
      <c r="S276" s="21"/>
      <c r="T276" s="21"/>
      <c r="U276" s="21"/>
      <c r="V276" s="21"/>
      <c r="W276" s="21"/>
      <c r="X276" s="21"/>
      <c r="Y276" s="21"/>
      <c r="Z276" s="21"/>
      <c r="AA276" s="21"/>
      <c r="AB276" s="21"/>
      <c r="AC276" s="21"/>
      <c r="AD276" s="21"/>
      <c r="AE276" s="21"/>
      <c r="AF276" s="21"/>
      <c r="AG276" s="21"/>
      <c r="AH276" s="21"/>
      <c r="AI276" s="21"/>
      <c r="AJ276" s="21"/>
      <c r="AK276" s="21"/>
      <c r="AL276" s="21"/>
      <c r="AM276" s="21"/>
      <c r="AN276" s="21"/>
      <c r="AO276" s="21"/>
      <c r="AP276" s="21"/>
      <c r="AQ276" s="21"/>
      <c r="AR276" s="21"/>
      <c r="AU276" s="21"/>
      <c r="AV276" s="21"/>
    </row>
    <row r="277" spans="4:48" x14ac:dyDescent="0.25">
      <c r="D277" s="18"/>
      <c r="E277" s="21"/>
      <c r="F277" s="21"/>
      <c r="G277" s="21"/>
      <c r="H277" s="21"/>
      <c r="I277" s="21"/>
      <c r="J277" s="21"/>
      <c r="K277" s="21"/>
      <c r="L277" s="21"/>
      <c r="M277" s="21"/>
      <c r="N277" s="21"/>
      <c r="O277" s="21"/>
      <c r="P277" s="21"/>
      <c r="Q277" s="21"/>
      <c r="R277" s="21"/>
      <c r="S277" s="21"/>
      <c r="T277" s="21"/>
      <c r="U277" s="21"/>
      <c r="V277" s="21"/>
      <c r="W277" s="21"/>
      <c r="X277" s="21"/>
      <c r="Y277" s="21"/>
      <c r="Z277" s="21"/>
      <c r="AA277" s="21"/>
      <c r="AB277" s="21"/>
      <c r="AC277" s="21"/>
      <c r="AD277" s="21"/>
      <c r="AE277" s="21"/>
      <c r="AF277" s="21"/>
      <c r="AG277" s="21"/>
      <c r="AH277" s="21"/>
      <c r="AI277" s="21"/>
      <c r="AJ277" s="21"/>
      <c r="AK277" s="21"/>
      <c r="AL277" s="21"/>
      <c r="AM277" s="21"/>
      <c r="AN277" s="21"/>
      <c r="AO277" s="21"/>
      <c r="AP277" s="21"/>
      <c r="AQ277" s="21"/>
      <c r="AR277" s="21"/>
      <c r="AU277" s="21"/>
      <c r="AV277" s="21"/>
    </row>
    <row r="278" spans="4:48" x14ac:dyDescent="0.25">
      <c r="D278" s="18"/>
      <c r="E278" s="21"/>
      <c r="F278" s="21"/>
      <c r="G278" s="21"/>
      <c r="H278" s="21"/>
      <c r="I278" s="21"/>
      <c r="J278" s="21"/>
      <c r="K278" s="21"/>
      <c r="L278" s="21"/>
      <c r="M278" s="21"/>
      <c r="N278" s="21"/>
      <c r="O278" s="21"/>
      <c r="P278" s="21"/>
      <c r="Q278" s="21"/>
      <c r="R278" s="21"/>
      <c r="S278" s="21"/>
      <c r="T278" s="21"/>
      <c r="U278" s="21"/>
      <c r="V278" s="21"/>
      <c r="W278" s="21"/>
      <c r="X278" s="21"/>
      <c r="Y278" s="21"/>
      <c r="Z278" s="21"/>
      <c r="AA278" s="21"/>
      <c r="AB278" s="21"/>
      <c r="AC278" s="21"/>
      <c r="AD278" s="21"/>
      <c r="AE278" s="21"/>
      <c r="AF278" s="21"/>
      <c r="AG278" s="21"/>
      <c r="AH278" s="21"/>
      <c r="AI278" s="21"/>
      <c r="AJ278" s="21"/>
      <c r="AK278" s="21"/>
      <c r="AL278" s="21"/>
      <c r="AM278" s="21"/>
      <c r="AN278" s="21"/>
      <c r="AO278" s="21"/>
      <c r="AP278" s="21"/>
      <c r="AQ278" s="21"/>
      <c r="AR278" s="21"/>
      <c r="AU278" s="21"/>
      <c r="AV278" s="21"/>
    </row>
    <row r="279" spans="4:48" x14ac:dyDescent="0.25">
      <c r="D279" s="18"/>
      <c r="E279" s="21"/>
      <c r="F279" s="21"/>
      <c r="G279" s="21"/>
      <c r="H279" s="21"/>
      <c r="I279" s="21"/>
      <c r="J279" s="21"/>
      <c r="K279" s="21"/>
      <c r="L279" s="21"/>
      <c r="M279" s="21"/>
      <c r="N279" s="21"/>
      <c r="O279" s="21"/>
      <c r="P279" s="21"/>
      <c r="Q279" s="21"/>
      <c r="R279" s="21"/>
      <c r="S279" s="21"/>
      <c r="T279" s="21"/>
      <c r="U279" s="21"/>
      <c r="V279" s="21"/>
      <c r="W279" s="21"/>
      <c r="X279" s="21"/>
      <c r="Y279" s="21"/>
      <c r="Z279" s="21"/>
      <c r="AA279" s="21"/>
      <c r="AB279" s="21"/>
      <c r="AC279" s="21"/>
      <c r="AD279" s="21"/>
      <c r="AE279" s="21"/>
      <c r="AF279" s="21"/>
      <c r="AG279" s="21"/>
      <c r="AH279" s="21"/>
      <c r="AI279" s="21"/>
      <c r="AJ279" s="21"/>
      <c r="AK279" s="21"/>
      <c r="AL279" s="21"/>
      <c r="AM279" s="21"/>
      <c r="AN279" s="21"/>
      <c r="AO279" s="21"/>
      <c r="AP279" s="21"/>
      <c r="AQ279" s="21"/>
      <c r="AR279" s="21"/>
      <c r="AU279" s="21"/>
      <c r="AV279" s="21"/>
    </row>
    <row r="280" spans="4:48" x14ac:dyDescent="0.25">
      <c r="D280" s="18"/>
      <c r="E280" s="21"/>
      <c r="F280" s="21"/>
      <c r="G280" s="21"/>
      <c r="H280" s="21"/>
      <c r="I280" s="21"/>
      <c r="J280" s="21"/>
      <c r="K280" s="21"/>
      <c r="L280" s="21"/>
      <c r="M280" s="21"/>
      <c r="N280" s="21"/>
      <c r="O280" s="21"/>
      <c r="P280" s="21"/>
      <c r="Q280" s="21"/>
      <c r="R280" s="21"/>
      <c r="S280" s="21"/>
      <c r="T280" s="21"/>
      <c r="U280" s="21"/>
      <c r="V280" s="21"/>
      <c r="W280" s="21"/>
      <c r="X280" s="21"/>
      <c r="Y280" s="21"/>
      <c r="Z280" s="21"/>
      <c r="AA280" s="21"/>
      <c r="AB280" s="21"/>
      <c r="AC280" s="21"/>
      <c r="AD280" s="21"/>
      <c r="AE280" s="21"/>
      <c r="AF280" s="21"/>
      <c r="AG280" s="21"/>
      <c r="AH280" s="21"/>
      <c r="AI280" s="21"/>
      <c r="AJ280" s="21"/>
      <c r="AK280" s="21"/>
      <c r="AL280" s="21"/>
      <c r="AM280" s="21"/>
      <c r="AN280" s="21"/>
      <c r="AO280" s="21"/>
      <c r="AP280" s="21"/>
      <c r="AQ280" s="21"/>
      <c r="AR280" s="21"/>
      <c r="AU280" s="21"/>
      <c r="AV280" s="21"/>
    </row>
    <row r="281" spans="4:48" x14ac:dyDescent="0.25">
      <c r="D281" s="18"/>
      <c r="E281" s="21"/>
      <c r="F281" s="21"/>
      <c r="G281" s="21"/>
      <c r="H281" s="21"/>
      <c r="I281" s="21"/>
      <c r="J281" s="21"/>
      <c r="K281" s="21"/>
      <c r="L281" s="21"/>
      <c r="M281" s="21"/>
      <c r="N281" s="21"/>
      <c r="O281" s="21"/>
      <c r="P281" s="21"/>
      <c r="Q281" s="21"/>
      <c r="R281" s="21"/>
      <c r="S281" s="21"/>
      <c r="T281" s="21"/>
      <c r="U281" s="21"/>
      <c r="V281" s="21"/>
      <c r="W281" s="21"/>
      <c r="X281" s="21"/>
      <c r="Y281" s="21"/>
      <c r="Z281" s="21"/>
      <c r="AA281" s="21"/>
      <c r="AB281" s="21"/>
      <c r="AC281" s="21"/>
      <c r="AD281" s="21"/>
      <c r="AE281" s="21"/>
      <c r="AF281" s="21"/>
      <c r="AG281" s="21"/>
      <c r="AH281" s="21"/>
      <c r="AI281" s="21"/>
      <c r="AJ281" s="21"/>
      <c r="AK281" s="21"/>
      <c r="AL281" s="21"/>
      <c r="AM281" s="21"/>
      <c r="AN281" s="21"/>
      <c r="AO281" s="21"/>
      <c r="AP281" s="21"/>
      <c r="AQ281" s="21"/>
      <c r="AR281" s="21"/>
      <c r="AU281" s="21"/>
      <c r="AV281" s="21"/>
    </row>
    <row r="282" spans="4:48" x14ac:dyDescent="0.25">
      <c r="D282" s="18"/>
      <c r="E282" s="21"/>
      <c r="F282" s="21"/>
      <c r="G282" s="21"/>
      <c r="H282" s="21"/>
      <c r="I282" s="21"/>
      <c r="J282" s="21"/>
      <c r="K282" s="21"/>
      <c r="L282" s="21"/>
      <c r="M282" s="21"/>
      <c r="N282" s="21"/>
      <c r="O282" s="21"/>
      <c r="P282" s="21"/>
      <c r="Q282" s="21"/>
      <c r="R282" s="21"/>
      <c r="S282" s="21"/>
      <c r="T282" s="21"/>
      <c r="U282" s="21"/>
      <c r="V282" s="21"/>
      <c r="W282" s="21"/>
      <c r="X282" s="21"/>
      <c r="Y282" s="21"/>
      <c r="Z282" s="21"/>
      <c r="AA282" s="21"/>
      <c r="AB282" s="21"/>
      <c r="AC282" s="21"/>
      <c r="AD282" s="21"/>
      <c r="AE282" s="21"/>
      <c r="AF282" s="21"/>
      <c r="AG282" s="21"/>
      <c r="AH282" s="21"/>
      <c r="AI282" s="21"/>
      <c r="AJ282" s="21"/>
      <c r="AK282" s="21"/>
      <c r="AL282" s="21"/>
      <c r="AM282" s="21"/>
      <c r="AN282" s="21"/>
      <c r="AO282" s="21"/>
      <c r="AP282" s="21"/>
      <c r="AQ282" s="21"/>
      <c r="AR282" s="21"/>
      <c r="AU282" s="21"/>
      <c r="AV282" s="21"/>
    </row>
    <row r="283" spans="4:48" x14ac:dyDescent="0.25">
      <c r="D283" s="18"/>
      <c r="E283" s="21"/>
      <c r="F283" s="21"/>
      <c r="G283" s="21"/>
      <c r="H283" s="21"/>
      <c r="I283" s="21"/>
      <c r="J283" s="21"/>
      <c r="K283" s="21"/>
      <c r="L283" s="21"/>
      <c r="M283" s="21"/>
      <c r="N283" s="21"/>
      <c r="O283" s="21"/>
      <c r="P283" s="21"/>
      <c r="Q283" s="21"/>
      <c r="R283" s="21"/>
      <c r="S283" s="21"/>
      <c r="T283" s="21"/>
      <c r="U283" s="21"/>
      <c r="V283" s="21"/>
      <c r="W283" s="21"/>
      <c r="X283" s="21"/>
      <c r="Y283" s="21"/>
      <c r="Z283" s="21"/>
      <c r="AA283" s="21"/>
      <c r="AB283" s="21"/>
      <c r="AC283" s="21"/>
      <c r="AD283" s="21"/>
      <c r="AE283" s="21"/>
      <c r="AF283" s="21"/>
      <c r="AG283" s="21"/>
      <c r="AH283" s="21"/>
      <c r="AI283" s="21"/>
      <c r="AJ283" s="21"/>
      <c r="AK283" s="21"/>
      <c r="AL283" s="21"/>
      <c r="AM283" s="21"/>
      <c r="AN283" s="21"/>
      <c r="AO283" s="21"/>
      <c r="AP283" s="21"/>
      <c r="AQ283" s="21"/>
      <c r="AR283" s="21"/>
      <c r="AU283" s="21"/>
      <c r="AV283" s="21"/>
    </row>
    <row r="284" spans="4:48" x14ac:dyDescent="0.25">
      <c r="D284" s="18"/>
      <c r="E284" s="21"/>
      <c r="F284" s="21"/>
      <c r="G284" s="21"/>
      <c r="H284" s="21"/>
      <c r="I284" s="21"/>
      <c r="J284" s="21"/>
      <c r="K284" s="21"/>
      <c r="L284" s="21"/>
      <c r="M284" s="21"/>
      <c r="N284" s="21"/>
      <c r="O284" s="21"/>
      <c r="P284" s="21"/>
      <c r="Q284" s="21"/>
      <c r="R284" s="21"/>
      <c r="S284" s="21"/>
      <c r="T284" s="21"/>
      <c r="U284" s="21"/>
      <c r="V284" s="21"/>
      <c r="W284" s="21"/>
      <c r="X284" s="21"/>
      <c r="Y284" s="21"/>
      <c r="Z284" s="21"/>
      <c r="AA284" s="21"/>
      <c r="AB284" s="21"/>
      <c r="AC284" s="21"/>
      <c r="AD284" s="21"/>
      <c r="AE284" s="21"/>
      <c r="AF284" s="21"/>
      <c r="AG284" s="21"/>
      <c r="AH284" s="21"/>
      <c r="AI284" s="21"/>
      <c r="AJ284" s="21"/>
      <c r="AK284" s="21"/>
      <c r="AL284" s="21"/>
      <c r="AM284" s="21"/>
      <c r="AN284" s="21"/>
      <c r="AO284" s="21"/>
      <c r="AP284" s="21"/>
      <c r="AQ284" s="21"/>
      <c r="AR284" s="21"/>
      <c r="AU284" s="21"/>
      <c r="AV284" s="21"/>
    </row>
    <row r="285" spans="4:48" x14ac:dyDescent="0.25">
      <c r="D285" s="18"/>
      <c r="E285" s="21"/>
      <c r="F285" s="21"/>
      <c r="G285" s="21"/>
      <c r="H285" s="21"/>
      <c r="I285" s="21"/>
      <c r="J285" s="21"/>
      <c r="K285" s="21"/>
      <c r="L285" s="21"/>
      <c r="M285" s="21"/>
      <c r="N285" s="21"/>
      <c r="O285" s="21"/>
      <c r="P285" s="21"/>
      <c r="Q285" s="21"/>
      <c r="R285" s="21"/>
      <c r="S285" s="21"/>
      <c r="T285" s="21"/>
      <c r="U285" s="21"/>
      <c r="V285" s="21"/>
      <c r="W285" s="21"/>
      <c r="X285" s="21"/>
      <c r="Y285" s="21"/>
      <c r="Z285" s="21"/>
      <c r="AA285" s="21"/>
      <c r="AB285" s="21"/>
      <c r="AC285" s="21"/>
      <c r="AD285" s="21"/>
      <c r="AE285" s="21"/>
      <c r="AF285" s="21"/>
      <c r="AG285" s="21"/>
      <c r="AH285" s="21"/>
      <c r="AI285" s="21"/>
      <c r="AJ285" s="21"/>
      <c r="AK285" s="21"/>
      <c r="AL285" s="21"/>
      <c r="AM285" s="21"/>
      <c r="AN285" s="21"/>
      <c r="AO285" s="21"/>
      <c r="AP285" s="21"/>
      <c r="AQ285" s="21"/>
      <c r="AR285" s="21"/>
      <c r="AU285" s="21"/>
      <c r="AV285" s="21"/>
    </row>
    <row r="286" spans="4:48" x14ac:dyDescent="0.25">
      <c r="D286" s="18"/>
      <c r="E286" s="21"/>
      <c r="F286" s="21"/>
      <c r="G286" s="21"/>
      <c r="H286" s="21"/>
      <c r="I286" s="21"/>
      <c r="J286" s="21"/>
      <c r="K286" s="21"/>
      <c r="L286" s="21"/>
      <c r="M286" s="21"/>
      <c r="N286" s="21"/>
      <c r="O286" s="21"/>
      <c r="P286" s="21"/>
      <c r="Q286" s="21"/>
      <c r="R286" s="21"/>
      <c r="S286" s="21"/>
      <c r="T286" s="21"/>
      <c r="U286" s="21"/>
      <c r="V286" s="21"/>
      <c r="W286" s="21"/>
      <c r="X286" s="21"/>
      <c r="Y286" s="21"/>
      <c r="Z286" s="21"/>
      <c r="AA286" s="21"/>
      <c r="AB286" s="21"/>
      <c r="AC286" s="21"/>
      <c r="AD286" s="21"/>
      <c r="AE286" s="21"/>
      <c r="AF286" s="21"/>
      <c r="AG286" s="21"/>
      <c r="AH286" s="21"/>
      <c r="AI286" s="21"/>
      <c r="AJ286" s="21"/>
      <c r="AK286" s="21"/>
      <c r="AL286" s="21"/>
      <c r="AM286" s="21"/>
      <c r="AN286" s="21"/>
      <c r="AO286" s="21"/>
      <c r="AP286" s="21"/>
      <c r="AQ286" s="21"/>
      <c r="AR286" s="21"/>
      <c r="AU286" s="21"/>
      <c r="AV286" s="21"/>
    </row>
    <row r="287" spans="4:48" x14ac:dyDescent="0.25">
      <c r="D287" s="18"/>
      <c r="E287" s="21"/>
      <c r="F287" s="21"/>
      <c r="G287" s="21"/>
      <c r="H287" s="21"/>
      <c r="I287" s="21"/>
      <c r="J287" s="21"/>
      <c r="K287" s="21"/>
      <c r="L287" s="21"/>
      <c r="M287" s="21"/>
      <c r="N287" s="21"/>
      <c r="O287" s="21"/>
      <c r="P287" s="21"/>
      <c r="Q287" s="21"/>
      <c r="R287" s="21"/>
      <c r="S287" s="21"/>
      <c r="T287" s="21"/>
      <c r="U287" s="21"/>
      <c r="V287" s="21"/>
      <c r="W287" s="21"/>
      <c r="X287" s="21"/>
      <c r="Y287" s="21"/>
      <c r="Z287" s="21"/>
      <c r="AA287" s="21"/>
      <c r="AB287" s="21"/>
      <c r="AC287" s="21"/>
      <c r="AD287" s="21"/>
      <c r="AE287" s="21"/>
      <c r="AF287" s="21"/>
      <c r="AG287" s="21"/>
      <c r="AH287" s="21"/>
      <c r="AI287" s="21"/>
      <c r="AJ287" s="21"/>
      <c r="AK287" s="21"/>
      <c r="AL287" s="21"/>
      <c r="AM287" s="21"/>
      <c r="AN287" s="21"/>
      <c r="AO287" s="21"/>
      <c r="AP287" s="21"/>
      <c r="AQ287" s="21"/>
      <c r="AR287" s="21"/>
      <c r="AU287" s="21"/>
      <c r="AV287" s="21"/>
    </row>
    <row r="288" spans="4:48" x14ac:dyDescent="0.25">
      <c r="D288" s="18"/>
      <c r="E288" s="21"/>
      <c r="F288" s="21"/>
      <c r="G288" s="21"/>
      <c r="H288" s="21"/>
      <c r="I288" s="21"/>
      <c r="J288" s="21"/>
      <c r="K288" s="21"/>
      <c r="L288" s="21"/>
      <c r="M288" s="21"/>
      <c r="N288" s="21"/>
      <c r="O288" s="21"/>
      <c r="P288" s="21"/>
      <c r="Q288" s="21"/>
      <c r="R288" s="21"/>
      <c r="S288" s="21"/>
      <c r="T288" s="21"/>
      <c r="U288" s="21"/>
      <c r="V288" s="21"/>
      <c r="W288" s="21"/>
      <c r="X288" s="21"/>
      <c r="Y288" s="21"/>
      <c r="Z288" s="21"/>
      <c r="AA288" s="21"/>
      <c r="AB288" s="21"/>
      <c r="AC288" s="21"/>
      <c r="AD288" s="21"/>
      <c r="AE288" s="21"/>
      <c r="AF288" s="21"/>
      <c r="AG288" s="21"/>
      <c r="AH288" s="21"/>
      <c r="AI288" s="21"/>
      <c r="AJ288" s="21"/>
      <c r="AK288" s="21"/>
      <c r="AL288" s="21"/>
      <c r="AM288" s="21"/>
      <c r="AN288" s="21"/>
      <c r="AO288" s="21"/>
      <c r="AP288" s="21"/>
      <c r="AQ288" s="21"/>
      <c r="AR288" s="21"/>
      <c r="AU288" s="21"/>
      <c r="AV288" s="21"/>
    </row>
    <row r="289" spans="4:48" x14ac:dyDescent="0.25">
      <c r="D289" s="18"/>
      <c r="E289" s="21"/>
      <c r="F289" s="21"/>
      <c r="G289" s="21"/>
      <c r="H289" s="21"/>
      <c r="I289" s="21"/>
      <c r="J289" s="21"/>
      <c r="K289" s="21"/>
      <c r="L289" s="21"/>
      <c r="M289" s="21"/>
      <c r="N289" s="21"/>
      <c r="O289" s="21"/>
      <c r="P289" s="21"/>
      <c r="Q289" s="21"/>
      <c r="R289" s="21"/>
      <c r="S289" s="21"/>
      <c r="T289" s="21"/>
      <c r="U289" s="21"/>
      <c r="V289" s="21"/>
      <c r="W289" s="21"/>
      <c r="X289" s="21"/>
      <c r="Y289" s="21"/>
      <c r="Z289" s="21"/>
      <c r="AA289" s="21"/>
      <c r="AB289" s="21"/>
      <c r="AC289" s="21"/>
      <c r="AD289" s="21"/>
      <c r="AE289" s="21"/>
      <c r="AF289" s="21"/>
      <c r="AG289" s="21"/>
      <c r="AH289" s="21"/>
      <c r="AI289" s="21"/>
      <c r="AJ289" s="21"/>
      <c r="AK289" s="21"/>
      <c r="AL289" s="21"/>
      <c r="AM289" s="21"/>
      <c r="AN289" s="21"/>
      <c r="AO289" s="21"/>
      <c r="AP289" s="21"/>
      <c r="AQ289" s="21"/>
      <c r="AR289" s="21"/>
      <c r="AU289" s="21"/>
      <c r="AV289" s="21"/>
    </row>
    <row r="290" spans="4:48" x14ac:dyDescent="0.25">
      <c r="D290" s="18"/>
      <c r="E290" s="21"/>
      <c r="F290" s="21"/>
      <c r="G290" s="21"/>
      <c r="H290" s="21"/>
      <c r="I290" s="21"/>
      <c r="J290" s="21"/>
      <c r="K290" s="21"/>
      <c r="L290" s="21"/>
      <c r="M290" s="21"/>
      <c r="N290" s="21"/>
      <c r="O290" s="21"/>
      <c r="P290" s="21"/>
      <c r="Q290" s="21"/>
      <c r="R290" s="21"/>
      <c r="S290" s="21"/>
      <c r="T290" s="21"/>
      <c r="U290" s="21"/>
      <c r="V290" s="21"/>
      <c r="W290" s="21"/>
      <c r="X290" s="21"/>
      <c r="Y290" s="21"/>
      <c r="Z290" s="21"/>
      <c r="AA290" s="21"/>
      <c r="AB290" s="21"/>
      <c r="AC290" s="21"/>
      <c r="AD290" s="21"/>
      <c r="AE290" s="21"/>
      <c r="AF290" s="21"/>
      <c r="AG290" s="21"/>
      <c r="AH290" s="21"/>
      <c r="AI290" s="21"/>
      <c r="AJ290" s="21"/>
      <c r="AK290" s="21"/>
      <c r="AL290" s="21"/>
      <c r="AM290" s="21"/>
      <c r="AN290" s="21"/>
      <c r="AO290" s="21"/>
      <c r="AP290" s="21"/>
      <c r="AQ290" s="21"/>
      <c r="AR290" s="21"/>
      <c r="AU290" s="21"/>
      <c r="AV290" s="21"/>
    </row>
    <row r="291" spans="4:48" x14ac:dyDescent="0.25">
      <c r="D291" s="18"/>
      <c r="E291" s="21"/>
      <c r="F291" s="21"/>
      <c r="G291" s="21"/>
      <c r="H291" s="21"/>
      <c r="I291" s="21"/>
      <c r="J291" s="21"/>
      <c r="K291" s="21"/>
      <c r="L291" s="21"/>
      <c r="M291" s="21"/>
      <c r="N291" s="21"/>
      <c r="O291" s="21"/>
      <c r="P291" s="21"/>
      <c r="Q291" s="21"/>
      <c r="R291" s="21"/>
      <c r="S291" s="21"/>
      <c r="T291" s="21"/>
      <c r="U291" s="21"/>
      <c r="V291" s="21"/>
      <c r="W291" s="21"/>
      <c r="X291" s="21"/>
      <c r="Y291" s="21"/>
      <c r="Z291" s="21"/>
      <c r="AA291" s="21"/>
      <c r="AB291" s="21"/>
      <c r="AC291" s="21"/>
      <c r="AD291" s="21"/>
      <c r="AE291" s="21"/>
      <c r="AF291" s="21"/>
      <c r="AG291" s="21"/>
      <c r="AH291" s="21"/>
      <c r="AI291" s="21"/>
      <c r="AJ291" s="21"/>
      <c r="AK291" s="21"/>
      <c r="AL291" s="21"/>
      <c r="AM291" s="21"/>
      <c r="AN291" s="21"/>
      <c r="AO291" s="21"/>
      <c r="AP291" s="21"/>
      <c r="AQ291" s="21"/>
      <c r="AR291" s="21"/>
      <c r="AU291" s="21"/>
      <c r="AV291" s="21"/>
    </row>
  </sheetData>
  <phoneticPr fontId="7" type="noConversion"/>
  <pageMargins left="0.75" right="0.75" top="1" bottom="1" header="0.5" footer="0.5"/>
  <pageSetup paperSize="9" orientation="portrait" horizontalDpi="0" verticalDpi="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26</vt:i4>
      </vt:variant>
      <vt:variant>
        <vt:lpstr>Named Ranges</vt:lpstr>
      </vt:variant>
      <vt:variant>
        <vt:i4>43</vt:i4>
      </vt:variant>
    </vt:vector>
  </HeadingPairs>
  <TitlesOfParts>
    <vt:vector size="69" baseType="lpstr">
      <vt:lpstr>index</vt:lpstr>
      <vt:lpstr>SealDamage</vt:lpstr>
      <vt:lpstr>SETS</vt:lpstr>
      <vt:lpstr>catchElasticity</vt:lpstr>
      <vt:lpstr>set_fishery_catchQuotaName</vt:lpstr>
      <vt:lpstr>LANDINGOBLIGATION</vt:lpstr>
      <vt:lpstr>Subsidies</vt:lpstr>
      <vt:lpstr>VESSELS</vt:lpstr>
      <vt:lpstr>PRICES_A</vt:lpstr>
      <vt:lpstr>PRICES_B</vt:lpstr>
      <vt:lpstr>VARCOSTS</vt:lpstr>
      <vt:lpstr>COST</vt:lpstr>
      <vt:lpstr>TAC_quotaArea</vt:lpstr>
      <vt:lpstr>TAC</vt:lpstr>
      <vt:lpstr>TAC_temp</vt:lpstr>
      <vt:lpstr>policyGroup_delete</vt:lpstr>
      <vt:lpstr>SSB</vt:lpstr>
      <vt:lpstr>landings</vt:lpstr>
      <vt:lpstr>discards</vt:lpstr>
      <vt:lpstr>fishingarea</vt:lpstr>
      <vt:lpstr>MAX_EFF_V</vt:lpstr>
      <vt:lpstr>MAX_EFF_F</vt:lpstr>
      <vt:lpstr>SEASON</vt:lpstr>
      <vt:lpstr>EffortRegulation</vt:lpstr>
      <vt:lpstr>SUBSETS</vt:lpstr>
      <vt:lpstr>discount_rate</vt:lpstr>
      <vt:lpstr>AREA</vt:lpstr>
      <vt:lpstr>BALTIC_COD_PERMIT</vt:lpstr>
      <vt:lpstr>TAC_quotaArea!BIOL_MAX</vt:lpstr>
      <vt:lpstr>BIOL_MAX</vt:lpstr>
      <vt:lpstr>CAPITAL_FC</vt:lpstr>
      <vt:lpstr>discards!CATCH_2009</vt:lpstr>
      <vt:lpstr>CATCH_2009</vt:lpstr>
      <vt:lpstr>CATCH_PER_EFFORT</vt:lpstr>
      <vt:lpstr>catchElasticity</vt:lpstr>
      <vt:lpstr>CREW</vt:lpstr>
      <vt:lpstr>discount_rate</vt:lpstr>
      <vt:lpstr>EFFORT_2009</vt:lpstr>
      <vt:lpstr>SETS!fishery</vt:lpstr>
      <vt:lpstr>VARCOSTS!FISHERY</vt:lpstr>
      <vt:lpstr>FISHERY</vt:lpstr>
      <vt:lpstr>fishery_segment_metier_area</vt:lpstr>
      <vt:lpstr>FISHINGAREA</vt:lpstr>
      <vt:lpstr>FLEET</vt:lpstr>
      <vt:lpstr>kwH_per_vessel</vt:lpstr>
      <vt:lpstr>kwH_vessel_seg</vt:lpstr>
      <vt:lpstr>MAX_EFF_F</vt:lpstr>
      <vt:lpstr>MAX_EFF_V</vt:lpstr>
      <vt:lpstr>maxEffSegMonth</vt:lpstr>
      <vt:lpstr>metier</vt:lpstr>
      <vt:lpstr>OTHER_FC</vt:lpstr>
      <vt:lpstr>PRICES</vt:lpstr>
      <vt:lpstr>quotaArea</vt:lpstr>
      <vt:lpstr>quotaArea_area</vt:lpstr>
      <vt:lpstr>SEASON</vt:lpstr>
      <vt:lpstr>SEGMENT</vt:lpstr>
      <vt:lpstr>species</vt:lpstr>
      <vt:lpstr>SSB_2009</vt:lpstr>
      <vt:lpstr>SSB_MOD</vt:lpstr>
      <vt:lpstr>SUBSET_NAMES</vt:lpstr>
      <vt:lpstr>TAC_2009</vt:lpstr>
      <vt:lpstr>TAC_MOD</vt:lpstr>
      <vt:lpstr>TAC_quotaArea!TAC_MOD_quotaArea</vt:lpstr>
      <vt:lpstr>VC_ALTLABOUR</vt:lpstr>
      <vt:lpstr>VC_FUEL</vt:lpstr>
      <vt:lpstr>VC_LABOUR</vt:lpstr>
      <vt:lpstr>VC_OTHER</vt:lpstr>
      <vt:lpstr>VC_REPAIR</vt:lpstr>
      <vt:lpstr>VESS_CAP</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Torbjörn Jansson</cp:lastModifiedBy>
  <cp:lastPrinted>2012-01-05T13:09:23Z</cp:lastPrinted>
  <dcterms:created xsi:type="dcterms:W3CDTF">2008-09-17T10:41:07Z</dcterms:created>
  <dcterms:modified xsi:type="dcterms:W3CDTF">2018-10-09T12:19:48Z</dcterms:modified>
</cp:coreProperties>
</file>